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EVE\Documents\1-2005 Active\1-2011 Active\2017 Kentucky Power Rate Case\Baron Testimony\Baron Worlpapers\Baron Rev Allocation\"/>
    </mc:Choice>
  </mc:AlternateContent>
  <bookViews>
    <workbookView xWindow="0" yWindow="0" windowWidth="23040" windowHeight="8592" activeTab="6"/>
  </bookViews>
  <sheets>
    <sheet name="Sheet1" sheetId="37" r:id="rId1"/>
    <sheet name="COSS" sheetId="1" r:id="rId2"/>
    <sheet name="Allocation Factors" sheetId="2" r:id="rId3"/>
    <sheet name="Allocators" sheetId="33" r:id="rId4"/>
    <sheet name="Proposed" sheetId="35" r:id="rId5"/>
    <sheet name="Tables 1, 2" sheetId="34" r:id="rId6"/>
    <sheet name="SJB-3, Table 4" sheetId="36" r:id="rId7"/>
    <sheet name="Sheet2" sheetId="38" r:id="rId8"/>
  </sheets>
  <definedNames>
    <definedName name="_xlnm._FilterDatabase" localSheetId="2" hidden="1">'Allocation Factors'!#REF!</definedName>
    <definedName name="_xlnm._FilterDatabase" localSheetId="3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2">'Allocation Factors'!$A$1:$T$510</definedName>
    <definedName name="_xlnm.Print_Area" localSheetId="3">Allocators!$A$1:$V$1021</definedName>
    <definedName name="_xlnm.Print_Area" localSheetId="1">COSS!$A$1:$AD$4584</definedName>
    <definedName name="_xlnm.Print_Area" localSheetId="6">'SJB-3, Table 4'!$A$1:$AM$32</definedName>
    <definedName name="_xlnm.Print_Titles" localSheetId="2">'Allocation Factors'!$1:$5</definedName>
    <definedName name="_xlnm.Print_Titles" localSheetId="3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'Tables 1, 2'!#REF!</definedName>
    <definedName name="SUMMARY">#REF!</definedName>
  </definedNames>
  <calcPr calcId="152511" iterate="1"/>
</workbook>
</file>

<file path=xl/calcChain.xml><?xml version="1.0" encoding="utf-8"?>
<calcChain xmlns="http://schemas.openxmlformats.org/spreadsheetml/2006/main">
  <c r="BK37" i="36" l="1"/>
  <c r="BK35" i="36"/>
  <c r="BK33" i="36"/>
  <c r="BK31" i="36"/>
  <c r="BK29" i="36"/>
  <c r="BK27" i="36"/>
  <c r="BK25" i="36"/>
  <c r="BK23" i="36"/>
  <c r="BK21" i="36"/>
  <c r="BK19" i="36"/>
  <c r="BF39" i="36"/>
  <c r="S12" i="36"/>
  <c r="Q12" i="36"/>
  <c r="O12" i="36"/>
  <c r="M12" i="36"/>
  <c r="K12" i="36"/>
  <c r="I12" i="36"/>
  <c r="G12" i="36"/>
  <c r="F12" i="36"/>
  <c r="E12" i="36"/>
  <c r="C12" i="36"/>
  <c r="A12" i="36"/>
  <c r="S11" i="36"/>
  <c r="O11" i="36"/>
  <c r="M11" i="36"/>
  <c r="K11" i="36"/>
  <c r="I11" i="36"/>
  <c r="G11" i="36"/>
  <c r="F11" i="36"/>
  <c r="E11" i="36"/>
  <c r="C11" i="36"/>
  <c r="A11" i="36"/>
  <c r="O10" i="36"/>
  <c r="M10" i="36"/>
  <c r="K10" i="36"/>
  <c r="I10" i="36"/>
  <c r="G10" i="36"/>
  <c r="F10" i="36"/>
  <c r="E10" i="36"/>
  <c r="C10" i="36"/>
  <c r="A10" i="36"/>
  <c r="AG5" i="36"/>
  <c r="A14" i="36"/>
  <c r="E863" i="1" l="1"/>
  <c r="V24" i="37" l="1"/>
  <c r="V22" i="37"/>
  <c r="V20" i="37"/>
  <c r="V18" i="37"/>
  <c r="V16" i="37"/>
  <c r="V14" i="37"/>
  <c r="V12" i="37"/>
  <c r="V8" i="37"/>
  <c r="U14" i="37"/>
  <c r="U12" i="37"/>
  <c r="U10" i="37"/>
  <c r="U26" i="37" s="1"/>
  <c r="V26" i="37" s="1"/>
  <c r="S12" i="37"/>
  <c r="S10" i="37"/>
  <c r="S26" i="37" s="1"/>
  <c r="V10" i="37" l="1"/>
  <c r="H26" i="37"/>
  <c r="C26" i="37"/>
  <c r="D194" i="33" l="1"/>
  <c r="P844" i="33"/>
  <c r="J844" i="33"/>
  <c r="G844" i="33"/>
  <c r="G3584" i="1" l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D4312" i="1" l="1"/>
  <c r="D818" i="1"/>
  <c r="D686" i="1"/>
  <c r="D286" i="1"/>
  <c r="D4457" i="1"/>
  <c r="D4344" i="1"/>
  <c r="D4224" i="1"/>
  <c r="D1046" i="1"/>
  <c r="D1038" i="1"/>
  <c r="D3273" i="1"/>
  <c r="D3265" i="1"/>
  <c r="D3297" i="1"/>
  <c r="D3353" i="1"/>
  <c r="D3345" i="1"/>
  <c r="D3337" i="1"/>
  <c r="D4304" i="1" s="1"/>
  <c r="D3329" i="1"/>
  <c r="D4296" i="1" s="1"/>
  <c r="D3321" i="1"/>
  <c r="D4288" i="1" s="1"/>
  <c r="D3313" i="1"/>
  <c r="D4280" i="1" s="1"/>
  <c r="D3305" i="1"/>
  <c r="D3249" i="1"/>
  <c r="D3241" i="1"/>
  <c r="D3233" i="1"/>
  <c r="D3289" i="1"/>
  <c r="D3281" i="1"/>
  <c r="D3257" i="1"/>
  <c r="D2410" i="1"/>
  <c r="D2402" i="1"/>
  <c r="D2386" i="1"/>
  <c r="D2378" i="1"/>
  <c r="D2394" i="1"/>
  <c r="E2253" i="1"/>
  <c r="D2181" i="1"/>
  <c r="D2165" i="1"/>
  <c r="D2173" i="1"/>
  <c r="E4296" i="1" l="1"/>
  <c r="E4288" i="1"/>
  <c r="E4280" i="1"/>
  <c r="E4304" i="1"/>
  <c r="E4352" i="1" l="1"/>
  <c r="G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E3576" i="1" l="1"/>
  <c r="E3601" i="1" s="1"/>
  <c r="F4224" i="1"/>
  <c r="E2559" i="1"/>
  <c r="G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E2131" i="1"/>
  <c r="E667" i="1" l="1"/>
  <c r="F4200" i="1"/>
  <c r="E268" i="1" l="1"/>
  <c r="E243" i="1" s="1"/>
  <c r="E887" i="1" l="1"/>
  <c r="E432" i="1"/>
  <c r="E624" i="1"/>
  <c r="E392" i="1"/>
  <c r="E472" i="1"/>
  <c r="E1984" i="1"/>
  <c r="E2064" i="1"/>
  <c r="E2048" i="1"/>
  <c r="E1856" i="1"/>
  <c r="E2104" i="1" l="1"/>
  <c r="E2123" i="1"/>
  <c r="E2147" i="1"/>
  <c r="E1812" i="1"/>
  <c r="E1787" i="1"/>
  <c r="G4312" i="1" l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E3313" i="1"/>
  <c r="E3362" i="1" s="1"/>
  <c r="G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F552" i="1" l="1"/>
  <c r="F424" i="1"/>
  <c r="F544" i="1"/>
  <c r="F856" i="1" l="1"/>
  <c r="F857" i="1"/>
  <c r="F858" i="1"/>
  <c r="F859" i="1"/>
  <c r="F860" i="1"/>
  <c r="F861" i="1"/>
  <c r="F862" i="1"/>
  <c r="F872" i="1"/>
  <c r="F873" i="1"/>
  <c r="F874" i="1"/>
  <c r="F875" i="1"/>
  <c r="F876" i="1"/>
  <c r="F877" i="1"/>
  <c r="F878" i="1"/>
  <c r="B437" i="33" l="1"/>
  <c r="B436" i="33"/>
  <c r="B435" i="33"/>
  <c r="B434" i="33"/>
  <c r="B433" i="33"/>
  <c r="B432" i="33"/>
  <c r="B431" i="33"/>
  <c r="A431" i="33"/>
  <c r="B430" i="33"/>
  <c r="A341" i="2" s="1"/>
  <c r="B429" i="33"/>
  <c r="B428" i="33"/>
  <c r="B427" i="33"/>
  <c r="B426" i="33"/>
  <c r="B425" i="33"/>
  <c r="B424" i="33"/>
  <c r="B423" i="33"/>
  <c r="B422" i="33"/>
  <c r="B419" i="33"/>
  <c r="B418" i="33"/>
  <c r="B417" i="33"/>
  <c r="B416" i="33"/>
  <c r="B415" i="33"/>
  <c r="B414" i="33"/>
  <c r="B413" i="33"/>
  <c r="A413" i="33"/>
  <c r="B412" i="33"/>
  <c r="A332" i="2" s="1"/>
  <c r="B411" i="33"/>
  <c r="B410" i="33"/>
  <c r="B409" i="33"/>
  <c r="B408" i="33"/>
  <c r="B407" i="33"/>
  <c r="B406" i="33"/>
  <c r="B405" i="33"/>
  <c r="B404" i="33"/>
  <c r="B401" i="33"/>
  <c r="B400" i="33"/>
  <c r="B399" i="33"/>
  <c r="B398" i="33"/>
  <c r="B397" i="33"/>
  <c r="B396" i="33"/>
  <c r="B395" i="33"/>
  <c r="A395" i="33"/>
  <c r="B394" i="33"/>
  <c r="A323" i="2" s="1"/>
  <c r="B393" i="33"/>
  <c r="B392" i="33"/>
  <c r="B391" i="33"/>
  <c r="B390" i="33"/>
  <c r="B389" i="33"/>
  <c r="B388" i="33"/>
  <c r="B387" i="33"/>
  <c r="B386" i="33"/>
  <c r="B383" i="33"/>
  <c r="B382" i="33"/>
  <c r="B381" i="33"/>
  <c r="B380" i="33"/>
  <c r="B379" i="33"/>
  <c r="B378" i="33"/>
  <c r="B377" i="33"/>
  <c r="A377" i="33"/>
  <c r="B376" i="33"/>
  <c r="A314" i="2" s="1"/>
  <c r="B375" i="33"/>
  <c r="B374" i="33"/>
  <c r="B373" i="33"/>
  <c r="B372" i="33"/>
  <c r="B371" i="33"/>
  <c r="B370" i="33"/>
  <c r="B369" i="33"/>
  <c r="B368" i="33"/>
  <c r="A333" i="2" l="1"/>
  <c r="A378" i="33"/>
  <c r="A315" i="2"/>
  <c r="A414" i="33"/>
  <c r="A432" i="33"/>
  <c r="A342" i="2"/>
  <c r="A396" i="33"/>
  <c r="A324" i="2"/>
  <c r="F72" i="1"/>
  <c r="F77" i="1"/>
  <c r="A397" i="33" l="1"/>
  <c r="A325" i="2"/>
  <c r="A379" i="33"/>
  <c r="A316" i="2"/>
  <c r="A433" i="33"/>
  <c r="A343" i="2"/>
  <c r="A415" i="33"/>
  <c r="A334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E24" i="33"/>
  <c r="A434" i="33" l="1"/>
  <c r="A344" i="2"/>
  <c r="A398" i="33"/>
  <c r="A326" i="2"/>
  <c r="A416" i="33"/>
  <c r="A335" i="2"/>
  <c r="A380" i="33"/>
  <c r="A317" i="2"/>
  <c r="G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A381" i="33" l="1"/>
  <c r="A318" i="2"/>
  <c r="A399" i="33"/>
  <c r="A327" i="2"/>
  <c r="A417" i="33"/>
  <c r="A336" i="2"/>
  <c r="A435" i="33"/>
  <c r="A345" i="2"/>
  <c r="F4553" i="1"/>
  <c r="F4552" i="1"/>
  <c r="F4551" i="1"/>
  <c r="F4550" i="1"/>
  <c r="F4549" i="1"/>
  <c r="F4548" i="1"/>
  <c r="F4547" i="1"/>
  <c r="F4534" i="1"/>
  <c r="F4533" i="1"/>
  <c r="F4532" i="1"/>
  <c r="F4531" i="1"/>
  <c r="F4530" i="1"/>
  <c r="F4529" i="1"/>
  <c r="F4528" i="1"/>
  <c r="F4526" i="1"/>
  <c r="F4525" i="1"/>
  <c r="F4524" i="1"/>
  <c r="F4523" i="1"/>
  <c r="F4522" i="1"/>
  <c r="F4521" i="1"/>
  <c r="F4520" i="1"/>
  <c r="F4518" i="1"/>
  <c r="F4517" i="1"/>
  <c r="F4516" i="1"/>
  <c r="F4515" i="1"/>
  <c r="F4514" i="1"/>
  <c r="F4513" i="1"/>
  <c r="F4512" i="1"/>
  <c r="F4510" i="1"/>
  <c r="F4509" i="1"/>
  <c r="F4508" i="1"/>
  <c r="F4507" i="1"/>
  <c r="F4506" i="1"/>
  <c r="F4505" i="1"/>
  <c r="F4504" i="1"/>
  <c r="F4502" i="1"/>
  <c r="F4501" i="1"/>
  <c r="F4500" i="1"/>
  <c r="F4499" i="1"/>
  <c r="F4498" i="1"/>
  <c r="F4497" i="1"/>
  <c r="F4496" i="1"/>
  <c r="F4494" i="1"/>
  <c r="F4493" i="1"/>
  <c r="F4492" i="1"/>
  <c r="F4491" i="1"/>
  <c r="F4490" i="1"/>
  <c r="F4489" i="1"/>
  <c r="F4488" i="1"/>
  <c r="F4456" i="1"/>
  <c r="F4455" i="1"/>
  <c r="F4454" i="1"/>
  <c r="F4453" i="1"/>
  <c r="F4452" i="1"/>
  <c r="F4451" i="1"/>
  <c r="F4450" i="1"/>
  <c r="F4439" i="1"/>
  <c r="F4438" i="1"/>
  <c r="F4437" i="1"/>
  <c r="F4436" i="1"/>
  <c r="F4435" i="1"/>
  <c r="F4434" i="1"/>
  <c r="F4433" i="1"/>
  <c r="F4431" i="1"/>
  <c r="F4430" i="1"/>
  <c r="F4429" i="1"/>
  <c r="F4428" i="1"/>
  <c r="F4427" i="1"/>
  <c r="F4426" i="1"/>
  <c r="F4425" i="1"/>
  <c r="F4423" i="1"/>
  <c r="F4422" i="1"/>
  <c r="F4421" i="1"/>
  <c r="F4420" i="1"/>
  <c r="F4419" i="1"/>
  <c r="F4418" i="1"/>
  <c r="F4417" i="1"/>
  <c r="F4415" i="1"/>
  <c r="F4414" i="1"/>
  <c r="F4413" i="1"/>
  <c r="F4412" i="1"/>
  <c r="F4411" i="1"/>
  <c r="F4410" i="1"/>
  <c r="F4409" i="1"/>
  <c r="F4369" i="1"/>
  <c r="F4368" i="1"/>
  <c r="F4367" i="1"/>
  <c r="F4366" i="1"/>
  <c r="F4365" i="1"/>
  <c r="F4364" i="1"/>
  <c r="F4363" i="1"/>
  <c r="F4343" i="1"/>
  <c r="F4342" i="1"/>
  <c r="F4341" i="1"/>
  <c r="F4340" i="1"/>
  <c r="F4339" i="1"/>
  <c r="F4338" i="1"/>
  <c r="F4337" i="1"/>
  <c r="F4335" i="1"/>
  <c r="F4334" i="1"/>
  <c r="F4333" i="1"/>
  <c r="F4332" i="1"/>
  <c r="F4331" i="1"/>
  <c r="F4330" i="1"/>
  <c r="F4329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77" i="1"/>
  <c r="F4076" i="1"/>
  <c r="F4075" i="1"/>
  <c r="F4074" i="1"/>
  <c r="F4073" i="1"/>
  <c r="F4072" i="1"/>
  <c r="F4071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96" i="1"/>
  <c r="F3295" i="1"/>
  <c r="F3294" i="1"/>
  <c r="F3293" i="1"/>
  <c r="F3292" i="1"/>
  <c r="F3291" i="1"/>
  <c r="F3290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04" i="1"/>
  <c r="F3303" i="1"/>
  <c r="F3302" i="1"/>
  <c r="F3301" i="1"/>
  <c r="F3300" i="1"/>
  <c r="F3299" i="1"/>
  <c r="F3298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32" i="1"/>
  <c r="F3231" i="1"/>
  <c r="F3230" i="1"/>
  <c r="F3229" i="1"/>
  <c r="F3228" i="1"/>
  <c r="F3227" i="1"/>
  <c r="F3226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56" i="1"/>
  <c r="F3255" i="1"/>
  <c r="F3254" i="1"/>
  <c r="F3253" i="1"/>
  <c r="F3252" i="1"/>
  <c r="F3251" i="1"/>
  <c r="F3250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22" i="1"/>
  <c r="F2621" i="1"/>
  <c r="F2620" i="1"/>
  <c r="F2619" i="1"/>
  <c r="F2618" i="1"/>
  <c r="F2617" i="1"/>
  <c r="F2616" i="1"/>
  <c r="F2603" i="1"/>
  <c r="F2602" i="1"/>
  <c r="F2601" i="1"/>
  <c r="F2600" i="1"/>
  <c r="F2599" i="1"/>
  <c r="F2598" i="1"/>
  <c r="F2597" i="1"/>
  <c r="F2595" i="1"/>
  <c r="F2594" i="1"/>
  <c r="F2593" i="1"/>
  <c r="F2592" i="1"/>
  <c r="F2591" i="1"/>
  <c r="F2590" i="1"/>
  <c r="F2589" i="1"/>
  <c r="F2542" i="1"/>
  <c r="F2541" i="1"/>
  <c r="F2540" i="1"/>
  <c r="F2539" i="1"/>
  <c r="F2538" i="1"/>
  <c r="F2537" i="1"/>
  <c r="F2536" i="1"/>
  <c r="F2550" i="1"/>
  <c r="F2549" i="1"/>
  <c r="F2548" i="1"/>
  <c r="F2547" i="1"/>
  <c r="F2546" i="1"/>
  <c r="F2545" i="1"/>
  <c r="F2544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68" i="1"/>
  <c r="F2467" i="1"/>
  <c r="F2466" i="1"/>
  <c r="F2465" i="1"/>
  <c r="F2464" i="1"/>
  <c r="F2463" i="1"/>
  <c r="F2462" i="1"/>
  <c r="F2460" i="1"/>
  <c r="F2459" i="1"/>
  <c r="F2458" i="1"/>
  <c r="F2457" i="1"/>
  <c r="F2456" i="1"/>
  <c r="F2455" i="1"/>
  <c r="F2454" i="1"/>
  <c r="F2409" i="1"/>
  <c r="F2408" i="1"/>
  <c r="F2407" i="1"/>
  <c r="F2406" i="1"/>
  <c r="F2405" i="1"/>
  <c r="F2404" i="1"/>
  <c r="F2403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33" i="1"/>
  <c r="F2432" i="1"/>
  <c r="F2431" i="1"/>
  <c r="F2430" i="1"/>
  <c r="F2429" i="1"/>
  <c r="F2428" i="1"/>
  <c r="F2427" i="1"/>
  <c r="F2401" i="1"/>
  <c r="F2400" i="1"/>
  <c r="F2399" i="1"/>
  <c r="F2398" i="1"/>
  <c r="F2397" i="1"/>
  <c r="F2396" i="1"/>
  <c r="F2395" i="1"/>
  <c r="F2385" i="1"/>
  <c r="F2384" i="1"/>
  <c r="F2383" i="1"/>
  <c r="F2382" i="1"/>
  <c r="F2381" i="1"/>
  <c r="F2380" i="1"/>
  <c r="F2379" i="1"/>
  <c r="F2377" i="1"/>
  <c r="F2376" i="1"/>
  <c r="F2375" i="1"/>
  <c r="F2374" i="1"/>
  <c r="F2373" i="1"/>
  <c r="F2372" i="1"/>
  <c r="F2371" i="1"/>
  <c r="F2393" i="1"/>
  <c r="F2392" i="1"/>
  <c r="F2391" i="1"/>
  <c r="F2390" i="1"/>
  <c r="F2389" i="1"/>
  <c r="F2388" i="1"/>
  <c r="F2387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95" i="1"/>
  <c r="F2294" i="1"/>
  <c r="F2293" i="1"/>
  <c r="F2292" i="1"/>
  <c r="F2291" i="1"/>
  <c r="F2290" i="1"/>
  <c r="F2289" i="1"/>
  <c r="F2287" i="1"/>
  <c r="F2286" i="1"/>
  <c r="F2285" i="1"/>
  <c r="F2284" i="1"/>
  <c r="F2283" i="1"/>
  <c r="F2282" i="1"/>
  <c r="F2281" i="1"/>
  <c r="F2279" i="1"/>
  <c r="F2278" i="1"/>
  <c r="F2277" i="1"/>
  <c r="F2276" i="1"/>
  <c r="F2275" i="1"/>
  <c r="F2274" i="1"/>
  <c r="F2273" i="1"/>
  <c r="F2271" i="1"/>
  <c r="F2270" i="1"/>
  <c r="F2269" i="1"/>
  <c r="F2268" i="1"/>
  <c r="F2267" i="1"/>
  <c r="F2266" i="1"/>
  <c r="F2265" i="1"/>
  <c r="F2196" i="1"/>
  <c r="F2195" i="1"/>
  <c r="F2194" i="1"/>
  <c r="F2193" i="1"/>
  <c r="F2192" i="1"/>
  <c r="F2191" i="1"/>
  <c r="F2190" i="1"/>
  <c r="F2236" i="1"/>
  <c r="F2235" i="1"/>
  <c r="F2234" i="1"/>
  <c r="F2233" i="1"/>
  <c r="F2232" i="1"/>
  <c r="F2231" i="1"/>
  <c r="F2230" i="1"/>
  <c r="F2188" i="1"/>
  <c r="F2187" i="1"/>
  <c r="F2186" i="1"/>
  <c r="F2185" i="1"/>
  <c r="F2184" i="1"/>
  <c r="F2183" i="1"/>
  <c r="F2182" i="1"/>
  <c r="F2180" i="1"/>
  <c r="F2179" i="1"/>
  <c r="F2178" i="1"/>
  <c r="F2177" i="1"/>
  <c r="F2176" i="1"/>
  <c r="F2175" i="1"/>
  <c r="F2174" i="1"/>
  <c r="F2164" i="1"/>
  <c r="F2163" i="1"/>
  <c r="F2162" i="1"/>
  <c r="F2161" i="1"/>
  <c r="F2160" i="1"/>
  <c r="F2159" i="1"/>
  <c r="F2158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204" i="1"/>
  <c r="F2203" i="1"/>
  <c r="F2202" i="1"/>
  <c r="F2201" i="1"/>
  <c r="F2200" i="1"/>
  <c r="F2199" i="1"/>
  <c r="F2198" i="1"/>
  <c r="F2244" i="1"/>
  <c r="F2243" i="1"/>
  <c r="F2242" i="1"/>
  <c r="F2241" i="1"/>
  <c r="F2240" i="1"/>
  <c r="F2239" i="1"/>
  <c r="F2238" i="1"/>
  <c r="F2172" i="1"/>
  <c r="F2171" i="1"/>
  <c r="F2170" i="1"/>
  <c r="F2169" i="1"/>
  <c r="F2168" i="1"/>
  <c r="F2167" i="1"/>
  <c r="F2166" i="1"/>
  <c r="F2146" i="1"/>
  <c r="F2145" i="1"/>
  <c r="F2144" i="1"/>
  <c r="F2143" i="1"/>
  <c r="F2142" i="1"/>
  <c r="F2141" i="1"/>
  <c r="F2140" i="1"/>
  <c r="F2138" i="1"/>
  <c r="F2137" i="1"/>
  <c r="F2136" i="1"/>
  <c r="F2135" i="1"/>
  <c r="F2134" i="1"/>
  <c r="F2133" i="1"/>
  <c r="F2132" i="1"/>
  <c r="F2130" i="1"/>
  <c r="F2129" i="1"/>
  <c r="F2128" i="1"/>
  <c r="F2127" i="1"/>
  <c r="F2126" i="1"/>
  <c r="F2125" i="1"/>
  <c r="F2124" i="1"/>
  <c r="F2122" i="1"/>
  <c r="F2121" i="1"/>
  <c r="F2120" i="1"/>
  <c r="F2119" i="1"/>
  <c r="F2118" i="1"/>
  <c r="F2117" i="1"/>
  <c r="F2116" i="1"/>
  <c r="F2031" i="1"/>
  <c r="F2030" i="1"/>
  <c r="F2029" i="1"/>
  <c r="F2028" i="1"/>
  <c r="F2027" i="1"/>
  <c r="F2026" i="1"/>
  <c r="F2025" i="1"/>
  <c r="F2095" i="1"/>
  <c r="F2094" i="1"/>
  <c r="F2093" i="1"/>
  <c r="F2092" i="1"/>
  <c r="F2091" i="1"/>
  <c r="F2090" i="1"/>
  <c r="F2089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1871" i="1"/>
  <c r="F1870" i="1"/>
  <c r="F1869" i="1"/>
  <c r="F1868" i="1"/>
  <c r="F1867" i="1"/>
  <c r="F1866" i="1"/>
  <c r="F1865" i="1"/>
  <c r="F2055" i="1"/>
  <c r="F2054" i="1"/>
  <c r="F2053" i="1"/>
  <c r="F2052" i="1"/>
  <c r="F2051" i="1"/>
  <c r="F2050" i="1"/>
  <c r="F2049" i="1"/>
  <c r="F2007" i="1"/>
  <c r="F2006" i="1"/>
  <c r="F2005" i="1"/>
  <c r="F2004" i="1"/>
  <c r="F2003" i="1"/>
  <c r="F2002" i="1"/>
  <c r="F2001" i="1"/>
  <c r="F1991" i="1"/>
  <c r="F1990" i="1"/>
  <c r="F1989" i="1"/>
  <c r="F1988" i="1"/>
  <c r="F1987" i="1"/>
  <c r="F1986" i="1"/>
  <c r="F1985" i="1"/>
  <c r="F1855" i="1"/>
  <c r="F1854" i="1"/>
  <c r="F1853" i="1"/>
  <c r="F1852" i="1"/>
  <c r="F1851" i="1"/>
  <c r="F1850" i="1"/>
  <c r="F1849" i="1"/>
  <c r="F1847" i="1"/>
  <c r="F1846" i="1"/>
  <c r="F1845" i="1"/>
  <c r="F1844" i="1"/>
  <c r="F1843" i="1"/>
  <c r="F1842" i="1"/>
  <c r="F1841" i="1"/>
  <c r="F1863" i="1"/>
  <c r="F1862" i="1"/>
  <c r="F1861" i="1"/>
  <c r="F1860" i="1"/>
  <c r="F1859" i="1"/>
  <c r="F1858" i="1"/>
  <c r="F1857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87" i="1"/>
  <c r="F2086" i="1"/>
  <c r="F2085" i="1"/>
  <c r="F2084" i="1"/>
  <c r="F2083" i="1"/>
  <c r="F2082" i="1"/>
  <c r="F2081" i="1"/>
  <c r="F2023" i="1"/>
  <c r="F2022" i="1"/>
  <c r="F2021" i="1"/>
  <c r="F2020" i="1"/>
  <c r="F2019" i="1"/>
  <c r="F2018" i="1"/>
  <c r="F2017" i="1"/>
  <c r="F2079" i="1"/>
  <c r="F2078" i="1"/>
  <c r="F2077" i="1"/>
  <c r="F2076" i="1"/>
  <c r="F2075" i="1"/>
  <c r="F2074" i="1"/>
  <c r="F2073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999" i="1"/>
  <c r="F1998" i="1"/>
  <c r="F1997" i="1"/>
  <c r="F1996" i="1"/>
  <c r="F1995" i="1"/>
  <c r="F1994" i="1"/>
  <c r="F1993" i="1"/>
  <c r="F1879" i="1"/>
  <c r="F1878" i="1"/>
  <c r="F1877" i="1"/>
  <c r="F1876" i="1"/>
  <c r="F1875" i="1"/>
  <c r="F1874" i="1"/>
  <c r="F1873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2015" i="1"/>
  <c r="F2014" i="1"/>
  <c r="F2013" i="1"/>
  <c r="F2012" i="1"/>
  <c r="F2011" i="1"/>
  <c r="F2010" i="1"/>
  <c r="F2009" i="1"/>
  <c r="F1887" i="1"/>
  <c r="F1886" i="1"/>
  <c r="F1885" i="1"/>
  <c r="F1884" i="1"/>
  <c r="F1883" i="1"/>
  <c r="F1882" i="1"/>
  <c r="F1881" i="1"/>
  <c r="F1839" i="1"/>
  <c r="F1838" i="1"/>
  <c r="F1837" i="1"/>
  <c r="F1836" i="1"/>
  <c r="F1835" i="1"/>
  <c r="F1834" i="1"/>
  <c r="F1833" i="1"/>
  <c r="F1927" i="1"/>
  <c r="F1926" i="1"/>
  <c r="F1925" i="1"/>
  <c r="F1924" i="1"/>
  <c r="F1923" i="1"/>
  <c r="F1922" i="1"/>
  <c r="F1921" i="1"/>
  <c r="F1935" i="1"/>
  <c r="F1934" i="1"/>
  <c r="F1933" i="1"/>
  <c r="F1932" i="1"/>
  <c r="F1931" i="1"/>
  <c r="F1930" i="1"/>
  <c r="F1929" i="1"/>
  <c r="F1811" i="1"/>
  <c r="F1810" i="1"/>
  <c r="F1809" i="1"/>
  <c r="F1808" i="1"/>
  <c r="F1807" i="1"/>
  <c r="F1806" i="1"/>
  <c r="F1805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30" i="1"/>
  <c r="F1729" i="1"/>
  <c r="F1728" i="1"/>
  <c r="F1727" i="1"/>
  <c r="F1726" i="1"/>
  <c r="F1725" i="1"/>
  <c r="F1724" i="1"/>
  <c r="F1722" i="1"/>
  <c r="F1721" i="1"/>
  <c r="F1720" i="1"/>
  <c r="F1719" i="1"/>
  <c r="F1718" i="1"/>
  <c r="F1717" i="1"/>
  <c r="F1716" i="1"/>
  <c r="F1714" i="1"/>
  <c r="F1713" i="1"/>
  <c r="F1712" i="1"/>
  <c r="F1711" i="1"/>
  <c r="F1710" i="1"/>
  <c r="F1709" i="1"/>
  <c r="F1708" i="1"/>
  <c r="F1706" i="1"/>
  <c r="F1705" i="1"/>
  <c r="F1704" i="1"/>
  <c r="F1703" i="1"/>
  <c r="F1702" i="1"/>
  <c r="F1701" i="1"/>
  <c r="F1700" i="1"/>
  <c r="F1698" i="1"/>
  <c r="F1697" i="1"/>
  <c r="F1696" i="1"/>
  <c r="F1695" i="1"/>
  <c r="F1694" i="1"/>
  <c r="F1693" i="1"/>
  <c r="F1692" i="1"/>
  <c r="F1688" i="1"/>
  <c r="F1687" i="1"/>
  <c r="F1686" i="1"/>
  <c r="F1685" i="1"/>
  <c r="F1684" i="1"/>
  <c r="F1683" i="1"/>
  <c r="F1682" i="1"/>
  <c r="F1679" i="1"/>
  <c r="F1678" i="1"/>
  <c r="F1677" i="1"/>
  <c r="F1676" i="1"/>
  <c r="F1675" i="1"/>
  <c r="F1674" i="1"/>
  <c r="F1673" i="1"/>
  <c r="F1662" i="1"/>
  <c r="F1661" i="1"/>
  <c r="F1660" i="1"/>
  <c r="F1659" i="1"/>
  <c r="F1658" i="1"/>
  <c r="F1657" i="1"/>
  <c r="F1656" i="1"/>
  <c r="F1654" i="1"/>
  <c r="F1653" i="1"/>
  <c r="F1652" i="1"/>
  <c r="F1651" i="1"/>
  <c r="F1650" i="1"/>
  <c r="F1649" i="1"/>
  <c r="F1648" i="1"/>
  <c r="F1646" i="1"/>
  <c r="F1645" i="1"/>
  <c r="F1644" i="1"/>
  <c r="F1643" i="1"/>
  <c r="F1642" i="1"/>
  <c r="F1641" i="1"/>
  <c r="F1640" i="1"/>
  <c r="F1638" i="1"/>
  <c r="F1637" i="1"/>
  <c r="F1636" i="1"/>
  <c r="F1635" i="1"/>
  <c r="F1634" i="1"/>
  <c r="F1633" i="1"/>
  <c r="F1632" i="1"/>
  <c r="F1630" i="1"/>
  <c r="F1629" i="1"/>
  <c r="F1628" i="1"/>
  <c r="F1627" i="1"/>
  <c r="F1626" i="1"/>
  <c r="F1625" i="1"/>
  <c r="F1624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55" i="1"/>
  <c r="F1554" i="1"/>
  <c r="F1553" i="1"/>
  <c r="F1552" i="1"/>
  <c r="F1551" i="1"/>
  <c r="F1550" i="1"/>
  <c r="F1549" i="1"/>
  <c r="F1547" i="1"/>
  <c r="F1546" i="1"/>
  <c r="F1545" i="1"/>
  <c r="F1544" i="1"/>
  <c r="F1543" i="1"/>
  <c r="F1542" i="1"/>
  <c r="F1541" i="1"/>
  <c r="F1539" i="1"/>
  <c r="F1538" i="1"/>
  <c r="F1537" i="1"/>
  <c r="F1536" i="1"/>
  <c r="F1535" i="1"/>
  <c r="F1534" i="1"/>
  <c r="F1533" i="1"/>
  <c r="F1531" i="1"/>
  <c r="F1530" i="1"/>
  <c r="F1529" i="1"/>
  <c r="F1528" i="1"/>
  <c r="F1527" i="1"/>
  <c r="F1526" i="1"/>
  <c r="F1525" i="1"/>
  <c r="F1523" i="1"/>
  <c r="F1522" i="1"/>
  <c r="F1521" i="1"/>
  <c r="F1520" i="1"/>
  <c r="F1519" i="1"/>
  <c r="F1518" i="1"/>
  <c r="F151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65" i="1"/>
  <c r="F1464" i="1"/>
  <c r="F1463" i="1"/>
  <c r="F1462" i="1"/>
  <c r="F1461" i="1"/>
  <c r="F1460" i="1"/>
  <c r="F1459" i="1"/>
  <c r="F1457" i="1"/>
  <c r="F1456" i="1"/>
  <c r="F1455" i="1"/>
  <c r="F1454" i="1"/>
  <c r="F1453" i="1"/>
  <c r="F1452" i="1"/>
  <c r="F1451" i="1"/>
  <c r="F1449" i="1"/>
  <c r="F1448" i="1"/>
  <c r="F1447" i="1"/>
  <c r="F1446" i="1"/>
  <c r="F1445" i="1"/>
  <c r="F1444" i="1"/>
  <c r="F1443" i="1"/>
  <c r="F1441" i="1"/>
  <c r="F1440" i="1"/>
  <c r="F1439" i="1"/>
  <c r="F1438" i="1"/>
  <c r="F1437" i="1"/>
  <c r="F1436" i="1"/>
  <c r="F1435" i="1"/>
  <c r="F1433" i="1"/>
  <c r="F1432" i="1"/>
  <c r="F1431" i="1"/>
  <c r="F1430" i="1"/>
  <c r="F1429" i="1"/>
  <c r="F1428" i="1"/>
  <c r="F1427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90" i="1"/>
  <c r="F1389" i="1"/>
  <c r="F1388" i="1"/>
  <c r="F1387" i="1"/>
  <c r="F1386" i="1"/>
  <c r="F1385" i="1"/>
  <c r="F1384" i="1"/>
  <c r="F1382" i="1"/>
  <c r="F1381" i="1"/>
  <c r="F1380" i="1"/>
  <c r="F1379" i="1"/>
  <c r="F1378" i="1"/>
  <c r="F1377" i="1"/>
  <c r="F1376" i="1"/>
  <c r="F1374" i="1"/>
  <c r="F1373" i="1"/>
  <c r="F1372" i="1"/>
  <c r="F1371" i="1"/>
  <c r="F1370" i="1"/>
  <c r="F1369" i="1"/>
  <c r="F1368" i="1"/>
  <c r="F1366" i="1"/>
  <c r="F1365" i="1"/>
  <c r="F1364" i="1"/>
  <c r="F1363" i="1"/>
  <c r="F1362" i="1"/>
  <c r="F1361" i="1"/>
  <c r="F1360" i="1"/>
  <c r="F1358" i="1"/>
  <c r="F1357" i="1"/>
  <c r="F1356" i="1"/>
  <c r="F1355" i="1"/>
  <c r="F1354" i="1"/>
  <c r="F1353" i="1"/>
  <c r="F1352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85" i="1"/>
  <c r="F1284" i="1"/>
  <c r="F1283" i="1"/>
  <c r="F1282" i="1"/>
  <c r="F1281" i="1"/>
  <c r="F1280" i="1"/>
  <c r="F1279" i="1"/>
  <c r="F1277" i="1"/>
  <c r="F1276" i="1"/>
  <c r="F1275" i="1"/>
  <c r="F1274" i="1"/>
  <c r="F1273" i="1"/>
  <c r="F1272" i="1"/>
  <c r="F1271" i="1"/>
  <c r="F1269" i="1"/>
  <c r="F1268" i="1"/>
  <c r="F1267" i="1"/>
  <c r="F1266" i="1"/>
  <c r="F1265" i="1"/>
  <c r="F1264" i="1"/>
  <c r="F1263" i="1"/>
  <c r="F1261" i="1"/>
  <c r="F1260" i="1"/>
  <c r="F1259" i="1"/>
  <c r="F1258" i="1"/>
  <c r="F1257" i="1"/>
  <c r="F1256" i="1"/>
  <c r="F1255" i="1"/>
  <c r="F1253" i="1"/>
  <c r="F1252" i="1"/>
  <c r="F1251" i="1"/>
  <c r="F1250" i="1"/>
  <c r="F1249" i="1"/>
  <c r="F1248" i="1"/>
  <c r="F124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123" i="1"/>
  <c r="F1122" i="1"/>
  <c r="F1121" i="1"/>
  <c r="F1120" i="1"/>
  <c r="F1119" i="1"/>
  <c r="F1118" i="1"/>
  <c r="F1117" i="1"/>
  <c r="F1115" i="1"/>
  <c r="F1114" i="1"/>
  <c r="F1113" i="1"/>
  <c r="F1112" i="1"/>
  <c r="F1111" i="1"/>
  <c r="F1110" i="1"/>
  <c r="F1109" i="1"/>
  <c r="F1107" i="1"/>
  <c r="F1106" i="1"/>
  <c r="F1105" i="1"/>
  <c r="F1104" i="1"/>
  <c r="F1103" i="1"/>
  <c r="F1102" i="1"/>
  <c r="F1101" i="1"/>
  <c r="F1099" i="1"/>
  <c r="F1098" i="1"/>
  <c r="F1097" i="1"/>
  <c r="F1096" i="1"/>
  <c r="F1095" i="1"/>
  <c r="F1094" i="1"/>
  <c r="F1093" i="1"/>
  <c r="F1091" i="1"/>
  <c r="F1090" i="1"/>
  <c r="F1089" i="1"/>
  <c r="F1088" i="1"/>
  <c r="F1087" i="1"/>
  <c r="F1086" i="1"/>
  <c r="F1085" i="1"/>
  <c r="F1045" i="1"/>
  <c r="F1044" i="1"/>
  <c r="F1043" i="1"/>
  <c r="F1042" i="1"/>
  <c r="F1041" i="1"/>
  <c r="F1040" i="1"/>
  <c r="F1039" i="1"/>
  <c r="F1037" i="1"/>
  <c r="F1036" i="1"/>
  <c r="F1035" i="1"/>
  <c r="F1034" i="1"/>
  <c r="F1033" i="1"/>
  <c r="F1032" i="1"/>
  <c r="F1031" i="1"/>
  <c r="F1053" i="1"/>
  <c r="F1052" i="1"/>
  <c r="F1051" i="1"/>
  <c r="F1050" i="1"/>
  <c r="F1049" i="1"/>
  <c r="F1048" i="1"/>
  <c r="F1047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71" i="1"/>
  <c r="F970" i="1"/>
  <c r="F969" i="1"/>
  <c r="F968" i="1"/>
  <c r="F967" i="1"/>
  <c r="F966" i="1"/>
  <c r="F965" i="1"/>
  <c r="F963" i="1"/>
  <c r="F962" i="1"/>
  <c r="F961" i="1"/>
  <c r="F960" i="1"/>
  <c r="F959" i="1"/>
  <c r="F958" i="1"/>
  <c r="F957" i="1"/>
  <c r="F955" i="1"/>
  <c r="F954" i="1"/>
  <c r="F953" i="1"/>
  <c r="F952" i="1"/>
  <c r="F951" i="1"/>
  <c r="F950" i="1"/>
  <c r="F949" i="1"/>
  <c r="F947" i="1"/>
  <c r="F946" i="1"/>
  <c r="F945" i="1"/>
  <c r="F944" i="1"/>
  <c r="F943" i="1"/>
  <c r="F942" i="1"/>
  <c r="F941" i="1"/>
  <c r="F939" i="1"/>
  <c r="F938" i="1"/>
  <c r="F937" i="1"/>
  <c r="F936" i="1"/>
  <c r="F935" i="1"/>
  <c r="F934" i="1"/>
  <c r="F933" i="1"/>
  <c r="F912" i="1"/>
  <c r="F911" i="1"/>
  <c r="F910" i="1"/>
  <c r="F909" i="1"/>
  <c r="F908" i="1"/>
  <c r="F907" i="1"/>
  <c r="F906" i="1"/>
  <c r="F903" i="1"/>
  <c r="F902" i="1"/>
  <c r="F901" i="1"/>
  <c r="F900" i="1"/>
  <c r="F899" i="1"/>
  <c r="F898" i="1"/>
  <c r="F897" i="1"/>
  <c r="F895" i="1"/>
  <c r="F894" i="1"/>
  <c r="F893" i="1"/>
  <c r="F892" i="1"/>
  <c r="F891" i="1"/>
  <c r="F890" i="1"/>
  <c r="F889" i="1"/>
  <c r="F870" i="1"/>
  <c r="F869" i="1"/>
  <c r="F868" i="1"/>
  <c r="F867" i="1"/>
  <c r="F866" i="1"/>
  <c r="F865" i="1"/>
  <c r="F864" i="1"/>
  <c r="G863" i="1"/>
  <c r="G862" i="1"/>
  <c r="G861" i="1"/>
  <c r="G860" i="1"/>
  <c r="G859" i="1"/>
  <c r="G858" i="1"/>
  <c r="G857" i="1"/>
  <c r="G856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96" i="1"/>
  <c r="G895" i="1"/>
  <c r="G894" i="1"/>
  <c r="G893" i="1"/>
  <c r="G892" i="1"/>
  <c r="G891" i="1"/>
  <c r="G890" i="1"/>
  <c r="G889" i="1"/>
  <c r="G904" i="1"/>
  <c r="G903" i="1"/>
  <c r="G902" i="1"/>
  <c r="G901" i="1"/>
  <c r="G900" i="1"/>
  <c r="G899" i="1"/>
  <c r="G898" i="1"/>
  <c r="G897" i="1"/>
  <c r="G913" i="1"/>
  <c r="G912" i="1"/>
  <c r="G911" i="1"/>
  <c r="G910" i="1"/>
  <c r="G909" i="1"/>
  <c r="G908" i="1"/>
  <c r="G907" i="1"/>
  <c r="G906" i="1"/>
  <c r="G921" i="1"/>
  <c r="G920" i="1"/>
  <c r="G919" i="1"/>
  <c r="G918" i="1"/>
  <c r="G917" i="1"/>
  <c r="G916" i="1"/>
  <c r="G915" i="1"/>
  <c r="G914" i="1"/>
  <c r="G930" i="1"/>
  <c r="G929" i="1"/>
  <c r="G928" i="1"/>
  <c r="G927" i="1"/>
  <c r="G926" i="1"/>
  <c r="G925" i="1"/>
  <c r="G924" i="1"/>
  <c r="G923" i="1"/>
  <c r="G940" i="1"/>
  <c r="G939" i="1"/>
  <c r="G938" i="1"/>
  <c r="G937" i="1"/>
  <c r="G936" i="1"/>
  <c r="G935" i="1"/>
  <c r="G934" i="1"/>
  <c r="G933" i="1"/>
  <c r="G948" i="1"/>
  <c r="G947" i="1"/>
  <c r="G946" i="1"/>
  <c r="G945" i="1"/>
  <c r="G944" i="1"/>
  <c r="G943" i="1"/>
  <c r="G942" i="1"/>
  <c r="G941" i="1"/>
  <c r="G956" i="1"/>
  <c r="G955" i="1"/>
  <c r="G954" i="1"/>
  <c r="G953" i="1"/>
  <c r="G952" i="1"/>
  <c r="G951" i="1"/>
  <c r="G950" i="1"/>
  <c r="G949" i="1"/>
  <c r="G964" i="1"/>
  <c r="G963" i="1"/>
  <c r="G962" i="1"/>
  <c r="G961" i="1"/>
  <c r="G960" i="1"/>
  <c r="G959" i="1"/>
  <c r="G958" i="1"/>
  <c r="G957" i="1"/>
  <c r="G972" i="1"/>
  <c r="G971" i="1"/>
  <c r="G970" i="1"/>
  <c r="G969" i="1"/>
  <c r="G968" i="1"/>
  <c r="G967" i="1"/>
  <c r="G966" i="1"/>
  <c r="G965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54" i="1"/>
  <c r="G1053" i="1"/>
  <c r="G1052" i="1"/>
  <c r="G1051" i="1"/>
  <c r="G1050" i="1"/>
  <c r="G1049" i="1"/>
  <c r="G1048" i="1"/>
  <c r="G1047" i="1"/>
  <c r="G1038" i="1"/>
  <c r="G1037" i="1"/>
  <c r="G1036" i="1"/>
  <c r="G1035" i="1"/>
  <c r="G1034" i="1"/>
  <c r="G1033" i="1"/>
  <c r="G1032" i="1"/>
  <c r="G1031" i="1"/>
  <c r="G1046" i="1"/>
  <c r="G1045" i="1"/>
  <c r="G1044" i="1"/>
  <c r="G1043" i="1"/>
  <c r="G1042" i="1"/>
  <c r="G1041" i="1"/>
  <c r="G1040" i="1"/>
  <c r="G1039" i="1"/>
  <c r="G1062" i="1"/>
  <c r="G1061" i="1"/>
  <c r="G1060" i="1"/>
  <c r="G1059" i="1"/>
  <c r="G1058" i="1"/>
  <c r="G1057" i="1"/>
  <c r="G1056" i="1"/>
  <c r="G1055" i="1"/>
  <c r="G1071" i="1"/>
  <c r="G1070" i="1"/>
  <c r="G1069" i="1"/>
  <c r="G1068" i="1"/>
  <c r="G1067" i="1"/>
  <c r="G1066" i="1"/>
  <c r="G1065" i="1"/>
  <c r="G1064" i="1"/>
  <c r="G1080" i="1"/>
  <c r="G1079" i="1"/>
  <c r="G1078" i="1"/>
  <c r="G1077" i="1"/>
  <c r="G1076" i="1"/>
  <c r="G1075" i="1"/>
  <c r="G1074" i="1"/>
  <c r="G1073" i="1"/>
  <c r="G1092" i="1"/>
  <c r="G1091" i="1"/>
  <c r="G1090" i="1"/>
  <c r="G1089" i="1"/>
  <c r="G1088" i="1"/>
  <c r="G1087" i="1"/>
  <c r="G1086" i="1"/>
  <c r="G1085" i="1"/>
  <c r="G1100" i="1"/>
  <c r="G1099" i="1"/>
  <c r="G1098" i="1"/>
  <c r="G1097" i="1"/>
  <c r="G1096" i="1"/>
  <c r="G1095" i="1"/>
  <c r="G1094" i="1"/>
  <c r="G1093" i="1"/>
  <c r="G1108" i="1"/>
  <c r="G1107" i="1"/>
  <c r="G1106" i="1"/>
  <c r="G1105" i="1"/>
  <c r="G1104" i="1"/>
  <c r="G1103" i="1"/>
  <c r="G1102" i="1"/>
  <c r="G1101" i="1"/>
  <c r="G1116" i="1"/>
  <c r="G1115" i="1"/>
  <c r="G1114" i="1"/>
  <c r="G1113" i="1"/>
  <c r="G1112" i="1"/>
  <c r="G1111" i="1"/>
  <c r="G1110" i="1"/>
  <c r="G1109" i="1"/>
  <c r="G1124" i="1"/>
  <c r="G1123" i="1"/>
  <c r="G1122" i="1"/>
  <c r="G1121" i="1"/>
  <c r="G1120" i="1"/>
  <c r="G1119" i="1"/>
  <c r="G1118" i="1"/>
  <c r="G1117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4" i="1"/>
  <c r="G1253" i="1"/>
  <c r="G1252" i="1"/>
  <c r="G1251" i="1"/>
  <c r="G1250" i="1"/>
  <c r="G1249" i="1"/>
  <c r="G1248" i="1"/>
  <c r="G1247" i="1"/>
  <c r="G1262" i="1"/>
  <c r="G1261" i="1"/>
  <c r="G1260" i="1"/>
  <c r="G1259" i="1"/>
  <c r="G1258" i="1"/>
  <c r="G1257" i="1"/>
  <c r="G1256" i="1"/>
  <c r="G1255" i="1"/>
  <c r="G1270" i="1"/>
  <c r="G1269" i="1"/>
  <c r="G1268" i="1"/>
  <c r="G1267" i="1"/>
  <c r="G1266" i="1"/>
  <c r="G1265" i="1"/>
  <c r="G1264" i="1"/>
  <c r="G1263" i="1"/>
  <c r="G1278" i="1"/>
  <c r="G1277" i="1"/>
  <c r="G1276" i="1"/>
  <c r="G1275" i="1"/>
  <c r="G1274" i="1"/>
  <c r="G1273" i="1"/>
  <c r="G1272" i="1"/>
  <c r="G1271" i="1"/>
  <c r="G1286" i="1"/>
  <c r="G1285" i="1"/>
  <c r="G1284" i="1"/>
  <c r="G1283" i="1"/>
  <c r="G1282" i="1"/>
  <c r="G1281" i="1"/>
  <c r="G1280" i="1"/>
  <c r="G1279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9" i="1"/>
  <c r="G1358" i="1"/>
  <c r="G1357" i="1"/>
  <c r="G1356" i="1"/>
  <c r="G1355" i="1"/>
  <c r="G1354" i="1"/>
  <c r="G1353" i="1"/>
  <c r="G1352" i="1"/>
  <c r="G1367" i="1"/>
  <c r="G1366" i="1"/>
  <c r="G1365" i="1"/>
  <c r="G1364" i="1"/>
  <c r="G1363" i="1"/>
  <c r="G1362" i="1"/>
  <c r="G1361" i="1"/>
  <c r="G1360" i="1"/>
  <c r="G1375" i="1"/>
  <c r="G1374" i="1"/>
  <c r="G1373" i="1"/>
  <c r="G1372" i="1"/>
  <c r="G1371" i="1"/>
  <c r="G1370" i="1"/>
  <c r="G1369" i="1"/>
  <c r="G1368" i="1"/>
  <c r="G1383" i="1"/>
  <c r="G1382" i="1"/>
  <c r="G1381" i="1"/>
  <c r="G1380" i="1"/>
  <c r="G1379" i="1"/>
  <c r="G1378" i="1"/>
  <c r="G1377" i="1"/>
  <c r="G1376" i="1"/>
  <c r="G1391" i="1"/>
  <c r="G1390" i="1"/>
  <c r="G1389" i="1"/>
  <c r="G1388" i="1"/>
  <c r="G1387" i="1"/>
  <c r="G1386" i="1"/>
  <c r="G1385" i="1"/>
  <c r="G1384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4" i="1"/>
  <c r="G1423" i="1"/>
  <c r="G1422" i="1"/>
  <c r="G1421" i="1"/>
  <c r="G1420" i="1"/>
  <c r="G1419" i="1"/>
  <c r="G1418" i="1"/>
  <c r="G1417" i="1"/>
  <c r="G1434" i="1"/>
  <c r="G1433" i="1"/>
  <c r="G1432" i="1"/>
  <c r="G1431" i="1"/>
  <c r="G1430" i="1"/>
  <c r="G1429" i="1"/>
  <c r="G1428" i="1"/>
  <c r="G1427" i="1"/>
  <c r="G1442" i="1"/>
  <c r="G1441" i="1"/>
  <c r="G1440" i="1"/>
  <c r="G1439" i="1"/>
  <c r="G1438" i="1"/>
  <c r="G1437" i="1"/>
  <c r="G1436" i="1"/>
  <c r="G1435" i="1"/>
  <c r="G1450" i="1"/>
  <c r="G1449" i="1"/>
  <c r="G1448" i="1"/>
  <c r="G1447" i="1"/>
  <c r="G1446" i="1"/>
  <c r="G1445" i="1"/>
  <c r="G1444" i="1"/>
  <c r="G1443" i="1"/>
  <c r="G1458" i="1"/>
  <c r="G1457" i="1"/>
  <c r="G1456" i="1"/>
  <c r="G1455" i="1"/>
  <c r="G1454" i="1"/>
  <c r="G1453" i="1"/>
  <c r="G1452" i="1"/>
  <c r="G1451" i="1"/>
  <c r="G1466" i="1"/>
  <c r="G1465" i="1"/>
  <c r="G1464" i="1"/>
  <c r="G1463" i="1"/>
  <c r="G1462" i="1"/>
  <c r="G1461" i="1"/>
  <c r="G1460" i="1"/>
  <c r="G1459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4" i="1"/>
  <c r="G1523" i="1"/>
  <c r="G1522" i="1"/>
  <c r="G1521" i="1"/>
  <c r="G1520" i="1"/>
  <c r="G1519" i="1"/>
  <c r="G1518" i="1"/>
  <c r="G1517" i="1"/>
  <c r="G1532" i="1"/>
  <c r="G1531" i="1"/>
  <c r="G1530" i="1"/>
  <c r="G1529" i="1"/>
  <c r="G1528" i="1"/>
  <c r="G1527" i="1"/>
  <c r="G1526" i="1"/>
  <c r="G1525" i="1"/>
  <c r="G1540" i="1"/>
  <c r="G1539" i="1"/>
  <c r="G1538" i="1"/>
  <c r="G1537" i="1"/>
  <c r="G1536" i="1"/>
  <c r="G1535" i="1"/>
  <c r="G1534" i="1"/>
  <c r="G1533" i="1"/>
  <c r="G1548" i="1"/>
  <c r="G1547" i="1"/>
  <c r="G1546" i="1"/>
  <c r="G1545" i="1"/>
  <c r="G1544" i="1"/>
  <c r="G1543" i="1"/>
  <c r="G1542" i="1"/>
  <c r="G1541" i="1"/>
  <c r="G1556" i="1"/>
  <c r="G1555" i="1"/>
  <c r="G1554" i="1"/>
  <c r="G1553" i="1"/>
  <c r="G1552" i="1"/>
  <c r="G1551" i="1"/>
  <c r="G1550" i="1"/>
  <c r="G1549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1" i="1"/>
  <c r="G1620" i="1"/>
  <c r="G1619" i="1"/>
  <c r="G1618" i="1"/>
  <c r="G1617" i="1"/>
  <c r="G1616" i="1"/>
  <c r="G1615" i="1"/>
  <c r="G1614" i="1"/>
  <c r="G1631" i="1"/>
  <c r="G1630" i="1"/>
  <c r="G1629" i="1"/>
  <c r="G1628" i="1"/>
  <c r="G1627" i="1"/>
  <c r="G1626" i="1"/>
  <c r="G1625" i="1"/>
  <c r="G1624" i="1"/>
  <c r="G1639" i="1"/>
  <c r="G1638" i="1"/>
  <c r="G1637" i="1"/>
  <c r="G1636" i="1"/>
  <c r="G1635" i="1"/>
  <c r="G1634" i="1"/>
  <c r="G1633" i="1"/>
  <c r="G1632" i="1"/>
  <c r="G1647" i="1"/>
  <c r="G1646" i="1"/>
  <c r="G1645" i="1"/>
  <c r="G1644" i="1"/>
  <c r="G1643" i="1"/>
  <c r="G1642" i="1"/>
  <c r="G1641" i="1"/>
  <c r="G1640" i="1"/>
  <c r="G1655" i="1"/>
  <c r="G1654" i="1"/>
  <c r="G1653" i="1"/>
  <c r="G1652" i="1"/>
  <c r="G1651" i="1"/>
  <c r="G1650" i="1"/>
  <c r="G1649" i="1"/>
  <c r="G1648" i="1"/>
  <c r="G1663" i="1"/>
  <c r="G1662" i="1"/>
  <c r="G1661" i="1"/>
  <c r="G1660" i="1"/>
  <c r="G1659" i="1"/>
  <c r="G1658" i="1"/>
  <c r="G1657" i="1"/>
  <c r="G1656" i="1"/>
  <c r="G1671" i="1"/>
  <c r="G1670" i="1"/>
  <c r="G1669" i="1"/>
  <c r="G1668" i="1"/>
  <c r="G1667" i="1"/>
  <c r="G1666" i="1"/>
  <c r="G1665" i="1"/>
  <c r="G1664" i="1"/>
  <c r="G1680" i="1"/>
  <c r="G1679" i="1"/>
  <c r="G1678" i="1"/>
  <c r="G1677" i="1"/>
  <c r="G1676" i="1"/>
  <c r="G1675" i="1"/>
  <c r="G1674" i="1"/>
  <c r="G1673" i="1"/>
  <c r="G1689" i="1"/>
  <c r="G1688" i="1"/>
  <c r="G1687" i="1"/>
  <c r="G1686" i="1"/>
  <c r="G1685" i="1"/>
  <c r="G1684" i="1"/>
  <c r="G1683" i="1"/>
  <c r="G1682" i="1"/>
  <c r="G1699" i="1"/>
  <c r="G1698" i="1"/>
  <c r="G1697" i="1"/>
  <c r="G1696" i="1"/>
  <c r="G1695" i="1"/>
  <c r="G1694" i="1"/>
  <c r="G1693" i="1"/>
  <c r="G1692" i="1"/>
  <c r="G1707" i="1"/>
  <c r="G1706" i="1"/>
  <c r="G1705" i="1"/>
  <c r="G1704" i="1"/>
  <c r="G1703" i="1"/>
  <c r="G1702" i="1"/>
  <c r="G1701" i="1"/>
  <c r="G1700" i="1"/>
  <c r="G1715" i="1"/>
  <c r="G1714" i="1"/>
  <c r="G1713" i="1"/>
  <c r="G1712" i="1"/>
  <c r="G1711" i="1"/>
  <c r="G1710" i="1"/>
  <c r="G1709" i="1"/>
  <c r="G1708" i="1"/>
  <c r="G1723" i="1"/>
  <c r="G1722" i="1"/>
  <c r="G1721" i="1"/>
  <c r="G1720" i="1"/>
  <c r="G1719" i="1"/>
  <c r="G1718" i="1"/>
  <c r="G1717" i="1"/>
  <c r="G1716" i="1"/>
  <c r="G1731" i="1"/>
  <c r="G1730" i="1"/>
  <c r="G1729" i="1"/>
  <c r="G1728" i="1"/>
  <c r="G1727" i="1"/>
  <c r="G1726" i="1"/>
  <c r="G1725" i="1"/>
  <c r="G1724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2" i="1"/>
  <c r="G1811" i="1"/>
  <c r="G1810" i="1"/>
  <c r="G1809" i="1"/>
  <c r="G1808" i="1"/>
  <c r="G1807" i="1"/>
  <c r="G1806" i="1"/>
  <c r="G1805" i="1"/>
  <c r="G1821" i="1"/>
  <c r="G1820" i="1"/>
  <c r="G1819" i="1"/>
  <c r="G1818" i="1"/>
  <c r="G1817" i="1"/>
  <c r="G1816" i="1"/>
  <c r="G1815" i="1"/>
  <c r="G1814" i="1"/>
  <c r="G1830" i="1"/>
  <c r="G1829" i="1"/>
  <c r="G1828" i="1"/>
  <c r="G1827" i="1"/>
  <c r="G1826" i="1"/>
  <c r="G1825" i="1"/>
  <c r="G1824" i="1"/>
  <c r="G1823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840" i="1"/>
  <c r="G1839" i="1"/>
  <c r="G1838" i="1"/>
  <c r="G1837" i="1"/>
  <c r="G1836" i="1"/>
  <c r="G1835" i="1"/>
  <c r="G1834" i="1"/>
  <c r="G1833" i="1"/>
  <c r="G1888" i="1"/>
  <c r="G1887" i="1"/>
  <c r="G1886" i="1"/>
  <c r="G1885" i="1"/>
  <c r="G1884" i="1"/>
  <c r="G1883" i="1"/>
  <c r="G1882" i="1"/>
  <c r="G1881" i="1"/>
  <c r="G2016" i="1"/>
  <c r="G2015" i="1"/>
  <c r="G2014" i="1"/>
  <c r="G2013" i="1"/>
  <c r="G2012" i="1"/>
  <c r="G2011" i="1"/>
  <c r="G2010" i="1"/>
  <c r="G200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1968" i="1"/>
  <c r="G1967" i="1"/>
  <c r="G1966" i="1"/>
  <c r="G1965" i="1"/>
  <c r="G1964" i="1"/>
  <c r="G1963" i="1"/>
  <c r="G1962" i="1"/>
  <c r="G1961" i="1"/>
  <c r="G1976" i="1"/>
  <c r="G1975" i="1"/>
  <c r="G1974" i="1"/>
  <c r="G1973" i="1"/>
  <c r="G1972" i="1"/>
  <c r="G1971" i="1"/>
  <c r="G1970" i="1"/>
  <c r="G1969" i="1"/>
  <c r="G1984" i="1"/>
  <c r="G1983" i="1"/>
  <c r="G1982" i="1"/>
  <c r="G1981" i="1"/>
  <c r="G1980" i="1"/>
  <c r="G1979" i="1"/>
  <c r="G1978" i="1"/>
  <c r="G1977" i="1"/>
  <c r="G1880" i="1"/>
  <c r="G1879" i="1"/>
  <c r="G1878" i="1"/>
  <c r="G1877" i="1"/>
  <c r="G1876" i="1"/>
  <c r="G1875" i="1"/>
  <c r="G1874" i="1"/>
  <c r="G1873" i="1"/>
  <c r="G2000" i="1"/>
  <c r="G1999" i="1"/>
  <c r="G1998" i="1"/>
  <c r="G1997" i="1"/>
  <c r="G1996" i="1"/>
  <c r="G1995" i="1"/>
  <c r="G1994" i="1"/>
  <c r="G1993" i="1"/>
  <c r="G1896" i="1"/>
  <c r="G1895" i="1"/>
  <c r="G1894" i="1"/>
  <c r="G1893" i="1"/>
  <c r="G1892" i="1"/>
  <c r="G1891" i="1"/>
  <c r="G1890" i="1"/>
  <c r="G1889" i="1"/>
  <c r="G1904" i="1"/>
  <c r="G1903" i="1"/>
  <c r="G1902" i="1"/>
  <c r="G1901" i="1"/>
  <c r="G1900" i="1"/>
  <c r="G1899" i="1"/>
  <c r="G1898" i="1"/>
  <c r="G1897" i="1"/>
  <c r="G1912" i="1"/>
  <c r="G1911" i="1"/>
  <c r="G1910" i="1"/>
  <c r="G1909" i="1"/>
  <c r="G1908" i="1"/>
  <c r="G1907" i="1"/>
  <c r="G1906" i="1"/>
  <c r="G1905" i="1"/>
  <c r="G1920" i="1"/>
  <c r="G1919" i="1"/>
  <c r="G1918" i="1"/>
  <c r="G1917" i="1"/>
  <c r="G1916" i="1"/>
  <c r="G1915" i="1"/>
  <c r="G1914" i="1"/>
  <c r="G1913" i="1"/>
  <c r="G2080" i="1"/>
  <c r="G2079" i="1"/>
  <c r="G2078" i="1"/>
  <c r="G2077" i="1"/>
  <c r="G2076" i="1"/>
  <c r="G2075" i="1"/>
  <c r="G2074" i="1"/>
  <c r="G2073" i="1"/>
  <c r="G2024" i="1"/>
  <c r="G2023" i="1"/>
  <c r="G2022" i="1"/>
  <c r="G2021" i="1"/>
  <c r="G2020" i="1"/>
  <c r="G2019" i="1"/>
  <c r="G2018" i="1"/>
  <c r="G2017" i="1"/>
  <c r="G2088" i="1"/>
  <c r="G2087" i="1"/>
  <c r="G2086" i="1"/>
  <c r="G2085" i="1"/>
  <c r="G2084" i="1"/>
  <c r="G2083" i="1"/>
  <c r="G2082" i="1"/>
  <c r="G2081" i="1"/>
  <c r="G2040" i="1"/>
  <c r="G2039" i="1"/>
  <c r="G2038" i="1"/>
  <c r="G2037" i="1"/>
  <c r="G2036" i="1"/>
  <c r="G2035" i="1"/>
  <c r="G2034" i="1"/>
  <c r="G2033" i="1"/>
  <c r="G2048" i="1"/>
  <c r="G2047" i="1"/>
  <c r="G2046" i="1"/>
  <c r="G2045" i="1"/>
  <c r="G2044" i="1"/>
  <c r="G2043" i="1"/>
  <c r="G2042" i="1"/>
  <c r="G2041" i="1"/>
  <c r="G1864" i="1"/>
  <c r="G1863" i="1"/>
  <c r="G1862" i="1"/>
  <c r="G1861" i="1"/>
  <c r="G1860" i="1"/>
  <c r="G1859" i="1"/>
  <c r="G1858" i="1"/>
  <c r="G1857" i="1"/>
  <c r="G1848" i="1"/>
  <c r="G1847" i="1"/>
  <c r="G1846" i="1"/>
  <c r="G1845" i="1"/>
  <c r="G1844" i="1"/>
  <c r="G1843" i="1"/>
  <c r="G1842" i="1"/>
  <c r="G1841" i="1"/>
  <c r="G1856" i="1"/>
  <c r="G1855" i="1"/>
  <c r="G1854" i="1"/>
  <c r="G1853" i="1"/>
  <c r="G1852" i="1"/>
  <c r="G1851" i="1"/>
  <c r="G1850" i="1"/>
  <c r="G1849" i="1"/>
  <c r="G1992" i="1"/>
  <c r="G1991" i="1"/>
  <c r="G1990" i="1"/>
  <c r="G1989" i="1"/>
  <c r="G1988" i="1"/>
  <c r="G1987" i="1"/>
  <c r="G1986" i="1"/>
  <c r="G1985" i="1"/>
  <c r="G2008" i="1"/>
  <c r="G2007" i="1"/>
  <c r="G2006" i="1"/>
  <c r="G2005" i="1"/>
  <c r="G2004" i="1"/>
  <c r="G2003" i="1"/>
  <c r="G2002" i="1"/>
  <c r="G2001" i="1"/>
  <c r="G2056" i="1"/>
  <c r="G2055" i="1"/>
  <c r="G2054" i="1"/>
  <c r="G2053" i="1"/>
  <c r="G2052" i="1"/>
  <c r="G2051" i="1"/>
  <c r="G2050" i="1"/>
  <c r="G2049" i="1"/>
  <c r="G1872" i="1"/>
  <c r="G1871" i="1"/>
  <c r="G1870" i="1"/>
  <c r="G1869" i="1"/>
  <c r="G1868" i="1"/>
  <c r="G1867" i="1"/>
  <c r="G1866" i="1"/>
  <c r="G1865" i="1"/>
  <c r="G2064" i="1"/>
  <c r="G2063" i="1"/>
  <c r="G2062" i="1"/>
  <c r="G2061" i="1"/>
  <c r="G2060" i="1"/>
  <c r="G2059" i="1"/>
  <c r="G2058" i="1"/>
  <c r="G2057" i="1"/>
  <c r="G2072" i="1"/>
  <c r="G2071" i="1"/>
  <c r="G2070" i="1"/>
  <c r="G2069" i="1"/>
  <c r="G2068" i="1"/>
  <c r="G2067" i="1"/>
  <c r="G2066" i="1"/>
  <c r="G2065" i="1"/>
  <c r="G2096" i="1"/>
  <c r="G2095" i="1"/>
  <c r="G2094" i="1"/>
  <c r="G2093" i="1"/>
  <c r="G2092" i="1"/>
  <c r="G2091" i="1"/>
  <c r="G2090" i="1"/>
  <c r="G2089" i="1"/>
  <c r="G2032" i="1"/>
  <c r="G2031" i="1"/>
  <c r="G2030" i="1"/>
  <c r="G2029" i="1"/>
  <c r="G2028" i="1"/>
  <c r="G2027" i="1"/>
  <c r="G2026" i="1"/>
  <c r="G2025" i="1"/>
  <c r="G2104" i="1"/>
  <c r="G2103" i="1"/>
  <c r="G2102" i="1"/>
  <c r="G2101" i="1"/>
  <c r="G2100" i="1"/>
  <c r="G2099" i="1"/>
  <c r="G2098" i="1"/>
  <c r="G2097" i="1"/>
  <c r="G2113" i="1"/>
  <c r="G2112" i="1"/>
  <c r="G2111" i="1"/>
  <c r="G2110" i="1"/>
  <c r="G2109" i="1"/>
  <c r="G2108" i="1"/>
  <c r="G2107" i="1"/>
  <c r="G2106" i="1"/>
  <c r="G2123" i="1"/>
  <c r="G2122" i="1"/>
  <c r="G2121" i="1"/>
  <c r="G2120" i="1"/>
  <c r="G2119" i="1"/>
  <c r="G2118" i="1"/>
  <c r="G2117" i="1"/>
  <c r="G2116" i="1"/>
  <c r="G2131" i="1"/>
  <c r="G2130" i="1"/>
  <c r="G2129" i="1"/>
  <c r="G2128" i="1"/>
  <c r="G2127" i="1"/>
  <c r="G2126" i="1"/>
  <c r="G2125" i="1"/>
  <c r="G2124" i="1"/>
  <c r="G2139" i="1"/>
  <c r="G2138" i="1"/>
  <c r="G2137" i="1"/>
  <c r="G2136" i="1"/>
  <c r="G2135" i="1"/>
  <c r="G2134" i="1"/>
  <c r="G2133" i="1"/>
  <c r="G2132" i="1"/>
  <c r="G2147" i="1"/>
  <c r="G2146" i="1"/>
  <c r="G2145" i="1"/>
  <c r="G2144" i="1"/>
  <c r="G2143" i="1"/>
  <c r="G2142" i="1"/>
  <c r="G2141" i="1"/>
  <c r="G2140" i="1"/>
  <c r="G2155" i="1"/>
  <c r="G2154" i="1"/>
  <c r="G2153" i="1"/>
  <c r="G2152" i="1"/>
  <c r="G2151" i="1"/>
  <c r="G2150" i="1"/>
  <c r="G2149" i="1"/>
  <c r="G2148" i="1"/>
  <c r="G2173" i="1"/>
  <c r="G2172" i="1"/>
  <c r="G2171" i="1"/>
  <c r="G2170" i="1"/>
  <c r="G2169" i="1"/>
  <c r="G2168" i="1"/>
  <c r="G2167" i="1"/>
  <c r="G2166" i="1"/>
  <c r="G2245" i="1"/>
  <c r="G2244" i="1"/>
  <c r="G2243" i="1"/>
  <c r="G2242" i="1"/>
  <c r="G2241" i="1"/>
  <c r="G2240" i="1"/>
  <c r="G2239" i="1"/>
  <c r="G2238" i="1"/>
  <c r="G2205" i="1"/>
  <c r="G2204" i="1"/>
  <c r="G2203" i="1"/>
  <c r="G2202" i="1"/>
  <c r="G2201" i="1"/>
  <c r="G2200" i="1"/>
  <c r="G2199" i="1"/>
  <c r="G2198" i="1"/>
  <c r="G2213" i="1"/>
  <c r="G2212" i="1"/>
  <c r="G2211" i="1"/>
  <c r="G2210" i="1"/>
  <c r="G2209" i="1"/>
  <c r="G2208" i="1"/>
  <c r="G2207" i="1"/>
  <c r="G2206" i="1"/>
  <c r="G2221" i="1"/>
  <c r="G2220" i="1"/>
  <c r="G2219" i="1"/>
  <c r="G2218" i="1"/>
  <c r="G2217" i="1"/>
  <c r="G2216" i="1"/>
  <c r="G2215" i="1"/>
  <c r="G2214" i="1"/>
  <c r="G2229" i="1"/>
  <c r="G2228" i="1"/>
  <c r="G2227" i="1"/>
  <c r="G2226" i="1"/>
  <c r="G2225" i="1"/>
  <c r="G2224" i="1"/>
  <c r="G2223" i="1"/>
  <c r="G2222" i="1"/>
  <c r="G2165" i="1"/>
  <c r="G2164" i="1"/>
  <c r="G2163" i="1"/>
  <c r="G2162" i="1"/>
  <c r="G2161" i="1"/>
  <c r="G2160" i="1"/>
  <c r="G2159" i="1"/>
  <c r="G2158" i="1"/>
  <c r="G2181" i="1"/>
  <c r="G2180" i="1"/>
  <c r="G2179" i="1"/>
  <c r="G2178" i="1"/>
  <c r="G2177" i="1"/>
  <c r="G2176" i="1"/>
  <c r="G2175" i="1"/>
  <c r="G2174" i="1"/>
  <c r="G2189" i="1"/>
  <c r="G2188" i="1"/>
  <c r="G2187" i="1"/>
  <c r="G2186" i="1"/>
  <c r="G2185" i="1"/>
  <c r="G2184" i="1"/>
  <c r="G2183" i="1"/>
  <c r="G2182" i="1"/>
  <c r="G2237" i="1"/>
  <c r="G2236" i="1"/>
  <c r="G2235" i="1"/>
  <c r="G2234" i="1"/>
  <c r="G2233" i="1"/>
  <c r="G2232" i="1"/>
  <c r="G2231" i="1"/>
  <c r="G2230" i="1"/>
  <c r="G2197" i="1"/>
  <c r="G2196" i="1"/>
  <c r="G2195" i="1"/>
  <c r="G2194" i="1"/>
  <c r="G2193" i="1"/>
  <c r="G2192" i="1"/>
  <c r="G2191" i="1"/>
  <c r="G2190" i="1"/>
  <c r="G2253" i="1"/>
  <c r="G2252" i="1"/>
  <c r="G2251" i="1"/>
  <c r="G2250" i="1"/>
  <c r="G2249" i="1"/>
  <c r="G2248" i="1"/>
  <c r="G2247" i="1"/>
  <c r="G2246" i="1"/>
  <c r="G2262" i="1"/>
  <c r="G2261" i="1"/>
  <c r="G2260" i="1"/>
  <c r="G2259" i="1"/>
  <c r="G2258" i="1"/>
  <c r="G2257" i="1"/>
  <c r="G2256" i="1"/>
  <c r="G2255" i="1"/>
  <c r="G2272" i="1"/>
  <c r="G2271" i="1"/>
  <c r="G2270" i="1"/>
  <c r="G2269" i="1"/>
  <c r="G2268" i="1"/>
  <c r="G2267" i="1"/>
  <c r="G2266" i="1"/>
  <c r="G2265" i="1"/>
  <c r="G2280" i="1"/>
  <c r="G2279" i="1"/>
  <c r="G2278" i="1"/>
  <c r="G2277" i="1"/>
  <c r="G2276" i="1"/>
  <c r="G2275" i="1"/>
  <c r="G2274" i="1"/>
  <c r="G2273" i="1"/>
  <c r="G2288" i="1"/>
  <c r="G2287" i="1"/>
  <c r="G2286" i="1"/>
  <c r="G2285" i="1"/>
  <c r="G2284" i="1"/>
  <c r="G2283" i="1"/>
  <c r="G2282" i="1"/>
  <c r="G2281" i="1"/>
  <c r="G2296" i="1"/>
  <c r="G2295" i="1"/>
  <c r="G2294" i="1"/>
  <c r="G2293" i="1"/>
  <c r="G2292" i="1"/>
  <c r="G2291" i="1"/>
  <c r="G2290" i="1"/>
  <c r="G2289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94" i="1"/>
  <c r="G2393" i="1"/>
  <c r="G2392" i="1"/>
  <c r="G2391" i="1"/>
  <c r="G2390" i="1"/>
  <c r="G2389" i="1"/>
  <c r="G2388" i="1"/>
  <c r="G2387" i="1"/>
  <c r="G2378" i="1"/>
  <c r="G2377" i="1"/>
  <c r="G2376" i="1"/>
  <c r="G2375" i="1"/>
  <c r="G2374" i="1"/>
  <c r="G2373" i="1"/>
  <c r="G2372" i="1"/>
  <c r="G2371" i="1"/>
  <c r="G2386" i="1"/>
  <c r="G2385" i="1"/>
  <c r="G2384" i="1"/>
  <c r="G2383" i="1"/>
  <c r="G2382" i="1"/>
  <c r="G2381" i="1"/>
  <c r="G2380" i="1"/>
  <c r="G2379" i="1"/>
  <c r="G2402" i="1"/>
  <c r="G2401" i="1"/>
  <c r="G2400" i="1"/>
  <c r="G2399" i="1"/>
  <c r="G2398" i="1"/>
  <c r="G2397" i="1"/>
  <c r="G2396" i="1"/>
  <c r="G2395" i="1"/>
  <c r="G2434" i="1"/>
  <c r="G2433" i="1"/>
  <c r="G2432" i="1"/>
  <c r="G2431" i="1"/>
  <c r="G2430" i="1"/>
  <c r="G2429" i="1"/>
  <c r="G2428" i="1"/>
  <c r="G2427" i="1"/>
  <c r="G2418" i="1"/>
  <c r="G2417" i="1"/>
  <c r="G2416" i="1"/>
  <c r="G2415" i="1"/>
  <c r="G2414" i="1"/>
  <c r="G2413" i="1"/>
  <c r="G2412" i="1"/>
  <c r="G2411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42" i="1"/>
  <c r="G2441" i="1"/>
  <c r="G2440" i="1"/>
  <c r="G2439" i="1"/>
  <c r="G2438" i="1"/>
  <c r="G2437" i="1"/>
  <c r="G2436" i="1"/>
  <c r="G2435" i="1"/>
  <c r="G2451" i="1"/>
  <c r="G2450" i="1"/>
  <c r="G2449" i="1"/>
  <c r="G2448" i="1"/>
  <c r="G2447" i="1"/>
  <c r="G2446" i="1"/>
  <c r="G2445" i="1"/>
  <c r="G2444" i="1"/>
  <c r="G2461" i="1"/>
  <c r="G2460" i="1"/>
  <c r="G2459" i="1"/>
  <c r="G2458" i="1"/>
  <c r="G2457" i="1"/>
  <c r="G2456" i="1"/>
  <c r="G2455" i="1"/>
  <c r="G2454" i="1"/>
  <c r="G2469" i="1"/>
  <c r="G2468" i="1"/>
  <c r="G2467" i="1"/>
  <c r="G2466" i="1"/>
  <c r="G2465" i="1"/>
  <c r="G2464" i="1"/>
  <c r="G2463" i="1"/>
  <c r="G2462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59" i="1"/>
  <c r="G2558" i="1"/>
  <c r="G2557" i="1"/>
  <c r="G2556" i="1"/>
  <c r="G2555" i="1"/>
  <c r="G2554" i="1"/>
  <c r="G2553" i="1"/>
  <c r="G2552" i="1"/>
  <c r="G2568" i="1"/>
  <c r="G2567" i="1"/>
  <c r="G2566" i="1"/>
  <c r="G2565" i="1"/>
  <c r="G2564" i="1"/>
  <c r="G2563" i="1"/>
  <c r="G2562" i="1"/>
  <c r="G2561" i="1"/>
  <c r="G2578" i="1"/>
  <c r="G2577" i="1"/>
  <c r="G2576" i="1"/>
  <c r="G2575" i="1"/>
  <c r="G2574" i="1"/>
  <c r="G2573" i="1"/>
  <c r="G2572" i="1"/>
  <c r="G2571" i="1"/>
  <c r="G2587" i="1"/>
  <c r="G2586" i="1"/>
  <c r="G2585" i="1"/>
  <c r="G2584" i="1"/>
  <c r="G2583" i="1"/>
  <c r="G2582" i="1"/>
  <c r="G2581" i="1"/>
  <c r="G2580" i="1"/>
  <c r="G2596" i="1"/>
  <c r="G2595" i="1"/>
  <c r="G2594" i="1"/>
  <c r="G2593" i="1"/>
  <c r="G2592" i="1"/>
  <c r="G2591" i="1"/>
  <c r="G2590" i="1"/>
  <c r="G2589" i="1"/>
  <c r="G2604" i="1"/>
  <c r="G2603" i="1"/>
  <c r="G2602" i="1"/>
  <c r="G2601" i="1"/>
  <c r="G2600" i="1"/>
  <c r="G2599" i="1"/>
  <c r="G2598" i="1"/>
  <c r="G2597" i="1"/>
  <c r="G2613" i="1"/>
  <c r="G2612" i="1"/>
  <c r="G2611" i="1"/>
  <c r="G2610" i="1"/>
  <c r="G2609" i="1"/>
  <c r="G2608" i="1"/>
  <c r="G2607" i="1"/>
  <c r="G2606" i="1"/>
  <c r="G2623" i="1"/>
  <c r="G2622" i="1"/>
  <c r="G2621" i="1"/>
  <c r="G2620" i="1"/>
  <c r="G2619" i="1"/>
  <c r="G2618" i="1"/>
  <c r="G2617" i="1"/>
  <c r="G2616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57" i="1"/>
  <c r="G3256" i="1"/>
  <c r="G3255" i="1"/>
  <c r="G3254" i="1"/>
  <c r="G3253" i="1"/>
  <c r="G3252" i="1"/>
  <c r="G3251" i="1"/>
  <c r="G3250" i="1"/>
  <c r="G3281" i="1"/>
  <c r="G3280" i="1"/>
  <c r="G3279" i="1"/>
  <c r="G3278" i="1"/>
  <c r="G3277" i="1"/>
  <c r="G3276" i="1"/>
  <c r="G3275" i="1"/>
  <c r="G3274" i="1"/>
  <c r="G3289" i="1"/>
  <c r="G3288" i="1"/>
  <c r="G3287" i="1"/>
  <c r="G3286" i="1"/>
  <c r="G3285" i="1"/>
  <c r="G3284" i="1"/>
  <c r="G3283" i="1"/>
  <c r="G3282" i="1"/>
  <c r="G3233" i="1"/>
  <c r="G3232" i="1"/>
  <c r="G3231" i="1"/>
  <c r="G3230" i="1"/>
  <c r="G3229" i="1"/>
  <c r="G3228" i="1"/>
  <c r="G3227" i="1"/>
  <c r="G3226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305" i="1"/>
  <c r="G3304" i="1"/>
  <c r="G3303" i="1"/>
  <c r="G3302" i="1"/>
  <c r="G3301" i="1"/>
  <c r="G3300" i="1"/>
  <c r="G3299" i="1"/>
  <c r="G3298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297" i="1"/>
  <c r="G3296" i="1"/>
  <c r="G3295" i="1"/>
  <c r="G3294" i="1"/>
  <c r="G3293" i="1"/>
  <c r="G3292" i="1"/>
  <c r="G3291" i="1"/>
  <c r="G3290" i="1"/>
  <c r="G3265" i="1"/>
  <c r="G3264" i="1"/>
  <c r="G3263" i="1"/>
  <c r="G3262" i="1"/>
  <c r="G3261" i="1"/>
  <c r="G3260" i="1"/>
  <c r="G3259" i="1"/>
  <c r="G3258" i="1"/>
  <c r="G3273" i="1"/>
  <c r="G3272" i="1"/>
  <c r="G3271" i="1"/>
  <c r="G3270" i="1"/>
  <c r="G3269" i="1"/>
  <c r="G3268" i="1"/>
  <c r="G3267" i="1"/>
  <c r="G3266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78" i="1"/>
  <c r="G4077" i="1"/>
  <c r="G4076" i="1"/>
  <c r="G4075" i="1"/>
  <c r="G4074" i="1"/>
  <c r="G4073" i="1"/>
  <c r="G4072" i="1"/>
  <c r="G4071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8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216" i="1"/>
  <c r="G4215" i="1"/>
  <c r="G4214" i="1"/>
  <c r="G4213" i="1"/>
  <c r="G4212" i="1"/>
  <c r="G4211" i="1"/>
  <c r="G4210" i="1"/>
  <c r="G4209" i="1"/>
  <c r="G4248" i="1"/>
  <c r="G4247" i="1"/>
  <c r="G4246" i="1"/>
  <c r="G4245" i="1"/>
  <c r="G4244" i="1"/>
  <c r="G4243" i="1"/>
  <c r="G4242" i="1"/>
  <c r="G4241" i="1"/>
  <c r="G4256" i="1"/>
  <c r="G4255" i="1"/>
  <c r="G4254" i="1"/>
  <c r="G4253" i="1"/>
  <c r="G4252" i="1"/>
  <c r="G4251" i="1"/>
  <c r="G4250" i="1"/>
  <c r="G4249" i="1"/>
  <c r="G4192" i="1"/>
  <c r="G4191" i="1"/>
  <c r="G4190" i="1"/>
  <c r="G4189" i="1"/>
  <c r="G4188" i="1"/>
  <c r="G4187" i="1"/>
  <c r="G4186" i="1"/>
  <c r="G4185" i="1"/>
  <c r="G4200" i="1"/>
  <c r="G4199" i="1"/>
  <c r="G4198" i="1"/>
  <c r="G4197" i="1"/>
  <c r="G4196" i="1"/>
  <c r="G4195" i="1"/>
  <c r="G4194" i="1"/>
  <c r="G4193" i="1"/>
  <c r="G4208" i="1"/>
  <c r="G4207" i="1"/>
  <c r="G4206" i="1"/>
  <c r="G4205" i="1"/>
  <c r="G4204" i="1"/>
  <c r="G4203" i="1"/>
  <c r="G4202" i="1"/>
  <c r="G4201" i="1"/>
  <c r="G4272" i="1"/>
  <c r="G4271" i="1"/>
  <c r="G4270" i="1"/>
  <c r="G4269" i="1"/>
  <c r="G4268" i="1"/>
  <c r="G4267" i="1"/>
  <c r="G4266" i="1"/>
  <c r="G4265" i="1"/>
  <c r="G4232" i="1"/>
  <c r="G4231" i="1"/>
  <c r="G4230" i="1"/>
  <c r="G4229" i="1"/>
  <c r="G4228" i="1"/>
  <c r="G4227" i="1"/>
  <c r="G4226" i="1"/>
  <c r="G4225" i="1"/>
  <c r="G4240" i="1"/>
  <c r="G4239" i="1"/>
  <c r="G4238" i="1"/>
  <c r="G4237" i="1"/>
  <c r="G4236" i="1"/>
  <c r="G4235" i="1"/>
  <c r="G4234" i="1"/>
  <c r="G4233" i="1"/>
  <c r="G4320" i="1"/>
  <c r="G4319" i="1"/>
  <c r="G4318" i="1"/>
  <c r="G4317" i="1"/>
  <c r="G4316" i="1"/>
  <c r="G4315" i="1"/>
  <c r="G4314" i="1"/>
  <c r="G4313" i="1"/>
  <c r="G4328" i="1"/>
  <c r="G4327" i="1"/>
  <c r="G4326" i="1"/>
  <c r="G4325" i="1"/>
  <c r="G4324" i="1"/>
  <c r="G4323" i="1"/>
  <c r="G4322" i="1"/>
  <c r="G4321" i="1"/>
  <c r="G4264" i="1"/>
  <c r="G4263" i="1"/>
  <c r="G4262" i="1"/>
  <c r="G4261" i="1"/>
  <c r="G4260" i="1"/>
  <c r="G4259" i="1"/>
  <c r="G4258" i="1"/>
  <c r="G4257" i="1"/>
  <c r="G4336" i="1"/>
  <c r="G4335" i="1"/>
  <c r="G4334" i="1"/>
  <c r="G4333" i="1"/>
  <c r="G4332" i="1"/>
  <c r="G4331" i="1"/>
  <c r="G4330" i="1"/>
  <c r="G4329" i="1"/>
  <c r="G4344" i="1"/>
  <c r="G4343" i="1"/>
  <c r="G4342" i="1"/>
  <c r="G4341" i="1"/>
  <c r="G4340" i="1"/>
  <c r="G4339" i="1"/>
  <c r="G4338" i="1"/>
  <c r="G4337" i="1"/>
  <c r="G4352" i="1"/>
  <c r="G4351" i="1"/>
  <c r="G4350" i="1"/>
  <c r="G4349" i="1"/>
  <c r="G4348" i="1"/>
  <c r="G4347" i="1"/>
  <c r="G4346" i="1"/>
  <c r="G4345" i="1"/>
  <c r="G4361" i="1"/>
  <c r="G4360" i="1"/>
  <c r="G4359" i="1"/>
  <c r="G4358" i="1"/>
  <c r="G4357" i="1"/>
  <c r="G4356" i="1"/>
  <c r="G4355" i="1"/>
  <c r="G4354" i="1"/>
  <c r="G4370" i="1"/>
  <c r="G4369" i="1"/>
  <c r="G4368" i="1"/>
  <c r="G4367" i="1"/>
  <c r="G4366" i="1"/>
  <c r="G4365" i="1"/>
  <c r="G4364" i="1"/>
  <c r="G4363" i="1"/>
  <c r="G4379" i="1"/>
  <c r="G4378" i="1"/>
  <c r="G4377" i="1"/>
  <c r="G4376" i="1"/>
  <c r="G4375" i="1"/>
  <c r="G4374" i="1"/>
  <c r="G4373" i="1"/>
  <c r="G4372" i="1"/>
  <c r="G4388" i="1"/>
  <c r="G4387" i="1"/>
  <c r="G4386" i="1"/>
  <c r="G4385" i="1"/>
  <c r="G4384" i="1"/>
  <c r="G4383" i="1"/>
  <c r="G4382" i="1"/>
  <c r="G4381" i="1"/>
  <c r="G4397" i="1"/>
  <c r="G4396" i="1"/>
  <c r="G4395" i="1"/>
  <c r="G4394" i="1"/>
  <c r="G4393" i="1"/>
  <c r="G4392" i="1"/>
  <c r="G4391" i="1"/>
  <c r="G4390" i="1"/>
  <c r="G4406" i="1"/>
  <c r="G4405" i="1"/>
  <c r="G4404" i="1"/>
  <c r="G4403" i="1"/>
  <c r="G4402" i="1"/>
  <c r="G4401" i="1"/>
  <c r="G4400" i="1"/>
  <c r="G4399" i="1"/>
  <c r="G4416" i="1"/>
  <c r="G4415" i="1"/>
  <c r="G4414" i="1"/>
  <c r="G4413" i="1"/>
  <c r="G4412" i="1"/>
  <c r="G4411" i="1"/>
  <c r="G4410" i="1"/>
  <c r="G4409" i="1"/>
  <c r="G4424" i="1"/>
  <c r="G4423" i="1"/>
  <c r="G4422" i="1"/>
  <c r="G4421" i="1"/>
  <c r="G4420" i="1"/>
  <c r="G4419" i="1"/>
  <c r="G4418" i="1"/>
  <c r="G4417" i="1"/>
  <c r="G4432" i="1"/>
  <c r="G4431" i="1"/>
  <c r="G4430" i="1"/>
  <c r="G4429" i="1"/>
  <c r="G4428" i="1"/>
  <c r="G4427" i="1"/>
  <c r="G4426" i="1"/>
  <c r="G4425" i="1"/>
  <c r="G4440" i="1"/>
  <c r="G4439" i="1"/>
  <c r="G4438" i="1"/>
  <c r="G4437" i="1"/>
  <c r="G4436" i="1"/>
  <c r="G4435" i="1"/>
  <c r="G4434" i="1"/>
  <c r="G4433" i="1"/>
  <c r="G4448" i="1"/>
  <c r="G4447" i="1"/>
  <c r="G4446" i="1"/>
  <c r="G4445" i="1"/>
  <c r="G4444" i="1"/>
  <c r="G4443" i="1"/>
  <c r="G4442" i="1"/>
  <c r="G4441" i="1"/>
  <c r="G4457" i="1"/>
  <c r="G4456" i="1"/>
  <c r="G4455" i="1"/>
  <c r="G4454" i="1"/>
  <c r="G4453" i="1"/>
  <c r="G4452" i="1"/>
  <c r="G4451" i="1"/>
  <c r="G4450" i="1"/>
  <c r="G4465" i="1"/>
  <c r="G4464" i="1"/>
  <c r="G4463" i="1"/>
  <c r="G4462" i="1"/>
  <c r="G4461" i="1"/>
  <c r="G4460" i="1"/>
  <c r="G4459" i="1"/>
  <c r="G4458" i="1"/>
  <c r="G4474" i="1"/>
  <c r="G4473" i="1"/>
  <c r="G4472" i="1"/>
  <c r="G4471" i="1"/>
  <c r="G4470" i="1"/>
  <c r="G4469" i="1"/>
  <c r="G4468" i="1"/>
  <c r="G4467" i="1"/>
  <c r="G4483" i="1"/>
  <c r="G4482" i="1"/>
  <c r="G4481" i="1"/>
  <c r="G4480" i="1"/>
  <c r="G4479" i="1"/>
  <c r="G4478" i="1"/>
  <c r="G4477" i="1"/>
  <c r="G4476" i="1"/>
  <c r="G4495" i="1"/>
  <c r="G4494" i="1"/>
  <c r="G4493" i="1"/>
  <c r="G4492" i="1"/>
  <c r="G4491" i="1"/>
  <c r="G4490" i="1"/>
  <c r="G4489" i="1"/>
  <c r="G4488" i="1"/>
  <c r="G4503" i="1"/>
  <c r="G4502" i="1"/>
  <c r="G4501" i="1"/>
  <c r="G4500" i="1"/>
  <c r="G4499" i="1"/>
  <c r="G4498" i="1"/>
  <c r="G4497" i="1"/>
  <c r="G4496" i="1"/>
  <c r="G4511" i="1"/>
  <c r="G4510" i="1"/>
  <c r="G4509" i="1"/>
  <c r="G4508" i="1"/>
  <c r="G4507" i="1"/>
  <c r="G4506" i="1"/>
  <c r="G4505" i="1"/>
  <c r="G4504" i="1"/>
  <c r="G4519" i="1"/>
  <c r="G4518" i="1"/>
  <c r="G4517" i="1"/>
  <c r="G4516" i="1"/>
  <c r="G4515" i="1"/>
  <c r="G4514" i="1"/>
  <c r="G4513" i="1"/>
  <c r="G4512" i="1"/>
  <c r="G4527" i="1"/>
  <c r="G4526" i="1"/>
  <c r="G4525" i="1"/>
  <c r="G4524" i="1"/>
  <c r="G4523" i="1"/>
  <c r="G4522" i="1"/>
  <c r="G4521" i="1"/>
  <c r="G4520" i="1"/>
  <c r="G4535" i="1"/>
  <c r="G4534" i="1"/>
  <c r="G4533" i="1"/>
  <c r="G4532" i="1"/>
  <c r="G4531" i="1"/>
  <c r="G4530" i="1"/>
  <c r="G4529" i="1"/>
  <c r="G4528" i="1"/>
  <c r="G4543" i="1"/>
  <c r="G4542" i="1"/>
  <c r="G4541" i="1"/>
  <c r="G4540" i="1"/>
  <c r="G4539" i="1"/>
  <c r="G4538" i="1"/>
  <c r="G4537" i="1"/>
  <c r="G4536" i="1"/>
  <c r="G4554" i="1"/>
  <c r="G4553" i="1"/>
  <c r="G4552" i="1"/>
  <c r="G4551" i="1"/>
  <c r="G4550" i="1"/>
  <c r="G4549" i="1"/>
  <c r="G4548" i="1"/>
  <c r="G4547" i="1"/>
  <c r="G4565" i="1"/>
  <c r="G4564" i="1"/>
  <c r="G4563" i="1"/>
  <c r="G4562" i="1"/>
  <c r="G4561" i="1"/>
  <c r="G4560" i="1"/>
  <c r="G4559" i="1"/>
  <c r="G4558" i="1"/>
  <c r="G4574" i="1"/>
  <c r="G4573" i="1"/>
  <c r="G4572" i="1"/>
  <c r="G4571" i="1"/>
  <c r="G4570" i="1"/>
  <c r="G4569" i="1"/>
  <c r="G4568" i="1"/>
  <c r="G4567" i="1"/>
  <c r="F825" i="1"/>
  <c r="F824" i="1"/>
  <c r="F823" i="1"/>
  <c r="F822" i="1"/>
  <c r="F821" i="1"/>
  <c r="F820" i="1"/>
  <c r="F819" i="1"/>
  <c r="F817" i="1"/>
  <c r="F816" i="1"/>
  <c r="F815" i="1"/>
  <c r="F814" i="1"/>
  <c r="F813" i="1"/>
  <c r="F812" i="1"/>
  <c r="F811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91" i="1"/>
  <c r="F790" i="1"/>
  <c r="F789" i="1"/>
  <c r="F788" i="1"/>
  <c r="F787" i="1"/>
  <c r="F786" i="1"/>
  <c r="F785" i="1"/>
  <c r="F772" i="1"/>
  <c r="F771" i="1"/>
  <c r="F770" i="1"/>
  <c r="F769" i="1"/>
  <c r="F768" i="1"/>
  <c r="F767" i="1"/>
  <c r="F76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11" i="1"/>
  <c r="F710" i="1"/>
  <c r="F709" i="1"/>
  <c r="F708" i="1"/>
  <c r="F707" i="1"/>
  <c r="F706" i="1"/>
  <c r="F705" i="1"/>
  <c r="F685" i="1"/>
  <c r="F684" i="1"/>
  <c r="F683" i="1"/>
  <c r="F682" i="1"/>
  <c r="F681" i="1"/>
  <c r="F680" i="1"/>
  <c r="F679" i="1"/>
  <c r="F693" i="1"/>
  <c r="F692" i="1"/>
  <c r="F691" i="1"/>
  <c r="F690" i="1"/>
  <c r="F689" i="1"/>
  <c r="F688" i="1"/>
  <c r="F687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6" i="1"/>
  <c r="F463" i="1"/>
  <c r="F462" i="1"/>
  <c r="F461" i="1"/>
  <c r="F460" i="1"/>
  <c r="F459" i="1"/>
  <c r="F458" i="1"/>
  <c r="F457" i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6" i="1"/>
  <c r="F74" i="1"/>
  <c r="F73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G853" i="1"/>
  <c r="G852" i="1"/>
  <c r="G851" i="1"/>
  <c r="G850" i="1"/>
  <c r="G849" i="1"/>
  <c r="G848" i="1"/>
  <c r="G847" i="1"/>
  <c r="G846" i="1"/>
  <c r="G844" i="1"/>
  <c r="G843" i="1"/>
  <c r="G842" i="1"/>
  <c r="G841" i="1"/>
  <c r="G840" i="1"/>
  <c r="G839" i="1"/>
  <c r="G838" i="1"/>
  <c r="G837" i="1"/>
  <c r="G835" i="1"/>
  <c r="G834" i="1"/>
  <c r="G833" i="1"/>
  <c r="G832" i="1"/>
  <c r="G831" i="1"/>
  <c r="G830" i="1"/>
  <c r="G829" i="1"/>
  <c r="G828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2" i="1"/>
  <c r="G781" i="1"/>
  <c r="G780" i="1"/>
  <c r="G779" i="1"/>
  <c r="G778" i="1"/>
  <c r="G777" i="1"/>
  <c r="G776" i="1"/>
  <c r="G775" i="1"/>
  <c r="G773" i="1"/>
  <c r="G772" i="1"/>
  <c r="G771" i="1"/>
  <c r="G770" i="1"/>
  <c r="G769" i="1"/>
  <c r="G768" i="1"/>
  <c r="G767" i="1"/>
  <c r="G766" i="1"/>
  <c r="G764" i="1"/>
  <c r="G763" i="1"/>
  <c r="G762" i="1"/>
  <c r="G761" i="1"/>
  <c r="G760" i="1"/>
  <c r="G759" i="1"/>
  <c r="G758" i="1"/>
  <c r="G757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1" i="1"/>
  <c r="G720" i="1"/>
  <c r="G719" i="1"/>
  <c r="G718" i="1"/>
  <c r="G717" i="1"/>
  <c r="G716" i="1"/>
  <c r="G715" i="1"/>
  <c r="G714" i="1"/>
  <c r="G712" i="1"/>
  <c r="G711" i="1"/>
  <c r="G710" i="1"/>
  <c r="G709" i="1"/>
  <c r="G708" i="1"/>
  <c r="G707" i="1"/>
  <c r="G706" i="1"/>
  <c r="G705" i="1"/>
  <c r="G702" i="1"/>
  <c r="G701" i="1"/>
  <c r="G700" i="1"/>
  <c r="G699" i="1"/>
  <c r="G698" i="1"/>
  <c r="G697" i="1"/>
  <c r="G696" i="1"/>
  <c r="G695" i="1"/>
  <c r="G686" i="1"/>
  <c r="G685" i="1"/>
  <c r="G684" i="1"/>
  <c r="G683" i="1"/>
  <c r="G682" i="1"/>
  <c r="G681" i="1"/>
  <c r="G680" i="1"/>
  <c r="G679" i="1"/>
  <c r="G694" i="1"/>
  <c r="G693" i="1"/>
  <c r="G692" i="1"/>
  <c r="G691" i="1"/>
  <c r="G690" i="1"/>
  <c r="G689" i="1"/>
  <c r="G688" i="1"/>
  <c r="G687" i="1"/>
  <c r="G676" i="1"/>
  <c r="G675" i="1"/>
  <c r="G674" i="1"/>
  <c r="G673" i="1"/>
  <c r="G672" i="1"/>
  <c r="G671" i="1"/>
  <c r="G670" i="1"/>
  <c r="G669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3" i="1"/>
  <c r="G632" i="1"/>
  <c r="G631" i="1"/>
  <c r="G630" i="1"/>
  <c r="G629" i="1"/>
  <c r="G628" i="1"/>
  <c r="G627" i="1"/>
  <c r="G626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E3397" i="1"/>
  <c r="A436" i="33" l="1"/>
  <c r="A346" i="2"/>
  <c r="A400" i="33"/>
  <c r="A328" i="2"/>
  <c r="A418" i="33"/>
  <c r="A337" i="2"/>
  <c r="A382" i="33"/>
  <c r="A319" i="2"/>
  <c r="E2442" i="1"/>
  <c r="E2368" i="1"/>
  <c r="E1100" i="1"/>
  <c r="E1415" i="1"/>
  <c r="E1020" i="1"/>
  <c r="E996" i="1"/>
  <c r="E988" i="1"/>
  <c r="E972" i="1"/>
  <c r="E980" i="1"/>
  <c r="A419" i="33" l="1"/>
  <c r="A339" i="2" s="1"/>
  <c r="A338" i="2"/>
  <c r="A437" i="33"/>
  <c r="A348" i="2" s="1"/>
  <c r="A347" i="2"/>
  <c r="A383" i="33"/>
  <c r="A321" i="2" s="1"/>
  <c r="A320" i="2"/>
  <c r="A401" i="33"/>
  <c r="A330" i="2" s="1"/>
  <c r="A329" i="2"/>
  <c r="E1028" i="1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B279" i="33"/>
  <c r="B278" i="33"/>
  <c r="B277" i="33"/>
  <c r="B276" i="33"/>
  <c r="B275" i="33"/>
  <c r="B274" i="33"/>
  <c r="B273" i="33"/>
  <c r="B272" i="33"/>
  <c r="A476" i="2" s="1"/>
  <c r="A273" i="33"/>
  <c r="E182" i="1"/>
  <c r="A477" i="2" l="1"/>
  <c r="A274" i="33"/>
  <c r="E25" i="1"/>
  <c r="E33" i="1" s="1"/>
  <c r="E15" i="1"/>
  <c r="C209" i="33" l="1"/>
  <c r="A275" i="33"/>
  <c r="A478" i="2"/>
  <c r="E3223" i="1"/>
  <c r="E4465" i="1"/>
  <c r="E4182" i="1"/>
  <c r="E4361" i="1" s="1"/>
  <c r="E1062" i="1"/>
  <c r="E702" i="1"/>
  <c r="E358" i="1"/>
  <c r="E294" i="1"/>
  <c r="E208" i="1"/>
  <c r="U9" i="35"/>
  <c r="S9" i="35"/>
  <c r="C211" i="33" l="1"/>
  <c r="C208" i="33"/>
  <c r="E41" i="1"/>
  <c r="A276" i="33"/>
  <c r="A479" i="2"/>
  <c r="E4448" i="1"/>
  <c r="E4474" i="1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 i="33"/>
  <c r="E4519" i="1"/>
  <c r="E4511" i="1"/>
  <c r="A279" i="33" l="1"/>
  <c r="A483" i="2" s="1"/>
  <c r="A482" i="2"/>
  <c r="E4543" i="1"/>
  <c r="E3371" i="1" l="1"/>
  <c r="E2525" i="1" l="1"/>
  <c r="E1071" i="1" l="1"/>
  <c r="E504" i="1"/>
  <c r="E259" i="1" l="1"/>
  <c r="E227" i="1"/>
  <c r="E173" i="1"/>
  <c r="E147" i="1"/>
  <c r="E139" i="1"/>
  <c r="E131" i="1"/>
  <c r="E123" i="1"/>
  <c r="E115" i="1"/>
  <c r="E107" i="1"/>
  <c r="E99" i="1"/>
  <c r="E91" i="1"/>
  <c r="E83" i="1"/>
  <c r="E67" i="1"/>
  <c r="E59" i="1"/>
  <c r="E277" i="1" l="1"/>
  <c r="Q32" i="36" l="1"/>
  <c r="E1803" i="1" l="1"/>
  <c r="E1821" i="1" s="1"/>
  <c r="E1612" i="1"/>
  <c r="E1350" i="1"/>
  <c r="E1244" i="1"/>
  <c r="E1424" i="1" l="1"/>
  <c r="E835" i="1" l="1"/>
  <c r="E844" i="1" s="1"/>
  <c r="E676" i="1" l="1"/>
  <c r="F4240" i="1"/>
  <c r="D4240" i="1"/>
  <c r="F4232" i="1"/>
  <c r="D4232" i="1"/>
  <c r="F4237" i="1" l="1"/>
  <c r="F4233" i="1"/>
  <c r="F4236" i="1"/>
  <c r="F4238" i="1"/>
  <c r="F4235" i="1"/>
  <c r="F4234" i="1"/>
  <c r="F4239" i="1"/>
  <c r="F4228" i="1"/>
  <c r="F4231" i="1"/>
  <c r="F4227" i="1"/>
  <c r="F4229" i="1"/>
  <c r="F4225" i="1"/>
  <c r="F4226" i="1"/>
  <c r="F4230" i="1"/>
  <c r="E3549" i="1"/>
  <c r="E921" i="1" l="1"/>
  <c r="E930" i="1" l="1"/>
  <c r="E1080" i="1" s="1"/>
  <c r="E764" i="1"/>
  <c r="E782" i="1" s="1"/>
  <c r="E585" i="1" l="1"/>
  <c r="E586" i="1"/>
  <c r="E587" i="1"/>
  <c r="E588" i="1"/>
  <c r="E589" i="1"/>
  <c r="E590" i="1"/>
  <c r="E591" i="1"/>
  <c r="D592" i="1"/>
  <c r="E592" i="1"/>
  <c r="F592" i="1"/>
  <c r="F585" i="1" s="1"/>
  <c r="E593" i="1"/>
  <c r="E594" i="1"/>
  <c r="E595" i="1"/>
  <c r="E596" i="1"/>
  <c r="E597" i="1"/>
  <c r="E598" i="1"/>
  <c r="E599" i="1"/>
  <c r="D600" i="1"/>
  <c r="E600" i="1"/>
  <c r="E617" i="1"/>
  <c r="E618" i="1"/>
  <c r="E619" i="1"/>
  <c r="E620" i="1"/>
  <c r="E621" i="1"/>
  <c r="E622" i="1"/>
  <c r="E623" i="1"/>
  <c r="D624" i="1"/>
  <c r="F624" i="1"/>
  <c r="E553" i="1"/>
  <c r="E554" i="1"/>
  <c r="E555" i="1"/>
  <c r="E556" i="1"/>
  <c r="E557" i="1"/>
  <c r="E558" i="1"/>
  <c r="E559" i="1"/>
  <c r="D560" i="1"/>
  <c r="E560" i="1"/>
  <c r="D400" i="1"/>
  <c r="E400" i="1"/>
  <c r="D544" i="1"/>
  <c r="E544" i="1"/>
  <c r="F620" i="1" l="1"/>
  <c r="F623" i="1"/>
  <c r="F619" i="1"/>
  <c r="F617" i="1"/>
  <c r="F621" i="1"/>
  <c r="F622" i="1"/>
  <c r="F618" i="1"/>
  <c r="F588" i="1"/>
  <c r="F587" i="1"/>
  <c r="F589" i="1"/>
  <c r="F586" i="1"/>
  <c r="F590" i="1"/>
  <c r="F557" i="1"/>
  <c r="F553" i="1"/>
  <c r="F556" i="1"/>
  <c r="F554" i="1"/>
  <c r="F558" i="1"/>
  <c r="F559" i="1"/>
  <c r="F555" i="1"/>
  <c r="F597" i="1"/>
  <c r="F593" i="1"/>
  <c r="F596" i="1"/>
  <c r="F598" i="1"/>
  <c r="F595" i="1"/>
  <c r="F594" i="1"/>
  <c r="F599" i="1"/>
  <c r="F542" i="1"/>
  <c r="F538" i="1"/>
  <c r="F541" i="1"/>
  <c r="F537" i="1"/>
  <c r="F540" i="1"/>
  <c r="F543" i="1"/>
  <c r="F539" i="1"/>
  <c r="F396" i="1"/>
  <c r="F399" i="1"/>
  <c r="F395" i="1"/>
  <c r="F393" i="1"/>
  <c r="F398" i="1"/>
  <c r="F397" i="1"/>
  <c r="F394" i="1"/>
  <c r="E51" i="1"/>
  <c r="E155" i="1" l="1"/>
  <c r="E164" i="1" l="1"/>
  <c r="E191" i="1" s="1"/>
  <c r="D44" i="33" l="1"/>
  <c r="D74" i="33" l="1"/>
  <c r="T3" i="1" l="1"/>
  <c r="F4264" i="1" l="1"/>
  <c r="D4264" i="1"/>
  <c r="F4328" i="1"/>
  <c r="D4328" i="1"/>
  <c r="F4320" i="1"/>
  <c r="D4320" i="1"/>
  <c r="F4272" i="1"/>
  <c r="D4272" i="1"/>
  <c r="F4208" i="1"/>
  <c r="F4216" i="1"/>
  <c r="F4248" i="1"/>
  <c r="F4192" i="1"/>
  <c r="F4256" i="1"/>
  <c r="D4208" i="1"/>
  <c r="D4200" i="1"/>
  <c r="D4192" i="1"/>
  <c r="D4256" i="1"/>
  <c r="D4248" i="1"/>
  <c r="D4216" i="1"/>
  <c r="E2568" i="1"/>
  <c r="F4205" i="1" l="1"/>
  <c r="F4201" i="1"/>
  <c r="F4204" i="1"/>
  <c r="F4202" i="1"/>
  <c r="F4207" i="1"/>
  <c r="F4206" i="1"/>
  <c r="F4203" i="1"/>
  <c r="F4191" i="1"/>
  <c r="F4187" i="1"/>
  <c r="F4190" i="1"/>
  <c r="F4186" i="1"/>
  <c r="F4189" i="1"/>
  <c r="F4188" i="1"/>
  <c r="F4185" i="1"/>
  <c r="F4196" i="1"/>
  <c r="F4199" i="1"/>
  <c r="F4195" i="1"/>
  <c r="F4193" i="1"/>
  <c r="F4197" i="1"/>
  <c r="F4198" i="1"/>
  <c r="F4194" i="1"/>
  <c r="F4212" i="1"/>
  <c r="F4215" i="1"/>
  <c r="F4211" i="1"/>
  <c r="F4213" i="1"/>
  <c r="F4209" i="1"/>
  <c r="F4210" i="1"/>
  <c r="F4214" i="1"/>
  <c r="F4254" i="1"/>
  <c r="F4250" i="1"/>
  <c r="F4253" i="1"/>
  <c r="F4249" i="1"/>
  <c r="F4255" i="1"/>
  <c r="F4251" i="1"/>
  <c r="F4252" i="1"/>
  <c r="F4327" i="1"/>
  <c r="F4323" i="1"/>
  <c r="F4326" i="1"/>
  <c r="F4322" i="1"/>
  <c r="F4324" i="1"/>
  <c r="F4325" i="1"/>
  <c r="F4321" i="1"/>
  <c r="F4245" i="1"/>
  <c r="F4241" i="1"/>
  <c r="F4244" i="1"/>
  <c r="F4246" i="1"/>
  <c r="F4243" i="1"/>
  <c r="F4242" i="1"/>
  <c r="F4247" i="1"/>
  <c r="F4270" i="1"/>
  <c r="F4266" i="1"/>
  <c r="F4269" i="1"/>
  <c r="F4265" i="1"/>
  <c r="F4267" i="1"/>
  <c r="F4271" i="1"/>
  <c r="F4268" i="1"/>
  <c r="F4318" i="1"/>
  <c r="F4314" i="1"/>
  <c r="F4317" i="1"/>
  <c r="F4313" i="1"/>
  <c r="F4319" i="1"/>
  <c r="F4315" i="1"/>
  <c r="F4316" i="1"/>
  <c r="F4260" i="1"/>
  <c r="F4263" i="1"/>
  <c r="F4259" i="1"/>
  <c r="F4257" i="1"/>
  <c r="F4261" i="1"/>
  <c r="F4262" i="1"/>
  <c r="F4258" i="1"/>
  <c r="B212" i="33"/>
  <c r="B1012" i="33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 i="33"/>
  <c r="B1002" i="33"/>
  <c r="B1001" i="33"/>
  <c r="B1000" i="33"/>
  <c r="B999" i="33"/>
  <c r="B998" i="33"/>
  <c r="B997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V200" i="33"/>
  <c r="V202" i="33" s="1"/>
  <c r="V996" i="33" s="1"/>
  <c r="P200" i="33" l="1"/>
  <c r="P202" i="33" s="1"/>
  <c r="P996" i="33" s="1"/>
  <c r="T200" i="33"/>
  <c r="T202" i="33" s="1"/>
  <c r="T996" i="33" s="1"/>
  <c r="H200" i="33"/>
  <c r="H202" i="33" s="1"/>
  <c r="H996" i="33" s="1"/>
  <c r="L200" i="33"/>
  <c r="L202" i="33" s="1"/>
  <c r="L996" i="33" s="1"/>
  <c r="G200" i="33"/>
  <c r="G202" i="33" s="1"/>
  <c r="G996" i="33" s="1"/>
  <c r="K200" i="33"/>
  <c r="K202" i="33" s="1"/>
  <c r="K996" i="33" s="1"/>
  <c r="O200" i="33"/>
  <c r="O202" i="33" s="1"/>
  <c r="O996" i="33" s="1"/>
  <c r="S200" i="33"/>
  <c r="S202" i="33" s="1"/>
  <c r="S996" i="33" s="1"/>
  <c r="E200" i="33"/>
  <c r="I200" i="33"/>
  <c r="I202" i="33" s="1"/>
  <c r="I996" i="33" s="1"/>
  <c r="M200" i="33"/>
  <c r="M202" i="33" s="1"/>
  <c r="M996" i="33" s="1"/>
  <c r="Q200" i="33"/>
  <c r="Q202" i="33" s="1"/>
  <c r="Q996" i="33" s="1"/>
  <c r="U200" i="33"/>
  <c r="U202" i="33" s="1"/>
  <c r="U996" i="33" s="1"/>
  <c r="F200" i="33"/>
  <c r="F202" i="33" s="1"/>
  <c r="F996" i="33" s="1"/>
  <c r="J200" i="33"/>
  <c r="J202" i="33" s="1"/>
  <c r="J996" i="33" s="1"/>
  <c r="N200" i="33"/>
  <c r="N202" i="33" s="1"/>
  <c r="N996" i="33" s="1"/>
  <c r="R200" i="33"/>
  <c r="R202" i="33" s="1"/>
  <c r="R996" i="33" s="1"/>
  <c r="E202" i="33" l="1"/>
  <c r="D200" i="33"/>
  <c r="D202" i="33" l="1"/>
  <c r="D996" i="33" s="1"/>
  <c r="E996" i="33"/>
  <c r="E584" i="1" l="1"/>
  <c r="E536" i="1"/>
  <c r="E520" i="1"/>
  <c r="E576" i="1"/>
  <c r="E568" i="1"/>
  <c r="E616" i="1"/>
  <c r="E552" i="1"/>
  <c r="E608" i="1"/>
  <c r="E528" i="1"/>
  <c r="E512" i="1"/>
  <c r="E368" i="1"/>
  <c r="E633" i="1" l="1"/>
  <c r="E721" i="1" s="1"/>
  <c r="E217" i="1"/>
  <c r="E2451" i="1" l="1"/>
  <c r="Q9" i="35" l="1"/>
  <c r="O9" i="35"/>
  <c r="M9" i="35"/>
  <c r="K9" i="35"/>
  <c r="S8" i="35"/>
  <c r="S7" i="35"/>
  <c r="O8" i="35"/>
  <c r="A38" i="36" l="1"/>
  <c r="A30" i="36"/>
  <c r="A28" i="36"/>
  <c r="A26" i="36"/>
  <c r="A24" i="36"/>
  <c r="A22" i="36"/>
  <c r="A20" i="36"/>
  <c r="A18" i="36"/>
  <c r="A16" i="36"/>
  <c r="A35" i="35"/>
  <c r="A27" i="35"/>
  <c r="A25" i="35"/>
  <c r="A23" i="35"/>
  <c r="A21" i="35"/>
  <c r="A19" i="35"/>
  <c r="A17" i="35"/>
  <c r="A15" i="35"/>
  <c r="A13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3" i="35"/>
  <c r="A2" i="35"/>
  <c r="A1" i="35"/>
  <c r="G35" i="34"/>
  <c r="G35" i="35" s="1"/>
  <c r="E338" i="1"/>
  <c r="D174" i="33"/>
  <c r="G38" i="36" l="1"/>
  <c r="F584" i="1" l="1"/>
  <c r="D584" i="1"/>
  <c r="F583" i="1" l="1"/>
  <c r="F579" i="1"/>
  <c r="F582" i="1"/>
  <c r="F578" i="1"/>
  <c r="F581" i="1"/>
  <c r="F577" i="1"/>
  <c r="F580" i="1"/>
  <c r="F536" i="1"/>
  <c r="D536" i="1"/>
  <c r="A790" i="33"/>
  <c r="B796" i="33"/>
  <c r="B795" i="33"/>
  <c r="B794" i="33"/>
  <c r="B793" i="33"/>
  <c r="B792" i="33"/>
  <c r="B791" i="33"/>
  <c r="B790" i="33"/>
  <c r="B789" i="33"/>
  <c r="A224" i="2" s="1"/>
  <c r="B788" i="33"/>
  <c r="B787" i="33"/>
  <c r="B786" i="33"/>
  <c r="B785" i="33"/>
  <c r="B784" i="33"/>
  <c r="B783" i="33"/>
  <c r="B782" i="33"/>
  <c r="B781" i="33"/>
  <c r="D520" i="1"/>
  <c r="F384" i="1"/>
  <c r="D384" i="1"/>
  <c r="D2535" i="1" s="1"/>
  <c r="F376" i="1"/>
  <c r="D376" i="1"/>
  <c r="F392" i="1"/>
  <c r="F608" i="1"/>
  <c r="F448" i="1"/>
  <c r="F440" i="1"/>
  <c r="F432" i="1"/>
  <c r="F528" i="1"/>
  <c r="F408" i="1"/>
  <c r="F512" i="1"/>
  <c r="F504" i="1"/>
  <c r="F496" i="1"/>
  <c r="F488" i="1"/>
  <c r="F480" i="1"/>
  <c r="F472" i="1"/>
  <c r="F416" i="1"/>
  <c r="F368" i="1"/>
  <c r="F45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F413" i="1" l="1"/>
  <c r="F409" i="1"/>
  <c r="F412" i="1"/>
  <c r="F411" i="1"/>
  <c r="F410" i="1"/>
  <c r="F415" i="1"/>
  <c r="F414" i="1"/>
  <c r="F524" i="1"/>
  <c r="F527" i="1"/>
  <c r="F523" i="1"/>
  <c r="F525" i="1"/>
  <c r="F522" i="1"/>
  <c r="F521" i="1"/>
  <c r="F526" i="1"/>
  <c r="F564" i="1"/>
  <c r="F567" i="1"/>
  <c r="F563" i="1"/>
  <c r="F565" i="1"/>
  <c r="F562" i="1"/>
  <c r="F561" i="1"/>
  <c r="F566" i="1"/>
  <c r="F517" i="1"/>
  <c r="F513" i="1"/>
  <c r="F516" i="1"/>
  <c r="F514" i="1"/>
  <c r="F519" i="1"/>
  <c r="F518" i="1"/>
  <c r="F515" i="1"/>
  <c r="F471" i="1"/>
  <c r="F467" i="1"/>
  <c r="F466" i="1"/>
  <c r="F470" i="1"/>
  <c r="F469" i="1"/>
  <c r="F468" i="1"/>
  <c r="F465" i="1"/>
  <c r="F421" i="1"/>
  <c r="F417" i="1"/>
  <c r="F420" i="1"/>
  <c r="F422" i="1"/>
  <c r="F419" i="1"/>
  <c r="F423" i="1"/>
  <c r="F418" i="1"/>
  <c r="F364" i="1"/>
  <c r="F367" i="1"/>
  <c r="F363" i="1"/>
  <c r="F362" i="1"/>
  <c r="F365" i="1"/>
  <c r="F361" i="1"/>
  <c r="F366" i="1"/>
  <c r="F487" i="1"/>
  <c r="F483" i="1"/>
  <c r="F486" i="1"/>
  <c r="F482" i="1"/>
  <c r="F485" i="1"/>
  <c r="F484" i="1"/>
  <c r="F481" i="1"/>
  <c r="F407" i="1"/>
  <c r="F403" i="1"/>
  <c r="F406" i="1"/>
  <c r="F402" i="1"/>
  <c r="F404" i="1"/>
  <c r="F401" i="1"/>
  <c r="F405" i="1"/>
  <c r="F439" i="1"/>
  <c r="F435" i="1"/>
  <c r="F438" i="1"/>
  <c r="F434" i="1"/>
  <c r="F437" i="1"/>
  <c r="F436" i="1"/>
  <c r="F433" i="1"/>
  <c r="F615" i="1"/>
  <c r="F611" i="1"/>
  <c r="F614" i="1"/>
  <c r="F610" i="1"/>
  <c r="F612" i="1"/>
  <c r="F609" i="1"/>
  <c r="F613" i="1"/>
  <c r="F534" i="1"/>
  <c r="F530" i="1"/>
  <c r="F533" i="1"/>
  <c r="F529" i="1"/>
  <c r="F535" i="1"/>
  <c r="F532" i="1"/>
  <c r="F531" i="1"/>
  <c r="F492" i="1"/>
  <c r="F495" i="1"/>
  <c r="F491" i="1"/>
  <c r="F489" i="1"/>
  <c r="F494" i="1"/>
  <c r="F490" i="1"/>
  <c r="F493" i="1"/>
  <c r="F444" i="1"/>
  <c r="F447" i="1"/>
  <c r="F443" i="1"/>
  <c r="F441" i="1"/>
  <c r="F446" i="1"/>
  <c r="F445" i="1"/>
  <c r="F442" i="1"/>
  <c r="F375" i="1"/>
  <c r="F371" i="1"/>
  <c r="F374" i="1"/>
  <c r="F370" i="1"/>
  <c r="F373" i="1"/>
  <c r="F372" i="1"/>
  <c r="F369" i="1"/>
  <c r="F501" i="1"/>
  <c r="F497" i="1"/>
  <c r="F500" i="1"/>
  <c r="F498" i="1"/>
  <c r="F503" i="1"/>
  <c r="F502" i="1"/>
  <c r="F499" i="1"/>
  <c r="F605" i="1"/>
  <c r="F601" i="1"/>
  <c r="F604" i="1"/>
  <c r="F602" i="1"/>
  <c r="F607" i="1"/>
  <c r="F603" i="1"/>
  <c r="F606" i="1"/>
  <c r="F573" i="1"/>
  <c r="F569" i="1"/>
  <c r="F572" i="1"/>
  <c r="F574" i="1"/>
  <c r="F571" i="1"/>
  <c r="F570" i="1"/>
  <c r="F575" i="1"/>
  <c r="F455" i="1"/>
  <c r="F451" i="1"/>
  <c r="F454" i="1"/>
  <c r="F450" i="1"/>
  <c r="F449" i="1"/>
  <c r="F453" i="1"/>
  <c r="F452" i="1"/>
  <c r="F478" i="1"/>
  <c r="F474" i="1"/>
  <c r="F477" i="1"/>
  <c r="F479" i="1"/>
  <c r="F476" i="1"/>
  <c r="F475" i="1"/>
  <c r="F473" i="1"/>
  <c r="F510" i="1"/>
  <c r="F506" i="1"/>
  <c r="F509" i="1"/>
  <c r="F505" i="1"/>
  <c r="F507" i="1"/>
  <c r="F511" i="1"/>
  <c r="F508" i="1"/>
  <c r="F430" i="1"/>
  <c r="F426" i="1"/>
  <c r="F429" i="1"/>
  <c r="F425" i="1"/>
  <c r="F431" i="1"/>
  <c r="F428" i="1"/>
  <c r="F427" i="1"/>
  <c r="F550" i="1"/>
  <c r="F546" i="1"/>
  <c r="F549" i="1"/>
  <c r="F545" i="1"/>
  <c r="F547" i="1"/>
  <c r="F551" i="1"/>
  <c r="F548" i="1"/>
  <c r="F390" i="1"/>
  <c r="F386" i="1"/>
  <c r="F389" i="1"/>
  <c r="F385" i="1"/>
  <c r="F391" i="1"/>
  <c r="F388" i="1"/>
  <c r="F387" i="1"/>
  <c r="F380" i="1"/>
  <c r="F383" i="1"/>
  <c r="F379" i="1"/>
  <c r="F377" i="1"/>
  <c r="F382" i="1"/>
  <c r="F381" i="1"/>
  <c r="F378" i="1"/>
  <c r="A225" i="2"/>
  <c r="A791" i="33"/>
  <c r="A226" i="2" l="1"/>
  <c r="A792" i="33"/>
  <c r="A227" i="2" l="1"/>
  <c r="A793" i="33"/>
  <c r="A228" i="2" l="1"/>
  <c r="A794" i="33"/>
  <c r="A795" i="33" l="1"/>
  <c r="A229" i="2"/>
  <c r="A230" i="2" l="1"/>
  <c r="A796" i="33"/>
  <c r="A231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i="33" s="1"/>
  <c r="B15" i="33"/>
  <c r="A251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H26" i="33" s="1"/>
  <c r="H272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1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Q48" i="33"/>
  <c r="Q52" i="33" s="1"/>
  <c r="O60" i="2" s="1"/>
  <c r="B45" i="33"/>
  <c r="A53" i="2" s="1"/>
  <c r="D45" i="33"/>
  <c r="B53" i="2" s="1"/>
  <c r="A46" i="33"/>
  <c r="A47" i="33" s="1"/>
  <c r="A48" i="33" s="1"/>
  <c r="A49" i="33" s="1"/>
  <c r="A50" i="33" s="1"/>
  <c r="A51" i="33" s="1"/>
  <c r="B46" i="33"/>
  <c r="D46" i="33"/>
  <c r="B54" i="2" s="1"/>
  <c r="B47" i="33"/>
  <c r="D47" i="33"/>
  <c r="B55" i="2" s="1"/>
  <c r="B48" i="33"/>
  <c r="B247" i="33" s="1"/>
  <c r="B49" i="33"/>
  <c r="D49" i="33"/>
  <c r="B57" i="2" s="1"/>
  <c r="B50" i="33"/>
  <c r="D50" i="33"/>
  <c r="B58" i="2" s="1"/>
  <c r="B51" i="33"/>
  <c r="D51" i="33"/>
  <c r="B59" i="2" s="1"/>
  <c r="B52" i="33"/>
  <c r="D54" i="33"/>
  <c r="K59" i="33" s="1"/>
  <c r="B55" i="33"/>
  <c r="D55" i="33"/>
  <c r="A56" i="33"/>
  <c r="A57" i="33" s="1"/>
  <c r="A58" i="33" s="1"/>
  <c r="A59" i="33" s="1"/>
  <c r="A248" i="33" s="1"/>
  <c r="B56" i="33"/>
  <c r="D56" i="33"/>
  <c r="B57" i="33"/>
  <c r="D57" i="33"/>
  <c r="B58" i="33"/>
  <c r="D58" i="33"/>
  <c r="B59" i="33"/>
  <c r="B224" i="33" s="1"/>
  <c r="B60" i="33"/>
  <c r="D60" i="33"/>
  <c r="B61" i="33"/>
  <c r="D61" i="33"/>
  <c r="B62" i="33"/>
  <c r="D64" i="33"/>
  <c r="U71" i="33" s="1"/>
  <c r="B65" i="33"/>
  <c r="A44" i="2" s="1"/>
  <c r="D65" i="33"/>
  <c r="B44" i="2" s="1"/>
  <c r="A66" i="33"/>
  <c r="A67" i="33" s="1"/>
  <c r="B66" i="33"/>
  <c r="D66" i="33"/>
  <c r="B45" i="2" s="1"/>
  <c r="B67" i="33"/>
  <c r="D67" i="33"/>
  <c r="B46" i="2" s="1"/>
  <c r="B68" i="33"/>
  <c r="D68" i="33"/>
  <c r="B47" i="2" s="1"/>
  <c r="B69" i="33"/>
  <c r="D69" i="33"/>
  <c r="B48" i="2" s="1"/>
  <c r="B70" i="33"/>
  <c r="D70" i="33"/>
  <c r="B49" i="2" s="1"/>
  <c r="B71" i="33"/>
  <c r="B72" i="33"/>
  <c r="B75" i="33"/>
  <c r="A89" i="2" s="1"/>
  <c r="D75" i="33"/>
  <c r="B89" i="2" s="1"/>
  <c r="A76" i="33"/>
  <c r="A77" i="33" s="1"/>
  <c r="A78" i="33" s="1"/>
  <c r="A79" i="33" s="1"/>
  <c r="A80" i="33" s="1"/>
  <c r="A81" i="33" s="1"/>
  <c r="B76" i="33"/>
  <c r="D76" i="33"/>
  <c r="B90" i="2" s="1"/>
  <c r="B77" i="33"/>
  <c r="D77" i="33"/>
  <c r="B91" i="2" s="1"/>
  <c r="B78" i="33"/>
  <c r="D78" i="33"/>
  <c r="B92" i="2" s="1"/>
  <c r="B79" i="33"/>
  <c r="D79" i="33"/>
  <c r="B93" i="2" s="1"/>
  <c r="B80" i="33"/>
  <c r="D80" i="33"/>
  <c r="B94" i="2" s="1"/>
  <c r="B81" i="33"/>
  <c r="B82" i="33"/>
  <c r="B85" i="33"/>
  <c r="A107" i="2" s="1"/>
  <c r="D85" i="33"/>
  <c r="B107" i="2" s="1"/>
  <c r="A86" i="33"/>
  <c r="A87" i="33" s="1"/>
  <c r="B86" i="33"/>
  <c r="D86" i="33"/>
  <c r="B108" i="2" s="1"/>
  <c r="B87" i="33"/>
  <c r="D87" i="33"/>
  <c r="B109" i="2" s="1"/>
  <c r="B88" i="33"/>
  <c r="D88" i="33"/>
  <c r="B110" i="2" s="1"/>
  <c r="B89" i="33"/>
  <c r="D89" i="33"/>
  <c r="B111" i="2" s="1"/>
  <c r="B90" i="33"/>
  <c r="D90" i="33"/>
  <c r="B112" i="2" s="1"/>
  <c r="B91" i="33"/>
  <c r="B92" i="33"/>
  <c r="D94" i="33"/>
  <c r="J101" i="33" s="1"/>
  <c r="B95" i="33"/>
  <c r="A62" i="2" s="1"/>
  <c r="D95" i="33"/>
  <c r="B62" i="2" s="1"/>
  <c r="A96" i="33"/>
  <c r="B96" i="33"/>
  <c r="D96" i="33"/>
  <c r="B63" i="2" s="1"/>
  <c r="B97" i="33"/>
  <c r="D97" i="33"/>
  <c r="B64" i="2" s="1"/>
  <c r="B98" i="33"/>
  <c r="D98" i="33"/>
  <c r="B65" i="2" s="1"/>
  <c r="B99" i="33"/>
  <c r="D99" i="33"/>
  <c r="B66" i="2" s="1"/>
  <c r="B100" i="33"/>
  <c r="D100" i="33"/>
  <c r="B67" i="2" s="1"/>
  <c r="B101" i="33"/>
  <c r="B102" i="33"/>
  <c r="D104" i="33"/>
  <c r="V111" i="33" s="1"/>
  <c r="B105" i="33"/>
  <c r="A80" i="2" s="1"/>
  <c r="D105" i="33"/>
  <c r="B80" i="2" s="1"/>
  <c r="A106" i="33"/>
  <c r="A107" i="33" s="1"/>
  <c r="A108" i="33" s="1"/>
  <c r="A109" i="33" s="1"/>
  <c r="A110" i="33" s="1"/>
  <c r="B106" i="33"/>
  <c r="D106" i="33"/>
  <c r="B81" i="2" s="1"/>
  <c r="B107" i="33"/>
  <c r="D107" i="33"/>
  <c r="B82" i="2" s="1"/>
  <c r="B108" i="33"/>
  <c r="D108" i="33"/>
  <c r="B83" i="2" s="1"/>
  <c r="B109" i="33"/>
  <c r="D109" i="33"/>
  <c r="B84" i="2" s="1"/>
  <c r="B110" i="33"/>
  <c r="D110" i="33"/>
  <c r="B85" i="2" s="1"/>
  <c r="B111" i="33"/>
  <c r="B112" i="33"/>
  <c r="D114" i="33"/>
  <c r="N121" i="33" s="1"/>
  <c r="B115" i="33"/>
  <c r="A116" i="2" s="1"/>
  <c r="D115" i="33"/>
  <c r="B116" i="2" s="1"/>
  <c r="A116" i="33"/>
  <c r="A117" i="33" s="1"/>
  <c r="A118" i="33" s="1"/>
  <c r="A119" i="33" s="1"/>
  <c r="A120" i="33" s="1"/>
  <c r="A121" i="33" s="1"/>
  <c r="A122" i="33" s="1"/>
  <c r="B116" i="33"/>
  <c r="D116" i="33"/>
  <c r="B117" i="2" s="1"/>
  <c r="B117" i="33"/>
  <c r="D117" i="33"/>
  <c r="B118" i="2" s="1"/>
  <c r="B118" i="33"/>
  <c r="D118" i="33"/>
  <c r="B119" i="2" s="1"/>
  <c r="B119" i="33"/>
  <c r="D119" i="33"/>
  <c r="B120" i="2" s="1"/>
  <c r="B120" i="33"/>
  <c r="D120" i="33"/>
  <c r="B121" i="2" s="1"/>
  <c r="B121" i="33"/>
  <c r="B122" i="33"/>
  <c r="D124" i="33"/>
  <c r="H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L151" i="33" s="1"/>
  <c r="L152" i="33" s="1"/>
  <c r="L541" i="33" s="1"/>
  <c r="B145" i="33"/>
  <c r="D145" i="33"/>
  <c r="A146" i="33"/>
  <c r="A147" i="33" s="1"/>
  <c r="A148" i="33" s="1"/>
  <c r="A149" i="33" s="1"/>
  <c r="A150" i="33" s="1"/>
  <c r="A151" i="33" s="1"/>
  <c r="A152" i="33" s="1"/>
  <c r="A541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41" i="33" s="1"/>
  <c r="D154" i="33"/>
  <c r="E161" i="33" s="1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910" i="33" s="1"/>
  <c r="B157" i="33"/>
  <c r="D157" i="33"/>
  <c r="D911" i="33" s="1"/>
  <c r="B158" i="33"/>
  <c r="D158" i="33"/>
  <c r="D912" i="33" s="1"/>
  <c r="B159" i="33"/>
  <c r="D159" i="33"/>
  <c r="D913" i="33" s="1"/>
  <c r="B160" i="33"/>
  <c r="D160" i="33"/>
  <c r="D914" i="33" s="1"/>
  <c r="B161" i="33"/>
  <c r="B162" i="33"/>
  <c r="G165" i="33"/>
  <c r="G172" i="33" s="1"/>
  <c r="E546" i="2" s="1"/>
  <c r="B165" i="33"/>
  <c r="F165" i="33"/>
  <c r="F172" i="33" s="1"/>
  <c r="F976" i="33" s="1"/>
  <c r="I165" i="33"/>
  <c r="I172" i="33" s="1"/>
  <c r="I976" i="33" s="1"/>
  <c r="J165" i="33"/>
  <c r="M165" i="33"/>
  <c r="M172" i="33" s="1"/>
  <c r="M976" i="33" s="1"/>
  <c r="N165" i="33"/>
  <c r="N172" i="33" s="1"/>
  <c r="Q165" i="33"/>
  <c r="Q172" i="33" s="1"/>
  <c r="Q976" i="33" s="1"/>
  <c r="R165" i="33"/>
  <c r="U165" i="33"/>
  <c r="U172" i="33" s="1"/>
  <c r="U976" i="33" s="1"/>
  <c r="V165" i="33"/>
  <c r="A166" i="33"/>
  <c r="A167" i="33" s="1"/>
  <c r="A168" i="33" s="1"/>
  <c r="B166" i="33"/>
  <c r="D166" i="33"/>
  <c r="B167" i="33"/>
  <c r="D167" i="33"/>
  <c r="B541" i="2" s="1"/>
  <c r="B168" i="33"/>
  <c r="D168" i="33"/>
  <c r="B169" i="33"/>
  <c r="D169" i="33"/>
  <c r="B170" i="33"/>
  <c r="D170" i="33"/>
  <c r="B544" i="2" s="1"/>
  <c r="B171" i="33"/>
  <c r="D171" i="33"/>
  <c r="B545" i="2" s="1"/>
  <c r="B172" i="33"/>
  <c r="G175" i="33"/>
  <c r="G182" i="33" s="1"/>
  <c r="G956" i="33" s="1"/>
  <c r="B175" i="33"/>
  <c r="J175" i="33"/>
  <c r="J182" i="33" s="1"/>
  <c r="N175" i="33"/>
  <c r="N182" i="33" s="1"/>
  <c r="Q175" i="33"/>
  <c r="Q182" i="33" s="1"/>
  <c r="Q936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F190" i="33" s="1"/>
  <c r="B185" i="33"/>
  <c r="A206" i="2" s="1"/>
  <c r="D185" i="33"/>
  <c r="B206" i="2" s="1"/>
  <c r="A186" i="33"/>
  <c r="A187" i="33" s="1"/>
  <c r="A188" i="33" s="1"/>
  <c r="A189" i="33" s="1"/>
  <c r="B186" i="33"/>
  <c r="D186" i="33"/>
  <c r="B207" i="2" s="1"/>
  <c r="B187" i="33"/>
  <c r="D187" i="33"/>
  <c r="B208" i="2" s="1"/>
  <c r="B188" i="33"/>
  <c r="D188" i="33"/>
  <c r="B209" i="2" s="1"/>
  <c r="B189" i="33"/>
  <c r="D189" i="33"/>
  <c r="B210" i="2" s="1"/>
  <c r="B190" i="33"/>
  <c r="B191" i="33"/>
  <c r="D191" i="33"/>
  <c r="B212" i="2" s="1"/>
  <c r="B192" i="33"/>
  <c r="A211" i="33"/>
  <c r="B214" i="33"/>
  <c r="A485" i="2" s="1"/>
  <c r="D214" i="33"/>
  <c r="B485" i="2" s="1"/>
  <c r="A215" i="33"/>
  <c r="A216" i="33" s="1"/>
  <c r="A217" i="33" s="1"/>
  <c r="A218" i="33" s="1"/>
  <c r="A219" i="33" s="1"/>
  <c r="A220" i="33" s="1"/>
  <c r="A221" i="33" s="1"/>
  <c r="B215" i="33"/>
  <c r="B216" i="33"/>
  <c r="B217" i="33"/>
  <c r="D217" i="33"/>
  <c r="B488" i="2" s="1"/>
  <c r="B218" i="33"/>
  <c r="D218" i="33"/>
  <c r="B489" i="2" s="1"/>
  <c r="B219" i="33"/>
  <c r="D219" i="33"/>
  <c r="B490" i="2" s="1"/>
  <c r="B220" i="33"/>
  <c r="D220" i="33"/>
  <c r="B491" i="2" s="1"/>
  <c r="B221" i="33"/>
  <c r="B226" i="33"/>
  <c r="A98" i="2" s="1"/>
  <c r="D226" i="33"/>
  <c r="B98" i="2" s="1"/>
  <c r="A227" i="33"/>
  <c r="A228" i="33" s="1"/>
  <c r="B227" i="33"/>
  <c r="D227" i="33"/>
  <c r="B99" i="2" s="1"/>
  <c r="B228" i="33"/>
  <c r="D228" i="33"/>
  <c r="B100" i="2" s="1"/>
  <c r="B229" i="33"/>
  <c r="B230" i="33"/>
  <c r="B231" i="33"/>
  <c r="D231" i="33"/>
  <c r="B103" i="2" s="1"/>
  <c r="B232" i="33"/>
  <c r="D232" i="33"/>
  <c r="B104" i="2" s="1"/>
  <c r="B233" i="33"/>
  <c r="B238" i="33"/>
  <c r="A71" i="2" s="1"/>
  <c r="D238" i="33"/>
  <c r="B71" i="2" s="1"/>
  <c r="A239" i="33"/>
  <c r="A240" i="33" s="1"/>
  <c r="A241" i="33" s="1"/>
  <c r="A242" i="33" s="1"/>
  <c r="A243" i="33" s="1"/>
  <c r="A244" i="33" s="1"/>
  <c r="A245" i="33" s="1"/>
  <c r="B239" i="33"/>
  <c r="D239" i="33"/>
  <c r="B72" i="2" s="1"/>
  <c r="B240" i="33"/>
  <c r="D240" i="33"/>
  <c r="B73" i="2" s="1"/>
  <c r="B241" i="33"/>
  <c r="B242" i="33"/>
  <c r="B243" i="33"/>
  <c r="D243" i="33"/>
  <c r="B76" i="2" s="1"/>
  <c r="B244" i="33"/>
  <c r="D244" i="33"/>
  <c r="B77" i="2" s="1"/>
  <c r="B245" i="33"/>
  <c r="B250" i="33"/>
  <c r="A134" i="2" s="1"/>
  <c r="D250" i="33"/>
  <c r="B134" i="2" s="1"/>
  <c r="A251" i="33"/>
  <c r="A252" i="33" s="1"/>
  <c r="B251" i="33"/>
  <c r="D251" i="33"/>
  <c r="B135" i="2" s="1"/>
  <c r="B252" i="33"/>
  <c r="D252" i="33"/>
  <c r="B136" i="2" s="1"/>
  <c r="B253" i="33"/>
  <c r="B254" i="33"/>
  <c r="B255" i="33"/>
  <c r="D255" i="33"/>
  <c r="B139" i="2" s="1"/>
  <c r="B256" i="33"/>
  <c r="D256" i="33"/>
  <c r="B140" i="2" s="1"/>
  <c r="B257" i="33"/>
  <c r="B262" i="33"/>
  <c r="A125" i="2" s="1"/>
  <c r="D262" i="33"/>
  <c r="B125" i="2" s="1"/>
  <c r="A263" i="33"/>
  <c r="A264" i="33" s="1"/>
  <c r="A265" i="33" s="1"/>
  <c r="A266" i="33" s="1"/>
  <c r="A267" i="33" s="1"/>
  <c r="A268" i="33" s="1"/>
  <c r="A269" i="33" s="1"/>
  <c r="B263" i="33"/>
  <c r="D263" i="33"/>
  <c r="B126" i="2" s="1"/>
  <c r="B264" i="33"/>
  <c r="D264" i="33"/>
  <c r="B127" i="2" s="1"/>
  <c r="B265" i="33"/>
  <c r="B266" i="33"/>
  <c r="B267" i="33"/>
  <c r="D267" i="33"/>
  <c r="B130" i="2" s="1"/>
  <c r="B268" i="33"/>
  <c r="D268" i="33"/>
  <c r="B131" i="2" s="1"/>
  <c r="B269" i="33"/>
  <c r="B282" i="33"/>
  <c r="B283" i="33"/>
  <c r="B284" i="33"/>
  <c r="B285" i="33"/>
  <c r="B286" i="33"/>
  <c r="B287" i="33"/>
  <c r="B288" i="33"/>
  <c r="B289" i="33"/>
  <c r="B290" i="33"/>
  <c r="B291" i="33"/>
  <c r="B292" i="33"/>
  <c r="B293" i="33"/>
  <c r="B294" i="33"/>
  <c r="B295" i="33"/>
  <c r="B296" i="33"/>
  <c r="B297" i="33"/>
  <c r="B299" i="33"/>
  <c r="B300" i="33"/>
  <c r="B301" i="33"/>
  <c r="B302" i="33"/>
  <c r="B303" i="33"/>
  <c r="B304" i="33"/>
  <c r="B305" i="33"/>
  <c r="B306" i="33"/>
  <c r="B307" i="33"/>
  <c r="A296" i="2" s="1"/>
  <c r="A308" i="33"/>
  <c r="A309" i="33" s="1"/>
  <c r="B308" i="33"/>
  <c r="B309" i="33"/>
  <c r="B310" i="33"/>
  <c r="B311" i="33"/>
  <c r="B312" i="33"/>
  <c r="B313" i="33"/>
  <c r="B314" i="33"/>
  <c r="B316" i="33"/>
  <c r="B317" i="33"/>
  <c r="B318" i="33"/>
  <c r="B319" i="33"/>
  <c r="B320" i="33"/>
  <c r="B321" i="33"/>
  <c r="B322" i="33"/>
  <c r="B323" i="33"/>
  <c r="B324" i="33"/>
  <c r="A305" i="2" s="1"/>
  <c r="A325" i="33"/>
  <c r="A326" i="33" s="1"/>
  <c r="B325" i="33"/>
  <c r="B326" i="33"/>
  <c r="B327" i="33"/>
  <c r="B328" i="33"/>
  <c r="B329" i="33"/>
  <c r="B330" i="33"/>
  <c r="B331" i="33"/>
  <c r="B333" i="33"/>
  <c r="B334" i="33"/>
  <c r="B335" i="33"/>
  <c r="B336" i="33"/>
  <c r="B337" i="33"/>
  <c r="B338" i="33"/>
  <c r="B339" i="33"/>
  <c r="B340" i="33"/>
  <c r="B341" i="33"/>
  <c r="B542" i="33" s="1"/>
  <c r="A342" i="33"/>
  <c r="A543" i="33" s="1"/>
  <c r="B342" i="33"/>
  <c r="B543" i="33" s="1"/>
  <c r="B343" i="33"/>
  <c r="B544" i="33" s="1"/>
  <c r="B344" i="33"/>
  <c r="B545" i="33" s="1"/>
  <c r="B345" i="33"/>
  <c r="B546" i="33" s="1"/>
  <c r="B346" i="33"/>
  <c r="B547" i="33" s="1"/>
  <c r="B347" i="33"/>
  <c r="B548" i="33" s="1"/>
  <c r="B348" i="33"/>
  <c r="B549" i="33" s="1"/>
  <c r="B350" i="33"/>
  <c r="B351" i="33"/>
  <c r="B352" i="33"/>
  <c r="B353" i="33"/>
  <c r="B354" i="33"/>
  <c r="B355" i="33"/>
  <c r="B356" i="33"/>
  <c r="B357" i="33"/>
  <c r="B358" i="33"/>
  <c r="A287" i="2" s="1"/>
  <c r="A359" i="33"/>
  <c r="A360" i="33" s="1"/>
  <c r="B359" i="33"/>
  <c r="B360" i="33"/>
  <c r="B361" i="33"/>
  <c r="B362" i="33"/>
  <c r="B363" i="33"/>
  <c r="B364" i="33"/>
  <c r="B365" i="33"/>
  <c r="B439" i="33"/>
  <c r="B440" i="33"/>
  <c r="B441" i="33"/>
  <c r="B442" i="33"/>
  <c r="B443" i="33"/>
  <c r="B444" i="33"/>
  <c r="B445" i="33"/>
  <c r="B446" i="33"/>
  <c r="B447" i="33"/>
  <c r="A269" i="2" s="1"/>
  <c r="A448" i="33"/>
  <c r="A449" i="33" s="1"/>
  <c r="B448" i="33"/>
  <c r="B449" i="33"/>
  <c r="B450" i="33"/>
  <c r="B451" i="33"/>
  <c r="B452" i="33"/>
  <c r="B453" i="33"/>
  <c r="B454" i="33"/>
  <c r="B456" i="33"/>
  <c r="B457" i="33"/>
  <c r="B458" i="33"/>
  <c r="B459" i="33"/>
  <c r="B460" i="33"/>
  <c r="B461" i="33"/>
  <c r="B462" i="33"/>
  <c r="B463" i="33"/>
  <c r="B464" i="33"/>
  <c r="A422" i="2" s="1"/>
  <c r="A465" i="33"/>
  <c r="A466" i="33" s="1"/>
  <c r="A467" i="33" s="1"/>
  <c r="B465" i="33"/>
  <c r="B466" i="33"/>
  <c r="B467" i="33"/>
  <c r="B468" i="33"/>
  <c r="B469" i="33"/>
  <c r="B470" i="33"/>
  <c r="B471" i="33"/>
  <c r="B473" i="33"/>
  <c r="B474" i="33"/>
  <c r="B475" i="33"/>
  <c r="B476" i="33"/>
  <c r="B477" i="33"/>
  <c r="B478" i="33"/>
  <c r="B479" i="33"/>
  <c r="B480" i="33"/>
  <c r="B481" i="33"/>
  <c r="A350" i="2" s="1"/>
  <c r="A482" i="33"/>
  <c r="B482" i="33"/>
  <c r="B483" i="33"/>
  <c r="B484" i="33"/>
  <c r="B485" i="33"/>
  <c r="B486" i="33"/>
  <c r="B487" i="33"/>
  <c r="B488" i="33"/>
  <c r="B490" i="33"/>
  <c r="B491" i="33"/>
  <c r="B492" i="33"/>
  <c r="B493" i="33"/>
  <c r="B494" i="33"/>
  <c r="B495" i="33"/>
  <c r="B496" i="33"/>
  <c r="B497" i="33"/>
  <c r="B498" i="33"/>
  <c r="A359" i="2" s="1"/>
  <c r="A499" i="33"/>
  <c r="A500" i="33" s="1"/>
  <c r="A501" i="33" s="1"/>
  <c r="A502" i="33" s="1"/>
  <c r="A503" i="33" s="1"/>
  <c r="A504" i="33" s="1"/>
  <c r="B499" i="33"/>
  <c r="B500" i="33"/>
  <c r="B501" i="33"/>
  <c r="B502" i="33"/>
  <c r="B503" i="33"/>
  <c r="B504" i="33"/>
  <c r="B505" i="33"/>
  <c r="B507" i="33"/>
  <c r="B508" i="33"/>
  <c r="B509" i="33"/>
  <c r="B510" i="33"/>
  <c r="B511" i="33"/>
  <c r="B512" i="33"/>
  <c r="B513" i="33"/>
  <c r="B514" i="33"/>
  <c r="B515" i="33"/>
  <c r="A516" i="33"/>
  <c r="A517" i="33" s="1"/>
  <c r="A518" i="33" s="1"/>
  <c r="A519" i="33" s="1"/>
  <c r="A520" i="33" s="1"/>
  <c r="A521" i="33" s="1"/>
  <c r="A522" i="33" s="1"/>
  <c r="B516" i="33"/>
  <c r="B517" i="33"/>
  <c r="B518" i="33"/>
  <c r="B519" i="33"/>
  <c r="B520" i="33"/>
  <c r="B521" i="33"/>
  <c r="B522" i="33"/>
  <c r="B524" i="33"/>
  <c r="B525" i="33"/>
  <c r="B526" i="33"/>
  <c r="B527" i="33"/>
  <c r="B528" i="33"/>
  <c r="B529" i="33"/>
  <c r="B530" i="33"/>
  <c r="B531" i="33"/>
  <c r="B532" i="33"/>
  <c r="B850" i="33" s="1"/>
  <c r="A533" i="33"/>
  <c r="A534" i="33" s="1"/>
  <c r="A535" i="33" s="1"/>
  <c r="A853" i="33" s="1"/>
  <c r="B533" i="33"/>
  <c r="B851" i="33" s="1"/>
  <c r="B534" i="33"/>
  <c r="B852" i="33" s="1"/>
  <c r="B535" i="33"/>
  <c r="B853" i="33" s="1"/>
  <c r="B536" i="33"/>
  <c r="B854" i="33" s="1"/>
  <c r="B537" i="33"/>
  <c r="B855" i="33" s="1"/>
  <c r="B538" i="33"/>
  <c r="B856" i="33" s="1"/>
  <c r="B539" i="33"/>
  <c r="B857" i="33" s="1"/>
  <c r="A542" i="33"/>
  <c r="B550" i="33"/>
  <c r="A233" i="2" s="1"/>
  <c r="A551" i="33"/>
  <c r="B551" i="33"/>
  <c r="B552" i="33"/>
  <c r="B553" i="33"/>
  <c r="B554" i="33"/>
  <c r="B555" i="33"/>
  <c r="B556" i="33"/>
  <c r="B557" i="33"/>
  <c r="A559" i="33"/>
  <c r="B559" i="33"/>
  <c r="B560" i="33"/>
  <c r="B561" i="33"/>
  <c r="B562" i="33"/>
  <c r="B563" i="33"/>
  <c r="B564" i="33"/>
  <c r="B565" i="33"/>
  <c r="B566" i="33"/>
  <c r="A567" i="33"/>
  <c r="B567" i="33"/>
  <c r="B568" i="33"/>
  <c r="B569" i="33"/>
  <c r="B570" i="33"/>
  <c r="B571" i="33"/>
  <c r="B572" i="33"/>
  <c r="B573" i="33"/>
  <c r="B574" i="33"/>
  <c r="B575" i="33"/>
  <c r="A440" i="2" s="1"/>
  <c r="A576" i="33"/>
  <c r="B576" i="33"/>
  <c r="B577" i="33"/>
  <c r="B578" i="33"/>
  <c r="B579" i="33"/>
  <c r="B580" i="33"/>
  <c r="B581" i="33"/>
  <c r="B582" i="33"/>
  <c r="A584" i="33"/>
  <c r="B584" i="33"/>
  <c r="B585" i="33"/>
  <c r="B586" i="33"/>
  <c r="B587" i="33"/>
  <c r="B588" i="33"/>
  <c r="B589" i="33"/>
  <c r="B590" i="33"/>
  <c r="B591" i="33"/>
  <c r="A592" i="33"/>
  <c r="B592" i="33"/>
  <c r="B593" i="33"/>
  <c r="B594" i="33"/>
  <c r="B595" i="33"/>
  <c r="B596" i="33"/>
  <c r="B597" i="33"/>
  <c r="B598" i="33"/>
  <c r="B599" i="33"/>
  <c r="B600" i="33"/>
  <c r="A467" i="2" s="1"/>
  <c r="A601" i="33"/>
  <c r="A602" i="33" s="1"/>
  <c r="A603" i="33" s="1"/>
  <c r="A604" i="33" s="1"/>
  <c r="A605" i="33" s="1"/>
  <c r="B601" i="33"/>
  <c r="B602" i="33"/>
  <c r="B603" i="33"/>
  <c r="B604" i="33"/>
  <c r="B605" i="33"/>
  <c r="B606" i="33"/>
  <c r="B607" i="33"/>
  <c r="B609" i="33"/>
  <c r="B610" i="33"/>
  <c r="B611" i="33"/>
  <c r="B612" i="33"/>
  <c r="B613" i="33"/>
  <c r="B614" i="33"/>
  <c r="B615" i="33"/>
  <c r="B616" i="33"/>
  <c r="B617" i="33"/>
  <c r="A458" i="2" s="1"/>
  <c r="A618" i="33"/>
  <c r="B618" i="33"/>
  <c r="B619" i="33"/>
  <c r="B620" i="33"/>
  <c r="B621" i="33"/>
  <c r="B622" i="33"/>
  <c r="B623" i="33"/>
  <c r="B624" i="33"/>
  <c r="B626" i="33"/>
  <c r="B627" i="33"/>
  <c r="B628" i="33"/>
  <c r="B629" i="33"/>
  <c r="B630" i="33"/>
  <c r="B631" i="33"/>
  <c r="B632" i="33"/>
  <c r="B633" i="33"/>
  <c r="B634" i="33"/>
  <c r="A431" i="2" s="1"/>
  <c r="A635" i="33"/>
  <c r="A636" i="33" s="1"/>
  <c r="B635" i="33"/>
  <c r="B636" i="33"/>
  <c r="B637" i="33"/>
  <c r="B638" i="33"/>
  <c r="B639" i="33"/>
  <c r="B640" i="33"/>
  <c r="B641" i="33"/>
  <c r="B643" i="33"/>
  <c r="B644" i="33"/>
  <c r="B645" i="33"/>
  <c r="B646" i="33"/>
  <c r="B647" i="33"/>
  <c r="B648" i="33"/>
  <c r="B649" i="33"/>
  <c r="B650" i="33"/>
  <c r="B651" i="33"/>
  <c r="A170" i="2" s="1"/>
  <c r="A652" i="33"/>
  <c r="A653" i="33" s="1"/>
  <c r="A654" i="33" s="1"/>
  <c r="B652" i="33"/>
  <c r="B653" i="33"/>
  <c r="B654" i="33"/>
  <c r="B655" i="33"/>
  <c r="B656" i="33"/>
  <c r="B657" i="33"/>
  <c r="B658" i="33"/>
  <c r="B660" i="33"/>
  <c r="B661" i="33"/>
  <c r="B662" i="33"/>
  <c r="B663" i="33"/>
  <c r="B664" i="33"/>
  <c r="B665" i="33"/>
  <c r="B666" i="33"/>
  <c r="B667" i="33"/>
  <c r="B668" i="33"/>
  <c r="A161" i="2" s="1"/>
  <c r="A669" i="33"/>
  <c r="B669" i="33"/>
  <c r="B670" i="33"/>
  <c r="B671" i="33"/>
  <c r="B672" i="33"/>
  <c r="B673" i="33"/>
  <c r="B674" i="33"/>
  <c r="B675" i="33"/>
  <c r="B677" i="33"/>
  <c r="B678" i="33"/>
  <c r="B679" i="33"/>
  <c r="B680" i="33"/>
  <c r="B681" i="33"/>
  <c r="B682" i="33"/>
  <c r="B683" i="33"/>
  <c r="B684" i="33"/>
  <c r="B685" i="33"/>
  <c r="A413" i="2" s="1"/>
  <c r="A686" i="33"/>
  <c r="A687" i="33" s="1"/>
  <c r="B686" i="33"/>
  <c r="B687" i="33"/>
  <c r="B688" i="33"/>
  <c r="B689" i="33"/>
  <c r="B690" i="33"/>
  <c r="B691" i="33"/>
  <c r="B692" i="33"/>
  <c r="B694" i="33"/>
  <c r="B695" i="33"/>
  <c r="B696" i="33"/>
  <c r="B697" i="33"/>
  <c r="B698" i="33"/>
  <c r="B699" i="33"/>
  <c r="B700" i="33"/>
  <c r="B701" i="33"/>
  <c r="B702" i="33"/>
  <c r="A449" i="2" s="1"/>
  <c r="A703" i="33"/>
  <c r="A704" i="33" s="1"/>
  <c r="A705" i="33" s="1"/>
  <c r="B703" i="33"/>
  <c r="B704" i="33"/>
  <c r="B705" i="33"/>
  <c r="B706" i="33"/>
  <c r="B707" i="33"/>
  <c r="B708" i="33"/>
  <c r="B709" i="33"/>
  <c r="B711" i="33"/>
  <c r="B712" i="33"/>
  <c r="B713" i="33"/>
  <c r="B714" i="33"/>
  <c r="B715" i="33"/>
  <c r="B716" i="33"/>
  <c r="B717" i="33"/>
  <c r="B718" i="33"/>
  <c r="B719" i="33"/>
  <c r="A143" i="2" s="1"/>
  <c r="A720" i="33"/>
  <c r="A721" i="33" s="1"/>
  <c r="A722" i="33" s="1"/>
  <c r="A723" i="33" s="1"/>
  <c r="A724" i="33" s="1"/>
  <c r="A725" i="33" s="1"/>
  <c r="B720" i="33"/>
  <c r="B721" i="33"/>
  <c r="B722" i="33"/>
  <c r="B723" i="33"/>
  <c r="B724" i="33"/>
  <c r="B725" i="33"/>
  <c r="B726" i="33"/>
  <c r="B730" i="33"/>
  <c r="B731" i="33"/>
  <c r="B732" i="33"/>
  <c r="B733" i="33"/>
  <c r="B734" i="33"/>
  <c r="B735" i="33"/>
  <c r="B736" i="33"/>
  <c r="B737" i="33"/>
  <c r="B738" i="33"/>
  <c r="A152" i="2" s="1"/>
  <c r="A739" i="33"/>
  <c r="B739" i="33"/>
  <c r="B740" i="33"/>
  <c r="B741" i="33"/>
  <c r="B742" i="33"/>
  <c r="B743" i="33"/>
  <c r="B744" i="33"/>
  <c r="B745" i="33"/>
  <c r="B747" i="33"/>
  <c r="B748" i="33"/>
  <c r="B749" i="33"/>
  <c r="B750" i="33"/>
  <c r="B751" i="33"/>
  <c r="B752" i="33"/>
  <c r="B753" i="33"/>
  <c r="B754" i="33"/>
  <c r="B755" i="33"/>
  <c r="A179" i="2" s="1"/>
  <c r="A756" i="33"/>
  <c r="A757" i="33" s="1"/>
  <c r="A758" i="33" s="1"/>
  <c r="A759" i="33" s="1"/>
  <c r="A760" i="33" s="1"/>
  <c r="A761" i="33" s="1"/>
  <c r="A762" i="33" s="1"/>
  <c r="B756" i="33"/>
  <c r="B757" i="33"/>
  <c r="B758" i="33"/>
  <c r="B759" i="33"/>
  <c r="B760" i="33"/>
  <c r="B761" i="33"/>
  <c r="B762" i="33"/>
  <c r="B764" i="33"/>
  <c r="B765" i="33"/>
  <c r="B766" i="33"/>
  <c r="B767" i="33"/>
  <c r="B768" i="33"/>
  <c r="B769" i="33"/>
  <c r="B770" i="33"/>
  <c r="B771" i="33"/>
  <c r="B772" i="33"/>
  <c r="A215" i="2" s="1"/>
  <c r="A773" i="33"/>
  <c r="A774" i="33" s="1"/>
  <c r="A775" i="33" s="1"/>
  <c r="A776" i="33" s="1"/>
  <c r="A777" i="33" s="1"/>
  <c r="B773" i="33"/>
  <c r="B774" i="33"/>
  <c r="B775" i="33"/>
  <c r="B776" i="33"/>
  <c r="B777" i="33"/>
  <c r="B778" i="33"/>
  <c r="B779" i="33"/>
  <c r="B798" i="33"/>
  <c r="B799" i="33"/>
  <c r="B800" i="33"/>
  <c r="B801" i="33"/>
  <c r="B802" i="33"/>
  <c r="B803" i="33"/>
  <c r="B804" i="33"/>
  <c r="B805" i="33"/>
  <c r="B806" i="33"/>
  <c r="A368" i="2" s="1"/>
  <c r="A807" i="33"/>
  <c r="A808" i="33" s="1"/>
  <c r="B807" i="33"/>
  <c r="B808" i="33"/>
  <c r="B809" i="33"/>
  <c r="B810" i="33"/>
  <c r="B811" i="33"/>
  <c r="B812" i="33"/>
  <c r="B813" i="33"/>
  <c r="B815" i="33"/>
  <c r="B816" i="33"/>
  <c r="B817" i="33"/>
  <c r="B818" i="33"/>
  <c r="B819" i="33"/>
  <c r="B820" i="33"/>
  <c r="B821" i="33"/>
  <c r="B822" i="33"/>
  <c r="B823" i="33"/>
  <c r="A377" i="2" s="1"/>
  <c r="A824" i="33"/>
  <c r="A825" i="33" s="1"/>
  <c r="A826" i="33" s="1"/>
  <c r="A827" i="33" s="1"/>
  <c r="A828" i="33" s="1"/>
  <c r="A829" i="33" s="1"/>
  <c r="B824" i="33"/>
  <c r="B825" i="33"/>
  <c r="B826" i="33"/>
  <c r="B827" i="33"/>
  <c r="B828" i="33"/>
  <c r="B829" i="33"/>
  <c r="B830" i="33"/>
  <c r="B832" i="33"/>
  <c r="A188" i="2" s="1"/>
  <c r="A833" i="33"/>
  <c r="A834" i="33" s="1"/>
  <c r="A835" i="33" s="1"/>
  <c r="A836" i="33" s="1"/>
  <c r="A837" i="33" s="1"/>
  <c r="A838" i="33" s="1"/>
  <c r="A839" i="33" s="1"/>
  <c r="B833" i="33"/>
  <c r="B834" i="33"/>
  <c r="B835" i="33"/>
  <c r="B836" i="33"/>
  <c r="B837" i="33"/>
  <c r="B838" i="33"/>
  <c r="B839" i="33"/>
  <c r="A849" i="33"/>
  <c r="A850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B886" i="33"/>
  <c r="B887" i="33"/>
  <c r="B888" i="33"/>
  <c r="B889" i="33"/>
  <c r="B890" i="33"/>
  <c r="B891" i="33"/>
  <c r="B892" i="33"/>
  <c r="B893" i="33"/>
  <c r="B894" i="33"/>
  <c r="B895" i="33"/>
  <c r="B896" i="33"/>
  <c r="B897" i="33"/>
  <c r="B898" i="33"/>
  <c r="A386" i="2" s="1"/>
  <c r="A899" i="33"/>
  <c r="B899" i="33"/>
  <c r="B900" i="33"/>
  <c r="B901" i="33"/>
  <c r="B902" i="33"/>
  <c r="B903" i="33"/>
  <c r="B904" i="33"/>
  <c r="B905" i="33"/>
  <c r="B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V909" i="33"/>
  <c r="B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V910" i="33"/>
  <c r="B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V911" i="33"/>
  <c r="B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V912" i="33"/>
  <c r="B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V913" i="33"/>
  <c r="B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V914" i="33"/>
  <c r="B915" i="33"/>
  <c r="B916" i="33"/>
  <c r="B917" i="33"/>
  <c r="B918" i="33"/>
  <c r="B919" i="33"/>
  <c r="B920" i="33"/>
  <c r="B921" i="33"/>
  <c r="B922" i="33"/>
  <c r="B923" i="33"/>
  <c r="B924" i="33"/>
  <c r="B925" i="33"/>
  <c r="A35" i="2" s="1"/>
  <c r="A926" i="33"/>
  <c r="A927" i="33" s="1"/>
  <c r="A928" i="33" s="1"/>
  <c r="B926" i="33"/>
  <c r="B927" i="33"/>
  <c r="B928" i="33"/>
  <c r="B929" i="33"/>
  <c r="B930" i="33"/>
  <c r="B931" i="33"/>
  <c r="B932" i="33"/>
  <c r="B936" i="33"/>
  <c r="B937" i="33"/>
  <c r="B938" i="33"/>
  <c r="B939" i="33"/>
  <c r="B940" i="33"/>
  <c r="B941" i="33"/>
  <c r="B942" i="33"/>
  <c r="B943" i="33"/>
  <c r="B944" i="33"/>
  <c r="B945" i="33"/>
  <c r="A404" i="2" s="1"/>
  <c r="A946" i="33"/>
  <c r="A947" i="33" s="1"/>
  <c r="A948" i="33" s="1"/>
  <c r="B946" i="33"/>
  <c r="B947" i="33"/>
  <c r="B948" i="33"/>
  <c r="B949" i="33"/>
  <c r="B950" i="33"/>
  <c r="B951" i="33"/>
  <c r="B952" i="33"/>
  <c r="B957" i="33"/>
  <c r="B958" i="33"/>
  <c r="B959" i="33"/>
  <c r="B960" i="33"/>
  <c r="B961" i="33"/>
  <c r="B962" i="33"/>
  <c r="B963" i="33"/>
  <c r="B964" i="33"/>
  <c r="B965" i="33"/>
  <c r="A395" i="2" s="1"/>
  <c r="A966" i="33"/>
  <c r="A967" i="33" s="1"/>
  <c r="B966" i="33"/>
  <c r="B967" i="33"/>
  <c r="B968" i="33"/>
  <c r="B969" i="33"/>
  <c r="B970" i="33"/>
  <c r="B971" i="33"/>
  <c r="B972" i="33"/>
  <c r="B977" i="33"/>
  <c r="B978" i="33"/>
  <c r="B979" i="33"/>
  <c r="B980" i="33"/>
  <c r="B981" i="33"/>
  <c r="B982" i="33"/>
  <c r="B983" i="33"/>
  <c r="B984" i="33"/>
  <c r="B985" i="33"/>
  <c r="A197" i="2" s="1"/>
  <c r="A986" i="33"/>
  <c r="A987" i="33" s="1"/>
  <c r="B986" i="33"/>
  <c r="B987" i="33"/>
  <c r="B988" i="33"/>
  <c r="B989" i="33"/>
  <c r="B990" i="33"/>
  <c r="B991" i="33"/>
  <c r="B992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C4" i="2"/>
  <c r="D4" i="2" s="1"/>
  <c r="E4" i="2" s="1"/>
  <c r="F4" i="2" s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A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I3" i="1"/>
  <c r="J3" i="1"/>
  <c r="K3" i="1"/>
  <c r="L3" i="1"/>
  <c r="M3" i="1"/>
  <c r="O3" i="1"/>
  <c r="P3" i="1"/>
  <c r="Q3" i="1"/>
  <c r="R3" i="1"/>
  <c r="U3" i="1"/>
  <c r="V3" i="1"/>
  <c r="W3" i="1"/>
  <c r="Y3" i="1"/>
  <c r="Z3" i="1"/>
  <c r="AB3" i="1"/>
  <c r="AC3" i="1"/>
  <c r="AD3" i="1"/>
  <c r="I4" i="1"/>
  <c r="F8" i="1"/>
  <c r="F9" i="1"/>
  <c r="F10" i="1"/>
  <c r="F11" i="1"/>
  <c r="F12" i="1"/>
  <c r="F13" i="1"/>
  <c r="F14" i="1"/>
  <c r="E1514" i="1"/>
  <c r="E1671" i="1"/>
  <c r="E2155" i="1"/>
  <c r="E2262" i="1" s="1"/>
  <c r="G4577" i="1"/>
  <c r="G4578" i="1"/>
  <c r="G4579" i="1"/>
  <c r="G4580" i="1"/>
  <c r="G4581" i="1"/>
  <c r="G4582" i="1"/>
  <c r="G4583" i="1"/>
  <c r="G4584" i="1"/>
  <c r="A552" i="33" l="1"/>
  <c r="A234" i="2"/>
  <c r="C256" i="2"/>
  <c r="B255" i="2"/>
  <c r="B253" i="2"/>
  <c r="B257" i="2"/>
  <c r="B251" i="2"/>
  <c r="B254" i="2"/>
  <c r="B252" i="2"/>
  <c r="A900" i="33"/>
  <c r="A387" i="2"/>
  <c r="F476" i="2"/>
  <c r="H279" i="33"/>
  <c r="F483" i="2" s="1"/>
  <c r="H5" i="33"/>
  <c r="H12" i="33" s="1"/>
  <c r="F249" i="2" s="1"/>
  <c r="R5" i="33"/>
  <c r="R12" i="33" s="1"/>
  <c r="P249" i="2" s="1"/>
  <c r="E1621" i="1"/>
  <c r="E1830" i="1" s="1"/>
  <c r="E2113" i="1" s="1"/>
  <c r="E303" i="1"/>
  <c r="E312" i="1" s="1"/>
  <c r="E853" i="1" s="1"/>
  <c r="A15" i="2"/>
  <c r="A13" i="2"/>
  <c r="A11" i="2"/>
  <c r="F20" i="33"/>
  <c r="A381" i="2"/>
  <c r="A33" i="2"/>
  <c r="B260" i="33"/>
  <c r="B540" i="2"/>
  <c r="A278" i="2"/>
  <c r="A369" i="2"/>
  <c r="A78" i="2"/>
  <c r="A288" i="2"/>
  <c r="A131" i="2"/>
  <c r="A128" i="2"/>
  <c r="A126" i="2"/>
  <c r="H111" i="33"/>
  <c r="H112" i="33" s="1"/>
  <c r="F87" i="2" s="1"/>
  <c r="A58" i="2"/>
  <c r="A153" i="2"/>
  <c r="A452" i="2"/>
  <c r="A414" i="2"/>
  <c r="A235" i="33"/>
  <c r="S121" i="33"/>
  <c r="S122" i="33" s="1"/>
  <c r="Q123" i="2" s="1"/>
  <c r="A706" i="33"/>
  <c r="A37" i="2"/>
  <c r="A76" i="2"/>
  <c r="I121" i="33"/>
  <c r="I122" i="33" s="1"/>
  <c r="G123" i="2" s="1"/>
  <c r="A81" i="2"/>
  <c r="L539" i="2"/>
  <c r="A122" i="2"/>
  <c r="A118" i="2"/>
  <c r="A261" i="2"/>
  <c r="A181" i="2"/>
  <c r="A469" i="2"/>
  <c r="A424" i="2"/>
  <c r="A306" i="2"/>
  <c r="A144" i="2"/>
  <c r="C212" i="33"/>
  <c r="B542" i="2"/>
  <c r="B248" i="33"/>
  <c r="E59" i="33"/>
  <c r="E248" i="33" s="1"/>
  <c r="E254" i="33" s="1"/>
  <c r="C138" i="2" s="1"/>
  <c r="O20" i="33"/>
  <c r="A487" i="2"/>
  <c r="A492" i="2"/>
  <c r="A490" i="2"/>
  <c r="A488" i="2"/>
  <c r="A129" i="2"/>
  <c r="E915" i="33"/>
  <c r="A210" i="2"/>
  <c r="V20" i="33"/>
  <c r="A259" i="33"/>
  <c r="L161" i="33"/>
  <c r="L162" i="33" s="1"/>
  <c r="A405" i="2"/>
  <c r="A208" i="2"/>
  <c r="A194" i="2"/>
  <c r="A14" i="2"/>
  <c r="A383" i="2"/>
  <c r="A162" i="2"/>
  <c r="A351" i="2"/>
  <c r="A132" i="2"/>
  <c r="A130" i="2"/>
  <c r="A127" i="2"/>
  <c r="A491" i="2"/>
  <c r="A489" i="2"/>
  <c r="A486" i="2"/>
  <c r="N141" i="33"/>
  <c r="N142" i="33" s="1"/>
  <c r="L33" i="2" s="1"/>
  <c r="B543" i="2"/>
  <c r="A218" i="2"/>
  <c r="A190" i="2"/>
  <c r="A57" i="2"/>
  <c r="B236" i="33"/>
  <c r="A258" i="2"/>
  <c r="A247" i="2"/>
  <c r="A10" i="2"/>
  <c r="A246" i="2"/>
  <c r="Q190" i="33"/>
  <c r="Q192" i="33" s="1"/>
  <c r="O213" i="2" s="1"/>
  <c r="I190" i="33"/>
  <c r="G211" i="2" s="1"/>
  <c r="G976" i="33"/>
  <c r="T151" i="33"/>
  <c r="T152" i="33" s="1"/>
  <c r="T541" i="33" s="1"/>
  <c r="J141" i="33"/>
  <c r="J142" i="33" s="1"/>
  <c r="H33" i="2" s="1"/>
  <c r="V141" i="33"/>
  <c r="V142" i="33" s="1"/>
  <c r="T33" i="2" s="1"/>
  <c r="F141" i="33"/>
  <c r="F142" i="33" s="1"/>
  <c r="D33" i="2" s="1"/>
  <c r="R141" i="33"/>
  <c r="R142" i="33" s="1"/>
  <c r="P33" i="2" s="1"/>
  <c r="H132" i="33"/>
  <c r="F24" i="2" s="1"/>
  <c r="F23" i="2"/>
  <c r="P131" i="33"/>
  <c r="P101" i="33"/>
  <c r="P20" i="33"/>
  <c r="G5" i="33"/>
  <c r="A451" i="2"/>
  <c r="A379" i="2"/>
  <c r="A248" i="2"/>
  <c r="A192" i="2"/>
  <c r="A146" i="2"/>
  <c r="A77" i="2"/>
  <c r="A852" i="33"/>
  <c r="A193" i="2"/>
  <c r="A189" i="2"/>
  <c r="A830" i="33"/>
  <c r="A384" i="2" s="1"/>
  <c r="A380" i="2"/>
  <c r="A216" i="2"/>
  <c r="A245" i="2"/>
  <c r="A244" i="2"/>
  <c r="A243" i="2"/>
  <c r="A185" i="2"/>
  <c r="A73" i="2"/>
  <c r="A12" i="2"/>
  <c r="A195" i="2"/>
  <c r="A191" i="2"/>
  <c r="A382" i="2"/>
  <c r="A378" i="2"/>
  <c r="A183" i="2"/>
  <c r="A108" i="2"/>
  <c r="A90" i="2"/>
  <c r="V48" i="33"/>
  <c r="V247" i="33" s="1"/>
  <c r="V253" i="33" s="1"/>
  <c r="T137" i="2" s="1"/>
  <c r="A726" i="33"/>
  <c r="A150" i="2" s="1"/>
  <c r="A149" i="2"/>
  <c r="R111" i="33"/>
  <c r="P86" i="2" s="1"/>
  <c r="S59" i="33"/>
  <c r="S260" i="33" s="1"/>
  <c r="S266" i="33" s="1"/>
  <c r="Q129" i="2" s="1"/>
  <c r="N48" i="33"/>
  <c r="L56" i="2" s="1"/>
  <c r="P26" i="33"/>
  <c r="A450" i="2"/>
  <c r="A406" i="2"/>
  <c r="A297" i="2"/>
  <c r="A270" i="2"/>
  <c r="A209" i="2"/>
  <c r="A145" i="2"/>
  <c r="A72" i="2"/>
  <c r="A32" i="2"/>
  <c r="A31" i="2"/>
  <c r="A30" i="2"/>
  <c r="A29" i="2"/>
  <c r="A28" i="2"/>
  <c r="A27" i="2"/>
  <c r="A9" i="2"/>
  <c r="D909" i="33"/>
  <c r="A173" i="2"/>
  <c r="A432" i="2"/>
  <c r="A360" i="2"/>
  <c r="B259" i="33"/>
  <c r="B235" i="33"/>
  <c r="R161" i="33"/>
  <c r="A121" i="2"/>
  <c r="A119" i="2"/>
  <c r="A117" i="2"/>
  <c r="N111" i="33"/>
  <c r="L86" i="2" s="1"/>
  <c r="H101" i="33"/>
  <c r="I48" i="33"/>
  <c r="G56" i="2" s="1"/>
  <c r="K26" i="33"/>
  <c r="K20" i="33"/>
  <c r="O5" i="33"/>
  <c r="A471" i="2"/>
  <c r="A262" i="2"/>
  <c r="A207" i="2"/>
  <c r="A147" i="2"/>
  <c r="A120" i="2"/>
  <c r="A74" i="2"/>
  <c r="A851" i="33"/>
  <c r="B223" i="33"/>
  <c r="V172" i="33"/>
  <c r="T546" i="2" s="1"/>
  <c r="G161" i="33"/>
  <c r="V26" i="33"/>
  <c r="A396" i="2"/>
  <c r="A36" i="2"/>
  <c r="G936" i="33"/>
  <c r="H68" i="2"/>
  <c r="J102" i="33"/>
  <c r="H69" i="2" s="1"/>
  <c r="V101" i="33"/>
  <c r="V102" i="33" s="1"/>
  <c r="T69" i="2" s="1"/>
  <c r="N101" i="33"/>
  <c r="N102" i="33" s="1"/>
  <c r="L69" i="2" s="1"/>
  <c r="F101" i="33"/>
  <c r="F102" i="33" s="1"/>
  <c r="D69" i="2" s="1"/>
  <c r="T101" i="33"/>
  <c r="L101" i="33"/>
  <c r="R101" i="33"/>
  <c r="P68" i="2" s="1"/>
  <c r="A968" i="33"/>
  <c r="A397" i="2"/>
  <c r="A809" i="33"/>
  <c r="A370" i="2"/>
  <c r="H211" i="33"/>
  <c r="H32" i="33"/>
  <c r="F15" i="2" s="1"/>
  <c r="N122" i="33"/>
  <c r="L123" i="2" s="1"/>
  <c r="L122" i="2"/>
  <c r="E131" i="33"/>
  <c r="C23" i="2" s="1"/>
  <c r="I131" i="33"/>
  <c r="M131" i="33"/>
  <c r="Q131" i="33"/>
  <c r="U131" i="33"/>
  <c r="G131" i="33"/>
  <c r="K131" i="33"/>
  <c r="O131" i="33"/>
  <c r="S131" i="33"/>
  <c r="K62" i="33"/>
  <c r="K236" i="33"/>
  <c r="K242" i="33" s="1"/>
  <c r="I75" i="2" s="1"/>
  <c r="A364" i="2"/>
  <c r="A260" i="2"/>
  <c r="A257" i="2"/>
  <c r="A670" i="33"/>
  <c r="F151" i="33"/>
  <c r="F152" i="33" s="1"/>
  <c r="F541" i="33" s="1"/>
  <c r="E151" i="33"/>
  <c r="E152" i="33" s="1"/>
  <c r="E541" i="33" s="1"/>
  <c r="U151" i="33"/>
  <c r="U152" i="33" s="1"/>
  <c r="U541" i="33" s="1"/>
  <c r="M151" i="33"/>
  <c r="M152" i="33" s="1"/>
  <c r="M541" i="33" s="1"/>
  <c r="V131" i="33"/>
  <c r="N131" i="33"/>
  <c r="F131" i="33"/>
  <c r="Q121" i="33"/>
  <c r="F121" i="33"/>
  <c r="A60" i="33"/>
  <c r="A61" i="33" s="1"/>
  <c r="A62" i="33" s="1"/>
  <c r="A224" i="33"/>
  <c r="A260" i="33"/>
  <c r="J59" i="33"/>
  <c r="J62" i="33" s="1"/>
  <c r="I59" i="33"/>
  <c r="I224" i="33" s="1"/>
  <c r="I230" i="33" s="1"/>
  <c r="G102" i="2" s="1"/>
  <c r="V59" i="33"/>
  <c r="V224" i="33" s="1"/>
  <c r="V230" i="33" s="1"/>
  <c r="T102" i="2" s="1"/>
  <c r="O59" i="33"/>
  <c r="O224" i="33" s="1"/>
  <c r="O230" i="33" s="1"/>
  <c r="M102" i="2" s="1"/>
  <c r="H48" i="33"/>
  <c r="H223" i="33" s="1"/>
  <c r="H229" i="33" s="1"/>
  <c r="F101" i="2" s="1"/>
  <c r="F48" i="33"/>
  <c r="F52" i="33" s="1"/>
  <c r="D60" i="2" s="1"/>
  <c r="P48" i="33"/>
  <c r="P247" i="33" s="1"/>
  <c r="P253" i="33" s="1"/>
  <c r="N137" i="2" s="1"/>
  <c r="J48" i="33"/>
  <c r="J52" i="33" s="1"/>
  <c r="H60" i="2" s="1"/>
  <c r="U48" i="33"/>
  <c r="U52" i="33" s="1"/>
  <c r="S60" i="2" s="1"/>
  <c r="S26" i="33"/>
  <c r="A263" i="2"/>
  <c r="A172" i="2"/>
  <c r="A536" i="33"/>
  <c r="A483" i="33"/>
  <c r="A484" i="33" s="1"/>
  <c r="T131" i="33"/>
  <c r="L131" i="33"/>
  <c r="F37" i="33"/>
  <c r="F42" i="33" s="1"/>
  <c r="L37" i="33"/>
  <c r="L212" i="33" s="1"/>
  <c r="E26" i="33"/>
  <c r="J26" i="33"/>
  <c r="O26" i="33"/>
  <c r="O272" i="33" s="1"/>
  <c r="T26" i="33"/>
  <c r="T272" i="33" s="1"/>
  <c r="T279" i="33" s="1"/>
  <c r="G26" i="33"/>
  <c r="L26" i="33"/>
  <c r="R26" i="33"/>
  <c r="H121" i="33"/>
  <c r="F122" i="2" s="1"/>
  <c r="E121" i="33"/>
  <c r="J121" i="33"/>
  <c r="O121" i="33"/>
  <c r="U121" i="33"/>
  <c r="G121" i="33"/>
  <c r="M121" i="33"/>
  <c r="R121" i="33"/>
  <c r="T86" i="2"/>
  <c r="V112" i="33"/>
  <c r="T87" i="2" s="1"/>
  <c r="E539" i="2"/>
  <c r="A362" i="2"/>
  <c r="A279" i="2"/>
  <c r="C539" i="2"/>
  <c r="A198" i="2"/>
  <c r="A171" i="2"/>
  <c r="R131" i="33"/>
  <c r="J131" i="33"/>
  <c r="V121" i="33"/>
  <c r="K121" i="33"/>
  <c r="E111" i="33"/>
  <c r="E112" i="33" s="1"/>
  <c r="C87" i="2" s="1"/>
  <c r="P111" i="33"/>
  <c r="P112" i="33" s="1"/>
  <c r="N87" i="2" s="1"/>
  <c r="L111" i="33"/>
  <c r="T111" i="33"/>
  <c r="E101" i="33"/>
  <c r="I101" i="33"/>
  <c r="M101" i="33"/>
  <c r="Q101" i="33"/>
  <c r="U101" i="33"/>
  <c r="G101" i="33"/>
  <c r="K101" i="33"/>
  <c r="O101" i="33"/>
  <c r="S101" i="33"/>
  <c r="N26" i="33"/>
  <c r="A186" i="2"/>
  <c r="A182" i="2"/>
  <c r="A459" i="2"/>
  <c r="A441" i="2"/>
  <c r="V175" i="33"/>
  <c r="V182" i="33" s="1"/>
  <c r="V936" i="33" s="1"/>
  <c r="F175" i="33"/>
  <c r="J172" i="33"/>
  <c r="J976" i="33" s="1"/>
  <c r="A46" i="2"/>
  <c r="A619" i="33"/>
  <c r="A18" i="2"/>
  <c r="A123" i="2"/>
  <c r="A63" i="2"/>
  <c r="J4" i="1"/>
  <c r="A505" i="33"/>
  <c r="A366" i="2" s="1"/>
  <c r="A365" i="2"/>
  <c r="A82" i="33"/>
  <c r="A96" i="2" s="1"/>
  <c r="A95" i="2"/>
  <c r="A468" i="33"/>
  <c r="A425" i="2"/>
  <c r="A327" i="33"/>
  <c r="A307" i="2"/>
  <c r="A253" i="33"/>
  <c r="A136" i="2"/>
  <c r="A229" i="33"/>
  <c r="A100" i="2"/>
  <c r="A169" i="33"/>
  <c r="A52" i="33"/>
  <c r="A60" i="2" s="1"/>
  <c r="A59" i="2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 i="33"/>
  <c r="A577" i="33"/>
  <c r="A468" i="2"/>
  <c r="A423" i="2"/>
  <c r="A361" i="2"/>
  <c r="A256" i="2"/>
  <c r="A255" i="2"/>
  <c r="A254" i="2"/>
  <c r="A253" i="2"/>
  <c r="A252" i="2"/>
  <c r="A219" i="2"/>
  <c r="A135" i="2"/>
  <c r="A94" i="2"/>
  <c r="A93" i="2"/>
  <c r="A92" i="2"/>
  <c r="A91" i="2"/>
  <c r="A56" i="2"/>
  <c r="A55" i="2"/>
  <c r="A54" i="2"/>
  <c r="K248" i="33"/>
  <c r="K254" i="33" s="1"/>
  <c r="I138" i="2" s="1"/>
  <c r="A247" i="33"/>
  <c r="A236" i="33"/>
  <c r="A223" i="33"/>
  <c r="A190" i="33"/>
  <c r="A177" i="33"/>
  <c r="A127" i="33"/>
  <c r="A97" i="33"/>
  <c r="A68" i="33"/>
  <c r="U59" i="33"/>
  <c r="U224" i="33" s="1"/>
  <c r="U230" i="33" s="1"/>
  <c r="S102" i="2" s="1"/>
  <c r="N59" i="33"/>
  <c r="N224" i="33" s="1"/>
  <c r="N230" i="33" s="1"/>
  <c r="L102" i="2" s="1"/>
  <c r="F59" i="33"/>
  <c r="F224" i="33" s="1"/>
  <c r="F230" i="33" s="1"/>
  <c r="G37" i="33"/>
  <c r="G42" i="33" s="1"/>
  <c r="T20" i="33"/>
  <c r="J20" i="33"/>
  <c r="A343" i="33"/>
  <c r="A470" i="2"/>
  <c r="A363" i="2"/>
  <c r="A217" i="2"/>
  <c r="A184" i="2"/>
  <c r="A180" i="2"/>
  <c r="A148" i="2"/>
  <c r="A99" i="2"/>
  <c r="A84" i="2"/>
  <c r="A83" i="2"/>
  <c r="A82" i="2"/>
  <c r="A75" i="2"/>
  <c r="A45" i="2"/>
  <c r="K260" i="33"/>
  <c r="K266" i="33" s="1"/>
  <c r="I129" i="2" s="1"/>
  <c r="K224" i="33"/>
  <c r="K230" i="33" s="1"/>
  <c r="I102" i="2" s="1"/>
  <c r="Q59" i="33"/>
  <c r="Q236" i="33" s="1"/>
  <c r="Q242" i="33" s="1"/>
  <c r="O75" i="2" s="1"/>
  <c r="Q37" i="33"/>
  <c r="Q956" i="33"/>
  <c r="R175" i="33"/>
  <c r="I175" i="33"/>
  <c r="N936" i="33"/>
  <c r="N956" i="33"/>
  <c r="F192" i="33"/>
  <c r="D213" i="2" s="1"/>
  <c r="D211" i="2"/>
  <c r="R190" i="33"/>
  <c r="K190" i="33"/>
  <c r="V190" i="33"/>
  <c r="N190" i="33"/>
  <c r="G190" i="33"/>
  <c r="S190" i="33"/>
  <c r="M190" i="33"/>
  <c r="L546" i="2"/>
  <c r="N976" i="33"/>
  <c r="J936" i="33"/>
  <c r="J956" i="33"/>
  <c r="T539" i="2"/>
  <c r="D539" i="2"/>
  <c r="H539" i="2"/>
  <c r="U175" i="33"/>
  <c r="M175" i="33"/>
  <c r="E175" i="33"/>
  <c r="P539" i="2"/>
  <c r="R172" i="33"/>
  <c r="O546" i="2"/>
  <c r="G546" i="2"/>
  <c r="O539" i="2"/>
  <c r="G539" i="2"/>
  <c r="S546" i="2"/>
  <c r="K546" i="2"/>
  <c r="D546" i="2"/>
  <c r="S539" i="2"/>
  <c r="K539" i="2"/>
  <c r="T161" i="33"/>
  <c r="O161" i="33"/>
  <c r="J161" i="33"/>
  <c r="S161" i="33"/>
  <c r="N161" i="33"/>
  <c r="H161" i="33"/>
  <c r="V161" i="33"/>
  <c r="P161" i="33"/>
  <c r="K161" i="33"/>
  <c r="F161" i="33"/>
  <c r="Q151" i="33"/>
  <c r="Q152" i="33" s="1"/>
  <c r="Q541" i="33" s="1"/>
  <c r="I151" i="33"/>
  <c r="I152" i="33" s="1"/>
  <c r="I541" i="33" s="1"/>
  <c r="P151" i="33"/>
  <c r="P152" i="33" s="1"/>
  <c r="P541" i="33" s="1"/>
  <c r="H151" i="33"/>
  <c r="H152" i="33" s="1"/>
  <c r="H541" i="33" s="1"/>
  <c r="S151" i="33"/>
  <c r="S152" i="33" s="1"/>
  <c r="S541" i="33" s="1"/>
  <c r="O151" i="33"/>
  <c r="O152" i="33" s="1"/>
  <c r="O541" i="33" s="1"/>
  <c r="K151" i="33"/>
  <c r="K152" i="33" s="1"/>
  <c r="K541" i="33" s="1"/>
  <c r="G151" i="33"/>
  <c r="G152" i="33" s="1"/>
  <c r="G541" i="33" s="1"/>
  <c r="V151" i="33"/>
  <c r="V152" i="33" s="1"/>
  <c r="V541" i="33" s="1"/>
  <c r="R151" i="33"/>
  <c r="R152" i="33" s="1"/>
  <c r="R541" i="33" s="1"/>
  <c r="N151" i="33"/>
  <c r="N152" i="33" s="1"/>
  <c r="N541" i="33" s="1"/>
  <c r="J151" i="33"/>
  <c r="J152" i="33" s="1"/>
  <c r="J541" i="33" s="1"/>
  <c r="C32" i="2"/>
  <c r="E142" i="33"/>
  <c r="C33" i="2" s="1"/>
  <c r="T141" i="33"/>
  <c r="P141" i="33"/>
  <c r="L141" i="33"/>
  <c r="H141" i="33"/>
  <c r="S141" i="33"/>
  <c r="O141" i="33"/>
  <c r="K141" i="33"/>
  <c r="G141" i="33"/>
  <c r="U141" i="33"/>
  <c r="Q141" i="33"/>
  <c r="M141" i="33"/>
  <c r="I141" i="33"/>
  <c r="S111" i="33"/>
  <c r="O111" i="33"/>
  <c r="K111" i="33"/>
  <c r="G111" i="33"/>
  <c r="J111" i="33"/>
  <c r="F111" i="33"/>
  <c r="T121" i="33"/>
  <c r="P121" i="33"/>
  <c r="L121" i="33"/>
  <c r="U111" i="33"/>
  <c r="Q111" i="33"/>
  <c r="M111" i="33"/>
  <c r="I111" i="33"/>
  <c r="U72" i="33"/>
  <c r="S51" i="2" s="1"/>
  <c r="S50" i="2"/>
  <c r="G71" i="33"/>
  <c r="D84" i="33"/>
  <c r="H91" i="33" s="1"/>
  <c r="T48" i="33"/>
  <c r="R56" i="2" s="1"/>
  <c r="L48" i="33"/>
  <c r="L223" i="33" s="1"/>
  <c r="L229" i="33" s="1"/>
  <c r="J101" i="2" s="1"/>
  <c r="E48" i="33"/>
  <c r="E223" i="33" s="1"/>
  <c r="E229" i="33" s="1"/>
  <c r="O56" i="2"/>
  <c r="Q235" i="33"/>
  <c r="Q241" i="33" s="1"/>
  <c r="O74" i="2" s="1"/>
  <c r="R48" i="33"/>
  <c r="M48" i="33"/>
  <c r="Q259" i="33"/>
  <c r="Q265" i="33" s="1"/>
  <c r="Q247" i="33"/>
  <c r="Q253" i="33" s="1"/>
  <c r="Q223" i="33"/>
  <c r="Q229" i="33" s="1"/>
  <c r="U37" i="33"/>
  <c r="P37" i="33"/>
  <c r="K37" i="33"/>
  <c r="E37" i="33"/>
  <c r="E212" i="33" s="1"/>
  <c r="T37" i="33"/>
  <c r="O37" i="33"/>
  <c r="O42" i="33" s="1"/>
  <c r="I37" i="33"/>
  <c r="S37" i="33"/>
  <c r="M37" i="33"/>
  <c r="H37" i="33"/>
  <c r="V5" i="33"/>
  <c r="V12" i="33" s="1"/>
  <c r="T249" i="2" s="1"/>
  <c r="K5" i="33"/>
  <c r="K12" i="33" s="1"/>
  <c r="I249" i="2" s="1"/>
  <c r="S5" i="33"/>
  <c r="S12" i="33" s="1"/>
  <c r="Q249" i="2" s="1"/>
  <c r="J5" i="33"/>
  <c r="J12" i="33" s="1"/>
  <c r="H249" i="2" s="1"/>
  <c r="F9" i="2"/>
  <c r="F26" i="33"/>
  <c r="F272" i="33" s="1"/>
  <c r="S20" i="33"/>
  <c r="N20" i="33"/>
  <c r="H20" i="33"/>
  <c r="R20" i="33"/>
  <c r="L20" i="33"/>
  <c r="G20" i="33"/>
  <c r="T5" i="33"/>
  <c r="N5" i="33"/>
  <c r="F5" i="33"/>
  <c r="A988" i="33"/>
  <c r="A199" i="2"/>
  <c r="A929" i="33"/>
  <c r="A38" i="2"/>
  <c r="A949" i="33"/>
  <c r="A407" i="2"/>
  <c r="G4" i="2"/>
  <c r="H4" i="2" s="1"/>
  <c r="H190" i="33"/>
  <c r="L190" i="33"/>
  <c r="P190" i="33"/>
  <c r="T190" i="33"/>
  <c r="E162" i="33"/>
  <c r="U190" i="33"/>
  <c r="O190" i="33"/>
  <c r="J190" i="33"/>
  <c r="E190" i="33"/>
  <c r="F71" i="33"/>
  <c r="J71" i="33"/>
  <c r="N71" i="33"/>
  <c r="I71" i="33"/>
  <c r="O71" i="33"/>
  <c r="S71" i="33"/>
  <c r="E71" i="33"/>
  <c r="K71" i="33"/>
  <c r="P71" i="33"/>
  <c r="T71" i="33"/>
  <c r="H71" i="33"/>
  <c r="M71" i="33"/>
  <c r="R71" i="33"/>
  <c r="V71" i="33"/>
  <c r="T175" i="33"/>
  <c r="P175" i="33"/>
  <c r="L175" i="33"/>
  <c r="H175" i="33"/>
  <c r="T165" i="33"/>
  <c r="P165" i="33"/>
  <c r="L165" i="33"/>
  <c r="H165" i="33"/>
  <c r="E81" i="33"/>
  <c r="Q71" i="33"/>
  <c r="S175" i="33"/>
  <c r="O175" i="33"/>
  <c r="K175" i="33"/>
  <c r="S165" i="33"/>
  <c r="O165" i="33"/>
  <c r="K165" i="33"/>
  <c r="U161" i="33"/>
  <c r="Q161" i="33"/>
  <c r="M161" i="33"/>
  <c r="I161" i="33"/>
  <c r="L71" i="33"/>
  <c r="H59" i="33"/>
  <c r="L59" i="33"/>
  <c r="P59" i="33"/>
  <c r="T59" i="33"/>
  <c r="R59" i="33"/>
  <c r="M59" i="33"/>
  <c r="G59" i="33"/>
  <c r="G48" i="33"/>
  <c r="K48" i="33"/>
  <c r="O48" i="33"/>
  <c r="S48" i="33"/>
  <c r="E22" i="33"/>
  <c r="V37" i="33"/>
  <c r="R37" i="33"/>
  <c r="N37" i="33"/>
  <c r="J37" i="33"/>
  <c r="U26" i="33"/>
  <c r="U272" i="33" s="1"/>
  <c r="Q26" i="33"/>
  <c r="Q272" i="33" s="1"/>
  <c r="M26" i="33"/>
  <c r="M272" i="33" s="1"/>
  <c r="I26" i="33"/>
  <c r="I272" i="33" s="1"/>
  <c r="U20" i="33"/>
  <c r="Q20" i="33"/>
  <c r="M20" i="33"/>
  <c r="I20" i="33"/>
  <c r="U5" i="33"/>
  <c r="Q5" i="33"/>
  <c r="M5" i="33"/>
  <c r="I5" i="33"/>
  <c r="E5" i="33"/>
  <c r="P5" i="33"/>
  <c r="L5" i="33"/>
  <c r="A553" i="33" l="1"/>
  <c r="A235" i="2"/>
  <c r="T22" i="33"/>
  <c r="K22" i="33"/>
  <c r="O22" i="33"/>
  <c r="F22" i="33"/>
  <c r="C258" i="2"/>
  <c r="V22" i="33"/>
  <c r="J22" i="33"/>
  <c r="P22" i="33"/>
  <c r="A901" i="33"/>
  <c r="A388" i="2"/>
  <c r="E216" i="33"/>
  <c r="G476" i="2"/>
  <c r="I279" i="33"/>
  <c r="G483" i="2" s="1"/>
  <c r="O279" i="33"/>
  <c r="M483" i="2" s="1"/>
  <c r="M476" i="2"/>
  <c r="F279" i="33"/>
  <c r="D483" i="2" s="1"/>
  <c r="D476" i="2"/>
  <c r="L211" i="33"/>
  <c r="L215" i="33" s="1"/>
  <c r="J486" i="2" s="1"/>
  <c r="L272" i="33"/>
  <c r="O476" i="2"/>
  <c r="Q279" i="33"/>
  <c r="O483" i="2" s="1"/>
  <c r="S476" i="2"/>
  <c r="U279" i="33"/>
  <c r="S483" i="2" s="1"/>
  <c r="L9" i="2"/>
  <c r="N272" i="33"/>
  <c r="R476" i="2"/>
  <c r="R483" i="2"/>
  <c r="T9" i="2"/>
  <c r="V272" i="33"/>
  <c r="P211" i="33"/>
  <c r="P215" i="33" s="1"/>
  <c r="N486" i="2" s="1"/>
  <c r="P272" i="33"/>
  <c r="P9" i="2"/>
  <c r="R272" i="33"/>
  <c r="S211" i="33"/>
  <c r="S215" i="33" s="1"/>
  <c r="Q486" i="2" s="1"/>
  <c r="S272" i="33"/>
  <c r="I9" i="2"/>
  <c r="K272" i="33"/>
  <c r="K476" i="2"/>
  <c r="M279" i="33"/>
  <c r="K483" i="2" s="1"/>
  <c r="H9" i="2"/>
  <c r="J272" i="33"/>
  <c r="G211" i="33"/>
  <c r="G215" i="33" s="1"/>
  <c r="E486" i="2" s="1"/>
  <c r="G272" i="33"/>
  <c r="E32" i="33"/>
  <c r="C15" i="2" s="1"/>
  <c r="E272" i="33"/>
  <c r="E279" i="33" s="1"/>
  <c r="I4" i="2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F242" i="2"/>
  <c r="D256" i="2"/>
  <c r="I235" i="33"/>
  <c r="I241" i="33" s="1"/>
  <c r="G74" i="2" s="1"/>
  <c r="P242" i="2"/>
  <c r="F86" i="2"/>
  <c r="H122" i="33"/>
  <c r="F123" i="2" s="1"/>
  <c r="Q122" i="2"/>
  <c r="G122" i="2"/>
  <c r="Q224" i="33"/>
  <c r="Q230" i="33" s="1"/>
  <c r="O102" i="2" s="1"/>
  <c r="T32" i="2"/>
  <c r="N112" i="33"/>
  <c r="L87" i="2" s="1"/>
  <c r="T256" i="2"/>
  <c r="F223" i="33"/>
  <c r="F229" i="33" s="1"/>
  <c r="D101" i="2" s="1"/>
  <c r="I248" i="33"/>
  <c r="I254" i="33" s="1"/>
  <c r="G138" i="2" s="1"/>
  <c r="T91" i="33"/>
  <c r="R113" i="2" s="1"/>
  <c r="G91" i="33"/>
  <c r="G92" i="33" s="1"/>
  <c r="E114" i="2" s="1"/>
  <c r="J9" i="2"/>
  <c r="V235" i="33"/>
  <c r="V241" i="33" s="1"/>
  <c r="T74" i="2" s="1"/>
  <c r="V52" i="33"/>
  <c r="T60" i="2" s="1"/>
  <c r="F259" i="33"/>
  <c r="F265" i="33" s="1"/>
  <c r="D128" i="2" s="1"/>
  <c r="E224" i="33"/>
  <c r="E62" i="33"/>
  <c r="V259" i="33"/>
  <c r="V265" i="33" s="1"/>
  <c r="T128" i="2" s="1"/>
  <c r="E260" i="33"/>
  <c r="E266" i="33" s="1"/>
  <c r="C129" i="2" s="1"/>
  <c r="A707" i="33"/>
  <c r="A453" i="2"/>
  <c r="H215" i="33"/>
  <c r="F486" i="2" s="1"/>
  <c r="E236" i="33"/>
  <c r="E242" i="33" s="1"/>
  <c r="C75" i="2" s="1"/>
  <c r="N52" i="33"/>
  <c r="L60" i="2" s="1"/>
  <c r="N91" i="33"/>
  <c r="L113" i="2" s="1"/>
  <c r="T52" i="33"/>
  <c r="R60" i="2" s="1"/>
  <c r="E91" i="33"/>
  <c r="C113" i="2" s="1"/>
  <c r="J224" i="33"/>
  <c r="J230" i="33" s="1"/>
  <c r="H102" i="2" s="1"/>
  <c r="M91" i="33"/>
  <c r="K113" i="2" s="1"/>
  <c r="M256" i="2"/>
  <c r="L916" i="33"/>
  <c r="I247" i="33"/>
  <c r="I253" i="33" s="1"/>
  <c r="P223" i="33"/>
  <c r="P229" i="33" s="1"/>
  <c r="N101" i="2" s="1"/>
  <c r="D68" i="2"/>
  <c r="V32" i="33"/>
  <c r="T15" i="2" s="1"/>
  <c r="I52" i="33"/>
  <c r="G60" i="2" s="1"/>
  <c r="H32" i="2"/>
  <c r="O211" i="2"/>
  <c r="V211" i="33"/>
  <c r="V215" i="33" s="1"/>
  <c r="T486" i="2" s="1"/>
  <c r="L915" i="33"/>
  <c r="O91" i="33"/>
  <c r="M113" i="2" s="1"/>
  <c r="L91" i="33"/>
  <c r="L92" i="33" s="1"/>
  <c r="J114" i="2" s="1"/>
  <c r="O212" i="33"/>
  <c r="O216" i="33" s="1"/>
  <c r="M487" i="2" s="1"/>
  <c r="N235" i="33"/>
  <c r="N241" i="33" s="1"/>
  <c r="L74" i="2" s="1"/>
  <c r="Q9" i="2"/>
  <c r="L32" i="33"/>
  <c r="J15" i="2" s="1"/>
  <c r="G212" i="33"/>
  <c r="G216" i="33" s="1"/>
  <c r="E487" i="2" s="1"/>
  <c r="L32" i="2"/>
  <c r="I192" i="33"/>
  <c r="G213" i="2" s="1"/>
  <c r="J248" i="33"/>
  <c r="J254" i="33" s="1"/>
  <c r="H138" i="2" s="1"/>
  <c r="N256" i="2"/>
  <c r="V223" i="33"/>
  <c r="V229" i="33" s="1"/>
  <c r="T101" i="2" s="1"/>
  <c r="T56" i="2"/>
  <c r="J259" i="33"/>
  <c r="J265" i="33" s="1"/>
  <c r="H128" i="2" s="1"/>
  <c r="U247" i="33"/>
  <c r="U253" i="33" s="1"/>
  <c r="S137" i="2" s="1"/>
  <c r="V976" i="33"/>
  <c r="D32" i="2"/>
  <c r="P32" i="2"/>
  <c r="P132" i="33"/>
  <c r="N24" i="2" s="1"/>
  <c r="N23" i="2"/>
  <c r="E132" i="33"/>
  <c r="C24" i="2" s="1"/>
  <c r="P102" i="33"/>
  <c r="N69" i="2" s="1"/>
  <c r="N68" i="2"/>
  <c r="H247" i="33"/>
  <c r="H253" i="33" s="1"/>
  <c r="F137" i="2" s="1"/>
  <c r="S56" i="2"/>
  <c r="F56" i="2"/>
  <c r="U223" i="33"/>
  <c r="U229" i="33" s="1"/>
  <c r="S101" i="2" s="1"/>
  <c r="U235" i="33"/>
  <c r="U241" i="33" s="1"/>
  <c r="S74" i="2" s="1"/>
  <c r="H235" i="33"/>
  <c r="H241" i="33" s="1"/>
  <c r="F74" i="2" s="1"/>
  <c r="F212" i="33"/>
  <c r="F216" i="33" s="1"/>
  <c r="D487" i="2" s="1"/>
  <c r="E9" i="2"/>
  <c r="P32" i="33"/>
  <c r="N15" i="2" s="1"/>
  <c r="S32" i="33"/>
  <c r="Q15" i="2" s="1"/>
  <c r="N9" i="2"/>
  <c r="G12" i="33"/>
  <c r="E249" i="2" s="1"/>
  <c r="E242" i="2"/>
  <c r="I223" i="33"/>
  <c r="I229" i="33" s="1"/>
  <c r="I233" i="33" s="1"/>
  <c r="G105" i="2" s="1"/>
  <c r="N247" i="33"/>
  <c r="N253" i="33" s="1"/>
  <c r="L137" i="2" s="1"/>
  <c r="N223" i="33"/>
  <c r="N229" i="33" s="1"/>
  <c r="L101" i="2" s="1"/>
  <c r="I256" i="2"/>
  <c r="H259" i="33"/>
  <c r="H265" i="33" s="1"/>
  <c r="F128" i="2" s="1"/>
  <c r="H52" i="33"/>
  <c r="F60" i="2" s="1"/>
  <c r="J260" i="33"/>
  <c r="J266" i="33" s="1"/>
  <c r="H129" i="2" s="1"/>
  <c r="N236" i="33"/>
  <c r="N242" i="33" s="1"/>
  <c r="L75" i="2" s="1"/>
  <c r="V236" i="33"/>
  <c r="V242" i="33" s="1"/>
  <c r="T75" i="2" s="1"/>
  <c r="I259" i="33"/>
  <c r="I265" i="33" s="1"/>
  <c r="G128" i="2" s="1"/>
  <c r="N259" i="33"/>
  <c r="N265" i="33" s="1"/>
  <c r="L128" i="2" s="1"/>
  <c r="L42" i="33"/>
  <c r="U259" i="33"/>
  <c r="U265" i="33" s="1"/>
  <c r="S128" i="2" s="1"/>
  <c r="J236" i="33"/>
  <c r="J242" i="33" s="1"/>
  <c r="H75" i="2" s="1"/>
  <c r="H102" i="33"/>
  <c r="F69" i="2" s="1"/>
  <c r="F68" i="2"/>
  <c r="N86" i="2"/>
  <c r="O236" i="33"/>
  <c r="O242" i="33" s="1"/>
  <c r="M75" i="2" s="1"/>
  <c r="G162" i="33"/>
  <c r="G915" i="33"/>
  <c r="R162" i="33"/>
  <c r="R915" i="33"/>
  <c r="T259" i="33"/>
  <c r="T265" i="33" s="1"/>
  <c r="R128" i="2" s="1"/>
  <c r="Q242" i="2"/>
  <c r="J247" i="33"/>
  <c r="J253" i="33" s="1"/>
  <c r="H137" i="2" s="1"/>
  <c r="H56" i="2"/>
  <c r="N248" i="33"/>
  <c r="N254" i="33" s="1"/>
  <c r="L138" i="2" s="1"/>
  <c r="C86" i="2"/>
  <c r="A352" i="2"/>
  <c r="K32" i="33"/>
  <c r="I15" i="2" s="1"/>
  <c r="K211" i="33"/>
  <c r="K215" i="33" s="1"/>
  <c r="I486" i="2" s="1"/>
  <c r="M242" i="2"/>
  <c r="O12" i="33"/>
  <c r="M249" i="2" s="1"/>
  <c r="S236" i="33"/>
  <c r="S242" i="33" s="1"/>
  <c r="Q75" i="2" s="1"/>
  <c r="S224" i="33"/>
  <c r="S230" i="33" s="1"/>
  <c r="Q102" i="2" s="1"/>
  <c r="S248" i="33"/>
  <c r="S254" i="33" s="1"/>
  <c r="Q138" i="2" s="1"/>
  <c r="F248" i="33"/>
  <c r="F254" i="33" s="1"/>
  <c r="D138" i="2" s="1"/>
  <c r="D151" i="33"/>
  <c r="D152" i="33" s="1"/>
  <c r="D541" i="33" s="1"/>
  <c r="T223" i="33"/>
  <c r="T229" i="33" s="1"/>
  <c r="R101" i="2" s="1"/>
  <c r="T242" i="2"/>
  <c r="G32" i="33"/>
  <c r="E15" i="2" s="1"/>
  <c r="F91" i="33"/>
  <c r="F92" i="33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 i="2"/>
  <c r="T102" i="33"/>
  <c r="R69" i="2" s="1"/>
  <c r="R68" i="2"/>
  <c r="U236" i="33"/>
  <c r="U242" i="33" s="1"/>
  <c r="S75" i="2" s="1"/>
  <c r="U62" i="33"/>
  <c r="U260" i="33"/>
  <c r="U266" i="33" s="1"/>
  <c r="S129" i="2" s="1"/>
  <c r="N32" i="33"/>
  <c r="L15" i="2" s="1"/>
  <c r="N211" i="33"/>
  <c r="N215" i="33" s="1"/>
  <c r="L486" i="2" s="1"/>
  <c r="O102" i="33"/>
  <c r="M69" i="2" s="1"/>
  <c r="M68" i="2"/>
  <c r="Q102" i="33"/>
  <c r="O69" i="2" s="1"/>
  <c r="O68" i="2"/>
  <c r="R86" i="2"/>
  <c r="T112" i="33"/>
  <c r="R87" i="2" s="1"/>
  <c r="K122" i="33"/>
  <c r="I123" i="2" s="1"/>
  <c r="I122" i="2"/>
  <c r="M122" i="33"/>
  <c r="K123" i="2" s="1"/>
  <c r="K122" i="2"/>
  <c r="J122" i="33"/>
  <c r="H123" i="2" s="1"/>
  <c r="H122" i="2"/>
  <c r="R9" i="2"/>
  <c r="T211" i="33"/>
  <c r="T215" i="33" s="1"/>
  <c r="R486" i="2" s="1"/>
  <c r="T32" i="33"/>
  <c r="R15" i="2" s="1"/>
  <c r="A485" i="33"/>
  <c r="A353" i="2"/>
  <c r="P52" i="33"/>
  <c r="N60" i="2" s="1"/>
  <c r="N56" i="2"/>
  <c r="P235" i="33"/>
  <c r="P241" i="33" s="1"/>
  <c r="N74" i="2" s="1"/>
  <c r="P259" i="33"/>
  <c r="P265" i="33" s="1"/>
  <c r="N128" i="2" s="1"/>
  <c r="V62" i="33"/>
  <c r="V260" i="33"/>
  <c r="V266" i="33" s="1"/>
  <c r="T129" i="2" s="1"/>
  <c r="V248" i="33"/>
  <c r="V254" i="33" s="1"/>
  <c r="F132" i="33"/>
  <c r="D24" i="2" s="1"/>
  <c r="D23" i="2"/>
  <c r="O132" i="33"/>
  <c r="M24" i="2" s="1"/>
  <c r="M23" i="2"/>
  <c r="Q132" i="33"/>
  <c r="O24" i="2" s="1"/>
  <c r="O23" i="2"/>
  <c r="D131" i="33"/>
  <c r="B23" i="2" s="1"/>
  <c r="H256" i="2"/>
  <c r="U248" i="33"/>
  <c r="U254" i="33" s="1"/>
  <c r="S138" i="2" s="1"/>
  <c r="N62" i="33"/>
  <c r="N260" i="33"/>
  <c r="N266" i="33" s="1"/>
  <c r="L129" i="2" s="1"/>
  <c r="K102" i="33"/>
  <c r="I69" i="2" s="1"/>
  <c r="I68" i="2"/>
  <c r="J86" i="2"/>
  <c r="L112" i="33"/>
  <c r="J87" i="2" s="1"/>
  <c r="G122" i="33"/>
  <c r="E123" i="2" s="1"/>
  <c r="E122" i="2"/>
  <c r="E122" i="33"/>
  <c r="C123" i="2" s="1"/>
  <c r="C122" i="2"/>
  <c r="A264" i="2"/>
  <c r="A854" i="33"/>
  <c r="I62" i="33"/>
  <c r="I260" i="33"/>
  <c r="I266" i="33" s="1"/>
  <c r="G129" i="2" s="1"/>
  <c r="N132" i="33"/>
  <c r="L24" i="2" s="1"/>
  <c r="L23" i="2"/>
  <c r="A671" i="33"/>
  <c r="A163" i="2"/>
  <c r="K132" i="33"/>
  <c r="I24" i="2" s="1"/>
  <c r="I23" i="2"/>
  <c r="K23" i="2"/>
  <c r="M132" i="33"/>
  <c r="K24" i="2" s="1"/>
  <c r="A810" i="33"/>
  <c r="A371" i="2"/>
  <c r="R211" i="33"/>
  <c r="R215" i="33" s="1"/>
  <c r="P486" i="2" s="1"/>
  <c r="F235" i="33"/>
  <c r="F241" i="33" s="1"/>
  <c r="D74" i="2" s="1"/>
  <c r="A537" i="33"/>
  <c r="F182" i="33"/>
  <c r="G102" i="33"/>
  <c r="E69" i="2" s="1"/>
  <c r="E68" i="2"/>
  <c r="I102" i="33"/>
  <c r="G69" i="2" s="1"/>
  <c r="G68" i="2"/>
  <c r="J132" i="33"/>
  <c r="H24" i="2" s="1"/>
  <c r="H23" i="2"/>
  <c r="U122" i="33"/>
  <c r="S123" i="2" s="1"/>
  <c r="S122" i="2"/>
  <c r="J32" i="33"/>
  <c r="H15" i="2" s="1"/>
  <c r="J211" i="33"/>
  <c r="J215" i="33" s="1"/>
  <c r="H486" i="2" s="1"/>
  <c r="L132" i="33"/>
  <c r="J24" i="2" s="1"/>
  <c r="J23" i="2"/>
  <c r="F122" i="33"/>
  <c r="D123" i="2" s="1"/>
  <c r="D122" i="2"/>
  <c r="V132" i="33"/>
  <c r="T24" i="2" s="1"/>
  <c r="T23" i="2"/>
  <c r="G132" i="33"/>
  <c r="E24" i="2" s="1"/>
  <c r="E23" i="2"/>
  <c r="I132" i="33"/>
  <c r="G24" i="2" s="1"/>
  <c r="G23" i="2"/>
  <c r="H546" i="2"/>
  <c r="M102" i="33"/>
  <c r="K69" i="2" s="1"/>
  <c r="K68" i="2"/>
  <c r="V122" i="33"/>
  <c r="T123" i="2" s="1"/>
  <c r="T122" i="2"/>
  <c r="O211" i="33"/>
  <c r="O215" i="33" s="1"/>
  <c r="M486" i="2" s="1"/>
  <c r="O32" i="33"/>
  <c r="M15" i="2" s="1"/>
  <c r="M9" i="2"/>
  <c r="R32" i="33"/>
  <c r="P15" i="2" s="1"/>
  <c r="H242" i="2"/>
  <c r="D56" i="2"/>
  <c r="D111" i="33"/>
  <c r="B86" i="2" s="1"/>
  <c r="F247" i="33"/>
  <c r="F253" i="33" s="1"/>
  <c r="D137" i="2" s="1"/>
  <c r="I236" i="33"/>
  <c r="I242" i="33" s="1"/>
  <c r="A620" i="33"/>
  <c r="A460" i="2"/>
  <c r="S102" i="33"/>
  <c r="Q69" i="2" s="1"/>
  <c r="Q68" i="2"/>
  <c r="S68" i="2"/>
  <c r="U102" i="33"/>
  <c r="S69" i="2" s="1"/>
  <c r="D101" i="33"/>
  <c r="C68" i="2"/>
  <c r="E102" i="33"/>
  <c r="C69" i="2" s="1"/>
  <c r="P23" i="2"/>
  <c r="R132" i="33"/>
  <c r="P24" i="2" s="1"/>
  <c r="R122" i="33"/>
  <c r="P123" i="2" s="1"/>
  <c r="P122" i="2"/>
  <c r="O122" i="33"/>
  <c r="M123" i="2" s="1"/>
  <c r="M122" i="2"/>
  <c r="E211" i="33"/>
  <c r="C9" i="2"/>
  <c r="T132" i="33"/>
  <c r="R24" i="2" s="1"/>
  <c r="R23" i="2"/>
  <c r="J223" i="33"/>
  <c r="J229" i="33" s="1"/>
  <c r="H101" i="2" s="1"/>
  <c r="J235" i="33"/>
  <c r="J241" i="33" s="1"/>
  <c r="H74" i="2" s="1"/>
  <c r="O62" i="33"/>
  <c r="O260" i="33"/>
  <c r="O266" i="33" s="1"/>
  <c r="M129" i="2" s="1"/>
  <c r="O248" i="33"/>
  <c r="O254" i="33" s="1"/>
  <c r="M138" i="2" s="1"/>
  <c r="Q122" i="33"/>
  <c r="O123" i="2" s="1"/>
  <c r="O122" i="2"/>
  <c r="S132" i="33"/>
  <c r="Q24" i="2" s="1"/>
  <c r="Q23" i="2"/>
  <c r="U132" i="33"/>
  <c r="S24" i="2" s="1"/>
  <c r="S23" i="2"/>
  <c r="A969" i="33"/>
  <c r="A398" i="2"/>
  <c r="K4" i="1"/>
  <c r="L235" i="33"/>
  <c r="L241" i="33" s="1"/>
  <c r="J74" i="2" s="1"/>
  <c r="L259" i="33"/>
  <c r="L265" i="33" s="1"/>
  <c r="J128" i="2" s="1"/>
  <c r="J56" i="2"/>
  <c r="L52" i="33"/>
  <c r="J60" i="2" s="1"/>
  <c r="L247" i="33"/>
  <c r="L253" i="33" s="1"/>
  <c r="J137" i="2" s="1"/>
  <c r="A178" i="33"/>
  <c r="A741" i="33"/>
  <c r="A154" i="2"/>
  <c r="A362" i="33"/>
  <c r="A290" i="2"/>
  <c r="A638" i="33"/>
  <c r="A434" i="2"/>
  <c r="E42" i="33"/>
  <c r="T235" i="33"/>
  <c r="T241" i="33" s="1"/>
  <c r="R74" i="2" s="1"/>
  <c r="A344" i="33"/>
  <c r="A544" i="33"/>
  <c r="A280" i="2"/>
  <c r="Q62" i="33"/>
  <c r="Q248" i="33"/>
  <c r="Q254" i="33" s="1"/>
  <c r="O138" i="2" s="1"/>
  <c r="T247" i="33"/>
  <c r="T253" i="33" s="1"/>
  <c r="R137" i="2" s="1"/>
  <c r="R256" i="2"/>
  <c r="Q260" i="33"/>
  <c r="Q266" i="33" s="1"/>
  <c r="O129" i="2" s="1"/>
  <c r="Q42" i="33"/>
  <c r="Q212" i="33"/>
  <c r="Q216" i="33" s="1"/>
  <c r="O487" i="2" s="1"/>
  <c r="F62" i="33"/>
  <c r="F236" i="33"/>
  <c r="F242" i="33" s="1"/>
  <c r="D75" i="2" s="1"/>
  <c r="F260" i="33"/>
  <c r="F266" i="33" s="1"/>
  <c r="D129" i="2" s="1"/>
  <c r="A98" i="33"/>
  <c r="A64" i="2"/>
  <c r="A578" i="33"/>
  <c r="A442" i="2"/>
  <c r="A89" i="33"/>
  <c r="A110" i="2"/>
  <c r="A779" i="33"/>
  <c r="A222" i="2" s="1"/>
  <c r="A221" i="2"/>
  <c r="A69" i="33"/>
  <c r="A47" i="2"/>
  <c r="A211" i="2"/>
  <c r="A191" i="33"/>
  <c r="A311" i="33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 i="2"/>
  <c r="A451" i="33"/>
  <c r="A272" i="2"/>
  <c r="A607" i="33"/>
  <c r="A474" i="2" s="1"/>
  <c r="A473" i="2"/>
  <c r="A170" i="33"/>
  <c r="A254" i="33"/>
  <c r="A137" i="2"/>
  <c r="A469" i="33"/>
  <c r="A426" i="2"/>
  <c r="I182" i="33"/>
  <c r="R182" i="33"/>
  <c r="S192" i="33"/>
  <c r="Q213" i="2" s="1"/>
  <c r="Q211" i="2"/>
  <c r="K192" i="33"/>
  <c r="I213" i="2" s="1"/>
  <c r="I211" i="2"/>
  <c r="E182" i="33"/>
  <c r="G192" i="33"/>
  <c r="E213" i="2" s="1"/>
  <c r="E211" i="2"/>
  <c r="R192" i="33"/>
  <c r="P213" i="2" s="1"/>
  <c r="P211" i="2"/>
  <c r="N192" i="33"/>
  <c r="L213" i="2" s="1"/>
  <c r="L211" i="2"/>
  <c r="M192" i="33"/>
  <c r="K213" i="2" s="1"/>
  <c r="K211" i="2"/>
  <c r="V192" i="33"/>
  <c r="T213" i="2" s="1"/>
  <c r="T211" i="2"/>
  <c r="M182" i="33"/>
  <c r="U182" i="33"/>
  <c r="P546" i="2"/>
  <c r="R976" i="33"/>
  <c r="P162" i="33"/>
  <c r="P915" i="33"/>
  <c r="S162" i="33"/>
  <c r="S915" i="33"/>
  <c r="V162" i="33"/>
  <c r="V915" i="33"/>
  <c r="J915" i="33"/>
  <c r="J162" i="33"/>
  <c r="F162" i="33"/>
  <c r="F915" i="33"/>
  <c r="H162" i="33"/>
  <c r="H915" i="33"/>
  <c r="O162" i="33"/>
  <c r="O915" i="33"/>
  <c r="K162" i="33"/>
  <c r="K915" i="33"/>
  <c r="N162" i="33"/>
  <c r="N915" i="33"/>
  <c r="T162" i="33"/>
  <c r="T915" i="33"/>
  <c r="S32" i="2"/>
  <c r="U142" i="33"/>
  <c r="S33" i="2" s="1"/>
  <c r="S142" i="33"/>
  <c r="Q33" i="2" s="1"/>
  <c r="Q32" i="2"/>
  <c r="P142" i="33"/>
  <c r="N33" i="2" s="1"/>
  <c r="N32" i="2"/>
  <c r="I142" i="33"/>
  <c r="G33" i="2" s="1"/>
  <c r="G32" i="2"/>
  <c r="G142" i="33"/>
  <c r="E33" i="2" s="1"/>
  <c r="E32" i="2"/>
  <c r="R32" i="2"/>
  <c r="T142" i="33"/>
  <c r="R33" i="2" s="1"/>
  <c r="M142" i="33"/>
  <c r="K33" i="2" s="1"/>
  <c r="K32" i="2"/>
  <c r="K142" i="33"/>
  <c r="I33" i="2" s="1"/>
  <c r="I32" i="2"/>
  <c r="H142" i="33"/>
  <c r="F33" i="2" s="1"/>
  <c r="F32" i="2"/>
  <c r="D141" i="33"/>
  <c r="Q142" i="33"/>
  <c r="O33" i="2" s="1"/>
  <c r="O32" i="2"/>
  <c r="O142" i="33"/>
  <c r="M33" i="2" s="1"/>
  <c r="M32" i="2"/>
  <c r="J32" i="2"/>
  <c r="L142" i="33"/>
  <c r="J33" i="2" s="1"/>
  <c r="M112" i="33"/>
  <c r="K87" i="2" s="1"/>
  <c r="K86" i="2"/>
  <c r="P122" i="33"/>
  <c r="N123" i="2" s="1"/>
  <c r="N122" i="2"/>
  <c r="G112" i="33"/>
  <c r="E87" i="2" s="1"/>
  <c r="E86" i="2"/>
  <c r="H81" i="33"/>
  <c r="H82" i="33" s="1"/>
  <c r="F96" i="2" s="1"/>
  <c r="D121" i="33"/>
  <c r="B122" i="2" s="1"/>
  <c r="S91" i="33"/>
  <c r="S92" i="33" s="1"/>
  <c r="Q114" i="2" s="1"/>
  <c r="Q91" i="33"/>
  <c r="O113" i="2" s="1"/>
  <c r="P91" i="33"/>
  <c r="N113" i="2" s="1"/>
  <c r="Q112" i="33"/>
  <c r="O87" i="2" s="1"/>
  <c r="O86" i="2"/>
  <c r="R122" i="2"/>
  <c r="T122" i="33"/>
  <c r="R123" i="2" s="1"/>
  <c r="K112" i="33"/>
  <c r="I87" i="2" s="1"/>
  <c r="I86" i="2"/>
  <c r="U112" i="33"/>
  <c r="S87" i="2" s="1"/>
  <c r="S86" i="2"/>
  <c r="D86" i="2"/>
  <c r="F112" i="33"/>
  <c r="D87" i="2" s="1"/>
  <c r="O112" i="33"/>
  <c r="M87" i="2" s="1"/>
  <c r="M86" i="2"/>
  <c r="J91" i="33"/>
  <c r="J92" i="33" s="1"/>
  <c r="H114" i="2" s="1"/>
  <c r="U91" i="33"/>
  <c r="U92" i="33" s="1"/>
  <c r="S114" i="2" s="1"/>
  <c r="K91" i="33"/>
  <c r="I113" i="2" s="1"/>
  <c r="I91" i="33"/>
  <c r="G113" i="2" s="1"/>
  <c r="I112" i="33"/>
  <c r="G87" i="2" s="1"/>
  <c r="G86" i="2"/>
  <c r="J122" i="2"/>
  <c r="L122" i="33"/>
  <c r="J123" i="2" s="1"/>
  <c r="J112" i="33"/>
  <c r="H87" i="2" s="1"/>
  <c r="H86" i="2"/>
  <c r="S112" i="33"/>
  <c r="Q87" i="2" s="1"/>
  <c r="Q86" i="2"/>
  <c r="T81" i="33"/>
  <c r="T82" i="33" s="1"/>
  <c r="R96" i="2" s="1"/>
  <c r="U81" i="33"/>
  <c r="U82" i="33" s="1"/>
  <c r="S96" i="2" s="1"/>
  <c r="G72" i="33"/>
  <c r="E51" i="2" s="1"/>
  <c r="E50" i="2"/>
  <c r="V91" i="33"/>
  <c r="R91" i="33"/>
  <c r="E52" i="33"/>
  <c r="C60" i="2" s="1"/>
  <c r="E247" i="33"/>
  <c r="E253" i="33" s="1"/>
  <c r="E259" i="33"/>
  <c r="E265" i="33" s="1"/>
  <c r="C128" i="2" s="1"/>
  <c r="Q245" i="33"/>
  <c r="O78" i="2" s="1"/>
  <c r="E235" i="33"/>
  <c r="E241" i="33" s="1"/>
  <c r="C56" i="2"/>
  <c r="M52" i="33"/>
  <c r="K60" i="2" s="1"/>
  <c r="M223" i="33"/>
  <c r="M229" i="33" s="1"/>
  <c r="K101" i="2" s="1"/>
  <c r="K56" i="2"/>
  <c r="M235" i="33"/>
  <c r="M241" i="33" s="1"/>
  <c r="K74" i="2" s="1"/>
  <c r="M247" i="33"/>
  <c r="M253" i="33" s="1"/>
  <c r="K137" i="2" s="1"/>
  <c r="M259" i="33"/>
  <c r="M265" i="33" s="1"/>
  <c r="K128" i="2" s="1"/>
  <c r="R223" i="33"/>
  <c r="R229" i="33" s="1"/>
  <c r="P101" i="2" s="1"/>
  <c r="R235" i="33"/>
  <c r="R241" i="33" s="1"/>
  <c r="P74" i="2" s="1"/>
  <c r="R259" i="33"/>
  <c r="R265" i="33" s="1"/>
  <c r="P128" i="2" s="1"/>
  <c r="R247" i="33"/>
  <c r="R253" i="33" s="1"/>
  <c r="P137" i="2" s="1"/>
  <c r="P56" i="2"/>
  <c r="R52" i="33"/>
  <c r="P60" i="2" s="1"/>
  <c r="O128" i="2"/>
  <c r="O101" i="2"/>
  <c r="O137" i="2"/>
  <c r="H42" i="33"/>
  <c r="H212" i="33"/>
  <c r="H216" i="33" s="1"/>
  <c r="F487" i="2" s="1"/>
  <c r="I42" i="33"/>
  <c r="I212" i="33"/>
  <c r="I216" i="33" s="1"/>
  <c r="G487" i="2" s="1"/>
  <c r="K42" i="33"/>
  <c r="K212" i="33"/>
  <c r="K216" i="33" s="1"/>
  <c r="I487" i="2" s="1"/>
  <c r="M42" i="33"/>
  <c r="M212" i="33"/>
  <c r="M216" i="33" s="1"/>
  <c r="K487" i="2" s="1"/>
  <c r="P212" i="33"/>
  <c r="P216" i="33" s="1"/>
  <c r="P42" i="33"/>
  <c r="S42" i="33"/>
  <c r="S212" i="33"/>
  <c r="S216" i="33" s="1"/>
  <c r="T42" i="33"/>
  <c r="T212" i="33"/>
  <c r="T216" i="33" s="1"/>
  <c r="R487" i="2" s="1"/>
  <c r="U42" i="33"/>
  <c r="U212" i="33"/>
  <c r="U216" i="33" s="1"/>
  <c r="S487" i="2" s="1"/>
  <c r="I242" i="2"/>
  <c r="D20" i="33"/>
  <c r="F32" i="33"/>
  <c r="D15" i="2" s="1"/>
  <c r="F211" i="33"/>
  <c r="F215" i="33" s="1"/>
  <c r="D486" i="2" s="1"/>
  <c r="D9" i="2"/>
  <c r="R22" i="33"/>
  <c r="P256" i="2"/>
  <c r="H22" i="33"/>
  <c r="F256" i="2"/>
  <c r="G22" i="33"/>
  <c r="E256" i="2"/>
  <c r="N22" i="33"/>
  <c r="L256" i="2"/>
  <c r="L22" i="33"/>
  <c r="J256" i="2"/>
  <c r="Q256" i="2"/>
  <c r="S22" i="33"/>
  <c r="L242" i="2"/>
  <c r="N12" i="33"/>
  <c r="L249" i="2" s="1"/>
  <c r="D242" i="2"/>
  <c r="F12" i="33"/>
  <c r="D249" i="2" s="1"/>
  <c r="T12" i="33"/>
  <c r="R249" i="2" s="1"/>
  <c r="R242" i="2"/>
  <c r="I12" i="33"/>
  <c r="G249" i="2" s="1"/>
  <c r="G242" i="2"/>
  <c r="M62" i="33"/>
  <c r="M224" i="33"/>
  <c r="M230" i="33" s="1"/>
  <c r="M260" i="33"/>
  <c r="M266" i="33" s="1"/>
  <c r="M236" i="33"/>
  <c r="M242" i="33" s="1"/>
  <c r="M248" i="33"/>
  <c r="M254" i="33" s="1"/>
  <c r="T182" i="33"/>
  <c r="N72" i="33"/>
  <c r="L51" i="2" s="1"/>
  <c r="L50" i="2"/>
  <c r="U192" i="33"/>
  <c r="S213" i="2" s="1"/>
  <c r="S211" i="2"/>
  <c r="E916" i="33"/>
  <c r="M22" i="33"/>
  <c r="K256" i="2"/>
  <c r="N42" i="33"/>
  <c r="N212" i="33"/>
  <c r="N216" i="33" s="1"/>
  <c r="L487" i="2" s="1"/>
  <c r="P62" i="33"/>
  <c r="P260" i="33"/>
  <c r="P266" i="33" s="1"/>
  <c r="P224" i="33"/>
  <c r="P230" i="33" s="1"/>
  <c r="P248" i="33"/>
  <c r="P254" i="33" s="1"/>
  <c r="P236" i="33"/>
  <c r="P242" i="33" s="1"/>
  <c r="M162" i="33"/>
  <c r="M915" i="33"/>
  <c r="S182" i="33"/>
  <c r="H182" i="33"/>
  <c r="S72" i="33"/>
  <c r="Q51" i="2" s="1"/>
  <c r="Q50" i="2"/>
  <c r="H92" i="33"/>
  <c r="F114" i="2" s="1"/>
  <c r="F113" i="2"/>
  <c r="I32" i="33"/>
  <c r="G15" i="2" s="1"/>
  <c r="I211" i="33"/>
  <c r="G9" i="2"/>
  <c r="J42" i="33"/>
  <c r="J212" i="33"/>
  <c r="J216" i="33" s="1"/>
  <c r="H487" i="2" s="1"/>
  <c r="D26" i="33"/>
  <c r="D272" i="33" s="1"/>
  <c r="T62" i="33"/>
  <c r="T260" i="33"/>
  <c r="T266" i="33" s="1"/>
  <c r="R129" i="2" s="1"/>
  <c r="T236" i="33"/>
  <c r="T242" i="33" s="1"/>
  <c r="R75" i="2" s="1"/>
  <c r="T224" i="33"/>
  <c r="T230" i="33" s="1"/>
  <c r="R102" i="2" s="1"/>
  <c r="T248" i="33"/>
  <c r="T254" i="33" s="1"/>
  <c r="R138" i="2" s="1"/>
  <c r="K172" i="33"/>
  <c r="I539" i="2"/>
  <c r="H72" i="33"/>
  <c r="F51" i="2" s="1"/>
  <c r="F50" i="2"/>
  <c r="H192" i="33"/>
  <c r="F213" i="2" s="1"/>
  <c r="F211" i="2"/>
  <c r="E976" i="33"/>
  <c r="C546" i="2"/>
  <c r="L12" i="33"/>
  <c r="J249" i="2" s="1"/>
  <c r="J242" i="2"/>
  <c r="M12" i="33"/>
  <c r="K249" i="2" s="1"/>
  <c r="K242" i="2"/>
  <c r="M32" i="33"/>
  <c r="K15" i="2" s="1"/>
  <c r="M211" i="33"/>
  <c r="M215" i="33" s="1"/>
  <c r="K9" i="2"/>
  <c r="K52" i="33"/>
  <c r="I60" i="2" s="1"/>
  <c r="K235" i="33"/>
  <c r="K241" i="33" s="1"/>
  <c r="K259" i="33"/>
  <c r="K265" i="33" s="1"/>
  <c r="K223" i="33"/>
  <c r="K229" i="33" s="1"/>
  <c r="K247" i="33"/>
  <c r="K253" i="33" s="1"/>
  <c r="I56" i="2"/>
  <c r="R236" i="33"/>
  <c r="R242" i="33" s="1"/>
  <c r="R62" i="33"/>
  <c r="R248" i="33"/>
  <c r="R254" i="33" s="1"/>
  <c r="R224" i="33"/>
  <c r="R230" i="33" s="1"/>
  <c r="R260" i="33"/>
  <c r="R266" i="33" s="1"/>
  <c r="L72" i="33"/>
  <c r="J51" i="2" s="1"/>
  <c r="J50" i="2"/>
  <c r="O172" i="33"/>
  <c r="M539" i="2"/>
  <c r="E82" i="33"/>
  <c r="C96" i="2" s="1"/>
  <c r="C95" i="2"/>
  <c r="H172" i="33"/>
  <c r="F539" i="2"/>
  <c r="V72" i="33"/>
  <c r="T51" i="2" s="1"/>
  <c r="T50" i="2"/>
  <c r="T72" i="33"/>
  <c r="R51" i="2" s="1"/>
  <c r="R50" i="2"/>
  <c r="J72" i="33"/>
  <c r="H51" i="2" s="1"/>
  <c r="H50" i="2"/>
  <c r="D190" i="33"/>
  <c r="B211" i="2" s="1"/>
  <c r="E192" i="33"/>
  <c r="C211" i="2"/>
  <c r="T192" i="33"/>
  <c r="R213" i="2" s="1"/>
  <c r="R211" i="2"/>
  <c r="D165" i="33"/>
  <c r="A930" i="33"/>
  <c r="A39" i="2"/>
  <c r="P12" i="33"/>
  <c r="N249" i="2" s="1"/>
  <c r="N242" i="2"/>
  <c r="Q12" i="33"/>
  <c r="O249" i="2" s="1"/>
  <c r="O242" i="2"/>
  <c r="Q22" i="33"/>
  <c r="O256" i="2"/>
  <c r="Q32" i="33"/>
  <c r="O15" i="2" s="1"/>
  <c r="Q211" i="33"/>
  <c r="Q215" i="33" s="1"/>
  <c r="O9" i="2"/>
  <c r="R42" i="33"/>
  <c r="R212" i="33"/>
  <c r="R216" i="33" s="1"/>
  <c r="P487" i="2" s="1"/>
  <c r="G52" i="33"/>
  <c r="E60" i="2" s="1"/>
  <c r="G235" i="33"/>
  <c r="G223" i="33"/>
  <c r="G247" i="33"/>
  <c r="G259" i="33"/>
  <c r="D48" i="33"/>
  <c r="E56" i="2"/>
  <c r="L260" i="33"/>
  <c r="L266" i="33" s="1"/>
  <c r="L62" i="33"/>
  <c r="L224" i="33"/>
  <c r="L230" i="33" s="1"/>
  <c r="L236" i="33"/>
  <c r="L242" i="33" s="1"/>
  <c r="L248" i="33"/>
  <c r="L254" i="33" s="1"/>
  <c r="Q162" i="33"/>
  <c r="Q915" i="33"/>
  <c r="S172" i="33"/>
  <c r="Q539" i="2"/>
  <c r="L81" i="33"/>
  <c r="P81" i="33"/>
  <c r="I81" i="33"/>
  <c r="M81" i="33"/>
  <c r="Q81" i="33"/>
  <c r="G81" i="33"/>
  <c r="K81" i="33"/>
  <c r="O81" i="33"/>
  <c r="S81" i="33"/>
  <c r="F81" i="33"/>
  <c r="V81" i="33"/>
  <c r="J81" i="33"/>
  <c r="R81" i="33"/>
  <c r="N81" i="33"/>
  <c r="L172" i="33"/>
  <c r="J539" i="2"/>
  <c r="L182" i="33"/>
  <c r="R72" i="33"/>
  <c r="P51" i="2" s="1"/>
  <c r="P50" i="2"/>
  <c r="P72" i="33"/>
  <c r="N51" i="2" s="1"/>
  <c r="N50" i="2"/>
  <c r="O72" i="33"/>
  <c r="M51" i="2" s="1"/>
  <c r="M50" i="2"/>
  <c r="F72" i="33"/>
  <c r="D51" i="2" s="1"/>
  <c r="D50" i="2"/>
  <c r="J192" i="33"/>
  <c r="H213" i="2" s="1"/>
  <c r="H211" i="2"/>
  <c r="P192" i="33"/>
  <c r="N213" i="2" s="1"/>
  <c r="N211" i="2"/>
  <c r="D102" i="2"/>
  <c r="L216" i="33"/>
  <c r="J487" i="2" s="1"/>
  <c r="A950" i="33"/>
  <c r="A408" i="2"/>
  <c r="I22" i="33"/>
  <c r="G256" i="2"/>
  <c r="O52" i="33"/>
  <c r="M60" i="2" s="1"/>
  <c r="O235" i="33"/>
  <c r="O241" i="33" s="1"/>
  <c r="O259" i="33"/>
  <c r="O265" i="33" s="1"/>
  <c r="O223" i="33"/>
  <c r="O229" i="33" s="1"/>
  <c r="O247" i="33"/>
  <c r="O253" i="33" s="1"/>
  <c r="M56" i="2"/>
  <c r="D37" i="33"/>
  <c r="D42" i="33" s="1"/>
  <c r="I162" i="33"/>
  <c r="I915" i="33"/>
  <c r="O182" i="33"/>
  <c r="Q72" i="33"/>
  <c r="O51" i="2" s="1"/>
  <c r="O50" i="2"/>
  <c r="T172" i="33"/>
  <c r="R539" i="2"/>
  <c r="D71" i="33"/>
  <c r="E72" i="33"/>
  <c r="C51" i="2" s="1"/>
  <c r="C50" i="2"/>
  <c r="D175" i="33"/>
  <c r="D5" i="33"/>
  <c r="E12" i="33"/>
  <c r="C249" i="2" s="1"/>
  <c r="C242" i="2"/>
  <c r="U12" i="33"/>
  <c r="S249" i="2" s="1"/>
  <c r="S242" i="2"/>
  <c r="U22" i="33"/>
  <c r="S256" i="2"/>
  <c r="U32" i="33"/>
  <c r="S15" i="2" s="1"/>
  <c r="U211" i="33"/>
  <c r="U215" i="33" s="1"/>
  <c r="S9" i="2"/>
  <c r="V42" i="33"/>
  <c r="V212" i="33"/>
  <c r="V216" i="33" s="1"/>
  <c r="S235" i="33"/>
  <c r="S241" i="33" s="1"/>
  <c r="S52" i="33"/>
  <c r="Q60" i="2" s="1"/>
  <c r="S259" i="33"/>
  <c r="S265" i="33" s="1"/>
  <c r="S223" i="33"/>
  <c r="S229" i="33" s="1"/>
  <c r="S247" i="33"/>
  <c r="S253" i="33" s="1"/>
  <c r="Q56" i="2"/>
  <c r="G248" i="33"/>
  <c r="G236" i="33"/>
  <c r="G260" i="33"/>
  <c r="G62" i="33"/>
  <c r="G224" i="33"/>
  <c r="H62" i="33"/>
  <c r="H260" i="33"/>
  <c r="H266" i="33" s="1"/>
  <c r="H224" i="33"/>
  <c r="H230" i="33" s="1"/>
  <c r="H236" i="33"/>
  <c r="H242" i="33" s="1"/>
  <c r="H248" i="33"/>
  <c r="H254" i="33" s="1"/>
  <c r="U162" i="33"/>
  <c r="U915" i="33"/>
  <c r="K182" i="33"/>
  <c r="D59" i="33"/>
  <c r="D62" i="33" s="1"/>
  <c r="P172" i="33"/>
  <c r="N539" i="2"/>
  <c r="P182" i="33"/>
  <c r="M72" i="33"/>
  <c r="K51" i="2" s="1"/>
  <c r="K50" i="2"/>
  <c r="K72" i="33"/>
  <c r="I51" i="2" s="1"/>
  <c r="I50" i="2"/>
  <c r="I72" i="33"/>
  <c r="G51" i="2" s="1"/>
  <c r="G50" i="2"/>
  <c r="O192" i="33"/>
  <c r="M213" i="2" s="1"/>
  <c r="M211" i="2"/>
  <c r="D161" i="33"/>
  <c r="L192" i="33"/>
  <c r="J213" i="2" s="1"/>
  <c r="J211" i="2"/>
  <c r="A989" i="33"/>
  <c r="A200" i="2"/>
  <c r="A554" i="33" l="1"/>
  <c r="A236" i="2"/>
  <c r="S258" i="2"/>
  <c r="J258" i="2"/>
  <c r="E258" i="2"/>
  <c r="P258" i="2"/>
  <c r="B256" i="2"/>
  <c r="G258" i="2"/>
  <c r="O258" i="2"/>
  <c r="K258" i="2"/>
  <c r="Q258" i="2"/>
  <c r="N258" i="2"/>
  <c r="T258" i="2"/>
  <c r="D258" i="2"/>
  <c r="I258" i="2"/>
  <c r="L258" i="2"/>
  <c r="F258" i="2"/>
  <c r="H258" i="2"/>
  <c r="M258" i="2"/>
  <c r="R258" i="2"/>
  <c r="A902" i="33"/>
  <c r="A389" i="2"/>
  <c r="E215" i="33"/>
  <c r="C486" i="2" s="1"/>
  <c r="E230" i="33"/>
  <c r="C102" i="2" s="1"/>
  <c r="N279" i="33"/>
  <c r="L483" i="2" s="1"/>
  <c r="L476" i="2"/>
  <c r="C476" i="2"/>
  <c r="C483" i="2"/>
  <c r="J279" i="33"/>
  <c r="H483" i="2" s="1"/>
  <c r="H476" i="2"/>
  <c r="K279" i="33"/>
  <c r="I483" i="2" s="1"/>
  <c r="I476" i="2"/>
  <c r="R279" i="33"/>
  <c r="P483" i="2" s="1"/>
  <c r="P476" i="2"/>
  <c r="B476" i="2"/>
  <c r="D279" i="33"/>
  <c r="B483" i="2" s="1"/>
  <c r="V279" i="33"/>
  <c r="T483" i="2" s="1"/>
  <c r="T476" i="2"/>
  <c r="G279" i="33"/>
  <c r="E483" i="2" s="1"/>
  <c r="E476" i="2"/>
  <c r="S279" i="33"/>
  <c r="Q483" i="2" s="1"/>
  <c r="Q476" i="2"/>
  <c r="N476" i="2"/>
  <c r="P279" i="33"/>
  <c r="N483" i="2" s="1"/>
  <c r="J476" i="2"/>
  <c r="L279" i="33"/>
  <c r="J483" i="2" s="1"/>
  <c r="E2578" i="1"/>
  <c r="E2587" i="1" s="1"/>
  <c r="E2613" i="1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 i="2"/>
  <c r="E245" i="33"/>
  <c r="C78" i="2" s="1"/>
  <c r="F233" i="33"/>
  <c r="D105" i="2" s="1"/>
  <c r="A708" i="33"/>
  <c r="A454" i="2"/>
  <c r="E113" i="2"/>
  <c r="J113" i="2"/>
  <c r="G137" i="2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 i="2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 i="2"/>
  <c r="S221" i="33"/>
  <c r="Q492" i="2" s="1"/>
  <c r="N257" i="33"/>
  <c r="L141" i="2" s="1"/>
  <c r="N245" i="33"/>
  <c r="L78" i="2" s="1"/>
  <c r="Q257" i="33"/>
  <c r="O141" i="2" s="1"/>
  <c r="F257" i="33"/>
  <c r="D141" i="2" s="1"/>
  <c r="R95" i="2"/>
  <c r="F95" i="2"/>
  <c r="G916" i="33"/>
  <c r="Q113" i="2"/>
  <c r="H113" i="2"/>
  <c r="D113" i="2"/>
  <c r="J257" i="33"/>
  <c r="H141" i="2" s="1"/>
  <c r="U269" i="33"/>
  <c r="S132" i="2" s="1"/>
  <c r="R916" i="33"/>
  <c r="D132" i="33"/>
  <c r="B24" i="2" s="1"/>
  <c r="B32" i="2"/>
  <c r="D142" i="33"/>
  <c r="B33" i="2" s="1"/>
  <c r="A538" i="33"/>
  <c r="A266" i="2" s="1"/>
  <c r="A265" i="2"/>
  <c r="A811" i="33"/>
  <c r="A372" i="2"/>
  <c r="C74" i="2"/>
  <c r="E221" i="33"/>
  <c r="C492" i="2" s="1"/>
  <c r="N487" i="2"/>
  <c r="P221" i="33"/>
  <c r="N492" i="2" s="1"/>
  <c r="F245" i="33"/>
  <c r="D78" i="2" s="1"/>
  <c r="E936" i="33"/>
  <c r="E956" i="33"/>
  <c r="Q269" i="33"/>
  <c r="O132" i="2" s="1"/>
  <c r="A855" i="33"/>
  <c r="G75" i="2"/>
  <c r="I245" i="33"/>
  <c r="G78" i="2" s="1"/>
  <c r="F956" i="33"/>
  <c r="F936" i="33"/>
  <c r="D22" i="33"/>
  <c r="V269" i="33"/>
  <c r="T132" i="2" s="1"/>
  <c r="T257" i="33"/>
  <c r="R141" i="2" s="1"/>
  <c r="B68" i="2"/>
  <c r="D102" i="33"/>
  <c r="B69" i="2" s="1"/>
  <c r="A970" i="33"/>
  <c r="A399" i="2"/>
  <c r="A621" i="33"/>
  <c r="A461" i="2"/>
  <c r="A672" i="33"/>
  <c r="A164" i="2"/>
  <c r="T138" i="2"/>
  <c r="V257" i="33"/>
  <c r="T141" i="2" s="1"/>
  <c r="A354" i="2"/>
  <c r="A486" i="33"/>
  <c r="L4" i="1"/>
  <c r="A363" i="33"/>
  <c r="A291" i="2"/>
  <c r="A470" i="33"/>
  <c r="A427" i="2"/>
  <c r="A171" i="33"/>
  <c r="A329" i="33"/>
  <c r="A309" i="2"/>
  <c r="A690" i="33"/>
  <c r="A417" i="2"/>
  <c r="A70" i="33"/>
  <c r="A48" i="2"/>
  <c r="A90" i="33"/>
  <c r="A111" i="2"/>
  <c r="A99" i="33"/>
  <c r="A65" i="2"/>
  <c r="A345" i="33"/>
  <c r="A545" i="33"/>
  <c r="A281" i="2"/>
  <c r="A192" i="33"/>
  <c r="A213" i="2" s="1"/>
  <c r="A212" i="2"/>
  <c r="A639" i="33"/>
  <c r="A435" i="2"/>
  <c r="A155" i="2"/>
  <c r="A742" i="33"/>
  <c r="A179" i="33"/>
  <c r="F269" i="33"/>
  <c r="D132" i="2" s="1"/>
  <c r="A255" i="33"/>
  <c r="A138" i="2"/>
  <c r="A452" i="33"/>
  <c r="A273" i="2"/>
  <c r="A657" i="33"/>
  <c r="A175" i="2"/>
  <c r="A129" i="33"/>
  <c r="A20" i="2"/>
  <c r="A231" i="33"/>
  <c r="A102" i="2"/>
  <c r="A300" i="2"/>
  <c r="A312" i="33"/>
  <c r="A579" i="33"/>
  <c r="A443" i="2"/>
  <c r="R936" i="33"/>
  <c r="R956" i="33"/>
  <c r="I936" i="33"/>
  <c r="I956" i="33"/>
  <c r="U956" i="33"/>
  <c r="U936" i="33"/>
  <c r="M956" i="33"/>
  <c r="M936" i="33"/>
  <c r="D172" i="33"/>
  <c r="O916" i="33"/>
  <c r="J916" i="33"/>
  <c r="K916" i="33"/>
  <c r="F916" i="33"/>
  <c r="N916" i="33"/>
  <c r="P916" i="33"/>
  <c r="T916" i="33"/>
  <c r="H916" i="33"/>
  <c r="V916" i="33"/>
  <c r="S916" i="33"/>
  <c r="D122" i="33"/>
  <c r="B123" i="2" s="1"/>
  <c r="D91" i="33"/>
  <c r="R92" i="33"/>
  <c r="P114" i="2" s="1"/>
  <c r="P113" i="2"/>
  <c r="S95" i="2"/>
  <c r="V92" i="33"/>
  <c r="T114" i="2" s="1"/>
  <c r="T113" i="2"/>
  <c r="T233" i="33"/>
  <c r="R105" i="2" s="1"/>
  <c r="T245" i="33"/>
  <c r="R78" i="2" s="1"/>
  <c r="E269" i="33"/>
  <c r="C132" i="2" s="1"/>
  <c r="E257" i="33"/>
  <c r="C141" i="2" s="1"/>
  <c r="C137" i="2"/>
  <c r="C101" i="2"/>
  <c r="L221" i="33"/>
  <c r="J492" i="2" s="1"/>
  <c r="K221" i="33"/>
  <c r="I492" i="2" s="1"/>
  <c r="J221" i="33"/>
  <c r="H492" i="2" s="1"/>
  <c r="T487" i="2"/>
  <c r="V221" i="33"/>
  <c r="T492" i="2" s="1"/>
  <c r="P976" i="33"/>
  <c r="N546" i="2"/>
  <c r="U916" i="33"/>
  <c r="S233" i="33"/>
  <c r="Q105" i="2" s="1"/>
  <c r="Q101" i="2"/>
  <c r="L936" i="33"/>
  <c r="L956" i="33"/>
  <c r="J82" i="33"/>
  <c r="H96" i="2" s="1"/>
  <c r="H95" i="2"/>
  <c r="L269" i="33"/>
  <c r="J132" i="2" s="1"/>
  <c r="J129" i="2"/>
  <c r="Q221" i="33"/>
  <c r="O492" i="2" s="1"/>
  <c r="O486" i="2"/>
  <c r="D192" i="33"/>
  <c r="B213" i="2" s="1"/>
  <c r="C213" i="2"/>
  <c r="R233" i="33"/>
  <c r="P105" i="2" s="1"/>
  <c r="P102" i="2"/>
  <c r="A990" i="33"/>
  <c r="A201" i="2"/>
  <c r="D915" i="33"/>
  <c r="D162" i="33"/>
  <c r="F129" i="2"/>
  <c r="H269" i="33"/>
  <c r="F132" i="2" s="1"/>
  <c r="G266" i="33"/>
  <c r="D260" i="33"/>
  <c r="S257" i="33"/>
  <c r="Q141" i="2" s="1"/>
  <c r="Q137" i="2"/>
  <c r="S245" i="33"/>
  <c r="Q78" i="2" s="1"/>
  <c r="Q74" i="2"/>
  <c r="U221" i="33"/>
  <c r="S492" i="2" s="1"/>
  <c r="S486" i="2"/>
  <c r="D12" i="33"/>
  <c r="B249" i="2" s="1"/>
  <c r="B242" i="2"/>
  <c r="B50" i="2"/>
  <c r="D72" i="33"/>
  <c r="B51" i="2" s="1"/>
  <c r="O245" i="33"/>
  <c r="M78" i="2" s="1"/>
  <c r="M74" i="2"/>
  <c r="A951" i="33"/>
  <c r="A409" i="2"/>
  <c r="D216" i="33"/>
  <c r="B487" i="2" s="1"/>
  <c r="C487" i="2"/>
  <c r="G221" i="33"/>
  <c r="E492" i="2" s="1"/>
  <c r="L976" i="33"/>
  <c r="J546" i="2"/>
  <c r="R82" i="33"/>
  <c r="P96" i="2" s="1"/>
  <c r="P95" i="2"/>
  <c r="S82" i="33"/>
  <c r="Q96" i="2" s="1"/>
  <c r="Q95" i="2"/>
  <c r="Q82" i="33"/>
  <c r="O96" i="2" s="1"/>
  <c r="O95" i="2"/>
  <c r="L82" i="33"/>
  <c r="J96" i="2" s="1"/>
  <c r="J95" i="2"/>
  <c r="G265" i="33"/>
  <c r="D259" i="33"/>
  <c r="D81" i="33"/>
  <c r="P129" i="2"/>
  <c r="R269" i="33"/>
  <c r="P132" i="2" s="1"/>
  <c r="R245" i="33"/>
  <c r="P78" i="2" s="1"/>
  <c r="P75" i="2"/>
  <c r="K269" i="33"/>
  <c r="I132" i="2" s="1"/>
  <c r="I128" i="2"/>
  <c r="M221" i="33"/>
  <c r="K492" i="2" s="1"/>
  <c r="K486" i="2"/>
  <c r="N221" i="33"/>
  <c r="L492" i="2" s="1"/>
  <c r="D212" i="33"/>
  <c r="M916" i="33"/>
  <c r="N129" i="2"/>
  <c r="P269" i="33"/>
  <c r="N132" i="2" s="1"/>
  <c r="T936" i="33"/>
  <c r="T956" i="33"/>
  <c r="M233" i="33"/>
  <c r="K105" i="2" s="1"/>
  <c r="K102" i="2"/>
  <c r="O82" i="33"/>
  <c r="M96" i="2" s="1"/>
  <c r="M95" i="2"/>
  <c r="T221" i="33"/>
  <c r="R492" i="2" s="1"/>
  <c r="O233" i="33"/>
  <c r="M105" i="2" s="1"/>
  <c r="M101" i="2"/>
  <c r="V82" i="33"/>
  <c r="T96" i="2" s="1"/>
  <c r="T95" i="2"/>
  <c r="L245" i="33"/>
  <c r="J78" i="2" s="1"/>
  <c r="J75" i="2"/>
  <c r="B539" i="2"/>
  <c r="P138" i="2"/>
  <c r="R257" i="33"/>
  <c r="P141" i="2" s="1"/>
  <c r="N138" i="2"/>
  <c r="P257" i="33"/>
  <c r="N141" i="2" s="1"/>
  <c r="R221" i="33"/>
  <c r="P492" i="2" s="1"/>
  <c r="O221" i="33"/>
  <c r="M492" i="2" s="1"/>
  <c r="K75" i="2"/>
  <c r="M245" i="33"/>
  <c r="K78" i="2" s="1"/>
  <c r="H257" i="33"/>
  <c r="F141" i="2" s="1"/>
  <c r="F138" i="2"/>
  <c r="G242" i="33"/>
  <c r="D236" i="33"/>
  <c r="O257" i="33"/>
  <c r="M141" i="2" s="1"/>
  <c r="M137" i="2"/>
  <c r="M82" i="33"/>
  <c r="K96" i="2" s="1"/>
  <c r="K95" i="2"/>
  <c r="L257" i="33"/>
  <c r="J141" i="2" s="1"/>
  <c r="J138" i="2"/>
  <c r="G253" i="33"/>
  <c r="D247" i="33"/>
  <c r="A40" i="2"/>
  <c r="A931" i="33"/>
  <c r="K245" i="33"/>
  <c r="I78" i="2" s="1"/>
  <c r="I74" i="2"/>
  <c r="K976" i="33"/>
  <c r="I546" i="2"/>
  <c r="S956" i="33"/>
  <c r="S936" i="33"/>
  <c r="N75" i="2"/>
  <c r="P245" i="33"/>
  <c r="N78" i="2" s="1"/>
  <c r="M257" i="33"/>
  <c r="K141" i="2" s="1"/>
  <c r="K138" i="2"/>
  <c r="P936" i="33"/>
  <c r="P956" i="33"/>
  <c r="K936" i="33"/>
  <c r="K956" i="33"/>
  <c r="H245" i="33"/>
  <c r="F78" i="2" s="1"/>
  <c r="F75" i="2"/>
  <c r="G230" i="33"/>
  <c r="D224" i="33"/>
  <c r="G254" i="33"/>
  <c r="D248" i="33"/>
  <c r="S269" i="33"/>
  <c r="Q132" i="2" s="1"/>
  <c r="Q128" i="2"/>
  <c r="I916" i="33"/>
  <c r="K82" i="33"/>
  <c r="I96" i="2" s="1"/>
  <c r="I95" i="2"/>
  <c r="I82" i="33"/>
  <c r="G96" i="2" s="1"/>
  <c r="G95" i="2"/>
  <c r="Q916" i="33"/>
  <c r="G229" i="33"/>
  <c r="D229" i="33" s="1"/>
  <c r="D223" i="33"/>
  <c r="K257" i="33"/>
  <c r="I141" i="2" s="1"/>
  <c r="I137" i="2"/>
  <c r="D182" i="33"/>
  <c r="F102" i="2"/>
  <c r="H233" i="33"/>
  <c r="F105" i="2" s="1"/>
  <c r="T269" i="33"/>
  <c r="R132" i="2" s="1"/>
  <c r="T976" i="33"/>
  <c r="R546" i="2"/>
  <c r="O936" i="33"/>
  <c r="O956" i="33"/>
  <c r="O269" i="33"/>
  <c r="M132" i="2" s="1"/>
  <c r="M128" i="2"/>
  <c r="N82" i="33"/>
  <c r="L96" i="2" s="1"/>
  <c r="L95" i="2"/>
  <c r="F82" i="33"/>
  <c r="D96" i="2" s="1"/>
  <c r="D95" i="2"/>
  <c r="G82" i="33"/>
  <c r="E96" i="2" s="1"/>
  <c r="E95" i="2"/>
  <c r="P82" i="33"/>
  <c r="N96" i="2" s="1"/>
  <c r="N95" i="2"/>
  <c r="S976" i="33"/>
  <c r="Q546" i="2"/>
  <c r="J102" i="2"/>
  <c r="L233" i="33"/>
  <c r="J105" i="2" s="1"/>
  <c r="D52" i="33"/>
  <c r="B60" i="2" s="1"/>
  <c r="B56" i="2"/>
  <c r="G241" i="33"/>
  <c r="D235" i="33"/>
  <c r="F221" i="33"/>
  <c r="D492" i="2" s="1"/>
  <c r="H976" i="33"/>
  <c r="F546" i="2"/>
  <c r="O976" i="33"/>
  <c r="M546" i="2"/>
  <c r="K233" i="33"/>
  <c r="I105" i="2" s="1"/>
  <c r="I101" i="2"/>
  <c r="D32" i="33"/>
  <c r="B15" i="2" s="1"/>
  <c r="B9" i="2"/>
  <c r="D211" i="33"/>
  <c r="I215" i="33"/>
  <c r="H221" i="33"/>
  <c r="F492" i="2" s="1"/>
  <c r="H936" i="33"/>
  <c r="H956" i="33"/>
  <c r="N102" i="2"/>
  <c r="P233" i="33"/>
  <c r="N105" i="2" s="1"/>
  <c r="M269" i="33"/>
  <c r="K132" i="2" s="1"/>
  <c r="K129" i="2"/>
  <c r="A555" i="33" l="1"/>
  <c r="A237" i="2"/>
  <c r="B258" i="2"/>
  <c r="A903" i="33"/>
  <c r="A390" i="2"/>
  <c r="E233" i="33"/>
  <c r="C105" i="2" s="1"/>
  <c r="A539" i="33"/>
  <c r="A267" i="2" s="1"/>
  <c r="D976" i="33"/>
  <c r="A709" i="33"/>
  <c r="A456" i="2" s="1"/>
  <c r="A455" i="2"/>
  <c r="A856" i="33"/>
  <c r="A487" i="33"/>
  <c r="A355" i="2"/>
  <c r="A812" i="33"/>
  <c r="A373" i="2"/>
  <c r="D92" i="33"/>
  <c r="B114" i="2" s="1"/>
  <c r="B113" i="2"/>
  <c r="A673" i="33"/>
  <c r="A165" i="2"/>
  <c r="A622" i="33"/>
  <c r="A462" i="2"/>
  <c r="A971" i="33"/>
  <c r="A400" i="2"/>
  <c r="M4" i="1"/>
  <c r="A21" i="2"/>
  <c r="A130" i="33"/>
  <c r="A453" i="33"/>
  <c r="A274" i="2"/>
  <c r="A256" i="33"/>
  <c r="A139" i="2"/>
  <c r="A346" i="33"/>
  <c r="A282" i="2"/>
  <c r="A546" i="33"/>
  <c r="A91" i="33"/>
  <c r="A112" i="2"/>
  <c r="A330" i="33"/>
  <c r="A310" i="2"/>
  <c r="A471" i="33"/>
  <c r="A429" i="2" s="1"/>
  <c r="A428" i="2"/>
  <c r="A743" i="33"/>
  <c r="A156" i="2"/>
  <c r="B546" i="2"/>
  <c r="A580" i="33"/>
  <c r="A444" i="2"/>
  <c r="A232" i="33"/>
  <c r="A103" i="2"/>
  <c r="A658" i="33"/>
  <c r="A177" i="2" s="1"/>
  <c r="A176" i="2"/>
  <c r="A100" i="33"/>
  <c r="A66" i="2"/>
  <c r="A71" i="33"/>
  <c r="A49" i="2"/>
  <c r="A691" i="33"/>
  <c r="A418" i="2"/>
  <c r="A172" i="33"/>
  <c r="A313" i="33"/>
  <c r="A301" i="2"/>
  <c r="A180" i="33"/>
  <c r="A640" i="33"/>
  <c r="A436" i="2"/>
  <c r="A364" i="33"/>
  <c r="A292" i="2"/>
  <c r="G257" i="33"/>
  <c r="D253" i="33"/>
  <c r="B137" i="2" s="1"/>
  <c r="E137" i="2"/>
  <c r="B95" i="2"/>
  <c r="D82" i="33"/>
  <c r="B96" i="2" s="1"/>
  <c r="G245" i="33"/>
  <c r="E74" i="2"/>
  <c r="D241" i="33"/>
  <c r="B74" i="2" s="1"/>
  <c r="G233" i="33"/>
  <c r="E101" i="2"/>
  <c r="B101" i="2"/>
  <c r="E102" i="2"/>
  <c r="D230" i="33"/>
  <c r="B102" i="2" s="1"/>
  <c r="A932" i="33"/>
  <c r="A42" i="2" s="1"/>
  <c r="A41" i="2"/>
  <c r="D916" i="33"/>
  <c r="A991" i="33"/>
  <c r="A202" i="2"/>
  <c r="D936" i="33"/>
  <c r="D956" i="33"/>
  <c r="E75" i="2"/>
  <c r="D242" i="33"/>
  <c r="B75" i="2" s="1"/>
  <c r="G269" i="33"/>
  <c r="D265" i="33"/>
  <c r="B128" i="2" s="1"/>
  <c r="E128" i="2"/>
  <c r="A952" i="33"/>
  <c r="A411" i="2" s="1"/>
  <c r="A410" i="2"/>
  <c r="E129" i="2"/>
  <c r="D266" i="33"/>
  <c r="B129" i="2" s="1"/>
  <c r="I221" i="33"/>
  <c r="G492" i="2" s="1"/>
  <c r="G486" i="2"/>
  <c r="D215" i="33"/>
  <c r="B486" i="2" s="1"/>
  <c r="D254" i="33"/>
  <c r="B138" i="2" s="1"/>
  <c r="E138" i="2"/>
  <c r="A556" i="33" l="1"/>
  <c r="A238" i="2"/>
  <c r="D233" i="33"/>
  <c r="A904" i="33"/>
  <c r="A391" i="2"/>
  <c r="A857" i="33"/>
  <c r="E3380" i="1"/>
  <c r="E3396" i="1" s="1"/>
  <c r="A972" i="33"/>
  <c r="A402" i="2" s="1"/>
  <c r="A401" i="2"/>
  <c r="A623" i="33"/>
  <c r="A463" i="2"/>
  <c r="A166" i="2"/>
  <c r="A674" i="33"/>
  <c r="A813" i="33"/>
  <c r="A375" i="2" s="1"/>
  <c r="A374" i="2"/>
  <c r="A488" i="33"/>
  <c r="A357" i="2" s="1"/>
  <c r="A356" i="2"/>
  <c r="O4" i="1"/>
  <c r="A157" i="2"/>
  <c r="A744" i="33"/>
  <c r="A547" i="33"/>
  <c r="A283" i="2"/>
  <c r="A347" i="33"/>
  <c r="A454" i="33"/>
  <c r="A276" i="2" s="1"/>
  <c r="A275" i="2"/>
  <c r="A181" i="33"/>
  <c r="A72" i="33"/>
  <c r="A51" i="2" s="1"/>
  <c r="A50" i="2"/>
  <c r="A233" i="33"/>
  <c r="A105" i="2" s="1"/>
  <c r="A104" i="2"/>
  <c r="A331" i="33"/>
  <c r="A312" i="2" s="1"/>
  <c r="A311" i="2"/>
  <c r="A92" i="33"/>
  <c r="A114" i="2" s="1"/>
  <c r="A113" i="2"/>
  <c r="A131" i="33"/>
  <c r="A22" i="2"/>
  <c r="A365" i="33"/>
  <c r="A294" i="2" s="1"/>
  <c r="A293" i="2"/>
  <c r="A257" i="33"/>
  <c r="A141" i="2" s="1"/>
  <c r="A140" i="2"/>
  <c r="A641" i="33"/>
  <c r="A438" i="2" s="1"/>
  <c r="A437" i="2"/>
  <c r="A314" i="33"/>
  <c r="A303" i="2" s="1"/>
  <c r="A302" i="2"/>
  <c r="A692" i="33"/>
  <c r="A420" i="2" s="1"/>
  <c r="A419" i="2"/>
  <c r="A67" i="2"/>
  <c r="A101" i="33"/>
  <c r="A581" i="33"/>
  <c r="A445" i="2"/>
  <c r="D221" i="33"/>
  <c r="B492" i="2" s="1"/>
  <c r="E132" i="2"/>
  <c r="D269" i="33"/>
  <c r="B132" i="2" s="1"/>
  <c r="A992" i="33"/>
  <c r="A204" i="2" s="1"/>
  <c r="A203" i="2"/>
  <c r="E78" i="2"/>
  <c r="D245" i="33"/>
  <c r="B78" i="2" s="1"/>
  <c r="E105" i="2"/>
  <c r="B105" i="2"/>
  <c r="E141" i="2"/>
  <c r="D257" i="33"/>
  <c r="B141" i="2" s="1"/>
  <c r="A557" i="33" l="1"/>
  <c r="A240" i="2" s="1"/>
  <c r="A239" i="2"/>
  <c r="A905" i="33"/>
  <c r="A393" i="2" s="1"/>
  <c r="A392" i="2"/>
  <c r="E3405" i="1"/>
  <c r="E3414" i="1"/>
  <c r="E3430" i="1" s="1"/>
  <c r="E3439" i="1" s="1"/>
  <c r="E3455" i="1" s="1"/>
  <c r="E3464" i="1" s="1"/>
  <c r="E3532" i="1"/>
  <c r="E3473" i="1"/>
  <c r="K1637" i="1"/>
  <c r="I177" i="1"/>
  <c r="M176" i="1"/>
  <c r="I262" i="1"/>
  <c r="L1636" i="1"/>
  <c r="J178" i="1"/>
  <c r="L177" i="1"/>
  <c r="L175" i="1"/>
  <c r="I266" i="1"/>
  <c r="J181" i="1"/>
  <c r="J264" i="1"/>
  <c r="L261" i="1"/>
  <c r="L178" i="1"/>
  <c r="K175" i="1"/>
  <c r="K179" i="1"/>
  <c r="I175" i="1"/>
  <c r="I179" i="1"/>
  <c r="K268" i="1"/>
  <c r="K1635" i="1"/>
  <c r="I267" i="1"/>
  <c r="K182" i="1"/>
  <c r="K1634" i="1"/>
  <c r="L180" i="1"/>
  <c r="L265" i="1"/>
  <c r="L179" i="1"/>
  <c r="L268" i="1"/>
  <c r="J1632" i="1"/>
  <c r="J265" i="1"/>
  <c r="L264" i="1"/>
  <c r="L176" i="1"/>
  <c r="L182" i="1"/>
  <c r="L1634" i="1"/>
  <c r="J266" i="1"/>
  <c r="M179" i="1"/>
  <c r="M261" i="1"/>
  <c r="M175" i="1"/>
  <c r="M178" i="1"/>
  <c r="M264" i="1"/>
  <c r="L1637" i="1"/>
  <c r="M1637" i="1"/>
  <c r="K1636" i="1"/>
  <c r="K261" i="1"/>
  <c r="K264" i="1"/>
  <c r="J262" i="1"/>
  <c r="K1632" i="1"/>
  <c r="I1633" i="1"/>
  <c r="K177" i="1"/>
  <c r="J1635" i="1"/>
  <c r="I263" i="1"/>
  <c r="K178" i="1"/>
  <c r="K267" i="1"/>
  <c r="L266" i="1"/>
  <c r="I180" i="1"/>
  <c r="J1633" i="1"/>
  <c r="I268" i="1"/>
  <c r="L263" i="1"/>
  <c r="I1632" i="1"/>
  <c r="M180" i="1"/>
  <c r="M177" i="1"/>
  <c r="M263" i="1"/>
  <c r="M262" i="1"/>
  <c r="M1635" i="1"/>
  <c r="M268" i="1"/>
  <c r="M1636" i="1"/>
  <c r="K265" i="1"/>
  <c r="K180" i="1"/>
  <c r="L267" i="1"/>
  <c r="L181" i="1"/>
  <c r="J1636" i="1"/>
  <c r="M181" i="1"/>
  <c r="O181" i="1"/>
  <c r="O1632" i="1"/>
  <c r="O265" i="1"/>
  <c r="O1637" i="1"/>
  <c r="J267" i="1"/>
  <c r="L1635" i="1"/>
  <c r="A464" i="2"/>
  <c r="A624" i="33"/>
  <c r="A465" i="2" s="1"/>
  <c r="I182" i="1"/>
  <c r="L262" i="1"/>
  <c r="J268" i="1"/>
  <c r="J1634" i="1"/>
  <c r="K262" i="1"/>
  <c r="O1634" i="1"/>
  <c r="M1634" i="1"/>
  <c r="M266" i="1"/>
  <c r="M182" i="1"/>
  <c r="J263" i="1"/>
  <c r="J179" i="1"/>
  <c r="K1633" i="1"/>
  <c r="K266" i="1"/>
  <c r="K181" i="1"/>
  <c r="J176" i="1"/>
  <c r="I176" i="1"/>
  <c r="I1634" i="1"/>
  <c r="I264" i="1"/>
  <c r="I181" i="1"/>
  <c r="I178" i="1"/>
  <c r="K263" i="1"/>
  <c r="J180" i="1"/>
  <c r="I1635" i="1"/>
  <c r="J175" i="1"/>
  <c r="I265" i="1"/>
  <c r="J182" i="1"/>
  <c r="J1637" i="1"/>
  <c r="I1636" i="1"/>
  <c r="P4" i="1"/>
  <c r="M267" i="1"/>
  <c r="M1632" i="1"/>
  <c r="M265" i="1"/>
  <c r="M1633" i="1"/>
  <c r="L1633" i="1"/>
  <c r="I261" i="1"/>
  <c r="L1632" i="1"/>
  <c r="J177" i="1"/>
  <c r="J261" i="1"/>
  <c r="K176" i="1"/>
  <c r="A167" i="2"/>
  <c r="A675" i="33"/>
  <c r="A168" i="2" s="1"/>
  <c r="O175" i="1"/>
  <c r="O268" i="1"/>
  <c r="O180" i="1"/>
  <c r="O266" i="1"/>
  <c r="O264" i="1"/>
  <c r="O176" i="1"/>
  <c r="O262" i="1"/>
  <c r="O177" i="1"/>
  <c r="O182" i="1"/>
  <c r="O1636" i="1"/>
  <c r="O179" i="1"/>
  <c r="O1633" i="1"/>
  <c r="O261" i="1"/>
  <c r="O178" i="1"/>
  <c r="O263" i="1"/>
  <c r="O1635" i="1"/>
  <c r="O267" i="1"/>
  <c r="A745" i="33"/>
  <c r="A159" i="2" s="1"/>
  <c r="A158" i="2"/>
  <c r="A68" i="2"/>
  <c r="A102" i="33"/>
  <c r="A69" i="2" s="1"/>
  <c r="A348" i="33"/>
  <c r="A548" i="33"/>
  <c r="A284" i="2"/>
  <c r="A182" i="33"/>
  <c r="A582" i="33"/>
  <c r="A447" i="2" s="1"/>
  <c r="A446" i="2"/>
  <c r="A132" i="33"/>
  <c r="A24" i="2" s="1"/>
  <c r="A23" i="2"/>
  <c r="I1637" i="1"/>
  <c r="P268" i="1" l="1"/>
  <c r="E3548" i="1"/>
  <c r="E3557" i="1" s="1"/>
  <c r="E3489" i="1"/>
  <c r="E3498" i="1" s="1"/>
  <c r="E3514" i="1" s="1"/>
  <c r="E3523" i="1" s="1"/>
  <c r="L1231" i="1"/>
  <c r="L1207" i="1"/>
  <c r="P1236" i="1"/>
  <c r="P1233" i="1"/>
  <c r="P1229" i="1"/>
  <c r="P1235" i="1"/>
  <c r="P1231" i="1"/>
  <c r="P1234" i="1"/>
  <c r="P1232" i="1"/>
  <c r="P1230" i="1"/>
  <c r="P1228" i="1"/>
  <c r="P1220" i="1"/>
  <c r="P1222" i="1"/>
  <c r="P1221" i="1"/>
  <c r="P1214" i="1"/>
  <c r="P1213" i="1"/>
  <c r="P1212" i="1"/>
  <c r="P1208" i="1"/>
  <c r="P1217" i="1"/>
  <c r="P1218" i="1"/>
  <c r="P1225" i="1"/>
  <c r="P1207" i="1"/>
  <c r="P1211" i="1"/>
  <c r="P1216" i="1"/>
  <c r="P1215" i="1"/>
  <c r="P1226" i="1"/>
  <c r="P1227" i="1"/>
  <c r="P1206" i="1"/>
  <c r="P1210" i="1"/>
  <c r="P1219" i="1"/>
  <c r="P1205" i="1"/>
  <c r="P1209" i="1"/>
  <c r="P1224" i="1"/>
  <c r="P1223" i="1"/>
  <c r="K1228" i="1"/>
  <c r="M1231" i="1"/>
  <c r="M1206" i="1"/>
  <c r="L1209" i="1"/>
  <c r="K1219" i="1"/>
  <c r="J1212" i="1"/>
  <c r="J1213" i="1"/>
  <c r="L1218" i="1"/>
  <c r="M1234" i="1"/>
  <c r="M1221" i="1"/>
  <c r="L1228" i="1"/>
  <c r="K1214" i="1"/>
  <c r="J1231" i="1"/>
  <c r="L1205" i="1"/>
  <c r="L1213" i="1"/>
  <c r="M1215" i="1"/>
  <c r="M1223" i="1"/>
  <c r="K1236" i="1"/>
  <c r="O1219" i="1"/>
  <c r="O1232" i="1"/>
  <c r="O1213" i="1"/>
  <c r="O1214" i="1"/>
  <c r="O1233" i="1"/>
  <c r="O1207" i="1"/>
  <c r="O1225" i="1"/>
  <c r="O1227" i="1"/>
  <c r="K1211" i="1"/>
  <c r="L1223" i="1"/>
  <c r="M1211" i="1"/>
  <c r="M1222" i="1"/>
  <c r="K1207" i="1"/>
  <c r="K1230" i="1"/>
  <c r="L1215" i="1"/>
  <c r="M1212" i="1"/>
  <c r="M1227" i="1"/>
  <c r="L1211" i="1"/>
  <c r="L1232" i="1"/>
  <c r="K1218" i="1"/>
  <c r="J1220" i="1"/>
  <c r="L1233" i="1"/>
  <c r="L1217" i="1"/>
  <c r="M1236" i="1"/>
  <c r="M1213" i="1"/>
  <c r="L1225" i="1"/>
  <c r="K1217" i="1"/>
  <c r="L1230" i="1"/>
  <c r="L1234" i="1"/>
  <c r="M1208" i="1"/>
  <c r="M1214" i="1"/>
  <c r="L1206" i="1"/>
  <c r="O1217" i="1"/>
  <c r="O1230" i="1"/>
  <c r="O1209" i="1"/>
  <c r="O1210" i="1"/>
  <c r="O1231" i="1"/>
  <c r="O1216" i="1"/>
  <c r="O1212" i="1"/>
  <c r="O1220" i="1"/>
  <c r="K1229" i="1"/>
  <c r="K1225" i="1"/>
  <c r="M1235" i="1"/>
  <c r="M1207" i="1"/>
  <c r="K1215" i="1"/>
  <c r="K1220" i="1"/>
  <c r="L1224" i="1"/>
  <c r="L1216" i="1"/>
  <c r="M1228" i="1"/>
  <c r="M1216" i="1"/>
  <c r="L1229" i="1"/>
  <c r="K1227" i="1"/>
  <c r="L1235" i="1"/>
  <c r="M1209" i="1"/>
  <c r="M1226" i="1"/>
  <c r="L1212" i="1"/>
  <c r="J1222" i="1"/>
  <c r="K1216" i="1"/>
  <c r="M1229" i="1"/>
  <c r="M1218" i="1"/>
  <c r="L1214" i="1"/>
  <c r="L1221" i="1"/>
  <c r="O1208" i="1"/>
  <c r="O1221" i="1"/>
  <c r="O1205" i="1"/>
  <c r="O1206" i="1"/>
  <c r="O1229" i="1"/>
  <c r="O1218" i="1"/>
  <c r="O1236" i="1"/>
  <c r="O1228" i="1"/>
  <c r="K1233" i="1"/>
  <c r="L1219" i="1"/>
  <c r="M1220" i="1"/>
  <c r="M1219" i="1"/>
  <c r="L1210" i="1"/>
  <c r="K1234" i="1"/>
  <c r="K1212" i="1"/>
  <c r="L1222" i="1"/>
  <c r="M1210" i="1"/>
  <c r="M1225" i="1"/>
  <c r="K1206" i="1"/>
  <c r="J1216" i="1"/>
  <c r="M1233" i="1"/>
  <c r="M1205" i="1"/>
  <c r="L1208" i="1"/>
  <c r="J1234" i="1"/>
  <c r="J1236" i="1"/>
  <c r="K1209" i="1"/>
  <c r="M1232" i="1"/>
  <c r="M1224" i="1"/>
  <c r="L1236" i="1"/>
  <c r="O1222" i="1"/>
  <c r="O1234" i="1"/>
  <c r="O1226" i="1"/>
  <c r="O1224" i="1"/>
  <c r="O1235" i="1"/>
  <c r="O1211" i="1"/>
  <c r="O1215" i="1"/>
  <c r="O1223" i="1"/>
  <c r="L1220" i="1"/>
  <c r="L1226" i="1"/>
  <c r="M1230" i="1"/>
  <c r="M1217" i="1"/>
  <c r="L1227" i="1"/>
  <c r="O1094" i="1"/>
  <c r="O1175" i="1"/>
  <c r="O1173" i="1"/>
  <c r="J1093" i="1"/>
  <c r="J1100" i="1"/>
  <c r="K1178" i="1"/>
  <c r="I1174" i="1"/>
  <c r="L1097" i="1"/>
  <c r="K1194" i="1"/>
  <c r="J1175" i="1"/>
  <c r="J1180" i="1"/>
  <c r="J1095" i="1"/>
  <c r="L1189" i="1"/>
  <c r="I1102" i="1"/>
  <c r="L1191" i="1"/>
  <c r="K1097" i="1"/>
  <c r="M1192" i="1"/>
  <c r="M1102" i="1"/>
  <c r="M1173" i="1"/>
  <c r="M1095" i="1"/>
  <c r="M1104" i="1"/>
  <c r="M1093" i="1"/>
  <c r="M1180" i="1"/>
  <c r="M1174" i="1"/>
  <c r="I1116" i="1"/>
  <c r="L1114" i="1"/>
  <c r="I1190" i="1"/>
  <c r="J1111" i="1"/>
  <c r="L1112" i="1"/>
  <c r="K1093" i="1"/>
  <c r="I1195" i="1"/>
  <c r="J1103" i="1"/>
  <c r="J1196" i="1"/>
  <c r="J1176" i="1"/>
  <c r="K1112" i="1"/>
  <c r="J1099" i="1"/>
  <c r="K1110" i="1"/>
  <c r="J1108" i="1"/>
  <c r="J1114" i="1"/>
  <c r="J1177" i="1"/>
  <c r="I1106" i="1"/>
  <c r="L1098" i="1"/>
  <c r="L1194" i="1"/>
  <c r="L1099" i="1"/>
  <c r="L1105" i="1"/>
  <c r="M1110" i="1"/>
  <c r="M1105" i="1"/>
  <c r="J1116" i="1"/>
  <c r="J1179" i="1"/>
  <c r="L1094" i="1"/>
  <c r="J1192" i="1"/>
  <c r="J1101" i="1"/>
  <c r="I1100" i="1"/>
  <c r="O1180" i="1"/>
  <c r="O1099" i="1"/>
  <c r="O1109" i="1"/>
  <c r="O1106" i="1"/>
  <c r="O1195" i="1"/>
  <c r="O1176" i="1"/>
  <c r="O1115" i="1"/>
  <c r="O1107" i="1"/>
  <c r="O1193" i="1"/>
  <c r="O1096" i="1"/>
  <c r="O1178" i="1"/>
  <c r="J1115" i="1"/>
  <c r="I1093" i="1"/>
  <c r="L1102" i="1"/>
  <c r="L1107" i="1"/>
  <c r="K1116" i="1"/>
  <c r="L1175" i="1"/>
  <c r="J1110" i="1"/>
  <c r="L1100" i="1"/>
  <c r="K1108" i="1"/>
  <c r="M1177" i="1"/>
  <c r="M1106" i="1"/>
  <c r="M1108" i="1"/>
  <c r="M1097" i="1"/>
  <c r="M1195" i="1"/>
  <c r="M1114" i="1"/>
  <c r="M1103" i="1"/>
  <c r="M1178" i="1"/>
  <c r="K1105" i="1"/>
  <c r="J1097" i="1"/>
  <c r="L1180" i="1"/>
  <c r="J1195" i="1"/>
  <c r="J1194" i="1"/>
  <c r="K1174" i="1"/>
  <c r="K1101" i="1"/>
  <c r="I1103" i="1"/>
  <c r="J1193" i="1"/>
  <c r="J1189" i="1"/>
  <c r="K1196" i="1"/>
  <c r="I1104" i="1"/>
  <c r="I1189" i="1"/>
  <c r="J1106" i="1"/>
  <c r="I1191" i="1"/>
  <c r="L1196" i="1"/>
  <c r="L1192" i="1"/>
  <c r="L1177" i="1"/>
  <c r="L1106" i="1"/>
  <c r="L1115" i="1"/>
  <c r="L1190" i="1"/>
  <c r="M1112" i="1"/>
  <c r="M1193" i="1"/>
  <c r="J1191" i="1"/>
  <c r="K1100" i="1"/>
  <c r="J1102" i="1"/>
  <c r="I1112" i="1"/>
  <c r="I1179" i="1"/>
  <c r="O1116" i="1"/>
  <c r="K1094" i="1"/>
  <c r="K1190" i="1"/>
  <c r="L1178" i="1"/>
  <c r="I1109" i="1"/>
  <c r="K1104" i="1"/>
  <c r="L1176" i="1"/>
  <c r="K1107" i="1"/>
  <c r="M1179" i="1"/>
  <c r="K1115" i="1"/>
  <c r="J1113" i="1"/>
  <c r="M1194" i="1"/>
  <c r="M1100" i="1"/>
  <c r="J1112" i="1"/>
  <c r="M1116" i="1"/>
  <c r="M1094" i="1"/>
  <c r="M1099" i="1"/>
  <c r="M1113" i="1"/>
  <c r="M1107" i="1"/>
  <c r="M1196" i="1"/>
  <c r="K1114" i="1"/>
  <c r="L1101" i="1"/>
  <c r="K1109" i="1"/>
  <c r="L1179" i="1"/>
  <c r="I1173" i="1"/>
  <c r="J1109" i="1"/>
  <c r="I1115" i="1"/>
  <c r="J1190" i="1"/>
  <c r="K1195" i="1"/>
  <c r="K1177" i="1"/>
  <c r="J1104" i="1"/>
  <c r="I1180" i="1"/>
  <c r="I1096" i="1"/>
  <c r="I1114" i="1"/>
  <c r="K1111" i="1"/>
  <c r="K1099" i="1"/>
  <c r="J1098" i="1"/>
  <c r="L1174" i="1"/>
  <c r="L1096" i="1"/>
  <c r="L1103" i="1"/>
  <c r="L1113" i="1"/>
  <c r="L1173" i="1"/>
  <c r="M1115" i="1"/>
  <c r="M1190" i="1"/>
  <c r="J1173" i="1"/>
  <c r="I1097" i="1"/>
  <c r="K1098" i="1"/>
  <c r="J1178" i="1"/>
  <c r="I1095" i="1"/>
  <c r="K1173" i="1"/>
  <c r="K1179" i="1"/>
  <c r="O1196" i="1"/>
  <c r="O1100" i="1"/>
  <c r="O1102" i="1"/>
  <c r="O1177" i="1"/>
  <c r="O1112" i="1"/>
  <c r="O1093" i="1"/>
  <c r="O1103" i="1"/>
  <c r="O1179" i="1"/>
  <c r="O1114" i="1"/>
  <c r="O1190" i="1"/>
  <c r="K1113" i="1"/>
  <c r="K1189" i="1"/>
  <c r="K1106" i="1"/>
  <c r="J1096" i="1"/>
  <c r="M1175" i="1"/>
  <c r="I1192" i="1"/>
  <c r="L1095" i="1"/>
  <c r="I1099" i="1"/>
  <c r="L1110" i="1"/>
  <c r="I1098" i="1"/>
  <c r="M1096" i="1"/>
  <c r="M1109" i="1"/>
  <c r="M1098" i="1"/>
  <c r="M1111" i="1"/>
  <c r="M1101" i="1"/>
  <c r="M1191" i="1"/>
  <c r="K1103" i="1"/>
  <c r="L1195" i="1"/>
  <c r="I1176" i="1"/>
  <c r="K1102" i="1"/>
  <c r="L1193" i="1"/>
  <c r="K1193" i="1"/>
  <c r="K1191" i="1"/>
  <c r="J1174" i="1"/>
  <c r="I1094" i="1"/>
  <c r="I1101" i="1"/>
  <c r="K1176" i="1"/>
  <c r="I1111" i="1"/>
  <c r="K1175" i="1"/>
  <c r="K1095" i="1"/>
  <c r="J1094" i="1"/>
  <c r="I1194" i="1"/>
  <c r="I1193" i="1"/>
  <c r="K1180" i="1"/>
  <c r="K1096" i="1"/>
  <c r="J1107" i="1"/>
  <c r="L1111" i="1"/>
  <c r="L1093" i="1"/>
  <c r="L1104" i="1"/>
  <c r="L1109" i="1"/>
  <c r="M1189" i="1"/>
  <c r="M1176" i="1"/>
  <c r="J1105" i="1"/>
  <c r="L1116" i="1"/>
  <c r="K1192" i="1"/>
  <c r="L1108" i="1"/>
  <c r="O1108" i="1"/>
  <c r="O1095" i="1"/>
  <c r="O1104" i="1"/>
  <c r="O1191" i="1"/>
  <c r="O1111" i="1"/>
  <c r="O1105" i="1"/>
  <c r="O1189" i="1"/>
  <c r="O1098" i="1"/>
  <c r="O1174" i="1"/>
  <c r="O1097" i="1"/>
  <c r="O1194" i="1"/>
  <c r="O1192" i="1"/>
  <c r="O1110" i="1"/>
  <c r="O1101" i="1"/>
  <c r="O1113" i="1"/>
  <c r="P1196" i="1"/>
  <c r="P1180" i="1"/>
  <c r="P1179" i="1"/>
  <c r="P1174" i="1"/>
  <c r="P1177" i="1"/>
  <c r="P1108" i="1"/>
  <c r="P1178" i="1"/>
  <c r="P1175" i="1"/>
  <c r="P1116" i="1"/>
  <c r="P1176" i="1"/>
  <c r="P1102" i="1"/>
  <c r="P1106" i="1"/>
  <c r="P1105" i="1"/>
  <c r="P1100" i="1"/>
  <c r="P1107" i="1"/>
  <c r="P1104" i="1"/>
  <c r="P1101" i="1"/>
  <c r="P1173" i="1"/>
  <c r="P1103" i="1"/>
  <c r="P1099" i="1"/>
  <c r="P1095" i="1"/>
  <c r="P1109" i="1"/>
  <c r="P1110" i="1"/>
  <c r="P1111" i="1"/>
  <c r="P1112" i="1"/>
  <c r="P1113" i="1"/>
  <c r="P1114" i="1"/>
  <c r="P1115" i="1"/>
  <c r="P1097" i="1"/>
  <c r="P1093" i="1"/>
  <c r="P1098" i="1"/>
  <c r="P1096" i="1"/>
  <c r="P1094" i="1"/>
  <c r="P1189" i="1"/>
  <c r="P1193" i="1"/>
  <c r="P1194" i="1"/>
  <c r="P1191" i="1"/>
  <c r="P1195" i="1"/>
  <c r="P1192" i="1"/>
  <c r="P1190" i="1"/>
  <c r="P4006" i="1"/>
  <c r="P4000" i="1"/>
  <c r="P3999" i="1"/>
  <c r="P4004" i="1"/>
  <c r="P4001" i="1"/>
  <c r="P4003" i="1"/>
  <c r="P4005" i="1"/>
  <c r="P4002" i="1"/>
  <c r="M3907" i="1"/>
  <c r="M3888" i="1"/>
  <c r="M3918" i="1"/>
  <c r="M3942" i="1"/>
  <c r="I3937" i="1"/>
  <c r="J3886" i="1"/>
  <c r="K3930" i="1"/>
  <c r="K3921" i="1"/>
  <c r="L3932" i="1"/>
  <c r="L3930" i="1"/>
  <c r="K3937" i="1"/>
  <c r="K3908" i="1"/>
  <c r="J3911" i="1"/>
  <c r="K3928" i="1"/>
  <c r="I3929" i="1"/>
  <c r="J3910" i="1"/>
  <c r="L3926" i="1"/>
  <c r="L3916" i="1"/>
  <c r="O4003" i="1"/>
  <c r="O4000" i="1"/>
  <c r="M3889" i="1"/>
  <c r="M3890" i="1"/>
  <c r="M3987" i="1"/>
  <c r="M3961" i="1"/>
  <c r="M3897" i="1"/>
  <c r="M3921" i="1"/>
  <c r="M3940" i="1"/>
  <c r="J3965" i="1"/>
  <c r="I3934" i="1"/>
  <c r="L3988" i="1"/>
  <c r="K3919" i="1"/>
  <c r="I3879" i="1"/>
  <c r="I3983" i="1"/>
  <c r="J3928" i="1"/>
  <c r="K3884" i="1"/>
  <c r="I3916" i="1"/>
  <c r="I3986" i="1"/>
  <c r="I3965" i="1"/>
  <c r="L3914" i="1"/>
  <c r="L4003" i="1"/>
  <c r="I3923" i="1"/>
  <c r="J3884" i="1"/>
  <c r="J3936" i="1"/>
  <c r="J3937" i="1"/>
  <c r="K3885" i="1"/>
  <c r="K3892" i="1"/>
  <c r="I3903" i="1"/>
  <c r="K3899" i="1"/>
  <c r="K3987" i="1"/>
  <c r="L4002" i="1"/>
  <c r="I3909" i="1"/>
  <c r="I3919" i="1"/>
  <c r="J3903" i="1"/>
  <c r="J3898" i="1"/>
  <c r="J3999" i="1"/>
  <c r="J3914" i="1"/>
  <c r="J3926" i="1"/>
  <c r="K3936" i="1"/>
  <c r="K3983" i="1"/>
  <c r="I3885" i="1"/>
  <c r="K3911" i="1"/>
  <c r="K3925" i="1"/>
  <c r="K3904" i="1"/>
  <c r="K3999" i="1"/>
  <c r="L3886" i="1"/>
  <c r="L3995" i="1"/>
  <c r="L3906" i="1"/>
  <c r="I3920" i="1"/>
  <c r="L3941" i="1"/>
  <c r="L3990" i="1"/>
  <c r="J3890" i="1"/>
  <c r="L3921" i="1"/>
  <c r="L3882" i="1"/>
  <c r="L3884" i="1"/>
  <c r="L3891" i="1"/>
  <c r="L3900" i="1"/>
  <c r="L3899" i="1"/>
  <c r="L3917" i="1"/>
  <c r="L3928" i="1"/>
  <c r="M3924" i="1"/>
  <c r="M3930" i="1"/>
  <c r="M3935" i="1"/>
  <c r="J3961" i="1"/>
  <c r="J3899" i="1"/>
  <c r="M3899" i="1"/>
  <c r="M3934" i="1"/>
  <c r="I3887" i="1"/>
  <c r="L3893" i="1"/>
  <c r="K3997" i="1"/>
  <c r="I3997" i="1"/>
  <c r="K3920" i="1"/>
  <c r="K3942" i="1"/>
  <c r="J3927" i="1"/>
  <c r="J3990" i="1"/>
  <c r="J3959" i="1"/>
  <c r="L3984" i="1"/>
  <c r="M4000" i="1"/>
  <c r="O4005" i="1"/>
  <c r="O3999" i="1"/>
  <c r="M3912" i="1"/>
  <c r="M3914" i="1"/>
  <c r="M3903" i="1"/>
  <c r="M3959" i="1"/>
  <c r="M3895" i="1"/>
  <c r="M3900" i="1"/>
  <c r="M3920" i="1"/>
  <c r="I3906" i="1"/>
  <c r="K3917" i="1"/>
  <c r="L3938" i="1"/>
  <c r="K3895" i="1"/>
  <c r="I3942" i="1"/>
  <c r="I3996" i="1"/>
  <c r="K3960" i="1"/>
  <c r="K3888" i="1"/>
  <c r="I3911" i="1"/>
  <c r="J3912" i="1"/>
  <c r="I3901" i="1"/>
  <c r="J3888" i="1"/>
  <c r="L3896" i="1"/>
  <c r="L3925" i="1"/>
  <c r="J3919" i="1"/>
  <c r="I3886" i="1"/>
  <c r="J3905" i="1"/>
  <c r="J3934" i="1"/>
  <c r="I3912" i="1"/>
  <c r="K3935" i="1"/>
  <c r="K3932" i="1"/>
  <c r="J3885" i="1"/>
  <c r="J3896" i="1"/>
  <c r="J3909" i="1"/>
  <c r="L4000" i="1"/>
  <c r="I3927" i="1"/>
  <c r="I3966" i="1"/>
  <c r="J3883" i="1"/>
  <c r="J4005" i="1"/>
  <c r="J3988" i="1"/>
  <c r="J3900" i="1"/>
  <c r="K3883" i="1"/>
  <c r="K3907" i="1"/>
  <c r="J3962" i="1"/>
  <c r="K4001" i="1"/>
  <c r="K3964" i="1"/>
  <c r="K3934" i="1"/>
  <c r="I3998" i="1"/>
  <c r="L3919" i="1"/>
  <c r="L3885" i="1"/>
  <c r="L3908" i="1"/>
  <c r="I3963" i="1"/>
  <c r="L3902" i="1"/>
  <c r="L3996" i="1"/>
  <c r="L3933" i="1"/>
  <c r="L3903" i="1"/>
  <c r="L3915" i="1"/>
  <c r="L3992" i="1"/>
  <c r="L3889" i="1"/>
  <c r="J3897" i="1"/>
  <c r="L3935" i="1"/>
  <c r="L3966" i="1"/>
  <c r="L3965" i="1"/>
  <c r="L3962" i="1"/>
  <c r="M3916" i="1"/>
  <c r="M3913" i="1"/>
  <c r="M3887" i="1"/>
  <c r="M3886" i="1"/>
  <c r="M3933" i="1"/>
  <c r="I3938" i="1"/>
  <c r="K3989" i="1"/>
  <c r="L3934" i="1"/>
  <c r="L3923" i="1"/>
  <c r="K4002" i="1"/>
  <c r="K3998" i="1"/>
  <c r="J3942" i="1"/>
  <c r="O3987" i="1"/>
  <c r="O3994" i="1"/>
  <c r="O3881" i="1"/>
  <c r="O3932" i="1"/>
  <c r="O3903" i="1"/>
  <c r="O3962" i="1"/>
  <c r="O3914" i="1"/>
  <c r="O3893" i="1"/>
  <c r="O3904" i="1"/>
  <c r="O3934" i="1"/>
  <c r="J3892" i="1"/>
  <c r="I3883" i="1"/>
  <c r="I3991" i="1"/>
  <c r="K3929" i="1"/>
  <c r="K3938" i="1"/>
  <c r="J3925" i="1"/>
  <c r="K3985" i="1"/>
  <c r="I3935" i="1"/>
  <c r="M3896" i="1"/>
  <c r="M3998" i="1"/>
  <c r="M3885" i="1"/>
  <c r="M4006" i="1"/>
  <c r="L3994" i="1"/>
  <c r="K4005" i="1"/>
  <c r="J3920" i="1"/>
  <c r="I3989" i="1"/>
  <c r="O3880" i="1"/>
  <c r="O3937" i="1"/>
  <c r="O3920" i="1"/>
  <c r="O3923" i="1"/>
  <c r="O3997" i="1"/>
  <c r="O3929" i="1"/>
  <c r="O3998" i="1"/>
  <c r="O3889" i="1"/>
  <c r="O3964" i="1"/>
  <c r="O3912" i="1"/>
  <c r="O3942" i="1"/>
  <c r="J3916" i="1"/>
  <c r="J3939" i="1"/>
  <c r="K3926" i="1"/>
  <c r="L3907" i="1"/>
  <c r="K3902" i="1"/>
  <c r="I3995" i="1"/>
  <c r="M3941" i="1"/>
  <c r="M3985" i="1"/>
  <c r="M3905" i="1"/>
  <c r="L3897" i="1"/>
  <c r="J4003" i="1"/>
  <c r="I3899" i="1"/>
  <c r="I3931" i="1"/>
  <c r="O3884" i="1"/>
  <c r="O3900" i="1"/>
  <c r="O3985" i="1"/>
  <c r="O3921" i="1"/>
  <c r="O3993" i="1"/>
  <c r="O3992" i="1"/>
  <c r="O3901" i="1"/>
  <c r="O3991" i="1"/>
  <c r="O3960" i="1"/>
  <c r="O3931" i="1"/>
  <c r="O3908" i="1"/>
  <c r="J3923" i="1"/>
  <c r="J3894" i="1"/>
  <c r="I3940" i="1"/>
  <c r="J3922" i="1"/>
  <c r="K3984" i="1"/>
  <c r="L3997" i="1"/>
  <c r="J3991" i="1"/>
  <c r="M3929" i="1"/>
  <c r="M3993" i="1"/>
  <c r="M3962" i="1"/>
  <c r="L3887" i="1"/>
  <c r="J3921" i="1"/>
  <c r="K3890" i="1"/>
  <c r="K3879" i="1"/>
  <c r="O3911" i="1"/>
  <c r="O3935" i="1"/>
  <c r="O3925" i="1"/>
  <c r="O3888" i="1"/>
  <c r="O3938" i="1"/>
  <c r="O3897" i="1"/>
  <c r="O3988" i="1"/>
  <c r="O3891" i="1"/>
  <c r="O3990" i="1"/>
  <c r="O3902" i="1"/>
  <c r="O3918" i="1"/>
  <c r="I3898" i="1"/>
  <c r="J3918" i="1"/>
  <c r="K3941" i="1"/>
  <c r="J3880" i="1"/>
  <c r="L3911" i="1"/>
  <c r="J3902" i="1"/>
  <c r="J3940" i="1"/>
  <c r="M3902" i="1"/>
  <c r="M3995" i="1"/>
  <c r="M3991" i="1"/>
  <c r="L3905" i="1"/>
  <c r="I3902" i="1"/>
  <c r="K3992" i="1"/>
  <c r="L3964" i="1"/>
  <c r="M3997" i="1"/>
  <c r="M3883" i="1"/>
  <c r="M3960" i="1"/>
  <c r="O3892" i="1"/>
  <c r="O3930" i="1"/>
  <c r="O3882" i="1"/>
  <c r="O3907" i="1"/>
  <c r="O3927" i="1"/>
  <c r="O3965" i="1"/>
  <c r="O3898" i="1"/>
  <c r="O3986" i="1"/>
  <c r="O3915" i="1"/>
  <c r="O3890" i="1"/>
  <c r="O3995" i="1"/>
  <c r="O3989" i="1"/>
  <c r="O3961" i="1"/>
  <c r="O3936" i="1"/>
  <c r="O3909" i="1"/>
  <c r="O3895" i="1"/>
  <c r="O3913" i="1"/>
  <c r="O3963" i="1"/>
  <c r="O3984" i="1"/>
  <c r="O3910" i="1"/>
  <c r="O3885" i="1"/>
  <c r="O3916" i="1"/>
  <c r="O3926" i="1"/>
  <c r="O3894" i="1"/>
  <c r="O3933" i="1"/>
  <c r="L3913" i="1"/>
  <c r="L3922" i="1"/>
  <c r="K3939" i="1"/>
  <c r="I3910" i="1"/>
  <c r="J4006" i="1"/>
  <c r="K3965" i="1"/>
  <c r="K3991" i="1"/>
  <c r="J3879" i="1"/>
  <c r="J3889" i="1"/>
  <c r="K3893" i="1"/>
  <c r="L3883" i="1"/>
  <c r="L3920" i="1"/>
  <c r="K3915" i="1"/>
  <c r="K3889" i="1"/>
  <c r="I3930" i="1"/>
  <c r="I3905" i="1"/>
  <c r="M3926" i="1"/>
  <c r="M3894" i="1"/>
  <c r="M3917" i="1"/>
  <c r="M3989" i="1"/>
  <c r="M3911" i="1"/>
  <c r="M4001" i="1"/>
  <c r="L3983" i="1"/>
  <c r="L3936" i="1"/>
  <c r="K3924" i="1"/>
  <c r="K3995" i="1"/>
  <c r="I3941" i="1"/>
  <c r="I3880" i="1"/>
  <c r="I3987" i="1"/>
  <c r="I3881" i="1"/>
  <c r="K3986" i="1"/>
  <c r="K3933" i="1"/>
  <c r="J3992" i="1"/>
  <c r="J3924" i="1"/>
  <c r="K3988" i="1"/>
  <c r="L3904" i="1"/>
  <c r="J3964" i="1"/>
  <c r="J3983" i="1"/>
  <c r="K3914" i="1"/>
  <c r="J3891" i="1"/>
  <c r="I3993" i="1"/>
  <c r="M3925" i="1"/>
  <c r="M3966" i="1"/>
  <c r="M3884" i="1"/>
  <c r="M3893" i="1"/>
  <c r="M3928" i="1"/>
  <c r="M3964" i="1"/>
  <c r="M3931" i="1"/>
  <c r="L3991" i="1"/>
  <c r="L3963" i="1"/>
  <c r="L3890" i="1"/>
  <c r="L3910" i="1"/>
  <c r="L3924" i="1"/>
  <c r="L3987" i="1"/>
  <c r="L3998" i="1"/>
  <c r="L3942" i="1"/>
  <c r="L3888" i="1"/>
  <c r="L3894" i="1"/>
  <c r="L3937" i="1"/>
  <c r="J3935" i="1"/>
  <c r="K3891" i="1"/>
  <c r="K3898" i="1"/>
  <c r="J3963" i="1"/>
  <c r="J3938" i="1"/>
  <c r="K3994" i="1"/>
  <c r="J3985" i="1"/>
  <c r="I3933" i="1"/>
  <c r="I3892" i="1"/>
  <c r="I3921" i="1"/>
  <c r="K3966" i="1"/>
  <c r="K3963" i="1"/>
  <c r="I3988" i="1"/>
  <c r="K3961" i="1"/>
  <c r="K3931" i="1"/>
  <c r="J3960" i="1"/>
  <c r="J3989" i="1"/>
  <c r="J3995" i="1"/>
  <c r="J3882" i="1"/>
  <c r="I4004" i="1"/>
  <c r="I3962" i="1"/>
  <c r="M4002" i="1"/>
  <c r="J3933" i="1"/>
  <c r="I3984" i="1"/>
  <c r="J3966" i="1"/>
  <c r="K3886" i="1"/>
  <c r="K3912" i="1"/>
  <c r="I3904" i="1"/>
  <c r="K3922" i="1"/>
  <c r="L4001" i="1"/>
  <c r="M3919" i="1"/>
  <c r="M3882" i="1"/>
  <c r="M3983" i="1"/>
  <c r="M3988" i="1"/>
  <c r="M3915" i="1"/>
  <c r="O4001" i="1"/>
  <c r="L3909" i="1"/>
  <c r="L3880" i="1"/>
  <c r="K3910" i="1"/>
  <c r="J3893" i="1"/>
  <c r="I3939" i="1"/>
  <c r="J3904" i="1"/>
  <c r="J3901" i="1"/>
  <c r="K3990" i="1"/>
  <c r="K3900" i="1"/>
  <c r="I3882" i="1"/>
  <c r="I3915" i="1"/>
  <c r="K3996" i="1"/>
  <c r="L3989" i="1"/>
  <c r="J3915" i="1"/>
  <c r="L3999" i="1"/>
  <c r="M3922" i="1"/>
  <c r="M3879" i="1"/>
  <c r="M3880" i="1"/>
  <c r="M3996" i="1"/>
  <c r="M3904" i="1"/>
  <c r="M3909" i="1"/>
  <c r="O3928" i="1"/>
  <c r="O3941" i="1"/>
  <c r="O3896" i="1"/>
  <c r="O3996" i="1"/>
  <c r="O3905" i="1"/>
  <c r="O3939" i="1"/>
  <c r="O3919" i="1"/>
  <c r="O3879" i="1"/>
  <c r="O3917" i="1"/>
  <c r="O3940" i="1"/>
  <c r="O3922" i="1"/>
  <c r="O3899" i="1"/>
  <c r="O3959" i="1"/>
  <c r="O3966" i="1"/>
  <c r="O3883" i="1"/>
  <c r="O3983" i="1"/>
  <c r="O3887" i="1"/>
  <c r="O3886" i="1"/>
  <c r="O3906" i="1"/>
  <c r="O3924" i="1"/>
  <c r="M4004" i="1"/>
  <c r="L3892" i="1"/>
  <c r="J3895" i="1"/>
  <c r="K3894" i="1"/>
  <c r="K3959" i="1"/>
  <c r="K3940" i="1"/>
  <c r="I3890" i="1"/>
  <c r="I3990" i="1"/>
  <c r="K3927" i="1"/>
  <c r="L3912" i="1"/>
  <c r="L3881" i="1"/>
  <c r="J3941" i="1"/>
  <c r="J3994" i="1"/>
  <c r="I3896" i="1"/>
  <c r="L4006" i="1"/>
  <c r="M3910" i="1"/>
  <c r="M3994" i="1"/>
  <c r="M3908" i="1"/>
  <c r="M3932" i="1"/>
  <c r="M3999" i="1"/>
  <c r="L3960" i="1"/>
  <c r="L3879" i="1"/>
  <c r="J3908" i="1"/>
  <c r="L4005" i="1"/>
  <c r="J3987" i="1"/>
  <c r="K3909" i="1"/>
  <c r="K3897" i="1"/>
  <c r="K3906" i="1"/>
  <c r="K3882" i="1"/>
  <c r="L3898" i="1"/>
  <c r="K3887" i="1"/>
  <c r="J3913" i="1"/>
  <c r="M3937" i="1"/>
  <c r="M3939" i="1"/>
  <c r="M3881" i="1"/>
  <c r="M3986" i="1"/>
  <c r="M3963" i="1"/>
  <c r="L3927" i="1"/>
  <c r="L3931" i="1"/>
  <c r="L3918" i="1"/>
  <c r="L3985" i="1"/>
  <c r="L3939" i="1"/>
  <c r="I3928" i="1"/>
  <c r="L3895" i="1"/>
  <c r="J3996" i="1"/>
  <c r="L3961" i="1"/>
  <c r="L3986" i="1"/>
  <c r="L3901" i="1"/>
  <c r="I3936" i="1"/>
  <c r="I3932" i="1"/>
  <c r="K3880" i="1"/>
  <c r="J3986" i="1"/>
  <c r="I3985" i="1"/>
  <c r="I3924" i="1"/>
  <c r="K3881" i="1"/>
  <c r="J3881" i="1"/>
  <c r="J3887" i="1"/>
  <c r="J3931" i="1"/>
  <c r="I3914" i="1"/>
  <c r="J3998" i="1"/>
  <c r="I3964" i="1"/>
  <c r="I3922" i="1"/>
  <c r="L4004" i="1"/>
  <c r="J3929" i="1"/>
  <c r="J3984" i="1"/>
  <c r="K3918" i="1"/>
  <c r="J3917" i="1"/>
  <c r="I3913" i="1"/>
  <c r="J3997" i="1"/>
  <c r="I3994" i="1"/>
  <c r="M4003" i="1"/>
  <c r="L3940" i="1"/>
  <c r="K3901" i="1"/>
  <c r="K3913" i="1"/>
  <c r="J3930" i="1"/>
  <c r="I3961" i="1"/>
  <c r="I3918" i="1"/>
  <c r="I3893" i="1"/>
  <c r="K3993" i="1"/>
  <c r="J3993" i="1"/>
  <c r="K3903" i="1"/>
  <c r="K3896" i="1"/>
  <c r="L3959" i="1"/>
  <c r="L3929" i="1"/>
  <c r="K3905" i="1"/>
  <c r="I3900" i="1"/>
  <c r="M3938" i="1"/>
  <c r="M3901" i="1"/>
  <c r="M3990" i="1"/>
  <c r="M3892" i="1"/>
  <c r="M3891" i="1"/>
  <c r="M3927" i="1"/>
  <c r="M3906" i="1"/>
  <c r="O4002" i="1"/>
  <c r="O4004" i="1"/>
  <c r="O4006" i="1"/>
  <c r="M4005" i="1"/>
  <c r="L3993" i="1"/>
  <c r="K4003" i="1"/>
  <c r="K3916" i="1"/>
  <c r="J3907" i="1"/>
  <c r="I3908" i="1"/>
  <c r="I3907" i="1"/>
  <c r="I3897" i="1"/>
  <c r="K3962" i="1"/>
  <c r="J3906" i="1"/>
  <c r="K4006" i="1"/>
  <c r="K3923" i="1"/>
  <c r="J3932" i="1"/>
  <c r="I3992" i="1"/>
  <c r="M3936" i="1"/>
  <c r="M3898" i="1"/>
  <c r="M3965" i="1"/>
  <c r="M3923" i="1"/>
  <c r="M3992" i="1"/>
  <c r="M3984" i="1"/>
  <c r="P3941" i="1"/>
  <c r="P3940" i="1"/>
  <c r="P3939" i="1"/>
  <c r="P3938" i="1"/>
  <c r="P3937" i="1"/>
  <c r="P3936" i="1"/>
  <c r="P3935" i="1"/>
  <c r="P3934" i="1"/>
  <c r="P3942" i="1"/>
  <c r="P3932" i="1"/>
  <c r="P3922" i="1"/>
  <c r="P3921" i="1"/>
  <c r="P3920" i="1"/>
  <c r="P3919" i="1"/>
  <c r="P3930" i="1"/>
  <c r="P3910" i="1"/>
  <c r="P3926" i="1"/>
  <c r="P3902" i="1"/>
  <c r="P3900" i="1"/>
  <c r="P3896" i="1"/>
  <c r="P3918" i="1"/>
  <c r="P3908" i="1"/>
  <c r="P3899" i="1"/>
  <c r="P3897" i="1"/>
  <c r="P3894" i="1"/>
  <c r="P3886" i="1"/>
  <c r="P3906" i="1"/>
  <c r="P3904" i="1"/>
  <c r="P3887" i="1"/>
  <c r="P3909" i="1"/>
  <c r="P3895" i="1"/>
  <c r="P3889" i="1"/>
  <c r="P3881" i="1"/>
  <c r="P3998" i="1"/>
  <c r="P3891" i="1"/>
  <c r="P3879" i="1"/>
  <c r="P3995" i="1"/>
  <c r="P3880" i="1"/>
  <c r="P3901" i="1"/>
  <c r="P3893" i="1"/>
  <c r="P3966" i="1"/>
  <c r="P3997" i="1"/>
  <c r="P3993" i="1"/>
  <c r="P3898" i="1"/>
  <c r="P3990" i="1"/>
  <c r="P3983" i="1"/>
  <c r="P3996" i="1"/>
  <c r="P3994" i="1"/>
  <c r="P3992" i="1"/>
  <c r="P3991" i="1"/>
  <c r="P3984" i="1"/>
  <c r="P3963" i="1"/>
  <c r="P3959" i="1"/>
  <c r="P3988" i="1"/>
  <c r="P3905" i="1"/>
  <c r="P3907" i="1"/>
  <c r="P3882" i="1"/>
  <c r="P3915" i="1"/>
  <c r="P3912" i="1"/>
  <c r="P3916" i="1"/>
  <c r="P3917" i="1"/>
  <c r="P3985" i="1"/>
  <c r="P3888" i="1"/>
  <c r="P3989" i="1"/>
  <c r="P3913" i="1"/>
  <c r="P3960" i="1"/>
  <c r="P3962" i="1"/>
  <c r="P3964" i="1"/>
  <c r="P3890" i="1"/>
  <c r="P3903" i="1"/>
  <c r="P3911" i="1"/>
  <c r="P3928" i="1"/>
  <c r="P3925" i="1"/>
  <c r="P3931" i="1"/>
  <c r="P3924" i="1"/>
  <c r="P3933" i="1"/>
  <c r="P3986" i="1"/>
  <c r="P3961" i="1"/>
  <c r="P3965" i="1"/>
  <c r="P3923" i="1"/>
  <c r="P3914" i="1"/>
  <c r="P3987" i="1"/>
  <c r="P3892" i="1"/>
  <c r="P3884" i="1"/>
  <c r="P3883" i="1"/>
  <c r="P3885" i="1"/>
  <c r="P3929" i="1"/>
  <c r="P3927" i="1"/>
  <c r="J2978" i="1"/>
  <c r="K3015" i="1"/>
  <c r="I2947" i="1"/>
  <c r="J2950" i="1"/>
  <c r="J2943" i="1"/>
  <c r="J2983" i="1"/>
  <c r="J2956" i="1"/>
  <c r="K2951" i="1"/>
  <c r="L2931" i="1"/>
  <c r="J3012" i="1"/>
  <c r="J3022" i="1"/>
  <c r="J2981" i="1"/>
  <c r="L2959" i="1"/>
  <c r="L2911" i="1"/>
  <c r="L2942" i="1"/>
  <c r="K3000" i="1"/>
  <c r="L2950" i="1"/>
  <c r="L2897" i="1"/>
  <c r="K2922" i="1"/>
  <c r="J2919" i="1"/>
  <c r="M2908" i="1"/>
  <c r="M2928" i="1"/>
  <c r="M2959" i="1"/>
  <c r="M2952" i="1"/>
  <c r="M2953" i="1"/>
  <c r="M2922" i="1"/>
  <c r="M2924" i="1"/>
  <c r="M2947" i="1"/>
  <c r="I2956" i="1"/>
  <c r="J2929" i="1"/>
  <c r="J2926" i="1"/>
  <c r="J2935" i="1"/>
  <c r="K2981" i="1"/>
  <c r="J3021" i="1"/>
  <c r="K2942" i="1"/>
  <c r="L2899" i="1"/>
  <c r="K2896" i="1"/>
  <c r="L2978" i="1"/>
  <c r="L3013" i="1"/>
  <c r="J2938" i="1"/>
  <c r="K2924" i="1"/>
  <c r="L2977" i="1"/>
  <c r="L2983" i="1"/>
  <c r="J2982" i="1"/>
  <c r="L2936" i="1"/>
  <c r="J2905" i="1"/>
  <c r="K3006" i="1"/>
  <c r="M2910" i="1"/>
  <c r="M2936" i="1"/>
  <c r="M3007" i="1"/>
  <c r="M2955" i="1"/>
  <c r="M3019" i="1"/>
  <c r="M3005" i="1"/>
  <c r="M2917" i="1"/>
  <c r="M2913" i="1"/>
  <c r="M3012" i="1"/>
  <c r="M2930" i="1"/>
  <c r="M2916" i="1"/>
  <c r="M3013" i="1"/>
  <c r="M2937" i="1"/>
  <c r="L2896" i="1"/>
  <c r="L3011" i="1"/>
  <c r="K2916" i="1"/>
  <c r="K2983" i="1"/>
  <c r="J3008" i="1"/>
  <c r="I2934" i="1"/>
  <c r="J2979" i="1"/>
  <c r="M2980" i="1"/>
  <c r="M3003" i="1"/>
  <c r="M2941" i="1"/>
  <c r="K2903" i="1"/>
  <c r="L2925" i="1"/>
  <c r="K2979" i="1"/>
  <c r="L2953" i="1"/>
  <c r="J2914" i="1"/>
  <c r="J2932" i="1"/>
  <c r="L2979" i="1"/>
  <c r="K2918" i="1"/>
  <c r="L3018" i="1"/>
  <c r="K2943" i="1"/>
  <c r="K2934" i="1"/>
  <c r="K2935" i="1"/>
  <c r="I3006" i="1"/>
  <c r="M2958" i="1"/>
  <c r="M2932" i="1"/>
  <c r="K2949" i="1"/>
  <c r="L2948" i="1"/>
  <c r="L2952" i="1"/>
  <c r="J3001" i="1"/>
  <c r="L3005" i="1"/>
  <c r="K2913" i="1"/>
  <c r="K2904" i="1"/>
  <c r="J3014" i="1"/>
  <c r="K3023" i="1"/>
  <c r="O2903" i="1"/>
  <c r="O2911" i="1"/>
  <c r="O2897" i="1"/>
  <c r="O2914" i="1"/>
  <c r="O2979" i="1"/>
  <c r="I2929" i="1"/>
  <c r="I2978" i="1"/>
  <c r="K2915" i="1"/>
  <c r="K2908" i="1"/>
  <c r="J3013" i="1"/>
  <c r="J2911" i="1"/>
  <c r="K3008" i="1"/>
  <c r="J2928" i="1"/>
  <c r="K2948" i="1"/>
  <c r="L2980" i="1"/>
  <c r="K3001" i="1"/>
  <c r="L2923" i="1"/>
  <c r="L3004" i="1"/>
  <c r="J2949" i="1"/>
  <c r="L3009" i="1"/>
  <c r="L2943" i="1"/>
  <c r="J2977" i="1"/>
  <c r="K2937" i="1"/>
  <c r="L2946" i="1"/>
  <c r="L2924" i="1"/>
  <c r="J2896" i="1"/>
  <c r="M2939" i="1"/>
  <c r="M2935" i="1"/>
  <c r="M3009" i="1"/>
  <c r="M3010" i="1"/>
  <c r="M2899" i="1"/>
  <c r="M3022" i="1"/>
  <c r="M2915" i="1"/>
  <c r="M2929" i="1"/>
  <c r="J2955" i="1"/>
  <c r="K2906" i="1"/>
  <c r="J3004" i="1"/>
  <c r="K2909" i="1"/>
  <c r="K2933" i="1"/>
  <c r="J2951" i="1"/>
  <c r="J3020" i="1"/>
  <c r="J2937" i="1"/>
  <c r="L2915" i="1"/>
  <c r="L3010" i="1"/>
  <c r="K3019" i="1"/>
  <c r="J2940" i="1"/>
  <c r="J2939" i="1"/>
  <c r="J3015" i="1"/>
  <c r="J2907" i="1"/>
  <c r="M2940" i="1"/>
  <c r="M3015" i="1"/>
  <c r="M3000" i="1"/>
  <c r="M2982" i="1"/>
  <c r="M3017" i="1"/>
  <c r="M2914" i="1"/>
  <c r="M2898" i="1"/>
  <c r="I2914" i="1"/>
  <c r="M2956" i="1"/>
  <c r="L2907" i="1"/>
  <c r="M2949" i="1"/>
  <c r="M3018" i="1"/>
  <c r="M3014" i="1"/>
  <c r="M2945" i="1"/>
  <c r="I2936" i="1"/>
  <c r="L3006" i="1"/>
  <c r="K2899" i="1"/>
  <c r="L3007" i="1"/>
  <c r="K2932" i="1"/>
  <c r="L2909" i="1"/>
  <c r="J2917" i="1"/>
  <c r="J2922" i="1"/>
  <c r="K3012" i="1"/>
  <c r="K2957" i="1"/>
  <c r="J2933" i="1"/>
  <c r="I2904" i="1"/>
  <c r="M2897" i="1"/>
  <c r="M2907" i="1"/>
  <c r="M3004" i="1"/>
  <c r="K2946" i="1"/>
  <c r="L2947" i="1"/>
  <c r="L2900" i="1"/>
  <c r="K2919" i="1"/>
  <c r="K2940" i="1"/>
  <c r="L2905" i="1"/>
  <c r="K2921" i="1"/>
  <c r="J2908" i="1"/>
  <c r="J2959" i="1"/>
  <c r="K2929" i="1"/>
  <c r="M2901" i="1"/>
  <c r="M2946" i="1"/>
  <c r="J2902" i="1"/>
  <c r="J2931" i="1"/>
  <c r="L3008" i="1"/>
  <c r="L2921" i="1"/>
  <c r="J2944" i="1"/>
  <c r="K2917" i="1"/>
  <c r="L2913" i="1"/>
  <c r="J2980" i="1"/>
  <c r="J3009" i="1"/>
  <c r="K3016" i="1"/>
  <c r="M2904" i="1"/>
  <c r="M2900" i="1"/>
  <c r="M2943" i="1"/>
  <c r="K2982" i="1"/>
  <c r="L2904" i="1"/>
  <c r="J2945" i="1"/>
  <c r="L2932" i="1"/>
  <c r="J2909" i="1"/>
  <c r="J2924" i="1"/>
  <c r="K2897" i="1"/>
  <c r="O2948" i="1"/>
  <c r="O2951" i="1"/>
  <c r="O2918" i="1"/>
  <c r="O2959" i="1"/>
  <c r="O2898" i="1"/>
  <c r="O3022" i="1"/>
  <c r="O2923" i="1"/>
  <c r="O3005" i="1"/>
  <c r="O3006" i="1"/>
  <c r="O3001" i="1"/>
  <c r="O2976" i="1"/>
  <c r="O2937" i="1"/>
  <c r="O2940" i="1"/>
  <c r="O2938" i="1"/>
  <c r="O2947" i="1"/>
  <c r="O2944" i="1"/>
  <c r="O2909" i="1"/>
  <c r="O3014" i="1"/>
  <c r="O3002" i="1"/>
  <c r="O3019" i="1"/>
  <c r="O2901" i="1"/>
  <c r="O2978" i="1"/>
  <c r="O2932" i="1"/>
  <c r="O3017" i="1"/>
  <c r="O3016" i="1"/>
  <c r="O3023" i="1"/>
  <c r="O3015" i="1"/>
  <c r="O2930" i="1"/>
  <c r="O2916" i="1"/>
  <c r="O2935" i="1"/>
  <c r="K2931" i="1"/>
  <c r="K2945" i="1"/>
  <c r="L3001" i="1"/>
  <c r="L2912" i="1"/>
  <c r="M2903" i="1"/>
  <c r="M2896" i="1"/>
  <c r="J2899" i="1"/>
  <c r="J2953" i="1"/>
  <c r="K2930" i="1"/>
  <c r="K3004" i="1"/>
  <c r="M2951" i="1"/>
  <c r="J2903" i="1"/>
  <c r="M2938" i="1"/>
  <c r="M3021" i="1"/>
  <c r="L2898" i="1"/>
  <c r="K2911" i="1"/>
  <c r="M2983" i="1"/>
  <c r="L3020" i="1"/>
  <c r="M3016" i="1"/>
  <c r="M3002" i="1"/>
  <c r="J2952" i="1"/>
  <c r="J2916" i="1"/>
  <c r="L2954" i="1"/>
  <c r="K2959" i="1"/>
  <c r="L2951" i="1"/>
  <c r="J2954" i="1"/>
  <c r="J3016" i="1"/>
  <c r="J2910" i="1"/>
  <c r="J2941" i="1"/>
  <c r="M2931" i="1"/>
  <c r="M3006" i="1"/>
  <c r="J2976" i="1"/>
  <c r="L2916" i="1"/>
  <c r="K3011" i="1"/>
  <c r="L2935" i="1"/>
  <c r="K3018" i="1"/>
  <c r="L2929" i="1"/>
  <c r="J3003" i="1"/>
  <c r="J2906" i="1"/>
  <c r="J2927" i="1"/>
  <c r="O2910" i="1"/>
  <c r="O2933" i="1"/>
  <c r="O2924" i="1"/>
  <c r="O2936" i="1"/>
  <c r="O2928" i="1"/>
  <c r="O2939" i="1"/>
  <c r="O2952" i="1"/>
  <c r="O2980" i="1"/>
  <c r="O2946" i="1"/>
  <c r="O2905" i="1"/>
  <c r="O3012" i="1"/>
  <c r="O3000" i="1"/>
  <c r="O3013" i="1"/>
  <c r="O3003" i="1"/>
  <c r="O3018" i="1"/>
  <c r="O3020" i="1"/>
  <c r="O2957" i="1"/>
  <c r="O2921" i="1"/>
  <c r="O2977" i="1"/>
  <c r="O2945" i="1"/>
  <c r="O2950" i="1"/>
  <c r="K3009" i="1"/>
  <c r="K2978" i="1"/>
  <c r="J2904" i="1"/>
  <c r="L2937" i="1"/>
  <c r="L2981" i="1"/>
  <c r="L3021" i="1"/>
  <c r="J2913" i="1"/>
  <c r="K2952" i="1"/>
  <c r="K3020" i="1"/>
  <c r="L3016" i="1"/>
  <c r="K2901" i="1"/>
  <c r="K2944" i="1"/>
  <c r="J3002" i="1"/>
  <c r="L2938" i="1"/>
  <c r="L3019" i="1"/>
  <c r="K2954" i="1"/>
  <c r="K3022" i="1"/>
  <c r="M2920" i="1"/>
  <c r="K2977" i="1"/>
  <c r="M2925" i="1"/>
  <c r="M2981" i="1"/>
  <c r="M2979" i="1"/>
  <c r="M3011" i="1"/>
  <c r="J3011" i="1"/>
  <c r="L2982" i="1"/>
  <c r="K3013" i="1"/>
  <c r="L2945" i="1"/>
  <c r="J3010" i="1"/>
  <c r="L2933" i="1"/>
  <c r="K2976" i="1"/>
  <c r="L2910" i="1"/>
  <c r="L2976" i="1"/>
  <c r="K2938" i="1"/>
  <c r="J2898" i="1"/>
  <c r="J2912" i="1"/>
  <c r="J3017" i="1"/>
  <c r="J2920" i="1"/>
  <c r="K2907" i="1"/>
  <c r="M2950" i="1"/>
  <c r="L2908" i="1"/>
  <c r="I2943" i="1"/>
  <c r="J2946" i="1"/>
  <c r="L2958" i="1"/>
  <c r="K2953" i="1"/>
  <c r="L3014" i="1"/>
  <c r="K3003" i="1"/>
  <c r="L2940" i="1"/>
  <c r="K3005" i="1"/>
  <c r="J2923" i="1"/>
  <c r="K2956" i="1"/>
  <c r="O2942" i="1"/>
  <c r="O2904" i="1"/>
  <c r="O2917" i="1"/>
  <c r="O2920" i="1"/>
  <c r="O2913" i="1"/>
  <c r="O3004" i="1"/>
  <c r="O2899" i="1"/>
  <c r="O2896" i="1"/>
  <c r="O2955" i="1"/>
  <c r="O2931" i="1"/>
  <c r="O2915" i="1"/>
  <c r="O3010" i="1"/>
  <c r="O2922" i="1"/>
  <c r="O2907" i="1"/>
  <c r="O3011" i="1"/>
  <c r="O2958" i="1"/>
  <c r="O2919" i="1"/>
  <c r="O2925" i="1"/>
  <c r="O2981" i="1"/>
  <c r="O2943" i="1"/>
  <c r="J2897" i="1"/>
  <c r="L3022" i="1"/>
  <c r="L2917" i="1"/>
  <c r="J3019" i="1"/>
  <c r="K2920" i="1"/>
  <c r="M2977" i="1"/>
  <c r="K2941" i="1"/>
  <c r="K3010" i="1"/>
  <c r="K2939" i="1"/>
  <c r="L2939" i="1"/>
  <c r="L2922" i="1"/>
  <c r="L2906" i="1"/>
  <c r="M2976" i="1"/>
  <c r="K2936" i="1"/>
  <c r="J3007" i="1"/>
  <c r="L3015" i="1"/>
  <c r="L2902" i="1"/>
  <c r="M2918" i="1"/>
  <c r="K3021" i="1"/>
  <c r="K2914" i="1"/>
  <c r="L3000" i="1"/>
  <c r="L2926" i="1"/>
  <c r="L2928" i="1"/>
  <c r="J2921" i="1"/>
  <c r="M2902" i="1"/>
  <c r="M2934" i="1"/>
  <c r="K2950" i="1"/>
  <c r="M2948" i="1"/>
  <c r="M2905" i="1"/>
  <c r="M2927" i="1"/>
  <c r="L2930" i="1"/>
  <c r="L2949" i="1"/>
  <c r="L2957" i="1"/>
  <c r="J2936" i="1"/>
  <c r="L3003" i="1"/>
  <c r="K2910" i="1"/>
  <c r="K2902" i="1"/>
  <c r="J2918" i="1"/>
  <c r="K2980" i="1"/>
  <c r="K2905" i="1"/>
  <c r="K2898" i="1"/>
  <c r="M3020" i="1"/>
  <c r="M3023" i="1"/>
  <c r="M2919" i="1"/>
  <c r="J3023" i="1"/>
  <c r="L3002" i="1"/>
  <c r="J3006" i="1"/>
  <c r="L2918" i="1"/>
  <c r="K2958" i="1"/>
  <c r="L2934" i="1"/>
  <c r="J2948" i="1"/>
  <c r="L2927" i="1"/>
  <c r="K2955" i="1"/>
  <c r="K2926" i="1"/>
  <c r="K3014" i="1"/>
  <c r="O2912" i="1"/>
  <c r="O2941" i="1"/>
  <c r="O2906" i="1"/>
  <c r="O2926" i="1"/>
  <c r="O2908" i="1"/>
  <c r="O2929" i="1"/>
  <c r="O2953" i="1"/>
  <c r="O2982" i="1"/>
  <c r="O3008" i="1"/>
  <c r="O2949" i="1"/>
  <c r="O3009" i="1"/>
  <c r="O3021" i="1"/>
  <c r="O2954" i="1"/>
  <c r="O3007" i="1"/>
  <c r="O2902" i="1"/>
  <c r="O2983" i="1"/>
  <c r="O2956" i="1"/>
  <c r="O2934" i="1"/>
  <c r="O2927" i="1"/>
  <c r="O2900" i="1"/>
  <c r="K2925" i="1"/>
  <c r="J3000" i="1"/>
  <c r="K3007" i="1"/>
  <c r="L3023" i="1"/>
  <c r="L2901" i="1"/>
  <c r="J2934" i="1"/>
  <c r="J2958" i="1"/>
  <c r="M3001" i="1"/>
  <c r="M2906" i="1"/>
  <c r="J2900" i="1"/>
  <c r="K3002" i="1"/>
  <c r="L2919" i="1"/>
  <c r="K2923" i="1"/>
  <c r="M2954" i="1"/>
  <c r="K2900" i="1"/>
  <c r="L2903" i="1"/>
  <c r="L2920" i="1"/>
  <c r="J2915" i="1"/>
  <c r="M2957" i="1"/>
  <c r="M2933" i="1"/>
  <c r="K2912" i="1"/>
  <c r="L2941" i="1"/>
  <c r="M2909" i="1"/>
  <c r="M2944" i="1"/>
  <c r="M3008" i="1"/>
  <c r="I3016" i="1"/>
  <c r="M2926" i="1"/>
  <c r="M2921" i="1"/>
  <c r="M2912" i="1"/>
  <c r="M2911" i="1"/>
  <c r="K2928" i="1"/>
  <c r="L3012" i="1"/>
  <c r="J2942" i="1"/>
  <c r="L2944" i="1"/>
  <c r="J2901" i="1"/>
  <c r="L2956" i="1"/>
  <c r="J2957" i="1"/>
  <c r="K3017" i="1"/>
  <c r="K2927" i="1"/>
  <c r="J2925" i="1"/>
  <c r="M2923" i="1"/>
  <c r="M2978" i="1"/>
  <c r="M2942" i="1"/>
  <c r="J3018" i="1"/>
  <c r="L2955" i="1"/>
  <c r="L2914" i="1"/>
  <c r="L3017" i="1"/>
  <c r="J3005" i="1"/>
  <c r="J2930" i="1"/>
  <c r="K2947" i="1"/>
  <c r="J2947" i="1"/>
  <c r="P2911" i="1"/>
  <c r="P2910" i="1"/>
  <c r="P2906" i="1"/>
  <c r="P2908" i="1"/>
  <c r="P2904" i="1"/>
  <c r="P2907" i="1"/>
  <c r="P2905" i="1"/>
  <c r="P2903" i="1"/>
  <c r="P2951" i="1"/>
  <c r="P2943" i="1"/>
  <c r="P2942" i="1"/>
  <c r="P2939" i="1"/>
  <c r="P2935" i="1"/>
  <c r="P2909" i="1"/>
  <c r="P2947" i="1"/>
  <c r="P2940" i="1"/>
  <c r="P2933" i="1"/>
  <c r="P2949" i="1"/>
  <c r="P2948" i="1"/>
  <c r="P2938" i="1"/>
  <c r="P2936" i="1"/>
  <c r="P2934" i="1"/>
  <c r="P2950" i="1"/>
  <c r="P2941" i="1"/>
  <c r="P2919" i="1"/>
  <c r="P2983" i="1"/>
  <c r="P2927" i="1"/>
  <c r="P2917" i="1"/>
  <c r="P2913" i="1"/>
  <c r="P2959" i="1"/>
  <c r="P2953" i="1"/>
  <c r="P2952" i="1"/>
  <c r="P3004" i="1"/>
  <c r="P3003" i="1"/>
  <c r="P3002" i="1"/>
  <c r="P3001" i="1"/>
  <c r="P3000" i="1"/>
  <c r="P3015" i="1"/>
  <c r="P2916" i="1"/>
  <c r="P2937" i="1"/>
  <c r="P2915" i="1"/>
  <c r="P2931" i="1"/>
  <c r="P2918" i="1"/>
  <c r="P2914" i="1"/>
  <c r="P3012" i="1"/>
  <c r="P3008" i="1"/>
  <c r="P3011" i="1"/>
  <c r="P3014" i="1"/>
  <c r="P3010" i="1"/>
  <c r="P2957" i="1"/>
  <c r="P3013" i="1"/>
  <c r="P3009" i="1"/>
  <c r="P3023" i="1"/>
  <c r="P3007" i="1"/>
  <c r="P3021" i="1"/>
  <c r="P3016" i="1"/>
  <c r="P3018" i="1"/>
  <c r="P3020" i="1"/>
  <c r="P3022" i="1"/>
  <c r="P3005" i="1"/>
  <c r="P2954" i="1"/>
  <c r="P2920" i="1"/>
  <c r="P2924" i="1"/>
  <c r="P2979" i="1"/>
  <c r="P2946" i="1"/>
  <c r="P2902" i="1"/>
  <c r="P3017" i="1"/>
  <c r="P3019" i="1"/>
  <c r="P3006" i="1"/>
  <c r="P2958" i="1"/>
  <c r="P2944" i="1"/>
  <c r="P2926" i="1"/>
  <c r="P2956" i="1"/>
  <c r="P2921" i="1"/>
  <c r="P2976" i="1"/>
  <c r="P2978" i="1"/>
  <c r="P2980" i="1"/>
  <c r="P2982" i="1"/>
  <c r="P2898" i="1"/>
  <c r="P2955" i="1"/>
  <c r="P2922" i="1"/>
  <c r="P2932" i="1"/>
  <c r="P2981" i="1"/>
  <c r="P2912" i="1"/>
  <c r="P2929" i="1"/>
  <c r="P2977" i="1"/>
  <c r="P2945" i="1"/>
  <c r="P2930" i="1"/>
  <c r="P2901" i="1"/>
  <c r="P2923" i="1"/>
  <c r="P2896" i="1"/>
  <c r="P2925" i="1"/>
  <c r="P2899" i="1"/>
  <c r="P2900" i="1"/>
  <c r="P2928" i="1"/>
  <c r="P2897" i="1"/>
  <c r="M893" i="1"/>
  <c r="K907" i="1"/>
  <c r="K915" i="1" s="1"/>
  <c r="I906" i="1"/>
  <c r="O906" i="1"/>
  <c r="O914" i="1" s="1"/>
  <c r="K909" i="1"/>
  <c r="K917" i="1" s="1"/>
  <c r="K910" i="1"/>
  <c r="K918" i="1" s="1"/>
  <c r="O893" i="1"/>
  <c r="M911" i="1"/>
  <c r="M919" i="1" s="1"/>
  <c r="L909" i="1"/>
  <c r="L917" i="1" s="1"/>
  <c r="O908" i="1"/>
  <c r="O916" i="1" s="1"/>
  <c r="J906" i="1"/>
  <c r="J914" i="1" s="1"/>
  <c r="L907" i="1"/>
  <c r="L915" i="1" s="1"/>
  <c r="K908" i="1"/>
  <c r="K916" i="1" s="1"/>
  <c r="M910" i="1"/>
  <c r="M918" i="1" s="1"/>
  <c r="J911" i="1"/>
  <c r="J919" i="1" s="1"/>
  <c r="O913" i="1"/>
  <c r="O921" i="1" s="1"/>
  <c r="O910" i="1"/>
  <c r="O918" i="1" s="1"/>
  <c r="L906" i="1"/>
  <c r="L914" i="1" s="1"/>
  <c r="M908" i="1"/>
  <c r="M916" i="1" s="1"/>
  <c r="L912" i="1"/>
  <c r="L920" i="1" s="1"/>
  <c r="M906" i="1"/>
  <c r="M914" i="1" s="1"/>
  <c r="L911" i="1"/>
  <c r="L919" i="1" s="1"/>
  <c r="K911" i="1"/>
  <c r="K919" i="1" s="1"/>
  <c r="K913" i="1"/>
  <c r="K921" i="1" s="1"/>
  <c r="O912" i="1"/>
  <c r="O920" i="1" s="1"/>
  <c r="J907" i="1"/>
  <c r="J915" i="1" s="1"/>
  <c r="J908" i="1"/>
  <c r="J916" i="1" s="1"/>
  <c r="J910" i="1"/>
  <c r="J918" i="1" s="1"/>
  <c r="O907" i="1"/>
  <c r="O915" i="1" s="1"/>
  <c r="K906" i="1"/>
  <c r="K914" i="1" s="1"/>
  <c r="J912" i="1"/>
  <c r="J920" i="1" s="1"/>
  <c r="P910" i="1"/>
  <c r="P918" i="1" s="1"/>
  <c r="P907" i="1"/>
  <c r="P915" i="1" s="1"/>
  <c r="P912" i="1"/>
  <c r="P920" i="1" s="1"/>
  <c r="P911" i="1"/>
  <c r="P919" i="1" s="1"/>
  <c r="P913" i="1"/>
  <c r="P921" i="1" s="1"/>
  <c r="P906" i="1"/>
  <c r="P914" i="1" s="1"/>
  <c r="P908" i="1"/>
  <c r="P916" i="1" s="1"/>
  <c r="P909" i="1"/>
  <c r="P917" i="1" s="1"/>
  <c r="L913" i="1"/>
  <c r="L921" i="1" s="1"/>
  <c r="K912" i="1"/>
  <c r="K920" i="1" s="1"/>
  <c r="I910" i="1"/>
  <c r="L910" i="1"/>
  <c r="L918" i="1" s="1"/>
  <c r="O911" i="1"/>
  <c r="O919" i="1" s="1"/>
  <c r="O909" i="1"/>
  <c r="O917" i="1" s="1"/>
  <c r="M907" i="1"/>
  <c r="M915" i="1" s="1"/>
  <c r="M912" i="1"/>
  <c r="M920" i="1" s="1"/>
  <c r="L908" i="1"/>
  <c r="L916" i="1" s="1"/>
  <c r="M909" i="1"/>
  <c r="M917" i="1" s="1"/>
  <c r="M913" i="1"/>
  <c r="M921" i="1" s="1"/>
  <c r="O894" i="1"/>
  <c r="L895" i="1"/>
  <c r="K889" i="1"/>
  <c r="M891" i="1"/>
  <c r="M890" i="1"/>
  <c r="L892" i="1"/>
  <c r="I894" i="1"/>
  <c r="J892" i="1"/>
  <c r="J894" i="1"/>
  <c r="K894" i="1"/>
  <c r="I890" i="1"/>
  <c r="O890" i="1"/>
  <c r="O889" i="1"/>
  <c r="L889" i="1"/>
  <c r="M889" i="1"/>
  <c r="K892" i="1"/>
  <c r="I889" i="1"/>
  <c r="K896" i="1"/>
  <c r="M895" i="1"/>
  <c r="J891" i="1"/>
  <c r="M894" i="1"/>
  <c r="K890" i="1"/>
  <c r="I893" i="1"/>
  <c r="O896" i="1"/>
  <c r="O895" i="1"/>
  <c r="K893" i="1"/>
  <c r="I892" i="1"/>
  <c r="M892" i="1"/>
  <c r="J895" i="1"/>
  <c r="K895" i="1"/>
  <c r="L890" i="1"/>
  <c r="M896" i="1"/>
  <c r="I891" i="1"/>
  <c r="J893" i="1"/>
  <c r="J896" i="1"/>
  <c r="O892" i="1"/>
  <c r="O891" i="1"/>
  <c r="L896" i="1"/>
  <c r="I895" i="1"/>
  <c r="L894" i="1"/>
  <c r="L891" i="1"/>
  <c r="J890" i="1"/>
  <c r="L893" i="1"/>
  <c r="K891" i="1"/>
  <c r="J889" i="1"/>
  <c r="I896" i="1"/>
  <c r="K2470" i="1"/>
  <c r="P893" i="1"/>
  <c r="P896" i="1"/>
  <c r="P889" i="1"/>
  <c r="P892" i="1"/>
  <c r="P894" i="1"/>
  <c r="P890" i="1"/>
  <c r="P891" i="1"/>
  <c r="P895" i="1"/>
  <c r="I2480" i="1"/>
  <c r="O2479" i="1"/>
  <c r="O2476" i="1"/>
  <c r="K2549" i="1"/>
  <c r="M2481" i="1"/>
  <c r="I2474" i="1"/>
  <c r="K2546" i="1"/>
  <c r="J2480" i="1"/>
  <c r="L2544" i="1"/>
  <c r="I2472" i="1"/>
  <c r="L2476" i="1"/>
  <c r="M2475" i="1"/>
  <c r="L2546" i="1"/>
  <c r="I2479" i="1"/>
  <c r="J2546" i="1"/>
  <c r="J2545" i="1"/>
  <c r="O2472" i="1"/>
  <c r="O2481" i="1"/>
  <c r="O2484" i="1"/>
  <c r="K2482" i="1"/>
  <c r="I2545" i="1"/>
  <c r="J2484" i="1"/>
  <c r="M2546" i="1"/>
  <c r="J2470" i="1"/>
  <c r="L2472" i="1"/>
  <c r="J2471" i="1"/>
  <c r="M2485" i="1"/>
  <c r="M2474" i="1"/>
  <c r="K2548" i="1"/>
  <c r="L2481" i="1"/>
  <c r="K2483" i="1"/>
  <c r="K2547" i="1"/>
  <c r="K2544" i="1"/>
  <c r="L2474" i="1"/>
  <c r="L2479" i="1"/>
  <c r="L2547" i="1"/>
  <c r="J2481" i="1"/>
  <c r="O2548" i="1"/>
  <c r="O2550" i="1"/>
  <c r="O2544" i="1"/>
  <c r="O2474" i="1"/>
  <c r="O2482" i="1"/>
  <c r="O2551" i="1"/>
  <c r="L2548" i="1"/>
  <c r="J2550" i="1"/>
  <c r="J2547" i="1"/>
  <c r="K2484" i="1"/>
  <c r="M2548" i="1"/>
  <c r="M2472" i="1"/>
  <c r="K2485" i="1"/>
  <c r="M2483" i="1"/>
  <c r="L2484" i="1"/>
  <c r="K2474" i="1"/>
  <c r="I2481" i="1"/>
  <c r="L2485" i="1"/>
  <c r="M2544" i="1"/>
  <c r="M2545" i="1"/>
  <c r="I2482" i="1"/>
  <c r="J2548" i="1"/>
  <c r="K2477" i="1"/>
  <c r="M2482" i="1"/>
  <c r="K2479" i="1"/>
  <c r="M2549" i="1"/>
  <c r="L2475" i="1"/>
  <c r="J2476" i="1"/>
  <c r="L2545" i="1"/>
  <c r="L2483" i="1"/>
  <c r="K2471" i="1"/>
  <c r="L2473" i="1"/>
  <c r="K2481" i="1"/>
  <c r="O2549" i="1"/>
  <c r="O2547" i="1"/>
  <c r="O2478" i="1"/>
  <c r="O2475" i="1"/>
  <c r="I2546" i="1"/>
  <c r="J2482" i="1"/>
  <c r="M2480" i="1"/>
  <c r="K2476" i="1"/>
  <c r="K2475" i="1"/>
  <c r="J2473" i="1"/>
  <c r="M2479" i="1"/>
  <c r="I2485" i="1"/>
  <c r="M2551" i="1"/>
  <c r="J2549" i="1"/>
  <c r="M2476" i="1"/>
  <c r="I2473" i="1"/>
  <c r="L2470" i="1"/>
  <c r="O2471" i="1"/>
  <c r="O2477" i="1"/>
  <c r="O2545" i="1"/>
  <c r="J2474" i="1"/>
  <c r="J2551" i="1"/>
  <c r="L2477" i="1"/>
  <c r="M2550" i="1"/>
  <c r="J2483" i="1"/>
  <c r="K2480" i="1"/>
  <c r="K2472" i="1"/>
  <c r="M2477" i="1"/>
  <c r="K2478" i="1"/>
  <c r="L2549" i="1"/>
  <c r="I2544" i="1"/>
  <c r="O2473" i="1"/>
  <c r="O2546" i="1"/>
  <c r="O2483" i="1"/>
  <c r="O2470" i="1"/>
  <c r="O2480" i="1"/>
  <c r="O2485" i="1"/>
  <c r="L2480" i="1"/>
  <c r="K2545" i="1"/>
  <c r="J2544" i="1"/>
  <c r="L2471" i="1"/>
  <c r="M2547" i="1"/>
  <c r="M2470" i="1"/>
  <c r="J2477" i="1"/>
  <c r="L2551" i="1"/>
  <c r="M2471" i="1"/>
  <c r="K2550" i="1"/>
  <c r="I2476" i="1"/>
  <c r="J2475" i="1"/>
  <c r="J2485" i="1"/>
  <c r="M2484" i="1"/>
  <c r="K2551" i="1"/>
  <c r="I2478" i="1"/>
  <c r="K2473" i="1"/>
  <c r="I2547" i="1"/>
  <c r="J2479" i="1"/>
  <c r="M2473" i="1"/>
  <c r="I2471" i="1"/>
  <c r="M2478" i="1"/>
  <c r="L2482" i="1"/>
  <c r="I2549" i="1"/>
  <c r="L2550" i="1"/>
  <c r="J2478" i="1"/>
  <c r="J2472" i="1"/>
  <c r="L2478" i="1"/>
  <c r="P2551" i="1"/>
  <c r="P2484" i="1"/>
  <c r="P2483" i="1"/>
  <c r="P2482" i="1"/>
  <c r="P2481" i="1"/>
  <c r="P2480" i="1"/>
  <c r="P2479" i="1"/>
  <c r="P2478" i="1"/>
  <c r="P2485" i="1"/>
  <c r="P2477" i="1"/>
  <c r="P2473" i="1"/>
  <c r="P2476" i="1"/>
  <c r="P2472" i="1"/>
  <c r="P2474" i="1"/>
  <c r="P2475" i="1"/>
  <c r="P2471" i="1"/>
  <c r="P2545" i="1"/>
  <c r="P2547" i="1"/>
  <c r="P2550" i="1"/>
  <c r="P2549" i="1"/>
  <c r="P2548" i="1"/>
  <c r="P2546" i="1"/>
  <c r="P2470" i="1"/>
  <c r="P2544" i="1"/>
  <c r="K1160" i="1"/>
  <c r="K1204" i="1"/>
  <c r="M1187" i="1"/>
  <c r="J1187" i="1"/>
  <c r="P21" i="1"/>
  <c r="P1633" i="1"/>
  <c r="P265" i="1"/>
  <c r="P179" i="1"/>
  <c r="Q4" i="1"/>
  <c r="P261" i="1"/>
  <c r="P1636" i="1"/>
  <c r="P1634" i="1"/>
  <c r="P176" i="1"/>
  <c r="P180" i="1"/>
  <c r="P175" i="1"/>
  <c r="P1632" i="1"/>
  <c r="P266" i="1"/>
  <c r="P182" i="1"/>
  <c r="P177" i="1"/>
  <c r="P264" i="1"/>
  <c r="P263" i="1"/>
  <c r="P1637" i="1"/>
  <c r="P178" i="1"/>
  <c r="P654" i="1"/>
  <c r="P262" i="1"/>
  <c r="P1635" i="1"/>
  <c r="P181" i="1"/>
  <c r="P267" i="1"/>
  <c r="M1481" i="1"/>
  <c r="P3027" i="1"/>
  <c r="O3260" i="1"/>
  <c r="O3262" i="1"/>
  <c r="J3262" i="1"/>
  <c r="J3259" i="1"/>
  <c r="L3263" i="1"/>
  <c r="M3259" i="1"/>
  <c r="L8" i="1"/>
  <c r="L637" i="1"/>
  <c r="L1120" i="1"/>
  <c r="K1156" i="1"/>
  <c r="L1150" i="1"/>
  <c r="M20" i="1"/>
  <c r="P10" i="1"/>
  <c r="M45" i="1"/>
  <c r="J103" i="1"/>
  <c r="F595" i="33" s="1"/>
  <c r="I3261" i="1"/>
  <c r="K3259" i="1"/>
  <c r="J3261" i="1"/>
  <c r="O1117" i="1"/>
  <c r="L1153" i="1"/>
  <c r="K644" i="1"/>
  <c r="K3028" i="1"/>
  <c r="L1449" i="1"/>
  <c r="I1675" i="1"/>
  <c r="O3261" i="1"/>
  <c r="O3258" i="1"/>
  <c r="J3258" i="1"/>
  <c r="K3261" i="1"/>
  <c r="K3262" i="1"/>
  <c r="I3265" i="1"/>
  <c r="I3262" i="1"/>
  <c r="I3260" i="1"/>
  <c r="J4494" i="1"/>
  <c r="J4500" i="1"/>
  <c r="L1132" i="1"/>
  <c r="I659" i="1"/>
  <c r="I1142" i="1"/>
  <c r="I692" i="1"/>
  <c r="M3260" i="1"/>
  <c r="M3264" i="1"/>
  <c r="L3265" i="1"/>
  <c r="J3265" i="1"/>
  <c r="J3260" i="1"/>
  <c r="L3264" i="1"/>
  <c r="J3264" i="1"/>
  <c r="I3264" i="1"/>
  <c r="K3263" i="1"/>
  <c r="L3262" i="1"/>
  <c r="M3263" i="1"/>
  <c r="I3258" i="1"/>
  <c r="L3261" i="1"/>
  <c r="L3259" i="1"/>
  <c r="J101" i="1"/>
  <c r="F593" i="33" s="1"/>
  <c r="M62" i="1"/>
  <c r="J113" i="1"/>
  <c r="J644" i="1"/>
  <c r="I1132" i="1"/>
  <c r="J1155" i="1"/>
  <c r="I8" i="1"/>
  <c r="J3030" i="1"/>
  <c r="L3260" i="1"/>
  <c r="M3265" i="1"/>
  <c r="I3263" i="1"/>
  <c r="K3258" i="1"/>
  <c r="L3258" i="1"/>
  <c r="M3261" i="1"/>
  <c r="K3264" i="1"/>
  <c r="O3265" i="1"/>
  <c r="I1598" i="1"/>
  <c r="J53" i="1"/>
  <c r="O3259" i="1"/>
  <c r="O3263" i="1"/>
  <c r="O3264" i="1"/>
  <c r="K3265" i="1"/>
  <c r="I3259" i="1"/>
  <c r="M3258" i="1"/>
  <c r="K3260" i="1"/>
  <c r="J3263" i="1"/>
  <c r="M3262" i="1"/>
  <c r="N1637" i="1"/>
  <c r="P3264" i="1"/>
  <c r="P3265" i="1"/>
  <c r="P3259" i="1"/>
  <c r="P3258" i="1"/>
  <c r="P3261" i="1"/>
  <c r="P3260" i="1"/>
  <c r="P3263" i="1"/>
  <c r="P3262" i="1"/>
  <c r="N1632" i="1"/>
  <c r="N266" i="1"/>
  <c r="N1635" i="1"/>
  <c r="N179" i="1"/>
  <c r="N176" i="1"/>
  <c r="N181" i="1"/>
  <c r="N268" i="1"/>
  <c r="N1636" i="1"/>
  <c r="P681" i="1"/>
  <c r="P679" i="1"/>
  <c r="L683" i="1"/>
  <c r="J683" i="1"/>
  <c r="M691" i="1"/>
  <c r="L679" i="1"/>
  <c r="I688" i="1"/>
  <c r="O4412" i="1"/>
  <c r="P3244" i="1"/>
  <c r="L1137" i="1"/>
  <c r="M644" i="1"/>
  <c r="I3031" i="1"/>
  <c r="M1117" i="1"/>
  <c r="L1200" i="1"/>
  <c r="K648" i="1"/>
  <c r="M1144" i="1"/>
  <c r="L3243" i="1"/>
  <c r="L11" i="1"/>
  <c r="K1128" i="1"/>
  <c r="M1015" i="1"/>
  <c r="P637" i="1"/>
  <c r="K1134" i="1"/>
  <c r="J657" i="1"/>
  <c r="I954" i="1"/>
  <c r="J97" i="1"/>
  <c r="F589" i="33" s="1"/>
  <c r="L120" i="1"/>
  <c r="P687" i="1"/>
  <c r="O685" i="1"/>
  <c r="K691" i="1"/>
  <c r="N178" i="1"/>
  <c r="I4323" i="1"/>
  <c r="K680" i="1"/>
  <c r="J1122" i="1"/>
  <c r="M4491" i="1"/>
  <c r="L4494" i="1"/>
  <c r="M1013" i="1"/>
  <c r="P3701" i="1"/>
  <c r="L4410" i="1"/>
  <c r="L638" i="1"/>
  <c r="K1203" i="1"/>
  <c r="L1182" i="1"/>
  <c r="M4007" i="1"/>
  <c r="I1125" i="1"/>
  <c r="L1149" i="1"/>
  <c r="M647" i="1"/>
  <c r="L4012" i="1"/>
  <c r="M3028" i="1"/>
  <c r="I1182" i="1"/>
  <c r="J654" i="1"/>
  <c r="L1160" i="1"/>
  <c r="P1149" i="1"/>
  <c r="O1200" i="1"/>
  <c r="K4500" i="1"/>
  <c r="J4495" i="1"/>
  <c r="P1138" i="1"/>
  <c r="J1604" i="1"/>
  <c r="M1576" i="1"/>
  <c r="L1686" i="1"/>
  <c r="J1589" i="1"/>
  <c r="J1679" i="1"/>
  <c r="F736" i="33" s="1"/>
  <c r="I1451" i="1"/>
  <c r="K1674" i="1"/>
  <c r="G731" i="33" s="1"/>
  <c r="J1638" i="1"/>
  <c r="P685" i="1"/>
  <c r="P694" i="1"/>
  <c r="O691" i="1"/>
  <c r="O4325" i="1"/>
  <c r="P4327" i="1"/>
  <c r="O681" i="1"/>
  <c r="K4322" i="1"/>
  <c r="J692" i="1"/>
  <c r="J687" i="1"/>
  <c r="I691" i="1"/>
  <c r="M679" i="1"/>
  <c r="L680" i="1"/>
  <c r="P693" i="1"/>
  <c r="M4324" i="1"/>
  <c r="J4322" i="1"/>
  <c r="M4327" i="1"/>
  <c r="I1163" i="1"/>
  <c r="P1013" i="1"/>
  <c r="J1184" i="1"/>
  <c r="M636" i="1"/>
  <c r="L4007" i="1"/>
  <c r="I1201" i="1"/>
  <c r="K3243" i="1"/>
  <c r="J4492" i="1"/>
  <c r="J1150" i="1"/>
  <c r="J1197" i="1"/>
  <c r="J4014" i="1"/>
  <c r="K25" i="1"/>
  <c r="L1015" i="1"/>
  <c r="O4498" i="1"/>
  <c r="O1159" i="1"/>
  <c r="K1154" i="1"/>
  <c r="P4501" i="1"/>
  <c r="J80" i="1"/>
  <c r="F563" i="33" s="1"/>
  <c r="M683" i="1"/>
  <c r="M4326" i="1"/>
  <c r="L684" i="1"/>
  <c r="L1148" i="1"/>
  <c r="O1019" i="1"/>
  <c r="L647" i="1"/>
  <c r="I1136" i="1"/>
  <c r="P18" i="1"/>
  <c r="P1203" i="1"/>
  <c r="K1121" i="1"/>
  <c r="J4010" i="1"/>
  <c r="M1019" i="1"/>
  <c r="L650" i="1"/>
  <c r="K10" i="1"/>
  <c r="J1157" i="1"/>
  <c r="L4502" i="1"/>
  <c r="L651" i="1"/>
  <c r="K1157" i="1"/>
  <c r="M4497" i="1"/>
  <c r="J3029" i="1"/>
  <c r="L1187" i="1"/>
  <c r="K3025" i="1"/>
  <c r="L3696" i="1"/>
  <c r="J4409" i="1"/>
  <c r="M648" i="1"/>
  <c r="I656" i="1"/>
  <c r="J1152" i="1"/>
  <c r="K636" i="1"/>
  <c r="P3031" i="1"/>
  <c r="P1162" i="1"/>
  <c r="I1153" i="1"/>
  <c r="I19" i="1"/>
  <c r="M1161" i="1"/>
  <c r="K107" i="1"/>
  <c r="G599" i="33" s="1"/>
  <c r="M4321" i="1"/>
  <c r="M692" i="1"/>
  <c r="M694" i="1"/>
  <c r="I4325" i="1"/>
  <c r="I687" i="1"/>
  <c r="L4323" i="1"/>
  <c r="J691" i="1"/>
  <c r="J689" i="1"/>
  <c r="L4328" i="1"/>
  <c r="I4326" i="1"/>
  <c r="K4328" i="1"/>
  <c r="L682" i="1"/>
  <c r="J686" i="1"/>
  <c r="K679" i="1"/>
  <c r="K690" i="1"/>
  <c r="L4322" i="1"/>
  <c r="L4324" i="1"/>
  <c r="M685" i="1"/>
  <c r="I694" i="1"/>
  <c r="L4321" i="1"/>
  <c r="M682" i="1"/>
  <c r="J681" i="1"/>
  <c r="I682" i="1"/>
  <c r="J4326" i="1"/>
  <c r="K693" i="1"/>
  <c r="L692" i="1"/>
  <c r="J679" i="1"/>
  <c r="M681" i="1"/>
  <c r="M4328" i="1"/>
  <c r="J4323" i="1"/>
  <c r="J4325" i="1"/>
  <c r="P4323" i="1"/>
  <c r="O4327" i="1"/>
  <c r="O4322" i="1"/>
  <c r="O693" i="1"/>
  <c r="O683" i="1"/>
  <c r="L687" i="1"/>
  <c r="L4325" i="1"/>
  <c r="K4327" i="1"/>
  <c r="K682" i="1"/>
  <c r="K689" i="1"/>
  <c r="I693" i="1"/>
  <c r="L688" i="1"/>
  <c r="M4323" i="1"/>
  <c r="K4321" i="1"/>
  <c r="I685" i="1"/>
  <c r="I681" i="1"/>
  <c r="I684" i="1"/>
  <c r="L685" i="1"/>
  <c r="I4321" i="1"/>
  <c r="L686" i="1"/>
  <c r="L689" i="1"/>
  <c r="M4325" i="1"/>
  <c r="M687" i="1"/>
  <c r="K685" i="1"/>
  <c r="K688" i="1"/>
  <c r="O694" i="1"/>
  <c r="J685" i="1"/>
  <c r="J680" i="1"/>
  <c r="I683" i="1"/>
  <c r="M4322" i="1"/>
  <c r="K681" i="1"/>
  <c r="K4323" i="1"/>
  <c r="K4324" i="1"/>
  <c r="O689" i="1"/>
  <c r="O690" i="1"/>
  <c r="P4328" i="1"/>
  <c r="P4326" i="1"/>
  <c r="P4321" i="1"/>
  <c r="P4322" i="1"/>
  <c r="O4328" i="1"/>
  <c r="O4321" i="1"/>
  <c r="O680" i="1"/>
  <c r="O686" i="1"/>
  <c r="L691" i="1"/>
  <c r="J4328" i="1"/>
  <c r="K684" i="1"/>
  <c r="M690" i="1"/>
  <c r="J682" i="1"/>
  <c r="J693" i="1"/>
  <c r="L4326" i="1"/>
  <c r="M680" i="1"/>
  <c r="O692" i="1"/>
  <c r="K686" i="1"/>
  <c r="I4327" i="1"/>
  <c r="J688" i="1"/>
  <c r="K4325" i="1"/>
  <c r="O679" i="1"/>
  <c r="P4324" i="1"/>
  <c r="O4324" i="1"/>
  <c r="P691" i="1"/>
  <c r="P686" i="1"/>
  <c r="P692" i="1"/>
  <c r="P683" i="1"/>
  <c r="P690" i="1"/>
  <c r="M101" i="1"/>
  <c r="I593" i="33" s="1"/>
  <c r="L1600" i="1"/>
  <c r="L142" i="1"/>
  <c r="L128" i="1"/>
  <c r="I67" i="1"/>
  <c r="M1587" i="1"/>
  <c r="K1587" i="1"/>
  <c r="L109" i="1"/>
  <c r="M129" i="1"/>
  <c r="J122" i="1"/>
  <c r="I1459" i="1"/>
  <c r="M955" i="1"/>
  <c r="I1652" i="1"/>
  <c r="M1590" i="1"/>
  <c r="M1447" i="1"/>
  <c r="P1123" i="1"/>
  <c r="O1160" i="1"/>
  <c r="K99" i="1"/>
  <c r="G591" i="33" s="1"/>
  <c r="O1157" i="1"/>
  <c r="I3248" i="1"/>
  <c r="K1161" i="1"/>
  <c r="L1133" i="1"/>
  <c r="P1198" i="1"/>
  <c r="P3242" i="1"/>
  <c r="P1135" i="1"/>
  <c r="P643" i="1"/>
  <c r="O651" i="1"/>
  <c r="O4488" i="1"/>
  <c r="M4492" i="1"/>
  <c r="K14" i="1"/>
  <c r="M4489" i="1"/>
  <c r="M1123" i="1"/>
  <c r="K115" i="1"/>
  <c r="J3247" i="1"/>
  <c r="J1128" i="1"/>
  <c r="I1016" i="1"/>
  <c r="I10" i="1"/>
  <c r="L3249" i="1"/>
  <c r="I3244" i="1"/>
  <c r="M652" i="1"/>
  <c r="M658" i="1"/>
  <c r="K1152" i="1"/>
  <c r="K4491" i="1"/>
  <c r="I638" i="1"/>
  <c r="L652" i="1"/>
  <c r="I641" i="1"/>
  <c r="I4414" i="1"/>
  <c r="M3701" i="1"/>
  <c r="I650" i="1"/>
  <c r="J1142" i="1"/>
  <c r="L1121" i="1"/>
  <c r="L1184" i="1"/>
  <c r="L10" i="1"/>
  <c r="J4008" i="1"/>
  <c r="J1141" i="1"/>
  <c r="M4411" i="1"/>
  <c r="L1146" i="1"/>
  <c r="I15" i="1"/>
  <c r="K639" i="1"/>
  <c r="L646" i="1"/>
  <c r="J656" i="1"/>
  <c r="L3031" i="1"/>
  <c r="K1130" i="1"/>
  <c r="M1160" i="1"/>
  <c r="K1135" i="1"/>
  <c r="K1123" i="1"/>
  <c r="M1142" i="1"/>
  <c r="K1163" i="1"/>
  <c r="J4493" i="1"/>
  <c r="P4490" i="1"/>
  <c r="P3026" i="1"/>
  <c r="P1188" i="1"/>
  <c r="O1148" i="1"/>
  <c r="K4415" i="1"/>
  <c r="K4010" i="1"/>
  <c r="O4009" i="1"/>
  <c r="K649" i="1"/>
  <c r="L1126" i="1"/>
  <c r="I686" i="1"/>
  <c r="I690" i="1"/>
  <c r="J690" i="1"/>
  <c r="L694" i="1"/>
  <c r="J4327" i="1"/>
  <c r="M684" i="1"/>
  <c r="K4326" i="1"/>
  <c r="J684" i="1"/>
  <c r="J4324" i="1"/>
  <c r="J4321" i="1"/>
  <c r="M688" i="1"/>
  <c r="L4327" i="1"/>
  <c r="L690" i="1"/>
  <c r="K694" i="1"/>
  <c r="K683" i="1"/>
  <c r="J694" i="1"/>
  <c r="M693" i="1"/>
  <c r="L693" i="1"/>
  <c r="O687" i="1"/>
  <c r="O4323" i="1"/>
  <c r="O4326" i="1"/>
  <c r="O684" i="1"/>
  <c r="O682" i="1"/>
  <c r="P682" i="1"/>
  <c r="P680" i="1"/>
  <c r="P689" i="1"/>
  <c r="P684" i="1"/>
  <c r="L1639" i="1"/>
  <c r="J60" i="1"/>
  <c r="L956" i="1"/>
  <c r="I117" i="1"/>
  <c r="I1440" i="1"/>
  <c r="I1596" i="1"/>
  <c r="K1685" i="1"/>
  <c r="L1604" i="1"/>
  <c r="M950" i="1"/>
  <c r="J1461" i="1"/>
  <c r="K1475" i="1"/>
  <c r="K117" i="1"/>
  <c r="I1445" i="1"/>
  <c r="L75" i="1"/>
  <c r="J1459" i="1"/>
  <c r="P4492" i="1"/>
  <c r="J4498" i="1"/>
  <c r="M1158" i="1"/>
  <c r="M656" i="1"/>
  <c r="K643" i="1"/>
  <c r="P649" i="1"/>
  <c r="O658" i="1"/>
  <c r="K640" i="1"/>
  <c r="I1154" i="1"/>
  <c r="K1150" i="1"/>
  <c r="L1188" i="1"/>
  <c r="O1183" i="1"/>
  <c r="I1138" i="1"/>
  <c r="J643" i="1"/>
  <c r="L1128" i="1"/>
  <c r="L1020" i="1"/>
  <c r="M4410" i="1"/>
  <c r="M4414" i="1"/>
  <c r="J3696" i="1"/>
  <c r="I1018" i="1"/>
  <c r="J645" i="1"/>
  <c r="I4014" i="1"/>
  <c r="J4009" i="1"/>
  <c r="M3025" i="1"/>
  <c r="K1117" i="1"/>
  <c r="M1136" i="1"/>
  <c r="M1145" i="1"/>
  <c r="I1161" i="1"/>
  <c r="J22" i="1"/>
  <c r="L4503" i="1"/>
  <c r="J14" i="1"/>
  <c r="L15" i="1"/>
  <c r="J1125" i="1"/>
  <c r="J15" i="1"/>
  <c r="K647" i="1"/>
  <c r="M1138" i="1"/>
  <c r="K1139" i="1"/>
  <c r="J4412" i="1"/>
  <c r="M4499" i="1"/>
  <c r="K653" i="1"/>
  <c r="P4413" i="1"/>
  <c r="P4009" i="1"/>
  <c r="P1120" i="1"/>
  <c r="O1203" i="1"/>
  <c r="L642" i="1"/>
  <c r="O4415" i="1"/>
  <c r="I680" i="1"/>
  <c r="K1593" i="1"/>
  <c r="M1598" i="1"/>
  <c r="I82" i="1"/>
  <c r="M1466" i="1"/>
  <c r="L1640" i="1"/>
  <c r="J1576" i="1"/>
  <c r="P688" i="1"/>
  <c r="O688" i="1"/>
  <c r="P4325" i="1"/>
  <c r="L681" i="1"/>
  <c r="K687" i="1"/>
  <c r="M689" i="1"/>
  <c r="M686" i="1"/>
  <c r="K692" i="1"/>
  <c r="N180" i="1"/>
  <c r="N182" i="1"/>
  <c r="N1634" i="1"/>
  <c r="N262" i="1"/>
  <c r="N263" i="1"/>
  <c r="N261" i="1"/>
  <c r="N1633" i="1"/>
  <c r="N265" i="1"/>
  <c r="N267" i="1"/>
  <c r="N177" i="1"/>
  <c r="N264" i="1"/>
  <c r="N175" i="1"/>
  <c r="A549" i="33"/>
  <c r="A285" i="2"/>
  <c r="J985" i="1" s="1"/>
  <c r="I4011" i="1"/>
  <c r="M1198" i="1"/>
  <c r="M1017" i="1"/>
  <c r="I1158" i="1"/>
  <c r="L1164" i="1"/>
  <c r="I1020" i="1"/>
  <c r="K1201" i="1"/>
  <c r="J1185" i="1"/>
  <c r="L1123" i="1"/>
  <c r="J3027" i="1"/>
  <c r="I4502" i="1"/>
  <c r="O4411" i="1"/>
  <c r="O1018" i="1"/>
  <c r="P1204" i="1"/>
  <c r="P3702" i="1"/>
  <c r="P3696" i="1"/>
  <c r="P4497" i="1"/>
  <c r="P11" i="1"/>
  <c r="P1142" i="1"/>
  <c r="O21" i="1"/>
  <c r="I3030" i="1"/>
  <c r="K1184" i="1"/>
  <c r="L653" i="1"/>
  <c r="L657" i="1"/>
  <c r="M1143" i="1"/>
  <c r="I657" i="1"/>
  <c r="K4501" i="1"/>
  <c r="K23" i="1"/>
  <c r="L3027" i="1"/>
  <c r="L1122" i="1"/>
  <c r="J658" i="1"/>
  <c r="I1185" i="1"/>
  <c r="L3030" i="1"/>
  <c r="J1130" i="1"/>
  <c r="K3695" i="1"/>
  <c r="K1133" i="1"/>
  <c r="K1155" i="1"/>
  <c r="M3249" i="1"/>
  <c r="M4498" i="1"/>
  <c r="M3244" i="1"/>
  <c r="I1126" i="1"/>
  <c r="J4488" i="1"/>
  <c r="L3242" i="1"/>
  <c r="L641" i="1"/>
  <c r="J4496" i="1"/>
  <c r="I4009" i="1"/>
  <c r="K657" i="1"/>
  <c r="I4409" i="1"/>
  <c r="K1202" i="1"/>
  <c r="J1162" i="1"/>
  <c r="L4011" i="1"/>
  <c r="L640" i="1"/>
  <c r="J1200" i="1"/>
  <c r="L4495" i="1"/>
  <c r="L1124" i="1"/>
  <c r="J3695" i="1"/>
  <c r="L649" i="1"/>
  <c r="K1016" i="1"/>
  <c r="J642" i="1"/>
  <c r="K3242" i="1"/>
  <c r="J651" i="1"/>
  <c r="M637" i="1"/>
  <c r="M4415" i="1"/>
  <c r="I4010" i="1"/>
  <c r="I1139" i="1"/>
  <c r="I4494" i="1"/>
  <c r="K1148" i="1"/>
  <c r="K1162" i="1"/>
  <c r="L1016" i="1"/>
  <c r="I9" i="1"/>
  <c r="J3244" i="1"/>
  <c r="K4497" i="1"/>
  <c r="I3024" i="1"/>
  <c r="I1121" i="1"/>
  <c r="I4007" i="1"/>
  <c r="J1014" i="1"/>
  <c r="O1140" i="1"/>
  <c r="K658" i="1"/>
  <c r="K18" i="1"/>
  <c r="K3698" i="1"/>
  <c r="K1120" i="1"/>
  <c r="M9" i="1"/>
  <c r="K645" i="1"/>
  <c r="O14" i="1"/>
  <c r="P1121" i="1"/>
  <c r="P1137" i="1"/>
  <c r="P3697" i="1"/>
  <c r="P4488" i="1"/>
  <c r="P652" i="1"/>
  <c r="I3699" i="1"/>
  <c r="K1151" i="1"/>
  <c r="J3698" i="1"/>
  <c r="O3248" i="1"/>
  <c r="O1149" i="1"/>
  <c r="K4013" i="1"/>
  <c r="L25" i="1"/>
  <c r="J3701" i="1"/>
  <c r="J1120" i="1"/>
  <c r="L655" i="1"/>
  <c r="K1197" i="1"/>
  <c r="L1198" i="1"/>
  <c r="M4493" i="1"/>
  <c r="P1017" i="1"/>
  <c r="P3243" i="1"/>
  <c r="P9" i="1"/>
  <c r="P658" i="1"/>
  <c r="M650" i="1"/>
  <c r="I640" i="1"/>
  <c r="O4500" i="1"/>
  <c r="O3701" i="1"/>
  <c r="O1188" i="1"/>
  <c r="M3030" i="1"/>
  <c r="M1159" i="1"/>
  <c r="M4409" i="1"/>
  <c r="P4412" i="1"/>
  <c r="P3248" i="1"/>
  <c r="P657" i="1"/>
  <c r="P1158" i="1"/>
  <c r="I25" i="1"/>
  <c r="O3031" i="1"/>
  <c r="J4012" i="1"/>
  <c r="L4499" i="1"/>
  <c r="J640" i="1"/>
  <c r="I3697" i="1"/>
  <c r="O644" i="1"/>
  <c r="P1185" i="1"/>
  <c r="P3699" i="1"/>
  <c r="J1188" i="1"/>
  <c r="O1187" i="1"/>
  <c r="K3247" i="1"/>
  <c r="K650" i="1"/>
  <c r="L4496" i="1"/>
  <c r="J3248" i="1"/>
  <c r="J1017" i="1"/>
  <c r="M4490" i="1"/>
  <c r="L1119" i="1"/>
  <c r="J1013" i="1"/>
  <c r="K1153" i="1"/>
  <c r="O3696" i="1"/>
  <c r="P646" i="1"/>
  <c r="P645" i="1"/>
  <c r="P1186" i="1"/>
  <c r="P4496" i="1"/>
  <c r="P1126" i="1"/>
  <c r="I4501" i="1"/>
  <c r="I655" i="1"/>
  <c r="K1127" i="1"/>
  <c r="M1132" i="1"/>
  <c r="I1160" i="1"/>
  <c r="L659" i="1"/>
  <c r="L4412" i="1"/>
  <c r="J3243" i="1"/>
  <c r="K4411" i="1"/>
  <c r="I1117" i="1"/>
  <c r="L1181" i="1"/>
  <c r="J4499" i="1"/>
  <c r="J1137" i="1"/>
  <c r="J1129" i="1"/>
  <c r="K651" i="1"/>
  <c r="M23" i="1"/>
  <c r="M13" i="1"/>
  <c r="K3246" i="1"/>
  <c r="M1146" i="1"/>
  <c r="M1014" i="1"/>
  <c r="K22" i="1"/>
  <c r="L1134" i="1"/>
  <c r="L18" i="1"/>
  <c r="J1147" i="1"/>
  <c r="I1013" i="1"/>
  <c r="L4491" i="1"/>
  <c r="I14" i="1"/>
  <c r="M4495" i="1"/>
  <c r="M4494" i="1"/>
  <c r="M11" i="1"/>
  <c r="K3248" i="1"/>
  <c r="K655" i="1"/>
  <c r="M4500" i="1"/>
  <c r="M1186" i="1"/>
  <c r="L4415" i="1"/>
  <c r="L1140" i="1"/>
  <c r="J638" i="1"/>
  <c r="L3699" i="1"/>
  <c r="I1187" i="1"/>
  <c r="L3695" i="1"/>
  <c r="I3025" i="1"/>
  <c r="K4008" i="1"/>
  <c r="I1140" i="1"/>
  <c r="K652" i="1"/>
  <c r="J3025" i="1"/>
  <c r="J655" i="1"/>
  <c r="K1126" i="1"/>
  <c r="M1018" i="1"/>
  <c r="K4496" i="1"/>
  <c r="J13" i="1"/>
  <c r="I651" i="1"/>
  <c r="M1016" i="1"/>
  <c r="L1017" i="1"/>
  <c r="J641" i="1"/>
  <c r="J4411" i="1"/>
  <c r="J639" i="1"/>
  <c r="L1018" i="1"/>
  <c r="I1147" i="1"/>
  <c r="K1144" i="1"/>
  <c r="K4410" i="1"/>
  <c r="L3247" i="1"/>
  <c r="L1019" i="1"/>
  <c r="O645" i="1"/>
  <c r="K1145" i="1"/>
  <c r="M1154" i="1"/>
  <c r="M12" i="1"/>
  <c r="K3249" i="1"/>
  <c r="K638" i="1"/>
  <c r="K4502" i="1"/>
  <c r="J4489" i="1"/>
  <c r="M1163" i="1"/>
  <c r="K1015" i="1"/>
  <c r="O1014" i="1"/>
  <c r="P3025" i="1"/>
  <c r="P4010" i="1"/>
  <c r="P1163" i="1"/>
  <c r="P1202" i="1"/>
  <c r="M3029" i="1"/>
  <c r="O1162" i="1"/>
  <c r="O3245" i="1"/>
  <c r="O653" i="1"/>
  <c r="J3024" i="1"/>
  <c r="M3242" i="1"/>
  <c r="I1203" i="1"/>
  <c r="M1135" i="1"/>
  <c r="K20" i="1"/>
  <c r="O1147" i="1"/>
  <c r="P1150" i="1"/>
  <c r="P1184" i="1"/>
  <c r="P3249" i="1"/>
  <c r="P1127" i="1"/>
  <c r="I636" i="1"/>
  <c r="O1127" i="1"/>
  <c r="O18" i="1"/>
  <c r="L1139" i="1"/>
  <c r="J4502" i="1"/>
  <c r="M1129" i="1"/>
  <c r="P648" i="1"/>
  <c r="M1646" i="1"/>
  <c r="M1640" i="1"/>
  <c r="L1642" i="1"/>
  <c r="J1686" i="1"/>
  <c r="J1688" i="1"/>
  <c r="J1685" i="1"/>
  <c r="J1687" i="1"/>
  <c r="J1684" i="1"/>
  <c r="K1684" i="1"/>
  <c r="L1689" i="1"/>
  <c r="K1639" i="1"/>
  <c r="I1682" i="1"/>
  <c r="K1682" i="1"/>
  <c r="K1640" i="1"/>
  <c r="I1688" i="1"/>
  <c r="I1639" i="1"/>
  <c r="I1441" i="1"/>
  <c r="K1436" i="1"/>
  <c r="L90" i="1"/>
  <c r="H573" i="33" s="1"/>
  <c r="I955" i="1"/>
  <c r="J105" i="1"/>
  <c r="F597" i="33" s="1"/>
  <c r="M1534" i="1"/>
  <c r="M118" i="1"/>
  <c r="J1676" i="1"/>
  <c r="F733" i="33" s="1"/>
  <c r="I1466" i="1"/>
  <c r="K1529" i="1"/>
  <c r="I1447" i="1"/>
  <c r="J146" i="1"/>
  <c r="M55" i="1"/>
  <c r="M82" i="1"/>
  <c r="I565" i="33" s="1"/>
  <c r="M74" i="1"/>
  <c r="L1601" i="1"/>
  <c r="L84" i="1"/>
  <c r="H567" i="33" s="1"/>
  <c r="K73" i="1"/>
  <c r="J953" i="1"/>
  <c r="L1537" i="1"/>
  <c r="L77" i="1"/>
  <c r="H560" i="33" s="1"/>
  <c r="L92" i="1"/>
  <c r="H584" i="33" s="1"/>
  <c r="K60" i="1"/>
  <c r="K1527" i="1"/>
  <c r="I87" i="1"/>
  <c r="I49" i="1"/>
  <c r="I118" i="1"/>
  <c r="L1467" i="1"/>
  <c r="K140" i="1"/>
  <c r="L104" i="1"/>
  <c r="H596" i="33" s="1"/>
  <c r="J1599" i="1"/>
  <c r="K1596" i="1"/>
  <c r="K1439" i="1"/>
  <c r="I84" i="1"/>
  <c r="I104" i="1"/>
  <c r="L954" i="1"/>
  <c r="L1462" i="1"/>
  <c r="L1465" i="1"/>
  <c r="L1468" i="1"/>
  <c r="L139" i="1"/>
  <c r="I1585" i="1"/>
  <c r="J81" i="1"/>
  <c r="F564" i="33" s="1"/>
  <c r="J1436" i="1"/>
  <c r="M1444" i="1"/>
  <c r="O1645" i="1"/>
  <c r="O1683" i="1"/>
  <c r="K1688" i="1"/>
  <c r="J1645" i="1"/>
  <c r="P1688" i="1"/>
  <c r="P1684" i="1"/>
  <c r="K112" i="1"/>
  <c r="M1473" i="1"/>
  <c r="I1678" i="1"/>
  <c r="K1450" i="1"/>
  <c r="J1476" i="1"/>
  <c r="I1477" i="1"/>
  <c r="J55" i="1"/>
  <c r="O1675" i="1"/>
  <c r="J732" i="33" s="1"/>
  <c r="O1577" i="1"/>
  <c r="O63" i="1"/>
  <c r="O1590" i="1"/>
  <c r="O1574" i="1"/>
  <c r="O1576" i="1"/>
  <c r="O1596" i="1"/>
  <c r="O1469" i="1"/>
  <c r="O1443" i="1"/>
  <c r="O1584" i="1"/>
  <c r="O1486" i="1"/>
  <c r="O104" i="1"/>
  <c r="J596" i="33" s="1"/>
  <c r="O126" i="1"/>
  <c r="O59" i="1"/>
  <c r="O108" i="1"/>
  <c r="O44" i="1"/>
  <c r="L83" i="1"/>
  <c r="H566" i="33" s="1"/>
  <c r="L1590" i="1"/>
  <c r="L118" i="1"/>
  <c r="K47" i="1"/>
  <c r="J1444" i="1"/>
  <c r="L1441" i="1"/>
  <c r="L108" i="1"/>
  <c r="J67" i="1"/>
  <c r="K123" i="1"/>
  <c r="J1584" i="1"/>
  <c r="I1650" i="1"/>
  <c r="J1471" i="1"/>
  <c r="K1536" i="1"/>
  <c r="J92" i="1"/>
  <c r="F584" i="33" s="1"/>
  <c r="I114" i="1"/>
  <c r="I65" i="1"/>
  <c r="K950" i="1"/>
  <c r="K1651" i="1"/>
  <c r="L85" i="1"/>
  <c r="H568" i="33" s="1"/>
  <c r="L1673" i="1"/>
  <c r="H730" i="33" s="1"/>
  <c r="I1600" i="1"/>
  <c r="L1488" i="1"/>
  <c r="L100" i="1"/>
  <c r="H592" i="33" s="1"/>
  <c r="J74" i="1"/>
  <c r="J1586" i="1"/>
  <c r="J1451" i="1"/>
  <c r="J109" i="1"/>
  <c r="I133" i="1"/>
  <c r="K1490" i="1"/>
  <c r="K1485" i="1"/>
  <c r="M1601" i="1"/>
  <c r="J131" i="1"/>
  <c r="I1531" i="1"/>
  <c r="I125" i="1"/>
  <c r="L1531" i="1"/>
  <c r="L145" i="1"/>
  <c r="K98" i="1"/>
  <c r="I124" i="1"/>
  <c r="I1476" i="1"/>
  <c r="K1441" i="1"/>
  <c r="K1582" i="1"/>
  <c r="J108" i="1"/>
  <c r="I144" i="1"/>
  <c r="J51" i="1"/>
  <c r="L950" i="1"/>
  <c r="I66" i="1"/>
  <c r="I1490" i="1"/>
  <c r="I143" i="1"/>
  <c r="M1592" i="1"/>
  <c r="M61" i="1"/>
  <c r="M68" i="1"/>
  <c r="M66" i="1"/>
  <c r="M98" i="1"/>
  <c r="I590" i="33" s="1"/>
  <c r="J52" i="1"/>
  <c r="K1464" i="1"/>
  <c r="J120" i="1"/>
  <c r="K68" i="1"/>
  <c r="L1534" i="1"/>
  <c r="L1466" i="1"/>
  <c r="J138" i="1"/>
  <c r="J84" i="1"/>
  <c r="F567" i="33" s="1"/>
  <c r="J1456" i="1"/>
  <c r="J1596" i="1"/>
  <c r="J124" i="1"/>
  <c r="I105" i="1"/>
  <c r="J1648" i="1"/>
  <c r="I142" i="1"/>
  <c r="K1531" i="1"/>
  <c r="K1579" i="1"/>
  <c r="J110" i="1"/>
  <c r="O69" i="1"/>
  <c r="O1673" i="1"/>
  <c r="J730" i="33" s="1"/>
  <c r="O1674" i="1"/>
  <c r="J731" i="33" s="1"/>
  <c r="O1540" i="1"/>
  <c r="O1468" i="1"/>
  <c r="O1446" i="1"/>
  <c r="O1654" i="1"/>
  <c r="O1539" i="1"/>
  <c r="O1457" i="1"/>
  <c r="O96" i="1"/>
  <c r="J588" i="33" s="1"/>
  <c r="O68" i="1"/>
  <c r="P83" i="1"/>
  <c r="K566" i="33" s="1"/>
  <c r="P45" i="1"/>
  <c r="P49" i="1"/>
  <c r="P82" i="1"/>
  <c r="K565" i="33" s="1"/>
  <c r="P131" i="1"/>
  <c r="P64" i="1"/>
  <c r="P92" i="1"/>
  <c r="K584" i="33" s="1"/>
  <c r="P107" i="1"/>
  <c r="K599" i="33" s="1"/>
  <c r="P128" i="1"/>
  <c r="P134" i="1"/>
  <c r="P91" i="1"/>
  <c r="K574" i="33" s="1"/>
  <c r="P100" i="1"/>
  <c r="K592" i="33" s="1"/>
  <c r="P68" i="1"/>
  <c r="P141" i="1"/>
  <c r="P109" i="1"/>
  <c r="P61" i="1"/>
  <c r="P1458" i="1"/>
  <c r="P1655" i="1"/>
  <c r="P1450" i="1"/>
  <c r="P1454" i="1"/>
  <c r="P956" i="1"/>
  <c r="P1439" i="1"/>
  <c r="P1485" i="1"/>
  <c r="P1583" i="1"/>
  <c r="P1652" i="1"/>
  <c r="P1483" i="1"/>
  <c r="P1582" i="1"/>
  <c r="P1647" i="1"/>
  <c r="P1466" i="1"/>
  <c r="P1533" i="1"/>
  <c r="P1649" i="1"/>
  <c r="P1440" i="1"/>
  <c r="P1536" i="1"/>
  <c r="P1680" i="1"/>
  <c r="K737" i="33" s="1"/>
  <c r="P1573" i="1"/>
  <c r="P1585" i="1"/>
  <c r="P1581" i="1"/>
  <c r="P1675" i="1"/>
  <c r="K732" i="33" s="1"/>
  <c r="P1531" i="1"/>
  <c r="P1463" i="1"/>
  <c r="P1481" i="1"/>
  <c r="P951" i="1"/>
  <c r="P116" i="1"/>
  <c r="P58" i="1"/>
  <c r="P101" i="1"/>
  <c r="K593" i="33" s="1"/>
  <c r="P1643" i="1"/>
  <c r="P1641" i="1"/>
  <c r="P1528" i="1"/>
  <c r="P1448" i="1"/>
  <c r="P1444" i="1"/>
  <c r="P95" i="1"/>
  <c r="K587" i="33" s="1"/>
  <c r="P105" i="1"/>
  <c r="K597" i="33" s="1"/>
  <c r="P122" i="1"/>
  <c r="P89" i="1"/>
  <c r="K572" i="33" s="1"/>
  <c r="P52" i="1"/>
  <c r="P1592" i="1"/>
  <c r="P1478" i="1"/>
  <c r="P90" i="1"/>
  <c r="K573" i="33" s="1"/>
  <c r="P93" i="1"/>
  <c r="K585" i="33" s="1"/>
  <c r="P1461" i="1"/>
  <c r="P1530" i="1"/>
  <c r="P103" i="1"/>
  <c r="K595" i="33" s="1"/>
  <c r="P57" i="1"/>
  <c r="P1464" i="1"/>
  <c r="P954" i="1"/>
  <c r="O143" i="1"/>
  <c r="O79" i="1"/>
  <c r="J562" i="33" s="1"/>
  <c r="M111" i="1"/>
  <c r="M1442" i="1"/>
  <c r="J1018" i="1"/>
  <c r="M3695" i="1"/>
  <c r="M4009" i="1"/>
  <c r="K4009" i="1"/>
  <c r="I1461" i="1"/>
  <c r="K1141" i="1"/>
  <c r="J44" i="1"/>
  <c r="J1186" i="1"/>
  <c r="J1140" i="1"/>
  <c r="J637" i="1"/>
  <c r="O1594" i="1"/>
  <c r="O95" i="1"/>
  <c r="J587" i="33" s="1"/>
  <c r="O84" i="1"/>
  <c r="J567" i="33" s="1"/>
  <c r="O949" i="1"/>
  <c r="O1531" i="1"/>
  <c r="O3244" i="1"/>
  <c r="O4493" i="1"/>
  <c r="O3249" i="1"/>
  <c r="O4007" i="1"/>
  <c r="O3695" i="1"/>
  <c r="O3026" i="1"/>
  <c r="O1131" i="1"/>
  <c r="O1478" i="1"/>
  <c r="O1439" i="1"/>
  <c r="O1137" i="1"/>
  <c r="O1198" i="1"/>
  <c r="O1653" i="1"/>
  <c r="O1538" i="1"/>
  <c r="O1456" i="1"/>
  <c r="O1155" i="1"/>
  <c r="O74" i="1"/>
  <c r="O85" i="1"/>
  <c r="J568" i="33" s="1"/>
  <c r="O100" i="1"/>
  <c r="J592" i="33" s="1"/>
  <c r="O123" i="1"/>
  <c r="O110" i="1"/>
  <c r="O46" i="1"/>
  <c r="M47" i="1"/>
  <c r="M1155" i="1"/>
  <c r="M1536" i="1"/>
  <c r="M1652" i="1"/>
  <c r="M1479" i="1"/>
  <c r="J1204" i="1"/>
  <c r="K1124" i="1"/>
  <c r="M1164" i="1"/>
  <c r="M1188" i="1"/>
  <c r="I1118" i="1"/>
  <c r="I72" i="1"/>
  <c r="J1123" i="1"/>
  <c r="I1151" i="1"/>
  <c r="K1537" i="1"/>
  <c r="I136" i="1"/>
  <c r="L1593" i="1"/>
  <c r="O1158" i="1"/>
  <c r="O93" i="1"/>
  <c r="J585" i="33" s="1"/>
  <c r="O1126" i="1"/>
  <c r="O1575" i="1"/>
  <c r="O4497" i="1"/>
  <c r="M1645" i="1"/>
  <c r="M1639" i="1"/>
  <c r="K1647" i="1"/>
  <c r="J1639" i="1"/>
  <c r="M1682" i="1"/>
  <c r="J1646" i="1"/>
  <c r="M1685" i="1"/>
  <c r="K1644" i="1"/>
  <c r="M1686" i="1"/>
  <c r="J1647" i="1"/>
  <c r="M1683" i="1"/>
  <c r="K1673" i="1"/>
  <c r="K1484" i="1"/>
  <c r="I119" i="1"/>
  <c r="K1474" i="1"/>
  <c r="I111" i="1"/>
  <c r="M53" i="1"/>
  <c r="M1453" i="1"/>
  <c r="M1480" i="1"/>
  <c r="M103" i="1"/>
  <c r="I595" i="33" s="1"/>
  <c r="M1579" i="1"/>
  <c r="J1580" i="1"/>
  <c r="J64" i="1"/>
  <c r="J1440" i="1"/>
  <c r="K1528" i="1"/>
  <c r="M147" i="1"/>
  <c r="M953" i="1"/>
  <c r="M96" i="1"/>
  <c r="I588" i="33" s="1"/>
  <c r="M71" i="1"/>
  <c r="L1479" i="1"/>
  <c r="L91" i="1"/>
  <c r="H574" i="33" s="1"/>
  <c r="I1590" i="1"/>
  <c r="K48" i="1"/>
  <c r="I1468" i="1"/>
  <c r="J61" i="1"/>
  <c r="L1648" i="1"/>
  <c r="K130" i="1"/>
  <c r="L135" i="1"/>
  <c r="L1573" i="1"/>
  <c r="K67" i="1"/>
  <c r="K1534" i="1"/>
  <c r="L1525" i="1"/>
  <c r="J132" i="1"/>
  <c r="L78" i="1"/>
  <c r="H561" i="33" s="1"/>
  <c r="K1592" i="1"/>
  <c r="L1535" i="1"/>
  <c r="L50" i="1"/>
  <c r="I1460" i="1"/>
  <c r="I1478" i="1"/>
  <c r="J1437" i="1"/>
  <c r="I138" i="1"/>
  <c r="I147" i="1"/>
  <c r="K92" i="1"/>
  <c r="K120" i="1"/>
  <c r="J949" i="1"/>
  <c r="L1599" i="1"/>
  <c r="I1483" i="1"/>
  <c r="I50" i="1"/>
  <c r="K1679" i="1"/>
  <c r="K55" i="1"/>
  <c r="M123" i="1"/>
  <c r="M1678" i="1"/>
  <c r="I735" i="33" s="1"/>
  <c r="M1673" i="1"/>
  <c r="I730" i="33" s="1"/>
  <c r="O1685" i="1"/>
  <c r="I1644" i="1"/>
  <c r="P1683" i="1"/>
  <c r="P1685" i="1"/>
  <c r="K72" i="1"/>
  <c r="K1462" i="1"/>
  <c r="K111" i="1"/>
  <c r="M132" i="1"/>
  <c r="J1469" i="1"/>
  <c r="K1473" i="1"/>
  <c r="L1592" i="1"/>
  <c r="O65" i="1"/>
  <c r="O73" i="1"/>
  <c r="O118" i="1"/>
  <c r="O1677" i="1"/>
  <c r="J734" i="33" s="1"/>
  <c r="O1464" i="1"/>
  <c r="O1480" i="1"/>
  <c r="O1441" i="1"/>
  <c r="O1580" i="1"/>
  <c r="O1482" i="1"/>
  <c r="O72" i="1"/>
  <c r="O53" i="1"/>
  <c r="O83" i="1"/>
  <c r="J566" i="33" s="1"/>
  <c r="O144" i="1"/>
  <c r="O80" i="1"/>
  <c r="J563" i="33" s="1"/>
  <c r="M1581" i="1"/>
  <c r="L117" i="1"/>
  <c r="J1462" i="1"/>
  <c r="J137" i="1"/>
  <c r="L1598" i="1"/>
  <c r="J955" i="1"/>
  <c r="L1596" i="1"/>
  <c r="L1532" i="1"/>
  <c r="L130" i="1"/>
  <c r="L133" i="1"/>
  <c r="J1592" i="1"/>
  <c r="K1540" i="1"/>
  <c r="J1488" i="1"/>
  <c r="I1457" i="1"/>
  <c r="J1474" i="1"/>
  <c r="I88" i="1"/>
  <c r="I109" i="1"/>
  <c r="K88" i="1"/>
  <c r="K1468" i="1"/>
  <c r="I120" i="1"/>
  <c r="J133" i="1"/>
  <c r="I122" i="1"/>
  <c r="J1463" i="1"/>
  <c r="L1475" i="1"/>
  <c r="L1452" i="1"/>
  <c r="L111" i="1"/>
  <c r="J1597" i="1"/>
  <c r="J1585" i="1"/>
  <c r="I1480" i="1"/>
  <c r="I1484" i="1"/>
  <c r="K1586" i="1"/>
  <c r="I99" i="1"/>
  <c r="J1675" i="1"/>
  <c r="F732" i="33" s="1"/>
  <c r="L56" i="1"/>
  <c r="J1468" i="1"/>
  <c r="J143" i="1"/>
  <c r="M1436" i="1"/>
  <c r="K44" i="1"/>
  <c r="K1461" i="1"/>
  <c r="J1465" i="1"/>
  <c r="K122" i="1"/>
  <c r="L1597" i="1"/>
  <c r="L72" i="1"/>
  <c r="L52" i="1"/>
  <c r="I1591" i="1"/>
  <c r="I1651" i="1"/>
  <c r="I54" i="1"/>
  <c r="K1489" i="1"/>
  <c r="K102" i="1"/>
  <c r="J87" i="1"/>
  <c r="F570" i="33" s="1"/>
  <c r="K53" i="1"/>
  <c r="I1529" i="1"/>
  <c r="I45" i="1"/>
  <c r="M1677" i="1"/>
  <c r="I734" i="33" s="1"/>
  <c r="M104" i="1"/>
  <c r="I596" i="33" s="1"/>
  <c r="M1465" i="1"/>
  <c r="M116" i="1"/>
  <c r="M1600" i="1"/>
  <c r="M1597" i="1"/>
  <c r="L54" i="1"/>
  <c r="K108" i="1"/>
  <c r="I1677" i="1"/>
  <c r="K141" i="1"/>
  <c r="L1652" i="1"/>
  <c r="L59" i="1"/>
  <c r="I98" i="1"/>
  <c r="J134" i="1"/>
  <c r="J1537" i="1"/>
  <c r="I75" i="1"/>
  <c r="I952" i="1"/>
  <c r="K71" i="1"/>
  <c r="K1478" i="1"/>
  <c r="O58" i="1"/>
  <c r="O1527" i="1"/>
  <c r="O105" i="1"/>
  <c r="J597" i="33" s="1"/>
  <c r="O1479" i="1"/>
  <c r="O1440" i="1"/>
  <c r="O1442" i="1"/>
  <c r="O1650" i="1"/>
  <c r="O1535" i="1"/>
  <c r="O1453" i="1"/>
  <c r="O138" i="1"/>
  <c r="O131" i="1"/>
  <c r="P115" i="1"/>
  <c r="P46" i="1"/>
  <c r="P50" i="1"/>
  <c r="P99" i="1"/>
  <c r="K591" i="33" s="1"/>
  <c r="P142" i="1"/>
  <c r="P66" i="1"/>
  <c r="P94" i="1"/>
  <c r="K586" i="33" s="1"/>
  <c r="P111" i="1"/>
  <c r="P130" i="1"/>
  <c r="P72" i="1"/>
  <c r="P108" i="1"/>
  <c r="P138" i="1"/>
  <c r="P106" i="1"/>
  <c r="K598" i="33" s="1"/>
  <c r="P144" i="1"/>
  <c r="P140" i="1"/>
  <c r="P104" i="1"/>
  <c r="K596" i="33" s="1"/>
  <c r="P1490" i="1"/>
  <c r="P1451" i="1"/>
  <c r="P1455" i="1"/>
  <c r="P1442" i="1"/>
  <c r="P1468" i="1"/>
  <c r="P1489" i="1"/>
  <c r="P1587" i="1"/>
  <c r="P1438" i="1"/>
  <c r="P1488" i="1"/>
  <c r="P1586" i="1"/>
  <c r="P1651" i="1"/>
  <c r="P1470" i="1"/>
  <c r="P1599" i="1"/>
  <c r="P1653" i="1"/>
  <c r="P1467" i="1"/>
  <c r="P1580" i="1"/>
  <c r="P1644" i="1"/>
  <c r="P1601" i="1"/>
  <c r="P1575" i="1"/>
  <c r="P1638" i="1"/>
  <c r="P1529" i="1"/>
  <c r="P1459" i="1"/>
  <c r="P1477" i="1"/>
  <c r="P949" i="1"/>
  <c r="P86" i="1"/>
  <c r="K569" i="33" s="1"/>
  <c r="P88" i="1"/>
  <c r="K571" i="33" s="1"/>
  <c r="P952" i="1"/>
  <c r="P1645" i="1"/>
  <c r="P1590" i="1"/>
  <c r="P1579" i="1"/>
  <c r="P1480" i="1"/>
  <c r="P1447" i="1"/>
  <c r="P1443" i="1"/>
  <c r="P84" i="1"/>
  <c r="K567" i="33" s="1"/>
  <c r="P65" i="1"/>
  <c r="P87" i="1"/>
  <c r="K570" i="33" s="1"/>
  <c r="P1460" i="1"/>
  <c r="P125" i="1"/>
  <c r="P56" i="1"/>
  <c r="P1527" i="1"/>
  <c r="P1678" i="1"/>
  <c r="K735" i="33" s="1"/>
  <c r="P1479" i="1"/>
  <c r="P121" i="1"/>
  <c r="P53" i="1"/>
  <c r="P1677" i="1"/>
  <c r="K734" i="33" s="1"/>
  <c r="P1595" i="1"/>
  <c r="O139" i="1"/>
  <c r="O75" i="1"/>
  <c r="M56" i="1"/>
  <c r="M1604" i="1"/>
  <c r="M1540" i="1"/>
  <c r="M654" i="1"/>
  <c r="M1020" i="1"/>
  <c r="M646" i="1"/>
  <c r="M4502" i="1"/>
  <c r="M72" i="1"/>
  <c r="M1182" i="1"/>
  <c r="J1540" i="1"/>
  <c r="I649" i="1"/>
  <c r="J71" i="1"/>
  <c r="K126" i="1"/>
  <c r="J1652" i="1"/>
  <c r="I950" i="1"/>
  <c r="L129" i="1"/>
  <c r="O86" i="1"/>
  <c r="J569" i="33" s="1"/>
  <c r="O1462" i="1"/>
  <c r="O1474" i="1"/>
  <c r="O1435" i="1"/>
  <c r="O1133" i="1"/>
  <c r="O952" i="1"/>
  <c r="O1449" i="1"/>
  <c r="O1146" i="1"/>
  <c r="O1649" i="1"/>
  <c r="O1534" i="1"/>
  <c r="O1452" i="1"/>
  <c r="O1151" i="1"/>
  <c r="O647" i="1"/>
  <c r="O8" i="1"/>
  <c r="O128" i="1"/>
  <c r="O62" i="1"/>
  <c r="O24" i="1"/>
  <c r="O146" i="1"/>
  <c r="O82" i="1"/>
  <c r="J565" i="33" s="1"/>
  <c r="M141" i="1"/>
  <c r="M1456" i="1"/>
  <c r="M1653" i="1"/>
  <c r="I1162" i="1"/>
  <c r="J1117" i="1"/>
  <c r="I646" i="1"/>
  <c r="L1144" i="1"/>
  <c r="K1019" i="1"/>
  <c r="M638" i="1"/>
  <c r="M3026" i="1"/>
  <c r="J3245" i="1"/>
  <c r="I1475" i="1"/>
  <c r="I1458" i="1"/>
  <c r="L1163" i="1"/>
  <c r="J4007" i="1"/>
  <c r="K3699" i="1"/>
  <c r="I1581" i="1"/>
  <c r="J1139" i="1"/>
  <c r="J1020" i="1"/>
  <c r="J1477" i="1"/>
  <c r="O1130" i="1"/>
  <c r="O54" i="1"/>
  <c r="O4501" i="1"/>
  <c r="O654" i="1"/>
  <c r="O1600" i="1"/>
  <c r="O1592" i="1"/>
  <c r="O3243" i="1"/>
  <c r="O4494" i="1"/>
  <c r="O4489" i="1"/>
  <c r="M1684" i="1"/>
  <c r="L116" i="1"/>
  <c r="L81" i="1"/>
  <c r="H564" i="33" s="1"/>
  <c r="J1438" i="1"/>
  <c r="I1435" i="1"/>
  <c r="M1589" i="1"/>
  <c r="M1470" i="1"/>
  <c r="O1686" i="1"/>
  <c r="K1689" i="1"/>
  <c r="M1638" i="1"/>
  <c r="L1688" i="1"/>
  <c r="J1644" i="1"/>
  <c r="I1685" i="1"/>
  <c r="I1588" i="1"/>
  <c r="J1484" i="1"/>
  <c r="I1597" i="1"/>
  <c r="M1674" i="1"/>
  <c r="I731" i="33" s="1"/>
  <c r="M130" i="1"/>
  <c r="I1456" i="1"/>
  <c r="J1453" i="1"/>
  <c r="M91" i="1"/>
  <c r="I574" i="33" s="1"/>
  <c r="M1595" i="1"/>
  <c r="M93" i="1"/>
  <c r="I585" i="33" s="1"/>
  <c r="L1654" i="1"/>
  <c r="J1479" i="1"/>
  <c r="L1603" i="1"/>
  <c r="K61" i="1"/>
  <c r="L87" i="1"/>
  <c r="H570" i="33" s="1"/>
  <c r="J76" i="1"/>
  <c r="F559" i="33" s="1"/>
  <c r="L122" i="1"/>
  <c r="K45" i="1"/>
  <c r="K86" i="1"/>
  <c r="K1479" i="1"/>
  <c r="K1487" i="1"/>
  <c r="I1470" i="1"/>
  <c r="I1577" i="1"/>
  <c r="L146" i="1"/>
  <c r="J128" i="1"/>
  <c r="J1455" i="1"/>
  <c r="M54" i="1"/>
  <c r="M1474" i="1"/>
  <c r="P1687" i="1"/>
  <c r="J89" i="1"/>
  <c r="F572" i="33" s="1"/>
  <c r="O1679" i="1"/>
  <c r="J736" i="33" s="1"/>
  <c r="O1588" i="1"/>
  <c r="O1447" i="1"/>
  <c r="O1532" i="1"/>
  <c r="O57" i="1"/>
  <c r="O48" i="1"/>
  <c r="M1591" i="1"/>
  <c r="K1591" i="1"/>
  <c r="L1583" i="1"/>
  <c r="J106" i="1"/>
  <c r="F598" i="33" s="1"/>
  <c r="K1481" i="1"/>
  <c r="K1443" i="1"/>
  <c r="J130" i="1"/>
  <c r="L1463" i="1"/>
  <c r="K949" i="1"/>
  <c r="I1579" i="1"/>
  <c r="L110" i="1"/>
  <c r="K1465" i="1"/>
  <c r="I1540" i="1"/>
  <c r="K1455" i="1"/>
  <c r="J1448" i="1"/>
  <c r="I1676" i="1"/>
  <c r="J1464" i="1"/>
  <c r="L1480" i="1"/>
  <c r="K62" i="1"/>
  <c r="K77" i="1"/>
  <c r="L73" i="1"/>
  <c r="K114" i="1"/>
  <c r="J1473" i="1"/>
  <c r="K953" i="1"/>
  <c r="I56" i="1"/>
  <c r="L1446" i="1"/>
  <c r="I1446" i="1"/>
  <c r="M1531" i="1"/>
  <c r="M128" i="1"/>
  <c r="J56" i="1"/>
  <c r="L86" i="1"/>
  <c r="H569" i="33" s="1"/>
  <c r="L1651" i="1"/>
  <c r="L66" i="1"/>
  <c r="J1603" i="1"/>
  <c r="J112" i="1"/>
  <c r="K1588" i="1"/>
  <c r="L53" i="1"/>
  <c r="K100" i="1"/>
  <c r="O103" i="1"/>
  <c r="J595" i="33" s="1"/>
  <c r="O1459" i="1"/>
  <c r="O954" i="1"/>
  <c r="O1583" i="1"/>
  <c r="O89" i="1"/>
  <c r="J572" i="33" s="1"/>
  <c r="P51" i="1"/>
  <c r="P48" i="1"/>
  <c r="P114" i="1"/>
  <c r="P79" i="1"/>
  <c r="K562" i="33" s="1"/>
  <c r="P126" i="1"/>
  <c r="P80" i="1"/>
  <c r="K563" i="33" s="1"/>
  <c r="P123" i="1"/>
  <c r="P81" i="1"/>
  <c r="K564" i="33" s="1"/>
  <c r="P1456" i="1"/>
  <c r="P1472" i="1"/>
  <c r="P1604" i="1"/>
  <c r="P1534" i="1"/>
  <c r="P1437" i="1"/>
  <c r="P1471" i="1"/>
  <c r="P1640" i="1"/>
  <c r="P1642" i="1"/>
  <c r="P1576" i="1"/>
  <c r="P71" i="1"/>
  <c r="P1476" i="1"/>
  <c r="P118" i="1"/>
  <c r="P55" i="1"/>
  <c r="P950" i="1"/>
  <c r="P1577" i="1"/>
  <c r="P1674" i="1"/>
  <c r="K731" i="33" s="1"/>
  <c r="P117" i="1"/>
  <c r="P1679" i="1"/>
  <c r="K736" i="33" s="1"/>
  <c r="P129" i="1"/>
  <c r="O47" i="1"/>
  <c r="M1475" i="1"/>
  <c r="I1149" i="1"/>
  <c r="K65" i="1"/>
  <c r="K1594" i="1"/>
  <c r="I131" i="1"/>
  <c r="O97" i="1"/>
  <c r="J589" i="33" s="1"/>
  <c r="O1128" i="1"/>
  <c r="O88" i="1"/>
  <c r="J571" i="33" s="1"/>
  <c r="O1573" i="1"/>
  <c r="O4492" i="1"/>
  <c r="O4490" i="1"/>
  <c r="O4496" i="1"/>
  <c r="O4495" i="1"/>
  <c r="O1458" i="1"/>
  <c r="O1185" i="1"/>
  <c r="O657" i="1"/>
  <c r="O1142" i="1"/>
  <c r="L1460" i="1"/>
  <c r="K1652" i="1"/>
  <c r="M142" i="1"/>
  <c r="M1651" i="1"/>
  <c r="M1687" i="1"/>
  <c r="L1646" i="1"/>
  <c r="M1642" i="1"/>
  <c r="I1647" i="1"/>
  <c r="L1638" i="1"/>
  <c r="K1643" i="1"/>
  <c r="M1647" i="1"/>
  <c r="K1444" i="1"/>
  <c r="M143" i="1"/>
  <c r="M1577" i="1"/>
  <c r="K116" i="1"/>
  <c r="J104" i="1"/>
  <c r="F596" i="33" s="1"/>
  <c r="J57" i="1"/>
  <c r="M139" i="1"/>
  <c r="M1588" i="1"/>
  <c r="K124" i="1"/>
  <c r="K1530" i="1"/>
  <c r="L80" i="1"/>
  <c r="H563" i="33" s="1"/>
  <c r="K125" i="1"/>
  <c r="I1599" i="1"/>
  <c r="I1467" i="1"/>
  <c r="I1574" i="1"/>
  <c r="I1444" i="1"/>
  <c r="J126" i="1"/>
  <c r="J1577" i="1"/>
  <c r="I1465" i="1"/>
  <c r="I146" i="1"/>
  <c r="M1483" i="1"/>
  <c r="M92" i="1"/>
  <c r="I584" i="33" s="1"/>
  <c r="L1687" i="1"/>
  <c r="P1686" i="1"/>
  <c r="K1463" i="1"/>
  <c r="J114" i="1"/>
  <c r="K1482" i="1"/>
  <c r="O116" i="1"/>
  <c r="O1676" i="1"/>
  <c r="J733" i="33" s="1"/>
  <c r="O1473" i="1"/>
  <c r="O1651" i="1"/>
  <c r="O1450" i="1"/>
  <c r="O102" i="1"/>
  <c r="J594" i="33" s="1"/>
  <c r="O112" i="1"/>
  <c r="M137" i="1"/>
  <c r="L1577" i="1"/>
  <c r="I95" i="1"/>
  <c r="L114" i="1"/>
  <c r="L949" i="1"/>
  <c r="I1674" i="1"/>
  <c r="J1583" i="1"/>
  <c r="I956" i="1"/>
  <c r="L1677" i="1"/>
  <c r="H734" i="33" s="1"/>
  <c r="I1539" i="1"/>
  <c r="K105" i="1"/>
  <c r="L1538" i="1"/>
  <c r="L51" i="1"/>
  <c r="J1680" i="1"/>
  <c r="F737" i="33" s="1"/>
  <c r="K1477" i="1"/>
  <c r="J1439" i="1"/>
  <c r="I68" i="1"/>
  <c r="I1469" i="1"/>
  <c r="J950" i="1"/>
  <c r="L45" i="1"/>
  <c r="J100" i="1"/>
  <c r="F592" i="33" s="1"/>
  <c r="K63" i="1"/>
  <c r="L1528" i="1"/>
  <c r="L44" i="1"/>
  <c r="J1650" i="1"/>
  <c r="K1472" i="1"/>
  <c r="I145" i="1"/>
  <c r="K110" i="1"/>
  <c r="I70" i="1"/>
  <c r="M95" i="1"/>
  <c r="I587" i="33" s="1"/>
  <c r="M134" i="1"/>
  <c r="M1441" i="1"/>
  <c r="L69" i="1"/>
  <c r="L1649" i="1"/>
  <c r="K1676" i="1"/>
  <c r="J1534" i="1"/>
  <c r="I1471" i="1"/>
  <c r="O61" i="1"/>
  <c r="O125" i="1"/>
  <c r="O1678" i="1"/>
  <c r="J735" i="33" s="1"/>
  <c r="O1472" i="1"/>
  <c r="O87" i="1"/>
  <c r="J570" i="33" s="1"/>
  <c r="O1485" i="1"/>
  <c r="O115" i="1"/>
  <c r="P44" i="1"/>
  <c r="P78" i="1"/>
  <c r="K561" i="33" s="1"/>
  <c r="P62" i="1"/>
  <c r="P98" i="1"/>
  <c r="K590" i="33" s="1"/>
  <c r="P143" i="1"/>
  <c r="P102" i="1"/>
  <c r="K594" i="33" s="1"/>
  <c r="P132" i="1"/>
  <c r="P76" i="1"/>
  <c r="K559" i="33" s="1"/>
  <c r="P136" i="1"/>
  <c r="P1588" i="1"/>
  <c r="P1452" i="1"/>
  <c r="P1474" i="1"/>
  <c r="P1535" i="1"/>
  <c r="P1469" i="1"/>
  <c r="P1596" i="1"/>
  <c r="P1484" i="1"/>
  <c r="P1584" i="1"/>
  <c r="P1654" i="1"/>
  <c r="P1532" i="1"/>
  <c r="P955" i="1"/>
  <c r="P135" i="1"/>
  <c r="P73" i="1"/>
  <c r="P54" i="1"/>
  <c r="P1462" i="1"/>
  <c r="P1446" i="1"/>
  <c r="P137" i="1"/>
  <c r="P1593" i="1"/>
  <c r="P1465" i="1"/>
  <c r="P1591" i="1"/>
  <c r="O111" i="1"/>
  <c r="M1596" i="1"/>
  <c r="M1118" i="1"/>
  <c r="I1648" i="1"/>
  <c r="K1581" i="1"/>
  <c r="J659" i="1"/>
  <c r="O133" i="1"/>
  <c r="O1525" i="1"/>
  <c r="O1579" i="1"/>
  <c r="O10" i="1"/>
  <c r="O1529" i="1"/>
  <c r="O3702" i="1"/>
  <c r="O1530" i="1"/>
  <c r="O1603" i="1"/>
  <c r="O1597" i="1"/>
  <c r="O1471" i="1"/>
  <c r="O1017" i="1"/>
  <c r="O1445" i="1"/>
  <c r="O1488" i="1"/>
  <c r="O1123" i="1"/>
  <c r="O643" i="1"/>
  <c r="O99" i="1"/>
  <c r="J591" i="33" s="1"/>
  <c r="O20" i="1"/>
  <c r="O78" i="1"/>
  <c r="J561" i="33" s="1"/>
  <c r="M1203" i="1"/>
  <c r="J11" i="1"/>
  <c r="K1017" i="1"/>
  <c r="L9" i="1"/>
  <c r="I4013" i="1"/>
  <c r="J648" i="1"/>
  <c r="M1122" i="1"/>
  <c r="M102" i="1"/>
  <c r="I594" i="33" s="1"/>
  <c r="K1488" i="1"/>
  <c r="J1535" i="1"/>
  <c r="K51" i="1"/>
  <c r="O90" i="1"/>
  <c r="J573" i="33" s="1"/>
  <c r="O1598" i="1"/>
  <c r="O3242" i="1"/>
  <c r="O4491" i="1"/>
  <c r="I121" i="1"/>
  <c r="I1454" i="1"/>
  <c r="M1488" i="1"/>
  <c r="I1684" i="1"/>
  <c r="J1689" i="1"/>
  <c r="M1643" i="1"/>
  <c r="J1487" i="1"/>
  <c r="J1525" i="1"/>
  <c r="M1603" i="1"/>
  <c r="J1678" i="1"/>
  <c r="F735" i="33" s="1"/>
  <c r="M1533" i="1"/>
  <c r="I93" i="1"/>
  <c r="I52" i="1"/>
  <c r="K59" i="1"/>
  <c r="J1581" i="1"/>
  <c r="L1453" i="1"/>
  <c r="K1577" i="1"/>
  <c r="L1470" i="1"/>
  <c r="J1677" i="1"/>
  <c r="F734" i="33" s="1"/>
  <c r="M1537" i="1"/>
  <c r="O1647" i="1"/>
  <c r="M1644" i="1"/>
  <c r="J1683" i="1"/>
  <c r="M1641" i="1"/>
  <c r="I953" i="1"/>
  <c r="I1437" i="1"/>
  <c r="M99" i="1"/>
  <c r="I591" i="33" s="1"/>
  <c r="J99" i="1"/>
  <c r="F591" i="33" s="1"/>
  <c r="L137" i="1"/>
  <c r="I1580" i="1"/>
  <c r="L102" i="1"/>
  <c r="H594" i="33" s="1"/>
  <c r="K1599" i="1"/>
  <c r="K87" i="1"/>
  <c r="L63" i="1"/>
  <c r="J127" i="1"/>
  <c r="K1683" i="1"/>
  <c r="J1641" i="1"/>
  <c r="I100" i="1"/>
  <c r="L125" i="1"/>
  <c r="O1476" i="1"/>
  <c r="O1454" i="1"/>
  <c r="O140" i="1"/>
  <c r="I69" i="1"/>
  <c r="M120" i="1"/>
  <c r="I1683" i="1"/>
  <c r="I1646" i="1"/>
  <c r="M1458" i="1"/>
  <c r="K50" i="1"/>
  <c r="K1590" i="1"/>
  <c r="L76" i="1"/>
  <c r="H559" i="33" s="1"/>
  <c r="K101" i="1"/>
  <c r="J1480" i="1"/>
  <c r="I134" i="1"/>
  <c r="I1584" i="1"/>
  <c r="O1460" i="1"/>
  <c r="M87" i="1"/>
  <c r="I570" i="33" s="1"/>
  <c r="K1525" i="1"/>
  <c r="K138" i="1"/>
  <c r="J1601" i="1"/>
  <c r="K85" i="1"/>
  <c r="K1447" i="1"/>
  <c r="I1573" i="1"/>
  <c r="I951" i="1"/>
  <c r="I81" i="1"/>
  <c r="J45" i="1"/>
  <c r="L127" i="1"/>
  <c r="L1588" i="1"/>
  <c r="I1462" i="1"/>
  <c r="I132" i="1"/>
  <c r="M1529" i="1"/>
  <c r="M84" i="1"/>
  <c r="I567" i="33" s="1"/>
  <c r="I1450" i="1"/>
  <c r="O1436" i="1"/>
  <c r="O130" i="1"/>
  <c r="P47" i="1"/>
  <c r="P75" i="1"/>
  <c r="P127" i="1"/>
  <c r="P145" i="1"/>
  <c r="P1482" i="1"/>
  <c r="P1538" i="1"/>
  <c r="P1597" i="1"/>
  <c r="P1436" i="1"/>
  <c r="P1600" i="1"/>
  <c r="P953" i="1"/>
  <c r="P133" i="1"/>
  <c r="P1673" i="1"/>
  <c r="K730" i="33" s="1"/>
  <c r="P1598" i="1"/>
  <c r="P1475" i="1"/>
  <c r="J1124" i="1"/>
  <c r="I1587" i="1"/>
  <c r="O3030" i="1"/>
  <c r="O1163" i="1"/>
  <c r="O1013" i="1"/>
  <c r="O136" i="1"/>
  <c r="O114" i="1"/>
  <c r="M69" i="1"/>
  <c r="I3249" i="1"/>
  <c r="K1471" i="1"/>
  <c r="O122" i="1"/>
  <c r="O3025" i="1"/>
  <c r="O1528" i="1"/>
  <c r="O1461" i="1"/>
  <c r="O1481" i="1"/>
  <c r="O1470" i="1"/>
  <c r="O1164" i="1"/>
  <c r="O640" i="1"/>
  <c r="O1444" i="1"/>
  <c r="O1141" i="1"/>
  <c r="O1652" i="1"/>
  <c r="O1537" i="1"/>
  <c r="O1455" i="1"/>
  <c r="O1154" i="1"/>
  <c r="O650" i="1"/>
  <c r="O119" i="1"/>
  <c r="O117" i="1"/>
  <c r="O67" i="1"/>
  <c r="O19" i="1"/>
  <c r="O141" i="1"/>
  <c r="O77" i="1"/>
  <c r="J560" i="33" s="1"/>
  <c r="M643" i="1"/>
  <c r="M1449" i="1"/>
  <c r="J1539" i="1"/>
  <c r="M138" i="1"/>
  <c r="I1643" i="1"/>
  <c r="J83" i="1"/>
  <c r="F566" i="33" s="1"/>
  <c r="M1437" i="1"/>
  <c r="L1602" i="1"/>
  <c r="J1447" i="1"/>
  <c r="K1655" i="1"/>
  <c r="I1589" i="1"/>
  <c r="M85" i="1"/>
  <c r="I568" i="33" s="1"/>
  <c r="L1682" i="1"/>
  <c r="K1448" i="1"/>
  <c r="O953" i="1"/>
  <c r="O1437" i="1"/>
  <c r="O106" i="1"/>
  <c r="J598" i="33" s="1"/>
  <c r="M1448" i="1"/>
  <c r="I62" i="1"/>
  <c r="I90" i="1"/>
  <c r="I73" i="1"/>
  <c r="I1443" i="1"/>
  <c r="L1579" i="1"/>
  <c r="I115" i="1"/>
  <c r="I1453" i="1"/>
  <c r="L1591" i="1"/>
  <c r="M90" i="1"/>
  <c r="I573" i="33" s="1"/>
  <c r="I1436" i="1"/>
  <c r="L94" i="1"/>
  <c r="H586" i="33" s="1"/>
  <c r="I1534" i="1"/>
  <c r="J75" i="1"/>
  <c r="J85" i="1"/>
  <c r="F568" i="33" s="1"/>
  <c r="M1471" i="1"/>
  <c r="J72" i="1"/>
  <c r="L1489" i="1"/>
  <c r="I949" i="1"/>
  <c r="K1654" i="1"/>
  <c r="O135" i="1"/>
  <c r="O956" i="1"/>
  <c r="O66" i="1"/>
  <c r="P67" i="1"/>
  <c r="P96" i="1"/>
  <c r="K588" i="33" s="1"/>
  <c r="P112" i="1"/>
  <c r="P1453" i="1"/>
  <c r="P1539" i="1"/>
  <c r="P1639" i="1"/>
  <c r="P1646" i="1"/>
  <c r="P1603" i="1"/>
  <c r="P1537" i="1"/>
  <c r="P1578" i="1"/>
  <c r="P1589" i="1"/>
  <c r="P1525" i="1"/>
  <c r="O107" i="1"/>
  <c r="J599" i="33" s="1"/>
  <c r="I96" i="1"/>
  <c r="M4501" i="1"/>
  <c r="J141" i="1"/>
  <c r="O639" i="1"/>
  <c r="O120" i="1"/>
  <c r="O4416" i="1"/>
  <c r="O1595" i="1"/>
  <c r="O3699" i="1"/>
  <c r="O1490" i="1"/>
  <c r="O642" i="1"/>
  <c r="O1586" i="1"/>
  <c r="O60" i="1"/>
  <c r="O50" i="1"/>
  <c r="M649" i="1"/>
  <c r="M1485" i="1"/>
  <c r="I1184" i="1"/>
  <c r="K4498" i="1"/>
  <c r="K642" i="1"/>
  <c r="J1016" i="1"/>
  <c r="J1486" i="1"/>
  <c r="O71" i="1"/>
  <c r="O4502" i="1"/>
  <c r="O1161" i="1"/>
  <c r="O1477" i="1"/>
  <c r="O1466" i="1"/>
  <c r="O1136" i="1"/>
  <c r="O1201" i="1"/>
  <c r="O659" i="1"/>
  <c r="O1648" i="1"/>
  <c r="O1533" i="1"/>
  <c r="O1451" i="1"/>
  <c r="O1150" i="1"/>
  <c r="O92" i="1"/>
  <c r="J584" i="33" s="1"/>
  <c r="O98" i="1"/>
  <c r="J590" i="33" s="1"/>
  <c r="O646" i="1"/>
  <c r="O64" i="1"/>
  <c r="O55" i="1"/>
  <c r="O49" i="1"/>
  <c r="M1119" i="1"/>
  <c r="M3698" i="1"/>
  <c r="M3697" i="1"/>
  <c r="O1641" i="1"/>
  <c r="M1689" i="1"/>
  <c r="L1683" i="1"/>
  <c r="K1480" i="1"/>
  <c r="M1438" i="1"/>
  <c r="L1485" i="1"/>
  <c r="L58" i="1"/>
  <c r="K1653" i="1"/>
  <c r="K1585" i="1"/>
  <c r="M1648" i="1"/>
  <c r="O1638" i="1"/>
  <c r="L1643" i="1"/>
  <c r="P1689" i="1"/>
  <c r="K79" i="1"/>
  <c r="K97" i="1"/>
  <c r="O1578" i="1"/>
  <c r="O134" i="1"/>
  <c r="O52" i="1"/>
  <c r="J1574" i="1"/>
  <c r="L1473" i="1"/>
  <c r="J116" i="1"/>
  <c r="J1529" i="1"/>
  <c r="I1576" i="1"/>
  <c r="K1532" i="1"/>
  <c r="J1452" i="1"/>
  <c r="K82" i="1"/>
  <c r="I101" i="1"/>
  <c r="J1435" i="1"/>
  <c r="K1595" i="1"/>
  <c r="I135" i="1"/>
  <c r="M1469" i="1"/>
  <c r="I126" i="1"/>
  <c r="L136" i="1"/>
  <c r="J86" i="1"/>
  <c r="F569" i="33" s="1"/>
  <c r="O129" i="1"/>
  <c r="O1463" i="1"/>
  <c r="O1587" i="1"/>
  <c r="O51" i="1"/>
  <c r="P110" i="1"/>
  <c r="P124" i="1"/>
  <c r="P70" i="1"/>
  <c r="P113" i="1"/>
  <c r="P1540" i="1"/>
  <c r="P1457" i="1"/>
  <c r="P1648" i="1"/>
  <c r="P1441" i="1"/>
  <c r="P1650" i="1"/>
  <c r="P1602" i="1"/>
  <c r="P1449" i="1"/>
  <c r="P120" i="1"/>
  <c r="P97" i="1"/>
  <c r="K589" i="33" s="1"/>
  <c r="P119" i="1"/>
  <c r="P1594" i="1"/>
  <c r="M115" i="1"/>
  <c r="M655" i="1"/>
  <c r="J1481" i="1"/>
  <c r="K1648" i="1"/>
  <c r="O652" i="1"/>
  <c r="O1467" i="1"/>
  <c r="O1202" i="1"/>
  <c r="O1582" i="1"/>
  <c r="O1119" i="1"/>
  <c r="O147" i="1"/>
  <c r="M949" i="1"/>
  <c r="M15" i="1"/>
  <c r="M641" i="1"/>
  <c r="I108" i="1"/>
  <c r="J1146" i="1"/>
  <c r="O127" i="1"/>
  <c r="O951" i="1"/>
  <c r="O1601" i="1"/>
  <c r="O4503" i="1"/>
  <c r="O1655" i="1"/>
  <c r="O1593" i="1"/>
  <c r="O1589" i="1"/>
  <c r="O1680" i="1"/>
  <c r="J737" i="33" s="1"/>
  <c r="O1129" i="1"/>
  <c r="O1438" i="1"/>
  <c r="O1132" i="1"/>
  <c r="O950" i="1"/>
  <c r="O1197" i="1"/>
  <c r="O1585" i="1"/>
  <c r="O1487" i="1"/>
  <c r="O1122" i="1"/>
  <c r="O121" i="1"/>
  <c r="O132" i="1"/>
  <c r="O91" i="1"/>
  <c r="J574" i="33" s="1"/>
  <c r="O109" i="1"/>
  <c r="O45" i="1"/>
  <c r="M77" i="1"/>
  <c r="I560" i="33" s="1"/>
  <c r="M657" i="1"/>
  <c r="M1202" i="1"/>
  <c r="I60" i="1"/>
  <c r="J123" i="1"/>
  <c r="L1684" i="1"/>
  <c r="K1646" i="1"/>
  <c r="J1643" i="1"/>
  <c r="J1682" i="1"/>
  <c r="M145" i="1"/>
  <c r="L46" i="1"/>
  <c r="J95" i="1"/>
  <c r="F587" i="33" s="1"/>
  <c r="L1474" i="1"/>
  <c r="L1477" i="1"/>
  <c r="I1532" i="1"/>
  <c r="K1687" i="1"/>
  <c r="P1682" i="1"/>
  <c r="K96" i="1"/>
  <c r="K1440" i="1"/>
  <c r="O1536" i="1"/>
  <c r="O76" i="1"/>
  <c r="J559" i="33" s="1"/>
  <c r="I57" i="1"/>
  <c r="L1456" i="1"/>
  <c r="K139" i="1"/>
  <c r="K93" i="1"/>
  <c r="L48" i="1"/>
  <c r="J1470" i="1"/>
  <c r="I80" i="1"/>
  <c r="K1437" i="1"/>
  <c r="K128" i="1"/>
  <c r="L1440" i="1"/>
  <c r="K1451" i="1"/>
  <c r="M1439" i="1"/>
  <c r="M1602" i="1"/>
  <c r="I71" i="1"/>
  <c r="J1598" i="1"/>
  <c r="O955" i="1"/>
  <c r="O1475" i="1"/>
  <c r="O1489" i="1"/>
  <c r="P147" i="1"/>
  <c r="P146" i="1"/>
  <c r="P60" i="1"/>
  <c r="P139" i="1"/>
  <c r="P77" i="1"/>
  <c r="K560" i="33" s="1"/>
  <c r="P59" i="1"/>
  <c r="P74" i="1"/>
  <c r="P1435" i="1"/>
  <c r="P1473" i="1"/>
  <c r="P1487" i="1"/>
  <c r="P1486" i="1"/>
  <c r="P1526" i="1"/>
  <c r="P63" i="1"/>
  <c r="P69" i="1"/>
  <c r="P1445" i="1"/>
  <c r="P85" i="1"/>
  <c r="K568" i="33" s="1"/>
  <c r="P1676" i="1"/>
  <c r="K733" i="33" s="1"/>
  <c r="P1574" i="1"/>
  <c r="M1452" i="1"/>
  <c r="M1181" i="1"/>
  <c r="J1602" i="1"/>
  <c r="O56" i="1"/>
  <c r="O4499" i="1"/>
  <c r="O1604" i="1"/>
  <c r="O4011" i="1"/>
  <c r="O1599" i="1"/>
  <c r="O1181" i="1"/>
  <c r="O1484" i="1"/>
  <c r="O124" i="1"/>
  <c r="O142" i="1"/>
  <c r="M48" i="1"/>
  <c r="L23" i="1"/>
  <c r="I3698" i="1"/>
  <c r="M1201" i="1"/>
  <c r="I112" i="1"/>
  <c r="J1160" i="1"/>
  <c r="O101" i="1"/>
  <c r="J593" i="33" s="1"/>
  <c r="O137" i="1"/>
  <c r="O1602" i="1"/>
  <c r="O4010" i="1"/>
  <c r="O3698" i="1"/>
  <c r="O1526" i="1"/>
  <c r="O3029" i="1"/>
  <c r="O1591" i="1"/>
  <c r="O1465" i="1"/>
  <c r="O1184" i="1"/>
  <c r="O1016" i="1"/>
  <c r="O655" i="1"/>
  <c r="O1448" i="1"/>
  <c r="O1145" i="1"/>
  <c r="O1581" i="1"/>
  <c r="O1483" i="1"/>
  <c r="O1118" i="1"/>
  <c r="O70" i="1"/>
  <c r="O94" i="1"/>
  <c r="J586" i="33" s="1"/>
  <c r="O23" i="1"/>
  <c r="O145" i="1"/>
  <c r="O81" i="1"/>
  <c r="J564" i="33" s="1"/>
  <c r="M50" i="1"/>
  <c r="M659" i="1"/>
  <c r="M1156" i="1"/>
  <c r="M1484" i="1"/>
  <c r="M1526" i="1"/>
  <c r="M1538" i="1"/>
  <c r="O113" i="1"/>
  <c r="M112" i="1"/>
  <c r="K1645" i="1"/>
  <c r="L1641" i="1"/>
  <c r="I1640" i="1"/>
  <c r="I1638" i="1"/>
  <c r="O1644" i="1"/>
  <c r="O1643" i="1"/>
  <c r="M1535" i="1"/>
  <c r="M1680" i="1"/>
  <c r="I737" i="33" s="1"/>
  <c r="I128" i="1"/>
  <c r="K1486" i="1"/>
  <c r="J956" i="1"/>
  <c r="J1649" i="1"/>
  <c r="L141" i="1"/>
  <c r="L1586" i="1"/>
  <c r="J102" i="1"/>
  <c r="F594" i="33" s="1"/>
  <c r="L1595" i="1"/>
  <c r="J46" i="1"/>
  <c r="K1538" i="1"/>
  <c r="I1488" i="1"/>
  <c r="I1486" i="1"/>
  <c r="I1595" i="1"/>
  <c r="K135" i="1"/>
  <c r="L71" i="1"/>
  <c r="K119" i="1"/>
  <c r="J1478" i="1"/>
  <c r="J94" i="1"/>
  <c r="F586" i="33" s="1"/>
  <c r="J1532" i="1"/>
  <c r="K137" i="1"/>
  <c r="J135" i="1"/>
  <c r="L106" i="1"/>
  <c r="H598" i="33" s="1"/>
  <c r="L1680" i="1"/>
  <c r="H737" i="33" s="1"/>
  <c r="L1483" i="1"/>
  <c r="L1678" i="1"/>
  <c r="H735" i="33" s="1"/>
  <c r="J1526" i="1"/>
  <c r="K1574" i="1"/>
  <c r="I110" i="1"/>
  <c r="K132" i="1"/>
  <c r="K1449" i="1"/>
  <c r="J1538" i="1"/>
  <c r="I1526" i="1"/>
  <c r="L143" i="1"/>
  <c r="L1435" i="1"/>
  <c r="K133" i="1"/>
  <c r="L1457" i="1"/>
  <c r="K144" i="1"/>
  <c r="I77" i="1"/>
  <c r="K955" i="1"/>
  <c r="J1673" i="1"/>
  <c r="F730" i="33" s="1"/>
  <c r="K109" i="1"/>
  <c r="L47" i="1"/>
  <c r="L1451" i="1"/>
  <c r="L1482" i="1"/>
  <c r="J65" i="1"/>
  <c r="K1677" i="1"/>
  <c r="K118" i="1"/>
  <c r="L1490" i="1"/>
  <c r="L1676" i="1"/>
  <c r="H733" i="33" s="1"/>
  <c r="J1483" i="1"/>
  <c r="K113" i="1"/>
  <c r="I44" i="1"/>
  <c r="J1674" i="1"/>
  <c r="F731" i="33" s="1"/>
  <c r="L96" i="1"/>
  <c r="H588" i="33" s="1"/>
  <c r="L144" i="1"/>
  <c r="K1575" i="1"/>
  <c r="M1582" i="1"/>
  <c r="M107" i="1"/>
  <c r="I599" i="33" s="1"/>
  <c r="M51" i="1"/>
  <c r="K1452" i="1"/>
  <c r="K143" i="1"/>
  <c r="K1442" i="1"/>
  <c r="M1462" i="1"/>
  <c r="M1585" i="1"/>
  <c r="M117" i="1"/>
  <c r="I86" i="1"/>
  <c r="I74" i="1"/>
  <c r="K1597" i="1"/>
  <c r="K127" i="1"/>
  <c r="L1536" i="1"/>
  <c r="I113" i="1"/>
  <c r="K1483" i="1"/>
  <c r="L121" i="1"/>
  <c r="L105" i="1"/>
  <c r="H597" i="33" s="1"/>
  <c r="M106" i="1"/>
  <c r="I598" i="33" s="1"/>
  <c r="M1578" i="1"/>
  <c r="M1454" i="1"/>
  <c r="L952" i="1"/>
  <c r="I1586" i="1"/>
  <c r="K146" i="1"/>
  <c r="I1530" i="1"/>
  <c r="M124" i="1"/>
  <c r="M1679" i="1"/>
  <c r="I736" i="33" s="1"/>
  <c r="M1487" i="1"/>
  <c r="M59" i="1"/>
  <c r="J952" i="1"/>
  <c r="J58" i="1"/>
  <c r="I1641" i="1"/>
  <c r="I1438" i="1"/>
  <c r="K1454" i="1"/>
  <c r="J1445" i="1"/>
  <c r="I1575" i="1"/>
  <c r="L1455" i="1"/>
  <c r="L1487" i="1"/>
  <c r="M135" i="1"/>
  <c r="M1477" i="1"/>
  <c r="M79" i="1"/>
  <c r="I562" i="33" s="1"/>
  <c r="L1443" i="1"/>
  <c r="J1490" i="1"/>
  <c r="L1445" i="1"/>
  <c r="I1653" i="1"/>
  <c r="M58" i="1"/>
  <c r="M1457" i="1"/>
  <c r="I97" i="1"/>
  <c r="K1438" i="1"/>
  <c r="I58" i="1"/>
  <c r="K1467" i="1"/>
  <c r="M1688" i="1"/>
  <c r="O1687" i="1"/>
  <c r="M1490" i="1"/>
  <c r="I1485" i="1"/>
  <c r="I1482" i="1"/>
  <c r="L131" i="1"/>
  <c r="J1475" i="1"/>
  <c r="I64" i="1"/>
  <c r="L1533" i="1"/>
  <c r="M1650" i="1"/>
  <c r="M119" i="1"/>
  <c r="J98" i="1"/>
  <c r="F590" i="33" s="1"/>
  <c r="K1573" i="1"/>
  <c r="J147" i="1"/>
  <c r="M1467" i="1"/>
  <c r="M1476" i="1"/>
  <c r="M67" i="1"/>
  <c r="I1679" i="1"/>
  <c r="K952" i="1"/>
  <c r="L1589" i="1"/>
  <c r="I1442" i="1"/>
  <c r="J91" i="1"/>
  <c r="F574" i="33" s="1"/>
  <c r="L1645" i="1"/>
  <c r="M1451" i="1"/>
  <c r="J73" i="1"/>
  <c r="L1530" i="1"/>
  <c r="K104" i="1"/>
  <c r="K1580" i="1"/>
  <c r="L1647" i="1"/>
  <c r="O1682" i="1"/>
  <c r="O1646" i="1"/>
  <c r="M1575" i="1"/>
  <c r="M1586" i="1"/>
  <c r="M1654" i="1"/>
  <c r="M49" i="1"/>
  <c r="J77" i="1"/>
  <c r="F560" i="33" s="1"/>
  <c r="I1481" i="1"/>
  <c r="K136" i="1"/>
  <c r="K1476" i="1"/>
  <c r="L49" i="1"/>
  <c r="L1653" i="1"/>
  <c r="K1459" i="1"/>
  <c r="I129" i="1"/>
  <c r="K54" i="1"/>
  <c r="J79" i="1"/>
  <c r="F562" i="33" s="1"/>
  <c r="J1441" i="1"/>
  <c r="J1482" i="1"/>
  <c r="I1464" i="1"/>
  <c r="L98" i="1"/>
  <c r="H590" i="33" s="1"/>
  <c r="L1576" i="1"/>
  <c r="I91" i="1"/>
  <c r="L1458" i="1"/>
  <c r="K121" i="1"/>
  <c r="L1594" i="1"/>
  <c r="K1649" i="1"/>
  <c r="K1589" i="1"/>
  <c r="L93" i="1"/>
  <c r="H585" i="33" s="1"/>
  <c r="L147" i="1"/>
  <c r="L1540" i="1"/>
  <c r="L1436" i="1"/>
  <c r="L101" i="1"/>
  <c r="H593" i="33" s="1"/>
  <c r="J63" i="1"/>
  <c r="J1527" i="1"/>
  <c r="I140" i="1"/>
  <c r="K1584" i="1"/>
  <c r="I1538" i="1"/>
  <c r="J1533" i="1"/>
  <c r="J1654" i="1"/>
  <c r="L1481" i="1"/>
  <c r="L1450" i="1"/>
  <c r="J69" i="1"/>
  <c r="L60" i="1"/>
  <c r="J1530" i="1"/>
  <c r="J1531" i="1"/>
  <c r="J62" i="1"/>
  <c r="L62" i="1"/>
  <c r="J1446" i="1"/>
  <c r="L134" i="1"/>
  <c r="L1582" i="1"/>
  <c r="L1461" i="1"/>
  <c r="L1459" i="1"/>
  <c r="K1678" i="1"/>
  <c r="K69" i="1"/>
  <c r="L1439" i="1"/>
  <c r="L1476" i="1"/>
  <c r="M60" i="1"/>
  <c r="M113" i="1"/>
  <c r="I1479" i="1"/>
  <c r="L953" i="1"/>
  <c r="J1587" i="1"/>
  <c r="L97" i="1"/>
  <c r="H589" i="33" s="1"/>
  <c r="L1444" i="1"/>
  <c r="J1575" i="1"/>
  <c r="J93" i="1"/>
  <c r="F585" i="33" s="1"/>
  <c r="K64" i="1"/>
  <c r="M1460" i="1"/>
  <c r="M1676" i="1"/>
  <c r="I733" i="33" s="1"/>
  <c r="M78" i="1"/>
  <c r="I561" i="33" s="1"/>
  <c r="I1594" i="1"/>
  <c r="K954" i="1"/>
  <c r="J78" i="1"/>
  <c r="F561" i="33" s="1"/>
  <c r="I1535" i="1"/>
  <c r="M64" i="1"/>
  <c r="M86" i="1"/>
  <c r="I569" i="33" s="1"/>
  <c r="L1447" i="1"/>
  <c r="K1604" i="1"/>
  <c r="K89" i="1"/>
  <c r="J1489" i="1"/>
  <c r="O1640" i="1"/>
  <c r="M105" i="1"/>
  <c r="I597" i="33" s="1"/>
  <c r="I47" i="1"/>
  <c r="I123" i="1"/>
  <c r="K951" i="1"/>
  <c r="L115" i="1"/>
  <c r="I130" i="1"/>
  <c r="L1472" i="1"/>
  <c r="L1578" i="1"/>
  <c r="I1472" i="1"/>
  <c r="M1573" i="1"/>
  <c r="M1539" i="1"/>
  <c r="M88" i="1"/>
  <c r="I571" i="33" s="1"/>
  <c r="K134" i="1"/>
  <c r="M1525" i="1"/>
  <c r="M1583" i="1"/>
  <c r="M75" i="1"/>
  <c r="J82" i="1"/>
  <c r="F565" i="33" s="1"/>
  <c r="J1593" i="1"/>
  <c r="J1454" i="1"/>
  <c r="M1478" i="1"/>
  <c r="L124" i="1"/>
  <c r="K90" i="1"/>
  <c r="J1582" i="1"/>
  <c r="L1581" i="1"/>
  <c r="I141" i="1"/>
  <c r="K56" i="1"/>
  <c r="L103" i="1"/>
  <c r="H595" i="33" s="1"/>
  <c r="I63" i="1"/>
  <c r="M1486" i="1"/>
  <c r="M46" i="1"/>
  <c r="J115" i="1"/>
  <c r="K1535" i="1"/>
  <c r="I55" i="1"/>
  <c r="M100" i="1"/>
  <c r="I592" i="33" s="1"/>
  <c r="M1574" i="1"/>
  <c r="M114" i="1"/>
  <c r="J107" i="1"/>
  <c r="F599" i="33" s="1"/>
  <c r="I1528" i="1"/>
  <c r="J111" i="1"/>
  <c r="I1449" i="1"/>
  <c r="L1685" i="1"/>
  <c r="M131" i="1"/>
  <c r="K1598" i="1"/>
  <c r="I106" i="1"/>
  <c r="I1603" i="1"/>
  <c r="L70" i="1"/>
  <c r="J125" i="1"/>
  <c r="L1454" i="1"/>
  <c r="M126" i="1"/>
  <c r="M1675" i="1"/>
  <c r="I732" i="33" s="1"/>
  <c r="M956" i="1"/>
  <c r="J88" i="1"/>
  <c r="F571" i="33" s="1"/>
  <c r="J1458" i="1"/>
  <c r="K74" i="1"/>
  <c r="I1487" i="1"/>
  <c r="M1527" i="1"/>
  <c r="M1580" i="1"/>
  <c r="M140" i="1"/>
  <c r="K1533" i="1"/>
  <c r="K58" i="1"/>
  <c r="K1539" i="1"/>
  <c r="J1536" i="1"/>
  <c r="I1686" i="1"/>
  <c r="J145" i="1"/>
  <c r="J1466" i="1"/>
  <c r="K80" i="1"/>
  <c r="M108" i="1"/>
  <c r="I1525" i="1"/>
  <c r="K83" i="1"/>
  <c r="G566" i="33" s="1"/>
  <c r="K1458" i="1"/>
  <c r="P1143" i="1"/>
  <c r="P655" i="1"/>
  <c r="P4414" i="1"/>
  <c r="P4502" i="1"/>
  <c r="P4411" i="1"/>
  <c r="P3700" i="1"/>
  <c r="P1014" i="1"/>
  <c r="P644" i="1"/>
  <c r="P1016" i="1"/>
  <c r="P1155" i="1"/>
  <c r="P1156" i="1"/>
  <c r="P19" i="1"/>
  <c r="O1124" i="1"/>
  <c r="O4012" i="1"/>
  <c r="J1118" i="1"/>
  <c r="K1159" i="1"/>
  <c r="I4496" i="1"/>
  <c r="M1185" i="1"/>
  <c r="M1183" i="1"/>
  <c r="L1145" i="1"/>
  <c r="J650" i="1"/>
  <c r="M1131" i="1"/>
  <c r="J25" i="1"/>
  <c r="J647" i="1"/>
  <c r="I643" i="1"/>
  <c r="L1185" i="1"/>
  <c r="L3025" i="1"/>
  <c r="I1155" i="1"/>
  <c r="M3024" i="1"/>
  <c r="M18" i="1"/>
  <c r="O638" i="1"/>
  <c r="O1156" i="1"/>
  <c r="K1013" i="1"/>
  <c r="M1150" i="1"/>
  <c r="P1159" i="1"/>
  <c r="P1201" i="1"/>
  <c r="P1125" i="1"/>
  <c r="P4493" i="1"/>
  <c r="P3698" i="1"/>
  <c r="P4007" i="1"/>
  <c r="P3695" i="1"/>
  <c r="P1182" i="1"/>
  <c r="P1139" i="1"/>
  <c r="P638" i="1"/>
  <c r="P1020" i="1"/>
  <c r="P1154" i="1"/>
  <c r="P639" i="1"/>
  <c r="P1124" i="1"/>
  <c r="O648" i="1"/>
  <c r="O1138" i="1"/>
  <c r="K641" i="1"/>
  <c r="K3244" i="1"/>
  <c r="L3246" i="1"/>
  <c r="L14" i="1"/>
  <c r="M14" i="1"/>
  <c r="M1128" i="1"/>
  <c r="M57" i="1"/>
  <c r="K1603" i="1"/>
  <c r="J96" i="1"/>
  <c r="F588" i="33" s="1"/>
  <c r="L74" i="1"/>
  <c r="L1448" i="1"/>
  <c r="I1654" i="1"/>
  <c r="L1574" i="1"/>
  <c r="J139" i="1"/>
  <c r="K78" i="1"/>
  <c r="K142" i="1"/>
  <c r="L1438" i="1"/>
  <c r="K95" i="1"/>
  <c r="J140" i="1"/>
  <c r="J1450" i="1"/>
  <c r="J1653" i="1"/>
  <c r="L1484" i="1"/>
  <c r="L67" i="1"/>
  <c r="J1578" i="1"/>
  <c r="K76" i="1"/>
  <c r="L61" i="1"/>
  <c r="K145" i="1"/>
  <c r="J68" i="1"/>
  <c r="L132" i="1"/>
  <c r="M1463" i="1"/>
  <c r="O1639" i="1"/>
  <c r="L1655" i="1"/>
  <c r="I1489" i="1"/>
  <c r="J117" i="1"/>
  <c r="I1602" i="1"/>
  <c r="M1440" i="1"/>
  <c r="M1482" i="1"/>
  <c r="I48" i="1"/>
  <c r="K147" i="1"/>
  <c r="M1461" i="1"/>
  <c r="I1463" i="1"/>
  <c r="I1536" i="1"/>
  <c r="M63" i="1"/>
  <c r="I1583" i="1"/>
  <c r="I1474" i="1"/>
  <c r="J1460" i="1"/>
  <c r="K81" i="1"/>
  <c r="K84" i="1"/>
  <c r="M1584" i="1"/>
  <c r="K1583" i="1"/>
  <c r="J1467" i="1"/>
  <c r="M1435" i="1"/>
  <c r="M89" i="1"/>
  <c r="I572" i="33" s="1"/>
  <c r="K1641" i="1"/>
  <c r="O1689" i="1"/>
  <c r="I53" i="1"/>
  <c r="I79" i="1"/>
  <c r="K57" i="1"/>
  <c r="L64" i="1"/>
  <c r="M144" i="1"/>
  <c r="L95" i="1"/>
  <c r="H587" i="33" s="1"/>
  <c r="M136" i="1"/>
  <c r="M1593" i="1"/>
  <c r="K1456" i="1"/>
  <c r="J47" i="1"/>
  <c r="J48" i="1"/>
  <c r="K94" i="1"/>
  <c r="I85" i="1"/>
  <c r="K1460" i="1"/>
  <c r="M1472" i="1"/>
  <c r="M146" i="1"/>
  <c r="J1651" i="1"/>
  <c r="K1680" i="1"/>
  <c r="J1443" i="1"/>
  <c r="K66" i="1"/>
  <c r="M121" i="1"/>
  <c r="L1674" i="1"/>
  <c r="H731" i="33" s="1"/>
  <c r="O1688" i="1"/>
  <c r="M954" i="1"/>
  <c r="I1655" i="1"/>
  <c r="L1478" i="1"/>
  <c r="K91" i="1"/>
  <c r="P1131" i="1"/>
  <c r="P656" i="1"/>
  <c r="P1160" i="1"/>
  <c r="P12" i="1"/>
  <c r="P3024" i="1"/>
  <c r="P4008" i="1"/>
  <c r="P1132" i="1"/>
  <c r="P640" i="1"/>
  <c r="P1119" i="1"/>
  <c r="O1152" i="1"/>
  <c r="O1134" i="1"/>
  <c r="K1142" i="1"/>
  <c r="I4495" i="1"/>
  <c r="I3028" i="1"/>
  <c r="K1018" i="1"/>
  <c r="L654" i="1"/>
  <c r="L1141" i="1"/>
  <c r="J1149" i="1"/>
  <c r="L4014" i="1"/>
  <c r="M3031" i="1"/>
  <c r="K3697" i="1"/>
  <c r="O4013" i="1"/>
  <c r="J1148" i="1"/>
  <c r="M3699" i="1"/>
  <c r="M21" i="1"/>
  <c r="P1144" i="1"/>
  <c r="P1128" i="1"/>
  <c r="P4503" i="1"/>
  <c r="P4013" i="1"/>
  <c r="P4014" i="1"/>
  <c r="P1019" i="1"/>
  <c r="P659" i="1"/>
  <c r="P1122" i="1"/>
  <c r="O636" i="1"/>
  <c r="O3027" i="1"/>
  <c r="I4413" i="1"/>
  <c r="L1127" i="1"/>
  <c r="K4416" i="1"/>
  <c r="L1202" i="1"/>
  <c r="L4414" i="1"/>
  <c r="I4415" i="1"/>
  <c r="M1157" i="1"/>
  <c r="M1141" i="1"/>
  <c r="O3028" i="1"/>
  <c r="I1181" i="1"/>
  <c r="O15" i="1"/>
  <c r="P14" i="1"/>
  <c r="P1141" i="1"/>
  <c r="P4491" i="1"/>
  <c r="P3030" i="1"/>
  <c r="P1134" i="1"/>
  <c r="P1164" i="1"/>
  <c r="P1117" i="1"/>
  <c r="P22" i="1"/>
  <c r="O13" i="1"/>
  <c r="O1182" i="1"/>
  <c r="O3246" i="1"/>
  <c r="O641" i="1"/>
  <c r="I1197" i="1"/>
  <c r="K956" i="1"/>
  <c r="J4497" i="1"/>
  <c r="L639" i="1"/>
  <c r="M1127" i="1"/>
  <c r="K1014" i="1"/>
  <c r="K654" i="1"/>
  <c r="J1119" i="1"/>
  <c r="K4490" i="1"/>
  <c r="L19" i="1"/>
  <c r="J1181" i="1"/>
  <c r="K1129" i="1"/>
  <c r="I4012" i="1"/>
  <c r="L21" i="1"/>
  <c r="L1159" i="1"/>
  <c r="M1126" i="1"/>
  <c r="K1143" i="1"/>
  <c r="O1153" i="1"/>
  <c r="M4416" i="1"/>
  <c r="L636" i="1"/>
  <c r="K1122" i="1"/>
  <c r="K1187" i="1"/>
  <c r="I652" i="1"/>
  <c r="K3700" i="1"/>
  <c r="I4489" i="1"/>
  <c r="L648" i="1"/>
  <c r="K4488" i="1"/>
  <c r="J4501" i="1"/>
  <c r="L1013" i="1"/>
  <c r="K1183" i="1"/>
  <c r="K9" i="1"/>
  <c r="L3701" i="1"/>
  <c r="L3024" i="1"/>
  <c r="J1143" i="1"/>
  <c r="L3700" i="1"/>
  <c r="I1019" i="1"/>
  <c r="M10" i="1"/>
  <c r="M4008" i="1"/>
  <c r="M1140" i="1"/>
  <c r="K1147" i="1"/>
  <c r="I4498" i="1"/>
  <c r="I648" i="1"/>
  <c r="M4488" i="1"/>
  <c r="I3696" i="1"/>
  <c r="J4416" i="1"/>
  <c r="I3243" i="1"/>
  <c r="K4409" i="1"/>
  <c r="K3245" i="1"/>
  <c r="K1020" i="1"/>
  <c r="K4499" i="1"/>
  <c r="L3026" i="1"/>
  <c r="J1201" i="1"/>
  <c r="L1143" i="1"/>
  <c r="I22" i="1"/>
  <c r="J1015" i="1"/>
  <c r="K1136" i="1"/>
  <c r="J3031" i="1"/>
  <c r="K4503" i="1"/>
  <c r="J3699" i="1"/>
  <c r="I4410" i="1"/>
  <c r="K4414" i="1"/>
  <c r="J646" i="1"/>
  <c r="J3249" i="1"/>
  <c r="L658" i="1"/>
  <c r="L643" i="1"/>
  <c r="L1136" i="1"/>
  <c r="L4493" i="1"/>
  <c r="L4490" i="1"/>
  <c r="M3243" i="1"/>
  <c r="M4013" i="1"/>
  <c r="M4496" i="1"/>
  <c r="M25" i="1"/>
  <c r="I644" i="1"/>
  <c r="L1197" i="1"/>
  <c r="I1146" i="1"/>
  <c r="M1125" i="1"/>
  <c r="L1014" i="1"/>
  <c r="L4413" i="1"/>
  <c r="L1129" i="1"/>
  <c r="I637" i="1"/>
  <c r="I24" i="1"/>
  <c r="K656" i="1"/>
  <c r="J653" i="1"/>
  <c r="I654" i="1"/>
  <c r="I4490" i="1"/>
  <c r="L1152" i="1"/>
  <c r="L3029" i="1"/>
  <c r="L3245" i="1"/>
  <c r="K21" i="1"/>
  <c r="J1183" i="1"/>
  <c r="I4008" i="1"/>
  <c r="I4488" i="1"/>
  <c r="L22" i="1"/>
  <c r="L1118" i="1"/>
  <c r="L4497" i="1"/>
  <c r="J652" i="1"/>
  <c r="J19" i="1"/>
  <c r="M1200" i="1"/>
  <c r="M1147" i="1"/>
  <c r="J1154" i="1"/>
  <c r="J3700" i="1"/>
  <c r="M1133" i="1"/>
  <c r="J1126" i="1"/>
  <c r="K4011" i="1"/>
  <c r="I1130" i="1"/>
  <c r="I658" i="1"/>
  <c r="L4489" i="1"/>
  <c r="H782" i="33" s="1"/>
  <c r="J12" i="1"/>
  <c r="J1202" i="1"/>
  <c r="J1156" i="1"/>
  <c r="L645" i="1"/>
  <c r="K1118" i="1"/>
  <c r="K1199" i="1"/>
  <c r="L1156" i="1"/>
  <c r="L4008" i="1"/>
  <c r="L3248" i="1"/>
  <c r="I1159" i="1"/>
  <c r="I1127" i="1"/>
  <c r="M1134" i="1"/>
  <c r="M4412" i="1"/>
  <c r="M4011" i="1"/>
  <c r="M653" i="1"/>
  <c r="J10" i="1"/>
  <c r="J9" i="1"/>
  <c r="J1164" i="1"/>
  <c r="J4011" i="1"/>
  <c r="M4010" i="1"/>
  <c r="M1152" i="1"/>
  <c r="I18" i="1"/>
  <c r="J1182" i="1"/>
  <c r="J4503" i="1"/>
  <c r="K1149" i="1"/>
  <c r="K4493" i="1"/>
  <c r="P653" i="1"/>
  <c r="P8" i="1"/>
  <c r="P1146" i="1"/>
  <c r="P3245" i="1"/>
  <c r="P4494" i="1"/>
  <c r="P4416" i="1"/>
  <c r="P3028" i="1"/>
  <c r="P1187" i="1"/>
  <c r="P1136" i="1"/>
  <c r="P1133" i="1"/>
  <c r="P1152" i="1"/>
  <c r="P23" i="1"/>
  <c r="P25" i="1"/>
  <c r="O1186" i="1"/>
  <c r="O4008" i="1"/>
  <c r="I1204" i="1"/>
  <c r="K1185" i="1"/>
  <c r="M3248" i="1"/>
  <c r="I1119" i="1"/>
  <c r="I3702" i="1"/>
  <c r="I1202" i="1"/>
  <c r="I642" i="1"/>
  <c r="L4009" i="1"/>
  <c r="J1151" i="1"/>
  <c r="J649" i="1"/>
  <c r="J4013" i="1"/>
  <c r="M1124" i="1"/>
  <c r="O649" i="1"/>
  <c r="O1144" i="1"/>
  <c r="O4414" i="1"/>
  <c r="I23" i="1"/>
  <c r="K1200" i="1"/>
  <c r="K1686" i="1"/>
  <c r="I1645" i="1"/>
  <c r="M97" i="1"/>
  <c r="I589" i="33" s="1"/>
  <c r="I116" i="1"/>
  <c r="K1601" i="1"/>
  <c r="L1529" i="1"/>
  <c r="I1455" i="1"/>
  <c r="L140" i="1"/>
  <c r="K52" i="1"/>
  <c r="L1585" i="1"/>
  <c r="I83" i="1"/>
  <c r="I1604" i="1"/>
  <c r="J1579" i="1"/>
  <c r="K1453" i="1"/>
  <c r="L89" i="1"/>
  <c r="H572" i="33" s="1"/>
  <c r="J1594" i="1"/>
  <c r="J54" i="1"/>
  <c r="J121" i="1"/>
  <c r="J951" i="1"/>
  <c r="M1489" i="1"/>
  <c r="I59" i="1"/>
  <c r="M1594" i="1"/>
  <c r="M1655" i="1"/>
  <c r="J1591" i="1"/>
  <c r="L1587" i="1"/>
  <c r="K1445" i="1"/>
  <c r="M125" i="1"/>
  <c r="M1464" i="1"/>
  <c r="M127" i="1"/>
  <c r="K1457" i="1"/>
  <c r="L1584" i="1"/>
  <c r="M1443" i="1"/>
  <c r="K1578" i="1"/>
  <c r="M951" i="1"/>
  <c r="K1576" i="1"/>
  <c r="M24" i="1"/>
  <c r="P1200" i="1"/>
  <c r="P1140" i="1"/>
  <c r="O11" i="1"/>
  <c r="I653" i="1"/>
  <c r="K1638" i="1"/>
  <c r="I1642" i="1"/>
  <c r="M70" i="1"/>
  <c r="M1649" i="1"/>
  <c r="I46" i="1"/>
  <c r="I1448" i="1"/>
  <c r="L1442" i="1"/>
  <c r="K1675" i="1"/>
  <c r="J49" i="1"/>
  <c r="J50" i="1"/>
  <c r="I1593" i="1"/>
  <c r="K1526" i="1"/>
  <c r="J1600" i="1"/>
  <c r="L99" i="1"/>
  <c r="H591" i="33" s="1"/>
  <c r="L57" i="1"/>
  <c r="L1526" i="1"/>
  <c r="I1527" i="1"/>
  <c r="I1673" i="1"/>
  <c r="J1442" i="1"/>
  <c r="J1457" i="1"/>
  <c r="L88" i="1"/>
  <c r="H571" i="33" s="1"/>
  <c r="L1527" i="1"/>
  <c r="L1650" i="1"/>
  <c r="J66" i="1"/>
  <c r="K46" i="1"/>
  <c r="L1486" i="1"/>
  <c r="I1473" i="1"/>
  <c r="K129" i="1"/>
  <c r="L1471" i="1"/>
  <c r="M1459" i="1"/>
  <c r="M122" i="1"/>
  <c r="L951" i="1"/>
  <c r="K1600" i="1"/>
  <c r="L126" i="1"/>
  <c r="J1449" i="1"/>
  <c r="M1599" i="1"/>
  <c r="M110" i="1"/>
  <c r="J1485" i="1"/>
  <c r="J1595" i="1"/>
  <c r="M76" i="1"/>
  <c r="I559" i="33" s="1"/>
  <c r="L1675" i="1"/>
  <c r="H732" i="33" s="1"/>
  <c r="I92" i="1"/>
  <c r="I1689" i="1"/>
  <c r="M1532" i="1"/>
  <c r="J90" i="1"/>
  <c r="F573" i="33" s="1"/>
  <c r="K106" i="1"/>
  <c r="I137" i="1"/>
  <c r="M94" i="1"/>
  <c r="I586" i="33" s="1"/>
  <c r="M952" i="1"/>
  <c r="J1655" i="1"/>
  <c r="J1528" i="1"/>
  <c r="J954" i="1"/>
  <c r="I103" i="1"/>
  <c r="L1469" i="1"/>
  <c r="I1439" i="1"/>
  <c r="M1530" i="1"/>
  <c r="I78" i="1"/>
  <c r="I107" i="1"/>
  <c r="M73" i="1"/>
  <c r="I1537" i="1"/>
  <c r="I1533" i="1"/>
  <c r="L955" i="1"/>
  <c r="I1601" i="1"/>
  <c r="J129" i="1"/>
  <c r="L119" i="1"/>
  <c r="M1446" i="1"/>
  <c r="M80" i="1"/>
  <c r="I563" i="33" s="1"/>
  <c r="I89" i="1"/>
  <c r="M1528" i="1"/>
  <c r="K70" i="1"/>
  <c r="J119" i="1"/>
  <c r="K1446" i="1"/>
  <c r="I1687" i="1"/>
  <c r="J1588" i="1"/>
  <c r="J1640" i="1"/>
  <c r="I76" i="1"/>
  <c r="L112" i="1"/>
  <c r="K103" i="1"/>
  <c r="K75" i="1"/>
  <c r="K3702" i="1"/>
  <c r="M640" i="1"/>
  <c r="P1129" i="1"/>
  <c r="P1147" i="1"/>
  <c r="P4410" i="1"/>
  <c r="P1183" i="1"/>
  <c r="P641" i="1"/>
  <c r="P651" i="1"/>
  <c r="O1125" i="1"/>
  <c r="O4409" i="1"/>
  <c r="O4410" i="1"/>
  <c r="M3247" i="1"/>
  <c r="J1121" i="1"/>
  <c r="I4491" i="1"/>
  <c r="J4410" i="1"/>
  <c r="K19" i="1"/>
  <c r="I645" i="1"/>
  <c r="K4489" i="1"/>
  <c r="O1121" i="1"/>
  <c r="O1135" i="1"/>
  <c r="O3024" i="1"/>
  <c r="O4413" i="1"/>
  <c r="K4014" i="1"/>
  <c r="K1466" i="1"/>
  <c r="M3027" i="1"/>
  <c r="P1197" i="1"/>
  <c r="P4409" i="1"/>
  <c r="P3029" i="1"/>
  <c r="P642" i="1"/>
  <c r="P1181" i="1"/>
  <c r="P1118" i="1"/>
  <c r="P647" i="1"/>
  <c r="O1204" i="1"/>
  <c r="K659" i="1"/>
  <c r="J4491" i="1"/>
  <c r="L4013" i="1"/>
  <c r="K1138" i="1"/>
  <c r="K646" i="1"/>
  <c r="I13" i="1"/>
  <c r="L1161" i="1"/>
  <c r="I1123" i="1"/>
  <c r="J3697" i="1"/>
  <c r="J1159" i="1"/>
  <c r="L1151" i="1"/>
  <c r="I1129" i="1"/>
  <c r="K3031" i="1"/>
  <c r="J1134" i="1"/>
  <c r="I3695" i="1"/>
  <c r="L3697" i="1"/>
  <c r="K8" i="1"/>
  <c r="M1139" i="1"/>
  <c r="M1199" i="1"/>
  <c r="K1119" i="1"/>
  <c r="O22" i="1"/>
  <c r="O1139" i="1"/>
  <c r="O656" i="1"/>
  <c r="I1120" i="1"/>
  <c r="L1183" i="1"/>
  <c r="M1151" i="1"/>
  <c r="P1161" i="1"/>
  <c r="P1145" i="1"/>
  <c r="P1157" i="1"/>
  <c r="P13" i="1"/>
  <c r="P4498" i="1"/>
  <c r="P4499" i="1"/>
  <c r="P4415" i="1"/>
  <c r="P4012" i="1"/>
  <c r="P1015" i="1"/>
  <c r="P1153" i="1"/>
  <c r="P650" i="1"/>
  <c r="P24" i="1"/>
  <c r="O1120" i="1"/>
  <c r="O1199" i="1"/>
  <c r="O4014" i="1"/>
  <c r="L20" i="1"/>
  <c r="L1138" i="1"/>
  <c r="J1138" i="1"/>
  <c r="I1131" i="1"/>
  <c r="L1130" i="1"/>
  <c r="K1146" i="1"/>
  <c r="I3026" i="1"/>
  <c r="I12" i="1"/>
  <c r="K1181" i="1"/>
  <c r="L1155" i="1"/>
  <c r="M1162" i="1"/>
  <c r="O25" i="1"/>
  <c r="O9" i="1"/>
  <c r="O1015" i="1"/>
  <c r="O12" i="1"/>
  <c r="K3030" i="1"/>
  <c r="M4012" i="1"/>
  <c r="K3024" i="1"/>
  <c r="L1204" i="1"/>
  <c r="L4501" i="1"/>
  <c r="L1158" i="1"/>
  <c r="J1131" i="1"/>
  <c r="I21" i="1"/>
  <c r="K637" i="1"/>
  <c r="I647" i="1"/>
  <c r="K1125" i="1"/>
  <c r="I1143" i="1"/>
  <c r="J23" i="1"/>
  <c r="L4010" i="1"/>
  <c r="J1161" i="1"/>
  <c r="J1019" i="1"/>
  <c r="K4012" i="1"/>
  <c r="J8" i="1"/>
  <c r="L1135" i="1"/>
  <c r="L3028" i="1"/>
  <c r="I1157" i="1"/>
  <c r="I4499" i="1"/>
  <c r="M8" i="1"/>
  <c r="M3245" i="1"/>
  <c r="M4503" i="1"/>
  <c r="M1197" i="1"/>
  <c r="M1121" i="1"/>
  <c r="K1182" i="1"/>
  <c r="M3246" i="1"/>
  <c r="M3696" i="1"/>
  <c r="M1148" i="1"/>
  <c r="M651" i="1"/>
  <c r="M22" i="1"/>
  <c r="L1199" i="1"/>
  <c r="I1141" i="1"/>
  <c r="L1201" i="1"/>
  <c r="K3026" i="1"/>
  <c r="I1122" i="1"/>
  <c r="L3244" i="1"/>
  <c r="K15" i="1"/>
  <c r="I1156" i="1"/>
  <c r="L1117" i="1"/>
  <c r="L3702" i="1"/>
  <c r="L4500" i="1"/>
  <c r="I11" i="1"/>
  <c r="L644" i="1"/>
  <c r="J1163" i="1"/>
  <c r="K1140" i="1"/>
  <c r="L13" i="1"/>
  <c r="L1154" i="1"/>
  <c r="L12" i="1"/>
  <c r="J1158" i="1"/>
  <c r="M3700" i="1"/>
  <c r="I3246" i="1"/>
  <c r="J4413" i="1"/>
  <c r="J4414" i="1"/>
  <c r="M3702" i="1"/>
  <c r="M1120" i="1"/>
  <c r="L1131" i="1"/>
  <c r="I4493" i="1"/>
  <c r="J3026" i="1"/>
  <c r="L4498" i="1"/>
  <c r="L4492" i="1"/>
  <c r="L656" i="1"/>
  <c r="L1147" i="1"/>
  <c r="I20" i="1"/>
  <c r="I1164" i="1"/>
  <c r="J1132" i="1"/>
  <c r="I1152" i="1"/>
  <c r="I1145" i="1"/>
  <c r="K3029" i="1"/>
  <c r="I3027" i="1"/>
  <c r="I4500" i="1"/>
  <c r="K1158" i="1"/>
  <c r="K1132" i="1"/>
  <c r="J3702" i="1"/>
  <c r="I3701" i="1"/>
  <c r="I1133" i="1"/>
  <c r="K13" i="1"/>
  <c r="I1017" i="1"/>
  <c r="J636" i="1"/>
  <c r="M1153" i="1"/>
  <c r="J1153" i="1"/>
  <c r="I4492" i="1"/>
  <c r="J1127" i="1"/>
  <c r="J1133" i="1"/>
  <c r="M1204" i="1"/>
  <c r="J1135" i="1"/>
  <c r="J3246" i="1"/>
  <c r="K1137" i="1"/>
  <c r="K4413" i="1"/>
  <c r="I4412" i="1"/>
  <c r="L3698" i="1"/>
  <c r="J1136" i="1"/>
  <c r="I1188" i="1"/>
  <c r="K3696" i="1"/>
  <c r="I3700" i="1"/>
  <c r="K4412" i="1"/>
  <c r="L1186" i="1"/>
  <c r="I1148" i="1"/>
  <c r="L4409" i="1"/>
  <c r="I1183" i="1"/>
  <c r="L1162" i="1"/>
  <c r="K11" i="1"/>
  <c r="I1014" i="1"/>
  <c r="K4492" i="1"/>
  <c r="I1134" i="1"/>
  <c r="L4416" i="1"/>
  <c r="I1137" i="1"/>
  <c r="M1184" i="1"/>
  <c r="M1149" i="1"/>
  <c r="I1124" i="1"/>
  <c r="K4007" i="1"/>
  <c r="I4416" i="1"/>
  <c r="K1164" i="1"/>
  <c r="K3701" i="1"/>
  <c r="M1130" i="1"/>
  <c r="M639" i="1"/>
  <c r="M642" i="1"/>
  <c r="K1186" i="1"/>
  <c r="I1144" i="1"/>
  <c r="J3028" i="1"/>
  <c r="I1198" i="1"/>
  <c r="M19" i="1"/>
  <c r="P1130" i="1"/>
  <c r="P1199" i="1"/>
  <c r="P4500" i="1"/>
  <c r="P3247" i="1"/>
  <c r="P4489" i="1"/>
  <c r="P4011" i="1"/>
  <c r="P1018" i="1"/>
  <c r="P1148" i="1"/>
  <c r="P20" i="1"/>
  <c r="P15" i="1"/>
  <c r="O1020" i="1"/>
  <c r="O3247" i="1"/>
  <c r="O637" i="1"/>
  <c r="I3029" i="1"/>
  <c r="K4495" i="1"/>
  <c r="M1137" i="1"/>
  <c r="L1157" i="1"/>
  <c r="K3027" i="1"/>
  <c r="J4415" i="1"/>
  <c r="L4411" i="1"/>
  <c r="K12" i="1"/>
  <c r="M4413" i="1"/>
  <c r="M4014" i="1"/>
  <c r="M645" i="1"/>
  <c r="O3697" i="1"/>
  <c r="K1198" i="1"/>
  <c r="I1200" i="1"/>
  <c r="L24" i="1"/>
  <c r="I1135" i="1"/>
  <c r="O1684" i="1"/>
  <c r="M1455" i="1"/>
  <c r="J118" i="1"/>
  <c r="L1575" i="1"/>
  <c r="I139" i="1"/>
  <c r="I1649" i="1"/>
  <c r="I127" i="1"/>
  <c r="K1435" i="1"/>
  <c r="L107" i="1"/>
  <c r="H599" i="33" s="1"/>
  <c r="I61" i="1"/>
  <c r="L55" i="1"/>
  <c r="J1590" i="1"/>
  <c r="L82" i="1"/>
  <c r="H565" i="33" s="1"/>
  <c r="L1539" i="1"/>
  <c r="L1679" i="1"/>
  <c r="H736" i="33" s="1"/>
  <c r="I94" i="1"/>
  <c r="L79" i="1"/>
  <c r="H562" i="33" s="1"/>
  <c r="M109" i="1"/>
  <c r="L1644" i="1"/>
  <c r="M44" i="1"/>
  <c r="L1580" i="1"/>
  <c r="J136" i="1"/>
  <c r="M83" i="1"/>
  <c r="I566" i="33" s="1"/>
  <c r="M133" i="1"/>
  <c r="M1445" i="1"/>
  <c r="I1578" i="1"/>
  <c r="I1592" i="1"/>
  <c r="M1450" i="1"/>
  <c r="I1582" i="1"/>
  <c r="M81" i="1"/>
  <c r="I564" i="33" s="1"/>
  <c r="J70" i="1"/>
  <c r="I1452" i="1"/>
  <c r="K49" i="1"/>
  <c r="K131" i="1"/>
  <c r="L1464" i="1"/>
  <c r="M52" i="1"/>
  <c r="K1469" i="1"/>
  <c r="J144" i="1"/>
  <c r="M1468" i="1"/>
  <c r="P3246" i="1"/>
  <c r="P4495" i="1"/>
  <c r="P636" i="1"/>
  <c r="P1151" i="1"/>
  <c r="O1143" i="1"/>
  <c r="O3700" i="1"/>
  <c r="K1188" i="1"/>
  <c r="I1150" i="1"/>
  <c r="I1199" i="1"/>
  <c r="K1131" i="1"/>
  <c r="J1642" i="1"/>
  <c r="M65" i="1"/>
  <c r="J1573" i="1"/>
  <c r="L65" i="1"/>
  <c r="L68" i="1"/>
  <c r="J1472" i="1"/>
  <c r="J59" i="1"/>
  <c r="L123" i="1"/>
  <c r="K1650" i="1"/>
  <c r="K1602" i="1"/>
  <c r="L1437" i="1"/>
  <c r="K1642" i="1"/>
  <c r="K1470" i="1"/>
  <c r="L113" i="1"/>
  <c r="L138" i="1"/>
  <c r="I102" i="1"/>
  <c r="J142" i="1"/>
  <c r="O1642" i="1"/>
  <c r="K787" i="33" l="1"/>
  <c r="P1404" i="1"/>
  <c r="P1401" i="1"/>
  <c r="K1404" i="1"/>
  <c r="L1402" i="1"/>
  <c r="O1405" i="1"/>
  <c r="M1406" i="1"/>
  <c r="M1402" i="1"/>
  <c r="M1400" i="1"/>
  <c r="J1402" i="1"/>
  <c r="K1406" i="1"/>
  <c r="O1403" i="1"/>
  <c r="L1400" i="1"/>
  <c r="I1404" i="1"/>
  <c r="K1407" i="1"/>
  <c r="P1264" i="1"/>
  <c r="P1263" i="1"/>
  <c r="M1270" i="1"/>
  <c r="M1268" i="1"/>
  <c r="L1270" i="1"/>
  <c r="L1268" i="1"/>
  <c r="O1268" i="1"/>
  <c r="K1265" i="1"/>
  <c r="J1267" i="1"/>
  <c r="K1266" i="1"/>
  <c r="M1266" i="1"/>
  <c r="M1263" i="1"/>
  <c r="L1264" i="1"/>
  <c r="P1402" i="1"/>
  <c r="P1407" i="1"/>
  <c r="L1401" i="1"/>
  <c r="K1400" i="1"/>
  <c r="L1406" i="1"/>
  <c r="I1403" i="1"/>
  <c r="O1407" i="1"/>
  <c r="M1401" i="1"/>
  <c r="I1400" i="1"/>
  <c r="J1407" i="1"/>
  <c r="J1405" i="1"/>
  <c r="K1403" i="1"/>
  <c r="M1403" i="1"/>
  <c r="O1406" i="1"/>
  <c r="P1269" i="1"/>
  <c r="P1265" i="1"/>
  <c r="K1270" i="1"/>
  <c r="K1267" i="1"/>
  <c r="M1269" i="1"/>
  <c r="L1266" i="1"/>
  <c r="O1263" i="1"/>
  <c r="K1263" i="1"/>
  <c r="K1268" i="1"/>
  <c r="I1270" i="1"/>
  <c r="J1270" i="1"/>
  <c r="K1264" i="1"/>
  <c r="P1400" i="1"/>
  <c r="P1403" i="1"/>
  <c r="I1402" i="1"/>
  <c r="J1401" i="1"/>
  <c r="J1400" i="1"/>
  <c r="L1407" i="1"/>
  <c r="O1402" i="1"/>
  <c r="M1407" i="1"/>
  <c r="I1405" i="1"/>
  <c r="K1405" i="1"/>
  <c r="I1407" i="1"/>
  <c r="L1404" i="1"/>
  <c r="O1400" i="1"/>
  <c r="L1405" i="1"/>
  <c r="P1266" i="1"/>
  <c r="P1267" i="1"/>
  <c r="J1265" i="1"/>
  <c r="O1266" i="1"/>
  <c r="J1268" i="1"/>
  <c r="K1269" i="1"/>
  <c r="L1267" i="1"/>
  <c r="M1265" i="1"/>
  <c r="M1264" i="1"/>
  <c r="O1267" i="1"/>
  <c r="L1269" i="1"/>
  <c r="O1265" i="1"/>
  <c r="P1405" i="1"/>
  <c r="P1406" i="1"/>
  <c r="J1403" i="1"/>
  <c r="M1405" i="1"/>
  <c r="O1404" i="1"/>
  <c r="L1403" i="1"/>
  <c r="K1401" i="1"/>
  <c r="O1401" i="1"/>
  <c r="J1404" i="1"/>
  <c r="I1401" i="1"/>
  <c r="K1402" i="1"/>
  <c r="I1406" i="1"/>
  <c r="M1404" i="1"/>
  <c r="J1406" i="1"/>
  <c r="P1268" i="1"/>
  <c r="P1270" i="1"/>
  <c r="L1265" i="1"/>
  <c r="M1267" i="1"/>
  <c r="J1263" i="1"/>
  <c r="O1270" i="1"/>
  <c r="L1263" i="1"/>
  <c r="O1269" i="1"/>
  <c r="J1266" i="1"/>
  <c r="J1264" i="1"/>
  <c r="J1269" i="1"/>
  <c r="O1264" i="1"/>
  <c r="N2547" i="1"/>
  <c r="J782" i="33"/>
  <c r="G785" i="33"/>
  <c r="E786" i="33"/>
  <c r="E781" i="33"/>
  <c r="P30" i="1"/>
  <c r="P38" i="1" s="1"/>
  <c r="P31" i="1"/>
  <c r="P39" i="1" s="1"/>
  <c r="K321" i="33" s="1"/>
  <c r="J33" i="1"/>
  <c r="J41" i="1" s="1"/>
  <c r="F323" i="33" s="1"/>
  <c r="O28" i="1"/>
  <c r="O36" i="1" s="1"/>
  <c r="L26" i="1"/>
  <c r="L34" i="1" s="1"/>
  <c r="O26" i="1"/>
  <c r="O34" i="1" s="1"/>
  <c r="M27" i="1"/>
  <c r="K32" i="1"/>
  <c r="L33" i="1"/>
  <c r="I33" i="1"/>
  <c r="P26" i="1"/>
  <c r="P34" i="1" s="1"/>
  <c r="P27" i="1"/>
  <c r="K26" i="1"/>
  <c r="O27" i="1"/>
  <c r="O35" i="1" s="1"/>
  <c r="J317" i="33" s="1"/>
  <c r="L27" i="1"/>
  <c r="L35" i="1" s="1"/>
  <c r="L32" i="1"/>
  <c r="L40" i="1" s="1"/>
  <c r="O32" i="1"/>
  <c r="K30" i="1"/>
  <c r="K38" i="1" s="1"/>
  <c r="K33" i="1"/>
  <c r="K41" i="1" s="1"/>
  <c r="L28" i="1"/>
  <c r="L36" i="1" s="1"/>
  <c r="O33" i="1"/>
  <c r="O41" i="1" s="1"/>
  <c r="P32" i="1"/>
  <c r="P40" i="1" s="1"/>
  <c r="P33" i="1"/>
  <c r="P41" i="1" s="1"/>
  <c r="K27" i="1"/>
  <c r="K35" i="1" s="1"/>
  <c r="M30" i="1"/>
  <c r="L29" i="1"/>
  <c r="L37" i="1" s="1"/>
  <c r="I28" i="1"/>
  <c r="M33" i="1"/>
  <c r="M41" i="1" s="1"/>
  <c r="K31" i="1"/>
  <c r="K39" i="1" s="1"/>
  <c r="O30" i="1"/>
  <c r="O38" i="1" s="1"/>
  <c r="M26" i="1"/>
  <c r="M34" i="1" s="1"/>
  <c r="L30" i="1"/>
  <c r="L38" i="1" s="1"/>
  <c r="O31" i="1"/>
  <c r="O39" i="1" s="1"/>
  <c r="P28" i="1"/>
  <c r="P36" i="1" s="1"/>
  <c r="P29" i="1"/>
  <c r="P37" i="1" s="1"/>
  <c r="M31" i="1"/>
  <c r="M39" i="1" s="1"/>
  <c r="M32" i="1"/>
  <c r="K29" i="1"/>
  <c r="K37" i="1" s="1"/>
  <c r="M29" i="1"/>
  <c r="M37" i="1" s="1"/>
  <c r="I319" i="33" s="1"/>
  <c r="O29" i="1"/>
  <c r="O37" i="1" s="1"/>
  <c r="L31" i="1"/>
  <c r="L39" i="1" s="1"/>
  <c r="M28" i="1"/>
  <c r="M36" i="1" s="1"/>
  <c r="Q33" i="1"/>
  <c r="Q28" i="1"/>
  <c r="Q32" i="1"/>
  <c r="Q26" i="1"/>
  <c r="Q30" i="1"/>
  <c r="Q31" i="1"/>
  <c r="Q29" i="1"/>
  <c r="Q27" i="1"/>
  <c r="K788" i="33"/>
  <c r="G788" i="33"/>
  <c r="F784" i="33"/>
  <c r="K782" i="33"/>
  <c r="J786" i="33"/>
  <c r="H788" i="33"/>
  <c r="F781" i="33"/>
  <c r="P1333" i="1"/>
  <c r="L1334" i="1"/>
  <c r="K1329" i="1"/>
  <c r="K1007" i="1"/>
  <c r="L981" i="1"/>
  <c r="L1332" i="1"/>
  <c r="J1330" i="1"/>
  <c r="L1005" i="1"/>
  <c r="M1011" i="1"/>
  <c r="P1286" i="1"/>
  <c r="M1283" i="1"/>
  <c r="P1373" i="1"/>
  <c r="I1283" i="1"/>
  <c r="M985" i="1"/>
  <c r="L1331" i="1"/>
  <c r="I1328" i="1"/>
  <c r="O1329" i="1"/>
  <c r="J1328" i="1"/>
  <c r="L1007" i="1"/>
  <c r="L1011" i="1"/>
  <c r="P1317" i="1"/>
  <c r="P1284" i="1"/>
  <c r="L1301" i="1"/>
  <c r="L1300" i="1"/>
  <c r="M1368" i="1"/>
  <c r="K1315" i="1"/>
  <c r="I1317" i="1"/>
  <c r="O1385" i="1"/>
  <c r="O1370" i="1"/>
  <c r="M1298" i="1"/>
  <c r="K1375" i="1"/>
  <c r="O1368" i="1"/>
  <c r="P987" i="1"/>
  <c r="J981" i="1"/>
  <c r="O1331" i="1"/>
  <c r="M1012" i="1"/>
  <c r="P1006" i="1"/>
  <c r="K1316" i="1"/>
  <c r="O1389" i="1"/>
  <c r="L1315" i="1"/>
  <c r="P1389" i="1"/>
  <c r="L1298" i="1"/>
  <c r="P1329" i="1"/>
  <c r="P1008" i="1"/>
  <c r="P1283" i="1"/>
  <c r="M1389" i="1"/>
  <c r="O1373" i="1"/>
  <c r="K1298" i="1"/>
  <c r="J1281" i="1"/>
  <c r="M1334" i="1"/>
  <c r="O1328" i="1"/>
  <c r="K1327" i="1"/>
  <c r="I1330" i="1"/>
  <c r="K1008" i="1"/>
  <c r="K1012" i="1"/>
  <c r="P1313" i="1"/>
  <c r="P1316" i="1"/>
  <c r="I1281" i="1"/>
  <c r="K1300" i="1"/>
  <c r="L1279" i="1"/>
  <c r="K1299" i="1"/>
  <c r="O1286" i="1"/>
  <c r="P1384" i="1"/>
  <c r="M1301" i="1"/>
  <c r="K1297" i="1"/>
  <c r="L1286" i="1"/>
  <c r="P981" i="1"/>
  <c r="L985" i="1"/>
  <c r="K986" i="1"/>
  <c r="L987" i="1"/>
  <c r="K982" i="1"/>
  <c r="K983" i="1"/>
  <c r="I983" i="1"/>
  <c r="I987" i="1"/>
  <c r="O982" i="1"/>
  <c r="K987" i="1"/>
  <c r="M981" i="1"/>
  <c r="P986" i="1"/>
  <c r="P983" i="1"/>
  <c r="M1299" i="1"/>
  <c r="L1373" i="1"/>
  <c r="M1371" i="1"/>
  <c r="M1313" i="1"/>
  <c r="L1312" i="1"/>
  <c r="K1279" i="1"/>
  <c r="O1284" i="1"/>
  <c r="M1297" i="1"/>
  <c r="L1284" i="1"/>
  <c r="M1302" i="1"/>
  <c r="L1385" i="1"/>
  <c r="I1295" i="1"/>
  <c r="L1368" i="1"/>
  <c r="M1315" i="1"/>
  <c r="L1372" i="1"/>
  <c r="O1298" i="1"/>
  <c r="L1296" i="1"/>
  <c r="J1295" i="1"/>
  <c r="J1283" i="1"/>
  <c r="K1301" i="1"/>
  <c r="O1311" i="1"/>
  <c r="O1312" i="1"/>
  <c r="O1371" i="1"/>
  <c r="P1371" i="1"/>
  <c r="P1374" i="1"/>
  <c r="P1385" i="1"/>
  <c r="O1282" i="1"/>
  <c r="J1301" i="1"/>
  <c r="M1388" i="1"/>
  <c r="J1311" i="1"/>
  <c r="I1314" i="1"/>
  <c r="J1315" i="1"/>
  <c r="M1312" i="1"/>
  <c r="K985" i="1"/>
  <c r="O985" i="1"/>
  <c r="M988" i="1"/>
  <c r="J983" i="1"/>
  <c r="I981" i="1"/>
  <c r="M983" i="1"/>
  <c r="O983" i="1"/>
  <c r="L986" i="1"/>
  <c r="J982" i="1"/>
  <c r="P982" i="1"/>
  <c r="P985" i="1"/>
  <c r="M1280" i="1"/>
  <c r="O1297" i="1"/>
  <c r="J1299" i="1"/>
  <c r="M1390" i="1"/>
  <c r="K1302" i="1"/>
  <c r="O1391" i="1"/>
  <c r="O1314" i="1"/>
  <c r="M1316" i="1"/>
  <c r="J1286" i="1"/>
  <c r="M1374" i="1"/>
  <c r="K1286" i="1"/>
  <c r="J1280" i="1"/>
  <c r="L1370" i="1"/>
  <c r="I1316" i="1"/>
  <c r="O1375" i="1"/>
  <c r="M1373" i="1"/>
  <c r="J1282" i="1"/>
  <c r="K1312" i="1"/>
  <c r="K1295" i="1"/>
  <c r="O1390" i="1"/>
  <c r="L1369" i="1"/>
  <c r="P1375" i="1"/>
  <c r="P1369" i="1"/>
  <c r="P1387" i="1"/>
  <c r="P1390" i="1"/>
  <c r="P1388" i="1"/>
  <c r="O1318" i="1"/>
  <c r="J1300" i="1"/>
  <c r="L1281" i="1"/>
  <c r="O1372" i="1"/>
  <c r="I1284" i="1"/>
  <c r="L1283" i="1"/>
  <c r="L1386" i="1"/>
  <c r="L1387" i="1"/>
  <c r="L1285" i="1"/>
  <c r="M1285" i="1"/>
  <c r="J1312" i="1"/>
  <c r="J1373" i="1"/>
  <c r="L1299" i="1"/>
  <c r="M1286" i="1"/>
  <c r="O1280" i="1"/>
  <c r="K1317" i="1"/>
  <c r="O1388" i="1"/>
  <c r="L1318" i="1"/>
  <c r="J1374" i="1"/>
  <c r="J1285" i="1"/>
  <c r="K1389" i="1"/>
  <c r="M1281" i="1"/>
  <c r="K1314" i="1"/>
  <c r="K1391" i="1"/>
  <c r="M1369" i="1"/>
  <c r="P1297" i="1"/>
  <c r="P1285" i="1"/>
  <c r="P1312" i="1"/>
  <c r="M982" i="1"/>
  <c r="J984" i="1"/>
  <c r="L984" i="1"/>
  <c r="O987" i="1"/>
  <c r="J988" i="1"/>
  <c r="P984" i="1"/>
  <c r="K1311" i="1"/>
  <c r="J1314" i="1"/>
  <c r="L1313" i="1"/>
  <c r="O1301" i="1"/>
  <c r="K1369" i="1"/>
  <c r="L1314" i="1"/>
  <c r="K1296" i="1"/>
  <c r="K1284" i="1"/>
  <c r="M1370" i="1"/>
  <c r="O1317" i="1"/>
  <c r="L1375" i="1"/>
  <c r="M1387" i="1"/>
  <c r="J1296" i="1"/>
  <c r="P1368" i="1"/>
  <c r="P1370" i="1"/>
  <c r="O1313" i="1"/>
  <c r="J1297" i="1"/>
  <c r="M1311" i="1"/>
  <c r="M1375" i="1"/>
  <c r="L1390" i="1"/>
  <c r="K1280" i="1"/>
  <c r="M1295" i="1"/>
  <c r="O1300" i="1"/>
  <c r="O1316" i="1"/>
  <c r="O1302" i="1"/>
  <c r="L1391" i="1"/>
  <c r="K1281" i="1"/>
  <c r="J1284" i="1"/>
  <c r="L1311" i="1"/>
  <c r="P1302" i="1"/>
  <c r="P1299" i="1"/>
  <c r="P1318" i="1"/>
  <c r="P1311" i="1"/>
  <c r="P1314" i="1"/>
  <c r="P1282" i="1"/>
  <c r="J1010" i="1"/>
  <c r="M1008" i="1"/>
  <c r="M1009" i="1"/>
  <c r="O1012" i="1"/>
  <c r="P1010" i="1"/>
  <c r="P1007" i="1"/>
  <c r="K1009" i="1"/>
  <c r="O1007" i="1"/>
  <c r="K1010" i="1"/>
  <c r="O1005" i="1"/>
  <c r="O1330" i="1"/>
  <c r="I1327" i="1"/>
  <c r="K1328" i="1"/>
  <c r="I1329" i="1"/>
  <c r="M1327" i="1"/>
  <c r="J1327" i="1"/>
  <c r="M1328" i="1"/>
  <c r="M1333" i="1"/>
  <c r="K1332" i="1"/>
  <c r="O1332" i="1"/>
  <c r="J1333" i="1"/>
  <c r="K1331" i="1"/>
  <c r="I1333" i="1"/>
  <c r="P1331" i="1"/>
  <c r="P1330" i="1"/>
  <c r="M987" i="1"/>
  <c r="O981" i="1"/>
  <c r="L983" i="1"/>
  <c r="O988" i="1"/>
  <c r="L982" i="1"/>
  <c r="P988" i="1"/>
  <c r="O1296" i="1"/>
  <c r="K1285" i="1"/>
  <c r="K1282" i="1"/>
  <c r="L1374" i="1"/>
  <c r="L1282" i="1"/>
  <c r="M1384" i="1"/>
  <c r="M1296" i="1"/>
  <c r="L1371" i="1"/>
  <c r="O1386" i="1"/>
  <c r="M1282" i="1"/>
  <c r="M1300" i="1"/>
  <c r="O1283" i="1"/>
  <c r="J1317" i="1"/>
  <c r="P1391" i="1"/>
  <c r="P1386" i="1"/>
  <c r="O1285" i="1"/>
  <c r="L1388" i="1"/>
  <c r="M1372" i="1"/>
  <c r="J1316" i="1"/>
  <c r="L1295" i="1"/>
  <c r="K1385" i="1"/>
  <c r="L1297" i="1"/>
  <c r="O1299" i="1"/>
  <c r="I1315" i="1"/>
  <c r="O1369" i="1"/>
  <c r="I1299" i="1"/>
  <c r="J1279" i="1"/>
  <c r="L1389" i="1"/>
  <c r="M1317" i="1"/>
  <c r="P1296" i="1"/>
  <c r="P1298" i="1"/>
  <c r="P1280" i="1"/>
  <c r="P1279" i="1"/>
  <c r="P1301" i="1"/>
  <c r="L1009" i="1"/>
  <c r="L1006" i="1"/>
  <c r="M1010" i="1"/>
  <c r="O1006" i="1"/>
  <c r="P1011" i="1"/>
  <c r="P1009" i="1"/>
  <c r="L1008" i="1"/>
  <c r="M1006" i="1"/>
  <c r="M1007" i="1"/>
  <c r="K1005" i="1"/>
  <c r="O1333" i="1"/>
  <c r="K1330" i="1"/>
  <c r="M1331" i="1"/>
  <c r="M1332" i="1"/>
  <c r="M1330" i="1"/>
  <c r="K1334" i="1"/>
  <c r="J1332" i="1"/>
  <c r="I1331" i="1"/>
  <c r="O1327" i="1"/>
  <c r="K1333" i="1"/>
  <c r="J1334" i="1"/>
  <c r="P1334" i="1"/>
  <c r="P1332" i="1"/>
  <c r="I988" i="1"/>
  <c r="P1327" i="1"/>
  <c r="J1331" i="1"/>
  <c r="M1329" i="1"/>
  <c r="L1329" i="1"/>
  <c r="J1329" i="1"/>
  <c r="L1333" i="1"/>
  <c r="L1328" i="1"/>
  <c r="O1011" i="1"/>
  <c r="M1005" i="1"/>
  <c r="P1012" i="1"/>
  <c r="K1011" i="1"/>
  <c r="K1006" i="1"/>
  <c r="P1300" i="1"/>
  <c r="P1281" i="1"/>
  <c r="J1302" i="1"/>
  <c r="L1302" i="1"/>
  <c r="O1315" i="1"/>
  <c r="M1386" i="1"/>
  <c r="K1387" i="1"/>
  <c r="M1391" i="1"/>
  <c r="O1387" i="1"/>
  <c r="J1313" i="1"/>
  <c r="J1318" i="1"/>
  <c r="M1279" i="1"/>
  <c r="K1283" i="1"/>
  <c r="O1384" i="1"/>
  <c r="K1318" i="1"/>
  <c r="O1295" i="1"/>
  <c r="L988" i="1"/>
  <c r="M986" i="1"/>
  <c r="O986" i="1"/>
  <c r="P1328" i="1"/>
  <c r="I1332" i="1"/>
  <c r="L1330" i="1"/>
  <c r="O1334" i="1"/>
  <c r="L1327" i="1"/>
  <c r="I1334" i="1"/>
  <c r="O1010" i="1"/>
  <c r="O1008" i="1"/>
  <c r="P1005" i="1"/>
  <c r="L1010" i="1"/>
  <c r="O1009" i="1"/>
  <c r="P1315" i="1"/>
  <c r="P1295" i="1"/>
  <c r="L1384" i="1"/>
  <c r="L1317" i="1"/>
  <c r="M1385" i="1"/>
  <c r="J1298" i="1"/>
  <c r="L1316" i="1"/>
  <c r="O1281" i="1"/>
  <c r="K1313" i="1"/>
  <c r="M1314" i="1"/>
  <c r="I1313" i="1"/>
  <c r="P1372" i="1"/>
  <c r="O1279" i="1"/>
  <c r="M1284" i="1"/>
  <c r="M1318" i="1"/>
  <c r="L1280" i="1"/>
  <c r="O1374" i="1"/>
  <c r="M984" i="1"/>
  <c r="O984" i="1"/>
  <c r="K984" i="1"/>
  <c r="F786" i="33"/>
  <c r="F785" i="33"/>
  <c r="J783" i="33"/>
  <c r="J787" i="33"/>
  <c r="I782" i="33"/>
  <c r="G786" i="33"/>
  <c r="G781" i="33"/>
  <c r="J785" i="33"/>
  <c r="I784" i="33"/>
  <c r="K784" i="33"/>
  <c r="G782" i="33"/>
  <c r="E784" i="33"/>
  <c r="E783" i="33"/>
  <c r="H783" i="33"/>
  <c r="K786" i="33"/>
  <c r="I787" i="33"/>
  <c r="K785" i="33"/>
  <c r="F788" i="33"/>
  <c r="J784" i="33"/>
  <c r="E785" i="33"/>
  <c r="G783" i="33"/>
  <c r="H785" i="33"/>
  <c r="H786" i="33"/>
  <c r="J788" i="33"/>
  <c r="F782" i="33"/>
  <c r="I788" i="33"/>
  <c r="H784" i="33"/>
  <c r="I783" i="33"/>
  <c r="I786" i="33"/>
  <c r="E787" i="33"/>
  <c r="K783" i="33"/>
  <c r="G784" i="33"/>
  <c r="I785" i="33"/>
  <c r="H787" i="33"/>
  <c r="F787" i="33"/>
  <c r="J781" i="33"/>
  <c r="I781" i="33"/>
  <c r="K781" i="33"/>
  <c r="E3566" i="1"/>
  <c r="E3619" i="1" s="1"/>
  <c r="E3628" i="1" s="1"/>
  <c r="Q988" i="1"/>
  <c r="Q987" i="1"/>
  <c r="Q984" i="1"/>
  <c r="Q986" i="1"/>
  <c r="Q985" i="1"/>
  <c r="Q982" i="1"/>
  <c r="Q981" i="1"/>
  <c r="Q983" i="1"/>
  <c r="O701" i="1"/>
  <c r="M697" i="1"/>
  <c r="O695" i="1"/>
  <c r="J698" i="1"/>
  <c r="N3925" i="1"/>
  <c r="L701" i="1"/>
  <c r="O697" i="1"/>
  <c r="M701" i="1"/>
  <c r="K702" i="1"/>
  <c r="L698" i="1"/>
  <c r="I698" i="1"/>
  <c r="O698" i="1"/>
  <c r="J695" i="1"/>
  <c r="L699" i="1"/>
  <c r="M695" i="1"/>
  <c r="I701" i="1"/>
  <c r="L695" i="1"/>
  <c r="L700" i="1"/>
  <c r="P701" i="1"/>
  <c r="I699" i="1"/>
  <c r="O699" i="1"/>
  <c r="P695" i="1"/>
  <c r="I696" i="1"/>
  <c r="I700" i="1"/>
  <c r="J696" i="1"/>
  <c r="K696" i="1"/>
  <c r="P696" i="1"/>
  <c r="P697" i="1"/>
  <c r="P699" i="1"/>
  <c r="K697" i="1"/>
  <c r="I702" i="1"/>
  <c r="J697" i="1"/>
  <c r="K695" i="1"/>
  <c r="O696" i="1"/>
  <c r="J702" i="1"/>
  <c r="M696" i="1"/>
  <c r="P700" i="1"/>
  <c r="M698" i="1"/>
  <c r="K698" i="1"/>
  <c r="J699" i="1"/>
  <c r="M702" i="1"/>
  <c r="J700" i="1"/>
  <c r="K699" i="1"/>
  <c r="K700" i="1"/>
  <c r="L702" i="1"/>
  <c r="P698" i="1"/>
  <c r="O700" i="1"/>
  <c r="J701" i="1"/>
  <c r="O702" i="1"/>
  <c r="L697" i="1"/>
  <c r="L696" i="1"/>
  <c r="K701" i="1"/>
  <c r="M700" i="1"/>
  <c r="P702" i="1"/>
  <c r="M699" i="1"/>
  <c r="I918" i="1"/>
  <c r="I914" i="1"/>
  <c r="I148" i="1"/>
  <c r="I151" i="1"/>
  <c r="P1394" i="1"/>
  <c r="L1288" i="1"/>
  <c r="M1293" i="1"/>
  <c r="L1278" i="1"/>
  <c r="K1307" i="1"/>
  <c r="K1278" i="1"/>
  <c r="J1278" i="1"/>
  <c r="O1326" i="1"/>
  <c r="O1365" i="1"/>
  <c r="P1304" i="1"/>
  <c r="O1255" i="1"/>
  <c r="K1255" i="1"/>
  <c r="K1259" i="1"/>
  <c r="O1394" i="1"/>
  <c r="L1271" i="1"/>
  <c r="O1304" i="1"/>
  <c r="P1256" i="1"/>
  <c r="P1272" i="1"/>
  <c r="P1320" i="1"/>
  <c r="I1289" i="1"/>
  <c r="L1326" i="1"/>
  <c r="M1258" i="1"/>
  <c r="M1305" i="1"/>
  <c r="O1399" i="1"/>
  <c r="I1306" i="1"/>
  <c r="O1256" i="1"/>
  <c r="L1289" i="1"/>
  <c r="I1257" i="1"/>
  <c r="L1381" i="1"/>
  <c r="M1323" i="1"/>
  <c r="J1320" i="1"/>
  <c r="L1260" i="1"/>
  <c r="O1274" i="1"/>
  <c r="P1378" i="1"/>
  <c r="P1367" i="1"/>
  <c r="O1294" i="1"/>
  <c r="M1325" i="1"/>
  <c r="K1287" i="1"/>
  <c r="M1261" i="1"/>
  <c r="M1289" i="1"/>
  <c r="M1257" i="1"/>
  <c r="I1256" i="1"/>
  <c r="J1277" i="1"/>
  <c r="P1271" i="1"/>
  <c r="K1257" i="1"/>
  <c r="O1393" i="1"/>
  <c r="M1308" i="1"/>
  <c r="L1395" i="1"/>
  <c r="O1362" i="1"/>
  <c r="O1396" i="1"/>
  <c r="P1379" i="1"/>
  <c r="P1383" i="1"/>
  <c r="K1274" i="1"/>
  <c r="J1303" i="1"/>
  <c r="L1273" i="1"/>
  <c r="O1272" i="1"/>
  <c r="I1274" i="1"/>
  <c r="L1376" i="1"/>
  <c r="M1360" i="1"/>
  <c r="P1261" i="1"/>
  <c r="P1308" i="1"/>
  <c r="M1306" i="1"/>
  <c r="L1294" i="1"/>
  <c r="L1309" i="1"/>
  <c r="K1362" i="1"/>
  <c r="O1322" i="1"/>
  <c r="L1292" i="1"/>
  <c r="K1277" i="1"/>
  <c r="L1305" i="1"/>
  <c r="M1393" i="1"/>
  <c r="O1323" i="1"/>
  <c r="P1392" i="1"/>
  <c r="L1397" i="1"/>
  <c r="M1383" i="1"/>
  <c r="J1276" i="1"/>
  <c r="J1290" i="1"/>
  <c r="M1256" i="1"/>
  <c r="L1361" i="1"/>
  <c r="O1310" i="1"/>
  <c r="Q1383" i="1"/>
  <c r="Q1372" i="1"/>
  <c r="Q1381" i="1"/>
  <c r="Q1379" i="1"/>
  <c r="Q1377" i="1"/>
  <c r="Q1375" i="1"/>
  <c r="Q1367" i="1"/>
  <c r="Q1374" i="1"/>
  <c r="Q1371" i="1"/>
  <c r="Q1380" i="1"/>
  <c r="Q1399" i="1"/>
  <c r="Q1397" i="1"/>
  <c r="Q1393" i="1"/>
  <c r="Q1382" i="1"/>
  <c r="Q1398" i="1"/>
  <c r="Q1394" i="1"/>
  <c r="Q1376" i="1"/>
  <c r="Q1395" i="1"/>
  <c r="Q1391" i="1"/>
  <c r="Q1378" i="1"/>
  <c r="Q1373" i="1"/>
  <c r="Q1370" i="1"/>
  <c r="Q1396" i="1"/>
  <c r="Q1392" i="1"/>
  <c r="Q1388" i="1"/>
  <c r="Q1390" i="1"/>
  <c r="Q1387" i="1"/>
  <c r="Q1362" i="1"/>
  <c r="Q1366" i="1"/>
  <c r="Q1369" i="1"/>
  <c r="Q1361" i="1"/>
  <c r="Q1365" i="1"/>
  <c r="Q1360" i="1"/>
  <c r="Q1389" i="1"/>
  <c r="Q1368" i="1"/>
  <c r="Q1363" i="1"/>
  <c r="Q1384" i="1"/>
  <c r="Q1385" i="1"/>
  <c r="Q1386" i="1"/>
  <c r="Q1364" i="1"/>
  <c r="N1115" i="1"/>
  <c r="N1178" i="1"/>
  <c r="P1277" i="1"/>
  <c r="P1305" i="1"/>
  <c r="P1259" i="1"/>
  <c r="P1257" i="1"/>
  <c r="P1292" i="1"/>
  <c r="P1293" i="1"/>
  <c r="P1290" i="1"/>
  <c r="P1322" i="1"/>
  <c r="P1324" i="1"/>
  <c r="P1309" i="1"/>
  <c r="P1310" i="1"/>
  <c r="L1256" i="1"/>
  <c r="L1276" i="1"/>
  <c r="L1303" i="1"/>
  <c r="L1324" i="1"/>
  <c r="J1256" i="1"/>
  <c r="M1319" i="1"/>
  <c r="M1376" i="1"/>
  <c r="K1289" i="1"/>
  <c r="K1272" i="1"/>
  <c r="K1321" i="1"/>
  <c r="K1325" i="1"/>
  <c r="O1367" i="1"/>
  <c r="O1397" i="1"/>
  <c r="O1382" i="1"/>
  <c r="M1320" i="1"/>
  <c r="M1394" i="1"/>
  <c r="L1310" i="1"/>
  <c r="L1258" i="1"/>
  <c r="O1278" i="1"/>
  <c r="O1306" i="1"/>
  <c r="O1273" i="1"/>
  <c r="L1322" i="1"/>
  <c r="I1326" i="1"/>
  <c r="L1261" i="1"/>
  <c r="M1292" i="1"/>
  <c r="M1274" i="1"/>
  <c r="L1307" i="1"/>
  <c r="J1288" i="1"/>
  <c r="I1278" i="1"/>
  <c r="O1364" i="1"/>
  <c r="O1376" i="1"/>
  <c r="M1324" i="1"/>
  <c r="M1378" i="1"/>
  <c r="K1260" i="1"/>
  <c r="K1319" i="1"/>
  <c r="O1259" i="1"/>
  <c r="O1292" i="1"/>
  <c r="O1260" i="1"/>
  <c r="P1365" i="1"/>
  <c r="P1377" i="1"/>
  <c r="P1380" i="1"/>
  <c r="P1398" i="1"/>
  <c r="P1393" i="1"/>
  <c r="P1396" i="1"/>
  <c r="K1380" i="1"/>
  <c r="M1288" i="1"/>
  <c r="O1258" i="1"/>
  <c r="J1255" i="1"/>
  <c r="K1324" i="1"/>
  <c r="M1362" i="1"/>
  <c r="I1320" i="1"/>
  <c r="M1255" i="1"/>
  <c r="L1320" i="1"/>
  <c r="O1271" i="1"/>
  <c r="O1291" i="1"/>
  <c r="I1273" i="1"/>
  <c r="M1379" i="1"/>
  <c r="K1273" i="1"/>
  <c r="K1271" i="1"/>
  <c r="K1275" i="1"/>
  <c r="M1397" i="1"/>
  <c r="O1383" i="1"/>
  <c r="M1367" i="1"/>
  <c r="J1293" i="1"/>
  <c r="K1294" i="1"/>
  <c r="M1278" i="1"/>
  <c r="O1290" i="1"/>
  <c r="K1308" i="1"/>
  <c r="M1395" i="1"/>
  <c r="I1310" i="1"/>
  <c r="J1260" i="1"/>
  <c r="K1261" i="1"/>
  <c r="M1309" i="1"/>
  <c r="K1322" i="1"/>
  <c r="O1307" i="1"/>
  <c r="M1377" i="1"/>
  <c r="L1272" i="1"/>
  <c r="O1276" i="1"/>
  <c r="P1273" i="1"/>
  <c r="P1303" i="1"/>
  <c r="P1260" i="1"/>
  <c r="P1291" i="1"/>
  <c r="P1288" i="1"/>
  <c r="P1289" i="1"/>
  <c r="P1321" i="1"/>
  <c r="P1319" i="1"/>
  <c r="P1294" i="1"/>
  <c r="P1306" i="1"/>
  <c r="P1255" i="1"/>
  <c r="P1307" i="1"/>
  <c r="K1288" i="1"/>
  <c r="M1307" i="1"/>
  <c r="M1275" i="1"/>
  <c r="K1291" i="1"/>
  <c r="M1399" i="1"/>
  <c r="I1288" i="1"/>
  <c r="M1272" i="1"/>
  <c r="L1259" i="1"/>
  <c r="K1258" i="1"/>
  <c r="O1379" i="1"/>
  <c r="M1276" i="1"/>
  <c r="I1262" i="1"/>
  <c r="I1321" i="1"/>
  <c r="O1262" i="1"/>
  <c r="O1303" i="1"/>
  <c r="O1321" i="1"/>
  <c r="M1398" i="1"/>
  <c r="K1305" i="1"/>
  <c r="M1365" i="1"/>
  <c r="L1304" i="1"/>
  <c r="K1292" i="1"/>
  <c r="L1383" i="1"/>
  <c r="I1272" i="1"/>
  <c r="O1377" i="1"/>
  <c r="O1361" i="1"/>
  <c r="M1259" i="1"/>
  <c r="M1262" i="1"/>
  <c r="L1365" i="1"/>
  <c r="O1289" i="1"/>
  <c r="O1287" i="1"/>
  <c r="O1324" i="1"/>
  <c r="P1361" i="1"/>
  <c r="P1376" i="1"/>
  <c r="P1395" i="1"/>
  <c r="P1364" i="1"/>
  <c r="P1397" i="1"/>
  <c r="P1360" i="1"/>
  <c r="P1399" i="1"/>
  <c r="J1262" i="1"/>
  <c r="M1310" i="1"/>
  <c r="O1363" i="1"/>
  <c r="L1323" i="1"/>
  <c r="M1294" i="1"/>
  <c r="L1394" i="1"/>
  <c r="I1305" i="1"/>
  <c r="M1304" i="1"/>
  <c r="O1325" i="1"/>
  <c r="O1257" i="1"/>
  <c r="L1325" i="1"/>
  <c r="J1310" i="1"/>
  <c r="L1399" i="1"/>
  <c r="M1271" i="1"/>
  <c r="I1304" i="1"/>
  <c r="L1277" i="1"/>
  <c r="M1364" i="1"/>
  <c r="L1255" i="1"/>
  <c r="M1363" i="1"/>
  <c r="L1363" i="1"/>
  <c r="L1396" i="1"/>
  <c r="J1323" i="1"/>
  <c r="L1290" i="1"/>
  <c r="O1308" i="1"/>
  <c r="O1305" i="1"/>
  <c r="L1398" i="1"/>
  <c r="O1360" i="1"/>
  <c r="L1293" i="1"/>
  <c r="K1323" i="1"/>
  <c r="M1326" i="1"/>
  <c r="K1326" i="1"/>
  <c r="L1275" i="1"/>
  <c r="K1303" i="1"/>
  <c r="O1275" i="1"/>
  <c r="L1306" i="1"/>
  <c r="P1258" i="1"/>
  <c r="P1275" i="1"/>
  <c r="P1287" i="1"/>
  <c r="P1276" i="1"/>
  <c r="P1274" i="1"/>
  <c r="P1325" i="1"/>
  <c r="P1323" i="1"/>
  <c r="P1326" i="1"/>
  <c r="P1262" i="1"/>
  <c r="P1278" i="1"/>
  <c r="I1294" i="1"/>
  <c r="K1310" i="1"/>
  <c r="M1322" i="1"/>
  <c r="M1382" i="1"/>
  <c r="M1291" i="1"/>
  <c r="L1257" i="1"/>
  <c r="O1395" i="1"/>
  <c r="M1287" i="1"/>
  <c r="K1293" i="1"/>
  <c r="O1261" i="1"/>
  <c r="O1288" i="1"/>
  <c r="M1303" i="1"/>
  <c r="M1260" i="1"/>
  <c r="M1381" i="1"/>
  <c r="J1294" i="1"/>
  <c r="L1392" i="1"/>
  <c r="M1392" i="1"/>
  <c r="J1291" i="1"/>
  <c r="O1366" i="1"/>
  <c r="O1398" i="1"/>
  <c r="L1274" i="1"/>
  <c r="K1309" i="1"/>
  <c r="O1277" i="1"/>
  <c r="P1382" i="1"/>
  <c r="P1381" i="1"/>
  <c r="P1363" i="1"/>
  <c r="P1366" i="1"/>
  <c r="P1362" i="1"/>
  <c r="L1287" i="1"/>
  <c r="K1262" i="1"/>
  <c r="K1306" i="1"/>
  <c r="O1320" i="1"/>
  <c r="L1308" i="1"/>
  <c r="O1381" i="1"/>
  <c r="L1367" i="1"/>
  <c r="J1304" i="1"/>
  <c r="K1304" i="1"/>
  <c r="L1321" i="1"/>
  <c r="M1361" i="1"/>
  <c r="O1293" i="1"/>
  <c r="J1257" i="1"/>
  <c r="L1291" i="1"/>
  <c r="M1396" i="1"/>
  <c r="O1378" i="1"/>
  <c r="L1262" i="1"/>
  <c r="L1393" i="1"/>
  <c r="M1277" i="1"/>
  <c r="M1321" i="1"/>
  <c r="O1392" i="1"/>
  <c r="L1319" i="1"/>
  <c r="M1290" i="1"/>
  <c r="K1320" i="1"/>
  <c r="O1309" i="1"/>
  <c r="M1273" i="1"/>
  <c r="O1380" i="1"/>
  <c r="K1290" i="1"/>
  <c r="K1276" i="1"/>
  <c r="M1380" i="1"/>
  <c r="M1366" i="1"/>
  <c r="K1256" i="1"/>
  <c r="J1326" i="1"/>
  <c r="O1319" i="1"/>
  <c r="N1194" i="1"/>
  <c r="Q1278" i="1"/>
  <c r="Q1262" i="1"/>
  <c r="Q1275" i="1"/>
  <c r="Q1271" i="1"/>
  <c r="Q1302" i="1"/>
  <c r="Q1277" i="1"/>
  <c r="Q1273" i="1"/>
  <c r="Q1255" i="1"/>
  <c r="Q1294" i="1"/>
  <c r="Q1310" i="1"/>
  <c r="Q1301" i="1"/>
  <c r="Q1286" i="1"/>
  <c r="Q1276" i="1"/>
  <c r="Q1274" i="1"/>
  <c r="Q1272" i="1"/>
  <c r="Q1270" i="1"/>
  <c r="Q1257" i="1"/>
  <c r="Q1300" i="1"/>
  <c r="Q1325" i="1"/>
  <c r="Q1324" i="1"/>
  <c r="Q1323" i="1"/>
  <c r="Q1322" i="1"/>
  <c r="Q1321" i="1"/>
  <c r="Q1320" i="1"/>
  <c r="Q1319" i="1"/>
  <c r="Q1318" i="1"/>
  <c r="Q1256" i="1"/>
  <c r="Q1285" i="1"/>
  <c r="Q1317" i="1"/>
  <c r="Q1316" i="1"/>
  <c r="Q1315" i="1"/>
  <c r="Q1314" i="1"/>
  <c r="Q1313" i="1"/>
  <c r="Q1312" i="1"/>
  <c r="Q1311" i="1"/>
  <c r="Q1280" i="1"/>
  <c r="Q1279" i="1"/>
  <c r="Q1326" i="1"/>
  <c r="Q1283" i="1"/>
  <c r="Q1287" i="1"/>
  <c r="Q1291" i="1"/>
  <c r="Q1303" i="1"/>
  <c r="Q1298" i="1"/>
  <c r="Q1261" i="1"/>
  <c r="Q1309" i="1"/>
  <c r="Q1266" i="1"/>
  <c r="Q1264" i="1"/>
  <c r="Q1267" i="1"/>
  <c r="Q1282" i="1"/>
  <c r="Q1284" i="1"/>
  <c r="Q1289" i="1"/>
  <c r="Q1293" i="1"/>
  <c r="Q1304" i="1"/>
  <c r="Q1296" i="1"/>
  <c r="Q1307" i="1"/>
  <c r="Q1268" i="1"/>
  <c r="Q1265" i="1"/>
  <c r="Q1269" i="1"/>
  <c r="Q1281" i="1"/>
  <c r="Q1288" i="1"/>
  <c r="Q1292" i="1"/>
  <c r="Q1305" i="1"/>
  <c r="Q1260" i="1"/>
  <c r="Q1297" i="1"/>
  <c r="Q1259" i="1"/>
  <c r="Q1308" i="1"/>
  <c r="Q1263" i="1"/>
  <c r="Q1290" i="1"/>
  <c r="Q1295" i="1"/>
  <c r="Q1299" i="1"/>
  <c r="Q1306" i="1"/>
  <c r="Q1258" i="1"/>
  <c r="N1098" i="1"/>
  <c r="N1196" i="1"/>
  <c r="N1100" i="1"/>
  <c r="N1173" i="1"/>
  <c r="N1234" i="1"/>
  <c r="N1209" i="1"/>
  <c r="N1214" i="1"/>
  <c r="N1216" i="1"/>
  <c r="N1220" i="1"/>
  <c r="N1225" i="1"/>
  <c r="N1230" i="1"/>
  <c r="N1206" i="1"/>
  <c r="N1212" i="1"/>
  <c r="N1215" i="1"/>
  <c r="N1229" i="1"/>
  <c r="N1207" i="1"/>
  <c r="N1211" i="1"/>
  <c r="Q1236" i="1"/>
  <c r="Q1234" i="1"/>
  <c r="Q1230" i="1"/>
  <c r="Q1232" i="1"/>
  <c r="Q1228" i="1"/>
  <c r="Q1220" i="1"/>
  <c r="Q1212" i="1"/>
  <c r="Q1235" i="1"/>
  <c r="Q1233" i="1"/>
  <c r="Q1231" i="1"/>
  <c r="Q1229" i="1"/>
  <c r="Q1211" i="1"/>
  <c r="Q1210" i="1"/>
  <c r="Q1209" i="1"/>
  <c r="Q1208" i="1"/>
  <c r="Q1207" i="1"/>
  <c r="Q1206" i="1"/>
  <c r="Q1205" i="1"/>
  <c r="Q1216" i="1"/>
  <c r="Q1215" i="1"/>
  <c r="Q1225" i="1"/>
  <c r="Q1214" i="1"/>
  <c r="Q1224" i="1"/>
  <c r="Q1227" i="1"/>
  <c r="Q1221" i="1"/>
  <c r="Q1217" i="1"/>
  <c r="Q1218" i="1"/>
  <c r="Q1219" i="1"/>
  <c r="Q1226" i="1"/>
  <c r="Q1213" i="1"/>
  <c r="Q1223" i="1"/>
  <c r="Q1222" i="1"/>
  <c r="N1227" i="1"/>
  <c r="N1218" i="1"/>
  <c r="N1236" i="1"/>
  <c r="N1233" i="1"/>
  <c r="N1217" i="1"/>
  <c r="N1219" i="1"/>
  <c r="N1228" i="1"/>
  <c r="N1111" i="1"/>
  <c r="N1175" i="1"/>
  <c r="N1113" i="1"/>
  <c r="N1191" i="1"/>
  <c r="N3962" i="1"/>
  <c r="N1101" i="1"/>
  <c r="N1195" i="1"/>
  <c r="N1109" i="1"/>
  <c r="N1107" i="1"/>
  <c r="N1179" i="1"/>
  <c r="N1094" i="1"/>
  <c r="N1112" i="1"/>
  <c r="N1114" i="1"/>
  <c r="N1108" i="1"/>
  <c r="N1105" i="1"/>
  <c r="N1110" i="1"/>
  <c r="N1104" i="1"/>
  <c r="N1102" i="1"/>
  <c r="N1189" i="1"/>
  <c r="N1103" i="1"/>
  <c r="N1096" i="1"/>
  <c r="N1106" i="1"/>
  <c r="N1093" i="1"/>
  <c r="N1174" i="1"/>
  <c r="N1193" i="1"/>
  <c r="N1097" i="1"/>
  <c r="N3963" i="1"/>
  <c r="N1192" i="1"/>
  <c r="N1176" i="1"/>
  <c r="N1180" i="1"/>
  <c r="N1190" i="1"/>
  <c r="N1177" i="1"/>
  <c r="N1099" i="1"/>
  <c r="N1116" i="1"/>
  <c r="N1095" i="1"/>
  <c r="Q1196" i="1"/>
  <c r="Q1193" i="1"/>
  <c r="Q1189" i="1"/>
  <c r="Q1179" i="1"/>
  <c r="Q1195" i="1"/>
  <c r="Q1191" i="1"/>
  <c r="Q1192" i="1"/>
  <c r="Q1107" i="1"/>
  <c r="Q1106" i="1"/>
  <c r="Q1105" i="1"/>
  <c r="Q1104" i="1"/>
  <c r="Q1103" i="1"/>
  <c r="Q1102" i="1"/>
  <c r="Q1180" i="1"/>
  <c r="Q1116" i="1"/>
  <c r="Q1190" i="1"/>
  <c r="Q1112" i="1"/>
  <c r="Q1108" i="1"/>
  <c r="Q1100" i="1"/>
  <c r="Q1113" i="1"/>
  <c r="Q1109" i="1"/>
  <c r="Q1101" i="1"/>
  <c r="Q1114" i="1"/>
  <c r="Q1110" i="1"/>
  <c r="Q1194" i="1"/>
  <c r="Q1095" i="1"/>
  <c r="Q1093" i="1"/>
  <c r="Q1096" i="1"/>
  <c r="Q1115" i="1"/>
  <c r="Q1094" i="1"/>
  <c r="Q1111" i="1"/>
  <c r="Q1098" i="1"/>
  <c r="Q1099" i="1"/>
  <c r="Q1175" i="1"/>
  <c r="Q1173" i="1"/>
  <c r="Q1177" i="1"/>
  <c r="Q1097" i="1"/>
  <c r="Q1176" i="1"/>
  <c r="Q1178" i="1"/>
  <c r="Q1174" i="1"/>
  <c r="N4006" i="1"/>
  <c r="N3910" i="1"/>
  <c r="N3904" i="1"/>
  <c r="N4002" i="1"/>
  <c r="N3880" i="1"/>
  <c r="N3932" i="1"/>
  <c r="N3995" i="1"/>
  <c r="N3941" i="1"/>
  <c r="N3912" i="1"/>
  <c r="N3021" i="1"/>
  <c r="N3938" i="1"/>
  <c r="N3897" i="1"/>
  <c r="N3898" i="1"/>
  <c r="N3993" i="1"/>
  <c r="N3907" i="1"/>
  <c r="N3999" i="1"/>
  <c r="N3985" i="1"/>
  <c r="N3896" i="1"/>
  <c r="N3903" i="1"/>
  <c r="N3942" i="1"/>
  <c r="N3990" i="1"/>
  <c r="N3939" i="1"/>
  <c r="N3893" i="1"/>
  <c r="N3894" i="1"/>
  <c r="N3883" i="1"/>
  <c r="N3920" i="1"/>
  <c r="N3988" i="1"/>
  <c r="N3991" i="1"/>
  <c r="N3913" i="1"/>
  <c r="N3936" i="1"/>
  <c r="N3908" i="1"/>
  <c r="N3921" i="1"/>
  <c r="N3916" i="1"/>
  <c r="N3906" i="1"/>
  <c r="N3882" i="1"/>
  <c r="N3994" i="1"/>
  <c r="N3983" i="1"/>
  <c r="N3919" i="1"/>
  <c r="N3931" i="1"/>
  <c r="N3917" i="1"/>
  <c r="N3926" i="1"/>
  <c r="N3965" i="1"/>
  <c r="N3929" i="1"/>
  <c r="N3959" i="1"/>
  <c r="N3934" i="1"/>
  <c r="N3924" i="1"/>
  <c r="N3884" i="1"/>
  <c r="N3890" i="1"/>
  <c r="N3930" i="1"/>
  <c r="Q4006" i="1"/>
  <c r="Q4001" i="1"/>
  <c r="Q3999" i="1"/>
  <c r="Q4003" i="1"/>
  <c r="Q4005" i="1"/>
  <c r="Q4000" i="1"/>
  <c r="Q4004" i="1"/>
  <c r="Q4002" i="1"/>
  <c r="N4003" i="1"/>
  <c r="N3927" i="1"/>
  <c r="N3881" i="1"/>
  <c r="N3909" i="1"/>
  <c r="N3922" i="1"/>
  <c r="N3885" i="1"/>
  <c r="N3933" i="1"/>
  <c r="N3964" i="1"/>
  <c r="N3997" i="1"/>
  <c r="N3987" i="1"/>
  <c r="N3889" i="1"/>
  <c r="N3888" i="1"/>
  <c r="N3992" i="1"/>
  <c r="N3923" i="1"/>
  <c r="N3891" i="1"/>
  <c r="N3901" i="1"/>
  <c r="N3918" i="1"/>
  <c r="N3986" i="1"/>
  <c r="N3937" i="1"/>
  <c r="N3996" i="1"/>
  <c r="N3915" i="1"/>
  <c r="N3928" i="1"/>
  <c r="N3966" i="1"/>
  <c r="N3989" i="1"/>
  <c r="N3902" i="1"/>
  <c r="N3879" i="1"/>
  <c r="N3984" i="1"/>
  <c r="N3905" i="1"/>
  <c r="N4005" i="1"/>
  <c r="N3998" i="1"/>
  <c r="N3886" i="1"/>
  <c r="N3887" i="1"/>
  <c r="N4001" i="1"/>
  <c r="N3960" i="1"/>
  <c r="N3895" i="1"/>
  <c r="N3900" i="1"/>
  <c r="N3914" i="1"/>
  <c r="N3935" i="1"/>
  <c r="N3911" i="1"/>
  <c r="N3899" i="1"/>
  <c r="N3892" i="1"/>
  <c r="N3940" i="1"/>
  <c r="N3961" i="1"/>
  <c r="Q3942" i="1"/>
  <c r="Q3939" i="1"/>
  <c r="Q3935" i="1"/>
  <c r="Q3938" i="1"/>
  <c r="Q3934" i="1"/>
  <c r="Q3926" i="1"/>
  <c r="Q3941" i="1"/>
  <c r="Q3937" i="1"/>
  <c r="Q3922" i="1"/>
  <c r="Q3918" i="1"/>
  <c r="Q3920" i="1"/>
  <c r="Q3932" i="1"/>
  <c r="Q3925" i="1"/>
  <c r="Q3910" i="1"/>
  <c r="Q3901" i="1"/>
  <c r="Q3897" i="1"/>
  <c r="Q3886" i="1"/>
  <c r="Q3900" i="1"/>
  <c r="Q3898" i="1"/>
  <c r="Q3895" i="1"/>
  <c r="Q3966" i="1"/>
  <c r="Q3930" i="1"/>
  <c r="Q3902" i="1"/>
  <c r="Q3894" i="1"/>
  <c r="Q3882" i="1"/>
  <c r="Q3881" i="1"/>
  <c r="Q3940" i="1"/>
  <c r="Q3919" i="1"/>
  <c r="Q3896" i="1"/>
  <c r="Q3880" i="1"/>
  <c r="Q3998" i="1"/>
  <c r="Q3996" i="1"/>
  <c r="Q3936" i="1"/>
  <c r="Q3921" i="1"/>
  <c r="Q3915" i="1"/>
  <c r="Q3911" i="1"/>
  <c r="Q3899" i="1"/>
  <c r="Q3990" i="1"/>
  <c r="Q3994" i="1"/>
  <c r="Q3879" i="1"/>
  <c r="Q3965" i="1"/>
  <c r="Q3961" i="1"/>
  <c r="Q3997" i="1"/>
  <c r="Q3995" i="1"/>
  <c r="Q3993" i="1"/>
  <c r="Q3987" i="1"/>
  <c r="Q3991" i="1"/>
  <c r="Q3917" i="1"/>
  <c r="Q3885" i="1"/>
  <c r="Q3887" i="1"/>
  <c r="Q3891" i="1"/>
  <c r="Q3912" i="1"/>
  <c r="Q3916" i="1"/>
  <c r="Q3904" i="1"/>
  <c r="Q3908" i="1"/>
  <c r="Q3929" i="1"/>
  <c r="Q3984" i="1"/>
  <c r="Q3989" i="1"/>
  <c r="Q3905" i="1"/>
  <c r="Q3988" i="1"/>
  <c r="Q3884" i="1"/>
  <c r="Q3888" i="1"/>
  <c r="Q3983" i="1"/>
  <c r="Q3962" i="1"/>
  <c r="Q3890" i="1"/>
  <c r="Q3928" i="1"/>
  <c r="Q3931" i="1"/>
  <c r="Q3933" i="1"/>
  <c r="Q3992" i="1"/>
  <c r="Q3923" i="1"/>
  <c r="Q3964" i="1"/>
  <c r="Q3927" i="1"/>
  <c r="Q3909" i="1"/>
  <c r="Q3893" i="1"/>
  <c r="Q3924" i="1"/>
  <c r="Q3963" i="1"/>
  <c r="Q3959" i="1"/>
  <c r="Q3883" i="1"/>
  <c r="Q3889" i="1"/>
  <c r="Q3907" i="1"/>
  <c r="Q3914" i="1"/>
  <c r="Q3906" i="1"/>
  <c r="Q3985" i="1"/>
  <c r="Q3986" i="1"/>
  <c r="Q3913" i="1"/>
  <c r="Q3960" i="1"/>
  <c r="Q3892" i="1"/>
  <c r="Q3903" i="1"/>
  <c r="N3016" i="1"/>
  <c r="N2936" i="1"/>
  <c r="N2980" i="1"/>
  <c r="N3002" i="1"/>
  <c r="N2941" i="1"/>
  <c r="N3022" i="1"/>
  <c r="N2951" i="1"/>
  <c r="N2918" i="1"/>
  <c r="N2924" i="1"/>
  <c r="N3007" i="1"/>
  <c r="N3023" i="1"/>
  <c r="N2910" i="1"/>
  <c r="N2948" i="1"/>
  <c r="N2976" i="1"/>
  <c r="N3020" i="1"/>
  <c r="N3018" i="1"/>
  <c r="N3017" i="1"/>
  <c r="N2908" i="1"/>
  <c r="N2955" i="1"/>
  <c r="N2981" i="1"/>
  <c r="N2911" i="1"/>
  <c r="N2954" i="1"/>
  <c r="N2939" i="1"/>
  <c r="N2901" i="1"/>
  <c r="N3004" i="1"/>
  <c r="N3019" i="1"/>
  <c r="N2916" i="1"/>
  <c r="N3013" i="1"/>
  <c r="N2952" i="1"/>
  <c r="N2902" i="1"/>
  <c r="N2953" i="1"/>
  <c r="N2944" i="1"/>
  <c r="N2931" i="1"/>
  <c r="N3012" i="1"/>
  <c r="N2956" i="1"/>
  <c r="N2937" i="1"/>
  <c r="N2942" i="1"/>
  <c r="N2928" i="1"/>
  <c r="N2926" i="1"/>
  <c r="N2900" i="1"/>
  <c r="N2905" i="1"/>
  <c r="N2907" i="1"/>
  <c r="N3011" i="1"/>
  <c r="N2977" i="1"/>
  <c r="N2904" i="1"/>
  <c r="N2946" i="1"/>
  <c r="N2932" i="1"/>
  <c r="N2949" i="1"/>
  <c r="N2982" i="1"/>
  <c r="N2940" i="1"/>
  <c r="N2906" i="1"/>
  <c r="N3009" i="1"/>
  <c r="N3008" i="1"/>
  <c r="N2915" i="1"/>
  <c r="N2979" i="1"/>
  <c r="N2903" i="1"/>
  <c r="N2917" i="1"/>
  <c r="N3006" i="1"/>
  <c r="N2896" i="1"/>
  <c r="N2925" i="1"/>
  <c r="N2938" i="1"/>
  <c r="N2930" i="1"/>
  <c r="N2945" i="1"/>
  <c r="N2898" i="1"/>
  <c r="N2935" i="1"/>
  <c r="N2958" i="1"/>
  <c r="N2934" i="1"/>
  <c r="N2943" i="1"/>
  <c r="N3005" i="1"/>
  <c r="N2947" i="1"/>
  <c r="N3000" i="1"/>
  <c r="N2978" i="1"/>
  <c r="N2912" i="1"/>
  <c r="N2933" i="1"/>
  <c r="N2923" i="1"/>
  <c r="N3014" i="1"/>
  <c r="N2919" i="1"/>
  <c r="N2927" i="1"/>
  <c r="N2914" i="1"/>
  <c r="N3010" i="1"/>
  <c r="N2920" i="1"/>
  <c r="N2950" i="1"/>
  <c r="N2983" i="1"/>
  <c r="N2897" i="1"/>
  <c r="N2929" i="1"/>
  <c r="N2921" i="1"/>
  <c r="N2957" i="1"/>
  <c r="N3015" i="1"/>
  <c r="N2909" i="1"/>
  <c r="N2899" i="1"/>
  <c r="N3001" i="1"/>
  <c r="N3003" i="1"/>
  <c r="N2913" i="1"/>
  <c r="N2959" i="1"/>
  <c r="N2922" i="1"/>
  <c r="Q2910" i="1"/>
  <c r="Q2909" i="1"/>
  <c r="Q2908" i="1"/>
  <c r="Q2903" i="1"/>
  <c r="Q2911" i="1"/>
  <c r="Q2942" i="1"/>
  <c r="Q2941" i="1"/>
  <c r="Q2940" i="1"/>
  <c r="Q2943" i="1"/>
  <c r="Q2936" i="1"/>
  <c r="Q2938" i="1"/>
  <c r="Q2935" i="1"/>
  <c r="Q2937" i="1"/>
  <c r="Q2930" i="1"/>
  <c r="Q2927" i="1"/>
  <c r="Q2899" i="1"/>
  <c r="Q2933" i="1"/>
  <c r="Q2983" i="1"/>
  <c r="Q2951" i="1"/>
  <c r="Q2939" i="1"/>
  <c r="Q2919" i="1"/>
  <c r="Q2928" i="1"/>
  <c r="Q2912" i="1"/>
  <c r="Q2981" i="1"/>
  <c r="Q2979" i="1"/>
  <c r="Q2977" i="1"/>
  <c r="Q3007" i="1"/>
  <c r="Q2924" i="1"/>
  <c r="Q2920" i="1"/>
  <c r="Q2980" i="1"/>
  <c r="Q3001" i="1"/>
  <c r="Q3011" i="1"/>
  <c r="Q2952" i="1"/>
  <c r="Q3000" i="1"/>
  <c r="Q3014" i="1"/>
  <c r="Q3010" i="1"/>
  <c r="Q2982" i="1"/>
  <c r="Q2976" i="1"/>
  <c r="Q2959" i="1"/>
  <c r="Q3003" i="1"/>
  <c r="Q3015" i="1"/>
  <c r="Q3013" i="1"/>
  <c r="Q3009" i="1"/>
  <c r="Q3023" i="1"/>
  <c r="Q2978" i="1"/>
  <c r="Q3002" i="1"/>
  <c r="Q3012" i="1"/>
  <c r="Q3008" i="1"/>
  <c r="Q3004" i="1"/>
  <c r="Q3016" i="1"/>
  <c r="Q3020" i="1"/>
  <c r="Q2954" i="1"/>
  <c r="Q2921" i="1"/>
  <c r="Q2918" i="1"/>
  <c r="Q2913" i="1"/>
  <c r="Q2917" i="1"/>
  <c r="Q2948" i="1"/>
  <c r="Q2898" i="1"/>
  <c r="Q2947" i="1"/>
  <c r="Q2904" i="1"/>
  <c r="Q3021" i="1"/>
  <c r="Q3017" i="1"/>
  <c r="Q3018" i="1"/>
  <c r="Q3022" i="1"/>
  <c r="Q2958" i="1"/>
  <c r="Q2956" i="1"/>
  <c r="Q3005" i="1"/>
  <c r="Q2914" i="1"/>
  <c r="Q2915" i="1"/>
  <c r="Q2901" i="1"/>
  <c r="Q2945" i="1"/>
  <c r="Q2902" i="1"/>
  <c r="Q2949" i="1"/>
  <c r="Q2906" i="1"/>
  <c r="Q3006" i="1"/>
  <c r="Q2957" i="1"/>
  <c r="Q2955" i="1"/>
  <c r="Q2929" i="1"/>
  <c r="Q2953" i="1"/>
  <c r="Q2896" i="1"/>
  <c r="Q2897" i="1"/>
  <c r="Q2907" i="1"/>
  <c r="Q2925" i="1"/>
  <c r="Q2900" i="1"/>
  <c r="Q2905" i="1"/>
  <c r="Q3019" i="1"/>
  <c r="Q2950" i="1"/>
  <c r="Q2932" i="1"/>
  <c r="Q2923" i="1"/>
  <c r="Q2916" i="1"/>
  <c r="Q2931" i="1"/>
  <c r="Q2946" i="1"/>
  <c r="Q2944" i="1"/>
  <c r="Q2922" i="1"/>
  <c r="Q2926" i="1"/>
  <c r="Q2934" i="1"/>
  <c r="N893" i="1"/>
  <c r="N891" i="1"/>
  <c r="N911" i="1"/>
  <c r="N919" i="1" s="1"/>
  <c r="N895" i="1"/>
  <c r="N912" i="1"/>
  <c r="N920" i="1" s="1"/>
  <c r="N908" i="1"/>
  <c r="N916" i="1" s="1"/>
  <c r="N909" i="1"/>
  <c r="N917" i="1" s="1"/>
  <c r="N890" i="1"/>
  <c r="N889" i="1"/>
  <c r="N913" i="1"/>
  <c r="N921" i="1" s="1"/>
  <c r="Q913" i="1"/>
  <c r="Q921" i="1" s="1"/>
  <c r="Q908" i="1"/>
  <c r="Q916" i="1" s="1"/>
  <c r="Q911" i="1"/>
  <c r="Q919" i="1" s="1"/>
  <c r="Q909" i="1"/>
  <c r="Q917" i="1" s="1"/>
  <c r="Q907" i="1"/>
  <c r="Q915" i="1" s="1"/>
  <c r="Q912" i="1"/>
  <c r="Q920" i="1" s="1"/>
  <c r="Q910" i="1"/>
  <c r="Q918" i="1" s="1"/>
  <c r="Q906" i="1"/>
  <c r="Q914" i="1" s="1"/>
  <c r="N896" i="1"/>
  <c r="N907" i="1"/>
  <c r="N915" i="1" s="1"/>
  <c r="N906" i="1"/>
  <c r="N914" i="1" s="1"/>
  <c r="N910" i="1"/>
  <c r="N918" i="1" s="1"/>
  <c r="N892" i="1"/>
  <c r="N894" i="1"/>
  <c r="Q1012" i="1"/>
  <c r="Q1010" i="1"/>
  <c r="Q1005" i="1"/>
  <c r="Q1009" i="1"/>
  <c r="Q1006" i="1"/>
  <c r="Q1007" i="1"/>
  <c r="Q1008" i="1"/>
  <c r="Q1011" i="1"/>
  <c r="Q890" i="1"/>
  <c r="Q894" i="1"/>
  <c r="Q889" i="1"/>
  <c r="Q891" i="1"/>
  <c r="Q893" i="1"/>
  <c r="Q895" i="1"/>
  <c r="Q892" i="1"/>
  <c r="Q896" i="1"/>
  <c r="Q3249" i="1"/>
  <c r="Q1146" i="1"/>
  <c r="N2548" i="1"/>
  <c r="N2470" i="1"/>
  <c r="N2474" i="1"/>
  <c r="N2482" i="1"/>
  <c r="N2545" i="1"/>
  <c r="N2473" i="1"/>
  <c r="N2549" i="1"/>
  <c r="N2471" i="1"/>
  <c r="N2480" i="1"/>
  <c r="N2475" i="1"/>
  <c r="N2485" i="1"/>
  <c r="N2546" i="1"/>
  <c r="N2551" i="1"/>
  <c r="N2477" i="1"/>
  <c r="N2476" i="1"/>
  <c r="N2483" i="1"/>
  <c r="N2478" i="1"/>
  <c r="N2484" i="1"/>
  <c r="N2550" i="1"/>
  <c r="N2479" i="1"/>
  <c r="N2472" i="1"/>
  <c r="N2544" i="1"/>
  <c r="N2481" i="1"/>
  <c r="Q2551" i="1"/>
  <c r="Q2547" i="1"/>
  <c r="Q2550" i="1"/>
  <c r="Q2545" i="1"/>
  <c r="Q2485" i="1"/>
  <c r="Q2477" i="1"/>
  <c r="Q2548" i="1"/>
  <c r="Q2546" i="1"/>
  <c r="Q2549" i="1"/>
  <c r="Q2484" i="1"/>
  <c r="Q2480" i="1"/>
  <c r="Q2483" i="1"/>
  <c r="Q2478" i="1"/>
  <c r="Q2479" i="1"/>
  <c r="Q2482" i="1"/>
  <c r="Q2481" i="1"/>
  <c r="Q2475" i="1"/>
  <c r="Q2471" i="1"/>
  <c r="Q2470" i="1"/>
  <c r="Q2474" i="1"/>
  <c r="Q2472" i="1"/>
  <c r="Q2544" i="1"/>
  <c r="Q2473" i="1"/>
  <c r="Q2476" i="1"/>
  <c r="L2823" i="1"/>
  <c r="J2821" i="1"/>
  <c r="M2823" i="1"/>
  <c r="Q55" i="1"/>
  <c r="Q1164" i="1"/>
  <c r="N680" i="1"/>
  <c r="Q1685" i="1"/>
  <c r="Q1136" i="1"/>
  <c r="Q1686" i="1"/>
  <c r="Q86" i="1"/>
  <c r="L569" i="33" s="1"/>
  <c r="Q1117" i="1"/>
  <c r="Q651" i="1"/>
  <c r="Q1142" i="1"/>
  <c r="Q1453" i="1"/>
  <c r="Q4010" i="1"/>
  <c r="Q124" i="1"/>
  <c r="Q1579" i="1"/>
  <c r="Q956" i="1"/>
  <c r="Q92" i="1"/>
  <c r="L584" i="33" s="1"/>
  <c r="Q1675" i="1"/>
  <c r="L732" i="33" s="1"/>
  <c r="Q21" i="1"/>
  <c r="Q1018" i="1"/>
  <c r="Q1598" i="1"/>
  <c r="Q1487" i="1"/>
  <c r="Q1580" i="1"/>
  <c r="Q4492" i="1"/>
  <c r="Q1188" i="1"/>
  <c r="Q1437" i="1"/>
  <c r="Q45" i="1"/>
  <c r="Q4502" i="1"/>
  <c r="Q1535" i="1"/>
  <c r="Q1472" i="1"/>
  <c r="Q1133" i="1"/>
  <c r="Q4493" i="1"/>
  <c r="Q1141" i="1"/>
  <c r="Q1452" i="1"/>
  <c r="Q105" i="1"/>
  <c r="L597" i="33" s="1"/>
  <c r="Q4489" i="1"/>
  <c r="Q1200" i="1"/>
  <c r="Q96" i="1"/>
  <c r="L588" i="33" s="1"/>
  <c r="Q3701" i="1"/>
  <c r="Q1594" i="1"/>
  <c r="Q1187" i="1"/>
  <c r="Q1604" i="1"/>
  <c r="Q659" i="1"/>
  <c r="Q110" i="1"/>
  <c r="Q1477" i="1"/>
  <c r="Q3695" i="1"/>
  <c r="K1341" i="1"/>
  <c r="J1340" i="1"/>
  <c r="P2817" i="1"/>
  <c r="K1339" i="1"/>
  <c r="L1338" i="1"/>
  <c r="O1337" i="1"/>
  <c r="M992" i="1"/>
  <c r="I989" i="1"/>
  <c r="J990" i="1"/>
  <c r="K994" i="1"/>
  <c r="J2819" i="1"/>
  <c r="O2816" i="1"/>
  <c r="J1335" i="1"/>
  <c r="J1341" i="1"/>
  <c r="O1335" i="1"/>
  <c r="K1336" i="1"/>
  <c r="K1338" i="1"/>
  <c r="L1336" i="1"/>
  <c r="J1336" i="1"/>
  <c r="O1338" i="1"/>
  <c r="K1337" i="1"/>
  <c r="L1342" i="1"/>
  <c r="L1340" i="1"/>
  <c r="P1340" i="1"/>
  <c r="P1339" i="1"/>
  <c r="P1336" i="1"/>
  <c r="P2819" i="1"/>
  <c r="L995" i="1"/>
  <c r="K993" i="1"/>
  <c r="O1339" i="1"/>
  <c r="O1341" i="1"/>
  <c r="M1335" i="1"/>
  <c r="L1335" i="1"/>
  <c r="M1342" i="1"/>
  <c r="K1340" i="1"/>
  <c r="I1335" i="1"/>
  <c r="M1339" i="1"/>
  <c r="O1342" i="1"/>
  <c r="L1337" i="1"/>
  <c r="M1338" i="1"/>
  <c r="L1341" i="1"/>
  <c r="M1340" i="1"/>
  <c r="K1342" i="1"/>
  <c r="P1341" i="1"/>
  <c r="P1338" i="1"/>
  <c r="K2822" i="1"/>
  <c r="O2821" i="1"/>
  <c r="K2816" i="1"/>
  <c r="J1339" i="1"/>
  <c r="M1337" i="1"/>
  <c r="J1342" i="1"/>
  <c r="J1337" i="1"/>
  <c r="M1336" i="1"/>
  <c r="O1340" i="1"/>
  <c r="L1339" i="1"/>
  <c r="M1341" i="1"/>
  <c r="O1336" i="1"/>
  <c r="K1335" i="1"/>
  <c r="P1335" i="1"/>
  <c r="P1342" i="1"/>
  <c r="P1337" i="1"/>
  <c r="J1338" i="1"/>
  <c r="Q61" i="1"/>
  <c r="Q3026" i="1"/>
  <c r="Q1576" i="1"/>
  <c r="Q637" i="1"/>
  <c r="Q146" i="1"/>
  <c r="Q93" i="1"/>
  <c r="L585" i="33" s="1"/>
  <c r="Q1125" i="1"/>
  <c r="Q1130" i="1"/>
  <c r="Q1458" i="1"/>
  <c r="Q1478" i="1"/>
  <c r="Q1121" i="1"/>
  <c r="Q145" i="1"/>
  <c r="Q102" i="1"/>
  <c r="L594" i="33" s="1"/>
  <c r="Q8" i="1"/>
  <c r="Q4500" i="1"/>
  <c r="Q1490" i="1"/>
  <c r="Q656" i="1"/>
  <c r="Q130" i="1"/>
  <c r="Q1531" i="1"/>
  <c r="Q1486" i="1"/>
  <c r="Q1197" i="1"/>
  <c r="Q1450" i="1"/>
  <c r="Q85" i="1"/>
  <c r="L568" i="33" s="1"/>
  <c r="Q1185" i="1"/>
  <c r="Q1438" i="1"/>
  <c r="Q1642" i="1"/>
  <c r="Q24" i="1"/>
  <c r="Q1603" i="1"/>
  <c r="Q4409" i="1"/>
  <c r="Q1443" i="1"/>
  <c r="Q1147" i="1"/>
  <c r="Q642" i="1"/>
  <c r="Q136" i="1"/>
  <c r="Q12" i="1"/>
  <c r="Q1129" i="1"/>
  <c r="Q1600" i="1"/>
  <c r="Q1644" i="1"/>
  <c r="Q953" i="1"/>
  <c r="Q79" i="1"/>
  <c r="L562" i="33" s="1"/>
  <c r="Q1014" i="1"/>
  <c r="Q3027" i="1"/>
  <c r="Q1528" i="1"/>
  <c r="Q48" i="1"/>
  <c r="Q116" i="1"/>
  <c r="Q4501" i="1"/>
  <c r="Q1149" i="1"/>
  <c r="Q82" i="1"/>
  <c r="L565" i="33" s="1"/>
  <c r="Q135" i="1"/>
  <c r="Q1533" i="1"/>
  <c r="Q639" i="1"/>
  <c r="Q107" i="1"/>
  <c r="L599" i="33" s="1"/>
  <c r="Q693" i="1"/>
  <c r="E561" i="33"/>
  <c r="E598" i="33"/>
  <c r="E573" i="33"/>
  <c r="E731" i="33"/>
  <c r="E591" i="33"/>
  <c r="E732" i="33"/>
  <c r="E586" i="33"/>
  <c r="E559" i="33"/>
  <c r="E572" i="33"/>
  <c r="E589" i="33"/>
  <c r="E592" i="33"/>
  <c r="E733" i="33"/>
  <c r="E590" i="33"/>
  <c r="E734" i="33"/>
  <c r="E567" i="33"/>
  <c r="E584" i="33"/>
  <c r="E566" i="33"/>
  <c r="E736" i="33"/>
  <c r="E560" i="33"/>
  <c r="E564" i="33"/>
  <c r="E595" i="33"/>
  <c r="E588" i="33"/>
  <c r="E735" i="33"/>
  <c r="E596" i="33"/>
  <c r="E570" i="33"/>
  <c r="E569" i="33"/>
  <c r="E563" i="33"/>
  <c r="E593" i="33"/>
  <c r="E571" i="33"/>
  <c r="E594" i="33"/>
  <c r="E599" i="33"/>
  <c r="E730" i="33"/>
  <c r="E568" i="33"/>
  <c r="E562" i="33"/>
  <c r="E574" i="33"/>
  <c r="E585" i="33"/>
  <c r="E587" i="33"/>
  <c r="E597" i="33"/>
  <c r="E565" i="33"/>
  <c r="Q3024" i="1"/>
  <c r="Q139" i="1"/>
  <c r="Q1407" i="1"/>
  <c r="Q1403" i="1"/>
  <c r="Q1402" i="1"/>
  <c r="Q1406" i="1"/>
  <c r="Q1405" i="1"/>
  <c r="Q1404" i="1"/>
  <c r="Q1400" i="1"/>
  <c r="Q1401" i="1"/>
  <c r="Q182" i="1"/>
  <c r="Q90" i="1"/>
  <c r="L573" i="33" s="1"/>
  <c r="Q176" i="1"/>
  <c r="Q682" i="1"/>
  <c r="Q122" i="1"/>
  <c r="Q180" i="1"/>
  <c r="Q1534" i="1"/>
  <c r="Q4009" i="1"/>
  <c r="Q15" i="1"/>
  <c r="Q4324" i="1"/>
  <c r="Q4322" i="1"/>
  <c r="Q83" i="1"/>
  <c r="L566" i="33" s="1"/>
  <c r="Q690" i="1"/>
  <c r="Q681" i="1"/>
  <c r="Q264" i="1"/>
  <c r="Q1677" i="1"/>
  <c r="L734" i="33" s="1"/>
  <c r="Q1138" i="1"/>
  <c r="Q44" i="1"/>
  <c r="Q1201" i="1"/>
  <c r="Q1160" i="1"/>
  <c r="Q1202" i="1"/>
  <c r="Q76" i="1"/>
  <c r="L559" i="33" s="1"/>
  <c r="Q53" i="1"/>
  <c r="Q115" i="1"/>
  <c r="Q636" i="1"/>
  <c r="Q955" i="1"/>
  <c r="Q1152" i="1"/>
  <c r="Q649" i="1"/>
  <c r="Q1653" i="1"/>
  <c r="Q1489" i="1"/>
  <c r="Q645" i="1"/>
  <c r="Q1447" i="1"/>
  <c r="Q1643" i="1"/>
  <c r="Q3030" i="1"/>
  <c r="Q1654" i="1"/>
  <c r="Q4495" i="1"/>
  <c r="Q3244" i="1"/>
  <c r="Q1131" i="1"/>
  <c r="Q69" i="1"/>
  <c r="Q11" i="1"/>
  <c r="Q120" i="1"/>
  <c r="Q54" i="1"/>
  <c r="Q1126" i="1"/>
  <c r="Q10" i="1"/>
  <c r="Q1683" i="1"/>
  <c r="Q59" i="1"/>
  <c r="Q112" i="1"/>
  <c r="Q57" i="1"/>
  <c r="Q19" i="1"/>
  <c r="Q113" i="1"/>
  <c r="Q638" i="1"/>
  <c r="Q951" i="1"/>
  <c r="Q1154" i="1"/>
  <c r="Q1144" i="1"/>
  <c r="Q653" i="1"/>
  <c r="Q1539" i="1"/>
  <c r="Q1444" i="1"/>
  <c r="Q1647" i="1"/>
  <c r="Q4013" i="1"/>
  <c r="Q3696" i="1"/>
  <c r="Q4008" i="1"/>
  <c r="Q3699" i="1"/>
  <c r="Q4415" i="1"/>
  <c r="Q1597" i="1"/>
  <c r="Q58" i="1"/>
  <c r="Q4410" i="1"/>
  <c r="Q1137" i="1"/>
  <c r="Q1635" i="1"/>
  <c r="Q1161" i="1"/>
  <c r="Q104" i="1"/>
  <c r="L596" i="33" s="1"/>
  <c r="Q81" i="1"/>
  <c r="L564" i="33" s="1"/>
  <c r="Q99" i="1"/>
  <c r="L591" i="33" s="1"/>
  <c r="Q644" i="1"/>
  <c r="Q1482" i="1"/>
  <c r="Q950" i="1"/>
  <c r="Q1578" i="1"/>
  <c r="Q1586" i="1"/>
  <c r="Q1464" i="1"/>
  <c r="Q4411" i="1"/>
  <c r="Q1470" i="1"/>
  <c r="Q126" i="1"/>
  <c r="Q9" i="1"/>
  <c r="Q143" i="1"/>
  <c r="Q144" i="1"/>
  <c r="Q131" i="1"/>
  <c r="Q1132" i="1"/>
  <c r="Q1119" i="1"/>
  <c r="Q1445" i="1"/>
  <c r="Q1525" i="1"/>
  <c r="Q1463" i="1"/>
  <c r="Q3246" i="1"/>
  <c r="Q1017" i="1"/>
  <c r="Q1135" i="1"/>
  <c r="Q84" i="1"/>
  <c r="L567" i="33" s="1"/>
  <c r="Q1602" i="1"/>
  <c r="Q1181" i="1"/>
  <c r="Q1596" i="1"/>
  <c r="Q1151" i="1"/>
  <c r="Q1474" i="1"/>
  <c r="Q1459" i="1"/>
  <c r="Q3028" i="1"/>
  <c r="Q1183" i="1"/>
  <c r="Q60" i="1"/>
  <c r="Q1019" i="1"/>
  <c r="Q47" i="1"/>
  <c r="Q20" i="1"/>
  <c r="Q654" i="1"/>
  <c r="Q1150" i="1"/>
  <c r="Q655" i="1"/>
  <c r="Q1143" i="1"/>
  <c r="Q1574" i="1"/>
  <c r="Q1448" i="1"/>
  <c r="Q1529" i="1"/>
  <c r="Q1581" i="1"/>
  <c r="Q4012" i="1"/>
  <c r="Q108" i="1"/>
  <c r="Q1153" i="1"/>
  <c r="Q1156" i="1"/>
  <c r="Q4499" i="1"/>
  <c r="Q46" i="1"/>
  <c r="Q658" i="1"/>
  <c r="Q1204" i="1"/>
  <c r="Q1536" i="1"/>
  <c r="Q1475" i="1"/>
  <c r="Q1198" i="1"/>
  <c r="Q1460" i="1"/>
  <c r="Q1678" i="1"/>
  <c r="L735" i="33" s="1"/>
  <c r="Q95" i="1"/>
  <c r="L587" i="33" s="1"/>
  <c r="Q4414" i="1"/>
  <c r="Q1473" i="1"/>
  <c r="Q1689" i="1"/>
  <c r="Q22" i="1"/>
  <c r="Q70" i="1"/>
  <c r="Q137" i="1"/>
  <c r="Q121" i="1"/>
  <c r="Q652" i="1"/>
  <c r="Q1451" i="1"/>
  <c r="Q1640" i="1"/>
  <c r="Q1485" i="1"/>
  <c r="Q1641" i="1"/>
  <c r="Q1020" i="1"/>
  <c r="Q4496" i="1"/>
  <c r="Q4011" i="1"/>
  <c r="Q4488" i="1"/>
  <c r="Q4491" i="1"/>
  <c r="Q52" i="1"/>
  <c r="Q1163" i="1"/>
  <c r="Q3245" i="1"/>
  <c r="Q1638" i="1"/>
  <c r="Q1440" i="1"/>
  <c r="Q56" i="1"/>
  <c r="Q1016" i="1"/>
  <c r="Q992" i="1"/>
  <c r="Q1590" i="1"/>
  <c r="Q1673" i="1"/>
  <c r="L730" i="33" s="1"/>
  <c r="Q1573" i="1"/>
  <c r="Q1480" i="1"/>
  <c r="Q952" i="1"/>
  <c r="Q1124" i="1"/>
  <c r="Q73" i="1"/>
  <c r="Q111" i="1"/>
  <c r="Q1139" i="1"/>
  <c r="Q64" i="1"/>
  <c r="Q1441" i="1"/>
  <c r="Q128" i="1"/>
  <c r="Q1593" i="1"/>
  <c r="Q4494" i="1"/>
  <c r="Q3242" i="1"/>
  <c r="Q4498" i="1"/>
  <c r="Q1538" i="1"/>
  <c r="Q1526" i="1"/>
  <c r="Q1532" i="1"/>
  <c r="Q1155" i="1"/>
  <c r="Q71" i="1"/>
  <c r="Q134" i="1"/>
  <c r="Q123" i="1"/>
  <c r="Q98" i="1"/>
  <c r="L590" i="33" s="1"/>
  <c r="Q1184" i="1"/>
  <c r="Q1585" i="1"/>
  <c r="Q1483" i="1"/>
  <c r="Q106" i="1"/>
  <c r="L598" i="33" s="1"/>
  <c r="Q1589" i="1"/>
  <c r="Q129" i="1"/>
  <c r="Q4503" i="1"/>
  <c r="Q1540" i="1"/>
  <c r="Q1587" i="1"/>
  <c r="Q1456" i="1"/>
  <c r="Q109" i="1"/>
  <c r="Q75" i="1"/>
  <c r="Q1439" i="1"/>
  <c r="Q88" i="1"/>
  <c r="L571" i="33" s="1"/>
  <c r="Q3247" i="1"/>
  <c r="Q1203" i="1"/>
  <c r="Q1120" i="1"/>
  <c r="Q89" i="1"/>
  <c r="L572" i="33" s="1"/>
  <c r="Q132" i="1"/>
  <c r="Q1582" i="1"/>
  <c r="Q1455" i="1"/>
  <c r="Q1157" i="1"/>
  <c r="Q127" i="1"/>
  <c r="Q1591" i="1"/>
  <c r="Q4497" i="1"/>
  <c r="Q1652" i="1"/>
  <c r="Q1122" i="1"/>
  <c r="Q23" i="1"/>
  <c r="Q74" i="1"/>
  <c r="Q1469" i="1"/>
  <c r="Q1468" i="1"/>
  <c r="Q97" i="1"/>
  <c r="L589" i="33" s="1"/>
  <c r="Q1162" i="1"/>
  <c r="Q1013" i="1"/>
  <c r="Q1592" i="1"/>
  <c r="Q3700" i="1"/>
  <c r="Q3702" i="1"/>
  <c r="Q1651" i="1"/>
  <c r="Q954" i="1"/>
  <c r="Q1449" i="1"/>
  <c r="Q1457" i="1"/>
  <c r="Q650" i="1"/>
  <c r="Q640" i="1"/>
  <c r="Q142" i="1"/>
  <c r="Q72" i="1"/>
  <c r="Q1128" i="1"/>
  <c r="Q3243" i="1"/>
  <c r="Q4007" i="1"/>
  <c r="Q3029" i="1"/>
  <c r="Q1145" i="1"/>
  <c r="Q1646" i="1"/>
  <c r="Q87" i="1"/>
  <c r="L570" i="33" s="1"/>
  <c r="Q1159" i="1"/>
  <c r="Q1595" i="1"/>
  <c r="Q1467" i="1"/>
  <c r="Q4014" i="1"/>
  <c r="Q1655" i="1"/>
  <c r="Q646" i="1"/>
  <c r="Q141" i="1"/>
  <c r="Q100" i="1"/>
  <c r="L592" i="33" s="1"/>
  <c r="Q1182" i="1"/>
  <c r="Q4413" i="1"/>
  <c r="Q1465" i="1"/>
  <c r="Q1140" i="1"/>
  <c r="Q647" i="1"/>
  <c r="Q147" i="1"/>
  <c r="Q18" i="1"/>
  <c r="Q1687" i="1"/>
  <c r="Q1462" i="1"/>
  <c r="Q685" i="1"/>
  <c r="Q3262" i="1"/>
  <c r="Q3265" i="1"/>
  <c r="Q3264" i="1"/>
  <c r="Q1471" i="1"/>
  <c r="Q4328" i="1"/>
  <c r="Q4323" i="1"/>
  <c r="Q1637" i="1"/>
  <c r="Q78" i="1"/>
  <c r="L561" i="33" s="1"/>
  <c r="Q1684" i="1"/>
  <c r="Q66" i="1"/>
  <c r="Q77" i="1"/>
  <c r="L560" i="33" s="1"/>
  <c r="Q1436" i="1"/>
  <c r="Q1588" i="1"/>
  <c r="Q179" i="1"/>
  <c r="Q688" i="1"/>
  <c r="Q683" i="1"/>
  <c r="Q692" i="1"/>
  <c r="Q679" i="1"/>
  <c r="Q1583" i="1"/>
  <c r="Q268" i="1"/>
  <c r="Q1676" i="1"/>
  <c r="L733" i="33" s="1"/>
  <c r="Q1577" i="1"/>
  <c r="Q1476" i="1"/>
  <c r="Q133" i="1"/>
  <c r="Q177" i="1"/>
  <c r="Q1633" i="1"/>
  <c r="Q1636" i="1"/>
  <c r="Q3697" i="1"/>
  <c r="Q1481" i="1"/>
  <c r="Q263" i="1"/>
  <c r="Q175" i="1"/>
  <c r="Q1688" i="1"/>
  <c r="Q13" i="1"/>
  <c r="Q3263" i="1"/>
  <c r="Q80" i="1"/>
  <c r="L563" i="33" s="1"/>
  <c r="Q4326" i="1"/>
  <c r="Q4325" i="1"/>
  <c r="Q4321" i="1"/>
  <c r="Q67" i="1"/>
  <c r="Q1634" i="1"/>
  <c r="Q1446" i="1"/>
  <c r="R4" i="1"/>
  <c r="Q1632" i="1"/>
  <c r="Q643" i="1"/>
  <c r="Q694" i="1"/>
  <c r="Q684" i="1"/>
  <c r="Q689" i="1"/>
  <c r="Q680" i="1"/>
  <c r="Q125" i="1"/>
  <c r="Q3248" i="1"/>
  <c r="Q949" i="1"/>
  <c r="Q261" i="1"/>
  <c r="Q63" i="1"/>
  <c r="Q1537" i="1"/>
  <c r="Q1680" i="1"/>
  <c r="L737" i="33" s="1"/>
  <c r="Q114" i="1"/>
  <c r="Q1435" i="1"/>
  <c r="Q1461" i="1"/>
  <c r="Q641" i="1"/>
  <c r="Q267" i="1"/>
  <c r="Q49" i="1"/>
  <c r="Q648" i="1"/>
  <c r="Q4490" i="1"/>
  <c r="Q1199" i="1"/>
  <c r="Q266" i="1"/>
  <c r="Q3031" i="1"/>
  <c r="Q118" i="1"/>
  <c r="Q1484" i="1"/>
  <c r="Q1679" i="1"/>
  <c r="L736" i="33" s="1"/>
  <c r="Q51" i="1"/>
  <c r="Q1649" i="1"/>
  <c r="Q1599" i="1"/>
  <c r="Q686" i="1"/>
  <c r="Q1530" i="1"/>
  <c r="Q138" i="1"/>
  <c r="Q3261" i="1"/>
  <c r="Q3258" i="1"/>
  <c r="Q3259" i="1"/>
  <c r="Q1015" i="1"/>
  <c r="Q1127" i="1"/>
  <c r="Q65" i="1"/>
  <c r="Q62" i="1"/>
  <c r="Q1134" i="1"/>
  <c r="Q4412" i="1"/>
  <c r="Q3698" i="1"/>
  <c r="Q3025" i="1"/>
  <c r="Q1575" i="1"/>
  <c r="Q1639" i="1"/>
  <c r="Q1488" i="1"/>
  <c r="Q1648" i="1"/>
  <c r="Q1479" i="1"/>
  <c r="Q1442" i="1"/>
  <c r="Q1454" i="1"/>
  <c r="Q1148" i="1"/>
  <c r="Q103" i="1"/>
  <c r="L595" i="33" s="1"/>
  <c r="Q1466" i="1"/>
  <c r="Q119" i="1"/>
  <c r="Q117" i="1"/>
  <c r="Q140" i="1"/>
  <c r="Q68" i="1"/>
  <c r="Q91" i="1"/>
  <c r="L574" i="33" s="1"/>
  <c r="Q1682" i="1"/>
  <c r="Q1118" i="1"/>
  <c r="Q1186" i="1"/>
  <c r="Q25" i="1"/>
  <c r="Q1123" i="1"/>
  <c r="Q657" i="1"/>
  <c r="Q4416" i="1"/>
  <c r="Q14" i="1"/>
  <c r="Q178" i="1"/>
  <c r="Q1584" i="1"/>
  <c r="Q1527" i="1"/>
  <c r="Q94" i="1"/>
  <c r="L586" i="33" s="1"/>
  <c r="Q101" i="1"/>
  <c r="L593" i="33" s="1"/>
  <c r="Q1650" i="1"/>
  <c r="Q262" i="1"/>
  <c r="Q1601" i="1"/>
  <c r="Q691" i="1"/>
  <c r="Q687" i="1"/>
  <c r="Q181" i="1"/>
  <c r="Q1674" i="1"/>
  <c r="L731" i="33" s="1"/>
  <c r="Q50" i="1"/>
  <c r="Q1645" i="1"/>
  <c r="Q4327" i="1"/>
  <c r="Q1158" i="1"/>
  <c r="Q3260" i="1"/>
  <c r="Q265" i="1"/>
  <c r="Q1334" i="1"/>
  <c r="Q1339" i="1"/>
  <c r="Q1341" i="1"/>
  <c r="Q1327" i="1"/>
  <c r="Q1340" i="1"/>
  <c r="Q1336" i="1"/>
  <c r="Q1337" i="1"/>
  <c r="Q1342" i="1"/>
  <c r="Q1328" i="1"/>
  <c r="Q1335" i="1"/>
  <c r="Q1338" i="1"/>
  <c r="Q1330" i="1"/>
  <c r="Q1332" i="1"/>
  <c r="Q1329" i="1"/>
  <c r="Q1333" i="1"/>
  <c r="Q1331" i="1"/>
  <c r="N3260" i="1"/>
  <c r="N3263" i="1"/>
  <c r="N3264" i="1"/>
  <c r="N3265" i="1"/>
  <c r="N3258" i="1"/>
  <c r="N3261" i="1"/>
  <c r="N3259" i="1"/>
  <c r="Q991" i="1"/>
  <c r="M993" i="1"/>
  <c r="P2818" i="1"/>
  <c r="O995" i="1"/>
  <c r="P2821" i="1"/>
  <c r="P990" i="1"/>
  <c r="Q2816" i="1"/>
  <c r="M2822" i="1"/>
  <c r="M989" i="1"/>
  <c r="O990" i="1"/>
  <c r="L2822" i="1"/>
  <c r="Q2818" i="1"/>
  <c r="Q993" i="1"/>
  <c r="O993" i="1"/>
  <c r="J996" i="1"/>
  <c r="P994" i="1"/>
  <c r="M994" i="1"/>
  <c r="L994" i="1"/>
  <c r="J992" i="1"/>
  <c r="O992" i="1"/>
  <c r="M2821" i="1"/>
  <c r="I2820" i="1"/>
  <c r="O2818" i="1"/>
  <c r="L2818" i="1"/>
  <c r="J2820" i="1"/>
  <c r="L2816" i="1"/>
  <c r="I996" i="1"/>
  <c r="K2819" i="1"/>
  <c r="I993" i="1"/>
  <c r="Q2821" i="1"/>
  <c r="Q2817" i="1"/>
  <c r="K989" i="1"/>
  <c r="P992" i="1"/>
  <c r="K990" i="1"/>
  <c r="I2818" i="1"/>
  <c r="K2818" i="1"/>
  <c r="I2819" i="1"/>
  <c r="O996" i="1"/>
  <c r="M2818" i="1"/>
  <c r="J2822" i="1"/>
  <c r="N3262" i="1"/>
  <c r="I2817" i="1"/>
  <c r="M995" i="1"/>
  <c r="L993" i="1"/>
  <c r="M996" i="1"/>
  <c r="P996" i="1"/>
  <c r="J2816" i="1"/>
  <c r="M991" i="1"/>
  <c r="L2817" i="1"/>
  <c r="I2822" i="1"/>
  <c r="I2821" i="1"/>
  <c r="N3028" i="1"/>
  <c r="N1160" i="1"/>
  <c r="E698" i="33"/>
  <c r="N1161" i="1"/>
  <c r="N636" i="1"/>
  <c r="N1187" i="1"/>
  <c r="N647" i="1"/>
  <c r="N4007" i="1"/>
  <c r="N644" i="1"/>
  <c r="N1117" i="1"/>
  <c r="N1587" i="1"/>
  <c r="N1015" i="1"/>
  <c r="N1150" i="1"/>
  <c r="N4491" i="1"/>
  <c r="N688" i="1"/>
  <c r="N652" i="1"/>
  <c r="N4325" i="1"/>
  <c r="H694" i="33"/>
  <c r="N1123" i="1"/>
  <c r="N679" i="1"/>
  <c r="N3025" i="1"/>
  <c r="N648" i="1"/>
  <c r="N686" i="1"/>
  <c r="N693" i="1"/>
  <c r="N4322" i="1"/>
  <c r="K2820" i="1"/>
  <c r="L992" i="1"/>
  <c r="K995" i="1"/>
  <c r="J989" i="1"/>
  <c r="P2822" i="1"/>
  <c r="M2819" i="1"/>
  <c r="I2816" i="1"/>
  <c r="O2820" i="1"/>
  <c r="O2817" i="1"/>
  <c r="L2821" i="1"/>
  <c r="O2819" i="1"/>
  <c r="O2823" i="1"/>
  <c r="M2817" i="1"/>
  <c r="I2823" i="1"/>
  <c r="Q989" i="1"/>
  <c r="Q990" i="1"/>
  <c r="O994" i="1"/>
  <c r="K996" i="1"/>
  <c r="M2820" i="1"/>
  <c r="I991" i="1"/>
  <c r="I994" i="1"/>
  <c r="I995" i="1"/>
  <c r="Q2819" i="1"/>
  <c r="M2816" i="1"/>
  <c r="O989" i="1"/>
  <c r="Q994" i="1"/>
  <c r="Q2820" i="1"/>
  <c r="J995" i="1"/>
  <c r="J994" i="1"/>
  <c r="P991" i="1"/>
  <c r="J2818" i="1"/>
  <c r="K2821" i="1"/>
  <c r="P2823" i="1"/>
  <c r="L2819" i="1"/>
  <c r="O2822" i="1"/>
  <c r="O991" i="1"/>
  <c r="P2816" i="1"/>
  <c r="P2820" i="1"/>
  <c r="J2817" i="1"/>
  <c r="J2823" i="1"/>
  <c r="K2823" i="1"/>
  <c r="Q995" i="1"/>
  <c r="L2820" i="1"/>
  <c r="Q2822" i="1"/>
  <c r="P989" i="1"/>
  <c r="K992" i="1"/>
  <c r="L991" i="1"/>
  <c r="Q2823" i="1"/>
  <c r="K2817" i="1"/>
  <c r="N687" i="1"/>
  <c r="N694" i="1"/>
  <c r="N690" i="1"/>
  <c r="N4328" i="1"/>
  <c r="N4321" i="1"/>
  <c r="N4327" i="1"/>
  <c r="N4323" i="1"/>
  <c r="N681" i="1"/>
  <c r="N4326" i="1"/>
  <c r="N683" i="1"/>
  <c r="N1121" i="1"/>
  <c r="N4410" i="1"/>
  <c r="N689" i="1"/>
  <c r="N684" i="1"/>
  <c r="N682" i="1"/>
  <c r="N685" i="1"/>
  <c r="N692" i="1"/>
  <c r="N4324" i="1"/>
  <c r="N691" i="1"/>
  <c r="N3243" i="1"/>
  <c r="N4415" i="1"/>
  <c r="N4010" i="1"/>
  <c r="N1132" i="1"/>
  <c r="I700" i="33"/>
  <c r="N3030" i="1"/>
  <c r="N115" i="1"/>
  <c r="N3701" i="1"/>
  <c r="N4009" i="1"/>
  <c r="N1449" i="1"/>
  <c r="N1154" i="1"/>
  <c r="N1020" i="1"/>
  <c r="H701" i="33"/>
  <c r="N1642" i="1"/>
  <c r="N1148" i="1"/>
  <c r="N1181" i="1"/>
  <c r="N1019" i="1"/>
  <c r="N1457" i="1"/>
  <c r="N1185" i="1"/>
  <c r="N15" i="1"/>
  <c r="N1119" i="1"/>
  <c r="N1538" i="1"/>
  <c r="N25" i="1"/>
  <c r="N1184" i="1"/>
  <c r="N4497" i="1"/>
  <c r="N658" i="1"/>
  <c r="N643" i="1"/>
  <c r="N4499" i="1"/>
  <c r="N4412" i="1"/>
  <c r="N1188" i="1"/>
  <c r="N11" i="1"/>
  <c r="N20" i="1"/>
  <c r="N1466" i="1"/>
  <c r="N3247" i="1"/>
  <c r="N1182" i="1"/>
  <c r="N4501" i="1"/>
  <c r="N3697" i="1"/>
  <c r="N4011" i="1"/>
  <c r="N1535" i="1"/>
  <c r="N638" i="1"/>
  <c r="N1144" i="1"/>
  <c r="N10" i="1"/>
  <c r="N1164" i="1"/>
  <c r="N107" i="1"/>
  <c r="N1127" i="1"/>
  <c r="N1016" i="1"/>
  <c r="N4413" i="1"/>
  <c r="N13" i="1"/>
  <c r="N1435" i="1"/>
  <c r="N1130" i="1"/>
  <c r="N4416" i="1"/>
  <c r="N4492" i="1"/>
  <c r="N1204" i="1"/>
  <c r="N1158" i="1"/>
  <c r="N3026" i="1"/>
  <c r="N1199" i="1"/>
  <c r="N4012" i="1"/>
  <c r="N1162" i="1"/>
  <c r="N1638" i="1"/>
  <c r="N3248" i="1"/>
  <c r="N4008" i="1"/>
  <c r="N645" i="1"/>
  <c r="N19" i="1"/>
  <c r="N3699" i="1"/>
  <c r="F697" i="33"/>
  <c r="N657" i="1"/>
  <c r="N4411" i="1"/>
  <c r="N1137" i="1"/>
  <c r="N4500" i="1"/>
  <c r="N3244" i="1"/>
  <c r="N3246" i="1"/>
  <c r="N646" i="1"/>
  <c r="N659" i="1"/>
  <c r="N1157" i="1"/>
  <c r="N3031" i="1"/>
  <c r="N1018" i="1"/>
  <c r="F695" i="33"/>
  <c r="N1202" i="1"/>
  <c r="N637" i="1"/>
  <c r="N649" i="1"/>
  <c r="N1017" i="1"/>
  <c r="N1153" i="1"/>
  <c r="N1143" i="1"/>
  <c r="N14" i="1"/>
  <c r="N1118" i="1"/>
  <c r="N3698" i="1"/>
  <c r="N1133" i="1"/>
  <c r="N656" i="1"/>
  <c r="N1140" i="1"/>
  <c r="N1183" i="1"/>
  <c r="N1159" i="1"/>
  <c r="N4498" i="1"/>
  <c r="N1146" i="1"/>
  <c r="N3249" i="1"/>
  <c r="N1151" i="1"/>
  <c r="N639" i="1"/>
  <c r="G574" i="33"/>
  <c r="N91" i="1"/>
  <c r="N1149" i="1"/>
  <c r="K155" i="1"/>
  <c r="N12" i="1"/>
  <c r="N1155" i="1"/>
  <c r="N1147" i="1"/>
  <c r="N1141" i="1"/>
  <c r="N4014" i="1"/>
  <c r="N3702" i="1"/>
  <c r="I150" i="1"/>
  <c r="M148" i="1"/>
  <c r="I333" i="33" s="1"/>
  <c r="I404" i="33" s="1"/>
  <c r="N1197" i="1"/>
  <c r="N4503" i="1"/>
  <c r="N1156" i="1"/>
  <c r="N21" i="1"/>
  <c r="N8" i="1"/>
  <c r="N4409" i="1"/>
  <c r="N956" i="1"/>
  <c r="N1460" i="1"/>
  <c r="I696" i="33"/>
  <c r="K694" i="33"/>
  <c r="N1475" i="1"/>
  <c r="N1470" i="1"/>
  <c r="N131" i="1"/>
  <c r="N3027" i="1"/>
  <c r="N3029" i="1"/>
  <c r="N3696" i="1"/>
  <c r="N70" i="1"/>
  <c r="I695" i="33"/>
  <c r="N1200" i="1"/>
  <c r="N3024" i="1"/>
  <c r="N3700" i="1"/>
  <c r="N4490" i="1"/>
  <c r="N1456" i="1"/>
  <c r="N57" i="1"/>
  <c r="N147" i="1"/>
  <c r="N1603" i="1"/>
  <c r="N83" i="1"/>
  <c r="N640" i="1"/>
  <c r="N3695" i="1"/>
  <c r="N3245" i="1"/>
  <c r="N1014" i="1"/>
  <c r="N4414" i="1"/>
  <c r="N66" i="1"/>
  <c r="N1641" i="1"/>
  <c r="N1013" i="1"/>
  <c r="N1458" i="1"/>
  <c r="N58" i="1"/>
  <c r="N951" i="1"/>
  <c r="F700" i="33"/>
  <c r="N1573" i="1"/>
  <c r="N1688" i="1"/>
  <c r="N143" i="1"/>
  <c r="N109" i="1"/>
  <c r="J150" i="1"/>
  <c r="F335" i="33" s="1"/>
  <c r="F406" i="33" s="1"/>
  <c r="M154" i="1"/>
  <c r="I339" i="33" s="1"/>
  <c r="I410" i="33" s="1"/>
  <c r="K696" i="33"/>
  <c r="N136" i="1"/>
  <c r="N1595" i="1"/>
  <c r="N1448" i="1"/>
  <c r="N1529" i="1"/>
  <c r="N1599" i="1"/>
  <c r="N1644" i="1"/>
  <c r="N1528" i="1"/>
  <c r="N1198" i="1"/>
  <c r="N4013" i="1"/>
  <c r="N18" i="1"/>
  <c r="N641" i="1"/>
  <c r="N653" i="1"/>
  <c r="N121" i="1"/>
  <c r="N1452" i="1"/>
  <c r="N119" i="1"/>
  <c r="N1484" i="1"/>
  <c r="N128" i="1"/>
  <c r="I694" i="33"/>
  <c r="N642" i="1"/>
  <c r="N1122" i="1"/>
  <c r="N62" i="1"/>
  <c r="N949" i="1"/>
  <c r="N1481" i="1"/>
  <c r="N1689" i="1"/>
  <c r="N71" i="1"/>
  <c r="N53" i="1"/>
  <c r="N1579" i="1"/>
  <c r="N68" i="1"/>
  <c r="N950" i="1"/>
  <c r="N655" i="1"/>
  <c r="N4495" i="1"/>
  <c r="N1134" i="1"/>
  <c r="N651" i="1"/>
  <c r="K697" i="33"/>
  <c r="J697" i="33"/>
  <c r="N1687" i="1"/>
  <c r="N953" i="1"/>
  <c r="N1443" i="1"/>
  <c r="N1583" i="1"/>
  <c r="N129" i="1"/>
  <c r="N654" i="1"/>
  <c r="K699" i="33"/>
  <c r="N1478" i="1"/>
  <c r="N1468" i="1"/>
  <c r="N1540" i="1"/>
  <c r="N1598" i="1"/>
  <c r="N72" i="1"/>
  <c r="N1592" i="1"/>
  <c r="N1686" i="1"/>
  <c r="N1682" i="1"/>
  <c r="N1124" i="1"/>
  <c r="K695" i="33"/>
  <c r="F694" i="33"/>
  <c r="N1601" i="1"/>
  <c r="E696" i="33"/>
  <c r="N1450" i="1"/>
  <c r="N1129" i="1"/>
  <c r="N1139" i="1"/>
  <c r="N1135" i="1"/>
  <c r="N3242" i="1"/>
  <c r="N1163" i="1"/>
  <c r="N4502" i="1"/>
  <c r="N1145" i="1"/>
  <c r="N4496" i="1"/>
  <c r="N1126" i="1"/>
  <c r="N1186" i="1"/>
  <c r="N650" i="1"/>
  <c r="J151" i="1"/>
  <c r="F336" i="33" s="1"/>
  <c r="F407" i="33" s="1"/>
  <c r="L153" i="1"/>
  <c r="G596" i="33"/>
  <c r="N104" i="1"/>
  <c r="G694" i="33"/>
  <c r="N1648" i="1"/>
  <c r="G565" i="33"/>
  <c r="N82" i="1"/>
  <c r="G568" i="33"/>
  <c r="N85" i="1"/>
  <c r="N1477" i="1"/>
  <c r="O152" i="1"/>
  <c r="J337" i="33" s="1"/>
  <c r="J408" i="33" s="1"/>
  <c r="N1684" i="1"/>
  <c r="N141" i="1"/>
  <c r="N1679" i="1"/>
  <c r="G736" i="33"/>
  <c r="N1685" i="1"/>
  <c r="O150" i="1"/>
  <c r="N145" i="1"/>
  <c r="N1128" i="1"/>
  <c r="N22" i="1"/>
  <c r="N1136" i="1"/>
  <c r="N1675" i="1"/>
  <c r="G732" i="33"/>
  <c r="G564" i="33"/>
  <c r="N81" i="1"/>
  <c r="E699" i="33"/>
  <c r="N144" i="1"/>
  <c r="N105" i="1"/>
  <c r="G597" i="33"/>
  <c r="M153" i="1"/>
  <c r="G560" i="33"/>
  <c r="N77" i="1"/>
  <c r="N126" i="1"/>
  <c r="P150" i="1"/>
  <c r="K335" i="33" s="1"/>
  <c r="K406" i="33" s="1"/>
  <c r="G594" i="33"/>
  <c r="N102" i="1"/>
  <c r="N1461" i="1"/>
  <c r="N130" i="1"/>
  <c r="N1201" i="1"/>
  <c r="N1445" i="1"/>
  <c r="N142" i="1"/>
  <c r="N1533" i="1"/>
  <c r="N1476" i="1"/>
  <c r="N952" i="1"/>
  <c r="N113" i="1"/>
  <c r="J694" i="33"/>
  <c r="N127" i="1"/>
  <c r="N1472" i="1"/>
  <c r="N1463" i="1"/>
  <c r="N1647" i="1"/>
  <c r="G698" i="33"/>
  <c r="N1652" i="1"/>
  <c r="N1465" i="1"/>
  <c r="G569" i="33"/>
  <c r="N86" i="1"/>
  <c r="I699" i="33"/>
  <c r="N1600" i="1"/>
  <c r="N1489" i="1"/>
  <c r="K148" i="1"/>
  <c r="G333" i="33" s="1"/>
  <c r="G404" i="33" s="1"/>
  <c r="N44" i="1"/>
  <c r="I154" i="1"/>
  <c r="K152" i="1"/>
  <c r="G337" i="33" s="1"/>
  <c r="G408" i="33" s="1"/>
  <c r="N48" i="1"/>
  <c r="N1683" i="1"/>
  <c r="N1537" i="1"/>
  <c r="K701" i="33"/>
  <c r="P149" i="1"/>
  <c r="K334" i="33" s="1"/>
  <c r="K405" i="33" s="1"/>
  <c r="N61" i="1"/>
  <c r="N47" i="1"/>
  <c r="K151" i="1"/>
  <c r="G336" i="33" s="1"/>
  <c r="G407" i="33" s="1"/>
  <c r="N1527" i="1"/>
  <c r="N4489" i="1"/>
  <c r="N1120" i="1"/>
  <c r="N1131" i="1"/>
  <c r="N9" i="1"/>
  <c r="N23" i="1"/>
  <c r="N49" i="1"/>
  <c r="K153" i="1"/>
  <c r="E695" i="33"/>
  <c r="F701" i="33"/>
  <c r="N106" i="1"/>
  <c r="G598" i="33"/>
  <c r="J154" i="1"/>
  <c r="F339" i="33" s="1"/>
  <c r="F410" i="33" s="1"/>
  <c r="N1576" i="1"/>
  <c r="N1578" i="1"/>
  <c r="I701" i="33"/>
  <c r="E701" i="33"/>
  <c r="I152" i="1"/>
  <c r="G559" i="33"/>
  <c r="N76" i="1"/>
  <c r="G587" i="33"/>
  <c r="N95" i="1"/>
  <c r="N78" i="1"/>
  <c r="G561" i="33"/>
  <c r="N56" i="1"/>
  <c r="G573" i="33"/>
  <c r="N90" i="1"/>
  <c r="N69" i="1"/>
  <c r="N1589" i="1"/>
  <c r="N1459" i="1"/>
  <c r="N1580" i="1"/>
  <c r="N146" i="1"/>
  <c r="G734" i="33"/>
  <c r="N1677" i="1"/>
  <c r="L151" i="1"/>
  <c r="H336" i="33" s="1"/>
  <c r="H407" i="33" s="1"/>
  <c r="N955" i="1"/>
  <c r="N1486" i="1"/>
  <c r="M152" i="1"/>
  <c r="I337" i="33" s="1"/>
  <c r="I408" i="33" s="1"/>
  <c r="N1451" i="1"/>
  <c r="N1437" i="1"/>
  <c r="G585" i="33"/>
  <c r="N93" i="1"/>
  <c r="O155" i="1"/>
  <c r="J340" i="33" s="1"/>
  <c r="J411" i="33" s="1"/>
  <c r="N1469" i="1"/>
  <c r="N1532" i="1"/>
  <c r="N97" i="1"/>
  <c r="G589" i="33"/>
  <c r="N1585" i="1"/>
  <c r="O153" i="1"/>
  <c r="G701" i="33"/>
  <c r="N1655" i="1"/>
  <c r="J698" i="33"/>
  <c r="J149" i="1"/>
  <c r="F334" i="33" s="1"/>
  <c r="F405" i="33" s="1"/>
  <c r="N138" i="1"/>
  <c r="N51" i="1"/>
  <c r="N1488" i="1"/>
  <c r="N1581" i="1"/>
  <c r="P148" i="1"/>
  <c r="K333" i="33" s="1"/>
  <c r="K404" i="33" s="1"/>
  <c r="G733" i="33"/>
  <c r="N1676" i="1"/>
  <c r="N110" i="1"/>
  <c r="F696" i="33"/>
  <c r="L155" i="1"/>
  <c r="H340" i="33" s="1"/>
  <c r="H411" i="33" s="1"/>
  <c r="N1482" i="1"/>
  <c r="N124" i="1"/>
  <c r="P155" i="1"/>
  <c r="K340" i="33" s="1"/>
  <c r="K411" i="33" s="1"/>
  <c r="N1446" i="1"/>
  <c r="N114" i="1"/>
  <c r="N1480" i="1"/>
  <c r="N1455" i="1"/>
  <c r="N1591" i="1"/>
  <c r="K149" i="1"/>
  <c r="G334" i="33" s="1"/>
  <c r="G405" i="33" s="1"/>
  <c r="H700" i="33"/>
  <c r="J696" i="33"/>
  <c r="N59" i="1"/>
  <c r="N108" i="1"/>
  <c r="N116" i="1"/>
  <c r="I149" i="1"/>
  <c r="N52" i="1"/>
  <c r="N122" i="1"/>
  <c r="N1586" i="1"/>
  <c r="N111" i="1"/>
  <c r="N120" i="1"/>
  <c r="L154" i="1"/>
  <c r="H339" i="33" s="1"/>
  <c r="H410" i="33" s="1"/>
  <c r="N1479" i="1"/>
  <c r="J699" i="33"/>
  <c r="K698" i="33"/>
  <c r="N1531" i="1"/>
  <c r="N1582" i="1"/>
  <c r="N1490" i="1"/>
  <c r="N1536" i="1"/>
  <c r="N118" i="1"/>
  <c r="O148" i="1"/>
  <c r="J333" i="33" s="1"/>
  <c r="J404" i="33" s="1"/>
  <c r="N1596" i="1"/>
  <c r="I153" i="1"/>
  <c r="N60" i="1"/>
  <c r="N1640" i="1"/>
  <c r="N1674" i="1"/>
  <c r="P993" i="1"/>
  <c r="K991" i="1"/>
  <c r="L996" i="1"/>
  <c r="L989" i="1"/>
  <c r="M990" i="1"/>
  <c r="L990" i="1"/>
  <c r="Q996" i="1"/>
  <c r="J993" i="1"/>
  <c r="P995" i="1"/>
  <c r="J991" i="1"/>
  <c r="I992" i="1"/>
  <c r="G696" i="33"/>
  <c r="N1650" i="1"/>
  <c r="N46" i="1"/>
  <c r="K150" i="1"/>
  <c r="G335" i="33" s="1"/>
  <c r="G406" i="33" s="1"/>
  <c r="M150" i="1"/>
  <c r="I335" i="33" s="1"/>
  <c r="I406" i="33" s="1"/>
  <c r="N64" i="1"/>
  <c r="N1440" i="1"/>
  <c r="N50" i="1"/>
  <c r="K154" i="1"/>
  <c r="G339" i="33" s="1"/>
  <c r="G410" i="33" s="1"/>
  <c r="G730" i="33"/>
  <c r="N1673" i="1"/>
  <c r="P153" i="1"/>
  <c r="K338" i="33" s="1"/>
  <c r="K409" i="33" s="1"/>
  <c r="N1534" i="1"/>
  <c r="G697" i="33"/>
  <c r="N1651" i="1"/>
  <c r="N99" i="1"/>
  <c r="N75" i="1"/>
  <c r="N1453" i="1"/>
  <c r="G586" i="33"/>
  <c r="N94" i="1"/>
  <c r="N1467" i="1"/>
  <c r="L152" i="1"/>
  <c r="H337" i="33" s="1"/>
  <c r="H408" i="33" s="1"/>
  <c r="N96" i="1"/>
  <c r="G588" i="33"/>
  <c r="J701" i="33"/>
  <c r="N1471" i="1"/>
  <c r="N101" i="1"/>
  <c r="G593" i="33"/>
  <c r="N125" i="1"/>
  <c r="N63" i="1"/>
  <c r="N1530" i="1"/>
  <c r="N1643" i="1"/>
  <c r="N1594" i="1"/>
  <c r="P152" i="1"/>
  <c r="K337" i="33" s="1"/>
  <c r="K408" i="33" s="1"/>
  <c r="G592" i="33"/>
  <c r="N100" i="1"/>
  <c r="G571" i="33"/>
  <c r="N88" i="1"/>
  <c r="N1473" i="1"/>
  <c r="N132" i="1"/>
  <c r="N67" i="1"/>
  <c r="N1474" i="1"/>
  <c r="N1639" i="1"/>
  <c r="J148" i="1"/>
  <c r="F333" i="33" s="1"/>
  <c r="F404" i="33" s="1"/>
  <c r="N1485" i="1"/>
  <c r="N1439" i="1"/>
  <c r="M149" i="1"/>
  <c r="I334" i="33" s="1"/>
  <c r="I405" i="33" s="1"/>
  <c r="N1152" i="1"/>
  <c r="N1138" i="1"/>
  <c r="N4493" i="1"/>
  <c r="G595" i="33"/>
  <c r="N103" i="1"/>
  <c r="H696" i="33"/>
  <c r="N1526" i="1"/>
  <c r="J153" i="1"/>
  <c r="N1680" i="1"/>
  <c r="G737" i="33"/>
  <c r="J152" i="1"/>
  <c r="G567" i="33"/>
  <c r="N84" i="1"/>
  <c r="F699" i="33"/>
  <c r="E700" i="33"/>
  <c r="G563" i="33"/>
  <c r="N80" i="1"/>
  <c r="N1539" i="1"/>
  <c r="N74" i="1"/>
  <c r="G572" i="33"/>
  <c r="N89" i="1"/>
  <c r="N954" i="1"/>
  <c r="G735" i="33"/>
  <c r="N1678" i="1"/>
  <c r="N1584" i="1"/>
  <c r="G695" i="33"/>
  <c r="N1649" i="1"/>
  <c r="H699" i="33"/>
  <c r="N1438" i="1"/>
  <c r="N1454" i="1"/>
  <c r="N1483" i="1"/>
  <c r="N1597" i="1"/>
  <c r="N1575" i="1"/>
  <c r="N1574" i="1"/>
  <c r="N137" i="1"/>
  <c r="N135" i="1"/>
  <c r="N1645" i="1"/>
  <c r="N1602" i="1"/>
  <c r="N139" i="1"/>
  <c r="L150" i="1"/>
  <c r="H335" i="33" s="1"/>
  <c r="H406" i="33" s="1"/>
  <c r="O149" i="1"/>
  <c r="M155" i="1"/>
  <c r="I340" i="33" s="1"/>
  <c r="I411" i="33" s="1"/>
  <c r="G562" i="33"/>
  <c r="N79" i="1"/>
  <c r="G699" i="33"/>
  <c r="N1653" i="1"/>
  <c r="O154" i="1"/>
  <c r="J339" i="33" s="1"/>
  <c r="J410" i="33" s="1"/>
  <c r="G700" i="33"/>
  <c r="N1654" i="1"/>
  <c r="P151" i="1"/>
  <c r="K336" i="33" s="1"/>
  <c r="K407" i="33" s="1"/>
  <c r="N1447" i="1"/>
  <c r="N1525" i="1"/>
  <c r="G570" i="33"/>
  <c r="N87" i="1"/>
  <c r="E694" i="33"/>
  <c r="K700" i="33"/>
  <c r="H695" i="33"/>
  <c r="N134" i="1"/>
  <c r="L148" i="1"/>
  <c r="H333" i="33" s="1"/>
  <c r="H404" i="33" s="1"/>
  <c r="N45" i="1"/>
  <c r="L149" i="1"/>
  <c r="H334" i="33" s="1"/>
  <c r="H405" i="33" s="1"/>
  <c r="N1577" i="1"/>
  <c r="N1444" i="1"/>
  <c r="I697" i="33"/>
  <c r="N65" i="1"/>
  <c r="O151" i="1"/>
  <c r="J336" i="33" s="1"/>
  <c r="J407" i="33" s="1"/>
  <c r="N1588" i="1"/>
  <c r="H697" i="33"/>
  <c r="N73" i="1"/>
  <c r="N1487" i="1"/>
  <c r="J695" i="33"/>
  <c r="F698" i="33"/>
  <c r="N1604" i="1"/>
  <c r="P154" i="1"/>
  <c r="K339" i="33" s="1"/>
  <c r="K410" i="33" s="1"/>
  <c r="H698" i="33"/>
  <c r="N54" i="1"/>
  <c r="E697" i="33"/>
  <c r="N1436" i="1"/>
  <c r="N133" i="1"/>
  <c r="N117" i="1"/>
  <c r="N1462" i="1"/>
  <c r="N55" i="1"/>
  <c r="G584" i="33"/>
  <c r="N92" i="1"/>
  <c r="N1593" i="1"/>
  <c r="I698" i="33"/>
  <c r="M151" i="1"/>
  <c r="I336" i="33" s="1"/>
  <c r="I407" i="33" s="1"/>
  <c r="N1442" i="1"/>
  <c r="J700" i="33"/>
  <c r="N1464" i="1"/>
  <c r="J155" i="1"/>
  <c r="F340" i="33" s="1"/>
  <c r="F411" i="33" s="1"/>
  <c r="N1441" i="1"/>
  <c r="G590" i="33"/>
  <c r="N98" i="1"/>
  <c r="N123" i="1"/>
  <c r="N1590" i="1"/>
  <c r="N112" i="1"/>
  <c r="N140" i="1"/>
  <c r="N1646" i="1"/>
  <c r="N1269" i="1" l="1"/>
  <c r="N1268" i="1"/>
  <c r="N1407" i="1"/>
  <c r="N1406" i="1"/>
  <c r="N1263" i="1"/>
  <c r="N1265" i="1"/>
  <c r="N1266" i="1"/>
  <c r="N1403" i="1"/>
  <c r="N1401" i="1"/>
  <c r="N1400" i="1"/>
  <c r="N1270" i="1"/>
  <c r="N1402" i="1"/>
  <c r="N1404" i="1"/>
  <c r="N1405" i="1"/>
  <c r="N1264" i="1"/>
  <c r="N1267" i="1"/>
  <c r="H319" i="33"/>
  <c r="H389" i="33" s="1"/>
  <c r="K322" i="33"/>
  <c r="K392" i="33" s="1"/>
  <c r="J316" i="33"/>
  <c r="J386" i="33" s="1"/>
  <c r="I318" i="33"/>
  <c r="I388" i="33" s="1"/>
  <c r="K323" i="33"/>
  <c r="K393" i="33" s="1"/>
  <c r="H317" i="33"/>
  <c r="H387" i="33" s="1"/>
  <c r="G319" i="33"/>
  <c r="G389" i="33" s="1"/>
  <c r="J320" i="33"/>
  <c r="J390" i="33" s="1"/>
  <c r="J319" i="33"/>
  <c r="J389" i="33" s="1"/>
  <c r="I321" i="33"/>
  <c r="I391" i="33" s="1"/>
  <c r="H320" i="33"/>
  <c r="H390" i="33" s="1"/>
  <c r="I323" i="33"/>
  <c r="I393" i="33" s="1"/>
  <c r="G317" i="33"/>
  <c r="G387" i="33" s="1"/>
  <c r="H318" i="33"/>
  <c r="H388" i="33" s="1"/>
  <c r="H322" i="33"/>
  <c r="H392" i="33" s="1"/>
  <c r="J318" i="33"/>
  <c r="J388" i="33" s="1"/>
  <c r="I316" i="33"/>
  <c r="I386" i="33" s="1"/>
  <c r="K319" i="33"/>
  <c r="K389" i="33" s="1"/>
  <c r="G323" i="33"/>
  <c r="G393" i="33" s="1"/>
  <c r="K316" i="33"/>
  <c r="K386" i="33" s="1"/>
  <c r="K318" i="33"/>
  <c r="K388" i="33" s="1"/>
  <c r="G320" i="33"/>
  <c r="G390" i="33" s="1"/>
  <c r="H321" i="33"/>
  <c r="H391" i="33" s="1"/>
  <c r="J321" i="33"/>
  <c r="J391" i="33" s="1"/>
  <c r="G321" i="33"/>
  <c r="G391" i="33" s="1"/>
  <c r="J323" i="33"/>
  <c r="J393" i="33" s="1"/>
  <c r="H316" i="33"/>
  <c r="H386" i="33" s="1"/>
  <c r="K320" i="33"/>
  <c r="K390" i="33" s="1"/>
  <c r="N32" i="1"/>
  <c r="N29" i="1"/>
  <c r="N37" i="1" s="1"/>
  <c r="N27" i="1"/>
  <c r="N35" i="1" s="1"/>
  <c r="N26" i="1"/>
  <c r="N34" i="1" s="1"/>
  <c r="M40" i="1"/>
  <c r="N31" i="1"/>
  <c r="N39" i="1" s="1"/>
  <c r="N33" i="1"/>
  <c r="N41" i="1" s="1"/>
  <c r="N30" i="1"/>
  <c r="N38" i="1" s="1"/>
  <c r="N1312" i="1"/>
  <c r="N1298" i="1"/>
  <c r="N1387" i="1"/>
  <c r="R29" i="1"/>
  <c r="S29" i="1" s="1"/>
  <c r="R27" i="1"/>
  <c r="S27" i="1" s="1"/>
  <c r="R31" i="1"/>
  <c r="S31" i="1" s="1"/>
  <c r="R33" i="1"/>
  <c r="S33" i="1" s="1"/>
  <c r="R26" i="1"/>
  <c r="S26" i="1" s="1"/>
  <c r="R28" i="1"/>
  <c r="S28" i="1" s="1"/>
  <c r="R30" i="1"/>
  <c r="S30" i="1" s="1"/>
  <c r="R32" i="1"/>
  <c r="S32" i="1" s="1"/>
  <c r="N1331" i="1"/>
  <c r="N1007" i="1"/>
  <c r="N1011" i="1"/>
  <c r="N1283" i="1"/>
  <c r="N1385" i="1"/>
  <c r="N1389" i="1"/>
  <c r="E4379" i="1"/>
  <c r="N1332" i="1"/>
  <c r="N1315" i="1"/>
  <c r="N1327" i="1"/>
  <c r="N1009" i="1"/>
  <c r="N1006" i="1"/>
  <c r="N1329" i="1"/>
  <c r="N1334" i="1"/>
  <c r="N1300" i="1"/>
  <c r="N1281" i="1"/>
  <c r="N1295" i="1"/>
  <c r="N1286" i="1"/>
  <c r="N1316" i="1"/>
  <c r="N983" i="1"/>
  <c r="N1301" i="1"/>
  <c r="N1284" i="1"/>
  <c r="N1297" i="1"/>
  <c r="N1328" i="1"/>
  <c r="N1314" i="1"/>
  <c r="N1318" i="1"/>
  <c r="N1010" i="1"/>
  <c r="N1391" i="1"/>
  <c r="N985" i="1"/>
  <c r="N1313" i="1"/>
  <c r="N1330" i="1"/>
  <c r="N986" i="1"/>
  <c r="N1279" i="1"/>
  <c r="N1005" i="1"/>
  <c r="N1317" i="1"/>
  <c r="N1282" i="1"/>
  <c r="N1285" i="1"/>
  <c r="N987" i="1"/>
  <c r="N1333" i="1"/>
  <c r="N1008" i="1"/>
  <c r="N1280" i="1"/>
  <c r="N1375" i="1"/>
  <c r="N1296" i="1"/>
  <c r="N1311" i="1"/>
  <c r="N1369" i="1"/>
  <c r="N1299" i="1"/>
  <c r="N1302" i="1"/>
  <c r="L784" i="33"/>
  <c r="N984" i="1"/>
  <c r="N982" i="1"/>
  <c r="L781" i="33"/>
  <c r="L783" i="33"/>
  <c r="L787" i="33"/>
  <c r="L788" i="33"/>
  <c r="L782" i="33"/>
  <c r="L786" i="33"/>
  <c r="L785" i="33"/>
  <c r="E3610" i="1"/>
  <c r="R988" i="1"/>
  <c r="S988" i="1" s="1"/>
  <c r="R986" i="1"/>
  <c r="S986" i="1" s="1"/>
  <c r="R985" i="1"/>
  <c r="S985" i="1" s="1"/>
  <c r="R981" i="1"/>
  <c r="S981" i="1" s="1"/>
  <c r="R983" i="1"/>
  <c r="S983" i="1" s="1"/>
  <c r="R987" i="1"/>
  <c r="S987" i="1" s="1"/>
  <c r="R982" i="1"/>
  <c r="S982" i="1" s="1"/>
  <c r="R984" i="1"/>
  <c r="S984" i="1" s="1"/>
  <c r="Q695" i="1"/>
  <c r="N699" i="1"/>
  <c r="N697" i="1"/>
  <c r="N702" i="1"/>
  <c r="Q699" i="1"/>
  <c r="N701" i="1"/>
  <c r="N696" i="1"/>
  <c r="N700" i="1"/>
  <c r="N695" i="1"/>
  <c r="Q700" i="1"/>
  <c r="N698" i="1"/>
  <c r="Q701" i="1"/>
  <c r="Q698" i="1"/>
  <c r="Q702" i="1"/>
  <c r="Q697" i="1"/>
  <c r="Q696" i="1"/>
  <c r="N1305" i="1"/>
  <c r="N1261" i="1"/>
  <c r="N1258" i="1"/>
  <c r="N1323" i="1"/>
  <c r="N1257" i="1"/>
  <c r="N1306" i="1"/>
  <c r="N1278" i="1"/>
  <c r="N1304" i="1"/>
  <c r="N1256" i="1"/>
  <c r="N1289" i="1"/>
  <c r="N1259" i="1"/>
  <c r="N1277" i="1"/>
  <c r="N1326" i="1"/>
  <c r="N1276" i="1"/>
  <c r="N1310" i="1"/>
  <c r="N1294" i="1"/>
  <c r="N1260" i="1"/>
  <c r="N1303" i="1"/>
  <c r="N1287" i="1"/>
  <c r="N1275" i="1"/>
  <c r="N1292" i="1"/>
  <c r="N1273" i="1"/>
  <c r="N1262" i="1"/>
  <c r="N1307" i="1"/>
  <c r="N1322" i="1"/>
  <c r="N1308" i="1"/>
  <c r="N1320" i="1"/>
  <c r="N1325" i="1"/>
  <c r="N1291" i="1"/>
  <c r="N1324" i="1"/>
  <c r="N1288" i="1"/>
  <c r="N1319" i="1"/>
  <c r="R1375" i="1"/>
  <c r="S1375" i="1" s="1"/>
  <c r="R1373" i="1"/>
  <c r="S1373" i="1" s="1"/>
  <c r="R1367" i="1"/>
  <c r="S1367" i="1" s="1"/>
  <c r="R1374" i="1"/>
  <c r="S1374" i="1" s="1"/>
  <c r="R1371" i="1"/>
  <c r="S1371" i="1" s="1"/>
  <c r="R1383" i="1"/>
  <c r="S1383" i="1" s="1"/>
  <c r="R1372" i="1"/>
  <c r="S1372" i="1" s="1"/>
  <c r="R1382" i="1"/>
  <c r="S1382" i="1" s="1"/>
  <c r="R1398" i="1"/>
  <c r="S1398" i="1" s="1"/>
  <c r="R1394" i="1"/>
  <c r="S1394" i="1" s="1"/>
  <c r="R1376" i="1"/>
  <c r="S1376" i="1" s="1"/>
  <c r="R1395" i="1"/>
  <c r="S1395" i="1" s="1"/>
  <c r="R1391" i="1"/>
  <c r="S1391" i="1" s="1"/>
  <c r="R1378" i="1"/>
  <c r="S1378" i="1" s="1"/>
  <c r="R1396" i="1"/>
  <c r="S1396" i="1" s="1"/>
  <c r="R1392" i="1"/>
  <c r="S1392" i="1" s="1"/>
  <c r="R1380" i="1"/>
  <c r="S1380" i="1" s="1"/>
  <c r="R1399" i="1"/>
  <c r="S1399" i="1" s="1"/>
  <c r="R1397" i="1"/>
  <c r="S1397" i="1" s="1"/>
  <c r="R1393" i="1"/>
  <c r="S1393" i="1" s="1"/>
  <c r="R1386" i="1"/>
  <c r="S1386" i="1" s="1"/>
  <c r="R1388" i="1"/>
  <c r="S1388" i="1" s="1"/>
  <c r="R1370" i="1"/>
  <c r="S1370" i="1" s="1"/>
  <c r="R1385" i="1"/>
  <c r="S1385" i="1" s="1"/>
  <c r="R1365" i="1"/>
  <c r="S1365" i="1" s="1"/>
  <c r="R1363" i="1"/>
  <c r="S1363" i="1" s="1"/>
  <c r="R1362" i="1"/>
  <c r="S1362" i="1" s="1"/>
  <c r="R1366" i="1"/>
  <c r="S1366" i="1" s="1"/>
  <c r="R1361" i="1"/>
  <c r="S1361" i="1" s="1"/>
  <c r="R1384" i="1"/>
  <c r="S1384" i="1" s="1"/>
  <c r="R1387" i="1"/>
  <c r="S1387" i="1" s="1"/>
  <c r="R1377" i="1"/>
  <c r="S1377" i="1" s="1"/>
  <c r="R1379" i="1"/>
  <c r="S1379" i="1" s="1"/>
  <c r="R1381" i="1"/>
  <c r="S1381" i="1" s="1"/>
  <c r="R1390" i="1"/>
  <c r="S1390" i="1" s="1"/>
  <c r="R1364" i="1"/>
  <c r="S1364" i="1" s="1"/>
  <c r="R1369" i="1"/>
  <c r="S1369" i="1" s="1"/>
  <c r="R1389" i="1"/>
  <c r="S1389" i="1" s="1"/>
  <c r="R1368" i="1"/>
  <c r="S1368" i="1" s="1"/>
  <c r="R1360" i="1"/>
  <c r="S1360" i="1" s="1"/>
  <c r="N1290" i="1"/>
  <c r="N1321" i="1"/>
  <c r="N1309" i="1"/>
  <c r="N1293" i="1"/>
  <c r="N1271" i="1"/>
  <c r="N1255" i="1"/>
  <c r="N1274" i="1"/>
  <c r="N1272" i="1"/>
  <c r="R1270" i="1"/>
  <c r="S1270" i="1" s="1"/>
  <c r="R1269" i="1"/>
  <c r="S1269" i="1" s="1"/>
  <c r="R1278" i="1"/>
  <c r="S1278" i="1" s="1"/>
  <c r="R1262" i="1"/>
  <c r="S1262" i="1" s="1"/>
  <c r="R1310" i="1"/>
  <c r="S1310" i="1" s="1"/>
  <c r="R1264" i="1"/>
  <c r="S1264" i="1" s="1"/>
  <c r="R1306" i="1"/>
  <c r="S1306" i="1" s="1"/>
  <c r="R1308" i="1"/>
  <c r="S1308" i="1" s="1"/>
  <c r="R1255" i="1"/>
  <c r="S1255" i="1" s="1"/>
  <c r="R1309" i="1"/>
  <c r="S1309" i="1" s="1"/>
  <c r="R1296" i="1"/>
  <c r="S1296" i="1" s="1"/>
  <c r="R1285" i="1"/>
  <c r="S1285" i="1" s="1"/>
  <c r="R1299" i="1"/>
  <c r="S1299" i="1" s="1"/>
  <c r="R1295" i="1"/>
  <c r="S1295" i="1" s="1"/>
  <c r="R1263" i="1"/>
  <c r="S1263" i="1" s="1"/>
  <c r="R1307" i="1"/>
  <c r="S1307" i="1" s="1"/>
  <c r="R1298" i="1"/>
  <c r="S1298" i="1" s="1"/>
  <c r="R1294" i="1"/>
  <c r="S1294" i="1" s="1"/>
  <c r="R1326" i="1"/>
  <c r="S1326" i="1" s="1"/>
  <c r="R1302" i="1"/>
  <c r="S1302" i="1" s="1"/>
  <c r="R1297" i="1"/>
  <c r="S1297" i="1" s="1"/>
  <c r="R1286" i="1"/>
  <c r="S1286" i="1" s="1"/>
  <c r="R1323" i="1"/>
  <c r="S1323" i="1" s="1"/>
  <c r="R1319" i="1"/>
  <c r="S1319" i="1" s="1"/>
  <c r="R1322" i="1"/>
  <c r="S1322" i="1" s="1"/>
  <c r="R1318" i="1"/>
  <c r="S1318" i="1" s="1"/>
  <c r="R1325" i="1"/>
  <c r="S1325" i="1" s="1"/>
  <c r="R1321" i="1"/>
  <c r="S1321" i="1" s="1"/>
  <c r="R1324" i="1"/>
  <c r="S1324" i="1" s="1"/>
  <c r="R1320" i="1"/>
  <c r="S1320" i="1" s="1"/>
  <c r="R1282" i="1"/>
  <c r="S1282" i="1" s="1"/>
  <c r="R1284" i="1"/>
  <c r="S1284" i="1" s="1"/>
  <c r="R1312" i="1"/>
  <c r="S1312" i="1" s="1"/>
  <c r="R1316" i="1"/>
  <c r="S1316" i="1" s="1"/>
  <c r="R1287" i="1"/>
  <c r="S1287" i="1" s="1"/>
  <c r="R1291" i="1"/>
  <c r="S1291" i="1" s="1"/>
  <c r="R1260" i="1"/>
  <c r="S1260" i="1" s="1"/>
  <c r="R1259" i="1"/>
  <c r="S1259" i="1" s="1"/>
  <c r="R1256" i="1"/>
  <c r="S1256" i="1" s="1"/>
  <c r="R1266" i="1"/>
  <c r="S1266" i="1" s="1"/>
  <c r="R1267" i="1"/>
  <c r="S1267" i="1" s="1"/>
  <c r="R1274" i="1"/>
  <c r="S1274" i="1" s="1"/>
  <c r="R1311" i="1"/>
  <c r="S1311" i="1" s="1"/>
  <c r="R1315" i="1"/>
  <c r="S1315" i="1" s="1"/>
  <c r="R1280" i="1"/>
  <c r="S1280" i="1" s="1"/>
  <c r="R1290" i="1"/>
  <c r="S1290" i="1" s="1"/>
  <c r="R1314" i="1"/>
  <c r="S1314" i="1" s="1"/>
  <c r="R1281" i="1"/>
  <c r="S1281" i="1" s="1"/>
  <c r="R1279" i="1"/>
  <c r="S1279" i="1" s="1"/>
  <c r="R1289" i="1"/>
  <c r="S1289" i="1" s="1"/>
  <c r="R1293" i="1"/>
  <c r="S1293" i="1" s="1"/>
  <c r="R1258" i="1"/>
  <c r="S1258" i="1" s="1"/>
  <c r="R1268" i="1"/>
  <c r="S1268" i="1" s="1"/>
  <c r="R1265" i="1"/>
  <c r="S1265" i="1" s="1"/>
  <c r="R1272" i="1"/>
  <c r="S1272" i="1" s="1"/>
  <c r="R1276" i="1"/>
  <c r="S1276" i="1" s="1"/>
  <c r="R1313" i="1"/>
  <c r="S1313" i="1" s="1"/>
  <c r="R1317" i="1"/>
  <c r="S1317" i="1" s="1"/>
  <c r="R1283" i="1"/>
  <c r="S1283" i="1" s="1"/>
  <c r="R1288" i="1"/>
  <c r="S1288" i="1" s="1"/>
  <c r="R1292" i="1"/>
  <c r="S1292" i="1" s="1"/>
  <c r="R1303" i="1"/>
  <c r="S1303" i="1" s="1"/>
  <c r="R1305" i="1"/>
  <c r="S1305" i="1" s="1"/>
  <c r="R1271" i="1"/>
  <c r="S1271" i="1" s="1"/>
  <c r="R1275" i="1"/>
  <c r="S1275" i="1" s="1"/>
  <c r="R1304" i="1"/>
  <c r="S1304" i="1" s="1"/>
  <c r="R1300" i="1"/>
  <c r="S1300" i="1" s="1"/>
  <c r="R1301" i="1"/>
  <c r="S1301" i="1" s="1"/>
  <c r="R1261" i="1"/>
  <c r="S1261" i="1" s="1"/>
  <c r="R1257" i="1"/>
  <c r="S1257" i="1" s="1"/>
  <c r="R1273" i="1"/>
  <c r="S1273" i="1" s="1"/>
  <c r="R1277" i="1"/>
  <c r="S1277" i="1" s="1"/>
  <c r="R1235" i="1"/>
  <c r="S1235" i="1" s="1"/>
  <c r="R1231" i="1"/>
  <c r="S1231" i="1" s="1"/>
  <c r="R1233" i="1"/>
  <c r="S1233" i="1" s="1"/>
  <c r="R1229" i="1"/>
  <c r="S1229" i="1" s="1"/>
  <c r="R1236" i="1"/>
  <c r="S1236" i="1" s="1"/>
  <c r="R1222" i="1"/>
  <c r="S1222" i="1" s="1"/>
  <c r="R1221" i="1"/>
  <c r="S1221" i="1" s="1"/>
  <c r="R1234" i="1"/>
  <c r="S1234" i="1" s="1"/>
  <c r="R1232" i="1"/>
  <c r="S1232" i="1" s="1"/>
  <c r="R1230" i="1"/>
  <c r="S1230" i="1" s="1"/>
  <c r="R1228" i="1"/>
  <c r="S1228" i="1" s="1"/>
  <c r="R1220" i="1"/>
  <c r="S1220" i="1" s="1"/>
  <c r="R1213" i="1"/>
  <c r="S1213" i="1" s="1"/>
  <c r="R1212" i="1"/>
  <c r="S1212" i="1" s="1"/>
  <c r="R1215" i="1"/>
  <c r="S1215" i="1" s="1"/>
  <c r="R1214" i="1"/>
  <c r="S1214" i="1" s="1"/>
  <c r="R1205" i="1"/>
  <c r="S1205" i="1" s="1"/>
  <c r="R1209" i="1"/>
  <c r="S1209" i="1" s="1"/>
  <c r="R1217" i="1"/>
  <c r="S1217" i="1" s="1"/>
  <c r="R1218" i="1"/>
  <c r="S1218" i="1" s="1"/>
  <c r="R1226" i="1"/>
  <c r="S1226" i="1" s="1"/>
  <c r="R1223" i="1"/>
  <c r="S1223" i="1" s="1"/>
  <c r="R1208" i="1"/>
  <c r="S1208" i="1" s="1"/>
  <c r="R1216" i="1"/>
  <c r="S1216" i="1" s="1"/>
  <c r="R1225" i="1"/>
  <c r="S1225" i="1" s="1"/>
  <c r="R1219" i="1"/>
  <c r="S1219" i="1" s="1"/>
  <c r="R1207" i="1"/>
  <c r="S1207" i="1" s="1"/>
  <c r="R1211" i="1"/>
  <c r="S1211" i="1" s="1"/>
  <c r="R1224" i="1"/>
  <c r="S1224" i="1" s="1"/>
  <c r="R1227" i="1"/>
  <c r="S1227" i="1" s="1"/>
  <c r="R1206" i="1"/>
  <c r="S1206" i="1" s="1"/>
  <c r="R1210" i="1"/>
  <c r="S1210" i="1" s="1"/>
  <c r="R1196" i="1"/>
  <c r="S1196" i="1" s="1"/>
  <c r="R1180" i="1"/>
  <c r="S1180" i="1" s="1"/>
  <c r="R1179" i="1"/>
  <c r="S1179" i="1" s="1"/>
  <c r="R1178" i="1"/>
  <c r="S1178" i="1" s="1"/>
  <c r="R1177" i="1"/>
  <c r="S1177" i="1" s="1"/>
  <c r="R1176" i="1"/>
  <c r="S1176" i="1" s="1"/>
  <c r="R1173" i="1"/>
  <c r="S1173" i="1" s="1"/>
  <c r="R1108" i="1"/>
  <c r="S1108" i="1" s="1"/>
  <c r="R1175" i="1"/>
  <c r="S1175" i="1" s="1"/>
  <c r="R1174" i="1"/>
  <c r="S1174" i="1" s="1"/>
  <c r="R1107" i="1"/>
  <c r="S1107" i="1" s="1"/>
  <c r="R1106" i="1"/>
  <c r="S1106" i="1" s="1"/>
  <c r="R1105" i="1"/>
  <c r="S1105" i="1" s="1"/>
  <c r="R1101" i="1"/>
  <c r="S1101" i="1" s="1"/>
  <c r="R1116" i="1"/>
  <c r="S1116" i="1" s="1"/>
  <c r="R1104" i="1"/>
  <c r="S1104" i="1" s="1"/>
  <c r="R1103" i="1"/>
  <c r="S1103" i="1" s="1"/>
  <c r="R1100" i="1"/>
  <c r="S1100" i="1" s="1"/>
  <c r="R1102" i="1"/>
  <c r="S1102" i="1" s="1"/>
  <c r="R1098" i="1"/>
  <c r="S1098" i="1" s="1"/>
  <c r="R1095" i="1"/>
  <c r="S1095" i="1" s="1"/>
  <c r="R1097" i="1"/>
  <c r="S1097" i="1" s="1"/>
  <c r="R1099" i="1"/>
  <c r="S1099" i="1" s="1"/>
  <c r="R1111" i="1"/>
  <c r="S1111" i="1" s="1"/>
  <c r="R1114" i="1"/>
  <c r="S1114" i="1" s="1"/>
  <c r="R1093" i="1"/>
  <c r="S1093" i="1" s="1"/>
  <c r="R1096" i="1"/>
  <c r="S1096" i="1" s="1"/>
  <c r="R1109" i="1"/>
  <c r="S1109" i="1" s="1"/>
  <c r="R1112" i="1"/>
  <c r="S1112" i="1" s="1"/>
  <c r="R1113" i="1"/>
  <c r="S1113" i="1" s="1"/>
  <c r="R1094" i="1"/>
  <c r="S1094" i="1" s="1"/>
  <c r="R1110" i="1"/>
  <c r="S1110" i="1" s="1"/>
  <c r="R1115" i="1"/>
  <c r="S1115" i="1" s="1"/>
  <c r="R1190" i="1"/>
  <c r="S1190" i="1" s="1"/>
  <c r="R1194" i="1"/>
  <c r="S1194" i="1" s="1"/>
  <c r="R1192" i="1"/>
  <c r="S1192" i="1" s="1"/>
  <c r="R1193" i="1"/>
  <c r="S1193" i="1" s="1"/>
  <c r="R1191" i="1"/>
  <c r="S1191" i="1" s="1"/>
  <c r="R1189" i="1"/>
  <c r="S1189" i="1" s="1"/>
  <c r="R1195" i="1"/>
  <c r="S1195" i="1" s="1"/>
  <c r="R4006" i="1"/>
  <c r="S4006" i="1" s="1"/>
  <c r="R4000" i="1"/>
  <c r="S4000" i="1" s="1"/>
  <c r="R3999" i="1"/>
  <c r="S3999" i="1" s="1"/>
  <c r="R4001" i="1"/>
  <c r="S4001" i="1" s="1"/>
  <c r="R4003" i="1"/>
  <c r="S4003" i="1" s="1"/>
  <c r="R4005" i="1"/>
  <c r="S4005" i="1" s="1"/>
  <c r="R4004" i="1"/>
  <c r="S4004" i="1" s="1"/>
  <c r="R4002" i="1"/>
  <c r="S4002" i="1" s="1"/>
  <c r="R3938" i="1"/>
  <c r="S3938" i="1" s="1"/>
  <c r="R3934" i="1"/>
  <c r="S3934" i="1" s="1"/>
  <c r="R3941" i="1"/>
  <c r="S3941" i="1" s="1"/>
  <c r="R3937" i="1"/>
  <c r="S3937" i="1" s="1"/>
  <c r="R3926" i="1"/>
  <c r="S3926" i="1" s="1"/>
  <c r="R3910" i="1"/>
  <c r="S3910" i="1" s="1"/>
  <c r="R3942" i="1"/>
  <c r="S3942" i="1" s="1"/>
  <c r="R3921" i="1"/>
  <c r="S3921" i="1" s="1"/>
  <c r="R3940" i="1"/>
  <c r="S3940" i="1" s="1"/>
  <c r="R3939" i="1"/>
  <c r="S3939" i="1" s="1"/>
  <c r="R3936" i="1"/>
  <c r="S3936" i="1" s="1"/>
  <c r="R3935" i="1"/>
  <c r="S3935" i="1" s="1"/>
  <c r="R3919" i="1"/>
  <c r="S3919" i="1" s="1"/>
  <c r="R3920" i="1"/>
  <c r="S3920" i="1" s="1"/>
  <c r="R3902" i="1"/>
  <c r="S3902" i="1" s="1"/>
  <c r="R3922" i="1"/>
  <c r="S3922" i="1" s="1"/>
  <c r="R3918" i="1"/>
  <c r="S3918" i="1" s="1"/>
  <c r="R3898" i="1"/>
  <c r="S3898" i="1" s="1"/>
  <c r="R3894" i="1"/>
  <c r="S3894" i="1" s="1"/>
  <c r="R3900" i="1"/>
  <c r="S3900" i="1" s="1"/>
  <c r="R3895" i="1"/>
  <c r="S3895" i="1" s="1"/>
  <c r="R3901" i="1"/>
  <c r="S3901" i="1" s="1"/>
  <c r="R3896" i="1"/>
  <c r="S3896" i="1" s="1"/>
  <c r="R3899" i="1"/>
  <c r="S3899" i="1" s="1"/>
  <c r="R3897" i="1"/>
  <c r="S3897" i="1" s="1"/>
  <c r="R3966" i="1"/>
  <c r="S3966" i="1" s="1"/>
  <c r="R3990" i="1"/>
  <c r="S3990" i="1" s="1"/>
  <c r="R3903" i="1"/>
  <c r="S3903" i="1" s="1"/>
  <c r="R3997" i="1"/>
  <c r="S3997" i="1" s="1"/>
  <c r="R3993" i="1"/>
  <c r="S3993" i="1" s="1"/>
  <c r="R3888" i="1"/>
  <c r="S3888" i="1" s="1"/>
  <c r="R3907" i="1"/>
  <c r="S3907" i="1" s="1"/>
  <c r="R3995" i="1"/>
  <c r="S3995" i="1" s="1"/>
  <c r="R3886" i="1"/>
  <c r="S3886" i="1" s="1"/>
  <c r="R3882" i="1"/>
  <c r="S3882" i="1" s="1"/>
  <c r="R3963" i="1"/>
  <c r="S3963" i="1" s="1"/>
  <c r="R3996" i="1"/>
  <c r="S3996" i="1" s="1"/>
  <c r="R3994" i="1"/>
  <c r="S3994" i="1" s="1"/>
  <c r="R3992" i="1"/>
  <c r="S3992" i="1" s="1"/>
  <c r="R3998" i="1"/>
  <c r="S3998" i="1" s="1"/>
  <c r="R3991" i="1"/>
  <c r="S3991" i="1" s="1"/>
  <c r="R3988" i="1"/>
  <c r="S3988" i="1" s="1"/>
  <c r="R3965" i="1"/>
  <c r="S3965" i="1" s="1"/>
  <c r="R3913" i="1"/>
  <c r="S3913" i="1" s="1"/>
  <c r="R3960" i="1"/>
  <c r="S3960" i="1" s="1"/>
  <c r="R3962" i="1"/>
  <c r="S3962" i="1" s="1"/>
  <c r="R3964" i="1"/>
  <c r="S3964" i="1" s="1"/>
  <c r="R3884" i="1"/>
  <c r="S3884" i="1" s="1"/>
  <c r="R3887" i="1"/>
  <c r="S3887" i="1" s="1"/>
  <c r="R3891" i="1"/>
  <c r="S3891" i="1" s="1"/>
  <c r="R3911" i="1"/>
  <c r="S3911" i="1" s="1"/>
  <c r="R3904" i="1"/>
  <c r="S3904" i="1" s="1"/>
  <c r="R3908" i="1"/>
  <c r="S3908" i="1" s="1"/>
  <c r="R3932" i="1"/>
  <c r="S3932" i="1" s="1"/>
  <c r="R3924" i="1"/>
  <c r="S3924" i="1" s="1"/>
  <c r="R3923" i="1"/>
  <c r="S3923" i="1" s="1"/>
  <c r="R3984" i="1"/>
  <c r="S3984" i="1" s="1"/>
  <c r="R3989" i="1"/>
  <c r="S3989" i="1" s="1"/>
  <c r="R3959" i="1"/>
  <c r="S3959" i="1" s="1"/>
  <c r="R3983" i="1"/>
  <c r="S3983" i="1" s="1"/>
  <c r="R3905" i="1"/>
  <c r="S3905" i="1" s="1"/>
  <c r="R3917" i="1"/>
  <c r="S3917" i="1" s="1"/>
  <c r="R3892" i="1"/>
  <c r="S3892" i="1" s="1"/>
  <c r="R3879" i="1"/>
  <c r="S3879" i="1" s="1"/>
  <c r="R3912" i="1"/>
  <c r="S3912" i="1" s="1"/>
  <c r="R3916" i="1"/>
  <c r="S3916" i="1" s="1"/>
  <c r="R3985" i="1"/>
  <c r="S3985" i="1" s="1"/>
  <c r="R3986" i="1"/>
  <c r="S3986" i="1" s="1"/>
  <c r="R3880" i="1"/>
  <c r="S3880" i="1" s="1"/>
  <c r="R3889" i="1"/>
  <c r="S3889" i="1" s="1"/>
  <c r="R3928" i="1"/>
  <c r="S3928" i="1" s="1"/>
  <c r="R3906" i="1"/>
  <c r="S3906" i="1" s="1"/>
  <c r="R3930" i="1"/>
  <c r="S3930" i="1" s="1"/>
  <c r="R3933" i="1"/>
  <c r="S3933" i="1" s="1"/>
  <c r="R3987" i="1"/>
  <c r="S3987" i="1" s="1"/>
  <c r="R3961" i="1"/>
  <c r="S3961" i="1" s="1"/>
  <c r="R3890" i="1"/>
  <c r="S3890" i="1" s="1"/>
  <c r="R3915" i="1"/>
  <c r="S3915" i="1" s="1"/>
  <c r="R3929" i="1"/>
  <c r="S3929" i="1" s="1"/>
  <c r="R3883" i="1"/>
  <c r="S3883" i="1" s="1"/>
  <c r="R3885" i="1"/>
  <c r="S3885" i="1" s="1"/>
  <c r="R3925" i="1"/>
  <c r="S3925" i="1" s="1"/>
  <c r="R3909" i="1"/>
  <c r="S3909" i="1" s="1"/>
  <c r="R3931" i="1"/>
  <c r="S3931" i="1" s="1"/>
  <c r="R3927" i="1"/>
  <c r="S3927" i="1" s="1"/>
  <c r="R3881" i="1"/>
  <c r="S3881" i="1" s="1"/>
  <c r="R3893" i="1"/>
  <c r="S3893" i="1" s="1"/>
  <c r="R3914" i="1"/>
  <c r="S3914" i="1" s="1"/>
  <c r="R2911" i="1"/>
  <c r="S2911" i="1" s="1"/>
  <c r="R2909" i="1"/>
  <c r="S2909" i="1" s="1"/>
  <c r="R2905" i="1"/>
  <c r="S2905" i="1" s="1"/>
  <c r="R2951" i="1"/>
  <c r="S2951" i="1" s="1"/>
  <c r="R2910" i="1"/>
  <c r="S2910" i="1" s="1"/>
  <c r="R2906" i="1"/>
  <c r="S2906" i="1" s="1"/>
  <c r="R2943" i="1"/>
  <c r="S2943" i="1" s="1"/>
  <c r="R2927" i="1"/>
  <c r="S2927" i="1" s="1"/>
  <c r="R2908" i="1"/>
  <c r="S2908" i="1" s="1"/>
  <c r="R2904" i="1"/>
  <c r="S2904" i="1" s="1"/>
  <c r="R2941" i="1"/>
  <c r="S2941" i="1" s="1"/>
  <c r="R2937" i="1"/>
  <c r="S2937" i="1" s="1"/>
  <c r="R2903" i="1"/>
  <c r="S2903" i="1" s="1"/>
  <c r="R2942" i="1"/>
  <c r="S2942" i="1" s="1"/>
  <c r="R2936" i="1"/>
  <c r="S2936" i="1" s="1"/>
  <c r="R2939" i="1"/>
  <c r="S2939" i="1" s="1"/>
  <c r="R2919" i="1"/>
  <c r="S2919" i="1" s="1"/>
  <c r="R2935" i="1"/>
  <c r="S2935" i="1" s="1"/>
  <c r="R2907" i="1"/>
  <c r="S2907" i="1" s="1"/>
  <c r="R2959" i="1"/>
  <c r="S2959" i="1" s="1"/>
  <c r="R2938" i="1"/>
  <c r="S2938" i="1" s="1"/>
  <c r="R3007" i="1"/>
  <c r="S3007" i="1" s="1"/>
  <c r="R2940" i="1"/>
  <c r="S2940" i="1" s="1"/>
  <c r="R3023" i="1"/>
  <c r="S3023" i="1" s="1"/>
  <c r="R2983" i="1"/>
  <c r="S2983" i="1" s="1"/>
  <c r="R2954" i="1"/>
  <c r="S2954" i="1" s="1"/>
  <c r="R2953" i="1"/>
  <c r="S2953" i="1" s="1"/>
  <c r="R2952" i="1"/>
  <c r="S2952" i="1" s="1"/>
  <c r="R3004" i="1"/>
  <c r="S3004" i="1" s="1"/>
  <c r="R3000" i="1"/>
  <c r="S3000" i="1" s="1"/>
  <c r="R3003" i="1"/>
  <c r="S3003" i="1" s="1"/>
  <c r="R2956" i="1"/>
  <c r="S2956" i="1" s="1"/>
  <c r="R3002" i="1"/>
  <c r="S3002" i="1" s="1"/>
  <c r="R3001" i="1"/>
  <c r="S3001" i="1" s="1"/>
  <c r="R3015" i="1"/>
  <c r="S3015" i="1" s="1"/>
  <c r="R3019" i="1"/>
  <c r="S3019" i="1" s="1"/>
  <c r="R3021" i="1"/>
  <c r="S3021" i="1" s="1"/>
  <c r="R3016" i="1"/>
  <c r="S3016" i="1" s="1"/>
  <c r="R3020" i="1"/>
  <c r="S3020" i="1" s="1"/>
  <c r="R2958" i="1"/>
  <c r="S2958" i="1" s="1"/>
  <c r="R3006" i="1"/>
  <c r="S3006" i="1" s="1"/>
  <c r="R2955" i="1"/>
  <c r="S2955" i="1" s="1"/>
  <c r="R2922" i="1"/>
  <c r="S2922" i="1" s="1"/>
  <c r="R3009" i="1"/>
  <c r="S3009" i="1" s="1"/>
  <c r="R3013" i="1"/>
  <c r="S3013" i="1" s="1"/>
  <c r="R2977" i="1"/>
  <c r="S2977" i="1" s="1"/>
  <c r="R2923" i="1"/>
  <c r="S2923" i="1" s="1"/>
  <c r="R2918" i="1"/>
  <c r="S2918" i="1" s="1"/>
  <c r="R2913" i="1"/>
  <c r="S2913" i="1" s="1"/>
  <c r="R2917" i="1"/>
  <c r="S2917" i="1" s="1"/>
  <c r="R2946" i="1"/>
  <c r="S2946" i="1" s="1"/>
  <c r="R2897" i="1"/>
  <c r="S2897" i="1" s="1"/>
  <c r="R2899" i="1"/>
  <c r="S2899" i="1" s="1"/>
  <c r="R2948" i="1"/>
  <c r="S2948" i="1" s="1"/>
  <c r="R2947" i="1"/>
  <c r="S2947" i="1" s="1"/>
  <c r="R2900" i="1"/>
  <c r="S2900" i="1" s="1"/>
  <c r="R3017" i="1"/>
  <c r="S3017" i="1" s="1"/>
  <c r="R3018" i="1"/>
  <c r="S3018" i="1" s="1"/>
  <c r="R3022" i="1"/>
  <c r="S3022" i="1" s="1"/>
  <c r="R2957" i="1"/>
  <c r="S2957" i="1" s="1"/>
  <c r="R2944" i="1"/>
  <c r="S2944" i="1" s="1"/>
  <c r="R2929" i="1"/>
  <c r="S2929" i="1" s="1"/>
  <c r="R3011" i="1"/>
  <c r="S3011" i="1" s="1"/>
  <c r="R2896" i="1"/>
  <c r="S2896" i="1" s="1"/>
  <c r="R3005" i="1"/>
  <c r="S3005" i="1" s="1"/>
  <c r="R2981" i="1"/>
  <c r="S2981" i="1" s="1"/>
  <c r="R2925" i="1"/>
  <c r="S2925" i="1" s="1"/>
  <c r="R2928" i="1"/>
  <c r="S2928" i="1" s="1"/>
  <c r="R2914" i="1"/>
  <c r="S2914" i="1" s="1"/>
  <c r="R2930" i="1"/>
  <c r="S2930" i="1" s="1"/>
  <c r="R2915" i="1"/>
  <c r="S2915" i="1" s="1"/>
  <c r="R2931" i="1"/>
  <c r="S2931" i="1" s="1"/>
  <c r="R2901" i="1"/>
  <c r="S2901" i="1" s="1"/>
  <c r="R2934" i="1"/>
  <c r="S2934" i="1" s="1"/>
  <c r="R2949" i="1"/>
  <c r="S2949" i="1" s="1"/>
  <c r="R2926" i="1"/>
  <c r="S2926" i="1" s="1"/>
  <c r="R3008" i="1"/>
  <c r="S3008" i="1" s="1"/>
  <c r="R3012" i="1"/>
  <c r="S3012" i="1" s="1"/>
  <c r="R2979" i="1"/>
  <c r="S2979" i="1" s="1"/>
  <c r="R2912" i="1"/>
  <c r="S2912" i="1" s="1"/>
  <c r="R3010" i="1"/>
  <c r="S3010" i="1" s="1"/>
  <c r="R2920" i="1"/>
  <c r="S2920" i="1" s="1"/>
  <c r="R2924" i="1"/>
  <c r="S2924" i="1" s="1"/>
  <c r="R2921" i="1"/>
  <c r="S2921" i="1" s="1"/>
  <c r="R2916" i="1"/>
  <c r="S2916" i="1" s="1"/>
  <c r="R2933" i="1"/>
  <c r="S2933" i="1" s="1"/>
  <c r="R2898" i="1"/>
  <c r="S2898" i="1" s="1"/>
  <c r="R2980" i="1"/>
  <c r="S2980" i="1" s="1"/>
  <c r="R2950" i="1"/>
  <c r="S2950" i="1" s="1"/>
  <c r="R3014" i="1"/>
  <c r="S3014" i="1" s="1"/>
  <c r="R2932" i="1"/>
  <c r="S2932" i="1" s="1"/>
  <c r="R2945" i="1"/>
  <c r="S2945" i="1" s="1"/>
  <c r="R2976" i="1"/>
  <c r="S2976" i="1" s="1"/>
  <c r="R2978" i="1"/>
  <c r="S2978" i="1" s="1"/>
  <c r="R2982" i="1"/>
  <c r="S2982" i="1" s="1"/>
  <c r="R2902" i="1"/>
  <c r="S2902" i="1" s="1"/>
  <c r="R911" i="1"/>
  <c r="R906" i="1"/>
  <c r="R909" i="1"/>
  <c r="R907" i="1"/>
  <c r="R912" i="1"/>
  <c r="R913" i="1"/>
  <c r="R908" i="1"/>
  <c r="R910" i="1"/>
  <c r="R1012" i="1"/>
  <c r="S1012" i="1" s="1"/>
  <c r="R1010" i="1"/>
  <c r="S1010" i="1" s="1"/>
  <c r="R1005" i="1"/>
  <c r="S1005" i="1" s="1"/>
  <c r="R1011" i="1"/>
  <c r="S1011" i="1" s="1"/>
  <c r="R1006" i="1"/>
  <c r="S1006" i="1" s="1"/>
  <c r="R1007" i="1"/>
  <c r="S1007" i="1" s="1"/>
  <c r="R1008" i="1"/>
  <c r="S1008" i="1" s="1"/>
  <c r="R1009" i="1"/>
  <c r="S1009" i="1" s="1"/>
  <c r="R889" i="1"/>
  <c r="R890" i="1"/>
  <c r="R891" i="1"/>
  <c r="S891" i="1" s="1"/>
  <c r="R892" i="1"/>
  <c r="S892" i="1" s="1"/>
  <c r="R893" i="1"/>
  <c r="S893" i="1" s="1"/>
  <c r="R894" i="1"/>
  <c r="S894" i="1" s="1"/>
  <c r="R895" i="1"/>
  <c r="S895" i="1" s="1"/>
  <c r="R896" i="1"/>
  <c r="S896" i="1" s="1"/>
  <c r="R2550" i="1"/>
  <c r="R2551" i="1"/>
  <c r="R2549" i="1"/>
  <c r="R2477" i="1"/>
  <c r="S2477" i="1" s="1"/>
  <c r="R2548" i="1"/>
  <c r="R2547" i="1"/>
  <c r="R2485" i="1"/>
  <c r="S2485" i="1" s="1"/>
  <c r="R2483" i="1"/>
  <c r="S2483" i="1" s="1"/>
  <c r="R2479" i="1"/>
  <c r="S2479" i="1" s="1"/>
  <c r="R2478" i="1"/>
  <c r="S2478" i="1" s="1"/>
  <c r="R2481" i="1"/>
  <c r="S2481" i="1" s="1"/>
  <c r="R2484" i="1"/>
  <c r="S2484" i="1" s="1"/>
  <c r="R2480" i="1"/>
  <c r="S2480" i="1" s="1"/>
  <c r="R2482" i="1"/>
  <c r="S2482" i="1" s="1"/>
  <c r="R2470" i="1"/>
  <c r="S2470" i="1" s="1"/>
  <c r="R2474" i="1"/>
  <c r="S2474" i="1" s="1"/>
  <c r="R2472" i="1"/>
  <c r="S2472" i="1" s="1"/>
  <c r="R2476" i="1"/>
  <c r="S2476" i="1" s="1"/>
  <c r="R2544" i="1"/>
  <c r="R2471" i="1"/>
  <c r="S2471" i="1" s="1"/>
  <c r="R2475" i="1"/>
  <c r="S2475" i="1" s="1"/>
  <c r="R2546" i="1"/>
  <c r="R2473" i="1"/>
  <c r="S2473" i="1" s="1"/>
  <c r="R2545" i="1"/>
  <c r="S2550" i="1"/>
  <c r="N2823" i="1"/>
  <c r="R55" i="1"/>
  <c r="S55" i="1" s="1"/>
  <c r="R1204" i="1"/>
  <c r="S1204" i="1" s="1"/>
  <c r="R1637" i="1"/>
  <c r="S1637" i="1" s="1"/>
  <c r="R1639" i="1"/>
  <c r="S1639" i="1" s="1"/>
  <c r="R1136" i="1"/>
  <c r="S1136" i="1" s="1"/>
  <c r="Q37" i="1"/>
  <c r="R119" i="1"/>
  <c r="S119" i="1" s="1"/>
  <c r="R3258" i="1"/>
  <c r="S3258" i="1" s="1"/>
  <c r="R1601" i="1"/>
  <c r="S1601" i="1" s="1"/>
  <c r="R4502" i="1"/>
  <c r="S4502" i="1" s="1"/>
  <c r="R1015" i="1"/>
  <c r="S1015" i="1" s="1"/>
  <c r="R648" i="1"/>
  <c r="S648" i="1" s="1"/>
  <c r="R950" i="1"/>
  <c r="R1200" i="1"/>
  <c r="S1200" i="1" s="1"/>
  <c r="R4494" i="1"/>
  <c r="R1632" i="1"/>
  <c r="S1632" i="1" s="1"/>
  <c r="R1446" i="1"/>
  <c r="S1446" i="1" s="1"/>
  <c r="N1339" i="1"/>
  <c r="R4012" i="1"/>
  <c r="S4012" i="1" s="1"/>
  <c r="R689" i="1"/>
  <c r="R77" i="1"/>
  <c r="M560" i="33" s="1"/>
  <c r="R3025" i="1"/>
  <c r="S3025" i="1" s="1"/>
  <c r="R1655" i="1"/>
  <c r="S1655" i="1" s="1"/>
  <c r="R4488" i="1"/>
  <c r="Q40" i="1"/>
  <c r="N1335" i="1"/>
  <c r="N1341" i="1"/>
  <c r="N1340" i="1"/>
  <c r="N1337" i="1"/>
  <c r="N1338" i="1"/>
  <c r="N2822" i="1"/>
  <c r="N1342" i="1"/>
  <c r="N1336" i="1"/>
  <c r="R1147" i="1"/>
  <c r="S1147" i="1" s="1"/>
  <c r="R4013" i="1"/>
  <c r="S4013" i="1" s="1"/>
  <c r="R4489" i="1"/>
  <c r="R1157" i="1"/>
  <c r="S1157" i="1" s="1"/>
  <c r="R1150" i="1"/>
  <c r="S1150" i="1" s="1"/>
  <c r="R3242" i="1"/>
  <c r="R1641" i="1"/>
  <c r="S1641" i="1" s="1"/>
  <c r="R1203" i="1"/>
  <c r="S1203" i="1" s="1"/>
  <c r="R656" i="1"/>
  <c r="S656" i="1" s="1"/>
  <c r="R13" i="1"/>
  <c r="R59" i="1"/>
  <c r="S59" i="1" s="1"/>
  <c r="R1128" i="1"/>
  <c r="S1128" i="1" s="1"/>
  <c r="R692" i="1"/>
  <c r="R1018" i="1"/>
  <c r="S1018" i="1" s="1"/>
  <c r="R1151" i="1"/>
  <c r="S1151" i="1" s="1"/>
  <c r="R1163" i="1"/>
  <c r="S1163" i="1" s="1"/>
  <c r="R1141" i="1"/>
  <c r="S1141" i="1" s="1"/>
  <c r="R1162" i="1"/>
  <c r="S1162" i="1" s="1"/>
  <c r="R3030" i="1"/>
  <c r="S3030" i="1" s="1"/>
  <c r="R111" i="1"/>
  <c r="S111" i="1" s="1"/>
  <c r="R106" i="1"/>
  <c r="M598" i="33" s="1"/>
  <c r="E334" i="33"/>
  <c r="E405" i="33" s="1"/>
  <c r="E337" i="33"/>
  <c r="E408" i="33" s="1"/>
  <c r="E335" i="33"/>
  <c r="E406" i="33" s="1"/>
  <c r="I41" i="1"/>
  <c r="E323" i="33" s="1"/>
  <c r="E338" i="33"/>
  <c r="E409" i="33" s="1"/>
  <c r="E336" i="33"/>
  <c r="E407" i="33" s="1"/>
  <c r="E333" i="33"/>
  <c r="E404" i="33" s="1"/>
  <c r="R1646" i="1"/>
  <c r="S1646" i="1" s="1"/>
  <c r="R1126" i="1"/>
  <c r="S1126" i="1" s="1"/>
  <c r="R1155" i="1"/>
  <c r="S1155" i="1" s="1"/>
  <c r="R1156" i="1"/>
  <c r="S1156" i="1" s="1"/>
  <c r="R4008" i="1"/>
  <c r="R4415" i="1"/>
  <c r="S4415" i="1" s="1"/>
  <c r="R1019" i="1"/>
  <c r="S1019" i="1" s="1"/>
  <c r="R1121" i="1"/>
  <c r="R1181" i="1"/>
  <c r="S1181" i="1" s="1"/>
  <c r="R1140" i="1"/>
  <c r="S1140" i="1" s="1"/>
  <c r="R1124" i="1"/>
  <c r="R1201" i="1"/>
  <c r="R679" i="1"/>
  <c r="S679" i="1" s="1"/>
  <c r="R1152" i="1"/>
  <c r="S1152" i="1" s="1"/>
  <c r="R67" i="1"/>
  <c r="S67" i="1" s="1"/>
  <c r="R75" i="1"/>
  <c r="S75" i="1" s="1"/>
  <c r="R1455" i="1"/>
  <c r="S1455" i="1" s="1"/>
  <c r="R63" i="1"/>
  <c r="S63" i="1" s="1"/>
  <c r="R96" i="1"/>
  <c r="R1638" i="1"/>
  <c r="S1638" i="1" s="1"/>
  <c r="I36" i="1"/>
  <c r="E318" i="33" s="1"/>
  <c r="E339" i="33"/>
  <c r="E410" i="33" s="1"/>
  <c r="R995" i="1"/>
  <c r="S995" i="1" s="1"/>
  <c r="R4497" i="1"/>
  <c r="S4497" i="1" s="1"/>
  <c r="R2820" i="1"/>
  <c r="S2820" i="1" s="1"/>
  <c r="R953" i="1"/>
  <c r="R4501" i="1"/>
  <c r="R1142" i="1"/>
  <c r="S1142" i="1" s="1"/>
  <c r="R1649" i="1"/>
  <c r="S1649" i="1" s="1"/>
  <c r="R3243" i="1"/>
  <c r="R688" i="1"/>
  <c r="R996" i="1"/>
  <c r="R1184" i="1"/>
  <c r="S1184" i="1" s="1"/>
  <c r="R1648" i="1"/>
  <c r="S1648" i="1" s="1"/>
  <c r="R1161" i="1"/>
  <c r="S1161" i="1" s="1"/>
  <c r="R1134" i="1"/>
  <c r="S1134" i="1" s="1"/>
  <c r="R4411" i="1"/>
  <c r="S4411" i="1" s="1"/>
  <c r="R4325" i="1"/>
  <c r="S4325" i="1" s="1"/>
  <c r="R949" i="1"/>
  <c r="R112" i="1"/>
  <c r="S112" i="1" s="1"/>
  <c r="R655" i="1"/>
  <c r="S655" i="1" s="1"/>
  <c r="R105" i="1"/>
  <c r="R129" i="1"/>
  <c r="S129" i="1" s="1"/>
  <c r="R110" i="1"/>
  <c r="L696" i="33"/>
  <c r="R1474" i="1"/>
  <c r="R1407" i="1"/>
  <c r="R1403" i="1"/>
  <c r="R1402" i="1"/>
  <c r="R1406" i="1"/>
  <c r="R1404" i="1"/>
  <c r="R1401" i="1"/>
  <c r="R1400" i="1"/>
  <c r="R1405" i="1"/>
  <c r="Q36" i="1"/>
  <c r="R1440" i="1"/>
  <c r="S1440" i="1" s="1"/>
  <c r="L694" i="33"/>
  <c r="L697" i="33"/>
  <c r="Q38" i="1"/>
  <c r="L695" i="33"/>
  <c r="Q149" i="1"/>
  <c r="L334" i="33" s="1"/>
  <c r="L405" i="33" s="1"/>
  <c r="Q155" i="1"/>
  <c r="L340" i="33" s="1"/>
  <c r="L411" i="33" s="1"/>
  <c r="Q39" i="1"/>
  <c r="Q152" i="1"/>
  <c r="L337" i="33" s="1"/>
  <c r="L408" i="33" s="1"/>
  <c r="Q154" i="1"/>
  <c r="L701" i="33"/>
  <c r="L699" i="33"/>
  <c r="L698" i="33"/>
  <c r="Q35" i="1"/>
  <c r="L700" i="33"/>
  <c r="R1016" i="1"/>
  <c r="R4498" i="1"/>
  <c r="S4498" i="1" s="1"/>
  <c r="R1138" i="1"/>
  <c r="S1138" i="1" s="1"/>
  <c r="R1644" i="1"/>
  <c r="R3700" i="1"/>
  <c r="R1186" i="1"/>
  <c r="S1186" i="1" s="1"/>
  <c r="R690" i="1"/>
  <c r="R956" i="1"/>
  <c r="R4499" i="1"/>
  <c r="S4499" i="1" s="1"/>
  <c r="R1131" i="1"/>
  <c r="S1131" i="1" s="1"/>
  <c r="R1182" i="1"/>
  <c r="S1182" i="1" s="1"/>
  <c r="R1129" i="1"/>
  <c r="R2817" i="1"/>
  <c r="S2817" i="1" s="1"/>
  <c r="R1143" i="1"/>
  <c r="R1130" i="1"/>
  <c r="R3024" i="1"/>
  <c r="R686" i="1"/>
  <c r="R990" i="1"/>
  <c r="S990" i="1" s="1"/>
  <c r="R3697" i="1"/>
  <c r="S3697" i="1" s="1"/>
  <c r="R1133" i="1"/>
  <c r="R3247" i="1"/>
  <c r="R2816" i="1"/>
  <c r="S2816" i="1" s="1"/>
  <c r="R1135" i="1"/>
  <c r="S1135" i="1" s="1"/>
  <c r="R1020" i="1"/>
  <c r="R4503" i="1"/>
  <c r="S4503" i="1" s="1"/>
  <c r="R62" i="1"/>
  <c r="S62" i="1" s="1"/>
  <c r="R175" i="1"/>
  <c r="S175" i="1" s="1"/>
  <c r="R93" i="1"/>
  <c r="R1453" i="1"/>
  <c r="R1463" i="1"/>
  <c r="S1463" i="1" s="1"/>
  <c r="R21" i="1"/>
  <c r="S21" i="1" s="1"/>
  <c r="R639" i="1"/>
  <c r="S639" i="1" s="1"/>
  <c r="R58" i="1"/>
  <c r="S58" i="1" s="1"/>
  <c r="R141" i="1"/>
  <c r="S141" i="1" s="1"/>
  <c r="R60" i="1"/>
  <c r="R1645" i="1"/>
  <c r="Q34" i="1"/>
  <c r="R1477" i="1"/>
  <c r="R952" i="1"/>
  <c r="R4491" i="1"/>
  <c r="R1117" i="1"/>
  <c r="R1654" i="1"/>
  <c r="S1654" i="1" s="1"/>
  <c r="R1636" i="1"/>
  <c r="S1636" i="1" s="1"/>
  <c r="R1139" i="1"/>
  <c r="R3029" i="1"/>
  <c r="R1125" i="1"/>
  <c r="S1125" i="1" s="1"/>
  <c r="R3244" i="1"/>
  <c r="R1153" i="1"/>
  <c r="S1153" i="1" s="1"/>
  <c r="R691" i="1"/>
  <c r="R1014" i="1"/>
  <c r="R4490" i="1"/>
  <c r="R1119" i="1"/>
  <c r="R3245" i="1"/>
  <c r="R4009" i="1"/>
  <c r="S4009" i="1" s="1"/>
  <c r="R1158" i="1"/>
  <c r="S1158" i="1" s="1"/>
  <c r="R1146" i="1"/>
  <c r="R1144" i="1"/>
  <c r="S1144" i="1" s="1"/>
  <c r="R4007" i="1"/>
  <c r="S4007" i="1" s="1"/>
  <c r="R1634" i="1"/>
  <c r="R1647" i="1"/>
  <c r="R4410" i="1"/>
  <c r="S4410" i="1" s="1"/>
  <c r="R681" i="1"/>
  <c r="S681" i="1" s="1"/>
  <c r="R993" i="1"/>
  <c r="S993" i="1" s="1"/>
  <c r="R4492" i="1"/>
  <c r="R4496" i="1"/>
  <c r="S4496" i="1" s="1"/>
  <c r="R1199" i="1"/>
  <c r="S1199" i="1" s="1"/>
  <c r="R3701" i="1"/>
  <c r="R1149" i="1"/>
  <c r="R3246" i="1"/>
  <c r="R1188" i="1"/>
  <c r="R683" i="1"/>
  <c r="S683" i="1" s="1"/>
  <c r="R3026" i="1"/>
  <c r="R693" i="1"/>
  <c r="R2819" i="1"/>
  <c r="S2819" i="1" s="1"/>
  <c r="R4324" i="1"/>
  <c r="S4324" i="1" s="1"/>
  <c r="R4328" i="1"/>
  <c r="S4328" i="1" s="1"/>
  <c r="R1183" i="1"/>
  <c r="R3702" i="1"/>
  <c r="S3702" i="1" s="1"/>
  <c r="R89" i="1"/>
  <c r="M572" i="33" s="1"/>
  <c r="R265" i="1"/>
  <c r="R1675" i="1"/>
  <c r="R125" i="1"/>
  <c r="S125" i="1" s="1"/>
  <c r="R1460" i="1"/>
  <c r="S1460" i="1" s="1"/>
  <c r="R642" i="1"/>
  <c r="R61" i="1"/>
  <c r="R48" i="1"/>
  <c r="R1481" i="1"/>
  <c r="S1481" i="1" s="1"/>
  <c r="R80" i="1"/>
  <c r="M563" i="33" s="1"/>
  <c r="R1327" i="1"/>
  <c r="R1444" i="1"/>
  <c r="R1680" i="1"/>
  <c r="M737" i="33" s="1"/>
  <c r="R3028" i="1"/>
  <c r="S3028" i="1" s="1"/>
  <c r="R646" i="1"/>
  <c r="R91" i="1"/>
  <c r="R1478" i="1"/>
  <c r="R1579" i="1"/>
  <c r="R1584" i="1"/>
  <c r="R682" i="1"/>
  <c r="S682" i="1" s="1"/>
  <c r="R131" i="1"/>
  <c r="S131" i="1" s="1"/>
  <c r="R124" i="1"/>
  <c r="R87" i="1"/>
  <c r="S87" i="1" s="1"/>
  <c r="R1442" i="1"/>
  <c r="S1442" i="1" s="1"/>
  <c r="R654" i="1"/>
  <c r="S654" i="1" s="1"/>
  <c r="R1472" i="1"/>
  <c r="R70" i="1"/>
  <c r="S70" i="1" s="1"/>
  <c r="R65" i="1"/>
  <c r="R68" i="1"/>
  <c r="S68" i="1" s="1"/>
  <c r="R1674" i="1"/>
  <c r="S1674" i="1" s="1"/>
  <c r="R1441" i="1"/>
  <c r="S1441" i="1" s="1"/>
  <c r="R180" i="1"/>
  <c r="S180" i="1" s="1"/>
  <c r="R1137" i="1"/>
  <c r="R4416" i="1"/>
  <c r="S4416" i="1" s="1"/>
  <c r="R1120" i="1"/>
  <c r="R4322" i="1"/>
  <c r="S4322" i="1" s="1"/>
  <c r="R4321" i="1"/>
  <c r="S4321" i="1" s="1"/>
  <c r="R4500" i="1"/>
  <c r="R3696" i="1"/>
  <c r="S3696" i="1" s="1"/>
  <c r="R684" i="1"/>
  <c r="S684" i="1" s="1"/>
  <c r="R4414" i="1"/>
  <c r="S4414" i="1" s="1"/>
  <c r="R2823" i="1"/>
  <c r="S2823" i="1" s="1"/>
  <c r="R1635" i="1"/>
  <c r="R1633" i="1"/>
  <c r="S1633" i="1" s="1"/>
  <c r="R83" i="1"/>
  <c r="R117" i="1"/>
  <c r="S117" i="1" s="1"/>
  <c r="R19" i="1"/>
  <c r="S19" i="1" s="1"/>
  <c r="R85" i="1"/>
  <c r="R1336" i="1"/>
  <c r="S1336" i="1" s="1"/>
  <c r="R47" i="1"/>
  <c r="S47" i="1" s="1"/>
  <c r="R24" i="1"/>
  <c r="S24" i="1" s="1"/>
  <c r="R86" i="1"/>
  <c r="R261" i="1"/>
  <c r="S261" i="1" s="1"/>
  <c r="R650" i="1"/>
  <c r="S650" i="1" s="1"/>
  <c r="R1588" i="1"/>
  <c r="S1588" i="1" s="1"/>
  <c r="R1537" i="1"/>
  <c r="R1594" i="1"/>
  <c r="R1528" i="1"/>
  <c r="R1202" i="1"/>
  <c r="S1202" i="1" s="1"/>
  <c r="R992" i="1"/>
  <c r="S992" i="1" s="1"/>
  <c r="R1017" i="1"/>
  <c r="R1122" i="1"/>
  <c r="R1160" i="1"/>
  <c r="S1160" i="1" s="1"/>
  <c r="R4010" i="1"/>
  <c r="R3699" i="1"/>
  <c r="S3699" i="1" s="1"/>
  <c r="R1154" i="1"/>
  <c r="R1642" i="1"/>
  <c r="R1643" i="1"/>
  <c r="R1145" i="1"/>
  <c r="S1145" i="1" s="1"/>
  <c r="R3031" i="1"/>
  <c r="S3031" i="1" s="1"/>
  <c r="R687" i="1"/>
  <c r="R951" i="1"/>
  <c r="R954" i="1"/>
  <c r="R1123" i="1"/>
  <c r="R1197" i="1"/>
  <c r="R1198" i="1"/>
  <c r="S1198" i="1" s="1"/>
  <c r="R1187" i="1"/>
  <c r="R1148" i="1"/>
  <c r="S1148" i="1" s="1"/>
  <c r="R685" i="1"/>
  <c r="R1013" i="1"/>
  <c r="R989" i="1"/>
  <c r="S989" i="1" s="1"/>
  <c r="R1118" i="1"/>
  <c r="R3248" i="1"/>
  <c r="R2822" i="1"/>
  <c r="S2822" i="1" s="1"/>
  <c r="R2818" i="1"/>
  <c r="S2818" i="1" s="1"/>
  <c r="R1652" i="1"/>
  <c r="S1652" i="1" s="1"/>
  <c r="R955" i="1"/>
  <c r="R1164" i="1"/>
  <c r="R3027" i="1"/>
  <c r="R4327" i="1"/>
  <c r="S4327" i="1" s="1"/>
  <c r="R1132" i="1"/>
  <c r="S1132" i="1" s="1"/>
  <c r="R1185" i="1"/>
  <c r="R3695" i="1"/>
  <c r="R3249" i="1"/>
  <c r="R1687" i="1"/>
  <c r="S1687" i="1" s="1"/>
  <c r="R144" i="1"/>
  <c r="S144" i="1" s="1"/>
  <c r="R50" i="1"/>
  <c r="S50" i="1" s="1"/>
  <c r="R262" i="1"/>
  <c r="S262" i="1" s="1"/>
  <c r="R1469" i="1"/>
  <c r="R103" i="1"/>
  <c r="S103" i="1" s="1"/>
  <c r="R10" i="1"/>
  <c r="R1459" i="1"/>
  <c r="S1459" i="1" s="1"/>
  <c r="R659" i="1"/>
  <c r="R263" i="1"/>
  <c r="S263" i="1" s="1"/>
  <c r="R107" i="1"/>
  <c r="R179" i="1"/>
  <c r="S179" i="1" s="1"/>
  <c r="R140" i="1"/>
  <c r="R1683" i="1"/>
  <c r="S1683" i="1" s="1"/>
  <c r="R2821" i="1"/>
  <c r="S2821" i="1" s="1"/>
  <c r="R1651" i="1"/>
  <c r="S1651" i="1" s="1"/>
  <c r="R1476" i="1"/>
  <c r="S1476" i="1" s="1"/>
  <c r="R1587" i="1"/>
  <c r="S1587" i="1" s="1"/>
  <c r="R82" i="1"/>
  <c r="R177" i="1"/>
  <c r="S177" i="1" s="1"/>
  <c r="Q148" i="1"/>
  <c r="L333" i="33" s="1"/>
  <c r="L404" i="33" s="1"/>
  <c r="Q151" i="1"/>
  <c r="Q153" i="1"/>
  <c r="L338" i="33" s="1"/>
  <c r="L409" i="33" s="1"/>
  <c r="Q150" i="1"/>
  <c r="L335" i="33" s="1"/>
  <c r="L406" i="33" s="1"/>
  <c r="R1451" i="1"/>
  <c r="S1451" i="1" s="1"/>
  <c r="R126" i="1"/>
  <c r="S126" i="1" s="1"/>
  <c r="R1464" i="1"/>
  <c r="S1464" i="1" s="1"/>
  <c r="R64" i="1"/>
  <c r="R1337" i="1"/>
  <c r="S1337" i="1" s="1"/>
  <c r="R130" i="1"/>
  <c r="R1435" i="1"/>
  <c r="S1435" i="1" s="1"/>
  <c r="R54" i="1"/>
  <c r="S54" i="1" s="1"/>
  <c r="R641" i="1"/>
  <c r="S641" i="1" s="1"/>
  <c r="R1332" i="1"/>
  <c r="R1339" i="1"/>
  <c r="R1331" i="1"/>
  <c r="R1333" i="1"/>
  <c r="R20" i="1"/>
  <c r="S20" i="1" s="1"/>
  <c r="R73" i="1"/>
  <c r="S73" i="1" s="1"/>
  <c r="R137" i="1"/>
  <c r="S137" i="1" s="1"/>
  <c r="R1458" i="1"/>
  <c r="R1688" i="1"/>
  <c r="S1688" i="1" s="1"/>
  <c r="R645" i="1"/>
  <c r="S645" i="1" s="1"/>
  <c r="R71" i="1"/>
  <c r="R127" i="1"/>
  <c r="S127" i="1" s="1"/>
  <c r="R1462" i="1"/>
  <c r="S1462" i="1" s="1"/>
  <c r="R267" i="1"/>
  <c r="S267" i="1" s="1"/>
  <c r="R1461" i="1"/>
  <c r="S1461" i="1" s="1"/>
  <c r="R98" i="1"/>
  <c r="R1443" i="1"/>
  <c r="R1457" i="1"/>
  <c r="R109" i="1"/>
  <c r="S109" i="1" s="1"/>
  <c r="R15" i="1"/>
  <c r="R178" i="1"/>
  <c r="S178" i="1" s="1"/>
  <c r="R181" i="1"/>
  <c r="S181" i="1" s="1"/>
  <c r="R1437" i="1"/>
  <c r="R1468" i="1"/>
  <c r="S1468" i="1" s="1"/>
  <c r="R11" i="1"/>
  <c r="R94" i="1"/>
  <c r="S94" i="1" s="1"/>
  <c r="R113" i="1"/>
  <c r="S113" i="1" s="1"/>
  <c r="R97" i="1"/>
  <c r="S97" i="1" s="1"/>
  <c r="R118" i="1"/>
  <c r="S118" i="1" s="1"/>
  <c r="R114" i="1"/>
  <c r="S114" i="1" s="1"/>
  <c r="R1471" i="1"/>
  <c r="S1471" i="1" s="1"/>
  <c r="R1470" i="1"/>
  <c r="S1470" i="1" s="1"/>
  <c r="R22" i="1"/>
  <c r="S22" i="1" s="1"/>
  <c r="R1540" i="1"/>
  <c r="R1604" i="1"/>
  <c r="R1585" i="1"/>
  <c r="S1585" i="1" s="1"/>
  <c r="R1602" i="1"/>
  <c r="R1475" i="1"/>
  <c r="S1475" i="1" s="1"/>
  <c r="R1489" i="1"/>
  <c r="S1489" i="1" s="1"/>
  <c r="R1578" i="1"/>
  <c r="S1578" i="1" s="1"/>
  <c r="R1575" i="1"/>
  <c r="S1575" i="1" s="1"/>
  <c r="R1599" i="1"/>
  <c r="S1599" i="1" s="1"/>
  <c r="R1525" i="1"/>
  <c r="R1538" i="1"/>
  <c r="R1535" i="1"/>
  <c r="R1586" i="1"/>
  <c r="R1529" i="1"/>
  <c r="R1483" i="1"/>
  <c r="S1483" i="1" s="1"/>
  <c r="R1592" i="1"/>
  <c r="R4413" i="1"/>
  <c r="S4413" i="1" s="1"/>
  <c r="R3260" i="1"/>
  <c r="S3260" i="1" s="1"/>
  <c r="R3264" i="1"/>
  <c r="S3264" i="1" s="1"/>
  <c r="R3259" i="1"/>
  <c r="R991" i="1"/>
  <c r="S991" i="1" s="1"/>
  <c r="R1686" i="1"/>
  <c r="R76" i="1"/>
  <c r="M559" i="33" s="1"/>
  <c r="R115" i="1"/>
  <c r="S115" i="1" s="1"/>
  <c r="R123" i="1"/>
  <c r="S123" i="1" s="1"/>
  <c r="R46" i="1"/>
  <c r="S46" i="1" s="1"/>
  <c r="R651" i="1"/>
  <c r="R1438" i="1"/>
  <c r="R1467" i="1"/>
  <c r="R1676" i="1"/>
  <c r="R122" i="1"/>
  <c r="S122" i="1" s="1"/>
  <c r="R90" i="1"/>
  <c r="S90" i="1" s="1"/>
  <c r="R72" i="1"/>
  <c r="S72" i="1" s="1"/>
  <c r="R638" i="1"/>
  <c r="S638" i="1" s="1"/>
  <c r="R136" i="1"/>
  <c r="R1454" i="1"/>
  <c r="S1454" i="1" s="1"/>
  <c r="R1436" i="1"/>
  <c r="R78" i="1"/>
  <c r="S78" i="1" s="1"/>
  <c r="R88" i="1"/>
  <c r="R57" i="1"/>
  <c r="R92" i="1"/>
  <c r="R1685" i="1"/>
  <c r="R1650" i="1"/>
  <c r="S1650" i="1" s="1"/>
  <c r="R4493" i="1"/>
  <c r="R1640" i="1"/>
  <c r="S1640" i="1" s="1"/>
  <c r="R1653" i="1"/>
  <c r="S1653" i="1" s="1"/>
  <c r="R4326" i="1"/>
  <c r="R4323" i="1"/>
  <c r="R1159" i="1"/>
  <c r="R1127" i="1"/>
  <c r="S1127" i="1" s="1"/>
  <c r="R4412" i="1"/>
  <c r="S4412" i="1" s="1"/>
  <c r="R994" i="1"/>
  <c r="S994" i="1" s="1"/>
  <c r="R3698" i="1"/>
  <c r="R4014" i="1"/>
  <c r="S4014" i="1" s="1"/>
  <c r="R680" i="1"/>
  <c r="S680" i="1" s="1"/>
  <c r="R4409" i="1"/>
  <c r="R4011" i="1"/>
  <c r="S4011" i="1" s="1"/>
  <c r="R1330" i="1"/>
  <c r="R1341" i="1"/>
  <c r="R1338" i="1"/>
  <c r="S1338" i="1" s="1"/>
  <c r="R1335" i="1"/>
  <c r="R101" i="1"/>
  <c r="M593" i="33" s="1"/>
  <c r="R653" i="1"/>
  <c r="S653" i="1" s="1"/>
  <c r="R84" i="1"/>
  <c r="R95" i="1"/>
  <c r="R143" i="1"/>
  <c r="S143" i="1" s="1"/>
  <c r="R23" i="1"/>
  <c r="S23" i="1" s="1"/>
  <c r="R52" i="1"/>
  <c r="R4495" i="1"/>
  <c r="R1445" i="1"/>
  <c r="S1445" i="1" s="1"/>
  <c r="R264" i="1"/>
  <c r="S264" i="1" s="1"/>
  <c r="R18" i="1"/>
  <c r="R1679" i="1"/>
  <c r="R116" i="1"/>
  <c r="R636" i="1"/>
  <c r="R637" i="1"/>
  <c r="R74" i="1"/>
  <c r="S74" i="1" s="1"/>
  <c r="R1449" i="1"/>
  <c r="S1449" i="1" s="1"/>
  <c r="R1439" i="1"/>
  <c r="R182" i="1"/>
  <c r="S182" i="1" s="1"/>
  <c r="R45" i="1"/>
  <c r="R53" i="1"/>
  <c r="R176" i="1"/>
  <c r="S176" i="1" s="1"/>
  <c r="R25" i="1"/>
  <c r="S25" i="1" s="1"/>
  <c r="R647" i="1"/>
  <c r="R1473" i="1"/>
  <c r="R1677" i="1"/>
  <c r="R1689" i="1"/>
  <c r="S1689" i="1" s="1"/>
  <c r="R128" i="1"/>
  <c r="S128" i="1" s="1"/>
  <c r="R147" i="1"/>
  <c r="S147" i="1" s="1"/>
  <c r="R79" i="1"/>
  <c r="R1452" i="1"/>
  <c r="R12" i="1"/>
  <c r="R1447" i="1"/>
  <c r="S1447" i="1" s="1"/>
  <c r="R69" i="1"/>
  <c r="S69" i="1" s="1"/>
  <c r="R1580" i="1"/>
  <c r="R1490" i="1"/>
  <c r="R1533" i="1"/>
  <c r="R1536" i="1"/>
  <c r="R1531" i="1"/>
  <c r="R1576" i="1"/>
  <c r="R1480" i="1"/>
  <c r="R1582" i="1"/>
  <c r="S1582" i="1" s="1"/>
  <c r="R1581" i="1"/>
  <c r="S1581" i="1" s="1"/>
  <c r="R1593" i="1"/>
  <c r="R1598" i="1"/>
  <c r="R1485" i="1"/>
  <c r="S1485" i="1" s="1"/>
  <c r="R1488" i="1"/>
  <c r="R1597" i="1"/>
  <c r="S1597" i="1" s="1"/>
  <c r="R1479" i="1"/>
  <c r="S1479" i="1" s="1"/>
  <c r="R1526" i="1"/>
  <c r="R3265" i="1"/>
  <c r="R3262" i="1"/>
  <c r="S3262" i="1" s="1"/>
  <c r="R3261" i="1"/>
  <c r="S3261" i="1" s="1"/>
  <c r="R1334" i="1"/>
  <c r="R1340" i="1"/>
  <c r="S1340" i="1" s="1"/>
  <c r="R1328" i="1"/>
  <c r="R1329" i="1"/>
  <c r="R1450" i="1"/>
  <c r="R142" i="1"/>
  <c r="S142" i="1" s="1"/>
  <c r="R1682" i="1"/>
  <c r="S1682" i="1" s="1"/>
  <c r="R49" i="1"/>
  <c r="R133" i="1"/>
  <c r="R102" i="1"/>
  <c r="R268" i="1"/>
  <c r="S268" i="1" s="1"/>
  <c r="R99" i="1"/>
  <c r="R8" i="1"/>
  <c r="R652" i="1"/>
  <c r="S652" i="1" s="1"/>
  <c r="R14" i="1"/>
  <c r="R1448" i="1"/>
  <c r="S1448" i="1" s="1"/>
  <c r="R643" i="1"/>
  <c r="R44" i="1"/>
  <c r="R1465" i="1"/>
  <c r="S1465" i="1" s="1"/>
  <c r="R100" i="1"/>
  <c r="R9" i="1"/>
  <c r="R1678" i="1"/>
  <c r="R56" i="1"/>
  <c r="S56" i="1" s="1"/>
  <c r="R1684" i="1"/>
  <c r="S1684" i="1" s="1"/>
  <c r="R108" i="1"/>
  <c r="S108" i="1" s="1"/>
  <c r="R121" i="1"/>
  <c r="S121" i="1" s="1"/>
  <c r="R139" i="1"/>
  <c r="S139" i="1" s="1"/>
  <c r="R266" i="1"/>
  <c r="S266" i="1" s="1"/>
  <c r="R644" i="1"/>
  <c r="S644" i="1" s="1"/>
  <c r="R640" i="1"/>
  <c r="R51" i="1"/>
  <c r="S51" i="1" s="1"/>
  <c r="R81" i="1"/>
  <c r="S81" i="1" s="1"/>
  <c r="R146" i="1"/>
  <c r="R649" i="1"/>
  <c r="S649" i="1" s="1"/>
  <c r="R658" i="1"/>
  <c r="S658" i="1" s="1"/>
  <c r="R1673" i="1"/>
  <c r="R104" i="1"/>
  <c r="R132" i="1"/>
  <c r="R135" i="1"/>
  <c r="R138" i="1"/>
  <c r="S138" i="1" s="1"/>
  <c r="R1532" i="1"/>
  <c r="R1596" i="1"/>
  <c r="S1596" i="1" s="1"/>
  <c r="R1603" i="1"/>
  <c r="R1534" i="1"/>
  <c r="S1534" i="1" s="1"/>
  <c r="R1573" i="1"/>
  <c r="R1539" i="1"/>
  <c r="R1589" i="1"/>
  <c r="S1589" i="1" s="1"/>
  <c r="R1577" i="1"/>
  <c r="S1577" i="1" s="1"/>
  <c r="R1574" i="1"/>
  <c r="S1574" i="1" s="1"/>
  <c r="R1595" i="1"/>
  <c r="S1595" i="1" s="1"/>
  <c r="R1600" i="1"/>
  <c r="R1583" i="1"/>
  <c r="S1583" i="1" s="1"/>
  <c r="R1487" i="1"/>
  <c r="R1591" i="1"/>
  <c r="R1590" i="1"/>
  <c r="S1590" i="1" s="1"/>
  <c r="R1484" i="1"/>
  <c r="S1484" i="1" s="1"/>
  <c r="R694" i="1"/>
  <c r="R3263" i="1"/>
  <c r="S3263" i="1" s="1"/>
  <c r="R1530" i="1"/>
  <c r="R1527" i="1"/>
  <c r="R1486" i="1"/>
  <c r="R1482" i="1"/>
  <c r="S1482" i="1" s="1"/>
  <c r="R134" i="1"/>
  <c r="S134" i="1" s="1"/>
  <c r="T4" i="1"/>
  <c r="R657" i="1"/>
  <c r="S657" i="1" s="1"/>
  <c r="R66" i="1"/>
  <c r="R1466" i="1"/>
  <c r="S1466" i="1" s="1"/>
  <c r="R120" i="1"/>
  <c r="R145" i="1"/>
  <c r="R1456" i="1"/>
  <c r="S1456" i="1" s="1"/>
  <c r="R1342" i="1"/>
  <c r="Q41" i="1"/>
  <c r="N993" i="1"/>
  <c r="M35" i="1"/>
  <c r="I317" i="33" s="1"/>
  <c r="N994" i="1"/>
  <c r="N2818" i="1"/>
  <c r="N2816" i="1"/>
  <c r="N995" i="1"/>
  <c r="N989" i="1"/>
  <c r="N2817" i="1"/>
  <c r="G463" i="33"/>
  <c r="N991" i="1"/>
  <c r="N996" i="1"/>
  <c r="N2821" i="1"/>
  <c r="N2819" i="1"/>
  <c r="N2820" i="1"/>
  <c r="N992" i="1"/>
  <c r="P35" i="1"/>
  <c r="K34" i="1"/>
  <c r="K164" i="1"/>
  <c r="G461" i="33"/>
  <c r="H457" i="33"/>
  <c r="J460" i="33"/>
  <c r="L158" i="1"/>
  <c r="H459" i="33"/>
  <c r="G460" i="33"/>
  <c r="L160" i="1"/>
  <c r="K462" i="33"/>
  <c r="G340" i="33"/>
  <c r="G411" i="33" s="1"/>
  <c r="J463" i="33"/>
  <c r="P164" i="1"/>
  <c r="I458" i="33"/>
  <c r="M159" i="1"/>
  <c r="K463" i="33"/>
  <c r="O161" i="1"/>
  <c r="P159" i="1"/>
  <c r="K460" i="33"/>
  <c r="O160" i="1"/>
  <c r="K456" i="33"/>
  <c r="P157" i="1"/>
  <c r="H462" i="33"/>
  <c r="K459" i="33"/>
  <c r="L161" i="1"/>
  <c r="L163" i="1"/>
  <c r="P163" i="1"/>
  <c r="N155" i="1"/>
  <c r="O164" i="1"/>
  <c r="J459" i="33"/>
  <c r="P161" i="1"/>
  <c r="P160" i="1"/>
  <c r="N990" i="1"/>
  <c r="O40" i="1"/>
  <c r="M157" i="1"/>
  <c r="I456" i="33"/>
  <c r="K458" i="33"/>
  <c r="H456" i="33"/>
  <c r="N149" i="1"/>
  <c r="H460" i="33"/>
  <c r="L157" i="1"/>
  <c r="M160" i="1"/>
  <c r="K391" i="33"/>
  <c r="P162" i="1"/>
  <c r="J164" i="1"/>
  <c r="F393" i="33"/>
  <c r="N153" i="1"/>
  <c r="K160" i="1"/>
  <c r="K461" i="33"/>
  <c r="I463" i="33"/>
  <c r="N154" i="1"/>
  <c r="N150" i="1"/>
  <c r="N151" i="1"/>
  <c r="J456" i="33"/>
  <c r="F337" i="33"/>
  <c r="F408" i="33" s="1"/>
  <c r="I459" i="33"/>
  <c r="O157" i="1"/>
  <c r="I389" i="33"/>
  <c r="G457" i="33"/>
  <c r="F463" i="33"/>
  <c r="G459" i="33"/>
  <c r="K158" i="1"/>
  <c r="L159" i="1"/>
  <c r="H458" i="33"/>
  <c r="M164" i="1"/>
  <c r="K162" i="1"/>
  <c r="G338" i="33"/>
  <c r="G409" i="33" s="1"/>
  <c r="I338" i="33"/>
  <c r="I409" i="33" s="1"/>
  <c r="I461" i="33"/>
  <c r="J458" i="33"/>
  <c r="O159" i="1"/>
  <c r="J335" i="33"/>
  <c r="J406" i="33" s="1"/>
  <c r="K161" i="1"/>
  <c r="M162" i="1"/>
  <c r="J338" i="33"/>
  <c r="J409" i="33" s="1"/>
  <c r="J461" i="33"/>
  <c r="J387" i="33"/>
  <c r="O158" i="1"/>
  <c r="J334" i="33"/>
  <c r="J405" i="33" s="1"/>
  <c r="J457" i="33"/>
  <c r="F338" i="33"/>
  <c r="F409" i="33" s="1"/>
  <c r="L41" i="1"/>
  <c r="H323" i="33" s="1"/>
  <c r="O162" i="1"/>
  <c r="N152" i="1"/>
  <c r="N148" i="1"/>
  <c r="H461" i="33"/>
  <c r="L162" i="1"/>
  <c r="H338" i="33"/>
  <c r="H409" i="33" s="1"/>
  <c r="M38" i="1"/>
  <c r="I320" i="33" s="1"/>
  <c r="S2547" i="1" l="1"/>
  <c r="S2544" i="1"/>
  <c r="S2549" i="1"/>
  <c r="S1532" i="1"/>
  <c r="S1527" i="1"/>
  <c r="S1526" i="1"/>
  <c r="S1529" i="1"/>
  <c r="S1525" i="1"/>
  <c r="S952" i="1"/>
  <c r="S949" i="1"/>
  <c r="S954" i="1"/>
  <c r="S950" i="1"/>
  <c r="J322" i="33"/>
  <c r="J392" i="33" s="1"/>
  <c r="L322" i="33"/>
  <c r="L392" i="33" s="1"/>
  <c r="L319" i="33"/>
  <c r="L389" i="33" s="1"/>
  <c r="L317" i="33"/>
  <c r="L387" i="33" s="1"/>
  <c r="L321" i="33"/>
  <c r="L391" i="33" s="1"/>
  <c r="L320" i="33"/>
  <c r="L390" i="33" s="1"/>
  <c r="L318" i="33"/>
  <c r="L388" i="33" s="1"/>
  <c r="G316" i="33"/>
  <c r="G386" i="33" s="1"/>
  <c r="K317" i="33"/>
  <c r="K387" i="33" s="1"/>
  <c r="S15" i="1"/>
  <c r="L323" i="33"/>
  <c r="L393" i="33" s="1"/>
  <c r="L316" i="33"/>
  <c r="L386" i="33" s="1"/>
  <c r="S11" i="1"/>
  <c r="I322" i="33"/>
  <c r="I392" i="33" s="1"/>
  <c r="M163" i="1"/>
  <c r="I462" i="33"/>
  <c r="T27" i="1"/>
  <c r="T31" i="1"/>
  <c r="T29" i="1"/>
  <c r="T33" i="1"/>
  <c r="T30" i="1"/>
  <c r="T28" i="1"/>
  <c r="T26" i="1"/>
  <c r="T32" i="1"/>
  <c r="M785" i="33"/>
  <c r="S4494" i="1"/>
  <c r="M787" i="33"/>
  <c r="M786" i="33"/>
  <c r="S4489" i="1"/>
  <c r="M782" i="33"/>
  <c r="S4491" i="1"/>
  <c r="M784" i="33"/>
  <c r="S4495" i="1"/>
  <c r="M788" i="33"/>
  <c r="S4490" i="1"/>
  <c r="M783" i="33"/>
  <c r="S4488" i="1"/>
  <c r="M781" i="33"/>
  <c r="T988" i="1"/>
  <c r="T984" i="1"/>
  <c r="T987" i="1"/>
  <c r="T981" i="1"/>
  <c r="T983" i="1"/>
  <c r="T982" i="1"/>
  <c r="T986" i="1"/>
  <c r="T985" i="1"/>
  <c r="S3243" i="1"/>
  <c r="S3248" i="1"/>
  <c r="S3242" i="1"/>
  <c r="S3246" i="1"/>
  <c r="S3245" i="1"/>
  <c r="S3247" i="1"/>
  <c r="R695" i="1"/>
  <c r="R701" i="1"/>
  <c r="S688" i="1"/>
  <c r="S696" i="1" s="1"/>
  <c r="R696" i="1"/>
  <c r="R699" i="1"/>
  <c r="S694" i="1"/>
  <c r="R702" i="1"/>
  <c r="S690" i="1"/>
  <c r="S698" i="1" s="1"/>
  <c r="R698" i="1"/>
  <c r="S692" i="1"/>
  <c r="S700" i="1" s="1"/>
  <c r="R700" i="1"/>
  <c r="S689" i="1"/>
  <c r="S697" i="1" s="1"/>
  <c r="R697" i="1"/>
  <c r="I159" i="1"/>
  <c r="S907" i="1"/>
  <c r="S915" i="1" s="1"/>
  <c r="R915" i="1"/>
  <c r="S906" i="1"/>
  <c r="S914" i="1" s="1"/>
  <c r="R914" i="1"/>
  <c r="S912" i="1"/>
  <c r="S920" i="1" s="1"/>
  <c r="R920" i="1"/>
  <c r="S911" i="1"/>
  <c r="S919" i="1" s="1"/>
  <c r="R919" i="1"/>
  <c r="S910" i="1"/>
  <c r="S918" i="1" s="1"/>
  <c r="R918" i="1"/>
  <c r="S908" i="1"/>
  <c r="S916" i="1" s="1"/>
  <c r="R916" i="1"/>
  <c r="S909" i="1"/>
  <c r="S917" i="1" s="1"/>
  <c r="R917" i="1"/>
  <c r="S1118" i="1"/>
  <c r="S1122" i="1"/>
  <c r="S1123" i="1"/>
  <c r="S1331" i="1"/>
  <c r="S1327" i="1"/>
  <c r="S1330" i="1"/>
  <c r="E4388" i="1"/>
  <c r="E4406" i="1"/>
  <c r="E4483" i="1" s="1"/>
  <c r="E4397" i="1"/>
  <c r="S1404" i="1"/>
  <c r="T1375" i="1"/>
  <c r="T1374" i="1"/>
  <c r="T1383" i="1"/>
  <c r="T1372" i="1"/>
  <c r="T1399" i="1"/>
  <c r="T1362" i="1"/>
  <c r="T1395" i="1"/>
  <c r="T1391" i="1"/>
  <c r="T1367" i="1"/>
  <c r="T1364" i="1"/>
  <c r="T1396" i="1"/>
  <c r="T1392" i="1"/>
  <c r="T1373" i="1"/>
  <c r="T1369" i="1"/>
  <c r="T1366" i="1"/>
  <c r="T1397" i="1"/>
  <c r="T1393" i="1"/>
  <c r="T1371" i="1"/>
  <c r="T1360" i="1"/>
  <c r="T1398" i="1"/>
  <c r="T1394" i="1"/>
  <c r="T1389" i="1"/>
  <c r="T1387" i="1"/>
  <c r="T1385" i="1"/>
  <c r="T1361" i="1"/>
  <c r="T1386" i="1"/>
  <c r="T1368" i="1"/>
  <c r="T1384" i="1"/>
  <c r="T1376" i="1"/>
  <c r="T1380" i="1"/>
  <c r="T1390" i="1"/>
  <c r="T1365" i="1"/>
  <c r="T1377" i="1"/>
  <c r="T1379" i="1"/>
  <c r="T1381" i="1"/>
  <c r="T1363" i="1"/>
  <c r="T1378" i="1"/>
  <c r="T1382" i="1"/>
  <c r="T1388" i="1"/>
  <c r="T1370" i="1"/>
  <c r="T1270" i="1"/>
  <c r="T1278" i="1"/>
  <c r="T1267" i="1"/>
  <c r="T1265" i="1"/>
  <c r="T1269" i="1"/>
  <c r="T1263" i="1"/>
  <c r="T1310" i="1"/>
  <c r="T1255" i="1"/>
  <c r="T1309" i="1"/>
  <c r="T1286" i="1"/>
  <c r="T1307" i="1"/>
  <c r="T1306" i="1"/>
  <c r="T1299" i="1"/>
  <c r="T1295" i="1"/>
  <c r="T1326" i="1"/>
  <c r="T1303" i="1"/>
  <c r="T1298" i="1"/>
  <c r="T1294" i="1"/>
  <c r="T1264" i="1"/>
  <c r="T1262" i="1"/>
  <c r="T1308" i="1"/>
  <c r="T1302" i="1"/>
  <c r="T1297" i="1"/>
  <c r="T1296" i="1"/>
  <c r="T1285" i="1"/>
  <c r="T1322" i="1"/>
  <c r="T1318" i="1"/>
  <c r="T1325" i="1"/>
  <c r="T1321" i="1"/>
  <c r="T1324" i="1"/>
  <c r="T1320" i="1"/>
  <c r="T1323" i="1"/>
  <c r="T1319" i="1"/>
  <c r="T1311" i="1"/>
  <c r="T1315" i="1"/>
  <c r="T1281" i="1"/>
  <c r="T1279" i="1"/>
  <c r="T1289" i="1"/>
  <c r="T1293" i="1"/>
  <c r="T1305" i="1"/>
  <c r="T1256" i="1"/>
  <c r="T1258" i="1"/>
  <c r="T1273" i="1"/>
  <c r="T1277" i="1"/>
  <c r="T1284" i="1"/>
  <c r="T1314" i="1"/>
  <c r="T1283" i="1"/>
  <c r="T1288" i="1"/>
  <c r="T1292" i="1"/>
  <c r="T1282" i="1"/>
  <c r="T1313" i="1"/>
  <c r="T1317" i="1"/>
  <c r="T1287" i="1"/>
  <c r="T1291" i="1"/>
  <c r="T1260" i="1"/>
  <c r="T1259" i="1"/>
  <c r="T1271" i="1"/>
  <c r="T1275" i="1"/>
  <c r="T1312" i="1"/>
  <c r="T1316" i="1"/>
  <c r="T1280" i="1"/>
  <c r="T1290" i="1"/>
  <c r="T1304" i="1"/>
  <c r="T1261" i="1"/>
  <c r="T1266" i="1"/>
  <c r="T1274" i="1"/>
  <c r="T1300" i="1"/>
  <c r="T1301" i="1"/>
  <c r="T1257" i="1"/>
  <c r="T1268" i="1"/>
  <c r="T1272" i="1"/>
  <c r="T1276" i="1"/>
  <c r="T1236" i="1"/>
  <c r="T1232" i="1"/>
  <c r="T1228" i="1"/>
  <c r="T1234" i="1"/>
  <c r="T1230" i="1"/>
  <c r="T1222" i="1"/>
  <c r="T1235" i="1"/>
  <c r="T1233" i="1"/>
  <c r="T1231" i="1"/>
  <c r="T1229" i="1"/>
  <c r="T1225" i="1"/>
  <c r="T1221" i="1"/>
  <c r="T1220" i="1"/>
  <c r="T1227" i="1"/>
  <c r="T1223" i="1"/>
  <c r="T1212" i="1"/>
  <c r="T1214" i="1"/>
  <c r="T1213" i="1"/>
  <c r="T1207" i="1"/>
  <c r="T1211" i="1"/>
  <c r="T1216" i="1"/>
  <c r="T1215" i="1"/>
  <c r="T1206" i="1"/>
  <c r="T1210" i="1"/>
  <c r="T1224" i="1"/>
  <c r="T1219" i="1"/>
  <c r="T1205" i="1"/>
  <c r="T1209" i="1"/>
  <c r="T1226" i="1"/>
  <c r="T1208" i="1"/>
  <c r="T1217" i="1"/>
  <c r="T1218" i="1"/>
  <c r="S1124" i="1"/>
  <c r="T1196" i="1"/>
  <c r="T1180" i="1"/>
  <c r="T1176" i="1"/>
  <c r="T1178" i="1"/>
  <c r="T1174" i="1"/>
  <c r="T1108" i="1"/>
  <c r="T1179" i="1"/>
  <c r="T1173" i="1"/>
  <c r="T1116" i="1"/>
  <c r="T1106" i="1"/>
  <c r="T1104" i="1"/>
  <c r="T1107" i="1"/>
  <c r="T1103" i="1"/>
  <c r="T1177" i="1"/>
  <c r="T1102" i="1"/>
  <c r="T1100" i="1"/>
  <c r="T1099" i="1"/>
  <c r="T1101" i="1"/>
  <c r="T1097" i="1"/>
  <c r="T1175" i="1"/>
  <c r="T1105" i="1"/>
  <c r="T1096" i="1"/>
  <c r="T1109" i="1"/>
  <c r="T1112" i="1"/>
  <c r="T1098" i="1"/>
  <c r="T1094" i="1"/>
  <c r="T1189" i="1"/>
  <c r="T1190" i="1"/>
  <c r="T1191" i="1"/>
  <c r="T1192" i="1"/>
  <c r="T1193" i="1"/>
  <c r="T1194" i="1"/>
  <c r="T1195" i="1"/>
  <c r="T1095" i="1"/>
  <c r="T1110" i="1"/>
  <c r="T1113" i="1"/>
  <c r="T1115" i="1"/>
  <c r="T1093" i="1"/>
  <c r="T1111" i="1"/>
  <c r="T1114" i="1"/>
  <c r="T4006" i="1"/>
  <c r="T4000" i="1"/>
  <c r="T3999" i="1"/>
  <c r="T4004" i="1"/>
  <c r="T4001" i="1"/>
  <c r="T4003" i="1"/>
  <c r="T4005" i="1"/>
  <c r="T4002" i="1"/>
  <c r="T3941" i="1"/>
  <c r="T3940" i="1"/>
  <c r="T3939" i="1"/>
  <c r="T3938" i="1"/>
  <c r="T3937" i="1"/>
  <c r="T3936" i="1"/>
  <c r="T3935" i="1"/>
  <c r="T3934" i="1"/>
  <c r="T3942" i="1"/>
  <c r="T3922" i="1"/>
  <c r="T3921" i="1"/>
  <c r="T3920" i="1"/>
  <c r="T3919" i="1"/>
  <c r="T3918" i="1"/>
  <c r="T3932" i="1"/>
  <c r="T3908" i="1"/>
  <c r="T3933" i="1"/>
  <c r="T3902" i="1"/>
  <c r="T3899" i="1"/>
  <c r="T3895" i="1"/>
  <c r="T3916" i="1"/>
  <c r="T3912" i="1"/>
  <c r="T3906" i="1"/>
  <c r="T3901" i="1"/>
  <c r="T3898" i="1"/>
  <c r="T3896" i="1"/>
  <c r="T3886" i="1"/>
  <c r="T3897" i="1"/>
  <c r="T3889" i="1"/>
  <c r="T3880" i="1"/>
  <c r="T3891" i="1"/>
  <c r="T3879" i="1"/>
  <c r="T3998" i="1"/>
  <c r="T3914" i="1"/>
  <c r="T3910" i="1"/>
  <c r="T3983" i="1"/>
  <c r="T3994" i="1"/>
  <c r="T3904" i="1"/>
  <c r="T3893" i="1"/>
  <c r="T3887" i="1"/>
  <c r="T3926" i="1"/>
  <c r="T3900" i="1"/>
  <c r="T3894" i="1"/>
  <c r="T3881" i="1"/>
  <c r="T3996" i="1"/>
  <c r="T3992" i="1"/>
  <c r="T3991" i="1"/>
  <c r="T3990" i="1"/>
  <c r="T3997" i="1"/>
  <c r="T3995" i="1"/>
  <c r="T3993" i="1"/>
  <c r="T3966" i="1"/>
  <c r="T3888" i="1"/>
  <c r="T3988" i="1"/>
  <c r="T3960" i="1"/>
  <c r="T3962" i="1"/>
  <c r="T3964" i="1"/>
  <c r="T3890" i="1"/>
  <c r="T3930" i="1"/>
  <c r="T3925" i="1"/>
  <c r="T3924" i="1"/>
  <c r="T3965" i="1"/>
  <c r="T3923" i="1"/>
  <c r="T3987" i="1"/>
  <c r="T3961" i="1"/>
  <c r="T3913" i="1"/>
  <c r="T3909" i="1"/>
  <c r="T3929" i="1"/>
  <c r="T3984" i="1"/>
  <c r="T3986" i="1"/>
  <c r="T3905" i="1"/>
  <c r="T3917" i="1"/>
  <c r="T3985" i="1"/>
  <c r="T3927" i="1"/>
  <c r="T3884" i="1"/>
  <c r="T3907" i="1"/>
  <c r="T3883" i="1"/>
  <c r="T3885" i="1"/>
  <c r="T3915" i="1"/>
  <c r="T3989" i="1"/>
  <c r="T3903" i="1"/>
  <c r="T3882" i="1"/>
  <c r="T3911" i="1"/>
  <c r="T3892" i="1"/>
  <c r="T3928" i="1"/>
  <c r="T3963" i="1"/>
  <c r="T3959" i="1"/>
  <c r="T3931" i="1"/>
  <c r="T2911" i="1"/>
  <c r="T2910" i="1"/>
  <c r="T2908" i="1"/>
  <c r="T2904" i="1"/>
  <c r="T2907" i="1"/>
  <c r="T2903" i="1"/>
  <c r="T2950" i="1"/>
  <c r="T2948" i="1"/>
  <c r="T2909" i="1"/>
  <c r="T2943" i="1"/>
  <c r="T2906" i="1"/>
  <c r="T2940" i="1"/>
  <c r="T2938" i="1"/>
  <c r="T2897" i="1"/>
  <c r="T2939" i="1"/>
  <c r="T2905" i="1"/>
  <c r="T2941" i="1"/>
  <c r="T2937" i="1"/>
  <c r="T2951" i="1"/>
  <c r="T2936" i="1"/>
  <c r="T2918" i="1"/>
  <c r="T2916" i="1"/>
  <c r="T2914" i="1"/>
  <c r="T2942" i="1"/>
  <c r="T2934" i="1"/>
  <c r="T2931" i="1"/>
  <c r="T2935" i="1"/>
  <c r="T2959" i="1"/>
  <c r="T2927" i="1"/>
  <c r="T2925" i="1"/>
  <c r="T2921" i="1"/>
  <c r="T3004" i="1"/>
  <c r="T3003" i="1"/>
  <c r="T3002" i="1"/>
  <c r="T3001" i="1"/>
  <c r="T3000" i="1"/>
  <c r="T3015" i="1"/>
  <c r="T2983" i="1"/>
  <c r="T2952" i="1"/>
  <c r="T2923" i="1"/>
  <c r="T2919" i="1"/>
  <c r="T3007" i="1"/>
  <c r="T3014" i="1"/>
  <c r="T3010" i="1"/>
  <c r="T3023" i="1"/>
  <c r="T2955" i="1"/>
  <c r="T3005" i="1"/>
  <c r="T3009" i="1"/>
  <c r="T3012" i="1"/>
  <c r="T3008" i="1"/>
  <c r="T2953" i="1"/>
  <c r="T3011" i="1"/>
  <c r="T3013" i="1"/>
  <c r="T3022" i="1"/>
  <c r="T3020" i="1"/>
  <c r="T3018" i="1"/>
  <c r="T3016" i="1"/>
  <c r="T2956" i="1"/>
  <c r="T2977" i="1"/>
  <c r="T2928" i="1"/>
  <c r="T2917" i="1"/>
  <c r="T2930" i="1"/>
  <c r="T2901" i="1"/>
  <c r="T2947" i="1"/>
  <c r="T3017" i="1"/>
  <c r="T3021" i="1"/>
  <c r="T2958" i="1"/>
  <c r="T2926" i="1"/>
  <c r="T2929" i="1"/>
  <c r="T2932" i="1"/>
  <c r="T2954" i="1"/>
  <c r="T2920" i="1"/>
  <c r="T2924" i="1"/>
  <c r="T2981" i="1"/>
  <c r="T2912" i="1"/>
  <c r="T2913" i="1"/>
  <c r="T2933" i="1"/>
  <c r="T2945" i="1"/>
  <c r="T2899" i="1"/>
  <c r="T2900" i="1"/>
  <c r="T3006" i="1"/>
  <c r="T3019" i="1"/>
  <c r="T2957" i="1"/>
  <c r="T2922" i="1"/>
  <c r="T2979" i="1"/>
  <c r="T2915" i="1"/>
  <c r="T2946" i="1"/>
  <c r="T2902" i="1"/>
  <c r="T2976" i="1"/>
  <c r="T2978" i="1"/>
  <c r="T2980" i="1"/>
  <c r="T2982" i="1"/>
  <c r="T2898" i="1"/>
  <c r="T2944" i="1"/>
  <c r="T2896" i="1"/>
  <c r="T2949" i="1"/>
  <c r="S913" i="1"/>
  <c r="S921" i="1" s="1"/>
  <c r="R921" i="1"/>
  <c r="S890" i="1"/>
  <c r="T912" i="1"/>
  <c r="T920" i="1" s="1"/>
  <c r="T909" i="1"/>
  <c r="T917" i="1" s="1"/>
  <c r="T913" i="1"/>
  <c r="T921" i="1" s="1"/>
  <c r="T911" i="1"/>
  <c r="T919" i="1" s="1"/>
  <c r="T910" i="1"/>
  <c r="T918" i="1" s="1"/>
  <c r="T908" i="1"/>
  <c r="T916" i="1" s="1"/>
  <c r="T906" i="1"/>
  <c r="T914" i="1" s="1"/>
  <c r="T907" i="1"/>
  <c r="T915" i="1" s="1"/>
  <c r="S889" i="1"/>
  <c r="T1012" i="1"/>
  <c r="T1009" i="1"/>
  <c r="T1011" i="1"/>
  <c r="T1006" i="1"/>
  <c r="T1005" i="1"/>
  <c r="T1008" i="1"/>
  <c r="T1010" i="1"/>
  <c r="T1007" i="1"/>
  <c r="S60" i="1"/>
  <c r="S65" i="1"/>
  <c r="T891" i="1"/>
  <c r="T896" i="1"/>
  <c r="T892" i="1"/>
  <c r="T895" i="1"/>
  <c r="T890" i="1"/>
  <c r="T889" i="1"/>
  <c r="T894" i="1"/>
  <c r="T893" i="1"/>
  <c r="S2551" i="1"/>
  <c r="S2546" i="1"/>
  <c r="T2551" i="1"/>
  <c r="T2484" i="1"/>
  <c r="T2483" i="1"/>
  <c r="T2482" i="1"/>
  <c r="T2481" i="1"/>
  <c r="T2480" i="1"/>
  <c r="T2479" i="1"/>
  <c r="T2478" i="1"/>
  <c r="T2485" i="1"/>
  <c r="T2477" i="1"/>
  <c r="T2475" i="1"/>
  <c r="T2471" i="1"/>
  <c r="T2470" i="1"/>
  <c r="T2472" i="1"/>
  <c r="T2546" i="1"/>
  <c r="T2548" i="1"/>
  <c r="T2547" i="1"/>
  <c r="T2545" i="1"/>
  <c r="T2473" i="1"/>
  <c r="T2476" i="1"/>
  <c r="T2474" i="1"/>
  <c r="T2544" i="1"/>
  <c r="T2550" i="1"/>
  <c r="T2549" i="1"/>
  <c r="S2548" i="1"/>
  <c r="S2545" i="1"/>
  <c r="T1333" i="1"/>
  <c r="L459" i="33"/>
  <c r="T1332" i="1"/>
  <c r="Q163" i="1"/>
  <c r="S77" i="1"/>
  <c r="L339" i="33"/>
  <c r="L410" i="33" s="1"/>
  <c r="S106" i="1"/>
  <c r="S13" i="1"/>
  <c r="T112" i="1"/>
  <c r="L462" i="33"/>
  <c r="T4494" i="1"/>
  <c r="T1687" i="1"/>
  <c r="S146" i="1"/>
  <c r="S1488" i="1"/>
  <c r="S1580" i="1"/>
  <c r="S45" i="1"/>
  <c r="S4493" i="1"/>
  <c r="S651" i="1"/>
  <c r="S1604" i="1"/>
  <c r="S1437" i="1"/>
  <c r="S1457" i="1"/>
  <c r="S659" i="1"/>
  <c r="S1187" i="1"/>
  <c r="S1642" i="1"/>
  <c r="S1017" i="1"/>
  <c r="M566" i="33"/>
  <c r="S646" i="1"/>
  <c r="S265" i="1"/>
  <c r="S3026" i="1"/>
  <c r="S1020" i="1"/>
  <c r="M588" i="33"/>
  <c r="S145" i="1"/>
  <c r="M571" i="33"/>
  <c r="S136" i="1"/>
  <c r="S1540" i="1"/>
  <c r="S71" i="1"/>
  <c r="M565" i="33"/>
  <c r="S107" i="1"/>
  <c r="S1197" i="1"/>
  <c r="S951" i="1"/>
  <c r="M569" i="33"/>
  <c r="S1120" i="1"/>
  <c r="S124" i="1"/>
  <c r="S691" i="1"/>
  <c r="S699" i="1" s="1"/>
  <c r="S3029" i="1"/>
  <c r="S1117" i="1"/>
  <c r="S105" i="1"/>
  <c r="S4501" i="1"/>
  <c r="S1201" i="1"/>
  <c r="S996" i="1"/>
  <c r="T61" i="1"/>
  <c r="T24" i="1"/>
  <c r="T1122" i="1"/>
  <c r="S66" i="1"/>
  <c r="S1530" i="1"/>
  <c r="S1591" i="1"/>
  <c r="S1539" i="1"/>
  <c r="S132" i="1"/>
  <c r="S133" i="1"/>
  <c r="S1450" i="1"/>
  <c r="S1598" i="1"/>
  <c r="S1480" i="1"/>
  <c r="S1533" i="1"/>
  <c r="S1452" i="1"/>
  <c r="S1473" i="1"/>
  <c r="S116" i="1"/>
  <c r="S3698" i="1"/>
  <c r="S4323" i="1"/>
  <c r="S1685" i="1"/>
  <c r="S1467" i="1"/>
  <c r="S1592" i="1"/>
  <c r="S1535" i="1"/>
  <c r="S1602" i="1"/>
  <c r="S1443" i="1"/>
  <c r="S64" i="1"/>
  <c r="S1469" i="1"/>
  <c r="S1013" i="1"/>
  <c r="S1594" i="1"/>
  <c r="S1472" i="1"/>
  <c r="S48" i="1"/>
  <c r="M732" i="33"/>
  <c r="S1188" i="1"/>
  <c r="S3701" i="1"/>
  <c r="S3244" i="1"/>
  <c r="S1139" i="1"/>
  <c r="S3024" i="1"/>
  <c r="S1644" i="1"/>
  <c r="S1400" i="1"/>
  <c r="S1474" i="1"/>
  <c r="S110" i="1"/>
  <c r="S953" i="1"/>
  <c r="S4008" i="1"/>
  <c r="S1486" i="1"/>
  <c r="S640" i="1"/>
  <c r="S643" i="1"/>
  <c r="S1531" i="1"/>
  <c r="S1686" i="1"/>
  <c r="S1185" i="1"/>
  <c r="S1164" i="1"/>
  <c r="S4010" i="1"/>
  <c r="S1635" i="1"/>
  <c r="S4500" i="1"/>
  <c r="S1579" i="1"/>
  <c r="S1444" i="1"/>
  <c r="S1634" i="1"/>
  <c r="M585" i="33"/>
  <c r="S1130" i="1"/>
  <c r="E388" i="33"/>
  <c r="S1121" i="1"/>
  <c r="E393" i="33"/>
  <c r="E458" i="33"/>
  <c r="T658" i="1"/>
  <c r="T1127" i="1"/>
  <c r="T123" i="1"/>
  <c r="T1464" i="1"/>
  <c r="S1600" i="1"/>
  <c r="S1603" i="1"/>
  <c r="S135" i="1"/>
  <c r="S1673" i="1"/>
  <c r="S1536" i="1"/>
  <c r="M562" i="33"/>
  <c r="S1677" i="1"/>
  <c r="S636" i="1"/>
  <c r="S4409" i="1"/>
  <c r="S1436" i="1"/>
  <c r="M733" i="33"/>
  <c r="S1586" i="1"/>
  <c r="S3249" i="1"/>
  <c r="S955" i="1"/>
  <c r="S687" i="1"/>
  <c r="S695" i="1" s="1"/>
  <c r="M568" i="33"/>
  <c r="S1478" i="1"/>
  <c r="S1183" i="1"/>
  <c r="S1014" i="1"/>
  <c r="S1645" i="1"/>
  <c r="S686" i="1"/>
  <c r="S1143" i="1"/>
  <c r="S3700" i="1"/>
  <c r="S1016" i="1"/>
  <c r="S96" i="1"/>
  <c r="M597" i="33"/>
  <c r="T1537" i="1"/>
  <c r="T1155" i="1"/>
  <c r="T73" i="1"/>
  <c r="T1013" i="1"/>
  <c r="S1487" i="1"/>
  <c r="S1573" i="1"/>
  <c r="S44" i="1"/>
  <c r="S49" i="1"/>
  <c r="S3265" i="1"/>
  <c r="S1593" i="1"/>
  <c r="S1576" i="1"/>
  <c r="S1490" i="1"/>
  <c r="S647" i="1"/>
  <c r="S53" i="1"/>
  <c r="S1439" i="1"/>
  <c r="S637" i="1"/>
  <c r="S1159" i="1"/>
  <c r="S4326" i="1"/>
  <c r="M584" i="33"/>
  <c r="S1438" i="1"/>
  <c r="S3259" i="1"/>
  <c r="S1538" i="1"/>
  <c r="S1458" i="1"/>
  <c r="S1332" i="1"/>
  <c r="S130" i="1"/>
  <c r="S140" i="1"/>
  <c r="S3695" i="1"/>
  <c r="S3027" i="1"/>
  <c r="S1643" i="1"/>
  <c r="S1528" i="1"/>
  <c r="S1537" i="1"/>
  <c r="S1137" i="1"/>
  <c r="S1584" i="1"/>
  <c r="M574" i="33"/>
  <c r="S61" i="1"/>
  <c r="S642" i="1"/>
  <c r="S693" i="1"/>
  <c r="S4492" i="1"/>
  <c r="S1647" i="1"/>
  <c r="S1146" i="1"/>
  <c r="S1119" i="1"/>
  <c r="S1477" i="1"/>
  <c r="S1453" i="1"/>
  <c r="S1133" i="1"/>
  <c r="S1129" i="1"/>
  <c r="S956" i="1"/>
  <c r="S1402" i="1"/>
  <c r="S80" i="1"/>
  <c r="S1675" i="1"/>
  <c r="T1580" i="1"/>
  <c r="T1197" i="1"/>
  <c r="T993" i="1"/>
  <c r="T25" i="1"/>
  <c r="T642" i="1"/>
  <c r="Q159" i="1"/>
  <c r="S1149" i="1"/>
  <c r="S93" i="1"/>
  <c r="T1186" i="1"/>
  <c r="T85" i="1"/>
  <c r="N568" i="33" s="1"/>
  <c r="T178" i="1"/>
  <c r="T4011" i="1"/>
  <c r="T4492" i="1"/>
  <c r="T13" i="1"/>
  <c r="T1652" i="1"/>
  <c r="T694" i="1"/>
  <c r="T1441" i="1"/>
  <c r="T77" i="1"/>
  <c r="T1157" i="1"/>
  <c r="T2819" i="1"/>
  <c r="T1576" i="1"/>
  <c r="T114" i="1"/>
  <c r="T1470" i="1"/>
  <c r="T1525" i="1"/>
  <c r="T1438" i="1"/>
  <c r="T126" i="1"/>
  <c r="T1014" i="1"/>
  <c r="S1401" i="1"/>
  <c r="S10" i="1"/>
  <c r="M731" i="33"/>
  <c r="S1405" i="1"/>
  <c r="S1407" i="1"/>
  <c r="S1406" i="1"/>
  <c r="T1117" i="1"/>
  <c r="T1407" i="1"/>
  <c r="T1406" i="1"/>
  <c r="T1404" i="1"/>
  <c r="T1402" i="1"/>
  <c r="T1401" i="1"/>
  <c r="T1405" i="1"/>
  <c r="T1400" i="1"/>
  <c r="T1403" i="1"/>
  <c r="T134" i="1"/>
  <c r="T11" i="1"/>
  <c r="T1147" i="1"/>
  <c r="T655" i="1"/>
  <c r="T1016" i="1"/>
  <c r="T1128" i="1"/>
  <c r="T1135" i="1"/>
  <c r="T3030" i="1"/>
  <c r="T1677" i="1"/>
  <c r="N734" i="33" s="1"/>
  <c r="T3260" i="1"/>
  <c r="T1540" i="1"/>
  <c r="T137" i="1"/>
  <c r="T949" i="1"/>
  <c r="L460" i="33"/>
  <c r="S1403" i="1"/>
  <c r="Q158" i="1"/>
  <c r="L456" i="33"/>
  <c r="Q157" i="1"/>
  <c r="M573" i="33"/>
  <c r="Q161" i="1"/>
  <c r="L457" i="33"/>
  <c r="S1676" i="1"/>
  <c r="M701" i="33"/>
  <c r="S41" i="1"/>
  <c r="S79" i="1"/>
  <c r="S91" i="1"/>
  <c r="S1680" i="1"/>
  <c r="R41" i="1"/>
  <c r="R37" i="1"/>
  <c r="S88" i="1"/>
  <c r="M730" i="33"/>
  <c r="M734" i="33"/>
  <c r="S83" i="1"/>
  <c r="M595" i="33"/>
  <c r="S39" i="1"/>
  <c r="L458" i="33"/>
  <c r="M697" i="33"/>
  <c r="M695" i="33"/>
  <c r="R39" i="1"/>
  <c r="M700" i="33"/>
  <c r="M570" i="33"/>
  <c r="Q162" i="1"/>
  <c r="S82" i="1"/>
  <c r="L461" i="33"/>
  <c r="Q160" i="1"/>
  <c r="S685" i="1"/>
  <c r="T267" i="1"/>
  <c r="T1459" i="1"/>
  <c r="T1457" i="1"/>
  <c r="T1684" i="1"/>
  <c r="T682" i="1"/>
  <c r="T119" i="1"/>
  <c r="T4488" i="1"/>
  <c r="T1183" i="1"/>
  <c r="T1679" i="1"/>
  <c r="N736" i="33" s="1"/>
  <c r="T693" i="1"/>
  <c r="T1449" i="1"/>
  <c r="T1489" i="1"/>
  <c r="T640" i="1"/>
  <c r="T1462" i="1"/>
  <c r="T52" i="1"/>
  <c r="T4412" i="1"/>
  <c r="T1184" i="1"/>
  <c r="T100" i="1"/>
  <c r="N592" i="33" s="1"/>
  <c r="T4327" i="1"/>
  <c r="T3025" i="1"/>
  <c r="T1439" i="1"/>
  <c r="T1683" i="1"/>
  <c r="T4496" i="1"/>
  <c r="S85" i="1"/>
  <c r="R40" i="1"/>
  <c r="L336" i="33"/>
  <c r="L407" i="33" s="1"/>
  <c r="L463" i="33"/>
  <c r="M599" i="33"/>
  <c r="S86" i="1"/>
  <c r="T1164" i="1"/>
  <c r="T2822" i="1"/>
  <c r="M698" i="33"/>
  <c r="S89" i="1"/>
  <c r="S35" i="1"/>
  <c r="T4007" i="1"/>
  <c r="T264" i="1"/>
  <c r="T3247" i="1"/>
  <c r="T4410" i="1"/>
  <c r="T84" i="1"/>
  <c r="N567" i="33" s="1"/>
  <c r="T4416" i="1"/>
  <c r="T98" i="1"/>
  <c r="N590" i="33" s="1"/>
  <c r="T1603" i="1"/>
  <c r="T1645" i="1"/>
  <c r="T127" i="1"/>
  <c r="T4495" i="1"/>
  <c r="T1181" i="1"/>
  <c r="T72" i="1"/>
  <c r="T679" i="1"/>
  <c r="T1586" i="1"/>
  <c r="T92" i="1"/>
  <c r="N584" i="33" s="1"/>
  <c r="T4321" i="1"/>
  <c r="T1573" i="1"/>
  <c r="T2821" i="1"/>
  <c r="T1328" i="1"/>
  <c r="T1447" i="1"/>
  <c r="S38" i="1"/>
  <c r="S1154" i="1"/>
  <c r="S40" i="1"/>
  <c r="R35" i="1"/>
  <c r="R38" i="1"/>
  <c r="R154" i="1"/>
  <c r="M339" i="33" s="1"/>
  <c r="M410" i="33" s="1"/>
  <c r="T683" i="1"/>
  <c r="T651" i="1"/>
  <c r="T1597" i="1"/>
  <c r="T4489" i="1"/>
  <c r="T2820" i="1"/>
  <c r="T1201" i="1"/>
  <c r="T4502" i="1"/>
  <c r="T1578" i="1"/>
  <c r="T1150" i="1"/>
  <c r="T1674" i="1"/>
  <c r="N731" i="33" s="1"/>
  <c r="T1161" i="1"/>
  <c r="T1601" i="1"/>
  <c r="T1655" i="1"/>
  <c r="T1019" i="1"/>
  <c r="T48" i="1"/>
  <c r="T687" i="1"/>
  <c r="T1154" i="1"/>
  <c r="T1479" i="1"/>
  <c r="T86" i="1"/>
  <c r="N569" i="33" s="1"/>
  <c r="T1142" i="1"/>
  <c r="T18" i="1"/>
  <c r="T3264" i="1"/>
  <c r="T1532" i="1"/>
  <c r="T139" i="1"/>
  <c r="T106" i="1"/>
  <c r="T261" i="1"/>
  <c r="T2818" i="1"/>
  <c r="T1341" i="1"/>
  <c r="T93" i="1"/>
  <c r="N585" i="33" s="1"/>
  <c r="S36" i="1"/>
  <c r="R149" i="1"/>
  <c r="M334" i="33" s="1"/>
  <c r="M405" i="33" s="1"/>
  <c r="S92" i="1"/>
  <c r="M694" i="33"/>
  <c r="S76" i="1"/>
  <c r="S101" i="1"/>
  <c r="Q164" i="1"/>
  <c r="M564" i="33"/>
  <c r="R36" i="1"/>
  <c r="S1341" i="1"/>
  <c r="M699" i="33"/>
  <c r="M561" i="33"/>
  <c r="S1339" i="1"/>
  <c r="M696" i="33"/>
  <c r="R151" i="1"/>
  <c r="M336" i="33" s="1"/>
  <c r="M407" i="33" s="1"/>
  <c r="M589" i="33"/>
  <c r="S1342" i="1"/>
  <c r="S1334" i="1"/>
  <c r="R155" i="1"/>
  <c r="M340" i="33" s="1"/>
  <c r="M411" i="33" s="1"/>
  <c r="T66" i="1"/>
  <c r="T636" i="1"/>
  <c r="T4497" i="1"/>
  <c r="T653" i="1"/>
  <c r="T1163" i="1"/>
  <c r="T95" i="1"/>
  <c r="N587" i="33" s="1"/>
  <c r="T102" i="1"/>
  <c r="N594" i="33" s="1"/>
  <c r="T1437" i="1"/>
  <c r="T1481" i="1"/>
  <c r="T1579" i="1"/>
  <c r="T125" i="1"/>
  <c r="T3242" i="1"/>
  <c r="T1595" i="1"/>
  <c r="T1132" i="1"/>
  <c r="T1188" i="1"/>
  <c r="T23" i="1"/>
  <c r="T83" i="1"/>
  <c r="N566" i="33" s="1"/>
  <c r="T120" i="1"/>
  <c r="T103" i="1"/>
  <c r="T1125" i="1"/>
  <c r="T53" i="1"/>
  <c r="T954" i="1"/>
  <c r="T3027" i="1"/>
  <c r="T1435" i="1"/>
  <c r="T1452" i="1"/>
  <c r="T64" i="1"/>
  <c r="T49" i="1"/>
  <c r="T3263" i="1"/>
  <c r="T1445" i="1"/>
  <c r="T1649" i="1"/>
  <c r="T1456" i="1"/>
  <c r="T181" i="1"/>
  <c r="T1202" i="1"/>
  <c r="T3245" i="1"/>
  <c r="T1644" i="1"/>
  <c r="T1587" i="1"/>
  <c r="T1134" i="1"/>
  <c r="T68" i="1"/>
  <c r="T1476" i="1"/>
  <c r="T129" i="1"/>
  <c r="T1591" i="1"/>
  <c r="T1583" i="1"/>
  <c r="T1017" i="1"/>
  <c r="T1490" i="1"/>
  <c r="T177" i="1"/>
  <c r="T4328" i="1"/>
  <c r="T1632" i="1"/>
  <c r="T1599" i="1"/>
  <c r="T1533" i="1"/>
  <c r="T1020" i="1"/>
  <c r="T956" i="1"/>
  <c r="T132" i="1"/>
  <c r="T99" i="1"/>
  <c r="N591" i="33" s="1"/>
  <c r="T115" i="1"/>
  <c r="T684" i="1"/>
  <c r="T4322" i="1"/>
  <c r="T1642" i="1"/>
  <c r="T133" i="1"/>
  <c r="T1634" i="1"/>
  <c r="T1338" i="1"/>
  <c r="S1335" i="1"/>
  <c r="S1328" i="1"/>
  <c r="S12" i="1"/>
  <c r="S57" i="1"/>
  <c r="R153" i="1"/>
  <c r="M586" i="33"/>
  <c r="R150" i="1"/>
  <c r="M335" i="33" s="1"/>
  <c r="M406" i="33" s="1"/>
  <c r="M590" i="33"/>
  <c r="S98" i="1"/>
  <c r="S1333" i="1"/>
  <c r="S120" i="1"/>
  <c r="R152" i="1"/>
  <c r="T131" i="1"/>
  <c r="T91" i="1"/>
  <c r="N574" i="33" s="1"/>
  <c r="T1596" i="1"/>
  <c r="T65" i="1"/>
  <c r="T1526" i="1"/>
  <c r="T1130" i="1"/>
  <c r="T955" i="1"/>
  <c r="T1143" i="1"/>
  <c r="T1465" i="1"/>
  <c r="T143" i="1"/>
  <c r="T1529" i="1"/>
  <c r="T656" i="1"/>
  <c r="T1535" i="1"/>
  <c r="T97" i="1"/>
  <c r="T55" i="1"/>
  <c r="T1581" i="1"/>
  <c r="T1331" i="1"/>
  <c r="T1339" i="1"/>
  <c r="T1327" i="1"/>
  <c r="T1330" i="1"/>
  <c r="T9" i="1"/>
  <c r="T4503" i="1"/>
  <c r="T147" i="1"/>
  <c r="T637" i="1"/>
  <c r="T87" i="1"/>
  <c r="N570" i="33" s="1"/>
  <c r="T1635" i="1"/>
  <c r="T952" i="1"/>
  <c r="T2817" i="1"/>
  <c r="T3699" i="1"/>
  <c r="T1636" i="1"/>
  <c r="T1453" i="1"/>
  <c r="T268" i="1"/>
  <c r="T1686" i="1"/>
  <c r="T101" i="1"/>
  <c r="T1018" i="1"/>
  <c r="T78" i="1"/>
  <c r="T3259" i="1"/>
  <c r="T686" i="1"/>
  <c r="T1685" i="1"/>
  <c r="T46" i="1"/>
  <c r="T175" i="1"/>
  <c r="T142" i="1"/>
  <c r="T107" i="1"/>
  <c r="N599" i="33" s="1"/>
  <c r="T140" i="1"/>
  <c r="T96" i="1"/>
  <c r="N588" i="33" s="1"/>
  <c r="T1152" i="1"/>
  <c r="T1454" i="1"/>
  <c r="T1474" i="1"/>
  <c r="T1488" i="1"/>
  <c r="T1137" i="1"/>
  <c r="T992" i="1"/>
  <c r="T1539" i="1"/>
  <c r="T1469" i="1"/>
  <c r="T1648" i="1"/>
  <c r="T3024" i="1"/>
  <c r="T4013" i="1"/>
  <c r="T1680" i="1"/>
  <c r="N737" i="33" s="1"/>
  <c r="T4415" i="1"/>
  <c r="T4323" i="1"/>
  <c r="T21" i="1"/>
  <c r="T82" i="1"/>
  <c r="N565" i="33" s="1"/>
  <c r="T111" i="1"/>
  <c r="T108" i="1"/>
  <c r="T144" i="1"/>
  <c r="T645" i="1"/>
  <c r="T996" i="1"/>
  <c r="T1534" i="1"/>
  <c r="T1471" i="1"/>
  <c r="T1486" i="1"/>
  <c r="T1473" i="1"/>
  <c r="T1139" i="1"/>
  <c r="T1584" i="1"/>
  <c r="T4491" i="1"/>
  <c r="T4501" i="1"/>
  <c r="T1478" i="1"/>
  <c r="T1146" i="1"/>
  <c r="T3248" i="1"/>
  <c r="T1162" i="1"/>
  <c r="T953" i="1"/>
  <c r="T12" i="1"/>
  <c r="T63" i="1"/>
  <c r="T262" i="1"/>
  <c r="T59" i="1"/>
  <c r="T79" i="1"/>
  <c r="N562" i="33" s="1"/>
  <c r="T60" i="1"/>
  <c r="T1588" i="1"/>
  <c r="T1451" i="1"/>
  <c r="T1466" i="1"/>
  <c r="T1654" i="1"/>
  <c r="T1528" i="1"/>
  <c r="T3249" i="1"/>
  <c r="T4414" i="1"/>
  <c r="T1460" i="1"/>
  <c r="T1141" i="1"/>
  <c r="T51" i="1"/>
  <c r="T19" i="1"/>
  <c r="T1124" i="1"/>
  <c r="T643" i="1"/>
  <c r="T1536" i="1"/>
  <c r="T1589" i="1"/>
  <c r="T54" i="1"/>
  <c r="T180" i="1"/>
  <c r="T70" i="1"/>
  <c r="T1641" i="1"/>
  <c r="T1342" i="1"/>
  <c r="T1340" i="1"/>
  <c r="T1336" i="1"/>
  <c r="T1637" i="1"/>
  <c r="T1442" i="1"/>
  <c r="T3244" i="1"/>
  <c r="T3026" i="1"/>
  <c r="T647" i="1"/>
  <c r="T650" i="1"/>
  <c r="T680" i="1"/>
  <c r="T116" i="1"/>
  <c r="T3029" i="1"/>
  <c r="T3258" i="1"/>
  <c r="T4325" i="1"/>
  <c r="T692" i="1"/>
  <c r="T113" i="1"/>
  <c r="T646" i="1"/>
  <c r="T1120" i="1"/>
  <c r="T1450" i="1"/>
  <c r="T994" i="1"/>
  <c r="T1651" i="1"/>
  <c r="T1650" i="1"/>
  <c r="T1604" i="1"/>
  <c r="T1653" i="1"/>
  <c r="T1574" i="1"/>
  <c r="T3695" i="1"/>
  <c r="T3261" i="1"/>
  <c r="T3262" i="1"/>
  <c r="T689" i="1"/>
  <c r="T47" i="1"/>
  <c r="T146" i="1"/>
  <c r="T74" i="1"/>
  <c r="T1118" i="1"/>
  <c r="T1455" i="1"/>
  <c r="T1436" i="1"/>
  <c r="T1585" i="1"/>
  <c r="T1640" i="1"/>
  <c r="T3028" i="1"/>
  <c r="T3701" i="1"/>
  <c r="T4409" i="1"/>
  <c r="T1598" i="1"/>
  <c r="T1446" i="1"/>
  <c r="T950" i="1"/>
  <c r="T263" i="1"/>
  <c r="T1463" i="1"/>
  <c r="T105" i="1"/>
  <c r="N597" i="33" s="1"/>
  <c r="T1678" i="1"/>
  <c r="T1590" i="1"/>
  <c r="T652" i="1"/>
  <c r="T1688" i="1"/>
  <c r="T20" i="1"/>
  <c r="T62" i="1"/>
  <c r="T649" i="1"/>
  <c r="T1140" i="1"/>
  <c r="T1487" i="1"/>
  <c r="T3698" i="1"/>
  <c r="T3243" i="1"/>
  <c r="T1198" i="1"/>
  <c r="T121" i="1"/>
  <c r="T110" i="1"/>
  <c r="T1119" i="1"/>
  <c r="T1185" i="1"/>
  <c r="T1187" i="1"/>
  <c r="T4493" i="1"/>
  <c r="T90" i="1"/>
  <c r="N573" i="33" s="1"/>
  <c r="T141" i="1"/>
  <c r="T80" i="1"/>
  <c r="N563" i="33" s="1"/>
  <c r="T1121" i="1"/>
  <c r="T990" i="1"/>
  <c r="T4014" i="1"/>
  <c r="T4413" i="1"/>
  <c r="T1444" i="1"/>
  <c r="T71" i="1"/>
  <c r="T3246" i="1"/>
  <c r="T1602" i="1"/>
  <c r="T58" i="1"/>
  <c r="T1158" i="1"/>
  <c r="T654" i="1"/>
  <c r="T688" i="1"/>
  <c r="T81" i="1"/>
  <c r="T136" i="1"/>
  <c r="T1582" i="1"/>
  <c r="T1485" i="1"/>
  <c r="T1483" i="1"/>
  <c r="T1594" i="1"/>
  <c r="T1144" i="1"/>
  <c r="T1475" i="1"/>
  <c r="T1575" i="1"/>
  <c r="T1477" i="1"/>
  <c r="T1527" i="1"/>
  <c r="T1676" i="1"/>
  <c r="N733" i="33" s="1"/>
  <c r="T1131" i="1"/>
  <c r="T4012" i="1"/>
  <c r="T1484" i="1"/>
  <c r="T104" i="1"/>
  <c r="T69" i="1"/>
  <c r="T1461" i="1"/>
  <c r="T10" i="1"/>
  <c r="T57" i="1"/>
  <c r="T1593" i="1"/>
  <c r="T1133" i="1"/>
  <c r="T1458" i="1"/>
  <c r="T991" i="1"/>
  <c r="T1203" i="1"/>
  <c r="T8" i="1"/>
  <c r="T1675" i="1"/>
  <c r="N732" i="33" s="1"/>
  <c r="T4499" i="1"/>
  <c r="T176" i="1"/>
  <c r="T138" i="1"/>
  <c r="T1159" i="1"/>
  <c r="T1329" i="1"/>
  <c r="T1334" i="1"/>
  <c r="T1337" i="1"/>
  <c r="T135" i="1"/>
  <c r="T182" i="1"/>
  <c r="T1129" i="1"/>
  <c r="T1643" i="1"/>
  <c r="T88" i="1"/>
  <c r="N571" i="33" s="1"/>
  <c r="T117" i="1"/>
  <c r="T1592" i="1"/>
  <c r="T3696" i="1"/>
  <c r="T76" i="1"/>
  <c r="N559" i="33" s="1"/>
  <c r="T118" i="1"/>
  <c r="T2816" i="1"/>
  <c r="T1482" i="1"/>
  <c r="T690" i="1"/>
  <c r="T4326" i="1"/>
  <c r="T685" i="1"/>
  <c r="T22" i="1"/>
  <c r="T94" i="1"/>
  <c r="N586" i="33" s="1"/>
  <c r="T1156" i="1"/>
  <c r="T1148" i="1"/>
  <c r="T1138" i="1"/>
  <c r="T989" i="1"/>
  <c r="T1136" i="1"/>
  <c r="T3700" i="1"/>
  <c r="T4324" i="1"/>
  <c r="T1682" i="1"/>
  <c r="T109" i="1"/>
  <c r="U4" i="1"/>
  <c r="T1123" i="1"/>
  <c r="T638" i="1"/>
  <c r="T1639" i="1"/>
  <c r="T1015" i="1"/>
  <c r="T1530" i="1"/>
  <c r="T3697" i="1"/>
  <c r="T641" i="1"/>
  <c r="T1126" i="1"/>
  <c r="S9" i="1"/>
  <c r="S8" i="1"/>
  <c r="S18" i="1"/>
  <c r="S34" i="1" s="1"/>
  <c r="R34" i="1"/>
  <c r="M316" i="33" s="1"/>
  <c r="S52" i="1"/>
  <c r="R148" i="1"/>
  <c r="M567" i="33"/>
  <c r="S84" i="1"/>
  <c r="T45" i="1"/>
  <c r="T1151" i="1"/>
  <c r="T3031" i="1"/>
  <c r="T1200" i="1"/>
  <c r="T1531" i="1"/>
  <c r="T1577" i="1"/>
  <c r="T1480" i="1"/>
  <c r="T15" i="1"/>
  <c r="T1467" i="1"/>
  <c r="T266" i="1"/>
  <c r="T14" i="1"/>
  <c r="T1600" i="1"/>
  <c r="T56" i="1"/>
  <c r="T1448" i="1"/>
  <c r="T1182" i="1"/>
  <c r="T659" i="1"/>
  <c r="T124" i="1"/>
  <c r="T44" i="1"/>
  <c r="T1160" i="1"/>
  <c r="T4490" i="1"/>
  <c r="T951" i="1"/>
  <c r="T2823" i="1"/>
  <c r="T1638" i="1"/>
  <c r="T1472" i="1"/>
  <c r="T644" i="1"/>
  <c r="T67" i="1"/>
  <c r="T691" i="1"/>
  <c r="T1145" i="1"/>
  <c r="T4411" i="1"/>
  <c r="T3702" i="1"/>
  <c r="T1538" i="1"/>
  <c r="T128" i="1"/>
  <c r="T1689" i="1"/>
  <c r="T657" i="1"/>
  <c r="T1633" i="1"/>
  <c r="T4500" i="1"/>
  <c r="T4010" i="1"/>
  <c r="T1647" i="1"/>
  <c r="T1149" i="1"/>
  <c r="T130" i="1"/>
  <c r="T122" i="1"/>
  <c r="T639" i="1"/>
  <c r="T89" i="1"/>
  <c r="N572" i="33" s="1"/>
  <c r="T1199" i="1"/>
  <c r="T4498" i="1"/>
  <c r="T4008" i="1"/>
  <c r="T1646" i="1"/>
  <c r="T1153" i="1"/>
  <c r="T179" i="1"/>
  <c r="T3265" i="1"/>
  <c r="T4009" i="1"/>
  <c r="T995" i="1"/>
  <c r="T1468" i="1"/>
  <c r="T1440" i="1"/>
  <c r="T1204" i="1"/>
  <c r="T75" i="1"/>
  <c r="T50" i="1"/>
  <c r="T681" i="1"/>
  <c r="T648" i="1"/>
  <c r="T1673" i="1"/>
  <c r="N730" i="33" s="1"/>
  <c r="T145" i="1"/>
  <c r="T1443" i="1"/>
  <c r="T265" i="1"/>
  <c r="T1335" i="1"/>
  <c r="S100" i="1"/>
  <c r="M592" i="33"/>
  <c r="M591" i="33"/>
  <c r="S99" i="1"/>
  <c r="S14" i="1"/>
  <c r="M596" i="33"/>
  <c r="S104" i="1"/>
  <c r="S1678" i="1"/>
  <c r="M735" i="33"/>
  <c r="M594" i="33"/>
  <c r="S102" i="1"/>
  <c r="S1329" i="1"/>
  <c r="M736" i="33"/>
  <c r="S1679" i="1"/>
  <c r="S95" i="1"/>
  <c r="M587" i="33"/>
  <c r="I387" i="33"/>
  <c r="I457" i="33"/>
  <c r="M158" i="1"/>
  <c r="S37" i="1"/>
  <c r="G456" i="33"/>
  <c r="K157" i="1"/>
  <c r="P158" i="1"/>
  <c r="K457" i="33"/>
  <c r="N158" i="1"/>
  <c r="N161" i="1"/>
  <c r="O163" i="1"/>
  <c r="N157" i="1"/>
  <c r="N164" i="1"/>
  <c r="N162" i="1"/>
  <c r="N160" i="1"/>
  <c r="J462" i="33"/>
  <c r="H393" i="33"/>
  <c r="H463" i="33"/>
  <c r="L164" i="1"/>
  <c r="I390" i="33"/>
  <c r="I460" i="33"/>
  <c r="M161" i="1"/>
  <c r="M318" i="33" l="1"/>
  <c r="M388" i="33" s="1"/>
  <c r="M320" i="33"/>
  <c r="M390" i="33" s="1"/>
  <c r="M317" i="33"/>
  <c r="M387" i="33" s="1"/>
  <c r="M322" i="33"/>
  <c r="M392" i="33" s="1"/>
  <c r="M319" i="33"/>
  <c r="M389" i="33" s="1"/>
  <c r="M321" i="33"/>
  <c r="M391" i="33" s="1"/>
  <c r="M323" i="33"/>
  <c r="M393" i="33" s="1"/>
  <c r="U33" i="1"/>
  <c r="U28" i="1"/>
  <c r="U26" i="1"/>
  <c r="U30" i="1"/>
  <c r="U32" i="1"/>
  <c r="U29" i="1"/>
  <c r="U31" i="1"/>
  <c r="U27" i="1"/>
  <c r="N783" i="33"/>
  <c r="N782" i="33"/>
  <c r="N786" i="33"/>
  <c r="N781" i="33"/>
  <c r="N785" i="33"/>
  <c r="N788" i="33"/>
  <c r="N787" i="33"/>
  <c r="N784" i="33"/>
  <c r="U988" i="1"/>
  <c r="U985" i="1"/>
  <c r="U987" i="1"/>
  <c r="U982" i="1"/>
  <c r="U986" i="1"/>
  <c r="U984" i="1"/>
  <c r="U981" i="1"/>
  <c r="U983" i="1"/>
  <c r="T696" i="1"/>
  <c r="T698" i="1"/>
  <c r="T700" i="1"/>
  <c r="T702" i="1"/>
  <c r="T699" i="1"/>
  <c r="T697" i="1"/>
  <c r="S701" i="1"/>
  <c r="T695" i="1"/>
  <c r="T701" i="1"/>
  <c r="S702" i="1"/>
  <c r="E4565" i="1"/>
  <c r="E4574" i="1" s="1"/>
  <c r="E4584" i="1" s="1"/>
  <c r="U1383" i="1"/>
  <c r="U1371" i="1"/>
  <c r="U1373" i="1"/>
  <c r="U1369" i="1"/>
  <c r="U1367" i="1"/>
  <c r="U1375" i="1"/>
  <c r="U1396" i="1"/>
  <c r="U1392" i="1"/>
  <c r="U1377" i="1"/>
  <c r="U1399" i="1"/>
  <c r="U1397" i="1"/>
  <c r="U1393" i="1"/>
  <c r="U1379" i="1"/>
  <c r="U1372" i="1"/>
  <c r="U1398" i="1"/>
  <c r="U1394" i="1"/>
  <c r="U1389" i="1"/>
  <c r="U1387" i="1"/>
  <c r="U1385" i="1"/>
  <c r="U1381" i="1"/>
  <c r="U1374" i="1"/>
  <c r="U1395" i="1"/>
  <c r="U1391" i="1"/>
  <c r="U1361" i="1"/>
  <c r="U1388" i="1"/>
  <c r="U1368" i="1"/>
  <c r="U1370" i="1"/>
  <c r="U1390" i="1"/>
  <c r="U1363" i="1"/>
  <c r="U1376" i="1"/>
  <c r="U1380" i="1"/>
  <c r="U1384" i="1"/>
  <c r="U1386" i="1"/>
  <c r="U1364" i="1"/>
  <c r="U1366" i="1"/>
  <c r="U1378" i="1"/>
  <c r="U1382" i="1"/>
  <c r="U1362" i="1"/>
  <c r="U1360" i="1"/>
  <c r="U1365" i="1"/>
  <c r="U1278" i="1"/>
  <c r="U1262" i="1"/>
  <c r="U1276" i="1"/>
  <c r="U1272" i="1"/>
  <c r="U1302" i="1"/>
  <c r="U1274" i="1"/>
  <c r="U1270" i="1"/>
  <c r="U1257" i="1"/>
  <c r="U1255" i="1"/>
  <c r="U1310" i="1"/>
  <c r="U1294" i="1"/>
  <c r="U1301" i="1"/>
  <c r="U1285" i="1"/>
  <c r="U1325" i="1"/>
  <c r="U1324" i="1"/>
  <c r="U1323" i="1"/>
  <c r="U1322" i="1"/>
  <c r="U1321" i="1"/>
  <c r="U1320" i="1"/>
  <c r="U1319" i="1"/>
  <c r="U1318" i="1"/>
  <c r="U1277" i="1"/>
  <c r="U1275" i="1"/>
  <c r="U1273" i="1"/>
  <c r="U1271" i="1"/>
  <c r="U1280" i="1"/>
  <c r="U1279" i="1"/>
  <c r="U1326" i="1"/>
  <c r="U1316" i="1"/>
  <c r="U1314" i="1"/>
  <c r="U1312" i="1"/>
  <c r="U1311" i="1"/>
  <c r="U1286" i="1"/>
  <c r="U1317" i="1"/>
  <c r="U1315" i="1"/>
  <c r="U1313" i="1"/>
  <c r="U1282" i="1"/>
  <c r="U1284" i="1"/>
  <c r="U1290" i="1"/>
  <c r="U1297" i="1"/>
  <c r="U1258" i="1"/>
  <c r="U1308" i="1"/>
  <c r="U1263" i="1"/>
  <c r="U1281" i="1"/>
  <c r="U1288" i="1"/>
  <c r="U1292" i="1"/>
  <c r="U1305" i="1"/>
  <c r="U1260" i="1"/>
  <c r="U1295" i="1"/>
  <c r="U1299" i="1"/>
  <c r="U1300" i="1"/>
  <c r="U1259" i="1"/>
  <c r="U1306" i="1"/>
  <c r="U1256" i="1"/>
  <c r="U1283" i="1"/>
  <c r="U1303" i="1"/>
  <c r="U1287" i="1"/>
  <c r="U1291" i="1"/>
  <c r="U1296" i="1"/>
  <c r="U1261" i="1"/>
  <c r="U1307" i="1"/>
  <c r="U1266" i="1"/>
  <c r="U1267" i="1"/>
  <c r="U1269" i="1"/>
  <c r="U1304" i="1"/>
  <c r="U1289" i="1"/>
  <c r="U1293" i="1"/>
  <c r="U1298" i="1"/>
  <c r="U1309" i="1"/>
  <c r="U1268" i="1"/>
  <c r="U1264" i="1"/>
  <c r="U1265" i="1"/>
  <c r="U1233" i="1"/>
  <c r="U1229" i="1"/>
  <c r="U1235" i="1"/>
  <c r="U1231" i="1"/>
  <c r="U1220" i="1"/>
  <c r="U1236" i="1"/>
  <c r="U1212" i="1"/>
  <c r="U1234" i="1"/>
  <c r="U1232" i="1"/>
  <c r="U1230" i="1"/>
  <c r="U1228" i="1"/>
  <c r="U1216" i="1"/>
  <c r="U1215" i="1"/>
  <c r="U1218" i="1"/>
  <c r="U1211" i="1"/>
  <c r="U1210" i="1"/>
  <c r="U1209" i="1"/>
  <c r="U1208" i="1"/>
  <c r="U1207" i="1"/>
  <c r="U1206" i="1"/>
  <c r="U1205" i="1"/>
  <c r="U1219" i="1"/>
  <c r="U1226" i="1"/>
  <c r="U1213" i="1"/>
  <c r="U1227" i="1"/>
  <c r="U1217" i="1"/>
  <c r="U1214" i="1"/>
  <c r="U1222" i="1"/>
  <c r="U1224" i="1"/>
  <c r="U1223" i="1"/>
  <c r="U1221" i="1"/>
  <c r="U1225" i="1"/>
  <c r="U1196" i="1"/>
  <c r="U1194" i="1"/>
  <c r="U1190" i="1"/>
  <c r="U1192" i="1"/>
  <c r="U1193" i="1"/>
  <c r="U1189" i="1"/>
  <c r="U1107" i="1"/>
  <c r="U1106" i="1"/>
  <c r="U1105" i="1"/>
  <c r="U1104" i="1"/>
  <c r="U1103" i="1"/>
  <c r="U1102" i="1"/>
  <c r="U1116" i="1"/>
  <c r="U1195" i="1"/>
  <c r="U1113" i="1"/>
  <c r="U1109" i="1"/>
  <c r="U1114" i="1"/>
  <c r="U1110" i="1"/>
  <c r="U1100" i="1"/>
  <c r="U1115" i="1"/>
  <c r="U1111" i="1"/>
  <c r="U1101" i="1"/>
  <c r="U1191" i="1"/>
  <c r="U1180" i="1"/>
  <c r="U1096" i="1"/>
  <c r="U1093" i="1"/>
  <c r="U1094" i="1"/>
  <c r="U1108" i="1"/>
  <c r="U1112" i="1"/>
  <c r="U1095" i="1"/>
  <c r="U1176" i="1"/>
  <c r="U1179" i="1"/>
  <c r="U1097" i="1"/>
  <c r="U1098" i="1"/>
  <c r="U1174" i="1"/>
  <c r="U1178" i="1"/>
  <c r="U1099" i="1"/>
  <c r="U1173" i="1"/>
  <c r="U1177" i="1"/>
  <c r="U1175" i="1"/>
  <c r="U4006" i="1"/>
  <c r="U4003" i="1"/>
  <c r="U4005" i="1"/>
  <c r="U4000" i="1"/>
  <c r="U3999" i="1"/>
  <c r="U4001" i="1"/>
  <c r="U4002" i="1"/>
  <c r="U4004" i="1"/>
  <c r="U3942" i="1"/>
  <c r="U3941" i="1"/>
  <c r="U3937" i="1"/>
  <c r="U3940" i="1"/>
  <c r="U3936" i="1"/>
  <c r="U3926" i="1"/>
  <c r="U3939" i="1"/>
  <c r="U3938" i="1"/>
  <c r="U3935" i="1"/>
  <c r="U3934" i="1"/>
  <c r="U3920" i="1"/>
  <c r="U3910" i="1"/>
  <c r="U3924" i="1"/>
  <c r="U3922" i="1"/>
  <c r="U3918" i="1"/>
  <c r="U3933" i="1"/>
  <c r="U3921" i="1"/>
  <c r="U3919" i="1"/>
  <c r="U3902" i="1"/>
  <c r="U3900" i="1"/>
  <c r="U3896" i="1"/>
  <c r="U3886" i="1"/>
  <c r="U3899" i="1"/>
  <c r="U3897" i="1"/>
  <c r="U3894" i="1"/>
  <c r="U3966" i="1"/>
  <c r="U3895" i="1"/>
  <c r="U3883" i="1"/>
  <c r="U3879" i="1"/>
  <c r="U3901" i="1"/>
  <c r="U3898" i="1"/>
  <c r="U3885" i="1"/>
  <c r="U3880" i="1"/>
  <c r="U3960" i="1"/>
  <c r="U3990" i="1"/>
  <c r="U3995" i="1"/>
  <c r="U3881" i="1"/>
  <c r="U3964" i="1"/>
  <c r="U3997" i="1"/>
  <c r="U3993" i="1"/>
  <c r="U3928" i="1"/>
  <c r="U3998" i="1"/>
  <c r="U3962" i="1"/>
  <c r="U3996" i="1"/>
  <c r="U3994" i="1"/>
  <c r="U3988" i="1"/>
  <c r="U3888" i="1"/>
  <c r="U3983" i="1"/>
  <c r="U3913" i="1"/>
  <c r="U3890" i="1"/>
  <c r="U3911" i="1"/>
  <c r="U3925" i="1"/>
  <c r="U3931" i="1"/>
  <c r="U3985" i="1"/>
  <c r="U3986" i="1"/>
  <c r="U3984" i="1"/>
  <c r="U3989" i="1"/>
  <c r="U3991" i="1"/>
  <c r="U3961" i="1"/>
  <c r="U3905" i="1"/>
  <c r="U3917" i="1"/>
  <c r="U3927" i="1"/>
  <c r="U3889" i="1"/>
  <c r="U3907" i="1"/>
  <c r="U3914" i="1"/>
  <c r="U3906" i="1"/>
  <c r="U3929" i="1"/>
  <c r="U3909" i="1"/>
  <c r="U3932" i="1"/>
  <c r="U3965" i="1"/>
  <c r="U3923" i="1"/>
  <c r="U3892" i="1"/>
  <c r="U3963" i="1"/>
  <c r="U3959" i="1"/>
  <c r="U3893" i="1"/>
  <c r="U3992" i="1"/>
  <c r="U3887" i="1"/>
  <c r="U3916" i="1"/>
  <c r="U3904" i="1"/>
  <c r="U3987" i="1"/>
  <c r="U3884" i="1"/>
  <c r="U3903" i="1"/>
  <c r="U3891" i="1"/>
  <c r="U3882" i="1"/>
  <c r="U3915" i="1"/>
  <c r="U3912" i="1"/>
  <c r="U3908" i="1"/>
  <c r="U3930" i="1"/>
  <c r="U2910" i="1"/>
  <c r="U2909" i="1"/>
  <c r="U2903" i="1"/>
  <c r="U2911" i="1"/>
  <c r="U2942" i="1"/>
  <c r="U2941" i="1"/>
  <c r="U2940" i="1"/>
  <c r="U2951" i="1"/>
  <c r="U2939" i="1"/>
  <c r="U2935" i="1"/>
  <c r="U2945" i="1"/>
  <c r="U2937" i="1"/>
  <c r="U2938" i="1"/>
  <c r="U2946" i="1"/>
  <c r="U2927" i="1"/>
  <c r="U2919" i="1"/>
  <c r="U2983" i="1"/>
  <c r="U2981" i="1"/>
  <c r="U2979" i="1"/>
  <c r="U2977" i="1"/>
  <c r="U2943" i="1"/>
  <c r="U2936" i="1"/>
  <c r="U2952" i="1"/>
  <c r="U2934" i="1"/>
  <c r="U2959" i="1"/>
  <c r="U3003" i="1"/>
  <c r="U3015" i="1"/>
  <c r="U3013" i="1"/>
  <c r="U3009" i="1"/>
  <c r="U3002" i="1"/>
  <c r="U3012" i="1"/>
  <c r="U3001" i="1"/>
  <c r="U3011" i="1"/>
  <c r="U3007" i="1"/>
  <c r="U3000" i="1"/>
  <c r="U3014" i="1"/>
  <c r="U3010" i="1"/>
  <c r="U3023" i="1"/>
  <c r="U3008" i="1"/>
  <c r="U3021" i="1"/>
  <c r="U3019" i="1"/>
  <c r="U2896" i="1"/>
  <c r="U2980" i="1"/>
  <c r="U2912" i="1"/>
  <c r="U2928" i="1"/>
  <c r="U2923" i="1"/>
  <c r="U2930" i="1"/>
  <c r="U2897" i="1"/>
  <c r="U2950" i="1"/>
  <c r="U2902" i="1"/>
  <c r="U2907" i="1"/>
  <c r="U3017" i="1"/>
  <c r="U3018" i="1"/>
  <c r="U3022" i="1"/>
  <c r="U2958" i="1"/>
  <c r="U3006" i="1"/>
  <c r="U2957" i="1"/>
  <c r="U2955" i="1"/>
  <c r="U2922" i="1"/>
  <c r="U2953" i="1"/>
  <c r="U2929" i="1"/>
  <c r="U2976" i="1"/>
  <c r="U2925" i="1"/>
  <c r="U2916" i="1"/>
  <c r="U2933" i="1"/>
  <c r="U2898" i="1"/>
  <c r="U2905" i="1"/>
  <c r="U2908" i="1"/>
  <c r="U3016" i="1"/>
  <c r="U3020" i="1"/>
  <c r="U3004" i="1"/>
  <c r="U2954" i="1"/>
  <c r="U2920" i="1"/>
  <c r="U2924" i="1"/>
  <c r="U2982" i="1"/>
  <c r="U2944" i="1"/>
  <c r="U2956" i="1"/>
  <c r="U2918" i="1"/>
  <c r="U2917" i="1"/>
  <c r="U2931" i="1"/>
  <c r="U2947" i="1"/>
  <c r="U2915" i="1"/>
  <c r="U3005" i="1"/>
  <c r="U2921" i="1"/>
  <c r="U2949" i="1"/>
  <c r="U2904" i="1"/>
  <c r="U2978" i="1"/>
  <c r="U2913" i="1"/>
  <c r="U2899" i="1"/>
  <c r="U2948" i="1"/>
  <c r="U2900" i="1"/>
  <c r="U2906" i="1"/>
  <c r="U2926" i="1"/>
  <c r="U2932" i="1"/>
  <c r="U2914" i="1"/>
  <c r="U2901" i="1"/>
  <c r="U910" i="1"/>
  <c r="U918" i="1" s="1"/>
  <c r="U907" i="1"/>
  <c r="U915" i="1" s="1"/>
  <c r="U908" i="1"/>
  <c r="U916" i="1" s="1"/>
  <c r="U906" i="1"/>
  <c r="U914" i="1" s="1"/>
  <c r="U912" i="1"/>
  <c r="U920" i="1" s="1"/>
  <c r="U913" i="1"/>
  <c r="U921" i="1" s="1"/>
  <c r="U909" i="1"/>
  <c r="U917" i="1" s="1"/>
  <c r="U911" i="1"/>
  <c r="U919" i="1" s="1"/>
  <c r="U1012" i="1"/>
  <c r="U1006" i="1"/>
  <c r="U1007" i="1"/>
  <c r="U1008" i="1"/>
  <c r="U1009" i="1"/>
  <c r="U1011" i="1"/>
  <c r="U1010" i="1"/>
  <c r="U1005" i="1"/>
  <c r="U890" i="1"/>
  <c r="U892" i="1"/>
  <c r="U894" i="1"/>
  <c r="U896" i="1"/>
  <c r="U889" i="1"/>
  <c r="U895" i="1"/>
  <c r="U891" i="1"/>
  <c r="U893" i="1"/>
  <c r="U2551" i="1"/>
  <c r="U2549" i="1"/>
  <c r="U2548" i="1"/>
  <c r="U2550" i="1"/>
  <c r="U2547" i="1"/>
  <c r="U2485" i="1"/>
  <c r="U2545" i="1"/>
  <c r="U2477" i="1"/>
  <c r="U2482" i="1"/>
  <c r="U2478" i="1"/>
  <c r="U2479" i="1"/>
  <c r="U2481" i="1"/>
  <c r="U2484" i="1"/>
  <c r="U2480" i="1"/>
  <c r="U2483" i="1"/>
  <c r="U2472" i="1"/>
  <c r="U2474" i="1"/>
  <c r="U2473" i="1"/>
  <c r="U2476" i="1"/>
  <c r="U2470" i="1"/>
  <c r="U2546" i="1"/>
  <c r="U2544" i="1"/>
  <c r="U2475" i="1"/>
  <c r="U2471" i="1"/>
  <c r="U1160" i="1"/>
  <c r="T38" i="1"/>
  <c r="U1634" i="1"/>
  <c r="U1598" i="1"/>
  <c r="U1183" i="1"/>
  <c r="U3029" i="1"/>
  <c r="T40" i="1"/>
  <c r="M333" i="33"/>
  <c r="M404" i="33" s="1"/>
  <c r="N564" i="33"/>
  <c r="N593" i="33"/>
  <c r="M337" i="33"/>
  <c r="M408" i="33" s="1"/>
  <c r="N598" i="33"/>
  <c r="N735" i="33"/>
  <c r="S153" i="1"/>
  <c r="S162" i="1" s="1"/>
  <c r="N560" i="33"/>
  <c r="T34" i="1"/>
  <c r="N596" i="33"/>
  <c r="T41" i="1"/>
  <c r="N589" i="33"/>
  <c r="U1132" i="1"/>
  <c r="U105" i="1"/>
  <c r="O597" i="33" s="1"/>
  <c r="U1149" i="1"/>
  <c r="S151" i="1"/>
  <c r="S160" i="1" s="1"/>
  <c r="U1407" i="1"/>
  <c r="U1402" i="1"/>
  <c r="U1406" i="1"/>
  <c r="U1400" i="1"/>
  <c r="U1401" i="1"/>
  <c r="U1405" i="1"/>
  <c r="U1403" i="1"/>
  <c r="U1404" i="1"/>
  <c r="U1330" i="1"/>
  <c r="R160" i="1"/>
  <c r="M460" i="33"/>
  <c r="R161" i="1"/>
  <c r="R163" i="1"/>
  <c r="M459" i="33"/>
  <c r="S150" i="1"/>
  <c r="S159" i="1" s="1"/>
  <c r="S152" i="1"/>
  <c r="S161" i="1" s="1"/>
  <c r="S155" i="1"/>
  <c r="S164" i="1" s="1"/>
  <c r="S154" i="1"/>
  <c r="S163" i="1" s="1"/>
  <c r="S149" i="1"/>
  <c r="S158" i="1" s="1"/>
  <c r="N697" i="33"/>
  <c r="N696" i="33"/>
  <c r="N698" i="33"/>
  <c r="T154" i="1"/>
  <c r="N339" i="33" s="1"/>
  <c r="N410" i="33" s="1"/>
  <c r="N701" i="33"/>
  <c r="M456" i="33"/>
  <c r="M463" i="33"/>
  <c r="R158" i="1"/>
  <c r="M457" i="33"/>
  <c r="M462" i="33"/>
  <c r="T153" i="1"/>
  <c r="N338" i="33" s="1"/>
  <c r="N409" i="33" s="1"/>
  <c r="T152" i="1"/>
  <c r="N337" i="33" s="1"/>
  <c r="N408" i="33" s="1"/>
  <c r="T155" i="1"/>
  <c r="N340" i="33" s="1"/>
  <c r="N411" i="33" s="1"/>
  <c r="N700" i="33"/>
  <c r="T37" i="1"/>
  <c r="N694" i="33"/>
  <c r="T36" i="1"/>
  <c r="N699" i="33"/>
  <c r="S148" i="1"/>
  <c r="S157" i="1" s="1"/>
  <c r="T35" i="1"/>
  <c r="U1435" i="1"/>
  <c r="U58" i="1"/>
  <c r="U1584" i="1"/>
  <c r="U952" i="1"/>
  <c r="M458" i="33"/>
  <c r="R164" i="1"/>
  <c r="U652" i="1"/>
  <c r="R159" i="1"/>
  <c r="U4415" i="1"/>
  <c r="U1460" i="1"/>
  <c r="U4494" i="1"/>
  <c r="U646" i="1"/>
  <c r="U182" i="1"/>
  <c r="U1685" i="1"/>
  <c r="U67" i="1"/>
  <c r="U76" i="1"/>
  <c r="O559" i="33" s="1"/>
  <c r="U1121" i="1"/>
  <c r="U1188" i="1"/>
  <c r="U4412" i="1"/>
  <c r="U1159" i="1"/>
  <c r="U1525" i="1"/>
  <c r="U1131" i="1"/>
  <c r="U990" i="1"/>
  <c r="U10" i="1"/>
  <c r="U1463" i="1"/>
  <c r="U96" i="1"/>
  <c r="U1204" i="1"/>
  <c r="U1478" i="1"/>
  <c r="U1649" i="1"/>
  <c r="U4414" i="1"/>
  <c r="U88" i="1"/>
  <c r="O571" i="33" s="1"/>
  <c r="U1632" i="1"/>
  <c r="U66" i="1"/>
  <c r="U130" i="1"/>
  <c r="U4416" i="1"/>
  <c r="U949" i="1"/>
  <c r="U1139" i="1"/>
  <c r="U685" i="1"/>
  <c r="U1539" i="1"/>
  <c r="U1580" i="1"/>
  <c r="U1437" i="1"/>
  <c r="U1136" i="1"/>
  <c r="U648" i="1"/>
  <c r="U65" i="1"/>
  <c r="U87" i="1"/>
  <c r="O570" i="33" s="1"/>
  <c r="U137" i="1"/>
  <c r="U993" i="1"/>
  <c r="U3258" i="1"/>
  <c r="U21" i="1"/>
  <c r="U651" i="1"/>
  <c r="U1203" i="1"/>
  <c r="U1653" i="1"/>
  <c r="U4008" i="1"/>
  <c r="U116" i="1"/>
  <c r="U1592" i="1"/>
  <c r="U8" i="1"/>
  <c r="U1638" i="1"/>
  <c r="U1162" i="1"/>
  <c r="U951" i="1"/>
  <c r="U1600" i="1"/>
  <c r="U64" i="1"/>
  <c r="U1164" i="1"/>
  <c r="U1127" i="1"/>
  <c r="U1440" i="1"/>
  <c r="U1579" i="1"/>
  <c r="U1340" i="1"/>
  <c r="U1336" i="1"/>
  <c r="U1332" i="1"/>
  <c r="U1328" i="1"/>
  <c r="U3265" i="1"/>
  <c r="U4328" i="1"/>
  <c r="U682" i="1"/>
  <c r="U692" i="1"/>
  <c r="U1682" i="1"/>
  <c r="U48" i="1"/>
  <c r="U15" i="1"/>
  <c r="U4321" i="1"/>
  <c r="U680" i="1"/>
  <c r="U91" i="1"/>
  <c r="U181" i="1"/>
  <c r="U134" i="1"/>
  <c r="U178" i="1"/>
  <c r="U23" i="1"/>
  <c r="U77" i="1"/>
  <c r="O560" i="33" s="1"/>
  <c r="U104" i="1"/>
  <c r="O596" i="33" s="1"/>
  <c r="U265" i="1"/>
  <c r="U647" i="1"/>
  <c r="U1119" i="1"/>
  <c r="U1604" i="1"/>
  <c r="U1540" i="1"/>
  <c r="U1487" i="1"/>
  <c r="U1642" i="1"/>
  <c r="U1202" i="1"/>
  <c r="U4014" i="1"/>
  <c r="U2822" i="1"/>
  <c r="U4013" i="1"/>
  <c r="U1591" i="1"/>
  <c r="U4409" i="1"/>
  <c r="U4488" i="1"/>
  <c r="U1602" i="1"/>
  <c r="U1016" i="1"/>
  <c r="U3261" i="1"/>
  <c r="U687" i="1"/>
  <c r="U51" i="1"/>
  <c r="U147" i="1"/>
  <c r="U1152" i="1"/>
  <c r="U1483" i="1"/>
  <c r="U640" i="1"/>
  <c r="U644" i="1"/>
  <c r="U1585" i="1"/>
  <c r="U3028" i="1"/>
  <c r="U20" i="1"/>
  <c r="U55" i="1"/>
  <c r="U49" i="1"/>
  <c r="U643" i="1"/>
  <c r="U645" i="1"/>
  <c r="U1153" i="1"/>
  <c r="U1484" i="1"/>
  <c r="U1140" i="1"/>
  <c r="U1143" i="1"/>
  <c r="U1595" i="1"/>
  <c r="U3702" i="1"/>
  <c r="U4007" i="1"/>
  <c r="U3697" i="1"/>
  <c r="U3244" i="1"/>
  <c r="U4411" i="1"/>
  <c r="U1637" i="1"/>
  <c r="U1014" i="1"/>
  <c r="U56" i="1"/>
  <c r="U122" i="1"/>
  <c r="U1636" i="1"/>
  <c r="U93" i="1"/>
  <c r="U2820" i="1"/>
  <c r="U1448" i="1"/>
  <c r="U1489" i="1"/>
  <c r="U1594" i="1"/>
  <c r="U1467" i="1"/>
  <c r="U118" i="1"/>
  <c r="U1473" i="1"/>
  <c r="U1529" i="1"/>
  <c r="U1157" i="1"/>
  <c r="U1137" i="1"/>
  <c r="U3242" i="1"/>
  <c r="U2823" i="1"/>
  <c r="U1490" i="1"/>
  <c r="U175" i="1"/>
  <c r="U180" i="1"/>
  <c r="U1184" i="1"/>
  <c r="U90" i="1"/>
  <c r="O573" i="33" s="1"/>
  <c r="U124" i="1"/>
  <c r="U1161" i="1"/>
  <c r="U12" i="1"/>
  <c r="U3696" i="1"/>
  <c r="U642" i="1"/>
  <c r="U53" i="1"/>
  <c r="U1679" i="1"/>
  <c r="O736" i="33" s="1"/>
  <c r="U1574" i="1"/>
  <c r="U4491" i="1"/>
  <c r="U1471" i="1"/>
  <c r="U1577" i="1"/>
  <c r="U133" i="1"/>
  <c r="U1590" i="1"/>
  <c r="U1182" i="1"/>
  <c r="U3248" i="1"/>
  <c r="U1458" i="1"/>
  <c r="U132" i="1"/>
  <c r="U176" i="1"/>
  <c r="U1013" i="1"/>
  <c r="U1599" i="1"/>
  <c r="U1342" i="1"/>
  <c r="U1339" i="1"/>
  <c r="U1329" i="1"/>
  <c r="U3259" i="1"/>
  <c r="U690" i="1"/>
  <c r="U24" i="1"/>
  <c r="U25" i="1"/>
  <c r="U683" i="1"/>
  <c r="U78" i="1"/>
  <c r="O561" i="33" s="1"/>
  <c r="U111" i="1"/>
  <c r="U89" i="1"/>
  <c r="O572" i="33" s="1"/>
  <c r="U22" i="1"/>
  <c r="U75" i="1"/>
  <c r="U141" i="1"/>
  <c r="U140" i="1"/>
  <c r="U650" i="1"/>
  <c r="U1123" i="1"/>
  <c r="U1453" i="1"/>
  <c r="U1535" i="1"/>
  <c r="U1639" i="1"/>
  <c r="U1479" i="1"/>
  <c r="U1593" i="1"/>
  <c r="U1589" i="1"/>
  <c r="U3249" i="1"/>
  <c r="U4501" i="1"/>
  <c r="U4499" i="1"/>
  <c r="U2819" i="1"/>
  <c r="U1186" i="1"/>
  <c r="U79" i="1"/>
  <c r="U85" i="1"/>
  <c r="O568" i="33" s="1"/>
  <c r="U18" i="1"/>
  <c r="U1124" i="1"/>
  <c r="U1447" i="1"/>
  <c r="U1588" i="1"/>
  <c r="U636" i="1"/>
  <c r="U1452" i="1"/>
  <c r="U1337" i="1"/>
  <c r="U1338" i="1"/>
  <c r="U3264" i="1"/>
  <c r="U4325" i="1"/>
  <c r="U679" i="1"/>
  <c r="U1683" i="1"/>
  <c r="U1688" i="1"/>
  <c r="U19" i="1"/>
  <c r="U138" i="1"/>
  <c r="U108" i="1"/>
  <c r="U688" i="1"/>
  <c r="U268" i="1"/>
  <c r="U263" i="1"/>
  <c r="U115" i="1"/>
  <c r="U1155" i="1"/>
  <c r="U1443" i="1"/>
  <c r="U638" i="1"/>
  <c r="U4503" i="1"/>
  <c r="U3700" i="1"/>
  <c r="U3246" i="1"/>
  <c r="U125" i="1"/>
  <c r="U1689" i="1"/>
  <c r="U267" i="1"/>
  <c r="U261" i="1"/>
  <c r="U655" i="1"/>
  <c r="U1454" i="1"/>
  <c r="U1534" i="1"/>
  <c r="U1198" i="1"/>
  <c r="U1676" i="1"/>
  <c r="O733" i="33" s="1"/>
  <c r="U114" i="1"/>
  <c r="U68" i="1"/>
  <c r="U1680" i="1"/>
  <c r="U1118" i="1"/>
  <c r="U1455" i="1"/>
  <c r="U1446" i="1"/>
  <c r="U1476" i="1"/>
  <c r="U3026" i="1"/>
  <c r="U3245" i="1"/>
  <c r="U1675" i="1"/>
  <c r="O732" i="33" s="1"/>
  <c r="U101" i="1"/>
  <c r="O593" i="33" s="1"/>
  <c r="U955" i="1"/>
  <c r="U1462" i="1"/>
  <c r="U1472" i="1"/>
  <c r="U1469" i="1"/>
  <c r="U995" i="1"/>
  <c r="U3247" i="1"/>
  <c r="U1451" i="1"/>
  <c r="U144" i="1"/>
  <c r="U4324" i="1"/>
  <c r="U1018" i="1"/>
  <c r="U1526" i="1"/>
  <c r="U95" i="1"/>
  <c r="O587" i="33" s="1"/>
  <c r="U1185" i="1"/>
  <c r="U4496" i="1"/>
  <c r="U11" i="1"/>
  <c r="U4502" i="1"/>
  <c r="U3701" i="1"/>
  <c r="U3024" i="1"/>
  <c r="U1581" i="1"/>
  <c r="U1201" i="1"/>
  <c r="U100" i="1"/>
  <c r="O592" i="33" s="1"/>
  <c r="U117" i="1"/>
  <c r="U3260" i="1"/>
  <c r="U1643" i="1"/>
  <c r="U92" i="1"/>
  <c r="O584" i="33" s="1"/>
  <c r="U1655" i="1"/>
  <c r="U649" i="1"/>
  <c r="U44" i="1"/>
  <c r="U989" i="1"/>
  <c r="U1128" i="1"/>
  <c r="U992" i="1"/>
  <c r="U97" i="1"/>
  <c r="O589" i="33" s="1"/>
  <c r="U1019" i="1"/>
  <c r="U13" i="1"/>
  <c r="U1158" i="1"/>
  <c r="U4500" i="1"/>
  <c r="U1648" i="1"/>
  <c r="U950" i="1"/>
  <c r="U1468" i="1"/>
  <c r="U3699" i="1"/>
  <c r="U1684" i="1"/>
  <c r="U1341" i="1"/>
  <c r="U1333" i="1"/>
  <c r="U52" i="1"/>
  <c r="U57" i="1"/>
  <c r="U82" i="1"/>
  <c r="O565" i="33" s="1"/>
  <c r="U109" i="1"/>
  <c r="U179" i="1"/>
  <c r="U1596" i="1"/>
  <c r="U1151" i="1"/>
  <c r="U996" i="1"/>
  <c r="U1475" i="1"/>
  <c r="U69" i="1"/>
  <c r="U1117" i="1"/>
  <c r="U1583" i="1"/>
  <c r="U1480" i="1"/>
  <c r="U3025" i="1"/>
  <c r="U3263" i="1"/>
  <c r="U4322" i="1"/>
  <c r="U119" i="1"/>
  <c r="U1156" i="1"/>
  <c r="U1450" i="1"/>
  <c r="U1538" i="1"/>
  <c r="U1644" i="1"/>
  <c r="U2818" i="1"/>
  <c r="U98" i="1"/>
  <c r="U1531" i="1"/>
  <c r="U1575" i="1"/>
  <c r="U63" i="1"/>
  <c r="U1603" i="1"/>
  <c r="U4497" i="1"/>
  <c r="U1477" i="1"/>
  <c r="U1187" i="1"/>
  <c r="U1641" i="1"/>
  <c r="U84" i="1"/>
  <c r="U1673" i="1"/>
  <c r="O730" i="33" s="1"/>
  <c r="U1654" i="1"/>
  <c r="U954" i="1"/>
  <c r="U4490" i="1"/>
  <c r="U1181" i="1"/>
  <c r="U1461" i="1"/>
  <c r="U4011" i="1"/>
  <c r="U1144" i="1"/>
  <c r="U81" i="1"/>
  <c r="O564" i="33" s="1"/>
  <c r="U135" i="1"/>
  <c r="U4492" i="1"/>
  <c r="U1650" i="1"/>
  <c r="U1651" i="1"/>
  <c r="U145" i="1"/>
  <c r="U120" i="1"/>
  <c r="U1640" i="1"/>
  <c r="U1335" i="1"/>
  <c r="U123" i="1"/>
  <c r="U3262" i="1"/>
  <c r="U1686" i="1"/>
  <c r="U74" i="1"/>
  <c r="U266" i="1"/>
  <c r="U4327" i="1"/>
  <c r="U689" i="1"/>
  <c r="U146" i="1"/>
  <c r="U956" i="1"/>
  <c r="U637" i="1"/>
  <c r="U1200" i="1"/>
  <c r="U1537" i="1"/>
  <c r="U1674" i="1"/>
  <c r="O731" i="33" s="1"/>
  <c r="U1635" i="1"/>
  <c r="U686" i="1"/>
  <c r="U113" i="1"/>
  <c r="U1122" i="1"/>
  <c r="U1442" i="1"/>
  <c r="U1678" i="1"/>
  <c r="O735" i="33" s="1"/>
  <c r="U691" i="1"/>
  <c r="U1687" i="1"/>
  <c r="U50" i="1"/>
  <c r="U262" i="1"/>
  <c r="U657" i="1"/>
  <c r="U1145" i="1"/>
  <c r="U1647" i="1"/>
  <c r="U1444" i="1"/>
  <c r="U3031" i="1"/>
  <c r="U1441" i="1"/>
  <c r="U1576" i="1"/>
  <c r="U1645" i="1"/>
  <c r="U994" i="1"/>
  <c r="U1470" i="1"/>
  <c r="U1582" i="1"/>
  <c r="U3243" i="1"/>
  <c r="U1464" i="1"/>
  <c r="U1015" i="1"/>
  <c r="U656" i="1"/>
  <c r="U1528" i="1"/>
  <c r="U4489" i="1"/>
  <c r="U4495" i="1"/>
  <c r="U1652" i="1"/>
  <c r="U177" i="1"/>
  <c r="U693" i="1"/>
  <c r="U1017" i="1"/>
  <c r="U1530" i="1"/>
  <c r="U1646" i="1"/>
  <c r="U1154" i="1"/>
  <c r="U1135" i="1"/>
  <c r="U60" i="1"/>
  <c r="U1126" i="1"/>
  <c r="U1436" i="1"/>
  <c r="U658" i="1"/>
  <c r="U1578" i="1"/>
  <c r="U1197" i="1"/>
  <c r="U136" i="1"/>
  <c r="U143" i="1"/>
  <c r="U1130" i="1"/>
  <c r="U1586" i="1"/>
  <c r="U1334" i="1"/>
  <c r="U1331" i="1"/>
  <c r="U4323" i="1"/>
  <c r="U99" i="1"/>
  <c r="O591" i="33" s="1"/>
  <c r="U106" i="1"/>
  <c r="O598" i="33" s="1"/>
  <c r="U121" i="1"/>
  <c r="U139" i="1"/>
  <c r="U72" i="1"/>
  <c r="U70" i="1"/>
  <c r="U653" i="1"/>
  <c r="U1457" i="1"/>
  <c r="U1488" i="1"/>
  <c r="U1142" i="1"/>
  <c r="U1536" i="1"/>
  <c r="U3695" i="1"/>
  <c r="U4493" i="1"/>
  <c r="U1129" i="1"/>
  <c r="U45" i="1"/>
  <c r="U1466" i="1"/>
  <c r="U1445" i="1"/>
  <c r="U4326" i="1"/>
  <c r="U681" i="1"/>
  <c r="V4" i="1"/>
  <c r="U102" i="1"/>
  <c r="O594" i="33" s="1"/>
  <c r="U1148" i="1"/>
  <c r="U1485" i="1"/>
  <c r="U1449" i="1"/>
  <c r="U4009" i="1"/>
  <c r="U2821" i="1"/>
  <c r="U1133" i="1"/>
  <c r="U654" i="1"/>
  <c r="U129" i="1"/>
  <c r="U1134" i="1"/>
  <c r="U3030" i="1"/>
  <c r="U1120" i="1"/>
  <c r="N695" i="33"/>
  <c r="U1456" i="1"/>
  <c r="U3027" i="1"/>
  <c r="U1601" i="1"/>
  <c r="U54" i="1"/>
  <c r="U126" i="1"/>
  <c r="U1147" i="1"/>
  <c r="U94" i="1"/>
  <c r="O586" i="33" s="1"/>
  <c r="U1125" i="1"/>
  <c r="U1150" i="1"/>
  <c r="U953" i="1"/>
  <c r="U14" i="1"/>
  <c r="U1573" i="1"/>
  <c r="U1527" i="1"/>
  <c r="U1633" i="1"/>
  <c r="U1146" i="1"/>
  <c r="U641" i="1"/>
  <c r="U1474" i="1"/>
  <c r="U110" i="1"/>
  <c r="U4498" i="1"/>
  <c r="U264" i="1"/>
  <c r="U142" i="1"/>
  <c r="U684" i="1"/>
  <c r="U1327" i="1"/>
  <c r="U112" i="1"/>
  <c r="U1533" i="1"/>
  <c r="U86" i="1"/>
  <c r="O569" i="33" s="1"/>
  <c r="U73" i="1"/>
  <c r="U1459" i="1"/>
  <c r="U1486" i="1"/>
  <c r="U1138" i="1"/>
  <c r="U61" i="1"/>
  <c r="U59" i="1"/>
  <c r="U1482" i="1"/>
  <c r="U3698" i="1"/>
  <c r="U1465" i="1"/>
  <c r="U1597" i="1"/>
  <c r="U103" i="1"/>
  <c r="O595" i="33" s="1"/>
  <c r="U2817" i="1"/>
  <c r="U4413" i="1"/>
  <c r="U1481" i="1"/>
  <c r="U83" i="1"/>
  <c r="O566" i="33" s="1"/>
  <c r="U1020" i="1"/>
  <c r="U4410" i="1"/>
  <c r="U1199" i="1"/>
  <c r="U80" i="1"/>
  <c r="U694" i="1"/>
  <c r="U47" i="1"/>
  <c r="U1532" i="1"/>
  <c r="U1438" i="1"/>
  <c r="U62" i="1"/>
  <c r="U1439" i="1"/>
  <c r="U71" i="1"/>
  <c r="U659" i="1"/>
  <c r="U46" i="1"/>
  <c r="U4010" i="1"/>
  <c r="U9" i="1"/>
  <c r="U128" i="1"/>
  <c r="U1163" i="1"/>
  <c r="U127" i="1"/>
  <c r="U1677" i="1"/>
  <c r="O734" i="33" s="1"/>
  <c r="U4012" i="1"/>
  <c r="U1587" i="1"/>
  <c r="U107" i="1"/>
  <c r="O599" i="33" s="1"/>
  <c r="U639" i="1"/>
  <c r="U2816" i="1"/>
  <c r="U1141" i="1"/>
  <c r="U131" i="1"/>
  <c r="U991" i="1"/>
  <c r="N561" i="33"/>
  <c r="T150" i="1"/>
  <c r="M338" i="33"/>
  <c r="M409" i="33" s="1"/>
  <c r="R162" i="1"/>
  <c r="M461" i="33"/>
  <c r="T148" i="1"/>
  <c r="N333" i="33" s="1"/>
  <c r="N404" i="33" s="1"/>
  <c r="M386" i="33"/>
  <c r="R157" i="1"/>
  <c r="T149" i="1"/>
  <c r="N595" i="33"/>
  <c r="T151" i="1"/>
  <c r="N336" i="33" s="1"/>
  <c r="N407" i="33" s="1"/>
  <c r="T39" i="1"/>
  <c r="N321" i="33" s="1"/>
  <c r="N317" i="33" l="1"/>
  <c r="N387" i="33" s="1"/>
  <c r="N323" i="33"/>
  <c r="N393" i="33" s="1"/>
  <c r="N316" i="33"/>
  <c r="N386" i="33" s="1"/>
  <c r="N319" i="33"/>
  <c r="N389" i="33" s="1"/>
  <c r="N322" i="33"/>
  <c r="N392" i="33" s="1"/>
  <c r="N320" i="33"/>
  <c r="N390" i="33" s="1"/>
  <c r="N318" i="33"/>
  <c r="N388" i="33" s="1"/>
  <c r="O788" i="33"/>
  <c r="V29" i="1"/>
  <c r="V27" i="1"/>
  <c r="V31" i="1"/>
  <c r="V33" i="1"/>
  <c r="V28" i="1"/>
  <c r="V30" i="1"/>
  <c r="V26" i="1"/>
  <c r="V32" i="1"/>
  <c r="O785" i="33"/>
  <c r="O786" i="33"/>
  <c r="O781" i="33"/>
  <c r="O782" i="33"/>
  <c r="O784" i="33"/>
  <c r="O783" i="33"/>
  <c r="O787" i="33"/>
  <c r="V988" i="1"/>
  <c r="V984" i="1"/>
  <c r="V987" i="1"/>
  <c r="V986" i="1"/>
  <c r="V981" i="1"/>
  <c r="V985" i="1"/>
  <c r="V982" i="1"/>
  <c r="V983" i="1"/>
  <c r="U702" i="1"/>
  <c r="U698" i="1"/>
  <c r="U699" i="1"/>
  <c r="U700" i="1"/>
  <c r="U697" i="1"/>
  <c r="U696" i="1"/>
  <c r="U701" i="1"/>
  <c r="U695" i="1"/>
  <c r="V1372" i="1"/>
  <c r="V1367" i="1"/>
  <c r="V1373" i="1"/>
  <c r="V1381" i="1"/>
  <c r="V1379" i="1"/>
  <c r="V1377" i="1"/>
  <c r="V1375" i="1"/>
  <c r="V1364" i="1"/>
  <c r="V1399" i="1"/>
  <c r="V1397" i="1"/>
  <c r="V1393" i="1"/>
  <c r="V1383" i="1"/>
  <c r="V1366" i="1"/>
  <c r="V1398" i="1"/>
  <c r="V1394" i="1"/>
  <c r="V1374" i="1"/>
  <c r="V1371" i="1"/>
  <c r="V1360" i="1"/>
  <c r="V1395" i="1"/>
  <c r="V1391" i="1"/>
  <c r="V1362" i="1"/>
  <c r="V1396" i="1"/>
  <c r="V1392" i="1"/>
  <c r="V1388" i="1"/>
  <c r="V1390" i="1"/>
  <c r="V1361" i="1"/>
  <c r="V1387" i="1"/>
  <c r="V1368" i="1"/>
  <c r="V1369" i="1"/>
  <c r="V1384" i="1"/>
  <c r="V1386" i="1"/>
  <c r="V1370" i="1"/>
  <c r="V1378" i="1"/>
  <c r="V1382" i="1"/>
  <c r="V1389" i="1"/>
  <c r="V1365" i="1"/>
  <c r="V1376" i="1"/>
  <c r="V1385" i="1"/>
  <c r="V1380" i="1"/>
  <c r="V1363" i="1"/>
  <c r="V1270" i="1"/>
  <c r="V1269" i="1"/>
  <c r="V1268" i="1"/>
  <c r="V1266" i="1"/>
  <c r="V1264" i="1"/>
  <c r="V1310" i="1"/>
  <c r="V1267" i="1"/>
  <c r="V1265" i="1"/>
  <c r="V1262" i="1"/>
  <c r="V1263" i="1"/>
  <c r="V1308" i="1"/>
  <c r="V1302" i="1"/>
  <c r="V1278" i="1"/>
  <c r="V1306" i="1"/>
  <c r="V1300" i="1"/>
  <c r="V1298" i="1"/>
  <c r="V1294" i="1"/>
  <c r="V1286" i="1"/>
  <c r="V1257" i="1"/>
  <c r="V1307" i="1"/>
  <c r="V1297" i="1"/>
  <c r="V1256" i="1"/>
  <c r="V1301" i="1"/>
  <c r="V1296" i="1"/>
  <c r="V1326" i="1"/>
  <c r="V1255" i="1"/>
  <c r="V1309" i="1"/>
  <c r="V1305" i="1"/>
  <c r="V1299" i="1"/>
  <c r="V1295" i="1"/>
  <c r="V1325" i="1"/>
  <c r="V1321" i="1"/>
  <c r="V1324" i="1"/>
  <c r="V1320" i="1"/>
  <c r="V1323" i="1"/>
  <c r="V1319" i="1"/>
  <c r="V1285" i="1"/>
  <c r="V1322" i="1"/>
  <c r="V1318" i="1"/>
  <c r="V1284" i="1"/>
  <c r="V1311" i="1"/>
  <c r="V1315" i="1"/>
  <c r="V1280" i="1"/>
  <c r="V1290" i="1"/>
  <c r="V1303" i="1"/>
  <c r="V1261" i="1"/>
  <c r="V1273" i="1"/>
  <c r="V1277" i="1"/>
  <c r="V1314" i="1"/>
  <c r="V1281" i="1"/>
  <c r="V1279" i="1"/>
  <c r="V1289" i="1"/>
  <c r="V1293" i="1"/>
  <c r="V1313" i="1"/>
  <c r="V1317" i="1"/>
  <c r="V1283" i="1"/>
  <c r="V1288" i="1"/>
  <c r="V1292" i="1"/>
  <c r="V1271" i="1"/>
  <c r="V1275" i="1"/>
  <c r="V1282" i="1"/>
  <c r="V1312" i="1"/>
  <c r="V1316" i="1"/>
  <c r="V1287" i="1"/>
  <c r="V1291" i="1"/>
  <c r="V1260" i="1"/>
  <c r="V1259" i="1"/>
  <c r="V1274" i="1"/>
  <c r="V1304" i="1"/>
  <c r="V1258" i="1"/>
  <c r="V1272" i="1"/>
  <c r="V1276" i="1"/>
  <c r="V1236" i="1"/>
  <c r="V1234" i="1"/>
  <c r="V1230" i="1"/>
  <c r="V1232" i="1"/>
  <c r="V1228" i="1"/>
  <c r="V1235" i="1"/>
  <c r="V1233" i="1"/>
  <c r="V1231" i="1"/>
  <c r="V1229" i="1"/>
  <c r="V1221" i="1"/>
  <c r="V1220" i="1"/>
  <c r="V1214" i="1"/>
  <c r="V1213" i="1"/>
  <c r="V1212" i="1"/>
  <c r="V1219" i="1"/>
  <c r="V1208" i="1"/>
  <c r="V1225" i="1"/>
  <c r="V1207" i="1"/>
  <c r="V1211" i="1"/>
  <c r="V1217" i="1"/>
  <c r="V1224" i="1"/>
  <c r="V1215" i="1"/>
  <c r="V1227" i="1"/>
  <c r="V1222" i="1"/>
  <c r="V1206" i="1"/>
  <c r="V1210" i="1"/>
  <c r="V1218" i="1"/>
  <c r="V1205" i="1"/>
  <c r="V1209" i="1"/>
  <c r="V1216" i="1"/>
  <c r="V1226" i="1"/>
  <c r="V1223" i="1"/>
  <c r="V1180" i="1"/>
  <c r="V1196" i="1"/>
  <c r="V1179" i="1"/>
  <c r="V1178" i="1"/>
  <c r="V1177" i="1"/>
  <c r="V1176" i="1"/>
  <c r="V1175" i="1"/>
  <c r="V1108" i="1"/>
  <c r="V1173" i="1"/>
  <c r="V1107" i="1"/>
  <c r="V1106" i="1"/>
  <c r="V1116" i="1"/>
  <c r="V1103" i="1"/>
  <c r="V1100" i="1"/>
  <c r="V1102" i="1"/>
  <c r="V1101" i="1"/>
  <c r="V1105" i="1"/>
  <c r="V1104" i="1"/>
  <c r="V1174" i="1"/>
  <c r="V1094" i="1"/>
  <c r="V1099" i="1"/>
  <c r="V1095" i="1"/>
  <c r="V1096" i="1"/>
  <c r="V1109" i="1"/>
  <c r="V1110" i="1"/>
  <c r="V1111" i="1"/>
  <c r="V1112" i="1"/>
  <c r="V1113" i="1"/>
  <c r="V1114" i="1"/>
  <c r="V1115" i="1"/>
  <c r="V1189" i="1"/>
  <c r="V1190" i="1"/>
  <c r="V1191" i="1"/>
  <c r="V1192" i="1"/>
  <c r="V1193" i="1"/>
  <c r="V1194" i="1"/>
  <c r="V1195" i="1"/>
  <c r="V1098" i="1"/>
  <c r="V1093" i="1"/>
  <c r="V1097" i="1"/>
  <c r="V4006" i="1"/>
  <c r="V4000" i="1"/>
  <c r="V3999" i="1"/>
  <c r="V4005" i="1"/>
  <c r="V4001" i="1"/>
  <c r="V4003" i="1"/>
  <c r="V4002" i="1"/>
  <c r="V4004" i="1"/>
  <c r="V3942" i="1"/>
  <c r="V3940" i="1"/>
  <c r="V3936" i="1"/>
  <c r="V3939" i="1"/>
  <c r="V3935" i="1"/>
  <c r="V3938" i="1"/>
  <c r="V3934" i="1"/>
  <c r="V3910" i="1"/>
  <c r="V3926" i="1"/>
  <c r="V3919" i="1"/>
  <c r="V3921" i="1"/>
  <c r="V3906" i="1"/>
  <c r="V3904" i="1"/>
  <c r="V3901" i="1"/>
  <c r="V3897" i="1"/>
  <c r="V3941" i="1"/>
  <c r="V3937" i="1"/>
  <c r="V3902" i="1"/>
  <c r="V3899" i="1"/>
  <c r="V3896" i="1"/>
  <c r="V3894" i="1"/>
  <c r="V3886" i="1"/>
  <c r="V3925" i="1"/>
  <c r="V3922" i="1"/>
  <c r="V3918" i="1"/>
  <c r="V3909" i="1"/>
  <c r="V3908" i="1"/>
  <c r="V3898" i="1"/>
  <c r="V3891" i="1"/>
  <c r="V3900" i="1"/>
  <c r="V3893" i="1"/>
  <c r="V3990" i="1"/>
  <c r="V3887" i="1"/>
  <c r="V3884" i="1"/>
  <c r="V3966" i="1"/>
  <c r="V3998" i="1"/>
  <c r="V3996" i="1"/>
  <c r="V3895" i="1"/>
  <c r="V3889" i="1"/>
  <c r="V3882" i="1"/>
  <c r="V3994" i="1"/>
  <c r="V3920" i="1"/>
  <c r="V3961" i="1"/>
  <c r="V3991" i="1"/>
  <c r="V3965" i="1"/>
  <c r="V3997" i="1"/>
  <c r="V3995" i="1"/>
  <c r="V3993" i="1"/>
  <c r="V3992" i="1"/>
  <c r="V3984" i="1"/>
  <c r="V3989" i="1"/>
  <c r="V3888" i="1"/>
  <c r="V3923" i="1"/>
  <c r="V3917" i="1"/>
  <c r="V3927" i="1"/>
  <c r="V3890" i="1"/>
  <c r="V3881" i="1"/>
  <c r="V3912" i="1"/>
  <c r="V3916" i="1"/>
  <c r="V3987" i="1"/>
  <c r="V3963" i="1"/>
  <c r="V3985" i="1"/>
  <c r="V3986" i="1"/>
  <c r="V3983" i="1"/>
  <c r="V3964" i="1"/>
  <c r="V3883" i="1"/>
  <c r="V3907" i="1"/>
  <c r="V3928" i="1"/>
  <c r="V3931" i="1"/>
  <c r="V3930" i="1"/>
  <c r="V3933" i="1"/>
  <c r="V3959" i="1"/>
  <c r="V3988" i="1"/>
  <c r="V3913" i="1"/>
  <c r="V3892" i="1"/>
  <c r="V3903" i="1"/>
  <c r="V3915" i="1"/>
  <c r="V3929" i="1"/>
  <c r="V3924" i="1"/>
  <c r="V3880" i="1"/>
  <c r="V3911" i="1"/>
  <c r="V3962" i="1"/>
  <c r="V3879" i="1"/>
  <c r="V3914" i="1"/>
  <c r="V3960" i="1"/>
  <c r="V3885" i="1"/>
  <c r="V3905" i="1"/>
  <c r="V3932" i="1"/>
  <c r="V2911" i="1"/>
  <c r="V2909" i="1"/>
  <c r="V2907" i="1"/>
  <c r="V2903" i="1"/>
  <c r="V2951" i="1"/>
  <c r="V2905" i="1"/>
  <c r="V2943" i="1"/>
  <c r="V2908" i="1"/>
  <c r="V2906" i="1"/>
  <c r="V2904" i="1"/>
  <c r="V2927" i="1"/>
  <c r="V2936" i="1"/>
  <c r="V2950" i="1"/>
  <c r="V2949" i="1"/>
  <c r="V2941" i="1"/>
  <c r="V2910" i="1"/>
  <c r="V2938" i="1"/>
  <c r="V2935" i="1"/>
  <c r="V2919" i="1"/>
  <c r="V2940" i="1"/>
  <c r="V2939" i="1"/>
  <c r="V2947" i="1"/>
  <c r="V2959" i="1"/>
  <c r="V2942" i="1"/>
  <c r="V2937" i="1"/>
  <c r="V2983" i="1"/>
  <c r="V3007" i="1"/>
  <c r="V2916" i="1"/>
  <c r="V2912" i="1"/>
  <c r="V2915" i="1"/>
  <c r="V2982" i="1"/>
  <c r="V2980" i="1"/>
  <c r="V2978" i="1"/>
  <c r="V2976" i="1"/>
  <c r="V3023" i="1"/>
  <c r="V2948" i="1"/>
  <c r="V2918" i="1"/>
  <c r="V2914" i="1"/>
  <c r="V2979" i="1"/>
  <c r="V3002" i="1"/>
  <c r="V2981" i="1"/>
  <c r="V2917" i="1"/>
  <c r="V2913" i="1"/>
  <c r="V3000" i="1"/>
  <c r="V2977" i="1"/>
  <c r="V2952" i="1"/>
  <c r="V3004" i="1"/>
  <c r="V3003" i="1"/>
  <c r="V3015" i="1"/>
  <c r="V3001" i="1"/>
  <c r="V3019" i="1"/>
  <c r="V3005" i="1"/>
  <c r="V2957" i="1"/>
  <c r="V3008" i="1"/>
  <c r="V3012" i="1"/>
  <c r="V2953" i="1"/>
  <c r="V2932" i="1"/>
  <c r="V2920" i="1"/>
  <c r="V2924" i="1"/>
  <c r="V2921" i="1"/>
  <c r="V2902" i="1"/>
  <c r="V2958" i="1"/>
  <c r="V3021" i="1"/>
  <c r="V3017" i="1"/>
  <c r="V3006" i="1"/>
  <c r="V2926" i="1"/>
  <c r="V3010" i="1"/>
  <c r="V3014" i="1"/>
  <c r="V2933" i="1"/>
  <c r="V2945" i="1"/>
  <c r="V2898" i="1"/>
  <c r="V2922" i="1"/>
  <c r="V3011" i="1"/>
  <c r="V2954" i="1"/>
  <c r="V3016" i="1"/>
  <c r="V2955" i="1"/>
  <c r="V3013" i="1"/>
  <c r="V2899" i="1"/>
  <c r="V2900" i="1"/>
  <c r="V2897" i="1"/>
  <c r="V3018" i="1"/>
  <c r="V2944" i="1"/>
  <c r="V2956" i="1"/>
  <c r="V2896" i="1"/>
  <c r="V2928" i="1"/>
  <c r="V2930" i="1"/>
  <c r="V2931" i="1"/>
  <c r="V2901" i="1"/>
  <c r="V2934" i="1"/>
  <c r="V3020" i="1"/>
  <c r="V2929" i="1"/>
  <c r="V2923" i="1"/>
  <c r="V2946" i="1"/>
  <c r="V3022" i="1"/>
  <c r="V3009" i="1"/>
  <c r="V2925" i="1"/>
  <c r="V913" i="1"/>
  <c r="V921" i="1" s="1"/>
  <c r="V908" i="1"/>
  <c r="V916" i="1" s="1"/>
  <c r="V912" i="1"/>
  <c r="V920" i="1" s="1"/>
  <c r="V910" i="1"/>
  <c r="V918" i="1" s="1"/>
  <c r="V911" i="1"/>
  <c r="V919" i="1" s="1"/>
  <c r="V909" i="1"/>
  <c r="V917" i="1" s="1"/>
  <c r="V906" i="1"/>
  <c r="V914" i="1" s="1"/>
  <c r="V907" i="1"/>
  <c r="V915" i="1" s="1"/>
  <c r="V1012" i="1"/>
  <c r="V1011" i="1"/>
  <c r="V1009" i="1"/>
  <c r="V1007" i="1"/>
  <c r="V1005" i="1"/>
  <c r="V1010" i="1"/>
  <c r="V1008" i="1"/>
  <c r="V1006" i="1"/>
  <c r="V889" i="1"/>
  <c r="V890" i="1"/>
  <c r="V891" i="1"/>
  <c r="V892" i="1"/>
  <c r="V893" i="1"/>
  <c r="V894" i="1"/>
  <c r="V895" i="1"/>
  <c r="V896" i="1"/>
  <c r="V2548" i="1"/>
  <c r="V2547" i="1"/>
  <c r="V2545" i="1"/>
  <c r="V2546" i="1"/>
  <c r="V2477" i="1"/>
  <c r="V2551" i="1"/>
  <c r="V2549" i="1"/>
  <c r="V2481" i="1"/>
  <c r="V2484" i="1"/>
  <c r="V2475" i="1"/>
  <c r="V2473" i="1"/>
  <c r="V2471" i="1"/>
  <c r="V2485" i="1"/>
  <c r="V2483" i="1"/>
  <c r="V2479" i="1"/>
  <c r="V2482" i="1"/>
  <c r="V2480" i="1"/>
  <c r="V2550" i="1"/>
  <c r="V2544" i="1"/>
  <c r="V2476" i="1"/>
  <c r="V2474" i="1"/>
  <c r="V2472" i="1"/>
  <c r="V2470" i="1"/>
  <c r="V2478" i="1"/>
  <c r="V1333" i="1"/>
  <c r="O590" i="33"/>
  <c r="O574" i="33"/>
  <c r="O567" i="33"/>
  <c r="O737" i="33"/>
  <c r="O562" i="33"/>
  <c r="O588" i="33"/>
  <c r="O563" i="33"/>
  <c r="O585" i="33"/>
  <c r="N463" i="33"/>
  <c r="N462" i="33"/>
  <c r="U41" i="1"/>
  <c r="O323" i="33" s="1"/>
  <c r="T161" i="1"/>
  <c r="V1441" i="1"/>
  <c r="V1329" i="1"/>
  <c r="V1406" i="1"/>
  <c r="V1402" i="1"/>
  <c r="V1407" i="1"/>
  <c r="V1400" i="1"/>
  <c r="V1403" i="1"/>
  <c r="V1401" i="1"/>
  <c r="V1404" i="1"/>
  <c r="V1405" i="1"/>
  <c r="V685" i="1"/>
  <c r="V4416" i="1"/>
  <c r="V48" i="1"/>
  <c r="V1470" i="1"/>
  <c r="V1687" i="1"/>
  <c r="T163" i="1"/>
  <c r="N460" i="33"/>
  <c r="T164" i="1"/>
  <c r="V1149" i="1"/>
  <c r="V77" i="1"/>
  <c r="P560" i="33" s="1"/>
  <c r="V4011" i="1"/>
  <c r="V3029" i="1"/>
  <c r="V1535" i="1"/>
  <c r="V954" i="1"/>
  <c r="V993" i="1"/>
  <c r="V147" i="1"/>
  <c r="V83" i="1"/>
  <c r="P566" i="33" s="1"/>
  <c r="V181" i="1"/>
  <c r="V680" i="1"/>
  <c r="V1330" i="1"/>
  <c r="V1334" i="1"/>
  <c r="V3699" i="1"/>
  <c r="V649" i="1"/>
  <c r="V1138" i="1"/>
  <c r="V1442" i="1"/>
  <c r="V98" i="1"/>
  <c r="P590" i="33" s="1"/>
  <c r="V1685" i="1"/>
  <c r="V686" i="1"/>
  <c r="V4327" i="1"/>
  <c r="V1327" i="1"/>
  <c r="V4415" i="1"/>
  <c r="V1634" i="1"/>
  <c r="V1632" i="1"/>
  <c r="V1456" i="1"/>
  <c r="V1204" i="1"/>
  <c r="V1134" i="1"/>
  <c r="V85" i="1"/>
  <c r="P568" i="33" s="1"/>
  <c r="V123" i="1"/>
  <c r="V80" i="1"/>
  <c r="P563" i="33" s="1"/>
  <c r="V1337" i="1"/>
  <c r="V1339" i="1"/>
  <c r="U35" i="1"/>
  <c r="O700" i="33"/>
  <c r="U39" i="1"/>
  <c r="O698" i="33"/>
  <c r="V3695" i="1"/>
  <c r="V3026" i="1"/>
  <c r="V1636" i="1"/>
  <c r="V1154" i="1"/>
  <c r="V1649" i="1"/>
  <c r="V1437" i="1"/>
  <c r="V989" i="1"/>
  <c r="V115" i="1"/>
  <c r="V97" i="1"/>
  <c r="V111" i="1"/>
  <c r="V3263" i="1"/>
  <c r="V1336" i="1"/>
  <c r="U154" i="1"/>
  <c r="U149" i="1"/>
  <c r="U40" i="1"/>
  <c r="N456" i="33"/>
  <c r="U150" i="1"/>
  <c r="O335" i="33" s="1"/>
  <c r="O406" i="33" s="1"/>
  <c r="U36" i="1"/>
  <c r="U151" i="1"/>
  <c r="U148" i="1"/>
  <c r="U34" i="1"/>
  <c r="O316" i="33" s="1"/>
  <c r="N459" i="33"/>
  <c r="U155" i="1"/>
  <c r="T157" i="1"/>
  <c r="O696" i="33"/>
  <c r="N391" i="33"/>
  <c r="T162" i="1"/>
  <c r="N457" i="33"/>
  <c r="N334" i="33"/>
  <c r="N405" i="33" s="1"/>
  <c r="V3260" i="1"/>
  <c r="V4328" i="1"/>
  <c r="V684" i="1"/>
  <c r="V679" i="1"/>
  <c r="V1686" i="1"/>
  <c r="V67" i="1"/>
  <c r="V75" i="1"/>
  <c r="V143" i="1"/>
  <c r="V64" i="1"/>
  <c r="V94" i="1"/>
  <c r="P586" i="33" s="1"/>
  <c r="V124" i="1"/>
  <c r="V178" i="1"/>
  <c r="V89" i="1"/>
  <c r="P572" i="33" s="1"/>
  <c r="V49" i="1"/>
  <c r="V114" i="1"/>
  <c r="V142" i="1"/>
  <c r="V82" i="1"/>
  <c r="P565" i="33" s="1"/>
  <c r="V110" i="1"/>
  <c r="V55" i="1"/>
  <c r="V117" i="1"/>
  <c r="V264" i="1"/>
  <c r="V265" i="1"/>
  <c r="V1020" i="1"/>
  <c r="V1604" i="1"/>
  <c r="V647" i="1"/>
  <c r="V951" i="1"/>
  <c r="V991" i="1"/>
  <c r="V1013" i="1"/>
  <c r="V1019" i="1"/>
  <c r="V1136" i="1"/>
  <c r="V1181" i="1"/>
  <c r="V1187" i="1"/>
  <c r="V1439" i="1"/>
  <c r="V650" i="1"/>
  <c r="V1458" i="1"/>
  <c r="V1148" i="1"/>
  <c r="V1454" i="1"/>
  <c r="V1536" i="1"/>
  <c r="V1655" i="1"/>
  <c r="V1119" i="1"/>
  <c r="V1453" i="1"/>
  <c r="V1485" i="1"/>
  <c r="V1587" i="1"/>
  <c r="V1118" i="1"/>
  <c r="V1488" i="1"/>
  <c r="V1650" i="1"/>
  <c r="V1468" i="1"/>
  <c r="V1585" i="1"/>
  <c r="V1651" i="1"/>
  <c r="V1482" i="1"/>
  <c r="V3249" i="1"/>
  <c r="V1586" i="1"/>
  <c r="V2822" i="1"/>
  <c r="V3697" i="1"/>
  <c r="V4321" i="1"/>
  <c r="V694" i="1"/>
  <c r="V692" i="1"/>
  <c r="V687" i="1"/>
  <c r="V693" i="1"/>
  <c r="V3258" i="1"/>
  <c r="V3265" i="1"/>
  <c r="V3264" i="1"/>
  <c r="V4323" i="1"/>
  <c r="V4322" i="1"/>
  <c r="V682" i="1"/>
  <c r="V681" i="1"/>
  <c r="V1688" i="1"/>
  <c r="V131" i="1"/>
  <c r="V107" i="1"/>
  <c r="V66" i="1"/>
  <c r="V108" i="1"/>
  <c r="V140" i="1"/>
  <c r="V44" i="1"/>
  <c r="V262" i="1"/>
  <c r="V113" i="1"/>
  <c r="V180" i="1"/>
  <c r="V91" i="1"/>
  <c r="P574" i="33" s="1"/>
  <c r="V263" i="1"/>
  <c r="V59" i="1"/>
  <c r="V145" i="1"/>
  <c r="V268" i="1"/>
  <c r="V644" i="1"/>
  <c r="V1474" i="1"/>
  <c r="V654" i="1"/>
  <c r="V955" i="1"/>
  <c r="V995" i="1"/>
  <c r="V1132" i="1"/>
  <c r="V1139" i="1"/>
  <c r="V1185" i="1"/>
  <c r="V1440" i="1"/>
  <c r="V1124" i="1"/>
  <c r="V1120" i="1"/>
  <c r="V1473" i="1"/>
  <c r="V1584" i="1"/>
  <c r="V952" i="1"/>
  <c r="V1457" i="1"/>
  <c r="V1539" i="1"/>
  <c r="V653" i="1"/>
  <c r="V1452" i="1"/>
  <c r="V645" i="1"/>
  <c r="V1533" i="1"/>
  <c r="V1601" i="1"/>
  <c r="V1487" i="1"/>
  <c r="V3031" i="1"/>
  <c r="V3027" i="1"/>
  <c r="V3701" i="1"/>
  <c r="V4012" i="1"/>
  <c r="V3702" i="1"/>
  <c r="V4409" i="1"/>
  <c r="V4491" i="1"/>
  <c r="V4412" i="1"/>
  <c r="V4492" i="1"/>
  <c r="V2819" i="1"/>
  <c r="V3242" i="1"/>
  <c r="V4410" i="1"/>
  <c r="V1677" i="1"/>
  <c r="P734" i="33" s="1"/>
  <c r="V1160" i="1"/>
  <c r="V1460" i="1"/>
  <c r="V1528" i="1"/>
  <c r="V1674" i="1"/>
  <c r="P731" i="33" s="1"/>
  <c r="V1477" i="1"/>
  <c r="V1447" i="1"/>
  <c r="V1443" i="1"/>
  <c r="V10" i="1"/>
  <c r="V73" i="1"/>
  <c r="V72" i="1"/>
  <c r="V21" i="1"/>
  <c r="V1198" i="1"/>
  <c r="V1158" i="1"/>
  <c r="V1463" i="1"/>
  <c r="V1526" i="1"/>
  <c r="V1676" i="1"/>
  <c r="P733" i="33" s="1"/>
  <c r="V1476" i="1"/>
  <c r="V640" i="1"/>
  <c r="V12" i="1"/>
  <c r="V93" i="1"/>
  <c r="P585" i="33" s="1"/>
  <c r="V13" i="1"/>
  <c r="V70" i="1"/>
  <c r="V103" i="1"/>
  <c r="P595" i="33" s="1"/>
  <c r="V4497" i="1"/>
  <c r="V1461" i="1"/>
  <c r="V1203" i="1"/>
  <c r="V138" i="1"/>
  <c r="V1462" i="1"/>
  <c r="V1131" i="1"/>
  <c r="V1591" i="1"/>
  <c r="V1147" i="1"/>
  <c r="V1143" i="1"/>
  <c r="V638" i="1"/>
  <c r="V132" i="1"/>
  <c r="V1593" i="1"/>
  <c r="V61" i="1"/>
  <c r="V3259" i="1"/>
  <c r="V4326" i="1"/>
  <c r="V688" i="1"/>
  <c r="V1689" i="1"/>
  <c r="V76" i="1"/>
  <c r="P559" i="33" s="1"/>
  <c r="V128" i="1"/>
  <c r="V266" i="1"/>
  <c r="V129" i="1"/>
  <c r="V87" i="1"/>
  <c r="P570" i="33" s="1"/>
  <c r="V78" i="1"/>
  <c r="P561" i="33" s="1"/>
  <c r="V267" i="1"/>
  <c r="V1140" i="1"/>
  <c r="V643" i="1"/>
  <c r="V990" i="1"/>
  <c r="V1016" i="1"/>
  <c r="V1137" i="1"/>
  <c r="V1435" i="1"/>
  <c r="V646" i="1"/>
  <c r="V657" i="1"/>
  <c r="V1483" i="1"/>
  <c r="V146" i="1"/>
  <c r="V1583" i="1"/>
  <c r="V1150" i="1"/>
  <c r="V1534" i="1"/>
  <c r="V1117" i="1"/>
  <c r="V1540" i="1"/>
  <c r="V1597" i="1"/>
  <c r="V3030" i="1"/>
  <c r="V1582" i="1"/>
  <c r="V4013" i="1"/>
  <c r="V4413" i="1"/>
  <c r="V3245" i="1"/>
  <c r="V3246" i="1"/>
  <c r="V1578" i="1"/>
  <c r="V1642" i="1"/>
  <c r="V1449" i="1"/>
  <c r="V1444" i="1"/>
  <c r="V14" i="1"/>
  <c r="V104" i="1"/>
  <c r="P596" i="33" s="1"/>
  <c r="V20" i="1"/>
  <c r="V1128" i="1"/>
  <c r="V1201" i="1"/>
  <c r="V1600" i="1"/>
  <c r="V1459" i="1"/>
  <c r="V1129" i="1"/>
  <c r="V1480" i="1"/>
  <c r="V86" i="1"/>
  <c r="V88" i="1"/>
  <c r="P571" i="33" s="1"/>
  <c r="V100" i="1"/>
  <c r="P592" i="33" s="1"/>
  <c r="V1163" i="1"/>
  <c r="V1197" i="1"/>
  <c r="V122" i="1"/>
  <c r="V1575" i="1"/>
  <c r="V1574" i="1"/>
  <c r="V1646" i="1"/>
  <c r="V1146" i="1"/>
  <c r="V1141" i="1"/>
  <c r="V137" i="1"/>
  <c r="V1579" i="1"/>
  <c r="V1202" i="1"/>
  <c r="V101" i="1"/>
  <c r="V1683" i="1"/>
  <c r="V60" i="1"/>
  <c r="V65" i="1"/>
  <c r="V648" i="1"/>
  <c r="V1015" i="1"/>
  <c r="V1653" i="1"/>
  <c r="V1471" i="1"/>
  <c r="V1673" i="1"/>
  <c r="V2823" i="1"/>
  <c r="V3700" i="1"/>
  <c r="V3024" i="1"/>
  <c r="V4501" i="1"/>
  <c r="V3248" i="1"/>
  <c r="V1126" i="1"/>
  <c r="V637" i="1"/>
  <c r="V136" i="1"/>
  <c r="V1635" i="1"/>
  <c r="V120" i="1"/>
  <c r="V1200" i="1"/>
  <c r="V4414" i="1"/>
  <c r="V1142" i="1"/>
  <c r="V3261" i="1"/>
  <c r="V4324" i="1"/>
  <c r="V690" i="1"/>
  <c r="V691" i="1"/>
  <c r="V1684" i="1"/>
  <c r="W4" i="1"/>
  <c r="V79" i="1"/>
  <c r="P562" i="33" s="1"/>
  <c r="V46" i="1"/>
  <c r="V92" i="1"/>
  <c r="P584" i="33" s="1"/>
  <c r="V130" i="1"/>
  <c r="V51" i="1"/>
  <c r="V53" i="1"/>
  <c r="V141" i="1"/>
  <c r="V109" i="1"/>
  <c r="V127" i="1"/>
  <c r="V1188" i="1"/>
  <c r="V656" i="1"/>
  <c r="V992" i="1"/>
  <c r="V1017" i="1"/>
  <c r="V1164" i="1"/>
  <c r="V1436" i="1"/>
  <c r="V956" i="1"/>
  <c r="V1152" i="1"/>
  <c r="V1486" i="1"/>
  <c r="V655" i="1"/>
  <c r="V1466" i="1"/>
  <c r="V1648" i="1"/>
  <c r="V1603" i="1"/>
  <c r="V1588" i="1"/>
  <c r="V1121" i="1"/>
  <c r="V1680" i="1"/>
  <c r="P737" i="33" s="1"/>
  <c r="V4495" i="1"/>
  <c r="V3696" i="1"/>
  <c r="V4010" i="1"/>
  <c r="V1538" i="1"/>
  <c r="V4489" i="1"/>
  <c r="V4498" i="1"/>
  <c r="V2817" i="1"/>
  <c r="V4499" i="1"/>
  <c r="V3244" i="1"/>
  <c r="V2821" i="1"/>
  <c r="V1598" i="1"/>
  <c r="V1464" i="1"/>
  <c r="V1157" i="1"/>
  <c r="V1595" i="1"/>
  <c r="V1448" i="1"/>
  <c r="V135" i="1"/>
  <c r="V133" i="1"/>
  <c r="V24" i="1"/>
  <c r="V19" i="1"/>
  <c r="V1465" i="1"/>
  <c r="V636" i="1"/>
  <c r="V1643" i="1"/>
  <c r="V1641" i="1"/>
  <c r="V11" i="1"/>
  <c r="V9" i="1"/>
  <c r="V84" i="1"/>
  <c r="P567" i="33" s="1"/>
  <c r="V68" i="1"/>
  <c r="V52" i="1"/>
  <c r="V4500" i="1"/>
  <c r="V1529" i="1"/>
  <c r="V1675" i="1"/>
  <c r="P732" i="33" s="1"/>
  <c r="V1161" i="1"/>
  <c r="V1479" i="1"/>
  <c r="V1145" i="1"/>
  <c r="V1125" i="1"/>
  <c r="V1199" i="1"/>
  <c r="V106" i="1"/>
  <c r="P598" i="33" s="1"/>
  <c r="V689" i="1"/>
  <c r="V25" i="1"/>
  <c r="V953" i="1"/>
  <c r="V1184" i="1"/>
  <c r="V1155" i="1"/>
  <c r="V1594" i="1"/>
  <c r="V4007" i="1"/>
  <c r="V1577" i="1"/>
  <c r="V90" i="1"/>
  <c r="V22" i="1"/>
  <c r="V1159" i="1"/>
  <c r="V105" i="1"/>
  <c r="P597" i="33" s="1"/>
  <c r="V1590" i="1"/>
  <c r="V1130" i="1"/>
  <c r="V1678" i="1"/>
  <c r="P735" i="33" s="1"/>
  <c r="V1682" i="1"/>
  <c r="V15" i="1"/>
  <c r="V139" i="1"/>
  <c r="V50" i="1"/>
  <c r="V96" i="1"/>
  <c r="P588" i="33" s="1"/>
  <c r="V182" i="1"/>
  <c r="V57" i="1"/>
  <c r="V63" i="1"/>
  <c r="V175" i="1"/>
  <c r="V1639" i="1"/>
  <c r="V658" i="1"/>
  <c r="V994" i="1"/>
  <c r="V1133" i="1"/>
  <c r="V1183" i="1"/>
  <c r="V1438" i="1"/>
  <c r="V1156" i="1"/>
  <c r="V1580" i="1"/>
  <c r="V1151" i="1"/>
  <c r="V1484" i="1"/>
  <c r="V1652" i="1"/>
  <c r="V1467" i="1"/>
  <c r="V1654" i="1"/>
  <c r="V1451" i="1"/>
  <c r="V1647" i="1"/>
  <c r="V1153" i="1"/>
  <c r="V3025" i="1"/>
  <c r="V2816" i="1"/>
  <c r="V3698" i="1"/>
  <c r="V3028" i="1"/>
  <c r="V4493" i="1"/>
  <c r="V4490" i="1"/>
  <c r="V3247" i="1"/>
  <c r="V4502" i="1"/>
  <c r="V1592" i="1"/>
  <c r="V1527" i="1"/>
  <c r="V95" i="1"/>
  <c r="V1127" i="1"/>
  <c r="V1481" i="1"/>
  <c r="V1446" i="1"/>
  <c r="V642" i="1"/>
  <c r="V54" i="1"/>
  <c r="V56" i="1"/>
  <c r="V23" i="1"/>
  <c r="V18" i="1"/>
  <c r="V1530" i="1"/>
  <c r="V1645" i="1"/>
  <c r="V1637" i="1"/>
  <c r="V1576" i="1"/>
  <c r="V1640" i="1"/>
  <c r="V125" i="1"/>
  <c r="V58" i="1"/>
  <c r="V134" i="1"/>
  <c r="V118" i="1"/>
  <c r="V1633" i="1"/>
  <c r="V1162" i="1"/>
  <c r="V639" i="1"/>
  <c r="V1531" i="1"/>
  <c r="V1573" i="1"/>
  <c r="V1475" i="1"/>
  <c r="V1144" i="1"/>
  <c r="V1644" i="1"/>
  <c r="V69" i="1"/>
  <c r="V177" i="1"/>
  <c r="V112" i="1"/>
  <c r="V119" i="1"/>
  <c r="V261" i="1"/>
  <c r="V179" i="1"/>
  <c r="V1135" i="1"/>
  <c r="V1450" i="1"/>
  <c r="V1489" i="1"/>
  <c r="V1122" i="1"/>
  <c r="V1537" i="1"/>
  <c r="V1679" i="1"/>
  <c r="P736" i="33" s="1"/>
  <c r="V2818" i="1"/>
  <c r="V4503" i="1"/>
  <c r="V4411" i="1"/>
  <c r="V4494" i="1"/>
  <c r="V4496" i="1"/>
  <c r="V4488" i="1"/>
  <c r="V1525" i="1"/>
  <c r="V1445" i="1"/>
  <c r="V71" i="1"/>
  <c r="V74" i="1"/>
  <c r="V1602" i="1"/>
  <c r="V1589" i="1"/>
  <c r="V116" i="1"/>
  <c r="V102" i="1"/>
  <c r="P594" i="33" s="1"/>
  <c r="V641" i="1"/>
  <c r="V8" i="1"/>
  <c r="V1478" i="1"/>
  <c r="O694" i="33"/>
  <c r="O701" i="33"/>
  <c r="U38" i="1"/>
  <c r="O320" i="33" s="1"/>
  <c r="N335" i="33"/>
  <c r="N406" i="33" s="1"/>
  <c r="N458" i="33"/>
  <c r="T159" i="1"/>
  <c r="U152" i="1"/>
  <c r="V3243" i="1"/>
  <c r="V2820" i="1"/>
  <c r="V1455" i="1"/>
  <c r="V950" i="1"/>
  <c r="V949" i="1"/>
  <c r="V45" i="1"/>
  <c r="V144" i="1"/>
  <c r="V1335" i="1"/>
  <c r="V1331" i="1"/>
  <c r="T158" i="1"/>
  <c r="U37" i="1"/>
  <c r="O319" i="33" s="1"/>
  <c r="V4009" i="1"/>
  <c r="V4014" i="1"/>
  <c r="V1581" i="1"/>
  <c r="V1638" i="1"/>
  <c r="V1532" i="1"/>
  <c r="V1186" i="1"/>
  <c r="V1018" i="1"/>
  <c r="V996" i="1"/>
  <c r="V81" i="1"/>
  <c r="P564" i="33" s="1"/>
  <c r="V62" i="1"/>
  <c r="V47" i="1"/>
  <c r="V683" i="1"/>
  <c r="V1328" i="1"/>
  <c r="V1340" i="1"/>
  <c r="T160" i="1"/>
  <c r="U153" i="1"/>
  <c r="V4008" i="1"/>
  <c r="V1599" i="1"/>
  <c r="V651" i="1"/>
  <c r="V1472" i="1"/>
  <c r="V1490" i="1"/>
  <c r="V1596" i="1"/>
  <c r="V1123" i="1"/>
  <c r="V1469" i="1"/>
  <c r="V659" i="1"/>
  <c r="V1182" i="1"/>
  <c r="V1014" i="1"/>
  <c r="V652" i="1"/>
  <c r="V176" i="1"/>
  <c r="V121" i="1"/>
  <c r="V126" i="1"/>
  <c r="V99" i="1"/>
  <c r="P591" i="33" s="1"/>
  <c r="V4325" i="1"/>
  <c r="V3262" i="1"/>
  <c r="V1338" i="1"/>
  <c r="V1332" i="1"/>
  <c r="V1342" i="1"/>
  <c r="V1341" i="1"/>
  <c r="N461" i="33"/>
  <c r="O697" i="33"/>
  <c r="O699" i="33"/>
  <c r="O695" i="33"/>
  <c r="O321" i="33" l="1"/>
  <c r="O391" i="33" s="1"/>
  <c r="O318" i="33"/>
  <c r="O388" i="33" s="1"/>
  <c r="O322" i="33"/>
  <c r="O392" i="33" s="1"/>
  <c r="O317" i="33"/>
  <c r="O387" i="33" s="1"/>
  <c r="W26" i="1"/>
  <c r="X26" i="1" s="1"/>
  <c r="W30" i="1"/>
  <c r="X30" i="1" s="1"/>
  <c r="W33" i="1"/>
  <c r="X33" i="1" s="1"/>
  <c r="W28" i="1"/>
  <c r="X28" i="1" s="1"/>
  <c r="W32" i="1"/>
  <c r="X32" i="1" s="1"/>
  <c r="W31" i="1"/>
  <c r="X31" i="1" s="1"/>
  <c r="W29" i="1"/>
  <c r="X29" i="1" s="1"/>
  <c r="W27" i="1"/>
  <c r="X27" i="1" s="1"/>
  <c r="P788" i="33"/>
  <c r="P787" i="33"/>
  <c r="P786" i="33"/>
  <c r="P782" i="33"/>
  <c r="P783" i="33"/>
  <c r="P784" i="33"/>
  <c r="P785" i="33"/>
  <c r="P781" i="33"/>
  <c r="W988" i="1"/>
  <c r="X988" i="1" s="1"/>
  <c r="W983" i="1"/>
  <c r="X983" i="1" s="1"/>
  <c r="W986" i="1"/>
  <c r="X986" i="1" s="1"/>
  <c r="W981" i="1"/>
  <c r="X981" i="1" s="1"/>
  <c r="W982" i="1"/>
  <c r="X982" i="1" s="1"/>
  <c r="W984" i="1"/>
  <c r="X984" i="1" s="1"/>
  <c r="W985" i="1"/>
  <c r="X985" i="1" s="1"/>
  <c r="W987" i="1"/>
  <c r="X987" i="1" s="1"/>
  <c r="V698" i="1"/>
  <c r="V695" i="1"/>
  <c r="V696" i="1"/>
  <c r="V702" i="1"/>
  <c r="V699" i="1"/>
  <c r="V701" i="1"/>
  <c r="V697" i="1"/>
  <c r="V700" i="1"/>
  <c r="W1375" i="1"/>
  <c r="X1375" i="1" s="1"/>
  <c r="W1367" i="1"/>
  <c r="X1367" i="1" s="1"/>
  <c r="W1391" i="1"/>
  <c r="X1391" i="1" s="1"/>
  <c r="W1383" i="1"/>
  <c r="X1383" i="1" s="1"/>
  <c r="W1376" i="1"/>
  <c r="X1376" i="1" s="1"/>
  <c r="W1378" i="1"/>
  <c r="X1378" i="1" s="1"/>
  <c r="W1380" i="1"/>
  <c r="X1380" i="1" s="1"/>
  <c r="W1363" i="1"/>
  <c r="X1363" i="1" s="1"/>
  <c r="W1382" i="1"/>
  <c r="X1382" i="1" s="1"/>
  <c r="W1368" i="1"/>
  <c r="X1368" i="1" s="1"/>
  <c r="W1365" i="1"/>
  <c r="X1365" i="1" s="1"/>
  <c r="W1399" i="1"/>
  <c r="X1399" i="1" s="1"/>
  <c r="W1386" i="1"/>
  <c r="X1386" i="1" s="1"/>
  <c r="W1388" i="1"/>
  <c r="X1388" i="1" s="1"/>
  <c r="W1396" i="1"/>
  <c r="X1396" i="1" s="1"/>
  <c r="W1385" i="1"/>
  <c r="X1385" i="1" s="1"/>
  <c r="W1394" i="1"/>
  <c r="X1394" i="1" s="1"/>
  <c r="W1370" i="1"/>
  <c r="X1370" i="1" s="1"/>
  <c r="W1387" i="1"/>
  <c r="X1387" i="1" s="1"/>
  <c r="W1360" i="1"/>
  <c r="X1360" i="1" s="1"/>
  <c r="W1373" i="1"/>
  <c r="X1373" i="1" s="1"/>
  <c r="W1390" i="1"/>
  <c r="X1390" i="1" s="1"/>
  <c r="W1371" i="1"/>
  <c r="X1371" i="1" s="1"/>
  <c r="W1395" i="1"/>
  <c r="X1395" i="1" s="1"/>
  <c r="W1361" i="1"/>
  <c r="X1361" i="1" s="1"/>
  <c r="W1393" i="1"/>
  <c r="X1393" i="1" s="1"/>
  <c r="W1369" i="1"/>
  <c r="X1369" i="1" s="1"/>
  <c r="W1374" i="1"/>
  <c r="X1374" i="1" s="1"/>
  <c r="W1389" i="1"/>
  <c r="X1389" i="1" s="1"/>
  <c r="W1397" i="1"/>
  <c r="X1397" i="1" s="1"/>
  <c r="W1366" i="1"/>
  <c r="X1366" i="1" s="1"/>
  <c r="W1377" i="1"/>
  <c r="X1377" i="1" s="1"/>
  <c r="W1379" i="1"/>
  <c r="X1379" i="1" s="1"/>
  <c r="W1381" i="1"/>
  <c r="X1381" i="1" s="1"/>
  <c r="W1384" i="1"/>
  <c r="X1384" i="1" s="1"/>
  <c r="W1392" i="1"/>
  <c r="X1392" i="1" s="1"/>
  <c r="W1398" i="1"/>
  <c r="X1398" i="1" s="1"/>
  <c r="W1362" i="1"/>
  <c r="X1362" i="1" s="1"/>
  <c r="W1372" i="1"/>
  <c r="X1372" i="1" s="1"/>
  <c r="W1364" i="1"/>
  <c r="X1364" i="1" s="1"/>
  <c r="W1278" i="1"/>
  <c r="X1278" i="1" s="1"/>
  <c r="W1270" i="1"/>
  <c r="X1270" i="1" s="1"/>
  <c r="W1262" i="1"/>
  <c r="X1262" i="1" s="1"/>
  <c r="W1258" i="1"/>
  <c r="X1258" i="1" s="1"/>
  <c r="W1294" i="1"/>
  <c r="X1294" i="1" s="1"/>
  <c r="W1318" i="1"/>
  <c r="X1318" i="1" s="1"/>
  <c r="W1310" i="1"/>
  <c r="X1310" i="1" s="1"/>
  <c r="W1302" i="1"/>
  <c r="X1302" i="1" s="1"/>
  <c r="W1286" i="1"/>
  <c r="X1286" i="1" s="1"/>
  <c r="W1326" i="1"/>
  <c r="X1326" i="1" s="1"/>
  <c r="W1322" i="1"/>
  <c r="X1322" i="1" s="1"/>
  <c r="W1282" i="1"/>
  <c r="X1282" i="1" s="1"/>
  <c r="W1311" i="1"/>
  <c r="X1311" i="1" s="1"/>
  <c r="W1315" i="1"/>
  <c r="X1315" i="1" s="1"/>
  <c r="W1323" i="1"/>
  <c r="X1323" i="1" s="1"/>
  <c r="W1290" i="1"/>
  <c r="X1290" i="1" s="1"/>
  <c r="W1298" i="1"/>
  <c r="X1298" i="1" s="1"/>
  <c r="W1260" i="1"/>
  <c r="X1260" i="1" s="1"/>
  <c r="W1259" i="1"/>
  <c r="X1259" i="1" s="1"/>
  <c r="W1307" i="1"/>
  <c r="X1307" i="1" s="1"/>
  <c r="W1273" i="1"/>
  <c r="X1273" i="1" s="1"/>
  <c r="W1277" i="1"/>
  <c r="X1277" i="1" s="1"/>
  <c r="W1284" i="1"/>
  <c r="X1284" i="1" s="1"/>
  <c r="W1314" i="1"/>
  <c r="X1314" i="1" s="1"/>
  <c r="W1320" i="1"/>
  <c r="X1320" i="1" s="1"/>
  <c r="W1321" i="1"/>
  <c r="X1321" i="1" s="1"/>
  <c r="W1279" i="1"/>
  <c r="X1279" i="1" s="1"/>
  <c r="W1280" i="1"/>
  <c r="X1280" i="1" s="1"/>
  <c r="W1289" i="1"/>
  <c r="X1289" i="1" s="1"/>
  <c r="W1293" i="1"/>
  <c r="X1293" i="1" s="1"/>
  <c r="W1304" i="1"/>
  <c r="X1304" i="1" s="1"/>
  <c r="W1313" i="1"/>
  <c r="X1313" i="1" s="1"/>
  <c r="W1317" i="1"/>
  <c r="X1317" i="1" s="1"/>
  <c r="W1324" i="1"/>
  <c r="X1324" i="1" s="1"/>
  <c r="W1281" i="1"/>
  <c r="X1281" i="1" s="1"/>
  <c r="W1325" i="1"/>
  <c r="X1325" i="1" s="1"/>
  <c r="W1288" i="1"/>
  <c r="X1288" i="1" s="1"/>
  <c r="W1292" i="1"/>
  <c r="X1292" i="1" s="1"/>
  <c r="W1305" i="1"/>
  <c r="X1305" i="1" s="1"/>
  <c r="W1296" i="1"/>
  <c r="X1296" i="1" s="1"/>
  <c r="W1300" i="1"/>
  <c r="X1300" i="1" s="1"/>
  <c r="W1301" i="1"/>
  <c r="X1301" i="1" s="1"/>
  <c r="W1309" i="1"/>
  <c r="X1309" i="1" s="1"/>
  <c r="W1255" i="1"/>
  <c r="X1255" i="1" s="1"/>
  <c r="W1257" i="1"/>
  <c r="X1257" i="1" s="1"/>
  <c r="W1263" i="1"/>
  <c r="X1263" i="1" s="1"/>
  <c r="W1271" i="1"/>
  <c r="X1271" i="1" s="1"/>
  <c r="W1275" i="1"/>
  <c r="X1275" i="1" s="1"/>
  <c r="W1312" i="1"/>
  <c r="X1312" i="1" s="1"/>
  <c r="W1316" i="1"/>
  <c r="X1316" i="1" s="1"/>
  <c r="W1319" i="1"/>
  <c r="X1319" i="1" s="1"/>
  <c r="W1285" i="1"/>
  <c r="X1285" i="1" s="1"/>
  <c r="W1283" i="1"/>
  <c r="X1283" i="1" s="1"/>
  <c r="W1287" i="1"/>
  <c r="X1287" i="1" s="1"/>
  <c r="W1291" i="1"/>
  <c r="X1291" i="1" s="1"/>
  <c r="W1295" i="1"/>
  <c r="X1295" i="1" s="1"/>
  <c r="W1299" i="1"/>
  <c r="X1299" i="1" s="1"/>
  <c r="W1308" i="1"/>
  <c r="X1308" i="1" s="1"/>
  <c r="W1264" i="1"/>
  <c r="X1264" i="1" s="1"/>
  <c r="W1268" i="1"/>
  <c r="X1268" i="1" s="1"/>
  <c r="W1265" i="1"/>
  <c r="X1265" i="1" s="1"/>
  <c r="W1274" i="1"/>
  <c r="X1274" i="1" s="1"/>
  <c r="W1269" i="1"/>
  <c r="X1269" i="1" s="1"/>
  <c r="W1303" i="1"/>
  <c r="X1303" i="1" s="1"/>
  <c r="W1297" i="1"/>
  <c r="X1297" i="1" s="1"/>
  <c r="W1261" i="1"/>
  <c r="X1261" i="1" s="1"/>
  <c r="W1306" i="1"/>
  <c r="X1306" i="1" s="1"/>
  <c r="W1256" i="1"/>
  <c r="X1256" i="1" s="1"/>
  <c r="W1266" i="1"/>
  <c r="X1266" i="1" s="1"/>
  <c r="W1267" i="1"/>
  <c r="X1267" i="1" s="1"/>
  <c r="W1272" i="1"/>
  <c r="X1272" i="1" s="1"/>
  <c r="W1276" i="1"/>
  <c r="X1276" i="1" s="1"/>
  <c r="W1228" i="1"/>
  <c r="X1228" i="1" s="1"/>
  <c r="W1220" i="1"/>
  <c r="X1220" i="1" s="1"/>
  <c r="W1227" i="1"/>
  <c r="X1227" i="1" s="1"/>
  <c r="W1223" i="1"/>
  <c r="X1223" i="1" s="1"/>
  <c r="W1212" i="1"/>
  <c r="X1212" i="1" s="1"/>
  <c r="W1236" i="1"/>
  <c r="X1236" i="1" s="1"/>
  <c r="W1222" i="1"/>
  <c r="X1222" i="1" s="1"/>
  <c r="W1215" i="1"/>
  <c r="X1215" i="1" s="1"/>
  <c r="W1208" i="1"/>
  <c r="W1226" i="1"/>
  <c r="X1226" i="1" s="1"/>
  <c r="W1231" i="1"/>
  <c r="X1231" i="1" s="1"/>
  <c r="W1224" i="1"/>
  <c r="X1224" i="1" s="1"/>
  <c r="W1221" i="1"/>
  <c r="X1221" i="1" s="1"/>
  <c r="W1225" i="1"/>
  <c r="X1225" i="1" s="1"/>
  <c r="W1232" i="1"/>
  <c r="X1232" i="1" s="1"/>
  <c r="W1218" i="1"/>
  <c r="X1218" i="1" s="1"/>
  <c r="W1207" i="1"/>
  <c r="X1207" i="1" s="1"/>
  <c r="W1211" i="1"/>
  <c r="X1211" i="1" s="1"/>
  <c r="W1233" i="1"/>
  <c r="X1233" i="1" s="1"/>
  <c r="W1230" i="1"/>
  <c r="X1230" i="1" s="1"/>
  <c r="W1206" i="1"/>
  <c r="X1206" i="1" s="1"/>
  <c r="W1210" i="1"/>
  <c r="X1210" i="1" s="1"/>
  <c r="W1214" i="1"/>
  <c r="X1214" i="1" s="1"/>
  <c r="W1235" i="1"/>
  <c r="X1235" i="1" s="1"/>
  <c r="W1219" i="1"/>
  <c r="X1219" i="1" s="1"/>
  <c r="W1234" i="1"/>
  <c r="X1234" i="1" s="1"/>
  <c r="W1217" i="1"/>
  <c r="X1217" i="1" s="1"/>
  <c r="W1205" i="1"/>
  <c r="X1205" i="1" s="1"/>
  <c r="W1209" i="1"/>
  <c r="X1209" i="1" s="1"/>
  <c r="W1216" i="1"/>
  <c r="X1216" i="1" s="1"/>
  <c r="W1213" i="1"/>
  <c r="X1213" i="1" s="1"/>
  <c r="W1229" i="1"/>
  <c r="X1229" i="1" s="1"/>
  <c r="X1208" i="1"/>
  <c r="W1196" i="1"/>
  <c r="X1196" i="1" s="1"/>
  <c r="W1180" i="1"/>
  <c r="X1180" i="1" s="1"/>
  <c r="W1116" i="1"/>
  <c r="X1116" i="1" s="1"/>
  <c r="W1100" i="1"/>
  <c r="X1100" i="1" s="1"/>
  <c r="W1108" i="1"/>
  <c r="X1108" i="1" s="1"/>
  <c r="W1098" i="1"/>
  <c r="X1098" i="1" s="1"/>
  <c r="W1096" i="1"/>
  <c r="X1096" i="1" s="1"/>
  <c r="W1097" i="1"/>
  <c r="X1097" i="1" s="1"/>
  <c r="W1106" i="1"/>
  <c r="X1106" i="1" s="1"/>
  <c r="W1103" i="1"/>
  <c r="X1103" i="1" s="1"/>
  <c r="W1110" i="1"/>
  <c r="X1110" i="1" s="1"/>
  <c r="W1114" i="1"/>
  <c r="X1114" i="1" s="1"/>
  <c r="W1174" i="1"/>
  <c r="X1174" i="1" s="1"/>
  <c r="W1178" i="1"/>
  <c r="X1178" i="1" s="1"/>
  <c r="W1192" i="1"/>
  <c r="X1192" i="1" s="1"/>
  <c r="W1102" i="1"/>
  <c r="X1102" i="1" s="1"/>
  <c r="W1104" i="1"/>
  <c r="X1104" i="1" s="1"/>
  <c r="W1105" i="1"/>
  <c r="X1105" i="1" s="1"/>
  <c r="W1094" i="1"/>
  <c r="X1094" i="1" s="1"/>
  <c r="W1112" i="1"/>
  <c r="X1112" i="1" s="1"/>
  <c r="W1176" i="1"/>
  <c r="X1176" i="1" s="1"/>
  <c r="W1190" i="1"/>
  <c r="X1190" i="1" s="1"/>
  <c r="W1194" i="1"/>
  <c r="X1194" i="1" s="1"/>
  <c r="W1189" i="1"/>
  <c r="X1189" i="1" s="1"/>
  <c r="W1193" i="1"/>
  <c r="X1193" i="1" s="1"/>
  <c r="W1095" i="1"/>
  <c r="X1095" i="1" s="1"/>
  <c r="W1099" i="1"/>
  <c r="X1099" i="1" s="1"/>
  <c r="W1107" i="1"/>
  <c r="X1107" i="1" s="1"/>
  <c r="W1093" i="1"/>
  <c r="X1093" i="1" s="1"/>
  <c r="W1101" i="1"/>
  <c r="X1101" i="1" s="1"/>
  <c r="W1111" i="1"/>
  <c r="X1111" i="1" s="1"/>
  <c r="W1115" i="1"/>
  <c r="X1115" i="1" s="1"/>
  <c r="W1175" i="1"/>
  <c r="X1175" i="1" s="1"/>
  <c r="W1179" i="1"/>
  <c r="X1179" i="1" s="1"/>
  <c r="W1109" i="1"/>
  <c r="X1109" i="1" s="1"/>
  <c r="W1113" i="1"/>
  <c r="X1113" i="1" s="1"/>
  <c r="W1173" i="1"/>
  <c r="X1173" i="1" s="1"/>
  <c r="W1177" i="1"/>
  <c r="X1177" i="1" s="1"/>
  <c r="W1195" i="1"/>
  <c r="X1195" i="1" s="1"/>
  <c r="W1191" i="1"/>
  <c r="X1191" i="1" s="1"/>
  <c r="W4006" i="1"/>
  <c r="X4006" i="1" s="1"/>
  <c r="W4004" i="1"/>
  <c r="X4004" i="1" s="1"/>
  <c r="W3999" i="1"/>
  <c r="X3999" i="1" s="1"/>
  <c r="W4002" i="1"/>
  <c r="X4002" i="1" s="1"/>
  <c r="W4001" i="1"/>
  <c r="X4001" i="1" s="1"/>
  <c r="W4003" i="1"/>
  <c r="X4003" i="1" s="1"/>
  <c r="W4005" i="1"/>
  <c r="X4005" i="1" s="1"/>
  <c r="W4000" i="1"/>
  <c r="X4000" i="1" s="1"/>
  <c r="W3934" i="1"/>
  <c r="X3934" i="1" s="1"/>
  <c r="W3932" i="1"/>
  <c r="X3932" i="1" s="1"/>
  <c r="W3942" i="1"/>
  <c r="X3942" i="1" s="1"/>
  <c r="W3926" i="1"/>
  <c r="X3926" i="1" s="1"/>
  <c r="W3918" i="1"/>
  <c r="X3918" i="1" s="1"/>
  <c r="W3925" i="1"/>
  <c r="X3925" i="1" s="1"/>
  <c r="W3930" i="1"/>
  <c r="X3930" i="1" s="1"/>
  <c r="W3894" i="1"/>
  <c r="X3894" i="1" s="1"/>
  <c r="W3931" i="1"/>
  <c r="X3931" i="1" s="1"/>
  <c r="W3914" i="1"/>
  <c r="X3914" i="1" s="1"/>
  <c r="W3910" i="1"/>
  <c r="X3910" i="1" s="1"/>
  <c r="W3902" i="1"/>
  <c r="X3902" i="1" s="1"/>
  <c r="W3886" i="1"/>
  <c r="X3886" i="1" s="1"/>
  <c r="W3990" i="1"/>
  <c r="X3990" i="1" s="1"/>
  <c r="W3882" i="1"/>
  <c r="X3882" i="1" s="1"/>
  <c r="W3966" i="1"/>
  <c r="X3966" i="1" s="1"/>
  <c r="W3890" i="1"/>
  <c r="W3965" i="1"/>
  <c r="X3965" i="1" s="1"/>
  <c r="W3892" i="1"/>
  <c r="X3892" i="1" s="1"/>
  <c r="W3917" i="1"/>
  <c r="X3917" i="1" s="1"/>
  <c r="W3913" i="1"/>
  <c r="X3913" i="1" s="1"/>
  <c r="W3884" i="1"/>
  <c r="X3884" i="1" s="1"/>
  <c r="W3959" i="1"/>
  <c r="X3959" i="1" s="1"/>
  <c r="W3998" i="1"/>
  <c r="X3998" i="1" s="1"/>
  <c r="W3983" i="1"/>
  <c r="X3983" i="1" s="1"/>
  <c r="W3963" i="1"/>
  <c r="X3963" i="1" s="1"/>
  <c r="W3997" i="1"/>
  <c r="X3997" i="1" s="1"/>
  <c r="W3991" i="1"/>
  <c r="X3991" i="1" s="1"/>
  <c r="W3987" i="1"/>
  <c r="X3987" i="1" s="1"/>
  <c r="W3881" i="1"/>
  <c r="X3881" i="1" s="1"/>
  <c r="W3996" i="1"/>
  <c r="X3996" i="1" s="1"/>
  <c r="W3880" i="1"/>
  <c r="X3880" i="1" s="1"/>
  <c r="W3911" i="1"/>
  <c r="X3911" i="1" s="1"/>
  <c r="W3879" i="1"/>
  <c r="X3879" i="1" s="1"/>
  <c r="W3893" i="1"/>
  <c r="X3893" i="1" s="1"/>
  <c r="W3903" i="1"/>
  <c r="X3903" i="1" s="1"/>
  <c r="W3935" i="1"/>
  <c r="X3935" i="1" s="1"/>
  <c r="W3940" i="1"/>
  <c r="X3940" i="1" s="1"/>
  <c r="W3993" i="1"/>
  <c r="X3993" i="1" s="1"/>
  <c r="W3985" i="1"/>
  <c r="X3985" i="1" s="1"/>
  <c r="W3994" i="1"/>
  <c r="X3994" i="1" s="1"/>
  <c r="W3961" i="1"/>
  <c r="X3961" i="1" s="1"/>
  <c r="W3984" i="1"/>
  <c r="X3984" i="1" s="1"/>
  <c r="W3988" i="1"/>
  <c r="X3988" i="1" s="1"/>
  <c r="W3912" i="1"/>
  <c r="X3912" i="1" s="1"/>
  <c r="W3915" i="1"/>
  <c r="W3960" i="1"/>
  <c r="X3960" i="1" s="1"/>
  <c r="W3962" i="1"/>
  <c r="X3962" i="1" s="1"/>
  <c r="W3964" i="1"/>
  <c r="X3964" i="1" s="1"/>
  <c r="W3895" i="1"/>
  <c r="X3895" i="1" s="1"/>
  <c r="W3887" i="1"/>
  <c r="X3887" i="1" s="1"/>
  <c r="W3891" i="1"/>
  <c r="X3891" i="1" s="1"/>
  <c r="W3897" i="1"/>
  <c r="X3897" i="1" s="1"/>
  <c r="W3941" i="1"/>
  <c r="X3941" i="1" s="1"/>
  <c r="W3904" i="1"/>
  <c r="X3904" i="1" s="1"/>
  <c r="W3908" i="1"/>
  <c r="X3908" i="1" s="1"/>
  <c r="W3919" i="1"/>
  <c r="X3919" i="1" s="1"/>
  <c r="W3922" i="1"/>
  <c r="X3922" i="1" s="1"/>
  <c r="W3924" i="1"/>
  <c r="X3924" i="1" s="1"/>
  <c r="W3939" i="1"/>
  <c r="X3939" i="1" s="1"/>
  <c r="W3989" i="1"/>
  <c r="X3989" i="1" s="1"/>
  <c r="W3916" i="1"/>
  <c r="X3916" i="1" s="1"/>
  <c r="W3900" i="1"/>
  <c r="X3900" i="1" s="1"/>
  <c r="W3986" i="1"/>
  <c r="X3986" i="1" s="1"/>
  <c r="W3896" i="1"/>
  <c r="X3896" i="1" s="1"/>
  <c r="W3901" i="1"/>
  <c r="X3901" i="1" s="1"/>
  <c r="W3937" i="1"/>
  <c r="X3937" i="1" s="1"/>
  <c r="W3921" i="1"/>
  <c r="X3921" i="1" s="1"/>
  <c r="W3938" i="1"/>
  <c r="X3938" i="1" s="1"/>
  <c r="W3898" i="1"/>
  <c r="X3898" i="1" s="1"/>
  <c r="W3889" i="1"/>
  <c r="X3889" i="1" s="1"/>
  <c r="W3899" i="1"/>
  <c r="X3899" i="1" s="1"/>
  <c r="W3920" i="1"/>
  <c r="X3920" i="1" s="1"/>
  <c r="W3928" i="1"/>
  <c r="X3928" i="1" s="1"/>
  <c r="W3906" i="1"/>
  <c r="X3906" i="1" s="1"/>
  <c r="W3929" i="1"/>
  <c r="X3929" i="1" s="1"/>
  <c r="W3888" i="1"/>
  <c r="X3888" i="1" s="1"/>
  <c r="W3992" i="1"/>
  <c r="X3992" i="1" s="1"/>
  <c r="W3905" i="1"/>
  <c r="X3905" i="1" s="1"/>
  <c r="W3927" i="1"/>
  <c r="X3927" i="1" s="1"/>
  <c r="W3933" i="1"/>
  <c r="X3933" i="1" s="1"/>
  <c r="W3995" i="1"/>
  <c r="X3995" i="1" s="1"/>
  <c r="W3923" i="1"/>
  <c r="X3923" i="1" s="1"/>
  <c r="W3907" i="1"/>
  <c r="X3907" i="1" s="1"/>
  <c r="W3883" i="1"/>
  <c r="X3883" i="1" s="1"/>
  <c r="W3885" i="1"/>
  <c r="X3885" i="1" s="1"/>
  <c r="W3909" i="1"/>
  <c r="X3909" i="1" s="1"/>
  <c r="W3936" i="1"/>
  <c r="X3936" i="1" s="1"/>
  <c r="X3890" i="1"/>
  <c r="X3915" i="1"/>
  <c r="W2903" i="1"/>
  <c r="X2903" i="1" s="1"/>
  <c r="W2902" i="1"/>
  <c r="X2902" i="1" s="1"/>
  <c r="W2898" i="1"/>
  <c r="X2898" i="1" s="1"/>
  <c r="W2935" i="1"/>
  <c r="X2935" i="1" s="1"/>
  <c r="W2911" i="1"/>
  <c r="X2911" i="1" s="1"/>
  <c r="W2951" i="1"/>
  <c r="X2951" i="1" s="1"/>
  <c r="W2933" i="1"/>
  <c r="X2933" i="1" s="1"/>
  <c r="W2943" i="1"/>
  <c r="X2943" i="1" s="1"/>
  <c r="W2945" i="1"/>
  <c r="X2945" i="1" s="1"/>
  <c r="W2927" i="1"/>
  <c r="X2927" i="1" s="1"/>
  <c r="W2925" i="1"/>
  <c r="X2925" i="1" s="1"/>
  <c r="W2921" i="1"/>
  <c r="X2921" i="1" s="1"/>
  <c r="W2919" i="1"/>
  <c r="X2919" i="1" s="1"/>
  <c r="W2983" i="1"/>
  <c r="X2983" i="1" s="1"/>
  <c r="W2959" i="1"/>
  <c r="X2959" i="1" s="1"/>
  <c r="W2956" i="1"/>
  <c r="X2956" i="1" s="1"/>
  <c r="W2953" i="1"/>
  <c r="X2953" i="1" s="1"/>
  <c r="W2901" i="1"/>
  <c r="X2901" i="1" s="1"/>
  <c r="W3007" i="1"/>
  <c r="X3007" i="1" s="1"/>
  <c r="W3015" i="1"/>
  <c r="X3015" i="1" s="1"/>
  <c r="W2946" i="1"/>
  <c r="X2946" i="1" s="1"/>
  <c r="W2931" i="1"/>
  <c r="X2931" i="1" s="1"/>
  <c r="W2926" i="1"/>
  <c r="X2926" i="1" s="1"/>
  <c r="W2922" i="1"/>
  <c r="X2922" i="1" s="1"/>
  <c r="W2957" i="1"/>
  <c r="X2957" i="1" s="1"/>
  <c r="W2930" i="1"/>
  <c r="X2930" i="1" s="1"/>
  <c r="W3004" i="1"/>
  <c r="X3004" i="1" s="1"/>
  <c r="W3023" i="1"/>
  <c r="X3023" i="1" s="1"/>
  <c r="W2954" i="1"/>
  <c r="X2954" i="1" s="1"/>
  <c r="W3000" i="1"/>
  <c r="X3000" i="1" s="1"/>
  <c r="W3002" i="1"/>
  <c r="X3002" i="1" s="1"/>
  <c r="W2929" i="1"/>
  <c r="X2929" i="1" s="1"/>
  <c r="W2932" i="1"/>
  <c r="X2932" i="1" s="1"/>
  <c r="W2896" i="1"/>
  <c r="X2896" i="1" s="1"/>
  <c r="W2979" i="1"/>
  <c r="X2979" i="1" s="1"/>
  <c r="W2928" i="1"/>
  <c r="X2928" i="1" s="1"/>
  <c r="W2916" i="1"/>
  <c r="X2916" i="1" s="1"/>
  <c r="W2941" i="1"/>
  <c r="X2941" i="1" s="1"/>
  <c r="W2942" i="1"/>
  <c r="X2942" i="1" s="1"/>
  <c r="W2936" i="1"/>
  <c r="X2936" i="1" s="1"/>
  <c r="W2910" i="1"/>
  <c r="X2910" i="1" s="1"/>
  <c r="W2904" i="1"/>
  <c r="X2904" i="1" s="1"/>
  <c r="W2908" i="1"/>
  <c r="X2908" i="1" s="1"/>
  <c r="W3019" i="1"/>
  <c r="X3019" i="1" s="1"/>
  <c r="W3016" i="1"/>
  <c r="X3016" i="1" s="1"/>
  <c r="W3020" i="1"/>
  <c r="X3020" i="1" s="1"/>
  <c r="W3010" i="1"/>
  <c r="X3010" i="1" s="1"/>
  <c r="W2920" i="1"/>
  <c r="X2920" i="1" s="1"/>
  <c r="W3008" i="1"/>
  <c r="X3008" i="1" s="1"/>
  <c r="W3014" i="1"/>
  <c r="X3014" i="1" s="1"/>
  <c r="W3006" i="1"/>
  <c r="X3006" i="1" s="1"/>
  <c r="W2924" i="1"/>
  <c r="X2924" i="1" s="1"/>
  <c r="W3021" i="1"/>
  <c r="X3021" i="1" s="1"/>
  <c r="W3009" i="1"/>
  <c r="X3009" i="1" s="1"/>
  <c r="W2955" i="1"/>
  <c r="X2955" i="1" s="1"/>
  <c r="W2952" i="1"/>
  <c r="X2952" i="1" s="1"/>
  <c r="W2912" i="1"/>
  <c r="X2912" i="1" s="1"/>
  <c r="W2976" i="1"/>
  <c r="X2976" i="1" s="1"/>
  <c r="W2978" i="1"/>
  <c r="X2978" i="1" s="1"/>
  <c r="W2980" i="1"/>
  <c r="X2980" i="1" s="1"/>
  <c r="W2982" i="1"/>
  <c r="X2982" i="1" s="1"/>
  <c r="W2937" i="1"/>
  <c r="X2937" i="1" s="1"/>
  <c r="W2934" i="1"/>
  <c r="X2934" i="1" s="1"/>
  <c r="W2950" i="1"/>
  <c r="X2950" i="1" s="1"/>
  <c r="W2906" i="1"/>
  <c r="X2906" i="1" s="1"/>
  <c r="W3001" i="1"/>
  <c r="X3001" i="1" s="1"/>
  <c r="W3018" i="1"/>
  <c r="X3018" i="1" s="1"/>
  <c r="W3022" i="1"/>
  <c r="X3022" i="1" s="1"/>
  <c r="W3003" i="1"/>
  <c r="X3003" i="1" s="1"/>
  <c r="W2958" i="1"/>
  <c r="X2958" i="1" s="1"/>
  <c r="W3011" i="1"/>
  <c r="X3011" i="1" s="1"/>
  <c r="W3012" i="1"/>
  <c r="X3012" i="1" s="1"/>
  <c r="W3013" i="1"/>
  <c r="X3013" i="1" s="1"/>
  <c r="W2944" i="1"/>
  <c r="X2944" i="1" s="1"/>
  <c r="W2923" i="1"/>
  <c r="X2923" i="1" s="1"/>
  <c r="W3005" i="1"/>
  <c r="X3005" i="1" s="1"/>
  <c r="W2981" i="1"/>
  <c r="X2981" i="1" s="1"/>
  <c r="W3017" i="1"/>
  <c r="X3017" i="1" s="1"/>
  <c r="W2939" i="1"/>
  <c r="X2939" i="1" s="1"/>
  <c r="W2897" i="1"/>
  <c r="X2897" i="1" s="1"/>
  <c r="W2949" i="1"/>
  <c r="X2949" i="1" s="1"/>
  <c r="W2905" i="1"/>
  <c r="X2905" i="1" s="1"/>
  <c r="W2917" i="1"/>
  <c r="X2917" i="1" s="1"/>
  <c r="W2907" i="1"/>
  <c r="X2907" i="1" s="1"/>
  <c r="W2900" i="1"/>
  <c r="X2900" i="1" s="1"/>
  <c r="W2977" i="1"/>
  <c r="X2977" i="1" s="1"/>
  <c r="W2913" i="1"/>
  <c r="X2913" i="1" s="1"/>
  <c r="W2938" i="1"/>
  <c r="X2938" i="1" s="1"/>
  <c r="W2940" i="1"/>
  <c r="X2940" i="1" s="1"/>
  <c r="W2948" i="1"/>
  <c r="X2948" i="1" s="1"/>
  <c r="W2914" i="1"/>
  <c r="X2914" i="1" s="1"/>
  <c r="W2915" i="1"/>
  <c r="X2915" i="1" s="1"/>
  <c r="W2909" i="1"/>
  <c r="X2909" i="1" s="1"/>
  <c r="W2918" i="1"/>
  <c r="X2918" i="1" s="1"/>
  <c r="W2899" i="1"/>
  <c r="X2899" i="1" s="1"/>
  <c r="W2947" i="1"/>
  <c r="X2947" i="1" s="1"/>
  <c r="W911" i="1"/>
  <c r="W906" i="1"/>
  <c r="W909" i="1"/>
  <c r="W907" i="1"/>
  <c r="W913" i="1"/>
  <c r="W908" i="1"/>
  <c r="W910" i="1"/>
  <c r="W912" i="1"/>
  <c r="W1012" i="1"/>
  <c r="X1012" i="1" s="1"/>
  <c r="W1008" i="1"/>
  <c r="X1008" i="1" s="1"/>
  <c r="W1009" i="1"/>
  <c r="X1009" i="1" s="1"/>
  <c r="W1011" i="1"/>
  <c r="X1011" i="1" s="1"/>
  <c r="W1010" i="1"/>
  <c r="X1010" i="1" s="1"/>
  <c r="W1005" i="1"/>
  <c r="X1005" i="1" s="1"/>
  <c r="W1007" i="1"/>
  <c r="X1007" i="1" s="1"/>
  <c r="W1006" i="1"/>
  <c r="X1006" i="1" s="1"/>
  <c r="W890" i="1"/>
  <c r="W894" i="1"/>
  <c r="X894" i="1" s="1"/>
  <c r="W892" i="1"/>
  <c r="X892" i="1" s="1"/>
  <c r="W891" i="1"/>
  <c r="X891" i="1" s="1"/>
  <c r="W889" i="1"/>
  <c r="W893" i="1"/>
  <c r="X893" i="1" s="1"/>
  <c r="W896" i="1"/>
  <c r="X896" i="1" s="1"/>
  <c r="W895" i="1"/>
  <c r="W2551" i="1"/>
  <c r="W2544" i="1"/>
  <c r="W2546" i="1"/>
  <c r="W2477" i="1"/>
  <c r="X2477" i="1" s="1"/>
  <c r="W2485" i="1"/>
  <c r="X2485" i="1" s="1"/>
  <c r="W2478" i="1"/>
  <c r="X2478" i="1" s="1"/>
  <c r="W2484" i="1"/>
  <c r="X2484" i="1" s="1"/>
  <c r="W2474" i="1"/>
  <c r="X2474" i="1" s="1"/>
  <c r="W2471" i="1"/>
  <c r="X2471" i="1" s="1"/>
  <c r="W2473" i="1"/>
  <c r="X2473" i="1" s="1"/>
  <c r="W2482" i="1"/>
  <c r="X2482" i="1" s="1"/>
  <c r="W2483" i="1"/>
  <c r="X2483" i="1" s="1"/>
  <c r="W2472" i="1"/>
  <c r="X2472" i="1" s="1"/>
  <c r="W2481" i="1"/>
  <c r="X2481" i="1" s="1"/>
  <c r="W2470" i="1"/>
  <c r="X2470" i="1" s="1"/>
  <c r="W2545" i="1"/>
  <c r="W2548" i="1"/>
  <c r="W2547" i="1"/>
  <c r="W2550" i="1"/>
  <c r="W2476" i="1"/>
  <c r="X2476" i="1" s="1"/>
  <c r="W2549" i="1"/>
  <c r="W2475" i="1"/>
  <c r="X2475" i="1" s="1"/>
  <c r="W2479" i="1"/>
  <c r="X2479" i="1" s="1"/>
  <c r="W2480" i="1"/>
  <c r="X2480" i="1" s="1"/>
  <c r="P587" i="33"/>
  <c r="P599" i="33"/>
  <c r="O339" i="33"/>
  <c r="O410" i="33" s="1"/>
  <c r="P589" i="33"/>
  <c r="P593" i="33"/>
  <c r="P730" i="33"/>
  <c r="O336" i="33"/>
  <c r="O407" i="33" s="1"/>
  <c r="O334" i="33"/>
  <c r="O405" i="33" s="1"/>
  <c r="P573" i="33"/>
  <c r="P569" i="33"/>
  <c r="O393" i="33"/>
  <c r="O463" i="33"/>
  <c r="O459" i="33"/>
  <c r="W1407" i="1"/>
  <c r="W1400" i="1"/>
  <c r="W1404" i="1"/>
  <c r="W1403" i="1"/>
  <c r="W1405" i="1"/>
  <c r="W1401" i="1"/>
  <c r="W1406" i="1"/>
  <c r="W1402" i="1"/>
  <c r="V34" i="1"/>
  <c r="O457" i="33"/>
  <c r="U157" i="1"/>
  <c r="U159" i="1"/>
  <c r="V41" i="1"/>
  <c r="U163" i="1"/>
  <c r="O386" i="33"/>
  <c r="O462" i="33"/>
  <c r="P700" i="33"/>
  <c r="U158" i="1"/>
  <c r="O458" i="33"/>
  <c r="V153" i="1"/>
  <c r="P338" i="33" s="1"/>
  <c r="P409" i="33" s="1"/>
  <c r="P695" i="33"/>
  <c r="V35" i="1"/>
  <c r="V36" i="1"/>
  <c r="V38" i="1"/>
  <c r="U164" i="1"/>
  <c r="O340" i="33"/>
  <c r="O411" i="33" s="1"/>
  <c r="O333" i="33"/>
  <c r="O404" i="33" s="1"/>
  <c r="O456" i="33"/>
  <c r="P694" i="33"/>
  <c r="W1334" i="1"/>
  <c r="W1332" i="1"/>
  <c r="W1338" i="1"/>
  <c r="X1338" i="1" s="1"/>
  <c r="W1327" i="1"/>
  <c r="W3263" i="1"/>
  <c r="X3263" i="1" s="1"/>
  <c r="W3258" i="1"/>
  <c r="X3258" i="1" s="1"/>
  <c r="W4328" i="1"/>
  <c r="X4328" i="1" s="1"/>
  <c r="W4326" i="1"/>
  <c r="X4326" i="1" s="1"/>
  <c r="W4322" i="1"/>
  <c r="X4322" i="1" s="1"/>
  <c r="W4321" i="1"/>
  <c r="X4321" i="1" s="1"/>
  <c r="W682" i="1"/>
  <c r="X682" i="1" s="1"/>
  <c r="W684" i="1"/>
  <c r="X684" i="1" s="1"/>
  <c r="W1686" i="1"/>
  <c r="X1686" i="1" s="1"/>
  <c r="W1688" i="1"/>
  <c r="X1688" i="1" s="1"/>
  <c r="W45" i="1"/>
  <c r="W49" i="1"/>
  <c r="W77" i="1"/>
  <c r="W81" i="1"/>
  <c r="W109" i="1"/>
  <c r="X109" i="1" s="1"/>
  <c r="W113" i="1"/>
  <c r="X113" i="1" s="1"/>
  <c r="W141" i="1"/>
  <c r="X141" i="1" s="1"/>
  <c r="W145" i="1"/>
  <c r="X145" i="1" s="1"/>
  <c r="W177" i="1"/>
  <c r="X177" i="1" s="1"/>
  <c r="W181" i="1"/>
  <c r="X181" i="1" s="1"/>
  <c r="W19" i="1"/>
  <c r="W23" i="1"/>
  <c r="W64" i="1"/>
  <c r="X64" i="1" s="1"/>
  <c r="W96" i="1"/>
  <c r="W128" i="1"/>
  <c r="X128" i="1" s="1"/>
  <c r="W51" i="1"/>
  <c r="W68" i="1"/>
  <c r="X68" i="1" s="1"/>
  <c r="W83" i="1"/>
  <c r="W100" i="1"/>
  <c r="W115" i="1"/>
  <c r="X115" i="1" s="1"/>
  <c r="W132" i="1"/>
  <c r="X132" i="1" s="1"/>
  <c r="W147" i="1"/>
  <c r="X147" i="1" s="1"/>
  <c r="W263" i="1"/>
  <c r="X263" i="1" s="1"/>
  <c r="W267" i="1"/>
  <c r="X267" i="1" s="1"/>
  <c r="W67" i="1"/>
  <c r="X67" i="1" s="1"/>
  <c r="W61" i="1"/>
  <c r="X61" i="1" s="1"/>
  <c r="W268" i="1"/>
  <c r="X268" i="1" s="1"/>
  <c r="W9" i="1"/>
  <c r="W86" i="1"/>
  <c r="W131" i="1"/>
  <c r="X131" i="1" s="1"/>
  <c r="W646" i="1"/>
  <c r="X646" i="1" s="1"/>
  <c r="W650" i="1"/>
  <c r="X650" i="1" s="1"/>
  <c r="W137" i="1"/>
  <c r="X137" i="1" s="1"/>
  <c r="W642" i="1"/>
  <c r="X642" i="1" s="1"/>
  <c r="W657" i="1"/>
  <c r="X657" i="1" s="1"/>
  <c r="W1117" i="1"/>
  <c r="W1121" i="1"/>
  <c r="W1149" i="1"/>
  <c r="W1153" i="1"/>
  <c r="W1451" i="1"/>
  <c r="X1451" i="1" s="1"/>
  <c r="W1455" i="1"/>
  <c r="X1455" i="1" s="1"/>
  <c r="W1483" i="1"/>
  <c r="X1483" i="1" s="1"/>
  <c r="W1487" i="1"/>
  <c r="X1487" i="1" s="1"/>
  <c r="W1533" i="1"/>
  <c r="X1533" i="1" s="1"/>
  <c r="W1537" i="1"/>
  <c r="X1537" i="1" s="1"/>
  <c r="W1581" i="1"/>
  <c r="X1581" i="1" s="1"/>
  <c r="W1585" i="1"/>
  <c r="X1585" i="1" s="1"/>
  <c r="W1648" i="1"/>
  <c r="W1652" i="1"/>
  <c r="W1141" i="1"/>
  <c r="X1141" i="1" s="1"/>
  <c r="W1145" i="1"/>
  <c r="X1145" i="1" s="1"/>
  <c r="W1197" i="1"/>
  <c r="X1197" i="1" s="1"/>
  <c r="W1201" i="1"/>
  <c r="X1201" i="1" s="1"/>
  <c r="W1443" i="1"/>
  <c r="X1443" i="1" s="1"/>
  <c r="W1447" i="1"/>
  <c r="X1447" i="1" s="1"/>
  <c r="W641" i="1"/>
  <c r="X641" i="1" s="1"/>
  <c r="W658" i="1"/>
  <c r="X658" i="1" s="1"/>
  <c r="W953" i="1"/>
  <c r="W991" i="1"/>
  <c r="X991" i="1" s="1"/>
  <c r="W995" i="1"/>
  <c r="X995" i="1" s="1"/>
  <c r="W1016" i="1"/>
  <c r="X1016" i="1" s="1"/>
  <c r="W1132" i="1"/>
  <c r="X1132" i="1" s="1"/>
  <c r="W1136" i="1"/>
  <c r="X1136" i="1" s="1"/>
  <c r="W1164" i="1"/>
  <c r="X1164" i="1" s="1"/>
  <c r="W1184" i="1"/>
  <c r="X1184" i="1" s="1"/>
  <c r="W1435" i="1"/>
  <c r="X1435" i="1" s="1"/>
  <c r="W1439" i="1"/>
  <c r="X1439" i="1" s="1"/>
  <c r="W1467" i="1"/>
  <c r="X1467" i="1" s="1"/>
  <c r="W1471" i="1"/>
  <c r="X1471" i="1" s="1"/>
  <c r="W1475" i="1"/>
  <c r="X1475" i="1" s="1"/>
  <c r="W1479" i="1"/>
  <c r="X1479" i="1" s="1"/>
  <c r="W1599" i="1"/>
  <c r="X1599" i="1" s="1"/>
  <c r="W1634" i="1"/>
  <c r="X1634" i="1" s="1"/>
  <c r="W1642" i="1"/>
  <c r="X1642" i="1" s="1"/>
  <c r="W1127" i="1"/>
  <c r="X1127" i="1" s="1"/>
  <c r="W1159" i="1"/>
  <c r="X1159" i="1" s="1"/>
  <c r="W1528" i="1"/>
  <c r="W1578" i="1"/>
  <c r="X1578" i="1" s="1"/>
  <c r="W1595" i="1"/>
  <c r="X1595" i="1" s="1"/>
  <c r="W1676" i="1"/>
  <c r="Q733" i="33" s="1"/>
  <c r="W1458" i="1"/>
  <c r="X1458" i="1" s="1"/>
  <c r="W1462" i="1"/>
  <c r="X1462" i="1" s="1"/>
  <c r="W3027" i="1"/>
  <c r="X3027" i="1" s="1"/>
  <c r="W1575" i="1"/>
  <c r="X1575" i="1" s="1"/>
  <c r="W1675" i="1"/>
  <c r="W1639" i="1"/>
  <c r="X1639" i="1" s="1"/>
  <c r="W1124" i="1"/>
  <c r="W1641" i="1"/>
  <c r="X1641" i="1" s="1"/>
  <c r="W2818" i="1"/>
  <c r="X2818" i="1" s="1"/>
  <c r="W3696" i="1"/>
  <c r="X3696" i="1" s="1"/>
  <c r="W3700" i="1"/>
  <c r="X3700" i="1" s="1"/>
  <c r="W4008" i="1"/>
  <c r="X4008" i="1" s="1"/>
  <c r="W4012" i="1"/>
  <c r="X4012" i="1" s="1"/>
  <c r="W1162" i="1"/>
  <c r="X1162" i="1" s="1"/>
  <c r="W3702" i="1"/>
  <c r="X3702" i="1" s="1"/>
  <c r="W4415" i="1"/>
  <c r="X4415" i="1" s="1"/>
  <c r="W4416" i="1"/>
  <c r="X4416" i="1" s="1"/>
  <c r="W4502" i="1"/>
  <c r="X4502" i="1" s="1"/>
  <c r="W4492" i="1"/>
  <c r="W3031" i="1"/>
  <c r="X3031" i="1" s="1"/>
  <c r="W3248" i="1"/>
  <c r="W4414" i="1"/>
  <c r="X4414" i="1" s="1"/>
  <c r="W2817" i="1"/>
  <c r="X2817" i="1" s="1"/>
  <c r="W3247" i="1"/>
  <c r="W4497" i="1"/>
  <c r="X4497" i="1" s="1"/>
  <c r="W1635" i="1"/>
  <c r="X1635" i="1" s="1"/>
  <c r="W84" i="1"/>
  <c r="W116" i="1"/>
  <c r="X116" i="1" s="1"/>
  <c r="W1527" i="1"/>
  <c r="W11" i="1"/>
  <c r="W133" i="1"/>
  <c r="X133" i="1" s="1"/>
  <c r="W1679" i="1"/>
  <c r="W118" i="1"/>
  <c r="X118" i="1" s="1"/>
  <c r="W1341" i="1"/>
  <c r="X1341" i="1" s="1"/>
  <c r="W1329" i="1"/>
  <c r="W3265" i="1"/>
  <c r="X3265" i="1" s="1"/>
  <c r="W4327" i="1"/>
  <c r="X4327" i="1" s="1"/>
  <c r="W686" i="1"/>
  <c r="X686" i="1" s="1"/>
  <c r="W680" i="1"/>
  <c r="X680" i="1" s="1"/>
  <c r="W693" i="1"/>
  <c r="W1685" i="1"/>
  <c r="X1685" i="1" s="1"/>
  <c r="W1687" i="1"/>
  <c r="X1687" i="1" s="1"/>
  <c r="W46" i="1"/>
  <c r="W78" i="1"/>
  <c r="W82" i="1"/>
  <c r="W114" i="1"/>
  <c r="X114" i="1" s="1"/>
  <c r="W142" i="1"/>
  <c r="X142" i="1" s="1"/>
  <c r="W178" i="1"/>
  <c r="X178" i="1" s="1"/>
  <c r="W182" i="1"/>
  <c r="X182" i="1" s="1"/>
  <c r="Y4" i="1"/>
  <c r="W20" i="1"/>
  <c r="W66" i="1"/>
  <c r="X66" i="1" s="1"/>
  <c r="W98" i="1"/>
  <c r="W70" i="1"/>
  <c r="X70" i="1" s="1"/>
  <c r="W102" i="1"/>
  <c r="W117" i="1"/>
  <c r="X117" i="1" s="1"/>
  <c r="W264" i="1"/>
  <c r="X264" i="1" s="1"/>
  <c r="W93" i="1"/>
  <c r="W73" i="1"/>
  <c r="X73" i="1" s="1"/>
  <c r="W91" i="1"/>
  <c r="W8" i="1"/>
  <c r="W647" i="1"/>
  <c r="X647" i="1" s="1"/>
  <c r="W59" i="1"/>
  <c r="X59" i="1" s="1"/>
  <c r="W636" i="1"/>
  <c r="X636" i="1" s="1"/>
  <c r="W950" i="1"/>
  <c r="W1118" i="1"/>
  <c r="W1150" i="1"/>
  <c r="W1154" i="1"/>
  <c r="W1456" i="1"/>
  <c r="X1456" i="1" s="1"/>
  <c r="W1484" i="1"/>
  <c r="X1484" i="1" s="1"/>
  <c r="W1534" i="1"/>
  <c r="X1534" i="1" s="1"/>
  <c r="W1538" i="1"/>
  <c r="X1538" i="1" s="1"/>
  <c r="W1586" i="1"/>
  <c r="X1586" i="1" s="1"/>
  <c r="W1649" i="1"/>
  <c r="W1142" i="1"/>
  <c r="X1142" i="1" s="1"/>
  <c r="W1146" i="1"/>
  <c r="X1146" i="1" s="1"/>
  <c r="W1202" i="1"/>
  <c r="X1202" i="1" s="1"/>
  <c r="W1448" i="1"/>
  <c r="X1448" i="1" s="1"/>
  <c r="W955" i="1"/>
  <c r="W1013" i="1"/>
  <c r="X1013" i="1" s="1"/>
  <c r="W1017" i="1"/>
  <c r="X1017" i="1" s="1"/>
  <c r="W1137" i="1"/>
  <c r="X1137" i="1" s="1"/>
  <c r="W1181" i="1"/>
  <c r="X1181" i="1" s="1"/>
  <c r="W1436" i="1"/>
  <c r="X1436" i="1" s="1"/>
  <c r="W1440" i="1"/>
  <c r="X1440" i="1" s="1"/>
  <c r="W1472" i="1"/>
  <c r="X1472" i="1" s="1"/>
  <c r="W1476" i="1"/>
  <c r="X1476" i="1" s="1"/>
  <c r="W1601" i="1"/>
  <c r="X1601" i="1" s="1"/>
  <c r="W1644" i="1"/>
  <c r="X1644" i="1" s="1"/>
  <c r="W1129" i="1"/>
  <c r="X1129" i="1" s="1"/>
  <c r="W1161" i="1"/>
  <c r="X1161" i="1" s="1"/>
  <c r="W1589" i="1"/>
  <c r="X1589" i="1" s="1"/>
  <c r="W1604" i="1"/>
  <c r="X1604" i="1" s="1"/>
  <c r="W1459" i="1"/>
  <c r="X1459" i="1" s="1"/>
  <c r="W3028" i="1"/>
  <c r="X3028" i="1" s="1"/>
  <c r="W1590" i="1"/>
  <c r="X1590" i="1" s="1"/>
  <c r="W1160" i="1"/>
  <c r="X1160" i="1" s="1"/>
  <c r="W2820" i="1"/>
  <c r="X2820" i="1" s="1"/>
  <c r="W3701" i="1"/>
  <c r="X3701" i="1" s="1"/>
  <c r="W4009" i="1"/>
  <c r="X4009" i="1" s="1"/>
  <c r="W3249" i="1"/>
  <c r="W4409" i="1"/>
  <c r="X4409" i="1" s="1"/>
  <c r="W4489" i="1"/>
  <c r="W1128" i="1"/>
  <c r="X1128" i="1" s="1"/>
  <c r="W1529" i="1"/>
  <c r="W4014" i="1"/>
  <c r="X4014" i="1" s="1"/>
  <c r="W4499" i="1"/>
  <c r="X4499" i="1" s="1"/>
  <c r="W4490" i="1"/>
  <c r="W1645" i="1"/>
  <c r="X1645" i="1" s="1"/>
  <c r="W2819" i="1"/>
  <c r="X2819" i="1" s="1"/>
  <c r="W103" i="1"/>
  <c r="W1600" i="1"/>
  <c r="X1600" i="1" s="1"/>
  <c r="W101" i="1"/>
  <c r="W1340" i="1"/>
  <c r="X1340" i="1" s="1"/>
  <c r="W1342" i="1"/>
  <c r="W1331" i="1"/>
  <c r="W3261" i="1"/>
  <c r="X3261" i="1" s="1"/>
  <c r="W4323" i="1"/>
  <c r="X4323" i="1" s="1"/>
  <c r="W683" i="1"/>
  <c r="X683" i="1" s="1"/>
  <c r="W685" i="1"/>
  <c r="X685" i="1" s="1"/>
  <c r="W50" i="1"/>
  <c r="W110" i="1"/>
  <c r="X110" i="1" s="1"/>
  <c r="W146" i="1"/>
  <c r="X146" i="1" s="1"/>
  <c r="W24" i="1"/>
  <c r="W130" i="1"/>
  <c r="X130" i="1" s="1"/>
  <c r="W53" i="1"/>
  <c r="X53" i="1" s="1"/>
  <c r="W85" i="1"/>
  <c r="W134" i="1"/>
  <c r="X134" i="1" s="1"/>
  <c r="W52" i="1"/>
  <c r="X52" i="1" s="1"/>
  <c r="W14" i="1"/>
  <c r="W643" i="1"/>
  <c r="X643" i="1" s="1"/>
  <c r="W651" i="1"/>
  <c r="X651" i="1" s="1"/>
  <c r="W1122" i="1"/>
  <c r="W1452" i="1"/>
  <c r="X1452" i="1" s="1"/>
  <c r="W1488" i="1"/>
  <c r="X1488" i="1" s="1"/>
  <c r="W1582" i="1"/>
  <c r="X1582" i="1" s="1"/>
  <c r="W1653" i="1"/>
  <c r="W996" i="1"/>
  <c r="X996" i="1" s="1"/>
  <c r="W1198" i="1"/>
  <c r="X1198" i="1" s="1"/>
  <c r="W1444" i="1"/>
  <c r="X1444" i="1" s="1"/>
  <c r="W652" i="1"/>
  <c r="X652" i="1" s="1"/>
  <c r="W992" i="1"/>
  <c r="X992" i="1" s="1"/>
  <c r="W1133" i="1"/>
  <c r="X1133" i="1" s="1"/>
  <c r="W1185" i="1"/>
  <c r="X1185" i="1" s="1"/>
  <c r="W1468" i="1"/>
  <c r="X1468" i="1" s="1"/>
  <c r="W1480" i="1"/>
  <c r="X1480" i="1" s="1"/>
  <c r="W1636" i="1"/>
  <c r="X1636" i="1" s="1"/>
  <c r="W1530" i="1"/>
  <c r="W1678" i="1"/>
  <c r="W1463" i="1"/>
  <c r="X1463" i="1" s="1"/>
  <c r="W3024" i="1"/>
  <c r="X3024" i="1" s="1"/>
  <c r="W3697" i="1"/>
  <c r="X3697" i="1" s="1"/>
  <c r="W4013" i="1"/>
  <c r="X4013" i="1" s="1"/>
  <c r="W2823" i="1"/>
  <c r="X2823" i="1" s="1"/>
  <c r="W1540" i="1"/>
  <c r="X1540" i="1" s="1"/>
  <c r="W4496" i="1"/>
  <c r="X4496" i="1" s="1"/>
  <c r="W3242" i="1"/>
  <c r="W2821" i="1"/>
  <c r="X2821" i="1" s="1"/>
  <c r="W4488" i="1"/>
  <c r="W1592" i="1"/>
  <c r="X1592" i="1" s="1"/>
  <c r="W12" i="1"/>
  <c r="W125" i="1"/>
  <c r="X125" i="1" s="1"/>
  <c r="W1330" i="1"/>
  <c r="W1339" i="1"/>
  <c r="W1333" i="1"/>
  <c r="W1328" i="1"/>
  <c r="W1336" i="1"/>
  <c r="W1335" i="1"/>
  <c r="X1335" i="1" s="1"/>
  <c r="W1337" i="1"/>
  <c r="W3260" i="1"/>
  <c r="X3260" i="1" s="1"/>
  <c r="W3259" i="1"/>
  <c r="X3259" i="1" s="1"/>
  <c r="W3264" i="1"/>
  <c r="X3264" i="1" s="1"/>
  <c r="W4325" i="1"/>
  <c r="X4325" i="1" s="1"/>
  <c r="W689" i="1"/>
  <c r="W688" i="1"/>
  <c r="W679" i="1"/>
  <c r="X679" i="1" s="1"/>
  <c r="W691" i="1"/>
  <c r="W1683" i="1"/>
  <c r="X1683" i="1" s="1"/>
  <c r="W1684" i="1"/>
  <c r="X1684" i="1" s="1"/>
  <c r="W25" i="1"/>
  <c r="W44" i="1"/>
  <c r="W48" i="1"/>
  <c r="W76" i="1"/>
  <c r="W80" i="1"/>
  <c r="W108" i="1"/>
  <c r="X108" i="1" s="1"/>
  <c r="W112" i="1"/>
  <c r="X112" i="1" s="1"/>
  <c r="W140" i="1"/>
  <c r="X140" i="1" s="1"/>
  <c r="W144" i="1"/>
  <c r="X144" i="1" s="1"/>
  <c r="W176" i="1"/>
  <c r="X176" i="1" s="1"/>
  <c r="W180" i="1"/>
  <c r="X180" i="1" s="1"/>
  <c r="W18" i="1"/>
  <c r="W22" i="1"/>
  <c r="W62" i="1"/>
  <c r="X62" i="1" s="1"/>
  <c r="W94" i="1"/>
  <c r="W126" i="1"/>
  <c r="X126" i="1" s="1"/>
  <c r="W57" i="1"/>
  <c r="X57" i="1" s="1"/>
  <c r="W74" i="1"/>
  <c r="X74" i="1" s="1"/>
  <c r="W89" i="1"/>
  <c r="W106" i="1"/>
  <c r="W121" i="1"/>
  <c r="X121" i="1" s="1"/>
  <c r="W138" i="1"/>
  <c r="X138" i="1" s="1"/>
  <c r="W262" i="1"/>
  <c r="X262" i="1" s="1"/>
  <c r="W266" i="1"/>
  <c r="X266" i="1" s="1"/>
  <c r="W58" i="1"/>
  <c r="X58" i="1" s="1"/>
  <c r="W120" i="1"/>
  <c r="X120" i="1" s="1"/>
  <c r="W123" i="1"/>
  <c r="X123" i="1" s="1"/>
  <c r="W71" i="1"/>
  <c r="X71" i="1" s="1"/>
  <c r="W122" i="1"/>
  <c r="X122" i="1" s="1"/>
  <c r="W99" i="1"/>
  <c r="W645" i="1"/>
  <c r="X645" i="1" s="1"/>
  <c r="W649" i="1"/>
  <c r="X649" i="1" s="1"/>
  <c r="W640" i="1"/>
  <c r="X640" i="1" s="1"/>
  <c r="W655" i="1"/>
  <c r="X655" i="1" s="1"/>
  <c r="W954" i="1"/>
  <c r="W1120" i="1"/>
  <c r="W1148" i="1"/>
  <c r="X1148" i="1" s="1"/>
  <c r="W1152" i="1"/>
  <c r="W1204" i="1"/>
  <c r="X1204" i="1" s="1"/>
  <c r="W1450" i="1"/>
  <c r="X1450" i="1" s="1"/>
  <c r="W1454" i="1"/>
  <c r="X1454" i="1" s="1"/>
  <c r="W1482" i="1"/>
  <c r="X1482" i="1" s="1"/>
  <c r="W1486" i="1"/>
  <c r="X1486" i="1" s="1"/>
  <c r="W1532" i="1"/>
  <c r="W1536" i="1"/>
  <c r="X1536" i="1" s="1"/>
  <c r="W1580" i="1"/>
  <c r="X1580" i="1" s="1"/>
  <c r="W1584" i="1"/>
  <c r="X1584" i="1" s="1"/>
  <c r="W1647" i="1"/>
  <c r="X1647" i="1" s="1"/>
  <c r="W1651" i="1"/>
  <c r="W1140" i="1"/>
  <c r="X1140" i="1" s="1"/>
  <c r="W1144" i="1"/>
  <c r="X1144" i="1" s="1"/>
  <c r="W1188" i="1"/>
  <c r="X1188" i="1" s="1"/>
  <c r="W1200" i="1"/>
  <c r="X1200" i="1" s="1"/>
  <c r="W1442" i="1"/>
  <c r="X1442" i="1" s="1"/>
  <c r="W1446" i="1"/>
  <c r="X1446" i="1" s="1"/>
  <c r="W90" i="1"/>
  <c r="W639" i="1"/>
  <c r="X639" i="1" s="1"/>
  <c r="W656" i="1"/>
  <c r="X656" i="1" s="1"/>
  <c r="W951" i="1"/>
  <c r="W990" i="1"/>
  <c r="X990" i="1" s="1"/>
  <c r="W994" i="1"/>
  <c r="X994" i="1" s="1"/>
  <c r="W1015" i="1"/>
  <c r="X1015" i="1" s="1"/>
  <c r="W1019" i="1"/>
  <c r="X1019" i="1" s="1"/>
  <c r="W1135" i="1"/>
  <c r="X1135" i="1" s="1"/>
  <c r="W687" i="1"/>
  <c r="W690" i="1"/>
  <c r="W75" i="1"/>
  <c r="X75" i="1" s="1"/>
  <c r="W139" i="1"/>
  <c r="X139" i="1" s="1"/>
  <c r="W60" i="1"/>
  <c r="X60" i="1" s="1"/>
  <c r="W87" i="1"/>
  <c r="W261" i="1"/>
  <c r="X261" i="1" s="1"/>
  <c r="W88" i="1"/>
  <c r="Q571" i="33" s="1"/>
  <c r="W97" i="1"/>
  <c r="W65" i="1"/>
  <c r="X65" i="1" s="1"/>
  <c r="W653" i="1"/>
  <c r="X653" i="1" s="1"/>
  <c r="W1151" i="1"/>
  <c r="X1151" i="1" s="1"/>
  <c r="W1453" i="1"/>
  <c r="X1453" i="1" s="1"/>
  <c r="W1535" i="1"/>
  <c r="X1535" i="1" s="1"/>
  <c r="W1650" i="1"/>
  <c r="W1143" i="1"/>
  <c r="X1143" i="1" s="1"/>
  <c r="W1445" i="1"/>
  <c r="X1445" i="1" s="1"/>
  <c r="W949" i="1"/>
  <c r="W1018" i="1"/>
  <c r="X1018" i="1" s="1"/>
  <c r="W1182" i="1"/>
  <c r="X1182" i="1" s="1"/>
  <c r="W1437" i="1"/>
  <c r="X1437" i="1" s="1"/>
  <c r="W1469" i="1"/>
  <c r="X1469" i="1" s="1"/>
  <c r="W1477" i="1"/>
  <c r="X1477" i="1" s="1"/>
  <c r="W1603" i="1"/>
  <c r="X1603" i="1" s="1"/>
  <c r="W1646" i="1"/>
  <c r="X1646" i="1" s="1"/>
  <c r="W1163" i="1"/>
  <c r="X1163" i="1" s="1"/>
  <c r="W1591" i="1"/>
  <c r="X1591" i="1" s="1"/>
  <c r="W1460" i="1"/>
  <c r="X1460" i="1" s="1"/>
  <c r="W3025" i="1"/>
  <c r="X3025" i="1" s="1"/>
  <c r="W1596" i="1"/>
  <c r="X1596" i="1" s="1"/>
  <c r="W2822" i="1"/>
  <c r="X2822" i="1" s="1"/>
  <c r="W3698" i="1"/>
  <c r="X3698" i="1" s="1"/>
  <c r="W4010" i="1"/>
  <c r="X4010" i="1" s="1"/>
  <c r="W1130" i="1"/>
  <c r="X1130" i="1" s="1"/>
  <c r="W1602" i="1"/>
  <c r="X1602" i="1" s="1"/>
  <c r="W4411" i="1"/>
  <c r="X4411" i="1" s="1"/>
  <c r="W4498" i="1"/>
  <c r="X4498" i="1" s="1"/>
  <c r="W1525" i="1"/>
  <c r="W3243" i="1"/>
  <c r="W4501" i="1"/>
  <c r="X4501" i="1" s="1"/>
  <c r="W1577" i="1"/>
  <c r="X1577" i="1" s="1"/>
  <c r="W69" i="1"/>
  <c r="X69" i="1" s="1"/>
  <c r="W63" i="1"/>
  <c r="X63" i="1" s="1"/>
  <c r="W79" i="1"/>
  <c r="W265" i="1"/>
  <c r="X265" i="1" s="1"/>
  <c r="W54" i="1"/>
  <c r="X54" i="1" s="1"/>
  <c r="W952" i="1"/>
  <c r="W1457" i="1"/>
  <c r="X1457" i="1" s="1"/>
  <c r="W1654" i="1"/>
  <c r="W1449" i="1"/>
  <c r="X1449" i="1" s="1"/>
  <c r="W1134" i="1"/>
  <c r="X1134" i="1" s="1"/>
  <c r="W1438" i="1"/>
  <c r="X1438" i="1" s="1"/>
  <c r="W1478" i="1"/>
  <c r="X1478" i="1" s="1"/>
  <c r="W1680" i="1"/>
  <c r="W1125" i="1"/>
  <c r="X1125" i="1" s="1"/>
  <c r="W1593" i="1"/>
  <c r="X1593" i="1" s="1"/>
  <c r="W1461" i="1"/>
  <c r="X1461" i="1" s="1"/>
  <c r="W3026" i="1"/>
  <c r="X3026" i="1" s="1"/>
  <c r="W4011" i="1"/>
  <c r="X4011" i="1" s="1"/>
  <c r="W4500" i="1"/>
  <c r="X4500" i="1" s="1"/>
  <c r="W3245" i="1"/>
  <c r="W694" i="1"/>
  <c r="W47" i="1"/>
  <c r="W21" i="1"/>
  <c r="W105" i="1"/>
  <c r="W638" i="1"/>
  <c r="X638" i="1" s="1"/>
  <c r="W1489" i="1"/>
  <c r="X1489" i="1" s="1"/>
  <c r="W654" i="1"/>
  <c r="X654" i="1" s="1"/>
  <c r="W1187" i="1"/>
  <c r="X1187" i="1" s="1"/>
  <c r="W1640" i="1"/>
  <c r="X1640" i="1" s="1"/>
  <c r="W1576" i="1"/>
  <c r="X1576" i="1" s="1"/>
  <c r="W956" i="1"/>
  <c r="W3030" i="1"/>
  <c r="X3030" i="1" s="1"/>
  <c r="W4007" i="1"/>
  <c r="X4007" i="1" s="1"/>
  <c r="W4493" i="1"/>
  <c r="W3246" i="1"/>
  <c r="W129" i="1"/>
  <c r="X129" i="1" s="1"/>
  <c r="W135" i="1"/>
  <c r="X135" i="1" s="1"/>
  <c r="W681" i="1"/>
  <c r="X681" i="1" s="1"/>
  <c r="W143" i="1"/>
  <c r="X143" i="1" s="1"/>
  <c r="W92" i="1"/>
  <c r="W104" i="1"/>
  <c r="W1155" i="1"/>
  <c r="W1539" i="1"/>
  <c r="X1539" i="1" s="1"/>
  <c r="W1147" i="1"/>
  <c r="X1147" i="1" s="1"/>
  <c r="W989" i="1"/>
  <c r="X989" i="1" s="1"/>
  <c r="W1183" i="1"/>
  <c r="X1183" i="1" s="1"/>
  <c r="W1470" i="1"/>
  <c r="X1470" i="1" s="1"/>
  <c r="W1632" i="1"/>
  <c r="X1632" i="1" s="1"/>
  <c r="W1526" i="1"/>
  <c r="W1643" i="1"/>
  <c r="X1643" i="1" s="1"/>
  <c r="W1588" i="1"/>
  <c r="X1588" i="1" s="1"/>
  <c r="W3699" i="1"/>
  <c r="X3699" i="1" s="1"/>
  <c r="W1158" i="1"/>
  <c r="X1158" i="1" s="1"/>
  <c r="W1637" i="1"/>
  <c r="X1637" i="1" s="1"/>
  <c r="W4413" i="1"/>
  <c r="X4413" i="1" s="1"/>
  <c r="W1156" i="1"/>
  <c r="X1156" i="1" s="1"/>
  <c r="W4410" i="1"/>
  <c r="X4410" i="1" s="1"/>
  <c r="W127" i="1"/>
  <c r="X127" i="1" s="1"/>
  <c r="W1579" i="1"/>
  <c r="X1579" i="1" s="1"/>
  <c r="W1677" i="1"/>
  <c r="W111" i="1"/>
  <c r="X111" i="1" s="1"/>
  <c r="W72" i="1"/>
  <c r="X72" i="1" s="1"/>
  <c r="W648" i="1"/>
  <c r="X648" i="1" s="1"/>
  <c r="W1020" i="1"/>
  <c r="X1020" i="1" s="1"/>
  <c r="W1139" i="1"/>
  <c r="X1139" i="1" s="1"/>
  <c r="W1474" i="1"/>
  <c r="X1474" i="1" s="1"/>
  <c r="W1157" i="1"/>
  <c r="X1157" i="1" s="1"/>
  <c r="W1465" i="1"/>
  <c r="X1465" i="1" s="1"/>
  <c r="W1490" i="1"/>
  <c r="X1490" i="1" s="1"/>
  <c r="W3695" i="1"/>
  <c r="X3695" i="1" s="1"/>
  <c r="W1673" i="1"/>
  <c r="W1598" i="1"/>
  <c r="X1598" i="1" s="1"/>
  <c r="W3262" i="1"/>
  <c r="X3262" i="1" s="1"/>
  <c r="W1689" i="1"/>
  <c r="X1689" i="1" s="1"/>
  <c r="W107" i="1"/>
  <c r="W175" i="1"/>
  <c r="X175" i="1" s="1"/>
  <c r="W15" i="1"/>
  <c r="W124" i="1"/>
  <c r="X124" i="1" s="1"/>
  <c r="W55" i="1"/>
  <c r="X55" i="1" s="1"/>
  <c r="W119" i="1"/>
  <c r="X119" i="1" s="1"/>
  <c r="W13" i="1"/>
  <c r="W644" i="1"/>
  <c r="X644" i="1" s="1"/>
  <c r="W1119" i="1"/>
  <c r="W1485" i="1"/>
  <c r="X1485" i="1" s="1"/>
  <c r="W1583" i="1"/>
  <c r="X1583" i="1" s="1"/>
  <c r="W1199" i="1"/>
  <c r="X1199" i="1" s="1"/>
  <c r="W637" i="1"/>
  <c r="X637" i="1" s="1"/>
  <c r="W993" i="1"/>
  <c r="X993" i="1" s="1"/>
  <c r="W1138" i="1"/>
  <c r="X1138" i="1" s="1"/>
  <c r="W1186" i="1"/>
  <c r="X1186" i="1" s="1"/>
  <c r="W1441" i="1"/>
  <c r="X1441" i="1" s="1"/>
  <c r="W1473" i="1"/>
  <c r="X1473" i="1" s="1"/>
  <c r="W1481" i="1"/>
  <c r="X1481" i="1" s="1"/>
  <c r="W1638" i="1"/>
  <c r="X1638" i="1" s="1"/>
  <c r="W1131" i="1"/>
  <c r="X1131" i="1" s="1"/>
  <c r="W1574" i="1"/>
  <c r="X1574" i="1" s="1"/>
  <c r="W1655" i="1"/>
  <c r="W659" i="1"/>
  <c r="X659" i="1" s="1"/>
  <c r="W1464" i="1"/>
  <c r="X1464" i="1" s="1"/>
  <c r="W3029" i="1"/>
  <c r="X3029" i="1" s="1"/>
  <c r="W4503" i="1"/>
  <c r="X4503" i="1" s="1"/>
  <c r="W4491" i="1"/>
  <c r="W3244" i="1"/>
  <c r="W1573" i="1"/>
  <c r="X1573" i="1" s="1"/>
  <c r="W4494" i="1"/>
  <c r="W1633" i="1"/>
  <c r="X1633" i="1" s="1"/>
  <c r="W1594" i="1"/>
  <c r="X1594" i="1" s="1"/>
  <c r="W10" i="1"/>
  <c r="W95" i="1"/>
  <c r="W4324" i="1"/>
  <c r="X4324" i="1" s="1"/>
  <c r="W692" i="1"/>
  <c r="W1682" i="1"/>
  <c r="X1682" i="1" s="1"/>
  <c r="W179" i="1"/>
  <c r="X179" i="1" s="1"/>
  <c r="W136" i="1"/>
  <c r="X136" i="1" s="1"/>
  <c r="W56" i="1"/>
  <c r="X56" i="1" s="1"/>
  <c r="W1123" i="1"/>
  <c r="W1587" i="1"/>
  <c r="X1587" i="1" s="1"/>
  <c r="W1203" i="1"/>
  <c r="X1203" i="1" s="1"/>
  <c r="W1014" i="1"/>
  <c r="X1014" i="1" s="1"/>
  <c r="W1466" i="1"/>
  <c r="X1466" i="1" s="1"/>
  <c r="W1597" i="1"/>
  <c r="X1597" i="1" s="1"/>
  <c r="W1674" i="1"/>
  <c r="W2816" i="1"/>
  <c r="X2816" i="1" s="1"/>
  <c r="W1126" i="1"/>
  <c r="X1126" i="1" s="1"/>
  <c r="W4412" i="1"/>
  <c r="X4412" i="1" s="1"/>
  <c r="W4495" i="1"/>
  <c r="W1531" i="1"/>
  <c r="V148" i="1"/>
  <c r="P697" i="33"/>
  <c r="P696" i="33"/>
  <c r="P701" i="33"/>
  <c r="V39" i="1"/>
  <c r="P321" i="33" s="1"/>
  <c r="V152" i="1"/>
  <c r="V40" i="1"/>
  <c r="P322" i="33" s="1"/>
  <c r="V149" i="1"/>
  <c r="V150" i="1"/>
  <c r="P699" i="33"/>
  <c r="O460" i="33"/>
  <c r="O337" i="33"/>
  <c r="O408" i="33" s="1"/>
  <c r="V154" i="1"/>
  <c r="O389" i="33"/>
  <c r="U160" i="1"/>
  <c r="U162" i="1"/>
  <c r="O461" i="33"/>
  <c r="O338" i="33"/>
  <c r="O409" i="33" s="1"/>
  <c r="V151" i="1"/>
  <c r="O390" i="33"/>
  <c r="U161" i="1"/>
  <c r="P698" i="33"/>
  <c r="V155" i="1"/>
  <c r="V37" i="1"/>
  <c r="P319" i="33" s="1"/>
  <c r="X2548" i="1" l="1"/>
  <c r="X2551" i="1"/>
  <c r="X2545" i="1"/>
  <c r="X2547" i="1"/>
  <c r="X2550" i="1"/>
  <c r="X1525" i="1"/>
  <c r="X1531" i="1"/>
  <c r="X1532" i="1"/>
  <c r="X1528" i="1"/>
  <c r="X1526" i="1"/>
  <c r="X1529" i="1"/>
  <c r="X1530" i="1"/>
  <c r="X1527" i="1"/>
  <c r="X956" i="1"/>
  <c r="X955" i="1"/>
  <c r="X952" i="1"/>
  <c r="X951" i="1"/>
  <c r="X954" i="1"/>
  <c r="X950" i="1"/>
  <c r="X953" i="1"/>
  <c r="X949" i="1"/>
  <c r="P323" i="33"/>
  <c r="P393" i="33" s="1"/>
  <c r="P316" i="33"/>
  <c r="P386" i="33" s="1"/>
  <c r="P320" i="33"/>
  <c r="P390" i="33" s="1"/>
  <c r="P318" i="33"/>
  <c r="P388" i="33" s="1"/>
  <c r="P317" i="33"/>
  <c r="P387" i="33" s="1"/>
  <c r="Y33" i="1"/>
  <c r="Y28" i="1"/>
  <c r="Y26" i="1"/>
  <c r="Y30" i="1"/>
  <c r="Y32" i="1"/>
  <c r="Y27" i="1"/>
  <c r="Y31" i="1"/>
  <c r="Y29" i="1"/>
  <c r="X4493" i="1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 i="1"/>
  <c r="Y985" i="1"/>
  <c r="Y986" i="1"/>
  <c r="Y981" i="1"/>
  <c r="Y983" i="1"/>
  <c r="Y984" i="1"/>
  <c r="Y982" i="1"/>
  <c r="X3245" i="1"/>
  <c r="X3249" i="1"/>
  <c r="X3248" i="1"/>
  <c r="X3246" i="1"/>
  <c r="X3243" i="1"/>
  <c r="X3247" i="1"/>
  <c r="X3244" i="1"/>
  <c r="X3242" i="1"/>
  <c r="X693" i="1"/>
  <c r="X701" i="1" s="1"/>
  <c r="W701" i="1"/>
  <c r="X694" i="1"/>
  <c r="X702" i="1" s="1"/>
  <c r="W702" i="1"/>
  <c r="X688" i="1"/>
  <c r="X696" i="1" s="1"/>
  <c r="W696" i="1"/>
  <c r="X692" i="1"/>
  <c r="X700" i="1" s="1"/>
  <c r="W700" i="1"/>
  <c r="X690" i="1"/>
  <c r="X698" i="1" s="1"/>
  <c r="W698" i="1"/>
  <c r="X691" i="1"/>
  <c r="X699" i="1" s="1"/>
  <c r="W699" i="1"/>
  <c r="X689" i="1"/>
  <c r="X697" i="1" s="1"/>
  <c r="W697" i="1"/>
  <c r="X687" i="1"/>
  <c r="X695" i="1" s="1"/>
  <c r="W695" i="1"/>
  <c r="X912" i="1"/>
  <c r="X920" i="1" s="1"/>
  <c r="W920" i="1"/>
  <c r="X910" i="1"/>
  <c r="X918" i="1" s="1"/>
  <c r="W918" i="1"/>
  <c r="X909" i="1"/>
  <c r="X917" i="1" s="1"/>
  <c r="W917" i="1"/>
  <c r="X911" i="1"/>
  <c r="X919" i="1" s="1"/>
  <c r="W919" i="1"/>
  <c r="X907" i="1"/>
  <c r="X915" i="1" s="1"/>
  <c r="W915" i="1"/>
  <c r="X908" i="1"/>
  <c r="X916" i="1" s="1"/>
  <c r="W916" i="1"/>
  <c r="X906" i="1"/>
  <c r="X914" i="1" s="1"/>
  <c r="W914" i="1"/>
  <c r="X1117" i="1"/>
  <c r="X1404" i="1"/>
  <c r="X1401" i="1"/>
  <c r="X1405" i="1"/>
  <c r="Y1383" i="1"/>
  <c r="Y1374" i="1"/>
  <c r="Y1381" i="1"/>
  <c r="Y1379" i="1"/>
  <c r="Y1377" i="1"/>
  <c r="Y1375" i="1"/>
  <c r="Y1371" i="1"/>
  <c r="Y1372" i="1"/>
  <c r="Y1378" i="1"/>
  <c r="Y1369" i="1"/>
  <c r="Y1395" i="1"/>
  <c r="Y1391" i="1"/>
  <c r="Y1380" i="1"/>
  <c r="Y1373" i="1"/>
  <c r="Y1396" i="1"/>
  <c r="Y1392" i="1"/>
  <c r="Y1382" i="1"/>
  <c r="Y1399" i="1"/>
  <c r="Y1397" i="1"/>
  <c r="Y1393" i="1"/>
  <c r="Y1376" i="1"/>
  <c r="Y1367" i="1"/>
  <c r="Y1398" i="1"/>
  <c r="Y1394" i="1"/>
  <c r="Y1389" i="1"/>
  <c r="Y1387" i="1"/>
  <c r="Y1385" i="1"/>
  <c r="Y1384" i="1"/>
  <c r="Y1365" i="1"/>
  <c r="Y1363" i="1"/>
  <c r="Y1360" i="1"/>
  <c r="Y1364" i="1"/>
  <c r="Y1388" i="1"/>
  <c r="Y1368" i="1"/>
  <c r="Y1366" i="1"/>
  <c r="Y1370" i="1"/>
  <c r="Y1386" i="1"/>
  <c r="Y1390" i="1"/>
  <c r="Y1362" i="1"/>
  <c r="Y1361" i="1"/>
  <c r="Y1278" i="1"/>
  <c r="Y1262" i="1"/>
  <c r="Y1277" i="1"/>
  <c r="Y1273" i="1"/>
  <c r="Y1302" i="1"/>
  <c r="Y1275" i="1"/>
  <c r="Y1271" i="1"/>
  <c r="Y1276" i="1"/>
  <c r="Y1274" i="1"/>
  <c r="Y1272" i="1"/>
  <c r="Y1270" i="1"/>
  <c r="Y1256" i="1"/>
  <c r="Y1294" i="1"/>
  <c r="Y1257" i="1"/>
  <c r="Y1255" i="1"/>
  <c r="Y1310" i="1"/>
  <c r="Y1301" i="1"/>
  <c r="Y1286" i="1"/>
  <c r="Y1325" i="1"/>
  <c r="Y1324" i="1"/>
  <c r="Y1323" i="1"/>
  <c r="Y1322" i="1"/>
  <c r="Y1321" i="1"/>
  <c r="Y1320" i="1"/>
  <c r="Y1319" i="1"/>
  <c r="Y1318" i="1"/>
  <c r="Y1300" i="1"/>
  <c r="Y1285" i="1"/>
  <c r="Y1317" i="1"/>
  <c r="Y1316" i="1"/>
  <c r="Y1315" i="1"/>
  <c r="Y1314" i="1"/>
  <c r="Y1313" i="1"/>
  <c r="Y1312" i="1"/>
  <c r="Y1311" i="1"/>
  <c r="Y1280" i="1"/>
  <c r="Y1279" i="1"/>
  <c r="Y1326" i="1"/>
  <c r="Y1284" i="1"/>
  <c r="Y1288" i="1"/>
  <c r="Y1292" i="1"/>
  <c r="Y1304" i="1"/>
  <c r="Y1296" i="1"/>
  <c r="Y1307" i="1"/>
  <c r="Y1264" i="1"/>
  <c r="Y1268" i="1"/>
  <c r="Y1265" i="1"/>
  <c r="Y1269" i="1"/>
  <c r="Y1281" i="1"/>
  <c r="Y1283" i="1"/>
  <c r="Y1290" i="1"/>
  <c r="Y1303" i="1"/>
  <c r="Y1260" i="1"/>
  <c r="Y1298" i="1"/>
  <c r="Y1259" i="1"/>
  <c r="Y1309" i="1"/>
  <c r="Y1258" i="1"/>
  <c r="Y1266" i="1"/>
  <c r="Y1267" i="1"/>
  <c r="Y1282" i="1"/>
  <c r="Y1289" i="1"/>
  <c r="Y1293" i="1"/>
  <c r="Y1295" i="1"/>
  <c r="Y1299" i="1"/>
  <c r="Y1261" i="1"/>
  <c r="Y1306" i="1"/>
  <c r="Y1287" i="1"/>
  <c r="Y1291" i="1"/>
  <c r="Y1305" i="1"/>
  <c r="Y1297" i="1"/>
  <c r="Y1308" i="1"/>
  <c r="Y1263" i="1"/>
  <c r="Y1232" i="1"/>
  <c r="Y1228" i="1"/>
  <c r="Y1236" i="1"/>
  <c r="Y1234" i="1"/>
  <c r="Y1230" i="1"/>
  <c r="Y1220" i="1"/>
  <c r="Y1212" i="1"/>
  <c r="Y1227" i="1"/>
  <c r="Y1223" i="1"/>
  <c r="Y1222" i="1"/>
  <c r="Y1235" i="1"/>
  <c r="Y1233" i="1"/>
  <c r="Y1231" i="1"/>
  <c r="Y1229" i="1"/>
  <c r="Y1225" i="1"/>
  <c r="Y1211" i="1"/>
  <c r="Y1210" i="1"/>
  <c r="Y1209" i="1"/>
  <c r="Y1208" i="1"/>
  <c r="Y1207" i="1"/>
  <c r="Y1206" i="1"/>
  <c r="Y1205" i="1"/>
  <c r="Y1215" i="1"/>
  <c r="Y1213" i="1"/>
  <c r="Y1226" i="1"/>
  <c r="Y1218" i="1"/>
  <c r="Y1214" i="1"/>
  <c r="Y1224" i="1"/>
  <c r="Y1216" i="1"/>
  <c r="Y1217" i="1"/>
  <c r="Y1219" i="1"/>
  <c r="Y1221" i="1"/>
  <c r="X1124" i="1"/>
  <c r="Y1196" i="1"/>
  <c r="Y1195" i="1"/>
  <c r="Y1191" i="1"/>
  <c r="Y1193" i="1"/>
  <c r="Y1189" i="1"/>
  <c r="Y1194" i="1"/>
  <c r="Y1190" i="1"/>
  <c r="Y1180" i="1"/>
  <c r="Y1107" i="1"/>
  <c r="Y1106" i="1"/>
  <c r="Y1105" i="1"/>
  <c r="Y1104" i="1"/>
  <c r="Y1103" i="1"/>
  <c r="Y1102" i="1"/>
  <c r="Y1192" i="1"/>
  <c r="Y1116" i="1"/>
  <c r="Y1114" i="1"/>
  <c r="Y1110" i="1"/>
  <c r="Y1115" i="1"/>
  <c r="Y1111" i="1"/>
  <c r="Y1112" i="1"/>
  <c r="Y1108" i="1"/>
  <c r="Y1100" i="1"/>
  <c r="Y1113" i="1"/>
  <c r="Y1093" i="1"/>
  <c r="Y1101" i="1"/>
  <c r="Y1097" i="1"/>
  <c r="Y1109" i="1"/>
  <c r="Y1095" i="1"/>
  <c r="Y1099" i="1"/>
  <c r="Y1096" i="1"/>
  <c r="Y1094" i="1"/>
  <c r="Y1173" i="1"/>
  <c r="Y1177" i="1"/>
  <c r="Y1175" i="1"/>
  <c r="Y1178" i="1"/>
  <c r="Y1174" i="1"/>
  <c r="Y1098" i="1"/>
  <c r="Y1179" i="1"/>
  <c r="Y1176" i="1"/>
  <c r="Y4006" i="1"/>
  <c r="Y3999" i="1"/>
  <c r="Y4004" i="1"/>
  <c r="Y4000" i="1"/>
  <c r="Y4003" i="1"/>
  <c r="Y4001" i="1"/>
  <c r="Y4002" i="1"/>
  <c r="Y4005" i="1"/>
  <c r="Y3942" i="1"/>
  <c r="Y3939" i="1"/>
  <c r="Y3935" i="1"/>
  <c r="Y3938" i="1"/>
  <c r="Y3934" i="1"/>
  <c r="Y3926" i="1"/>
  <c r="Y3940" i="1"/>
  <c r="Y3936" i="1"/>
  <c r="Y3922" i="1"/>
  <c r="Y3918" i="1"/>
  <c r="Y3941" i="1"/>
  <c r="Y3937" i="1"/>
  <c r="Y3920" i="1"/>
  <c r="Y3930" i="1"/>
  <c r="Y3929" i="1"/>
  <c r="Y3924" i="1"/>
  <c r="Y3899" i="1"/>
  <c r="Y3895" i="1"/>
  <c r="Y3886" i="1"/>
  <c r="Y3900" i="1"/>
  <c r="Y3932" i="1"/>
  <c r="Y3914" i="1"/>
  <c r="Y3910" i="1"/>
  <c r="Y3901" i="1"/>
  <c r="Y3898" i="1"/>
  <c r="Y3966" i="1"/>
  <c r="Y3919" i="1"/>
  <c r="Y3916" i="1"/>
  <c r="Y3912" i="1"/>
  <c r="Y3885" i="1"/>
  <c r="Y3881" i="1"/>
  <c r="Y3880" i="1"/>
  <c r="Y3921" i="1"/>
  <c r="Y3962" i="1"/>
  <c r="Y3994" i="1"/>
  <c r="Y3894" i="1"/>
  <c r="Y3883" i="1"/>
  <c r="Y3879" i="1"/>
  <c r="Y3990" i="1"/>
  <c r="Y3998" i="1"/>
  <c r="Y3996" i="1"/>
  <c r="Y3902" i="1"/>
  <c r="Y3897" i="1"/>
  <c r="Y3896" i="1"/>
  <c r="Y3960" i="1"/>
  <c r="Y3964" i="1"/>
  <c r="Y3997" i="1"/>
  <c r="Y3995" i="1"/>
  <c r="Y3993" i="1"/>
  <c r="Y3984" i="1"/>
  <c r="Y3989" i="1"/>
  <c r="Y3992" i="1"/>
  <c r="Y3905" i="1"/>
  <c r="Y3917" i="1"/>
  <c r="Y3882" i="1"/>
  <c r="Y3889" i="1"/>
  <c r="Y3907" i="1"/>
  <c r="Y3915" i="1"/>
  <c r="Y3928" i="1"/>
  <c r="Y3906" i="1"/>
  <c r="Y3925" i="1"/>
  <c r="Y3909" i="1"/>
  <c r="Y3965" i="1"/>
  <c r="Y3923" i="1"/>
  <c r="Y3985" i="1"/>
  <c r="Y3986" i="1"/>
  <c r="Y3961" i="1"/>
  <c r="Y3892" i="1"/>
  <c r="Y3927" i="1"/>
  <c r="Y3893" i="1"/>
  <c r="Y3903" i="1"/>
  <c r="Y3911" i="1"/>
  <c r="Y3987" i="1"/>
  <c r="Y3991" i="1"/>
  <c r="Y3884" i="1"/>
  <c r="Y3887" i="1"/>
  <c r="Y3904" i="1"/>
  <c r="Y3963" i="1"/>
  <c r="Y3988" i="1"/>
  <c r="Y3959" i="1"/>
  <c r="Y3931" i="1"/>
  <c r="Y3913" i="1"/>
  <c r="Y3891" i="1"/>
  <c r="Y3908" i="1"/>
  <c r="Y3933" i="1"/>
  <c r="Y3888" i="1"/>
  <c r="Y3983" i="1"/>
  <c r="Y3890" i="1"/>
  <c r="Y2910" i="1"/>
  <c r="Y2909" i="1"/>
  <c r="Y2903" i="1"/>
  <c r="Y2911" i="1"/>
  <c r="Y2942" i="1"/>
  <c r="Y2941" i="1"/>
  <c r="Y2940" i="1"/>
  <c r="Y2902" i="1"/>
  <c r="Y2898" i="1"/>
  <c r="Y2943" i="1"/>
  <c r="Y2938" i="1"/>
  <c r="Y2900" i="1"/>
  <c r="Y2936" i="1"/>
  <c r="Y2934" i="1"/>
  <c r="Y2951" i="1"/>
  <c r="Y2939" i="1"/>
  <c r="Y2927" i="1"/>
  <c r="Y2937" i="1"/>
  <c r="Y2935" i="1"/>
  <c r="Y2983" i="1"/>
  <c r="Y2930" i="1"/>
  <c r="Y2959" i="1"/>
  <c r="Y2982" i="1"/>
  <c r="Y2980" i="1"/>
  <c r="Y2978" i="1"/>
  <c r="Y2976" i="1"/>
  <c r="Y2923" i="1"/>
  <c r="Y2919" i="1"/>
  <c r="Y2952" i="1"/>
  <c r="Y2981" i="1"/>
  <c r="Y3001" i="1"/>
  <c r="Y3011" i="1"/>
  <c r="Y3023" i="1"/>
  <c r="Y3010" i="1"/>
  <c r="Y2977" i="1"/>
  <c r="Y3007" i="1"/>
  <c r="Y3003" i="1"/>
  <c r="Y3015" i="1"/>
  <c r="Y3013" i="1"/>
  <c r="Y3009" i="1"/>
  <c r="Y2925" i="1"/>
  <c r="Y2921" i="1"/>
  <c r="Y2979" i="1"/>
  <c r="Y3002" i="1"/>
  <c r="Y3012" i="1"/>
  <c r="Y3008" i="1"/>
  <c r="Y3000" i="1"/>
  <c r="Y3014" i="1"/>
  <c r="Y3017" i="1"/>
  <c r="Y3018" i="1"/>
  <c r="Y3022" i="1"/>
  <c r="Y2958" i="1"/>
  <c r="Y2944" i="1"/>
  <c r="Y2926" i="1"/>
  <c r="Y2929" i="1"/>
  <c r="Y2956" i="1"/>
  <c r="Y3005" i="1"/>
  <c r="Y2920" i="1"/>
  <c r="Y2924" i="1"/>
  <c r="Y2914" i="1"/>
  <c r="Y2915" i="1"/>
  <c r="Y2949" i="1"/>
  <c r="Y2906" i="1"/>
  <c r="Y3006" i="1"/>
  <c r="Y2957" i="1"/>
  <c r="Y3016" i="1"/>
  <c r="Y3020" i="1"/>
  <c r="Y3004" i="1"/>
  <c r="Y2932" i="1"/>
  <c r="Y2896" i="1"/>
  <c r="Y2954" i="1"/>
  <c r="Y2928" i="1"/>
  <c r="Y2918" i="1"/>
  <c r="Y2913" i="1"/>
  <c r="Y2917" i="1"/>
  <c r="Y2946" i="1"/>
  <c r="Y2897" i="1"/>
  <c r="Y2899" i="1"/>
  <c r="Y2948" i="1"/>
  <c r="Y2947" i="1"/>
  <c r="Y2904" i="1"/>
  <c r="Y3021" i="1"/>
  <c r="Y3019" i="1"/>
  <c r="Y2912" i="1"/>
  <c r="Y2901" i="1"/>
  <c r="Y2950" i="1"/>
  <c r="Y2905" i="1"/>
  <c r="Y2955" i="1"/>
  <c r="Y2922" i="1"/>
  <c r="Y2953" i="1"/>
  <c r="Y2916" i="1"/>
  <c r="Y2933" i="1"/>
  <c r="Y2945" i="1"/>
  <c r="Y2907" i="1"/>
  <c r="Y2908" i="1"/>
  <c r="Y2931" i="1"/>
  <c r="X913" i="1"/>
  <c r="X921" i="1" s="1"/>
  <c r="W921" i="1"/>
  <c r="Y912" i="1"/>
  <c r="Y920" i="1" s="1"/>
  <c r="Y909" i="1"/>
  <c r="Y917" i="1" s="1"/>
  <c r="Y907" i="1"/>
  <c r="Y915" i="1" s="1"/>
  <c r="Y910" i="1"/>
  <c r="Y918" i="1" s="1"/>
  <c r="Y913" i="1"/>
  <c r="Y921" i="1" s="1"/>
  <c r="Y911" i="1"/>
  <c r="Y919" i="1" s="1"/>
  <c r="Y906" i="1"/>
  <c r="Y914" i="1" s="1"/>
  <c r="Y908" i="1"/>
  <c r="Y916" i="1" s="1"/>
  <c r="X889" i="1"/>
  <c r="X890" i="1"/>
  <c r="Y1012" i="1"/>
  <c r="Y1006" i="1"/>
  <c r="Y1007" i="1"/>
  <c r="Y1008" i="1"/>
  <c r="Y1009" i="1"/>
  <c r="Y1011" i="1"/>
  <c r="Y1010" i="1"/>
  <c r="Y1005" i="1"/>
  <c r="V157" i="1"/>
  <c r="Y891" i="1"/>
  <c r="Y895" i="1"/>
  <c r="Y890" i="1"/>
  <c r="Y892" i="1"/>
  <c r="Y894" i="1"/>
  <c r="Y896" i="1"/>
  <c r="Y889" i="1"/>
  <c r="Y893" i="1"/>
  <c r="X895" i="1"/>
  <c r="X1676" i="1"/>
  <c r="Y2551" i="1"/>
  <c r="Y2547" i="1"/>
  <c r="Y2550" i="1"/>
  <c r="Y2548" i="1"/>
  <c r="Y2545" i="1"/>
  <c r="Y2485" i="1"/>
  <c r="Y2549" i="1"/>
  <c r="Y2477" i="1"/>
  <c r="Y2484" i="1"/>
  <c r="Y2480" i="1"/>
  <c r="Y2479" i="1"/>
  <c r="Y2482" i="1"/>
  <c r="Y2481" i="1"/>
  <c r="Y2483" i="1"/>
  <c r="Y2478" i="1"/>
  <c r="Y2470" i="1"/>
  <c r="Y2475" i="1"/>
  <c r="Y2471" i="1"/>
  <c r="Y2474" i="1"/>
  <c r="Y2546" i="1"/>
  <c r="Y2472" i="1"/>
  <c r="Y2473" i="1"/>
  <c r="Y2476" i="1"/>
  <c r="Y2544" i="1"/>
  <c r="X2544" i="1"/>
  <c r="X2546" i="1"/>
  <c r="X2549" i="1"/>
  <c r="P461" i="33"/>
  <c r="X1407" i="1"/>
  <c r="X1402" i="1"/>
  <c r="Y1407" i="1"/>
  <c r="Y1400" i="1"/>
  <c r="Y1401" i="1"/>
  <c r="Y1405" i="1"/>
  <c r="Y1404" i="1"/>
  <c r="Y1406" i="1"/>
  <c r="Y1402" i="1"/>
  <c r="Y1403" i="1"/>
  <c r="X1400" i="1"/>
  <c r="X1403" i="1"/>
  <c r="X1406" i="1"/>
  <c r="W38" i="1"/>
  <c r="V161" i="1"/>
  <c r="X88" i="1"/>
  <c r="X22" i="1"/>
  <c r="X38" i="1" s="1"/>
  <c r="Q700" i="33"/>
  <c r="W41" i="1"/>
  <c r="W39" i="1"/>
  <c r="X9" i="1"/>
  <c r="P459" i="33"/>
  <c r="P336" i="33"/>
  <c r="P407" i="33" s="1"/>
  <c r="P391" i="33"/>
  <c r="V162" i="1"/>
  <c r="P333" i="33"/>
  <c r="P404" i="33" s="1"/>
  <c r="P456" i="33"/>
  <c r="Q731" i="33"/>
  <c r="X1674" i="1"/>
  <c r="Q587" i="33"/>
  <c r="X95" i="1"/>
  <c r="X15" i="1"/>
  <c r="Q584" i="33"/>
  <c r="X92" i="1"/>
  <c r="Q696" i="33"/>
  <c r="X1650" i="1"/>
  <c r="Q697" i="33"/>
  <c r="X1651" i="1"/>
  <c r="X89" i="1"/>
  <c r="Q572" i="33"/>
  <c r="X1336" i="1"/>
  <c r="Q699" i="33"/>
  <c r="X1653" i="1"/>
  <c r="X24" i="1"/>
  <c r="X40" i="1" s="1"/>
  <c r="W40" i="1"/>
  <c r="Q322" i="33" s="1"/>
  <c r="W154" i="1"/>
  <c r="X50" i="1"/>
  <c r="X1649" i="1"/>
  <c r="Q695" i="33"/>
  <c r="X1150" i="1"/>
  <c r="Q574" i="33"/>
  <c r="X91" i="1"/>
  <c r="X78" i="1"/>
  <c r="Q561" i="33"/>
  <c r="Q694" i="33"/>
  <c r="X1648" i="1"/>
  <c r="Q569" i="33"/>
  <c r="X86" i="1"/>
  <c r="X83" i="1"/>
  <c r="Q566" i="33"/>
  <c r="W153" i="1"/>
  <c r="X49" i="1"/>
  <c r="P339" i="33"/>
  <c r="P410" i="33" s="1"/>
  <c r="P462" i="33"/>
  <c r="Q734" i="33"/>
  <c r="X1677" i="1"/>
  <c r="X47" i="1"/>
  <c r="W151" i="1"/>
  <c r="Q570" i="33"/>
  <c r="X87" i="1"/>
  <c r="X48" i="1"/>
  <c r="W152" i="1"/>
  <c r="X1328" i="1"/>
  <c r="X1122" i="1"/>
  <c r="X14" i="1"/>
  <c r="Q568" i="33"/>
  <c r="X85" i="1"/>
  <c r="X103" i="1"/>
  <c r="Q595" i="33"/>
  <c r="X1118" i="1"/>
  <c r="W36" i="1"/>
  <c r="Q318" i="33" s="1"/>
  <c r="X20" i="1"/>
  <c r="X36" i="1" s="1"/>
  <c r="X46" i="1"/>
  <c r="W150" i="1"/>
  <c r="X1679" i="1"/>
  <c r="Q736" i="33"/>
  <c r="X1121" i="1"/>
  <c r="W35" i="1"/>
  <c r="Q317" i="33" s="1"/>
  <c r="X19" i="1"/>
  <c r="X35" i="1" s="1"/>
  <c r="W149" i="1"/>
  <c r="X45" i="1"/>
  <c r="X1334" i="1"/>
  <c r="X13" i="1"/>
  <c r="X21" i="1"/>
  <c r="X37" i="1" s="1"/>
  <c r="W37" i="1"/>
  <c r="Q319" i="33" s="1"/>
  <c r="X1330" i="1"/>
  <c r="X1329" i="1"/>
  <c r="P389" i="33"/>
  <c r="V160" i="1"/>
  <c r="Q599" i="33"/>
  <c r="X107" i="1"/>
  <c r="Q589" i="33"/>
  <c r="X97" i="1"/>
  <c r="X1120" i="1"/>
  <c r="W34" i="1"/>
  <c r="Q316" i="33" s="1"/>
  <c r="X18" i="1"/>
  <c r="X34" i="1" s="1"/>
  <c r="X44" i="1"/>
  <c r="W148" i="1"/>
  <c r="X1337" i="1"/>
  <c r="X1333" i="1"/>
  <c r="Q593" i="33"/>
  <c r="X101" i="1"/>
  <c r="Y1342" i="1"/>
  <c r="Y1336" i="1"/>
  <c r="Y1329" i="1"/>
  <c r="Y1333" i="1"/>
  <c r="Y4327" i="1"/>
  <c r="Y4324" i="1"/>
  <c r="Y4326" i="1"/>
  <c r="Y694" i="1"/>
  <c r="Y685" i="1"/>
  <c r="Y680" i="1"/>
  <c r="Y689" i="1"/>
  <c r="Y1687" i="1"/>
  <c r="Y1683" i="1"/>
  <c r="Y59" i="1"/>
  <c r="Y51" i="1"/>
  <c r="Y77" i="1"/>
  <c r="Y113" i="1"/>
  <c r="Y147" i="1"/>
  <c r="Y21" i="1"/>
  <c r="Y49" i="1"/>
  <c r="Y99" i="1"/>
  <c r="Y142" i="1"/>
  <c r="Y80" i="1"/>
  <c r="Y132" i="1"/>
  <c r="Y182" i="1"/>
  <c r="Y52" i="1"/>
  <c r="Y136" i="1"/>
  <c r="Y104" i="1"/>
  <c r="Y72" i="1"/>
  <c r="Y134" i="1"/>
  <c r="Y107" i="1"/>
  <c r="Y79" i="1"/>
  <c r="Y1132" i="1"/>
  <c r="Y1680" i="1"/>
  <c r="Y653" i="1"/>
  <c r="Y952" i="1"/>
  <c r="Y636" i="1"/>
  <c r="Y644" i="1"/>
  <c r="Y1119" i="1"/>
  <c r="Y1123" i="1"/>
  <c r="Y1151" i="1"/>
  <c r="Y1155" i="1"/>
  <c r="Y1453" i="1"/>
  <c r="Y1457" i="1"/>
  <c r="Y122" i="1"/>
  <c r="Y1146" i="1"/>
  <c r="Y1448" i="1"/>
  <c r="Y1538" i="1"/>
  <c r="Y1588" i="1"/>
  <c r="Y1020" i="1"/>
  <c r="Y1201" i="1"/>
  <c r="Y1475" i="1"/>
  <c r="Y1479" i="1"/>
  <c r="Y1533" i="1"/>
  <c r="Y1650" i="1"/>
  <c r="Y955" i="1"/>
  <c r="Y1188" i="1"/>
  <c r="Y1486" i="1"/>
  <c r="Y1143" i="1"/>
  <c r="Y1530" i="1"/>
  <c r="Y1589" i="1"/>
  <c r="Y656" i="1"/>
  <c r="Y1595" i="1"/>
  <c r="Y1655" i="1"/>
  <c r="Y1458" i="1"/>
  <c r="Y1462" i="1"/>
  <c r="Y1489" i="1"/>
  <c r="Y1649" i="1"/>
  <c r="Y1147" i="1"/>
  <c r="Y1604" i="1"/>
  <c r="Y1539" i="1"/>
  <c r="Y2816" i="1"/>
  <c r="Y3249" i="1"/>
  <c r="Y3695" i="1"/>
  <c r="Y4009" i="1"/>
  <c r="Y1203" i="1"/>
  <c r="Y3026" i="1"/>
  <c r="Y4496" i="1"/>
  <c r="Y3697" i="1"/>
  <c r="Y4490" i="1"/>
  <c r="Y4492" i="1"/>
  <c r="Y4410" i="1"/>
  <c r="Y4494" i="1"/>
  <c r="Y4501" i="1"/>
  <c r="Y3246" i="1"/>
  <c r="Y4489" i="1"/>
  <c r="Y1525" i="1"/>
  <c r="Y1160" i="1"/>
  <c r="Y1127" i="1"/>
  <c r="Y1638" i="1"/>
  <c r="Y1440" i="1"/>
  <c r="Y1136" i="1"/>
  <c r="Y990" i="1"/>
  <c r="Y58" i="1"/>
  <c r="Y126" i="1"/>
  <c r="Y60" i="1"/>
  <c r="Y1128" i="1"/>
  <c r="Y65" i="1"/>
  <c r="Y4488" i="1"/>
  <c r="Y1590" i="1"/>
  <c r="Y1600" i="1"/>
  <c r="Y1637" i="1"/>
  <c r="Y1439" i="1"/>
  <c r="Y1135" i="1"/>
  <c r="Y989" i="1"/>
  <c r="Y71" i="1"/>
  <c r="Y73" i="1"/>
  <c r="Y98" i="1"/>
  <c r="Y128" i="1"/>
  <c r="Y1645" i="1"/>
  <c r="Y1163" i="1"/>
  <c r="Y1137" i="1"/>
  <c r="Y117" i="1"/>
  <c r="Y1592" i="1"/>
  <c r="Y1130" i="1"/>
  <c r="Y1601" i="1"/>
  <c r="Y1471" i="1"/>
  <c r="Y1183" i="1"/>
  <c r="Y1013" i="1"/>
  <c r="Y124" i="1"/>
  <c r="Y1679" i="1"/>
  <c r="Y1641" i="1"/>
  <c r="Y991" i="1"/>
  <c r="Y96" i="1"/>
  <c r="Y1334" i="1"/>
  <c r="Y1340" i="1"/>
  <c r="Y1328" i="1"/>
  <c r="Y688" i="1"/>
  <c r="Y1686" i="1"/>
  <c r="Y1682" i="1"/>
  <c r="Y91" i="1"/>
  <c r="Y115" i="1"/>
  <c r="Y268" i="1"/>
  <c r="Y67" i="1"/>
  <c r="Y110" i="1"/>
  <c r="Y140" i="1"/>
  <c r="Y70" i="1"/>
  <c r="Y20" i="1"/>
  <c r="Y120" i="1"/>
  <c r="Y88" i="1"/>
  <c r="Y139" i="1"/>
  <c r="Y181" i="1"/>
  <c r="Y646" i="1"/>
  <c r="Y655" i="1"/>
  <c r="Y954" i="1"/>
  <c r="Y638" i="1"/>
  <c r="Y648" i="1"/>
  <c r="Y1148" i="1"/>
  <c r="Y1204" i="1"/>
  <c r="Y1450" i="1"/>
  <c r="Y1454" i="1"/>
  <c r="Y654" i="1"/>
  <c r="Y1488" i="1"/>
  <c r="Y1639" i="1"/>
  <c r="Y643" i="1"/>
  <c r="Y1443" i="1"/>
  <c r="Y1480" i="1"/>
  <c r="Y1537" i="1"/>
  <c r="Y996" i="1"/>
  <c r="Y1532" i="1"/>
  <c r="Y1199" i="1"/>
  <c r="Y1644" i="1"/>
  <c r="Y1485" i="1"/>
  <c r="Y1459" i="1"/>
  <c r="Y1578" i="1"/>
  <c r="Y1449" i="1"/>
  <c r="Y1583" i="1"/>
  <c r="Y3027" i="1"/>
  <c r="Y3025" i="1"/>
  <c r="Y1587" i="1"/>
  <c r="Y4013" i="1"/>
  <c r="Y3696" i="1"/>
  <c r="Y4498" i="1"/>
  <c r="Y3701" i="1"/>
  <c r="Y4491" i="1"/>
  <c r="Y4413" i="1"/>
  <c r="Y3247" i="1"/>
  <c r="Y1126" i="1"/>
  <c r="Y1634" i="1"/>
  <c r="Y1436" i="1"/>
  <c r="Y1019" i="1"/>
  <c r="Y127" i="1"/>
  <c r="Y119" i="1"/>
  <c r="Y2817" i="1"/>
  <c r="Y97" i="1"/>
  <c r="Y4497" i="1"/>
  <c r="Y1602" i="1"/>
  <c r="Y1435" i="1"/>
  <c r="Y1018" i="1"/>
  <c r="Y135" i="1"/>
  <c r="Y13" i="1"/>
  <c r="Y66" i="1"/>
  <c r="Y1125" i="1"/>
  <c r="Y57" i="1"/>
  <c r="Y1573" i="1"/>
  <c r="Y1597" i="1"/>
  <c r="Y1467" i="1"/>
  <c r="Y992" i="1"/>
  <c r="Y1594" i="1"/>
  <c r="Y641" i="1"/>
  <c r="Y1338" i="1"/>
  <c r="Y1331" i="1"/>
  <c r="Y3261" i="1"/>
  <c r="Y3260" i="1"/>
  <c r="Y4321" i="1"/>
  <c r="Y686" i="1"/>
  <c r="Y690" i="1"/>
  <c r="Y687" i="1"/>
  <c r="Y1684" i="1"/>
  <c r="Y18" i="1"/>
  <c r="Y83" i="1"/>
  <c r="Y141" i="1"/>
  <c r="Y78" i="1"/>
  <c r="Y176" i="1"/>
  <c r="Y68" i="1"/>
  <c r="Y144" i="1"/>
  <c r="Y75" i="1"/>
  <c r="Y47" i="1"/>
  <c r="Y111" i="1"/>
  <c r="Y138" i="1"/>
  <c r="Y24" i="1"/>
  <c r="Y266" i="1"/>
  <c r="Y262" i="1"/>
  <c r="Y1466" i="1"/>
  <c r="Y25" i="1"/>
  <c r="Y657" i="1"/>
  <c r="Y267" i="1"/>
  <c r="Y640" i="1"/>
  <c r="Y1121" i="1"/>
  <c r="Y1153" i="1"/>
  <c r="Y1451" i="1"/>
  <c r="Y1483" i="1"/>
  <c r="Y1202" i="1"/>
  <c r="Y1490" i="1"/>
  <c r="Y1647" i="1"/>
  <c r="Y1145" i="1"/>
  <c r="Y1447" i="1"/>
  <c r="Y1481" i="1"/>
  <c r="Y1581" i="1"/>
  <c r="Y1140" i="1"/>
  <c r="Y1536" i="1"/>
  <c r="Y1580" i="1"/>
  <c r="Y1535" i="1"/>
  <c r="Y1464" i="1"/>
  <c r="Y1591" i="1"/>
  <c r="Y1528" i="1"/>
  <c r="Y3028" i="1"/>
  <c r="Y2820" i="1"/>
  <c r="Y3029" i="1"/>
  <c r="Y4495" i="1"/>
  <c r="Y3030" i="1"/>
  <c r="Y4012" i="1"/>
  <c r="Y4500" i="1"/>
  <c r="Y2819" i="1"/>
  <c r="Y3245" i="1"/>
  <c r="Y4409" i="1"/>
  <c r="Y3242" i="1"/>
  <c r="Y1577" i="1"/>
  <c r="Y1603" i="1"/>
  <c r="Y1185" i="1"/>
  <c r="Y90" i="1"/>
  <c r="Y129" i="1"/>
  <c r="Y85" i="1"/>
  <c r="Y995" i="1"/>
  <c r="Y1472" i="1"/>
  <c r="Y1014" i="1"/>
  <c r="Y12" i="1"/>
  <c r="Y9" i="1"/>
  <c r="Y87" i="1"/>
  <c r="Y55" i="1"/>
  <c r="Y118" i="1"/>
  <c r="Y1575" i="1"/>
  <c r="Y1636" i="1"/>
  <c r="Y1438" i="1"/>
  <c r="Y1134" i="1"/>
  <c r="Y62" i="1"/>
  <c r="Y1579" i="1"/>
  <c r="Y95" i="1"/>
  <c r="Y1327" i="1"/>
  <c r="Y3259" i="1"/>
  <c r="Y4328" i="1"/>
  <c r="Y4322" i="1"/>
  <c r="Y4325" i="1"/>
  <c r="Y693" i="1"/>
  <c r="Y684" i="1"/>
  <c r="Z4" i="1"/>
  <c r="Y81" i="1"/>
  <c r="Y175" i="1"/>
  <c r="Y146" i="1"/>
  <c r="Y100" i="1"/>
  <c r="Y44" i="1"/>
  <c r="Y264" i="1"/>
  <c r="Y102" i="1"/>
  <c r="Y1164" i="1"/>
  <c r="Y645" i="1"/>
  <c r="Y48" i="1"/>
  <c r="Y1120" i="1"/>
  <c r="Y1152" i="1"/>
  <c r="Y1482" i="1"/>
  <c r="Y1198" i="1"/>
  <c r="Y1540" i="1"/>
  <c r="Y1141" i="1"/>
  <c r="Y1476" i="1"/>
  <c r="Y1654" i="1"/>
  <c r="Y1200" i="1"/>
  <c r="Y1576" i="1"/>
  <c r="Y1642" i="1"/>
  <c r="Y1463" i="1"/>
  <c r="Y1653" i="1"/>
  <c r="Y3024" i="1"/>
  <c r="Y2818" i="1"/>
  <c r="Y3699" i="1"/>
  <c r="Y4008" i="1"/>
  <c r="Y3244" i="1"/>
  <c r="Y1598" i="1"/>
  <c r="Y639" i="1"/>
  <c r="Y14" i="1"/>
  <c r="Y1441" i="1"/>
  <c r="Y1158" i="1"/>
  <c r="Y125" i="1"/>
  <c r="Y637" i="1"/>
  <c r="Y11" i="1"/>
  <c r="Y94" i="1"/>
  <c r="Y4411" i="1"/>
  <c r="Y1016" i="1"/>
  <c r="Y1677" i="1"/>
  <c r="Y1138" i="1"/>
  <c r="Y89" i="1"/>
  <c r="Y1437" i="1"/>
  <c r="Y1341" i="1"/>
  <c r="Y1337" i="1"/>
  <c r="Y3264" i="1"/>
  <c r="Y679" i="1"/>
  <c r="Y1685" i="1"/>
  <c r="Y123" i="1"/>
  <c r="Y46" i="1"/>
  <c r="Y179" i="1"/>
  <c r="Y114" i="1"/>
  <c r="Y108" i="1"/>
  <c r="Y261" i="1"/>
  <c r="Y23" i="1"/>
  <c r="Y143" i="1"/>
  <c r="Y659" i="1"/>
  <c r="Y650" i="1"/>
  <c r="Y649" i="1"/>
  <c r="Y1124" i="1"/>
  <c r="Y1117" i="1"/>
  <c r="Y1149" i="1"/>
  <c r="Y1455" i="1"/>
  <c r="Y951" i="1"/>
  <c r="Y1582" i="1"/>
  <c r="Y652" i="1"/>
  <c r="Y1477" i="1"/>
  <c r="Y1442" i="1"/>
  <c r="Y1445" i="1"/>
  <c r="Y1674" i="1"/>
  <c r="Y1648" i="1"/>
  <c r="Y1460" i="1"/>
  <c r="Y1676" i="1"/>
  <c r="Y1640" i="1"/>
  <c r="Y3702" i="1"/>
  <c r="Y4503" i="1"/>
  <c r="Y4011" i="1"/>
  <c r="Y3700" i="1"/>
  <c r="Y2821" i="1"/>
  <c r="Y4499" i="1"/>
  <c r="Y1473" i="1"/>
  <c r="Y1015" i="1"/>
  <c r="Y69" i="1"/>
  <c r="Y137" i="1"/>
  <c r="Y1159" i="1"/>
  <c r="Y1184" i="1"/>
  <c r="Y133" i="1"/>
  <c r="Y86" i="1"/>
  <c r="Y1470" i="1"/>
  <c r="Y4415" i="1"/>
  <c r="Y1161" i="1"/>
  <c r="Y8" i="1"/>
  <c r="Y1643" i="1"/>
  <c r="Y1182" i="1"/>
  <c r="Y1332" i="1"/>
  <c r="Y3262" i="1"/>
  <c r="Y3258" i="1"/>
  <c r="Y682" i="1"/>
  <c r="Y50" i="1"/>
  <c r="Y15" i="1"/>
  <c r="Y180" i="1"/>
  <c r="Y265" i="1"/>
  <c r="Y56" i="1"/>
  <c r="Y950" i="1"/>
  <c r="Y1118" i="1"/>
  <c r="Y1484" i="1"/>
  <c r="Y1586" i="1"/>
  <c r="Y1474" i="1"/>
  <c r="Y658" i="1"/>
  <c r="Y1526" i="1"/>
  <c r="Y1574" i="1"/>
  <c r="Y953" i="1"/>
  <c r="Y4010" i="1"/>
  <c r="Y4416" i="1"/>
  <c r="Y3243" i="1"/>
  <c r="Y1675" i="1"/>
  <c r="Y1599" i="1"/>
  <c r="Y10" i="1"/>
  <c r="Y1468" i="1"/>
  <c r="Y54" i="1"/>
  <c r="Y105" i="1"/>
  <c r="Y1186" i="1"/>
  <c r="Y1531" i="1"/>
  <c r="Y1187" i="1"/>
  <c r="Y1142" i="1"/>
  <c r="Y1478" i="1"/>
  <c r="Y1584" i="1"/>
  <c r="Y1652" i="1"/>
  <c r="Y1593" i="1"/>
  <c r="Y3031" i="1"/>
  <c r="Y4502" i="1"/>
  <c r="Y4493" i="1"/>
  <c r="Y1527" i="1"/>
  <c r="Y101" i="1"/>
  <c r="Y1139" i="1"/>
  <c r="Y93" i="1"/>
  <c r="Y103" i="1"/>
  <c r="Y1131" i="1"/>
  <c r="Y1162" i="1"/>
  <c r="Y82" i="1"/>
  <c r="Y116" i="1"/>
  <c r="Y1452" i="1"/>
  <c r="Y1487" i="1"/>
  <c r="Y1181" i="1"/>
  <c r="Y1673" i="1"/>
  <c r="Y1133" i="1"/>
  <c r="Y1335" i="1"/>
  <c r="Y3265" i="1"/>
  <c r="Y22" i="1"/>
  <c r="Y131" i="1"/>
  <c r="Y74" i="1"/>
  <c r="Y642" i="1"/>
  <c r="Y1154" i="1"/>
  <c r="Y1197" i="1"/>
  <c r="Y647" i="1"/>
  <c r="Y4014" i="1"/>
  <c r="Y1633" i="1"/>
  <c r="Y53" i="1"/>
  <c r="Y1529" i="1"/>
  <c r="Y1330" i="1"/>
  <c r="Y4323" i="1"/>
  <c r="Y1689" i="1"/>
  <c r="Y109" i="1"/>
  <c r="Y45" i="1"/>
  <c r="Y76" i="1"/>
  <c r="Y106" i="1"/>
  <c r="Y956" i="1"/>
  <c r="Y1596" i="1"/>
  <c r="Y1156" i="1"/>
  <c r="Y1122" i="1"/>
  <c r="Y1651" i="1"/>
  <c r="Y1144" i="1"/>
  <c r="Y1461" i="1"/>
  <c r="Y1678" i="1"/>
  <c r="Y1469" i="1"/>
  <c r="Y1635" i="1"/>
  <c r="Y1017" i="1"/>
  <c r="Y1339" i="1"/>
  <c r="Y692" i="1"/>
  <c r="Y1688" i="1"/>
  <c r="Y112" i="1"/>
  <c r="Y177" i="1"/>
  <c r="Y1150" i="1"/>
  <c r="Y949" i="1"/>
  <c r="Y2822" i="1"/>
  <c r="Y4412" i="1"/>
  <c r="Y130" i="1"/>
  <c r="Y993" i="1"/>
  <c r="Y1632" i="1"/>
  <c r="Y681" i="1"/>
  <c r="Y19" i="1"/>
  <c r="Y651" i="1"/>
  <c r="Y1456" i="1"/>
  <c r="Y1585" i="1"/>
  <c r="Y1646" i="1"/>
  <c r="Y3698" i="1"/>
  <c r="Y994" i="1"/>
  <c r="Y1129" i="1"/>
  <c r="Y61" i="1"/>
  <c r="Y3263" i="1"/>
  <c r="Y683" i="1"/>
  <c r="Y145" i="1"/>
  <c r="Y84" i="1"/>
  <c r="Y1444" i="1"/>
  <c r="Y1446" i="1"/>
  <c r="Y1465" i="1"/>
  <c r="Y4007" i="1"/>
  <c r="Y4414" i="1"/>
  <c r="Y1157" i="1"/>
  <c r="Y92" i="1"/>
  <c r="Y121" i="1"/>
  <c r="Y63" i="1"/>
  <c r="Y691" i="1"/>
  <c r="Y178" i="1"/>
  <c r="Y263" i="1"/>
  <c r="Y1534" i="1"/>
  <c r="Y2823" i="1"/>
  <c r="Y3248" i="1"/>
  <c r="Y64" i="1"/>
  <c r="Q567" i="33"/>
  <c r="X84" i="1"/>
  <c r="Q732" i="33"/>
  <c r="X1675" i="1"/>
  <c r="W155" i="1"/>
  <c r="X51" i="1"/>
  <c r="X96" i="1"/>
  <c r="Q588" i="33"/>
  <c r="Q564" i="33"/>
  <c r="X81" i="1"/>
  <c r="X1327" i="1"/>
  <c r="X1342" i="1"/>
  <c r="X1119" i="1"/>
  <c r="X1155" i="1"/>
  <c r="X1152" i="1"/>
  <c r="X76" i="1"/>
  <c r="Q559" i="33"/>
  <c r="X1149" i="1"/>
  <c r="P463" i="33"/>
  <c r="V164" i="1"/>
  <c r="P340" i="33"/>
  <c r="P411" i="33" s="1"/>
  <c r="P334" i="33"/>
  <c r="P405" i="33" s="1"/>
  <c r="P457" i="33"/>
  <c r="V158" i="1"/>
  <c r="X25" i="1"/>
  <c r="X41" i="1" s="1"/>
  <c r="X1332" i="1"/>
  <c r="P335" i="33"/>
  <c r="P406" i="33" s="1"/>
  <c r="P458" i="33"/>
  <c r="V159" i="1"/>
  <c r="P392" i="33"/>
  <c r="V163" i="1"/>
  <c r="X1673" i="1"/>
  <c r="Q730" i="33"/>
  <c r="P337" i="33"/>
  <c r="P408" i="33" s="1"/>
  <c r="P460" i="33"/>
  <c r="X10" i="1"/>
  <c r="Q701" i="33"/>
  <c r="X1655" i="1"/>
  <c r="Q596" i="33"/>
  <c r="X104" i="1"/>
  <c r="Q597" i="33"/>
  <c r="X105" i="1"/>
  <c r="X1680" i="1"/>
  <c r="Q737" i="33"/>
  <c r="X79" i="1"/>
  <c r="Q562" i="33"/>
  <c r="Q573" i="33"/>
  <c r="X90" i="1"/>
  <c r="X99" i="1"/>
  <c r="Q591" i="33"/>
  <c r="X106" i="1"/>
  <c r="Q598" i="33"/>
  <c r="Q586" i="33"/>
  <c r="X94" i="1"/>
  <c r="Q563" i="33"/>
  <c r="X80" i="1"/>
  <c r="X1339" i="1"/>
  <c r="X12" i="1"/>
  <c r="Q735" i="33"/>
  <c r="X1678" i="1"/>
  <c r="X1331" i="1"/>
  <c r="X1154" i="1"/>
  <c r="X8" i="1"/>
  <c r="X93" i="1"/>
  <c r="Q585" i="33"/>
  <c r="Q594" i="33"/>
  <c r="X102" i="1"/>
  <c r="Q590" i="33"/>
  <c r="X98" i="1"/>
  <c r="Q565" i="33"/>
  <c r="X82" i="1"/>
  <c r="X11" i="1"/>
  <c r="X1652" i="1"/>
  <c r="Q698" i="33"/>
  <c r="X1153" i="1"/>
  <c r="Q592" i="33"/>
  <c r="X100" i="1"/>
  <c r="Q560" i="33"/>
  <c r="X77" i="1"/>
  <c r="X1123" i="1"/>
  <c r="X1654" i="1"/>
  <c r="X23" i="1"/>
  <c r="X39" i="1" s="1"/>
  <c r="Q323" i="33" l="1"/>
  <c r="Q393" i="33" s="1"/>
  <c r="Q321" i="33"/>
  <c r="Q391" i="33" s="1"/>
  <c r="Q320" i="33"/>
  <c r="Q390" i="33" s="1"/>
  <c r="Z29" i="1"/>
  <c r="AA29" i="1" s="1"/>
  <c r="Z27" i="1"/>
  <c r="AA27" i="1" s="1"/>
  <c r="Z31" i="1"/>
  <c r="AA31" i="1" s="1"/>
  <c r="Z33" i="1"/>
  <c r="AA33" i="1" s="1"/>
  <c r="Z30" i="1"/>
  <c r="AA30" i="1" s="1"/>
  <c r="Z32" i="1"/>
  <c r="AA32" i="1" s="1"/>
  <c r="Z26" i="1"/>
  <c r="AA26" i="1" s="1"/>
  <c r="Z28" i="1"/>
  <c r="AA28" i="1" s="1"/>
  <c r="R786" i="33"/>
  <c r="R785" i="33"/>
  <c r="R782" i="33"/>
  <c r="R784" i="33"/>
  <c r="R783" i="33"/>
  <c r="R788" i="33"/>
  <c r="R781" i="33"/>
  <c r="R787" i="33"/>
  <c r="Z988" i="1"/>
  <c r="AA988" i="1" s="1"/>
  <c r="Z986" i="1"/>
  <c r="AA986" i="1" s="1"/>
  <c r="Z985" i="1"/>
  <c r="AA985" i="1" s="1"/>
  <c r="Z987" i="1"/>
  <c r="AA987" i="1" s="1"/>
  <c r="Z984" i="1"/>
  <c r="AA984" i="1" s="1"/>
  <c r="Z982" i="1"/>
  <c r="AA982" i="1" s="1"/>
  <c r="Z981" i="1"/>
  <c r="AA981" i="1" s="1"/>
  <c r="Z983" i="1"/>
  <c r="AA983" i="1" s="1"/>
  <c r="Y696" i="1"/>
  <c r="Y699" i="1"/>
  <c r="Y700" i="1"/>
  <c r="Y697" i="1"/>
  <c r="Y702" i="1"/>
  <c r="Y701" i="1"/>
  <c r="Y695" i="1"/>
  <c r="Y698" i="1"/>
  <c r="Z1371" i="1"/>
  <c r="AA1371" i="1" s="1"/>
  <c r="Z1367" i="1"/>
  <c r="AA1367" i="1" s="1"/>
  <c r="Z1374" i="1"/>
  <c r="AA1374" i="1" s="1"/>
  <c r="Z1372" i="1"/>
  <c r="AA1372" i="1" s="1"/>
  <c r="Z1383" i="1"/>
  <c r="AA1383" i="1" s="1"/>
  <c r="Z1377" i="1"/>
  <c r="AA1377" i="1" s="1"/>
  <c r="Z1373" i="1"/>
  <c r="AA1373" i="1" s="1"/>
  <c r="Z1366" i="1"/>
  <c r="AA1366" i="1" s="1"/>
  <c r="Z1396" i="1"/>
  <c r="AA1396" i="1" s="1"/>
  <c r="Z1392" i="1"/>
  <c r="AA1392" i="1" s="1"/>
  <c r="Z1379" i="1"/>
  <c r="AA1379" i="1" s="1"/>
  <c r="Z1360" i="1"/>
  <c r="AA1360" i="1" s="1"/>
  <c r="Z1399" i="1"/>
  <c r="AA1399" i="1" s="1"/>
  <c r="Z1397" i="1"/>
  <c r="AA1397" i="1" s="1"/>
  <c r="Z1393" i="1"/>
  <c r="AA1393" i="1" s="1"/>
  <c r="Z1381" i="1"/>
  <c r="AA1381" i="1" s="1"/>
  <c r="Z1362" i="1"/>
  <c r="AA1362" i="1" s="1"/>
  <c r="Z1398" i="1"/>
  <c r="AA1398" i="1" s="1"/>
  <c r="Z1394" i="1"/>
  <c r="AA1394" i="1" s="1"/>
  <c r="Z1375" i="1"/>
  <c r="AA1375" i="1" s="1"/>
  <c r="Z1364" i="1"/>
  <c r="AA1364" i="1" s="1"/>
  <c r="Z1395" i="1"/>
  <c r="AA1395" i="1" s="1"/>
  <c r="Z1391" i="1"/>
  <c r="AA1391" i="1" s="1"/>
  <c r="Z1390" i="1"/>
  <c r="AA1390" i="1" s="1"/>
  <c r="Z1384" i="1"/>
  <c r="AA1384" i="1" s="1"/>
  <c r="Z1389" i="1"/>
  <c r="AA1389" i="1" s="1"/>
  <c r="Z1365" i="1"/>
  <c r="AA1365" i="1" s="1"/>
  <c r="Z1363" i="1"/>
  <c r="AA1363" i="1" s="1"/>
  <c r="Z1386" i="1"/>
  <c r="AA1386" i="1" s="1"/>
  <c r="Z1387" i="1"/>
  <c r="AA1387" i="1" s="1"/>
  <c r="Z1388" i="1"/>
  <c r="AA1388" i="1" s="1"/>
  <c r="Z1361" i="1"/>
  <c r="AA1361" i="1" s="1"/>
  <c r="Z1370" i="1"/>
  <c r="AA1370" i="1" s="1"/>
  <c r="Z1369" i="1"/>
  <c r="AA1369" i="1" s="1"/>
  <c r="Z1378" i="1"/>
  <c r="AA1378" i="1" s="1"/>
  <c r="Z1382" i="1"/>
  <c r="AA1382" i="1" s="1"/>
  <c r="Z1385" i="1"/>
  <c r="AA1385" i="1" s="1"/>
  <c r="Z1368" i="1"/>
  <c r="AA1368" i="1" s="1"/>
  <c r="Z1380" i="1"/>
  <c r="AA1380" i="1" s="1"/>
  <c r="Z1376" i="1"/>
  <c r="AA1376" i="1" s="1"/>
  <c r="Z1270" i="1"/>
  <c r="AA1270" i="1" s="1"/>
  <c r="Z1269" i="1"/>
  <c r="AA1269" i="1" s="1"/>
  <c r="Z1267" i="1"/>
  <c r="AA1267" i="1" s="1"/>
  <c r="Z1265" i="1"/>
  <c r="AA1265" i="1" s="1"/>
  <c r="Z1262" i="1"/>
  <c r="AA1262" i="1" s="1"/>
  <c r="Z1310" i="1"/>
  <c r="AA1310" i="1" s="1"/>
  <c r="Z1278" i="1"/>
  <c r="AA1278" i="1" s="1"/>
  <c r="Z1257" i="1"/>
  <c r="AA1257" i="1" s="1"/>
  <c r="Z1255" i="1"/>
  <c r="AA1255" i="1" s="1"/>
  <c r="Z1306" i="1"/>
  <c r="AA1306" i="1" s="1"/>
  <c r="Z1308" i="1"/>
  <c r="AA1308" i="1" s="1"/>
  <c r="Z1301" i="1"/>
  <c r="AA1301" i="1" s="1"/>
  <c r="Z1286" i="1"/>
  <c r="AA1286" i="1" s="1"/>
  <c r="Z1307" i="1"/>
  <c r="AA1307" i="1" s="1"/>
  <c r="Z1302" i="1"/>
  <c r="AA1302" i="1" s="1"/>
  <c r="Z1296" i="1"/>
  <c r="AA1296" i="1" s="1"/>
  <c r="Z1263" i="1"/>
  <c r="AA1263" i="1" s="1"/>
  <c r="Z1299" i="1"/>
  <c r="AA1299" i="1" s="1"/>
  <c r="Z1295" i="1"/>
  <c r="AA1295" i="1" s="1"/>
  <c r="Z1309" i="1"/>
  <c r="AA1309" i="1" s="1"/>
  <c r="Z1305" i="1"/>
  <c r="AA1305" i="1" s="1"/>
  <c r="Z1298" i="1"/>
  <c r="AA1298" i="1" s="1"/>
  <c r="Z1294" i="1"/>
  <c r="AA1294" i="1" s="1"/>
  <c r="Z1285" i="1"/>
  <c r="AA1285" i="1" s="1"/>
  <c r="Z1326" i="1"/>
  <c r="AA1326" i="1" s="1"/>
  <c r="Z1303" i="1"/>
  <c r="AA1303" i="1" s="1"/>
  <c r="Z1297" i="1"/>
  <c r="AA1297" i="1" s="1"/>
  <c r="Z1323" i="1"/>
  <c r="AA1323" i="1" s="1"/>
  <c r="Z1319" i="1"/>
  <c r="AA1319" i="1" s="1"/>
  <c r="Z1322" i="1"/>
  <c r="AA1322" i="1" s="1"/>
  <c r="Z1318" i="1"/>
  <c r="AA1318" i="1" s="1"/>
  <c r="Z1325" i="1"/>
  <c r="AA1325" i="1" s="1"/>
  <c r="Z1321" i="1"/>
  <c r="AA1321" i="1" s="1"/>
  <c r="Z1324" i="1"/>
  <c r="AA1324" i="1" s="1"/>
  <c r="Z1320" i="1"/>
  <c r="AA1320" i="1" s="1"/>
  <c r="Z1314" i="1"/>
  <c r="AA1314" i="1" s="1"/>
  <c r="Z1304" i="1"/>
  <c r="AA1304" i="1" s="1"/>
  <c r="Z1281" i="1"/>
  <c r="AA1281" i="1" s="1"/>
  <c r="Z1279" i="1"/>
  <c r="AA1279" i="1" s="1"/>
  <c r="Z1289" i="1"/>
  <c r="AA1289" i="1" s="1"/>
  <c r="Z1293" i="1"/>
  <c r="AA1293" i="1" s="1"/>
  <c r="Z1258" i="1"/>
  <c r="AA1258" i="1" s="1"/>
  <c r="Z1266" i="1"/>
  <c r="AA1266" i="1" s="1"/>
  <c r="Z1272" i="1"/>
  <c r="AA1272" i="1" s="1"/>
  <c r="Z1276" i="1"/>
  <c r="AA1276" i="1" s="1"/>
  <c r="Z1313" i="1"/>
  <c r="AA1313" i="1" s="1"/>
  <c r="Z1317" i="1"/>
  <c r="AA1317" i="1" s="1"/>
  <c r="Z1283" i="1"/>
  <c r="AA1283" i="1" s="1"/>
  <c r="Z1288" i="1"/>
  <c r="AA1288" i="1" s="1"/>
  <c r="Z1292" i="1"/>
  <c r="AA1292" i="1" s="1"/>
  <c r="Z1282" i="1"/>
  <c r="AA1282" i="1" s="1"/>
  <c r="Z1312" i="1"/>
  <c r="AA1312" i="1" s="1"/>
  <c r="Z1316" i="1"/>
  <c r="AA1316" i="1" s="1"/>
  <c r="Z1287" i="1"/>
  <c r="AA1287" i="1" s="1"/>
  <c r="Z1291" i="1"/>
  <c r="AA1291" i="1" s="1"/>
  <c r="Z1260" i="1"/>
  <c r="AA1260" i="1" s="1"/>
  <c r="Z1259" i="1"/>
  <c r="AA1259" i="1" s="1"/>
  <c r="Z1264" i="1"/>
  <c r="AA1264" i="1" s="1"/>
  <c r="Z1268" i="1"/>
  <c r="AA1268" i="1" s="1"/>
  <c r="Z1274" i="1"/>
  <c r="AA1274" i="1" s="1"/>
  <c r="Z1284" i="1"/>
  <c r="AA1284" i="1" s="1"/>
  <c r="Z1311" i="1"/>
  <c r="AA1311" i="1" s="1"/>
  <c r="Z1315" i="1"/>
  <c r="AA1315" i="1" s="1"/>
  <c r="Z1280" i="1"/>
  <c r="AA1280" i="1" s="1"/>
  <c r="Z1290" i="1"/>
  <c r="AA1290" i="1" s="1"/>
  <c r="Z1300" i="1"/>
  <c r="AA1300" i="1" s="1"/>
  <c r="Z1261" i="1"/>
  <c r="AA1261" i="1" s="1"/>
  <c r="Z1256" i="1"/>
  <c r="AA1256" i="1" s="1"/>
  <c r="Z1273" i="1"/>
  <c r="AA1273" i="1" s="1"/>
  <c r="Z1277" i="1"/>
  <c r="AA1277" i="1" s="1"/>
  <c r="Z1271" i="1"/>
  <c r="AA1271" i="1" s="1"/>
  <c r="Z1275" i="1"/>
  <c r="AA1275" i="1" s="1"/>
  <c r="Z1233" i="1"/>
  <c r="AA1233" i="1" s="1"/>
  <c r="Z1229" i="1"/>
  <c r="AA1229" i="1" s="1"/>
  <c r="Z1235" i="1"/>
  <c r="AA1235" i="1" s="1"/>
  <c r="Z1231" i="1"/>
  <c r="AA1231" i="1" s="1"/>
  <c r="Z1234" i="1"/>
  <c r="AA1234" i="1" s="1"/>
  <c r="Z1232" i="1"/>
  <c r="AA1232" i="1" s="1"/>
  <c r="Z1230" i="1"/>
  <c r="AA1230" i="1" s="1"/>
  <c r="Z1228" i="1"/>
  <c r="AA1228" i="1" s="1"/>
  <c r="Z1236" i="1"/>
  <c r="AA1236" i="1" s="1"/>
  <c r="Z1221" i="1"/>
  <c r="AA1221" i="1" s="1"/>
  <c r="Z1220" i="1"/>
  <c r="AA1220" i="1" s="1"/>
  <c r="Z1215" i="1"/>
  <c r="AA1215" i="1" s="1"/>
  <c r="Z1213" i="1"/>
  <c r="AA1213" i="1" s="1"/>
  <c r="Z1218" i="1"/>
  <c r="AA1218" i="1" s="1"/>
  <c r="Z1212" i="1"/>
  <c r="AA1212" i="1" s="1"/>
  <c r="Z1216" i="1"/>
  <c r="AA1216" i="1" s="1"/>
  <c r="Z1214" i="1"/>
  <c r="AA1214" i="1" s="1"/>
  <c r="Z1217" i="1"/>
  <c r="AA1217" i="1" s="1"/>
  <c r="Z1207" i="1"/>
  <c r="AA1207" i="1" s="1"/>
  <c r="Z1211" i="1"/>
  <c r="AA1211" i="1" s="1"/>
  <c r="Z1224" i="1"/>
  <c r="AA1224" i="1" s="1"/>
  <c r="Z1227" i="1"/>
  <c r="AA1227" i="1" s="1"/>
  <c r="Z1222" i="1"/>
  <c r="AA1222" i="1" s="1"/>
  <c r="Z1206" i="1"/>
  <c r="AA1206" i="1" s="1"/>
  <c r="Z1210" i="1"/>
  <c r="AA1210" i="1" s="1"/>
  <c r="Z1219" i="1"/>
  <c r="AA1219" i="1" s="1"/>
  <c r="Z1205" i="1"/>
  <c r="AA1205" i="1" s="1"/>
  <c r="Z1209" i="1"/>
  <c r="AA1209" i="1" s="1"/>
  <c r="Z1226" i="1"/>
  <c r="AA1226" i="1" s="1"/>
  <c r="Z1223" i="1"/>
  <c r="AA1223" i="1" s="1"/>
  <c r="Z1208" i="1"/>
  <c r="AA1208" i="1" s="1"/>
  <c r="Z1225" i="1"/>
  <c r="AA1225" i="1" s="1"/>
  <c r="Z1180" i="1"/>
  <c r="AA1180" i="1" s="1"/>
  <c r="Z1196" i="1"/>
  <c r="AA1196" i="1" s="1"/>
  <c r="Z1179" i="1"/>
  <c r="AA1179" i="1" s="1"/>
  <c r="Z1178" i="1"/>
  <c r="AA1178" i="1" s="1"/>
  <c r="Z1177" i="1"/>
  <c r="AA1177" i="1" s="1"/>
  <c r="Z1176" i="1"/>
  <c r="AA1176" i="1" s="1"/>
  <c r="Z1173" i="1"/>
  <c r="AA1173" i="1" s="1"/>
  <c r="Z1108" i="1"/>
  <c r="AA1108" i="1" s="1"/>
  <c r="Z1175" i="1"/>
  <c r="AA1175" i="1" s="1"/>
  <c r="Z1174" i="1"/>
  <c r="AA1174" i="1" s="1"/>
  <c r="Z1107" i="1"/>
  <c r="AA1107" i="1" s="1"/>
  <c r="Z1106" i="1"/>
  <c r="AA1106" i="1" s="1"/>
  <c r="Z1105" i="1"/>
  <c r="AA1105" i="1" s="1"/>
  <c r="Z1104" i="1"/>
  <c r="AA1104" i="1" s="1"/>
  <c r="Z1100" i="1"/>
  <c r="AA1100" i="1" s="1"/>
  <c r="Z1103" i="1"/>
  <c r="AA1103" i="1" s="1"/>
  <c r="Z1101" i="1"/>
  <c r="AA1101" i="1" s="1"/>
  <c r="Z1102" i="1"/>
  <c r="AA1102" i="1" s="1"/>
  <c r="Z1116" i="1"/>
  <c r="AA1116" i="1" s="1"/>
  <c r="Z1093" i="1"/>
  <c r="AA1093" i="1" s="1"/>
  <c r="Z1098" i="1"/>
  <c r="AA1098" i="1" s="1"/>
  <c r="Z1095" i="1"/>
  <c r="AA1095" i="1" s="1"/>
  <c r="Z1097" i="1"/>
  <c r="AA1097" i="1" s="1"/>
  <c r="Z1189" i="1"/>
  <c r="AA1189" i="1" s="1"/>
  <c r="Z1190" i="1"/>
  <c r="AA1190" i="1" s="1"/>
  <c r="Z1192" i="1"/>
  <c r="AA1192" i="1" s="1"/>
  <c r="Z1193" i="1"/>
  <c r="AA1193" i="1" s="1"/>
  <c r="Z1195" i="1"/>
  <c r="AA1195" i="1" s="1"/>
  <c r="Z1094" i="1"/>
  <c r="AA1094" i="1" s="1"/>
  <c r="Z1096" i="1"/>
  <c r="AA1096" i="1" s="1"/>
  <c r="Z1099" i="1"/>
  <c r="AA1099" i="1" s="1"/>
  <c r="Z1109" i="1"/>
  <c r="AA1109" i="1" s="1"/>
  <c r="Z1110" i="1"/>
  <c r="AA1110" i="1" s="1"/>
  <c r="Z1111" i="1"/>
  <c r="AA1111" i="1" s="1"/>
  <c r="Z1112" i="1"/>
  <c r="AA1112" i="1" s="1"/>
  <c r="Z1113" i="1"/>
  <c r="AA1113" i="1" s="1"/>
  <c r="Z1114" i="1"/>
  <c r="AA1114" i="1" s="1"/>
  <c r="Z1115" i="1"/>
  <c r="AA1115" i="1" s="1"/>
  <c r="Z1191" i="1"/>
  <c r="AA1191" i="1" s="1"/>
  <c r="Z1194" i="1"/>
  <c r="AA1194" i="1" s="1"/>
  <c r="Z4000" i="1"/>
  <c r="AA4000" i="1" s="1"/>
  <c r="Z3999" i="1"/>
  <c r="AA3999" i="1" s="1"/>
  <c r="Z4001" i="1"/>
  <c r="AA4001" i="1" s="1"/>
  <c r="Z4006" i="1"/>
  <c r="AA4006" i="1" s="1"/>
  <c r="Z4003" i="1"/>
  <c r="AA4003" i="1" s="1"/>
  <c r="Z4005" i="1"/>
  <c r="AA4005" i="1" s="1"/>
  <c r="Z4004" i="1"/>
  <c r="AA4004" i="1" s="1"/>
  <c r="Z4002" i="1"/>
  <c r="AA4002" i="1" s="1"/>
  <c r="Z3938" i="1"/>
  <c r="AA3938" i="1" s="1"/>
  <c r="Z3934" i="1"/>
  <c r="AA3934" i="1" s="1"/>
  <c r="Z3941" i="1"/>
  <c r="AA3941" i="1" s="1"/>
  <c r="Z3937" i="1"/>
  <c r="AA3937" i="1" s="1"/>
  <c r="Z3942" i="1"/>
  <c r="AA3942" i="1" s="1"/>
  <c r="Z3940" i="1"/>
  <c r="AA3940" i="1" s="1"/>
  <c r="Z3939" i="1"/>
  <c r="AA3939" i="1" s="1"/>
  <c r="Z3936" i="1"/>
  <c r="AA3936" i="1" s="1"/>
  <c r="Z3935" i="1"/>
  <c r="AA3935" i="1" s="1"/>
  <c r="Z3910" i="1"/>
  <c r="AA3910" i="1" s="1"/>
  <c r="Z3924" i="1"/>
  <c r="AA3924" i="1" s="1"/>
  <c r="Z3921" i="1"/>
  <c r="AA3921" i="1" s="1"/>
  <c r="Z3908" i="1"/>
  <c r="AA3908" i="1" s="1"/>
  <c r="Z3919" i="1"/>
  <c r="AA3919" i="1" s="1"/>
  <c r="Z3926" i="1"/>
  <c r="AA3926" i="1" s="1"/>
  <c r="Z3922" i="1"/>
  <c r="AA3922" i="1" s="1"/>
  <c r="Z3918" i="1"/>
  <c r="AA3918" i="1" s="1"/>
  <c r="Z3920" i="1"/>
  <c r="AA3920" i="1" s="1"/>
  <c r="Z3906" i="1"/>
  <c r="AA3906" i="1" s="1"/>
  <c r="Z3904" i="1"/>
  <c r="AA3904" i="1" s="1"/>
  <c r="Z3902" i="1"/>
  <c r="AA3902" i="1" s="1"/>
  <c r="Z3900" i="1"/>
  <c r="AA3900" i="1" s="1"/>
  <c r="Z3896" i="1"/>
  <c r="AA3896" i="1" s="1"/>
  <c r="Z3901" i="1"/>
  <c r="AA3901" i="1" s="1"/>
  <c r="Z3898" i="1"/>
  <c r="AA3898" i="1" s="1"/>
  <c r="Z3895" i="1"/>
  <c r="AA3895" i="1" s="1"/>
  <c r="Z3886" i="1"/>
  <c r="AA3886" i="1" s="1"/>
  <c r="Z3894" i="1"/>
  <c r="AA3894" i="1" s="1"/>
  <c r="Z3887" i="1"/>
  <c r="AA3887" i="1" s="1"/>
  <c r="Z3990" i="1"/>
  <c r="AA3990" i="1" s="1"/>
  <c r="Z3883" i="1"/>
  <c r="AA3883" i="1" s="1"/>
  <c r="Z3964" i="1"/>
  <c r="AA3964" i="1" s="1"/>
  <c r="Z3995" i="1"/>
  <c r="AA3995" i="1" s="1"/>
  <c r="Z3899" i="1"/>
  <c r="AA3899" i="1" s="1"/>
  <c r="Z3889" i="1"/>
  <c r="AA3889" i="1" s="1"/>
  <c r="Z3897" i="1"/>
  <c r="AA3897" i="1" s="1"/>
  <c r="Z3885" i="1"/>
  <c r="AA3885" i="1" s="1"/>
  <c r="Z3960" i="1"/>
  <c r="AA3960" i="1" s="1"/>
  <c r="Z3997" i="1"/>
  <c r="AA3997" i="1" s="1"/>
  <c r="Z3993" i="1"/>
  <c r="AA3993" i="1" s="1"/>
  <c r="Z3891" i="1"/>
  <c r="AA3891" i="1" s="1"/>
  <c r="Z3966" i="1"/>
  <c r="AA3966" i="1" s="1"/>
  <c r="Z3962" i="1"/>
  <c r="AA3962" i="1" s="1"/>
  <c r="Z3998" i="1"/>
  <c r="AA3998" i="1" s="1"/>
  <c r="Z3996" i="1"/>
  <c r="AA3996" i="1" s="1"/>
  <c r="Z3994" i="1"/>
  <c r="AA3994" i="1" s="1"/>
  <c r="Z3992" i="1"/>
  <c r="AA3992" i="1" s="1"/>
  <c r="Z3991" i="1"/>
  <c r="AA3991" i="1" s="1"/>
  <c r="Z3985" i="1"/>
  <c r="AA3985" i="1" s="1"/>
  <c r="Z3986" i="1"/>
  <c r="AA3986" i="1" s="1"/>
  <c r="Z3983" i="1"/>
  <c r="AA3983" i="1" s="1"/>
  <c r="Z3961" i="1"/>
  <c r="AA3961" i="1" s="1"/>
  <c r="Z3880" i="1"/>
  <c r="AA3880" i="1" s="1"/>
  <c r="Z3893" i="1"/>
  <c r="AA3893" i="1" s="1"/>
  <c r="Z3882" i="1"/>
  <c r="AA3882" i="1" s="1"/>
  <c r="Z3928" i="1"/>
  <c r="AA3928" i="1" s="1"/>
  <c r="Z3931" i="1"/>
  <c r="AA3931" i="1" s="1"/>
  <c r="Z3930" i="1"/>
  <c r="AA3930" i="1" s="1"/>
  <c r="Z3933" i="1"/>
  <c r="AA3933" i="1" s="1"/>
  <c r="Z3913" i="1"/>
  <c r="AA3913" i="1" s="1"/>
  <c r="Z3987" i="1"/>
  <c r="AA3987" i="1" s="1"/>
  <c r="Z3965" i="1"/>
  <c r="AA3965" i="1" s="1"/>
  <c r="Z3923" i="1"/>
  <c r="AA3923" i="1" s="1"/>
  <c r="Z3905" i="1"/>
  <c r="AA3905" i="1" s="1"/>
  <c r="Z3892" i="1"/>
  <c r="AA3892" i="1" s="1"/>
  <c r="Z3884" i="1"/>
  <c r="AA3884" i="1" s="1"/>
  <c r="Z3881" i="1"/>
  <c r="AA3881" i="1" s="1"/>
  <c r="Z3907" i="1"/>
  <c r="AA3907" i="1" s="1"/>
  <c r="Z3915" i="1"/>
  <c r="AA3915" i="1" s="1"/>
  <c r="Z3914" i="1"/>
  <c r="AA3914" i="1" s="1"/>
  <c r="Z3929" i="1"/>
  <c r="AA3929" i="1" s="1"/>
  <c r="Z3963" i="1"/>
  <c r="AA3963" i="1" s="1"/>
  <c r="Z3988" i="1"/>
  <c r="AA3988" i="1" s="1"/>
  <c r="Z3959" i="1"/>
  <c r="AA3959" i="1" s="1"/>
  <c r="Z3917" i="1"/>
  <c r="AA3917" i="1" s="1"/>
  <c r="Z3903" i="1"/>
  <c r="AA3903" i="1" s="1"/>
  <c r="Z3909" i="1"/>
  <c r="AA3909" i="1" s="1"/>
  <c r="Z3911" i="1"/>
  <c r="AA3911" i="1" s="1"/>
  <c r="Z3888" i="1"/>
  <c r="AA3888" i="1" s="1"/>
  <c r="Z3912" i="1"/>
  <c r="AA3912" i="1" s="1"/>
  <c r="Z3932" i="1"/>
  <c r="AA3932" i="1" s="1"/>
  <c r="Z3984" i="1"/>
  <c r="AA3984" i="1" s="1"/>
  <c r="Z3989" i="1"/>
  <c r="AA3989" i="1" s="1"/>
  <c r="Z3927" i="1"/>
  <c r="AA3927" i="1" s="1"/>
  <c r="Z3890" i="1"/>
  <c r="AA3890" i="1" s="1"/>
  <c r="Z3879" i="1"/>
  <c r="AA3879" i="1" s="1"/>
  <c r="Z3916" i="1"/>
  <c r="AA3916" i="1" s="1"/>
  <c r="Z3925" i="1"/>
  <c r="AA3925" i="1" s="1"/>
  <c r="Z2911" i="1"/>
  <c r="AA2911" i="1" s="1"/>
  <c r="Z2909" i="1"/>
  <c r="AA2909" i="1" s="1"/>
  <c r="Z2905" i="1"/>
  <c r="AA2905" i="1" s="1"/>
  <c r="Z2951" i="1"/>
  <c r="AA2951" i="1" s="1"/>
  <c r="Z2908" i="1"/>
  <c r="AA2908" i="1" s="1"/>
  <c r="Z2904" i="1"/>
  <c r="AA2904" i="1" s="1"/>
  <c r="Z2950" i="1"/>
  <c r="AA2950" i="1" s="1"/>
  <c r="Z2948" i="1"/>
  <c r="AA2948" i="1" s="1"/>
  <c r="Z2943" i="1"/>
  <c r="AA2943" i="1" s="1"/>
  <c r="Z2910" i="1"/>
  <c r="AA2910" i="1" s="1"/>
  <c r="Z2907" i="1"/>
  <c r="AA2907" i="1" s="1"/>
  <c r="Z2903" i="1"/>
  <c r="AA2903" i="1" s="1"/>
  <c r="Z2927" i="1"/>
  <c r="AA2927" i="1" s="1"/>
  <c r="Z2941" i="1"/>
  <c r="AA2941" i="1" s="1"/>
  <c r="Z2939" i="1"/>
  <c r="AA2939" i="1" s="1"/>
  <c r="Z2935" i="1"/>
  <c r="AA2935" i="1" s="1"/>
  <c r="Z2940" i="1"/>
  <c r="AA2940" i="1" s="1"/>
  <c r="Z2942" i="1"/>
  <c r="AA2942" i="1" s="1"/>
  <c r="Z2937" i="1"/>
  <c r="AA2937" i="1" s="1"/>
  <c r="Z2919" i="1"/>
  <c r="AA2919" i="1" s="1"/>
  <c r="Z2918" i="1"/>
  <c r="AA2918" i="1" s="1"/>
  <c r="Z2916" i="1"/>
  <c r="AA2916" i="1" s="1"/>
  <c r="Z2914" i="1"/>
  <c r="AA2914" i="1" s="1"/>
  <c r="Z2936" i="1"/>
  <c r="AA2936" i="1" s="1"/>
  <c r="Z2959" i="1"/>
  <c r="AA2959" i="1" s="1"/>
  <c r="Z2981" i="1"/>
  <c r="AA2981" i="1" s="1"/>
  <c r="Z2979" i="1"/>
  <c r="AA2979" i="1" s="1"/>
  <c r="Z2977" i="1"/>
  <c r="AA2977" i="1" s="1"/>
  <c r="Z3007" i="1"/>
  <c r="AA3007" i="1" s="1"/>
  <c r="Z2952" i="1"/>
  <c r="AA2952" i="1" s="1"/>
  <c r="Z3004" i="1"/>
  <c r="AA3004" i="1" s="1"/>
  <c r="Z3023" i="1"/>
  <c r="AA3023" i="1" s="1"/>
  <c r="Z2938" i="1"/>
  <c r="AA2938" i="1" s="1"/>
  <c r="Z3000" i="1"/>
  <c r="AA3000" i="1" s="1"/>
  <c r="Z2906" i="1"/>
  <c r="AA2906" i="1" s="1"/>
  <c r="Z3015" i="1"/>
  <c r="AA3015" i="1" s="1"/>
  <c r="Z3022" i="1"/>
  <c r="AA3022" i="1" s="1"/>
  <c r="Z3020" i="1"/>
  <c r="AA3020" i="1" s="1"/>
  <c r="Z3016" i="1"/>
  <c r="AA3016" i="1" s="1"/>
  <c r="Z2953" i="1"/>
  <c r="AA2953" i="1" s="1"/>
  <c r="Z3002" i="1"/>
  <c r="AA3002" i="1" s="1"/>
  <c r="Z2983" i="1"/>
  <c r="AA2983" i="1" s="1"/>
  <c r="Z2956" i="1"/>
  <c r="AA2956" i="1" s="1"/>
  <c r="Z3005" i="1"/>
  <c r="AA3005" i="1" s="1"/>
  <c r="Z3001" i="1"/>
  <c r="AA3001" i="1" s="1"/>
  <c r="Z3003" i="1"/>
  <c r="AA3003" i="1" s="1"/>
  <c r="Z3018" i="1"/>
  <c r="Z3019" i="1"/>
  <c r="AA3019" i="1" s="1"/>
  <c r="Z2980" i="1"/>
  <c r="AA2980" i="1" s="1"/>
  <c r="Z2944" i="1"/>
  <c r="AA2944" i="1" s="1"/>
  <c r="Z2917" i="1"/>
  <c r="AA2917" i="1" s="1"/>
  <c r="Z2929" i="1"/>
  <c r="AA2929" i="1" s="1"/>
  <c r="Z3011" i="1"/>
  <c r="AA3011" i="1" s="1"/>
  <c r="Z2896" i="1"/>
  <c r="AA2896" i="1" s="1"/>
  <c r="Z2925" i="1"/>
  <c r="AA2925" i="1" s="1"/>
  <c r="Z2928" i="1"/>
  <c r="AA2928" i="1" s="1"/>
  <c r="Z2930" i="1"/>
  <c r="AA2930" i="1" s="1"/>
  <c r="Z2931" i="1"/>
  <c r="AA2931" i="1" s="1"/>
  <c r="Z2901" i="1"/>
  <c r="AA2901" i="1" s="1"/>
  <c r="Z2934" i="1"/>
  <c r="AA2934" i="1" s="1"/>
  <c r="Z2897" i="1"/>
  <c r="AA2897" i="1" s="1"/>
  <c r="Z2957" i="1"/>
  <c r="Z3006" i="1"/>
  <c r="AA3006" i="1" s="1"/>
  <c r="Z3017" i="1"/>
  <c r="AA3017" i="1" s="1"/>
  <c r="Z3021" i="1"/>
  <c r="AA3021" i="1" s="1"/>
  <c r="Z2982" i="1"/>
  <c r="AA2982" i="1" s="1"/>
  <c r="Z2958" i="1"/>
  <c r="AA2958" i="1" s="1"/>
  <c r="Z2978" i="1"/>
  <c r="AA2978" i="1" s="1"/>
  <c r="Z2976" i="1"/>
  <c r="AA2976" i="1" s="1"/>
  <c r="Z2922" i="1"/>
  <c r="AA2922" i="1" s="1"/>
  <c r="Z3009" i="1"/>
  <c r="AA3009" i="1" s="1"/>
  <c r="Z3013" i="1"/>
  <c r="AA3013" i="1" s="1"/>
  <c r="Z2923" i="1"/>
  <c r="AA2923" i="1" s="1"/>
  <c r="Z2947" i="1"/>
  <c r="AA2947" i="1" s="1"/>
  <c r="Z2946" i="1"/>
  <c r="AA2946" i="1" s="1"/>
  <c r="Z2949" i="1"/>
  <c r="AA2949" i="1" s="1"/>
  <c r="Z2899" i="1"/>
  <c r="AA2899" i="1" s="1"/>
  <c r="Z2900" i="1"/>
  <c r="AA2900" i="1" s="1"/>
  <c r="Z2954" i="1"/>
  <c r="AA2954" i="1" s="1"/>
  <c r="Z2955" i="1"/>
  <c r="AA2955" i="1" s="1"/>
  <c r="Z2913" i="1"/>
  <c r="Z3010" i="1"/>
  <c r="AA3010" i="1" s="1"/>
  <c r="Z3014" i="1"/>
  <c r="AA3014" i="1" s="1"/>
  <c r="Z2932" i="1"/>
  <c r="AA2932" i="1" s="1"/>
  <c r="Z2920" i="1"/>
  <c r="AA2920" i="1" s="1"/>
  <c r="Z2924" i="1"/>
  <c r="AA2924" i="1" s="1"/>
  <c r="Z2921" i="1"/>
  <c r="AA2921" i="1" s="1"/>
  <c r="Z2933" i="1"/>
  <c r="AA2933" i="1" s="1"/>
  <c r="Z2912" i="1"/>
  <c r="AA2912" i="1" s="1"/>
  <c r="Z2945" i="1"/>
  <c r="AA2945" i="1" s="1"/>
  <c r="Z2926" i="1"/>
  <c r="AA2926" i="1" s="1"/>
  <c r="Z3008" i="1"/>
  <c r="AA3008" i="1" s="1"/>
  <c r="Z2902" i="1"/>
  <c r="AA2902" i="1" s="1"/>
  <c r="Z3012" i="1"/>
  <c r="AA3012" i="1" s="1"/>
  <c r="Z2915" i="1"/>
  <c r="AA2915" i="1" s="1"/>
  <c r="Z2898" i="1"/>
  <c r="AA2898" i="1" s="1"/>
  <c r="AA2913" i="1"/>
  <c r="AA2957" i="1"/>
  <c r="AA3018" i="1"/>
  <c r="Z910" i="1"/>
  <c r="Z907" i="1"/>
  <c r="Z913" i="1"/>
  <c r="Z911" i="1"/>
  <c r="Z909" i="1"/>
  <c r="Z908" i="1"/>
  <c r="Z906" i="1"/>
  <c r="Z912" i="1"/>
  <c r="Z1012" i="1"/>
  <c r="AA1012" i="1" s="1"/>
  <c r="Z1009" i="1"/>
  <c r="AA1009" i="1" s="1"/>
  <c r="Z1010" i="1"/>
  <c r="AA1010" i="1" s="1"/>
  <c r="Z1005" i="1"/>
  <c r="AA1005" i="1" s="1"/>
  <c r="Z1011" i="1"/>
  <c r="AA1011" i="1" s="1"/>
  <c r="Z1006" i="1"/>
  <c r="AA1006" i="1" s="1"/>
  <c r="Z1007" i="1"/>
  <c r="AA1007" i="1" s="1"/>
  <c r="Z1008" i="1"/>
  <c r="AA1008" i="1" s="1"/>
  <c r="Z890" i="1"/>
  <c r="Z892" i="1"/>
  <c r="AA892" i="1" s="1"/>
  <c r="Z894" i="1"/>
  <c r="AA894" i="1" s="1"/>
  <c r="Z896" i="1"/>
  <c r="AA896" i="1" s="1"/>
  <c r="Z889" i="1"/>
  <c r="Z891" i="1"/>
  <c r="AA891" i="1" s="1"/>
  <c r="Z893" i="1"/>
  <c r="AA893" i="1" s="1"/>
  <c r="Z895" i="1"/>
  <c r="AA895" i="1" s="1"/>
  <c r="Z2550" i="1"/>
  <c r="Z2551" i="1"/>
  <c r="Z2549" i="1"/>
  <c r="Z2477" i="1"/>
  <c r="AA2477" i="1" s="1"/>
  <c r="Z2485" i="1"/>
  <c r="AA2485" i="1" s="1"/>
  <c r="Z2483" i="1"/>
  <c r="AA2483" i="1" s="1"/>
  <c r="Z2479" i="1"/>
  <c r="AA2479" i="1" s="1"/>
  <c r="Z2482" i="1"/>
  <c r="AA2482" i="1" s="1"/>
  <c r="Z2545" i="1"/>
  <c r="Z2547" i="1"/>
  <c r="Z2478" i="1"/>
  <c r="AA2478" i="1" s="1"/>
  <c r="Z2548" i="1"/>
  <c r="Z2481" i="1"/>
  <c r="AA2481" i="1" s="1"/>
  <c r="Z2484" i="1"/>
  <c r="AA2484" i="1" s="1"/>
  <c r="Z2480" i="1"/>
  <c r="AA2480" i="1" s="1"/>
  <c r="Z2471" i="1"/>
  <c r="AA2471" i="1" s="1"/>
  <c r="Z2475" i="1"/>
  <c r="AA2475" i="1" s="1"/>
  <c r="Z2473" i="1"/>
  <c r="AA2473" i="1" s="1"/>
  <c r="Z2474" i="1"/>
  <c r="AA2474" i="1" s="1"/>
  <c r="Z2470" i="1"/>
  <c r="AA2470" i="1" s="1"/>
  <c r="Z2476" i="1"/>
  <c r="AA2476" i="1" s="1"/>
  <c r="Z2472" i="1"/>
  <c r="AA2472" i="1" s="1"/>
  <c r="Z2544" i="1"/>
  <c r="Z2546" i="1"/>
  <c r="R565" i="33"/>
  <c r="R732" i="33"/>
  <c r="R594" i="33"/>
  <c r="R588" i="33"/>
  <c r="R599" i="33"/>
  <c r="R593" i="33"/>
  <c r="R592" i="33"/>
  <c r="R587" i="33"/>
  <c r="R568" i="33"/>
  <c r="R567" i="33"/>
  <c r="R585" i="33"/>
  <c r="R734" i="33"/>
  <c r="R566" i="33"/>
  <c r="R737" i="33"/>
  <c r="R563" i="33"/>
  <c r="R559" i="33"/>
  <c r="R730" i="33"/>
  <c r="R733" i="33"/>
  <c r="R731" i="33"/>
  <c r="R570" i="33"/>
  <c r="R571" i="33"/>
  <c r="R596" i="33"/>
  <c r="R595" i="33"/>
  <c r="R597" i="33"/>
  <c r="R569" i="33"/>
  <c r="R586" i="33"/>
  <c r="R564" i="33"/>
  <c r="R590" i="33"/>
  <c r="R591" i="33"/>
  <c r="R584" i="33"/>
  <c r="R735" i="33"/>
  <c r="R598" i="33"/>
  <c r="R572" i="33"/>
  <c r="R573" i="33"/>
  <c r="R561" i="33"/>
  <c r="R589" i="33"/>
  <c r="R574" i="33"/>
  <c r="R736" i="33"/>
  <c r="R562" i="33"/>
  <c r="R560" i="33"/>
  <c r="Y38" i="1"/>
  <c r="R320" i="33" s="1"/>
  <c r="Z1407" i="1"/>
  <c r="Z1406" i="1"/>
  <c r="Z1404" i="1"/>
  <c r="Z1402" i="1"/>
  <c r="Z1401" i="1"/>
  <c r="Z1405" i="1"/>
  <c r="Z1403" i="1"/>
  <c r="Z1400" i="1"/>
  <c r="Y39" i="1"/>
  <c r="R321" i="33" s="1"/>
  <c r="R699" i="33"/>
  <c r="Y36" i="1"/>
  <c r="R697" i="33"/>
  <c r="R694" i="33"/>
  <c r="Y152" i="1"/>
  <c r="Y37" i="1"/>
  <c r="Q463" i="33"/>
  <c r="Q340" i="33"/>
  <c r="Q411" i="33" s="1"/>
  <c r="Y150" i="1"/>
  <c r="R700" i="33"/>
  <c r="Z1327" i="1"/>
  <c r="Z1329" i="1"/>
  <c r="Z1332" i="1"/>
  <c r="Z1338" i="1"/>
  <c r="AA1338" i="1" s="1"/>
  <c r="Z3265" i="1"/>
  <c r="AA3265" i="1" s="1"/>
  <c r="Z3264" i="1"/>
  <c r="AA3264" i="1" s="1"/>
  <c r="Z3259" i="1"/>
  <c r="AA3259" i="1" s="1"/>
  <c r="Z4327" i="1"/>
  <c r="AA4327" i="1" s="1"/>
  <c r="Z4326" i="1"/>
  <c r="AA4326" i="1" s="1"/>
  <c r="Z686" i="1"/>
  <c r="AA686" i="1" s="1"/>
  <c r="Z688" i="1"/>
  <c r="Z680" i="1"/>
  <c r="AA680" i="1" s="1"/>
  <c r="Z682" i="1"/>
  <c r="AA682" i="1" s="1"/>
  <c r="Z1685" i="1"/>
  <c r="AA1685" i="1" s="1"/>
  <c r="Z1684" i="1"/>
  <c r="AA1684" i="1" s="1"/>
  <c r="Z131" i="1"/>
  <c r="AA131" i="1" s="1"/>
  <c r="Z45" i="1"/>
  <c r="Z78" i="1"/>
  <c r="S561" i="33" s="1"/>
  <c r="Z114" i="1"/>
  <c r="AA114" i="1" s="1"/>
  <c r="Z176" i="1"/>
  <c r="AA176" i="1" s="1"/>
  <c r="AB4" i="1"/>
  <c r="Z48" i="1"/>
  <c r="AA48" i="1" s="1"/>
  <c r="Z107" i="1"/>
  <c r="Z177" i="1"/>
  <c r="AA177" i="1" s="1"/>
  <c r="Z62" i="1"/>
  <c r="AA62" i="1" s="1"/>
  <c r="Z126" i="1"/>
  <c r="AA126" i="1" s="1"/>
  <c r="Z25" i="1"/>
  <c r="Z85" i="1"/>
  <c r="Z175" i="1"/>
  <c r="AA175" i="1" s="1"/>
  <c r="Z89" i="1"/>
  <c r="S572" i="33" s="1"/>
  <c r="Z130" i="1"/>
  <c r="AA130" i="1" s="1"/>
  <c r="Z262" i="1"/>
  <c r="AA262" i="1" s="1"/>
  <c r="Z50" i="1"/>
  <c r="Z92" i="1"/>
  <c r="Z140" i="1"/>
  <c r="AA140" i="1" s="1"/>
  <c r="Z60" i="1"/>
  <c r="AA60" i="1" s="1"/>
  <c r="Z80" i="1"/>
  <c r="Z261" i="1"/>
  <c r="AA261" i="1" s="1"/>
  <c r="Z643" i="1"/>
  <c r="AA643" i="1" s="1"/>
  <c r="Z1140" i="1"/>
  <c r="AA1140" i="1" s="1"/>
  <c r="Z1604" i="1"/>
  <c r="AA1604" i="1" s="1"/>
  <c r="Z646" i="1"/>
  <c r="AA646" i="1" s="1"/>
  <c r="Z989" i="1"/>
  <c r="AA989" i="1" s="1"/>
  <c r="Z993" i="1"/>
  <c r="AA993" i="1" s="1"/>
  <c r="Z1014" i="1"/>
  <c r="AA1014" i="1" s="1"/>
  <c r="Z1018" i="1"/>
  <c r="AA1018" i="1" s="1"/>
  <c r="Z1134" i="1"/>
  <c r="AA1134" i="1" s="1"/>
  <c r="Z1138" i="1"/>
  <c r="AA1138" i="1" s="1"/>
  <c r="Z1182" i="1"/>
  <c r="AA1182" i="1" s="1"/>
  <c r="Z1186" i="1"/>
  <c r="AA1186" i="1" s="1"/>
  <c r="Z1437" i="1"/>
  <c r="AA1437" i="1" s="1"/>
  <c r="Z1441" i="1"/>
  <c r="AA1441" i="1" s="1"/>
  <c r="Z649" i="1"/>
  <c r="AA649" i="1" s="1"/>
  <c r="Z657" i="1"/>
  <c r="AA657" i="1" s="1"/>
  <c r="Z1124" i="1"/>
  <c r="Z1149" i="1"/>
  <c r="Z1451" i="1"/>
  <c r="AA1451" i="1" s="1"/>
  <c r="Z1485" i="1"/>
  <c r="AA1485" i="1" s="1"/>
  <c r="Z1583" i="1"/>
  <c r="AA1583" i="1" s="1"/>
  <c r="Z1652" i="1"/>
  <c r="Z1152" i="1"/>
  <c r="Z1454" i="1"/>
  <c r="AA1454" i="1" s="1"/>
  <c r="Z1488" i="1"/>
  <c r="AA1488" i="1" s="1"/>
  <c r="Z1540" i="1"/>
  <c r="AA1540" i="1" s="1"/>
  <c r="Z1647" i="1"/>
  <c r="AA1647" i="1" s="1"/>
  <c r="Z1155" i="1"/>
  <c r="Z1457" i="1"/>
  <c r="AA1457" i="1" s="1"/>
  <c r="Z1487" i="1"/>
  <c r="AA1487" i="1" s="1"/>
  <c r="Z1597" i="1"/>
  <c r="AA1597" i="1" s="1"/>
  <c r="Z1676" i="1"/>
  <c r="Z1580" i="1"/>
  <c r="AA1580" i="1" s="1"/>
  <c r="Z1638" i="1"/>
  <c r="AA1638" i="1" s="1"/>
  <c r="Z1486" i="1"/>
  <c r="AA1486" i="1" s="1"/>
  <c r="Z1634" i="1"/>
  <c r="AA1634" i="1" s="1"/>
  <c r="Z1456" i="1"/>
  <c r="AA1456" i="1" s="1"/>
  <c r="Z3029" i="1"/>
  <c r="AA3029" i="1" s="1"/>
  <c r="Z4416" i="1"/>
  <c r="AA4416" i="1" s="1"/>
  <c r="Z1466" i="1"/>
  <c r="AA1466" i="1" s="1"/>
  <c r="Z3028" i="1"/>
  <c r="AA3028" i="1" s="1"/>
  <c r="Z2823" i="1"/>
  <c r="AA2823" i="1" s="1"/>
  <c r="Z3696" i="1"/>
  <c r="AA3696" i="1" s="1"/>
  <c r="Z3700" i="1"/>
  <c r="AA3700" i="1" s="1"/>
  <c r="Z4014" i="1"/>
  <c r="AA4014" i="1" s="1"/>
  <c r="Z4009" i="1"/>
  <c r="AA4009" i="1" s="1"/>
  <c r="Z4415" i="1"/>
  <c r="AA4415" i="1" s="1"/>
  <c r="Z4007" i="1"/>
  <c r="AA4007" i="1" s="1"/>
  <c r="Z4413" i="1"/>
  <c r="AA4413" i="1" s="1"/>
  <c r="Z2817" i="1"/>
  <c r="AA2817" i="1" s="1"/>
  <c r="Z3246" i="1"/>
  <c r="Z4502" i="1"/>
  <c r="AA4502" i="1" s="1"/>
  <c r="Z1579" i="1"/>
  <c r="AA1579" i="1" s="1"/>
  <c r="Z1461" i="1"/>
  <c r="AA1461" i="1" s="1"/>
  <c r="Z1125" i="1"/>
  <c r="AA1125" i="1" s="1"/>
  <c r="Z1478" i="1"/>
  <c r="AA1478" i="1" s="1"/>
  <c r="Z95" i="1"/>
  <c r="Z54" i="1"/>
  <c r="AA54" i="1" s="1"/>
  <c r="Z61" i="1"/>
  <c r="AA61" i="1" s="1"/>
  <c r="Z74" i="1"/>
  <c r="AA74" i="1" s="1"/>
  <c r="Z1161" i="1"/>
  <c r="AA1161" i="1" s="1"/>
  <c r="Z68" i="1"/>
  <c r="AA68" i="1" s="1"/>
  <c r="Z21" i="1"/>
  <c r="Z4412" i="1"/>
  <c r="AA4412" i="1" s="1"/>
  <c r="Z1525" i="1"/>
  <c r="Z1160" i="1"/>
  <c r="AA1160" i="1" s="1"/>
  <c r="Z1127" i="1"/>
  <c r="AA1127" i="1" s="1"/>
  <c r="Z1477" i="1"/>
  <c r="AA1477" i="1" s="1"/>
  <c r="Z1145" i="1"/>
  <c r="AA1145" i="1" s="1"/>
  <c r="Z1141" i="1"/>
  <c r="AA1141" i="1" s="1"/>
  <c r="Z127" i="1"/>
  <c r="AA127" i="1" s="1"/>
  <c r="Z71" i="1"/>
  <c r="AA71" i="1" s="1"/>
  <c r="Z58" i="1"/>
  <c r="AA58" i="1" s="1"/>
  <c r="Z104" i="1"/>
  <c r="Z12" i="1"/>
  <c r="Z120" i="1"/>
  <c r="AA120" i="1" s="1"/>
  <c r="Z1531" i="1"/>
  <c r="Z1445" i="1"/>
  <c r="AA1445" i="1" s="1"/>
  <c r="Z63" i="1"/>
  <c r="AA63" i="1" s="1"/>
  <c r="Z4499" i="1"/>
  <c r="AA4499" i="1" s="1"/>
  <c r="Z2821" i="1"/>
  <c r="AA2821" i="1" s="1"/>
  <c r="Z1577" i="1"/>
  <c r="AA1577" i="1" s="1"/>
  <c r="Z1590" i="1"/>
  <c r="AA1590" i="1" s="1"/>
  <c r="Z1600" i="1"/>
  <c r="AA1600" i="1" s="1"/>
  <c r="Z1641" i="1"/>
  <c r="AA1641" i="1" s="1"/>
  <c r="Z1459" i="1"/>
  <c r="AA1459" i="1" s="1"/>
  <c r="Z1159" i="1"/>
  <c r="AA1159" i="1" s="1"/>
  <c r="Z1480" i="1"/>
  <c r="AA1480" i="1" s="1"/>
  <c r="Z1203" i="1"/>
  <c r="AA1203" i="1" s="1"/>
  <c r="Z1199" i="1"/>
  <c r="AA1199" i="1" s="1"/>
  <c r="Z953" i="1"/>
  <c r="Z656" i="1"/>
  <c r="AA656" i="1" s="1"/>
  <c r="Z134" i="1"/>
  <c r="AA134" i="1" s="1"/>
  <c r="Z1575" i="1"/>
  <c r="AA1575" i="1" s="1"/>
  <c r="Z1479" i="1"/>
  <c r="AA1479" i="1" s="1"/>
  <c r="Z8" i="1"/>
  <c r="Z1342" i="1"/>
  <c r="Z1328" i="1"/>
  <c r="Z681" i="1"/>
  <c r="AA681" i="1" s="1"/>
  <c r="Z1683" i="1"/>
  <c r="AA1683" i="1" s="1"/>
  <c r="Z15" i="1"/>
  <c r="Z49" i="1"/>
  <c r="Z180" i="1"/>
  <c r="AA180" i="1" s="1"/>
  <c r="Z52" i="1"/>
  <c r="AA52" i="1" s="1"/>
  <c r="Z181" i="1"/>
  <c r="AA181" i="1" s="1"/>
  <c r="Z147" i="1"/>
  <c r="AA147" i="1" s="1"/>
  <c r="Z96" i="1"/>
  <c r="Z113" i="1"/>
  <c r="AA113" i="1" s="1"/>
  <c r="Z267" i="1"/>
  <c r="AA267" i="1" s="1"/>
  <c r="Z57" i="1"/>
  <c r="AA57" i="1" s="1"/>
  <c r="Z1188" i="1"/>
  <c r="AA1188" i="1" s="1"/>
  <c r="Z650" i="1"/>
  <c r="AA650" i="1" s="1"/>
  <c r="Z994" i="1"/>
  <c r="AA994" i="1" s="1"/>
  <c r="Z1019" i="1"/>
  <c r="AA1019" i="1" s="1"/>
  <c r="Z1139" i="1"/>
  <c r="AA1139" i="1" s="1"/>
  <c r="Z1187" i="1"/>
  <c r="AA1187" i="1" s="1"/>
  <c r="Z266" i="1"/>
  <c r="AA266" i="1" s="1"/>
  <c r="Z950" i="1"/>
  <c r="Z1489" i="1"/>
  <c r="AA1489" i="1" s="1"/>
  <c r="Z648" i="1"/>
  <c r="AA648" i="1" s="1"/>
  <c r="Z1468" i="1"/>
  <c r="AA1468" i="1" s="1"/>
  <c r="Z1582" i="1"/>
  <c r="AA1582" i="1" s="1"/>
  <c r="Z1119" i="1"/>
  <c r="Z1469" i="1"/>
  <c r="AA1469" i="1" s="1"/>
  <c r="Z1452" i="1"/>
  <c r="AA1452" i="1" s="1"/>
  <c r="Z1680" i="1"/>
  <c r="Z1650" i="1"/>
  <c r="Z1536" i="1"/>
  <c r="AA1536" i="1" s="1"/>
  <c r="Z1585" i="1"/>
  <c r="AA1585" i="1" s="1"/>
  <c r="Z4495" i="1"/>
  <c r="Z644" i="1"/>
  <c r="AA644" i="1" s="1"/>
  <c r="Z3026" i="1"/>
  <c r="AA3026" i="1" s="1"/>
  <c r="Z3701" i="1"/>
  <c r="AA3701" i="1" s="1"/>
  <c r="Z3702" i="1"/>
  <c r="AA3702" i="1" s="1"/>
  <c r="Z4010" i="1"/>
  <c r="AA4010" i="1" s="1"/>
  <c r="Z4013" i="1"/>
  <c r="AA4013" i="1" s="1"/>
  <c r="Z2816" i="1"/>
  <c r="AA2816" i="1" s="1"/>
  <c r="Z4500" i="1"/>
  <c r="AA4500" i="1" s="1"/>
  <c r="Z4498" i="1"/>
  <c r="AA4498" i="1" s="1"/>
  <c r="Z4501" i="1"/>
  <c r="AA4501" i="1" s="1"/>
  <c r="Z3244" i="1"/>
  <c r="Z639" i="1"/>
  <c r="AA639" i="1" s="1"/>
  <c r="Z19" i="1"/>
  <c r="Z1578" i="1"/>
  <c r="AA1578" i="1" s="1"/>
  <c r="Z637" i="1"/>
  <c r="AA637" i="1" s="1"/>
  <c r="Z642" i="1"/>
  <c r="AA642" i="1" s="1"/>
  <c r="Z88" i="1"/>
  <c r="Z84" i="1"/>
  <c r="S567" i="33" s="1"/>
  <c r="Z1475" i="1"/>
  <c r="AA1475" i="1" s="1"/>
  <c r="Z20" i="1"/>
  <c r="Z1592" i="1"/>
  <c r="AA1592" i="1" s="1"/>
  <c r="Z1637" i="1"/>
  <c r="AA1637" i="1" s="1"/>
  <c r="Z1129" i="1"/>
  <c r="AA1129" i="1" s="1"/>
  <c r="Z1202" i="1"/>
  <c r="AA1202" i="1" s="1"/>
  <c r="Z951" i="1"/>
  <c r="Z118" i="1"/>
  <c r="AA118" i="1" s="1"/>
  <c r="Z1529" i="1"/>
  <c r="Z137" i="1"/>
  <c r="AA137" i="1" s="1"/>
  <c r="Z1340" i="1"/>
  <c r="Z1336" i="1"/>
  <c r="Z694" i="1"/>
  <c r="Z679" i="1"/>
  <c r="AA679" i="1" s="1"/>
  <c r="Z142" i="1"/>
  <c r="AA142" i="1" s="1"/>
  <c r="Z75" i="1"/>
  <c r="AA75" i="1" s="1"/>
  <c r="Z264" i="1"/>
  <c r="AA264" i="1" s="1"/>
  <c r="Z53" i="1"/>
  <c r="AA53" i="1" s="1"/>
  <c r="Z178" i="1"/>
  <c r="AA178" i="1" s="1"/>
  <c r="Z996" i="1"/>
  <c r="AA996" i="1" s="1"/>
  <c r="Z659" i="1"/>
  <c r="AA659" i="1" s="1"/>
  <c r="Z995" i="1"/>
  <c r="AA995" i="1" s="1"/>
  <c r="Z1164" i="1"/>
  <c r="AA1164" i="1" s="1"/>
  <c r="Z1439" i="1"/>
  <c r="AA1439" i="1" s="1"/>
  <c r="Z1596" i="1"/>
  <c r="AA1596" i="1" s="1"/>
  <c r="Z1472" i="1"/>
  <c r="AA1472" i="1" s="1"/>
  <c r="Z1123" i="1"/>
  <c r="Z1118" i="1"/>
  <c r="Z1589" i="1"/>
  <c r="AA1589" i="1" s="1"/>
  <c r="Z1593" i="1"/>
  <c r="AA1593" i="1" s="1"/>
  <c r="Z1655" i="1"/>
  <c r="Z1537" i="1"/>
  <c r="AA1537" i="1" s="1"/>
  <c r="Z3698" i="1"/>
  <c r="AA3698" i="1" s="1"/>
  <c r="Z4503" i="1"/>
  <c r="AA4503" i="1" s="1"/>
  <c r="Z4493" i="1"/>
  <c r="Z4497" i="1"/>
  <c r="AA4497" i="1" s="1"/>
  <c r="Z4492" i="1"/>
  <c r="Z3242" i="1"/>
  <c r="Z1679" i="1"/>
  <c r="S736" i="33" s="1"/>
  <c r="Z69" i="1"/>
  <c r="AA69" i="1" s="1"/>
  <c r="Z1147" i="1"/>
  <c r="AA1147" i="1" s="1"/>
  <c r="Z73" i="1"/>
  <c r="AA73" i="1" s="1"/>
  <c r="Z122" i="1"/>
  <c r="AA122" i="1" s="1"/>
  <c r="Z1576" i="1"/>
  <c r="AA1576" i="1" s="1"/>
  <c r="Z1201" i="1"/>
  <c r="AA1201" i="1" s="1"/>
  <c r="Z652" i="1"/>
  <c r="AA652" i="1" s="1"/>
  <c r="Z1449" i="1"/>
  <c r="AA1449" i="1" s="1"/>
  <c r="Z1330" i="1"/>
  <c r="Z685" i="1"/>
  <c r="AA685" i="1" s="1"/>
  <c r="Z1682" i="1"/>
  <c r="AA1682" i="1" s="1"/>
  <c r="Z146" i="1"/>
  <c r="AA146" i="1" s="1"/>
  <c r="Z143" i="1"/>
  <c r="AA143" i="1" s="1"/>
  <c r="Z268" i="1"/>
  <c r="AA268" i="1" s="1"/>
  <c r="Z124" i="1"/>
  <c r="AA124" i="1" s="1"/>
  <c r="Z47" i="1"/>
  <c r="Z263" i="1"/>
  <c r="AA263" i="1" s="1"/>
  <c r="Z1020" i="1"/>
  <c r="AA1020" i="1" s="1"/>
  <c r="Z992" i="1"/>
  <c r="AA992" i="1" s="1"/>
  <c r="Z1133" i="1"/>
  <c r="AA1133" i="1" s="1"/>
  <c r="Z1185" i="1"/>
  <c r="AA1185" i="1" s="1"/>
  <c r="Z645" i="1"/>
  <c r="AA645" i="1" s="1"/>
  <c r="Z1121" i="1"/>
  <c r="Z1539" i="1"/>
  <c r="AA1539" i="1" s="1"/>
  <c r="Z1482" i="1"/>
  <c r="AA1482" i="1" s="1"/>
  <c r="Z1483" i="1"/>
  <c r="AA1483" i="1" s="1"/>
  <c r="Z1532" i="1"/>
  <c r="Z1154" i="1"/>
  <c r="Z3025" i="1"/>
  <c r="AA3025" i="1" s="1"/>
  <c r="Z4490" i="1"/>
  <c r="Z1163" i="1"/>
  <c r="AA1163" i="1" s="1"/>
  <c r="Z106" i="1"/>
  <c r="Z22" i="1"/>
  <c r="Z1675" i="1"/>
  <c r="Z1146" i="1"/>
  <c r="AA1146" i="1" s="1"/>
  <c r="Z86" i="1"/>
  <c r="Z1462" i="1"/>
  <c r="AA1462" i="1" s="1"/>
  <c r="Z103" i="1"/>
  <c r="Z1643" i="1"/>
  <c r="AA1643" i="1" s="1"/>
  <c r="Z1463" i="1"/>
  <c r="AA1463" i="1" s="1"/>
  <c r="Z1200" i="1"/>
  <c r="AA1200" i="1" s="1"/>
  <c r="Z640" i="1"/>
  <c r="AA640" i="1" s="1"/>
  <c r="Z1444" i="1"/>
  <c r="AA1444" i="1" s="1"/>
  <c r="Z1339" i="1"/>
  <c r="Z1335" i="1"/>
  <c r="Z3261" i="1"/>
  <c r="AA3261" i="1" s="1"/>
  <c r="Z3262" i="1"/>
  <c r="AA3262" i="1" s="1"/>
  <c r="Z690" i="1"/>
  <c r="Z683" i="1"/>
  <c r="AA683" i="1" s="1"/>
  <c r="Z689" i="1"/>
  <c r="Z1686" i="1"/>
  <c r="AA1686" i="1" s="1"/>
  <c r="Z82" i="1"/>
  <c r="S565" i="33" s="1"/>
  <c r="Z123" i="1"/>
  <c r="AA123" i="1" s="1"/>
  <c r="Z111" i="1"/>
  <c r="AA111" i="1" s="1"/>
  <c r="Z83" i="1"/>
  <c r="Z179" i="1"/>
  <c r="AA179" i="1" s="1"/>
  <c r="Z141" i="1"/>
  <c r="AA141" i="1" s="1"/>
  <c r="Z98" i="1"/>
  <c r="Z66" i="1"/>
  <c r="AA66" i="1" s="1"/>
  <c r="Z128" i="1"/>
  <c r="AA128" i="1" s="1"/>
  <c r="Z265" i="1"/>
  <c r="AA265" i="1" s="1"/>
  <c r="Z647" i="1"/>
  <c r="AA647" i="1" s="1"/>
  <c r="Z1639" i="1"/>
  <c r="AA1639" i="1" s="1"/>
  <c r="Z990" i="1"/>
  <c r="AA990" i="1" s="1"/>
  <c r="Z1015" i="1"/>
  <c r="AA1015" i="1" s="1"/>
  <c r="Z1135" i="1"/>
  <c r="AA1135" i="1" s="1"/>
  <c r="Z1183" i="1"/>
  <c r="AA1183" i="1" s="1"/>
  <c r="Z1438" i="1"/>
  <c r="AA1438" i="1" s="1"/>
  <c r="Z651" i="1"/>
  <c r="AA651" i="1" s="1"/>
  <c r="Z1156" i="1"/>
  <c r="Z1153" i="1"/>
  <c r="Z1455" i="1"/>
  <c r="AA1455" i="1" s="1"/>
  <c r="Z1587" i="1"/>
  <c r="AA1587" i="1" s="1"/>
  <c r="Z1204" i="1"/>
  <c r="AA1204" i="1" s="1"/>
  <c r="Z1490" i="1"/>
  <c r="AA1490" i="1" s="1"/>
  <c r="Z1651" i="1"/>
  <c r="Z1533" i="1"/>
  <c r="AA1533" i="1" s="1"/>
  <c r="Z1632" i="1"/>
  <c r="AA1632" i="1" s="1"/>
  <c r="Z1584" i="1"/>
  <c r="AA1584" i="1" s="1"/>
  <c r="Z1678" i="1"/>
  <c r="S735" i="33" s="1"/>
  <c r="Z3031" i="1"/>
  <c r="AA3031" i="1" s="1"/>
  <c r="Z1470" i="1"/>
  <c r="AA1470" i="1" s="1"/>
  <c r="Z3697" i="1"/>
  <c r="AA3697" i="1" s="1"/>
  <c r="Z2818" i="1"/>
  <c r="AA2818" i="1" s="1"/>
  <c r="Z4491" i="1"/>
  <c r="Z4011" i="1"/>
  <c r="AA4011" i="1" s="1"/>
  <c r="Z4489" i="1"/>
  <c r="Z4496" i="1"/>
  <c r="AA4496" i="1" s="1"/>
  <c r="Z1162" i="1"/>
  <c r="AA1162" i="1" s="1"/>
  <c r="Z90" i="1"/>
  <c r="Z56" i="1"/>
  <c r="AA56" i="1" s="1"/>
  <c r="Z24" i="1"/>
  <c r="Z1598" i="1"/>
  <c r="AA1598" i="1" s="1"/>
  <c r="Z1126" i="1"/>
  <c r="AA1126" i="1" s="1"/>
  <c r="Z1144" i="1"/>
  <c r="AA1144" i="1" s="1"/>
  <c r="Z14" i="1"/>
  <c r="Z72" i="1"/>
  <c r="AA72" i="1" s="1"/>
  <c r="Z9" i="1"/>
  <c r="Z1130" i="1"/>
  <c r="AA1130" i="1" s="1"/>
  <c r="Z1443" i="1"/>
  <c r="AA1443" i="1" s="1"/>
  <c r="Z2819" i="1"/>
  <c r="AA2819" i="1" s="1"/>
  <c r="Z1158" i="1"/>
  <c r="AA1158" i="1" s="1"/>
  <c r="Z1476" i="1"/>
  <c r="AA1476" i="1" s="1"/>
  <c r="Z1198" i="1"/>
  <c r="AA1198" i="1" s="1"/>
  <c r="Z654" i="1"/>
  <c r="AA654" i="1" s="1"/>
  <c r="Z70" i="1"/>
  <c r="AA70" i="1" s="1"/>
  <c r="Z641" i="1"/>
  <c r="AA641" i="1" s="1"/>
  <c r="Z3263" i="1"/>
  <c r="AA3263" i="1" s="1"/>
  <c r="Z4328" i="1"/>
  <c r="AA4328" i="1" s="1"/>
  <c r="Z4321" i="1"/>
  <c r="AA4321" i="1" s="1"/>
  <c r="Z692" i="1"/>
  <c r="Z1687" i="1"/>
  <c r="AA1687" i="1" s="1"/>
  <c r="Z67" i="1"/>
  <c r="AA67" i="1" s="1"/>
  <c r="Z46" i="1"/>
  <c r="Z144" i="1"/>
  <c r="AA144" i="1" s="1"/>
  <c r="Z81" i="1"/>
  <c r="Z1016" i="1"/>
  <c r="AA1016" i="1" s="1"/>
  <c r="Z1184" i="1"/>
  <c r="AA1184" i="1" s="1"/>
  <c r="Z653" i="1"/>
  <c r="AA653" i="1" s="1"/>
  <c r="Z1467" i="1"/>
  <c r="AA1467" i="1" s="1"/>
  <c r="Z1120" i="1"/>
  <c r="Z1586" i="1"/>
  <c r="AA1586" i="1" s="1"/>
  <c r="Z1649" i="1"/>
  <c r="Z4008" i="1"/>
  <c r="AA4008" i="1" s="1"/>
  <c r="Z2822" i="1"/>
  <c r="AA2822" i="1" s="1"/>
  <c r="Z3245" i="1"/>
  <c r="Z3247" i="1"/>
  <c r="Z1128" i="1"/>
  <c r="AA1128" i="1" s="1"/>
  <c r="Z138" i="1"/>
  <c r="AA138" i="1" s="1"/>
  <c r="Z132" i="1"/>
  <c r="AA132" i="1" s="1"/>
  <c r="Z1464" i="1"/>
  <c r="AA1464" i="1" s="1"/>
  <c r="Z1143" i="1"/>
  <c r="AA1143" i="1" s="1"/>
  <c r="Z116" i="1"/>
  <c r="AA116" i="1" s="1"/>
  <c r="Z11" i="1"/>
  <c r="Z1448" i="1"/>
  <c r="AA1448" i="1" s="1"/>
  <c r="Z949" i="1"/>
  <c r="Z1131" i="1"/>
  <c r="AA1131" i="1" s="1"/>
  <c r="Z1341" i="1"/>
  <c r="AA1341" i="1" s="1"/>
  <c r="Z4324" i="1"/>
  <c r="AA4324" i="1" s="1"/>
  <c r="Z691" i="1"/>
  <c r="Z1688" i="1"/>
  <c r="AA1688" i="1" s="1"/>
  <c r="Z59" i="1"/>
  <c r="AA59" i="1" s="1"/>
  <c r="Z44" i="1"/>
  <c r="Z145" i="1"/>
  <c r="AA145" i="1" s="1"/>
  <c r="Z112" i="1"/>
  <c r="AA112" i="1" s="1"/>
  <c r="Z108" i="1"/>
  <c r="AA108" i="1" s="1"/>
  <c r="Z117" i="1"/>
  <c r="AA117" i="1" s="1"/>
  <c r="Z1017" i="1"/>
  <c r="AA1017" i="1" s="1"/>
  <c r="Z1181" i="1"/>
  <c r="AA1181" i="1" s="1"/>
  <c r="Z655" i="1"/>
  <c r="AA655" i="1" s="1"/>
  <c r="Z1458" i="1"/>
  <c r="AA1458" i="1" s="1"/>
  <c r="Z1648" i="1"/>
  <c r="Z1538" i="1"/>
  <c r="AA1538" i="1" s="1"/>
  <c r="Z1151" i="1"/>
  <c r="Z1591" i="1"/>
  <c r="AA1591" i="1" s="1"/>
  <c r="Z1674" i="1"/>
  <c r="Z1581" i="1"/>
  <c r="AA1581" i="1" s="1"/>
  <c r="Z4012" i="1"/>
  <c r="AA4012" i="1" s="1"/>
  <c r="Z3027" i="1"/>
  <c r="AA3027" i="1" s="1"/>
  <c r="Z4411" i="1"/>
  <c r="AA4411" i="1" s="1"/>
  <c r="Z1633" i="1"/>
  <c r="AA1633" i="1" s="1"/>
  <c r="Z1594" i="1"/>
  <c r="AA1594" i="1" s="1"/>
  <c r="Z1644" i="1"/>
  <c r="AA1644" i="1" s="1"/>
  <c r="Z97" i="1"/>
  <c r="S589" i="33" s="1"/>
  <c r="Z638" i="1"/>
  <c r="AA638" i="1" s="1"/>
  <c r="Z1481" i="1"/>
  <c r="AA1481" i="1" s="1"/>
  <c r="Z136" i="1"/>
  <c r="AA136" i="1" s="1"/>
  <c r="Z1635" i="1"/>
  <c r="AA1635" i="1" s="1"/>
  <c r="Z1526" i="1"/>
  <c r="Z955" i="1"/>
  <c r="Z1334" i="1"/>
  <c r="Z1331" i="1"/>
  <c r="Z3260" i="1"/>
  <c r="AA3260" i="1" s="1"/>
  <c r="Z4322" i="1"/>
  <c r="AA4322" i="1" s="1"/>
  <c r="Z4323" i="1"/>
  <c r="AA4323" i="1" s="1"/>
  <c r="Z684" i="1"/>
  <c r="AA684" i="1" s="1"/>
  <c r="Z693" i="1"/>
  <c r="Z1689" i="1"/>
  <c r="AA1689" i="1" s="1"/>
  <c r="Z51" i="1"/>
  <c r="Z91" i="1"/>
  <c r="Z139" i="1"/>
  <c r="AA139" i="1" s="1"/>
  <c r="Z94" i="1"/>
  <c r="Z121" i="1"/>
  <c r="AA121" i="1" s="1"/>
  <c r="Z119" i="1"/>
  <c r="AA119" i="1" s="1"/>
  <c r="Z109" i="1"/>
  <c r="AA109" i="1" s="1"/>
  <c r="Z77" i="1"/>
  <c r="S560" i="33" s="1"/>
  <c r="Z55" i="1"/>
  <c r="AA55" i="1" s="1"/>
  <c r="Z1442" i="1"/>
  <c r="AA1442" i="1" s="1"/>
  <c r="Z991" i="1"/>
  <c r="AA991" i="1" s="1"/>
  <c r="Z1132" i="1"/>
  <c r="AA1132" i="1" s="1"/>
  <c r="Z1136" i="1"/>
  <c r="AA1136" i="1" s="1"/>
  <c r="Z1435" i="1"/>
  <c r="AA1435" i="1" s="1"/>
  <c r="Z952" i="1"/>
  <c r="Z1117" i="1"/>
  <c r="Z1535" i="1"/>
  <c r="AA1535" i="1" s="1"/>
  <c r="Z1534" i="1"/>
  <c r="AA1534" i="1" s="1"/>
  <c r="Z1473" i="1"/>
  <c r="AA1473" i="1" s="1"/>
  <c r="Z1484" i="1"/>
  <c r="AA1484" i="1" s="1"/>
  <c r="Z1654" i="1"/>
  <c r="Z1601" i="1"/>
  <c r="AA1601" i="1" s="1"/>
  <c r="Z3249" i="1"/>
  <c r="Z3030" i="1"/>
  <c r="AA3030" i="1" s="1"/>
  <c r="Z1595" i="1"/>
  <c r="AA1595" i="1" s="1"/>
  <c r="Z2820" i="1"/>
  <c r="AA2820" i="1" s="1"/>
  <c r="Z3243" i="1"/>
  <c r="Z4414" i="1"/>
  <c r="AA4414" i="1" s="1"/>
  <c r="Z4494" i="1"/>
  <c r="Z1530" i="1"/>
  <c r="Z636" i="1"/>
  <c r="AA636" i="1" s="1"/>
  <c r="Z101" i="1"/>
  <c r="Z1446" i="1"/>
  <c r="AA1446" i="1" s="1"/>
  <c r="Z23" i="1"/>
  <c r="Z1528" i="1"/>
  <c r="Z1642" i="1"/>
  <c r="AA1642" i="1" s="1"/>
  <c r="Z10" i="1"/>
  <c r="Z133" i="1"/>
  <c r="AA133" i="1" s="1"/>
  <c r="Z102" i="1"/>
  <c r="Z1573" i="1"/>
  <c r="AA1573" i="1" s="1"/>
  <c r="Z18" i="1"/>
  <c r="Z1677" i="1"/>
  <c r="Z1602" i="1"/>
  <c r="AA1602" i="1" s="1"/>
  <c r="Z1197" i="1"/>
  <c r="AA1197" i="1" s="1"/>
  <c r="Z105" i="1"/>
  <c r="Z1333" i="1"/>
  <c r="Z1337" i="1"/>
  <c r="Z3258" i="1"/>
  <c r="AA3258" i="1" s="1"/>
  <c r="Z4325" i="1"/>
  <c r="AA4325" i="1" s="1"/>
  <c r="Z687" i="1"/>
  <c r="Z99" i="1"/>
  <c r="Z110" i="1"/>
  <c r="AA110" i="1" s="1"/>
  <c r="Z79" i="1"/>
  <c r="S562" i="33" s="1"/>
  <c r="Z115" i="1"/>
  <c r="AA115" i="1" s="1"/>
  <c r="Z76" i="1"/>
  <c r="Z64" i="1"/>
  <c r="AA64" i="1" s="1"/>
  <c r="Z87" i="1"/>
  <c r="Z182" i="1"/>
  <c r="AA182" i="1" s="1"/>
  <c r="Z1474" i="1"/>
  <c r="AA1474" i="1" s="1"/>
  <c r="Z956" i="1"/>
  <c r="Z1013" i="1"/>
  <c r="AA1013" i="1" s="1"/>
  <c r="Z1137" i="1"/>
  <c r="AA1137" i="1" s="1"/>
  <c r="Z1436" i="1"/>
  <c r="AA1436" i="1" s="1"/>
  <c r="Z1440" i="1"/>
  <c r="AA1440" i="1" s="1"/>
  <c r="Z954" i="1"/>
  <c r="Z1471" i="1"/>
  <c r="AA1471" i="1" s="1"/>
  <c r="Z1148" i="1"/>
  <c r="AA1148" i="1" s="1"/>
  <c r="Z1450" i="1"/>
  <c r="AA1450" i="1" s="1"/>
  <c r="Z1588" i="1"/>
  <c r="AA1588" i="1" s="1"/>
  <c r="Z1453" i="1"/>
  <c r="AA1453" i="1" s="1"/>
  <c r="Z1150" i="1"/>
  <c r="AA1150" i="1" s="1"/>
  <c r="Z1653" i="1"/>
  <c r="Z1603" i="1"/>
  <c r="AA1603" i="1" s="1"/>
  <c r="Z1599" i="1"/>
  <c r="AA1599" i="1" s="1"/>
  <c r="Z1636" i="1"/>
  <c r="AA1636" i="1" s="1"/>
  <c r="Z3024" i="1"/>
  <c r="AA3024" i="1" s="1"/>
  <c r="Z3695" i="1"/>
  <c r="AA3695" i="1" s="1"/>
  <c r="Z3699" i="1"/>
  <c r="AA3699" i="1" s="1"/>
  <c r="Z4409" i="1"/>
  <c r="AA4409" i="1" s="1"/>
  <c r="Z1122" i="1"/>
  <c r="Z4488" i="1"/>
  <c r="Z4410" i="1"/>
  <c r="AA4410" i="1" s="1"/>
  <c r="Z3248" i="1"/>
  <c r="Z1465" i="1"/>
  <c r="AA1465" i="1" s="1"/>
  <c r="Z65" i="1"/>
  <c r="AA65" i="1" s="1"/>
  <c r="Z1574" i="1"/>
  <c r="AA1574" i="1" s="1"/>
  <c r="Z100" i="1"/>
  <c r="Z1527" i="1"/>
  <c r="Z1460" i="1"/>
  <c r="AA1460" i="1" s="1"/>
  <c r="Z1157" i="1"/>
  <c r="AA1157" i="1" s="1"/>
  <c r="Z1142" i="1"/>
  <c r="AA1142" i="1" s="1"/>
  <c r="Z135" i="1"/>
  <c r="AA135" i="1" s="1"/>
  <c r="Z129" i="1"/>
  <c r="AA129" i="1" s="1"/>
  <c r="Z93" i="1"/>
  <c r="S585" i="33" s="1"/>
  <c r="Z1447" i="1"/>
  <c r="AA1447" i="1" s="1"/>
  <c r="Z1645" i="1"/>
  <c r="AA1645" i="1" s="1"/>
  <c r="Z1673" i="1"/>
  <c r="Z1640" i="1"/>
  <c r="AA1640" i="1" s="1"/>
  <c r="Z125" i="1"/>
  <c r="AA125" i="1" s="1"/>
  <c r="Z658" i="1"/>
  <c r="AA658" i="1" s="1"/>
  <c r="Z13" i="1"/>
  <c r="Z1646" i="1"/>
  <c r="AA1646" i="1" s="1"/>
  <c r="Y151" i="1"/>
  <c r="R701" i="33"/>
  <c r="Y153" i="1"/>
  <c r="X148" i="1"/>
  <c r="X157" i="1" s="1"/>
  <c r="X149" i="1"/>
  <c r="X158" i="1" s="1"/>
  <c r="X152" i="1"/>
  <c r="X161" i="1" s="1"/>
  <c r="X151" i="1"/>
  <c r="X160" i="1" s="1"/>
  <c r="X153" i="1"/>
  <c r="X162" i="1" s="1"/>
  <c r="X154" i="1"/>
  <c r="X163" i="1" s="1"/>
  <c r="Y148" i="1"/>
  <c r="R695" i="33"/>
  <c r="R696" i="33"/>
  <c r="Q386" i="33"/>
  <c r="W157" i="1"/>
  <c r="Q389" i="33"/>
  <c r="W160" i="1"/>
  <c r="Q335" i="33"/>
  <c r="Q406" i="33" s="1"/>
  <c r="Q458" i="33"/>
  <c r="Q392" i="33"/>
  <c r="W163" i="1"/>
  <c r="Y154" i="1"/>
  <c r="Y34" i="1"/>
  <c r="W164" i="1"/>
  <c r="Q334" i="33"/>
  <c r="Q405" i="33" s="1"/>
  <c r="Q457" i="33"/>
  <c r="Q388" i="33"/>
  <c r="W159" i="1"/>
  <c r="W162" i="1"/>
  <c r="Q338" i="33"/>
  <c r="Q409" i="33" s="1"/>
  <c r="Q461" i="33"/>
  <c r="Q462" i="33"/>
  <c r="Q339" i="33"/>
  <c r="Q410" i="33" s="1"/>
  <c r="X155" i="1"/>
  <c r="X164" i="1" s="1"/>
  <c r="Y35" i="1"/>
  <c r="R317" i="33" s="1"/>
  <c r="Y149" i="1"/>
  <c r="R698" i="33"/>
  <c r="Y41" i="1"/>
  <c r="R323" i="33" s="1"/>
  <c r="Y40" i="1"/>
  <c r="R322" i="33" s="1"/>
  <c r="Y155" i="1"/>
  <c r="Q456" i="33"/>
  <c r="Q333" i="33"/>
  <c r="Q404" i="33" s="1"/>
  <c r="Q387" i="33"/>
  <c r="W158" i="1"/>
  <c r="X150" i="1"/>
  <c r="X159" i="1" s="1"/>
  <c r="Q460" i="33"/>
  <c r="Q337" i="33"/>
  <c r="Q408" i="33" s="1"/>
  <c r="W161" i="1"/>
  <c r="Q336" i="33"/>
  <c r="Q407" i="33" s="1"/>
  <c r="Q459" i="33"/>
  <c r="AA2551" i="1" l="1"/>
  <c r="AA2550" i="1"/>
  <c r="AA2548" i="1"/>
  <c r="AA2545" i="1"/>
  <c r="AA2544" i="1"/>
  <c r="AA1526" i="1"/>
  <c r="AA1528" i="1"/>
  <c r="AA1529" i="1"/>
  <c r="AA1530" i="1"/>
  <c r="AA1532" i="1"/>
  <c r="AA1527" i="1"/>
  <c r="AA1531" i="1"/>
  <c r="AA1525" i="1"/>
  <c r="AA950" i="1"/>
  <c r="AA956" i="1"/>
  <c r="AA952" i="1"/>
  <c r="AA955" i="1"/>
  <c r="AA949" i="1"/>
  <c r="AA954" i="1"/>
  <c r="AA953" i="1"/>
  <c r="AA951" i="1"/>
  <c r="R316" i="33"/>
  <c r="R386" i="33" s="1"/>
  <c r="R319" i="33"/>
  <c r="R389" i="33" s="1"/>
  <c r="R318" i="33"/>
  <c r="R388" i="33" s="1"/>
  <c r="AB27" i="1"/>
  <c r="AB31" i="1"/>
  <c r="AB29" i="1"/>
  <c r="AB33" i="1"/>
  <c r="AB28" i="1"/>
  <c r="AB26" i="1"/>
  <c r="AB32" i="1"/>
  <c r="AB30" i="1"/>
  <c r="AA4492" i="1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 i="1"/>
  <c r="AB981" i="1"/>
  <c r="AB982" i="1"/>
  <c r="AB984" i="1"/>
  <c r="AB987" i="1"/>
  <c r="AB986" i="1"/>
  <c r="AB985" i="1"/>
  <c r="AA3245" i="1"/>
  <c r="AA3244" i="1"/>
  <c r="AA3248" i="1"/>
  <c r="AA3243" i="1"/>
  <c r="AA3246" i="1"/>
  <c r="AA3242" i="1"/>
  <c r="AA3249" i="1"/>
  <c r="AA3247" i="1"/>
  <c r="AA690" i="1"/>
  <c r="AA698" i="1" s="1"/>
  <c r="Z698" i="1"/>
  <c r="AA692" i="1"/>
  <c r="AA700" i="1" s="1"/>
  <c r="Z700" i="1"/>
  <c r="AA688" i="1"/>
  <c r="AA696" i="1" s="1"/>
  <c r="Z696" i="1"/>
  <c r="AA687" i="1"/>
  <c r="AA695" i="1" s="1"/>
  <c r="Z695" i="1"/>
  <c r="AA693" i="1"/>
  <c r="AA701" i="1" s="1"/>
  <c r="Z701" i="1"/>
  <c r="AA691" i="1"/>
  <c r="AA699" i="1" s="1"/>
  <c r="Z699" i="1"/>
  <c r="AA689" i="1"/>
  <c r="AA697" i="1" s="1"/>
  <c r="Z697" i="1"/>
  <c r="AA694" i="1"/>
  <c r="AA702" i="1" s="1"/>
  <c r="Z702" i="1"/>
  <c r="AA912" i="1"/>
  <c r="AA920" i="1" s="1"/>
  <c r="Z920" i="1"/>
  <c r="AA911" i="1"/>
  <c r="AA919" i="1" s="1"/>
  <c r="Z919" i="1"/>
  <c r="AA906" i="1"/>
  <c r="AA914" i="1" s="1"/>
  <c r="Z914" i="1"/>
  <c r="AA908" i="1"/>
  <c r="AA916" i="1" s="1"/>
  <c r="Z916" i="1"/>
  <c r="AA907" i="1"/>
  <c r="AA915" i="1" s="1"/>
  <c r="Z915" i="1"/>
  <c r="AA909" i="1"/>
  <c r="AA917" i="1" s="1"/>
  <c r="Z917" i="1"/>
  <c r="AA910" i="1"/>
  <c r="AA918" i="1" s="1"/>
  <c r="Z918" i="1"/>
  <c r="AA1327" i="1"/>
  <c r="AA1332" i="1"/>
  <c r="AA1406" i="1"/>
  <c r="AA1402" i="1"/>
  <c r="AA1404" i="1"/>
  <c r="AB1375" i="1"/>
  <c r="AB1372" i="1"/>
  <c r="AB1367" i="1"/>
  <c r="AB1399" i="1"/>
  <c r="AB1373" i="1"/>
  <c r="AB1397" i="1"/>
  <c r="AB1393" i="1"/>
  <c r="AB1374" i="1"/>
  <c r="AB1371" i="1"/>
  <c r="AB1398" i="1"/>
  <c r="AB1394" i="1"/>
  <c r="AB1395" i="1"/>
  <c r="AB1391" i="1"/>
  <c r="AB1383" i="1"/>
  <c r="AB1396" i="1"/>
  <c r="AB1392" i="1"/>
  <c r="AB1384" i="1"/>
  <c r="AB1386" i="1"/>
  <c r="AB1361" i="1"/>
  <c r="AB1360" i="1"/>
  <c r="AB1364" i="1"/>
  <c r="AB1388" i="1"/>
  <c r="AB1365" i="1"/>
  <c r="AB1362" i="1"/>
  <c r="AB1377" i="1"/>
  <c r="AB1379" i="1"/>
  <c r="AB1381" i="1"/>
  <c r="AB1387" i="1"/>
  <c r="AB1363" i="1"/>
  <c r="AB1378" i="1"/>
  <c r="AB1382" i="1"/>
  <c r="AB1390" i="1"/>
  <c r="AB1368" i="1"/>
  <c r="AB1369" i="1"/>
  <c r="AB1370" i="1"/>
  <c r="AB1389" i="1"/>
  <c r="AB1380" i="1"/>
  <c r="AB1366" i="1"/>
  <c r="AB1385" i="1"/>
  <c r="AB1376" i="1"/>
  <c r="AA1407" i="1"/>
  <c r="AA1334" i="1"/>
  <c r="AB1270" i="1"/>
  <c r="AB1278" i="1"/>
  <c r="AB1269" i="1"/>
  <c r="AB1263" i="1"/>
  <c r="AB1310" i="1"/>
  <c r="AB1309" i="1"/>
  <c r="AB1286" i="1"/>
  <c r="AB1307" i="1"/>
  <c r="AB1308" i="1"/>
  <c r="AB1299" i="1"/>
  <c r="AB1295" i="1"/>
  <c r="AB1326" i="1"/>
  <c r="AB1262" i="1"/>
  <c r="AB1298" i="1"/>
  <c r="AB1294" i="1"/>
  <c r="AB1306" i="1"/>
  <c r="AB1297" i="1"/>
  <c r="AB1302" i="1"/>
  <c r="AB1296" i="1"/>
  <c r="AB1322" i="1"/>
  <c r="AB1318" i="1"/>
  <c r="AB1325" i="1"/>
  <c r="AB1321" i="1"/>
  <c r="AB1285" i="1"/>
  <c r="AB1324" i="1"/>
  <c r="AB1320" i="1"/>
  <c r="AB1323" i="1"/>
  <c r="AB1319" i="1"/>
  <c r="AB1314" i="1"/>
  <c r="AB1283" i="1"/>
  <c r="AB1288" i="1"/>
  <c r="AB1292" i="1"/>
  <c r="AB1303" i="1"/>
  <c r="AB1300" i="1"/>
  <c r="AB1301" i="1"/>
  <c r="AB1257" i="1"/>
  <c r="AB1264" i="1"/>
  <c r="AB1268" i="1"/>
  <c r="AB1265" i="1"/>
  <c r="AB1272" i="1"/>
  <c r="AB1276" i="1"/>
  <c r="AB1282" i="1"/>
  <c r="AB1313" i="1"/>
  <c r="AB1317" i="1"/>
  <c r="AB1287" i="1"/>
  <c r="AB1291" i="1"/>
  <c r="AB1312" i="1"/>
  <c r="AB1316" i="1"/>
  <c r="AB1280" i="1"/>
  <c r="AB1290" i="1"/>
  <c r="AB1304" i="1"/>
  <c r="AB1261" i="1"/>
  <c r="AB1266" i="1"/>
  <c r="AB1267" i="1"/>
  <c r="AB1274" i="1"/>
  <c r="AB1284" i="1"/>
  <c r="AB1311" i="1"/>
  <c r="AB1315" i="1"/>
  <c r="AB1281" i="1"/>
  <c r="AB1279" i="1"/>
  <c r="AB1289" i="1"/>
  <c r="AB1293" i="1"/>
  <c r="AB1305" i="1"/>
  <c r="AB1256" i="1"/>
  <c r="AB1258" i="1"/>
  <c r="AB1255" i="1"/>
  <c r="AB1273" i="1"/>
  <c r="AB1277" i="1"/>
  <c r="AB1260" i="1"/>
  <c r="AB1259" i="1"/>
  <c r="AB1271" i="1"/>
  <c r="AB1275" i="1"/>
  <c r="AB1236" i="1"/>
  <c r="AB1234" i="1"/>
  <c r="AB1230" i="1"/>
  <c r="AB1232" i="1"/>
  <c r="AB1228" i="1"/>
  <c r="AB1222" i="1"/>
  <c r="AB1221" i="1"/>
  <c r="AB1235" i="1"/>
  <c r="AB1233" i="1"/>
  <c r="AB1231" i="1"/>
  <c r="AB1229" i="1"/>
  <c r="AB1220" i="1"/>
  <c r="AB1212" i="1"/>
  <c r="AB1214" i="1"/>
  <c r="AB1213" i="1"/>
  <c r="AB1206" i="1"/>
  <c r="AB1210" i="1"/>
  <c r="AB1219" i="1"/>
  <c r="AB1226" i="1"/>
  <c r="AB1223" i="1"/>
  <c r="AB1205" i="1"/>
  <c r="AB1209" i="1"/>
  <c r="AB1225" i="1"/>
  <c r="AB1208" i="1"/>
  <c r="AB1217" i="1"/>
  <c r="AB1218" i="1"/>
  <c r="AB1224" i="1"/>
  <c r="AB1227" i="1"/>
  <c r="AB1207" i="1"/>
  <c r="AB1211" i="1"/>
  <c r="AB1216" i="1"/>
  <c r="AB1215" i="1"/>
  <c r="AB1196" i="1"/>
  <c r="AB1180" i="1"/>
  <c r="AB1178" i="1"/>
  <c r="AB1176" i="1"/>
  <c r="AB1174" i="1"/>
  <c r="AB1108" i="1"/>
  <c r="AB1177" i="1"/>
  <c r="AB1173" i="1"/>
  <c r="AB1116" i="1"/>
  <c r="AB1179" i="1"/>
  <c r="AB1104" i="1"/>
  <c r="AB1100" i="1"/>
  <c r="AB1103" i="1"/>
  <c r="AB1101" i="1"/>
  <c r="AB1175" i="1"/>
  <c r="AB1106" i="1"/>
  <c r="AB1102" i="1"/>
  <c r="AB1105" i="1"/>
  <c r="AB1107" i="1"/>
  <c r="AB1096" i="1"/>
  <c r="AB1093" i="1"/>
  <c r="AB1094" i="1"/>
  <c r="AB1099" i="1"/>
  <c r="AB1109" i="1"/>
  <c r="AB1110" i="1"/>
  <c r="AB1111" i="1"/>
  <c r="AB1112" i="1"/>
  <c r="AB1113" i="1"/>
  <c r="AB1114" i="1"/>
  <c r="AB1115" i="1"/>
  <c r="AB1190" i="1"/>
  <c r="AB1191" i="1"/>
  <c r="AB1193" i="1"/>
  <c r="AB1194" i="1"/>
  <c r="AB1095" i="1"/>
  <c r="AB1098" i="1"/>
  <c r="AB1189" i="1"/>
  <c r="AB1192" i="1"/>
  <c r="AB1195" i="1"/>
  <c r="AB1097" i="1"/>
  <c r="AB4006" i="1"/>
  <c r="AB3999" i="1"/>
  <c r="AB4002" i="1"/>
  <c r="AB4000" i="1"/>
  <c r="AB4004" i="1"/>
  <c r="AB4001" i="1"/>
  <c r="AB4003" i="1"/>
  <c r="AB4005" i="1"/>
  <c r="AB3941" i="1"/>
  <c r="AB3940" i="1"/>
  <c r="AB3939" i="1"/>
  <c r="AB3938" i="1"/>
  <c r="AB3937" i="1"/>
  <c r="AB3936" i="1"/>
  <c r="AB3935" i="1"/>
  <c r="AB3934" i="1"/>
  <c r="AB3942" i="1"/>
  <c r="AB3921" i="1"/>
  <c r="AB3920" i="1"/>
  <c r="AB3919" i="1"/>
  <c r="AB3918" i="1"/>
  <c r="AB3933" i="1"/>
  <c r="AB3926" i="1"/>
  <c r="AB3929" i="1"/>
  <c r="AB3902" i="1"/>
  <c r="AB3910" i="1"/>
  <c r="AB3901" i="1"/>
  <c r="AB3897" i="1"/>
  <c r="AB3899" i="1"/>
  <c r="AB3896" i="1"/>
  <c r="AB3894" i="1"/>
  <c r="AB3900" i="1"/>
  <c r="AB3880" i="1"/>
  <c r="AB3879" i="1"/>
  <c r="AB3966" i="1"/>
  <c r="AB3998" i="1"/>
  <c r="AB3895" i="1"/>
  <c r="AB3893" i="1"/>
  <c r="AB3881" i="1"/>
  <c r="AB3983" i="1"/>
  <c r="AB3996" i="1"/>
  <c r="AB3907" i="1"/>
  <c r="AB3886" i="1"/>
  <c r="AB3898" i="1"/>
  <c r="AB3994" i="1"/>
  <c r="AB3903" i="1"/>
  <c r="AB3997" i="1"/>
  <c r="AB3993" i="1"/>
  <c r="AB3990" i="1"/>
  <c r="AB3991" i="1"/>
  <c r="AB3995" i="1"/>
  <c r="AB3989" i="1"/>
  <c r="AB3961" i="1"/>
  <c r="AB3890" i="1"/>
  <c r="AB3889" i="1"/>
  <c r="AB3906" i="1"/>
  <c r="AB3909" i="1"/>
  <c r="AB3930" i="1"/>
  <c r="AB3963" i="1"/>
  <c r="AB3959" i="1"/>
  <c r="AB3987" i="1"/>
  <c r="AB3917" i="1"/>
  <c r="AB3992" i="1"/>
  <c r="AB3984" i="1"/>
  <c r="AB3888" i="1"/>
  <c r="AB3965" i="1"/>
  <c r="AB3923" i="1"/>
  <c r="AB3988" i="1"/>
  <c r="AB3913" i="1"/>
  <c r="AB3927" i="1"/>
  <c r="AB3884" i="1"/>
  <c r="AB3883" i="1"/>
  <c r="AB3885" i="1"/>
  <c r="AB3912" i="1"/>
  <c r="AB3916" i="1"/>
  <c r="AB3985" i="1"/>
  <c r="AB3905" i="1"/>
  <c r="AB3931" i="1"/>
  <c r="AB3892" i="1"/>
  <c r="AB3887" i="1"/>
  <c r="AB3882" i="1"/>
  <c r="AB3904" i="1"/>
  <c r="AB3925" i="1"/>
  <c r="AB3891" i="1"/>
  <c r="AB3915" i="1"/>
  <c r="AB3928" i="1"/>
  <c r="AB3908" i="1"/>
  <c r="AB3922" i="1"/>
  <c r="AB3932" i="1"/>
  <c r="AB3986" i="1"/>
  <c r="AB3960" i="1"/>
  <c r="AB3962" i="1"/>
  <c r="AB3964" i="1"/>
  <c r="AB3911" i="1"/>
  <c r="AB3914" i="1"/>
  <c r="AB3924" i="1"/>
  <c r="AB2911" i="1"/>
  <c r="AB2910" i="1"/>
  <c r="AB2908" i="1"/>
  <c r="AB2904" i="1"/>
  <c r="AB2909" i="1"/>
  <c r="AB2906" i="1"/>
  <c r="AB2905" i="1"/>
  <c r="AB2943" i="1"/>
  <c r="AB2907" i="1"/>
  <c r="AB2903" i="1"/>
  <c r="AB2940" i="1"/>
  <c r="AB2936" i="1"/>
  <c r="AB2951" i="1"/>
  <c r="AB2942" i="1"/>
  <c r="AB2939" i="1"/>
  <c r="AB2937" i="1"/>
  <c r="AB2941" i="1"/>
  <c r="AB2938" i="1"/>
  <c r="AB2927" i="1"/>
  <c r="AB2928" i="1"/>
  <c r="AB2919" i="1"/>
  <c r="AB3003" i="1"/>
  <c r="AB3002" i="1"/>
  <c r="AB3001" i="1"/>
  <c r="AB3000" i="1"/>
  <c r="AB3015" i="1"/>
  <c r="AB2959" i="1"/>
  <c r="AB3007" i="1"/>
  <c r="AB2983" i="1"/>
  <c r="AB2929" i="1"/>
  <c r="AB2957" i="1"/>
  <c r="AB3004" i="1"/>
  <c r="AB3014" i="1"/>
  <c r="AB3010" i="1"/>
  <c r="AB2958" i="1"/>
  <c r="AB3013" i="1"/>
  <c r="AB3012" i="1"/>
  <c r="AB3008" i="1"/>
  <c r="AB2935" i="1"/>
  <c r="AB3011" i="1"/>
  <c r="AB3023" i="1"/>
  <c r="AB2952" i="1"/>
  <c r="AB3009" i="1"/>
  <c r="AB3018" i="1"/>
  <c r="AB3022" i="1"/>
  <c r="AB3019" i="1"/>
  <c r="AB2944" i="1"/>
  <c r="AB2896" i="1"/>
  <c r="AB3005" i="1"/>
  <c r="AB2920" i="1"/>
  <c r="AB2924" i="1"/>
  <c r="AB2976" i="1"/>
  <c r="AB2978" i="1"/>
  <c r="AB2980" i="1"/>
  <c r="AB2982" i="1"/>
  <c r="AB2923" i="1"/>
  <c r="AB2914" i="1"/>
  <c r="AB2915" i="1"/>
  <c r="AB2931" i="1"/>
  <c r="AB2898" i="1"/>
  <c r="AB2949" i="1"/>
  <c r="AB2955" i="1"/>
  <c r="AB3021" i="1"/>
  <c r="AB3017" i="1"/>
  <c r="AB3016" i="1"/>
  <c r="AB3020" i="1"/>
  <c r="AB2926" i="1"/>
  <c r="AB2979" i="1"/>
  <c r="AB2925" i="1"/>
  <c r="AB2918" i="1"/>
  <c r="AB2913" i="1"/>
  <c r="AB2917" i="1"/>
  <c r="AB2946" i="1"/>
  <c r="AB2897" i="1"/>
  <c r="AB2948" i="1"/>
  <c r="AB2902" i="1"/>
  <c r="AB2947" i="1"/>
  <c r="AB3006" i="1"/>
  <c r="AB2922" i="1"/>
  <c r="AB2932" i="1"/>
  <c r="AB2954" i="1"/>
  <c r="AB2977" i="1"/>
  <c r="AB2933" i="1"/>
  <c r="AB2934" i="1"/>
  <c r="AB2950" i="1"/>
  <c r="AB2945" i="1"/>
  <c r="AB2981" i="1"/>
  <c r="AB2916" i="1"/>
  <c r="AB2930" i="1"/>
  <c r="AB2899" i="1"/>
  <c r="AB2900" i="1"/>
  <c r="AB2956" i="1"/>
  <c r="AB2912" i="1"/>
  <c r="AB2921" i="1"/>
  <c r="AB2901" i="1"/>
  <c r="AB2953" i="1"/>
  <c r="AA913" i="1"/>
  <c r="AA921" i="1" s="1"/>
  <c r="Z921" i="1"/>
  <c r="AA889" i="1"/>
  <c r="AA890" i="1"/>
  <c r="AB908" i="1"/>
  <c r="AB916" i="1" s="1"/>
  <c r="AB906" i="1"/>
  <c r="AB914" i="1" s="1"/>
  <c r="AB912" i="1"/>
  <c r="AB920" i="1" s="1"/>
  <c r="AB910" i="1"/>
  <c r="AB918" i="1" s="1"/>
  <c r="AB911" i="1"/>
  <c r="AB919" i="1" s="1"/>
  <c r="AB907" i="1"/>
  <c r="AB915" i="1" s="1"/>
  <c r="AB913" i="1"/>
  <c r="AB921" i="1" s="1"/>
  <c r="AB909" i="1"/>
  <c r="AB917" i="1" s="1"/>
  <c r="AB1012" i="1"/>
  <c r="AB1006" i="1"/>
  <c r="AB1007" i="1"/>
  <c r="AB1008" i="1"/>
  <c r="AB1009" i="1"/>
  <c r="AB1011" i="1"/>
  <c r="AB1010" i="1"/>
  <c r="AB1005" i="1"/>
  <c r="AB896" i="1"/>
  <c r="AB893" i="1"/>
  <c r="AB894" i="1"/>
  <c r="AB891" i="1"/>
  <c r="AB889" i="1"/>
  <c r="AB890" i="1"/>
  <c r="AB895" i="1"/>
  <c r="AB892" i="1"/>
  <c r="Z34" i="1"/>
  <c r="AA2549" i="1"/>
  <c r="AA2546" i="1"/>
  <c r="AA2547" i="1"/>
  <c r="AB2551" i="1"/>
  <c r="AB2484" i="1"/>
  <c r="AB2483" i="1"/>
  <c r="AB2482" i="1"/>
  <c r="AB2481" i="1"/>
  <c r="AB2480" i="1"/>
  <c r="AB2479" i="1"/>
  <c r="AB2478" i="1"/>
  <c r="AB2485" i="1"/>
  <c r="AB2477" i="1"/>
  <c r="AB2472" i="1"/>
  <c r="AB2474" i="1"/>
  <c r="AB2550" i="1"/>
  <c r="AB2473" i="1"/>
  <c r="AB2476" i="1"/>
  <c r="AB2549" i="1"/>
  <c r="AB2545" i="1"/>
  <c r="AB2475" i="1"/>
  <c r="AB2471" i="1"/>
  <c r="AB2546" i="1"/>
  <c r="AB2544" i="1"/>
  <c r="AB2470" i="1"/>
  <c r="AB2547" i="1"/>
  <c r="AB2548" i="1"/>
  <c r="AA1679" i="1"/>
  <c r="R460" i="33"/>
  <c r="R391" i="33"/>
  <c r="R390" i="33"/>
  <c r="AA8" i="1"/>
  <c r="Y162" i="1"/>
  <c r="AA1405" i="1"/>
  <c r="AB1407" i="1"/>
  <c r="AB1401" i="1"/>
  <c r="AB1405" i="1"/>
  <c r="AB1400" i="1"/>
  <c r="AB1404" i="1"/>
  <c r="AB1406" i="1"/>
  <c r="AB1402" i="1"/>
  <c r="AB1403" i="1"/>
  <c r="AA1400" i="1"/>
  <c r="AA1401" i="1"/>
  <c r="AA1403" i="1"/>
  <c r="AA1678" i="1"/>
  <c r="Y160" i="1"/>
  <c r="Y161" i="1"/>
  <c r="AA77" i="1"/>
  <c r="S697" i="33"/>
  <c r="AA1339" i="1"/>
  <c r="AA1342" i="1"/>
  <c r="AA18" i="1"/>
  <c r="AA34" i="1" s="1"/>
  <c r="AA97" i="1"/>
  <c r="AA79" i="1"/>
  <c r="AA1328" i="1"/>
  <c r="AA82" i="1"/>
  <c r="AA1340" i="1"/>
  <c r="R337" i="33"/>
  <c r="R408" i="33" s="1"/>
  <c r="S566" i="33"/>
  <c r="AA83" i="1"/>
  <c r="AA1154" i="1"/>
  <c r="AA1118" i="1"/>
  <c r="AA1650" i="1"/>
  <c r="S696" i="33"/>
  <c r="AA1119" i="1"/>
  <c r="AA1124" i="1"/>
  <c r="S563" i="33"/>
  <c r="AA80" i="1"/>
  <c r="S584" i="33"/>
  <c r="AA92" i="1"/>
  <c r="AA25" i="1"/>
  <c r="AA41" i="1" s="1"/>
  <c r="Z41" i="1"/>
  <c r="S323" i="33" s="1"/>
  <c r="S599" i="33"/>
  <c r="AA107" i="1"/>
  <c r="AA1329" i="1"/>
  <c r="AA78" i="1"/>
  <c r="AA1122" i="1"/>
  <c r="AA23" i="1"/>
  <c r="AA39" i="1" s="1"/>
  <c r="Z39" i="1"/>
  <c r="S731" i="33"/>
  <c r="AA1674" i="1"/>
  <c r="S559" i="33"/>
  <c r="AA76" i="1"/>
  <c r="AA1337" i="1"/>
  <c r="AA1654" i="1"/>
  <c r="S700" i="33"/>
  <c r="AA1331" i="1"/>
  <c r="Z150" i="1"/>
  <c r="AA46" i="1"/>
  <c r="AA9" i="1"/>
  <c r="S732" i="33"/>
  <c r="AA1675" i="1"/>
  <c r="S588" i="33"/>
  <c r="AA96" i="1"/>
  <c r="AA50" i="1"/>
  <c r="Z154" i="1"/>
  <c r="AA1651" i="1"/>
  <c r="R462" i="33"/>
  <c r="R339" i="33"/>
  <c r="R410" i="33" s="1"/>
  <c r="S586" i="33"/>
  <c r="AA94" i="1"/>
  <c r="AA1648" i="1"/>
  <c r="S694" i="33"/>
  <c r="AA44" i="1"/>
  <c r="Z148" i="1"/>
  <c r="AA1649" i="1"/>
  <c r="S695" i="33"/>
  <c r="AA1330" i="1"/>
  <c r="S570" i="33"/>
  <c r="AA87" i="1"/>
  <c r="AA1151" i="1"/>
  <c r="AA24" i="1"/>
  <c r="AA40" i="1" s="1"/>
  <c r="Z40" i="1"/>
  <c r="S322" i="33" s="1"/>
  <c r="S573" i="33"/>
  <c r="AA90" i="1"/>
  <c r="AA1153" i="1"/>
  <c r="S569" i="33"/>
  <c r="AA86" i="1"/>
  <c r="Z38" i="1"/>
  <c r="S320" i="33" s="1"/>
  <c r="AA22" i="1"/>
  <c r="AA38" i="1" s="1"/>
  <c r="AA20" i="1"/>
  <c r="AA36" i="1" s="1"/>
  <c r="Z36" i="1"/>
  <c r="S318" i="33" s="1"/>
  <c r="S571" i="33"/>
  <c r="AA88" i="1"/>
  <c r="AA19" i="1"/>
  <c r="AA35" i="1" s="1"/>
  <c r="Z35" i="1"/>
  <c r="S317" i="33" s="1"/>
  <c r="AA49" i="1"/>
  <c r="Z153" i="1"/>
  <c r="AA12" i="1"/>
  <c r="S587" i="33"/>
  <c r="AA95" i="1"/>
  <c r="S733" i="33"/>
  <c r="AA1676" i="1"/>
  <c r="AA1652" i="1"/>
  <c r="S698" i="33"/>
  <c r="AA1149" i="1"/>
  <c r="AB1342" i="1"/>
  <c r="AB1328" i="1"/>
  <c r="AB1337" i="1"/>
  <c r="AB1332" i="1"/>
  <c r="AB3264" i="1"/>
  <c r="AB4328" i="1"/>
  <c r="AB4326" i="1"/>
  <c r="AB4321" i="1"/>
  <c r="AB681" i="1"/>
  <c r="AB689" i="1"/>
  <c r="AB682" i="1"/>
  <c r="AB684" i="1"/>
  <c r="AB1685" i="1"/>
  <c r="AB1684" i="1"/>
  <c r="AB147" i="1"/>
  <c r="AB47" i="1"/>
  <c r="AB15" i="1"/>
  <c r="AB64" i="1"/>
  <c r="AB92" i="1"/>
  <c r="T584" i="33" s="1"/>
  <c r="AB107" i="1"/>
  <c r="AB128" i="1"/>
  <c r="AB177" i="1"/>
  <c r="AB68" i="1"/>
  <c r="AB76" i="1"/>
  <c r="T559" i="33" s="1"/>
  <c r="AB104" i="1"/>
  <c r="T596" i="33" s="1"/>
  <c r="AB132" i="1"/>
  <c r="AB140" i="1"/>
  <c r="AB82" i="1"/>
  <c r="T565" i="33" s="1"/>
  <c r="AB114" i="1"/>
  <c r="AB146" i="1"/>
  <c r="AB77" i="1"/>
  <c r="T560" i="33" s="1"/>
  <c r="AB145" i="1"/>
  <c r="AB67" i="1"/>
  <c r="AB180" i="1"/>
  <c r="AB81" i="1"/>
  <c r="T564" i="33" s="1"/>
  <c r="AB101" i="1"/>
  <c r="T593" i="33" s="1"/>
  <c r="AB61" i="1"/>
  <c r="AB640" i="1"/>
  <c r="AB1124" i="1"/>
  <c r="AB1490" i="1"/>
  <c r="AB1117" i="1"/>
  <c r="AB1121" i="1"/>
  <c r="AB1149" i="1"/>
  <c r="AB1153" i="1"/>
  <c r="AB1451" i="1"/>
  <c r="AB1455" i="1"/>
  <c r="AB637" i="1"/>
  <c r="AB650" i="1"/>
  <c r="AB1140" i="1"/>
  <c r="AB645" i="1"/>
  <c r="AB1132" i="1"/>
  <c r="AB1438" i="1"/>
  <c r="AB1486" i="1"/>
  <c r="AB1584" i="1"/>
  <c r="AB1603" i="1"/>
  <c r="AB1638" i="1"/>
  <c r="AB1646" i="1"/>
  <c r="AB1014" i="1"/>
  <c r="AB1183" i="1"/>
  <c r="AB1467" i="1"/>
  <c r="AB1526" i="1"/>
  <c r="AB1539" i="1"/>
  <c r="AB1583" i="1"/>
  <c r="AB1652" i="1"/>
  <c r="AB1013" i="1"/>
  <c r="AB1182" i="1"/>
  <c r="AB1468" i="1"/>
  <c r="AB1534" i="1"/>
  <c r="AB1573" i="1"/>
  <c r="AB1637" i="1"/>
  <c r="AB1133" i="1"/>
  <c r="AB1531" i="1"/>
  <c r="AB1639" i="1"/>
  <c r="AB993" i="1"/>
  <c r="AB1439" i="1"/>
  <c r="AB1575" i="1"/>
  <c r="AB1643" i="1"/>
  <c r="AB3702" i="1"/>
  <c r="AB3697" i="1"/>
  <c r="AB4009" i="1"/>
  <c r="AB1533" i="1"/>
  <c r="AB3029" i="1"/>
  <c r="AB3701" i="1"/>
  <c r="AB1654" i="1"/>
  <c r="AB3027" i="1"/>
  <c r="AB3249" i="1"/>
  <c r="AB4411" i="1"/>
  <c r="AB4491" i="1"/>
  <c r="AB4498" i="1"/>
  <c r="AB4494" i="1"/>
  <c r="AB4488" i="1"/>
  <c r="AB4499" i="1"/>
  <c r="AB4414" i="1"/>
  <c r="AB3246" i="1"/>
  <c r="AB2817" i="1"/>
  <c r="AB2822" i="1"/>
  <c r="AB1461" i="1"/>
  <c r="AB1159" i="1"/>
  <c r="AB8" i="1"/>
  <c r="AB89" i="1"/>
  <c r="AB55" i="1"/>
  <c r="AB1126" i="1"/>
  <c r="AB1446" i="1"/>
  <c r="AB1197" i="1"/>
  <c r="AB263" i="1"/>
  <c r="AB1130" i="1"/>
  <c r="AB1593" i="1"/>
  <c r="AB1131" i="1"/>
  <c r="AB950" i="1"/>
  <c r="AB90" i="1"/>
  <c r="T573" i="33" s="1"/>
  <c r="AB135" i="1"/>
  <c r="AB265" i="1"/>
  <c r="AB93" i="1"/>
  <c r="T585" i="33" s="1"/>
  <c r="AB262" i="1"/>
  <c r="AB1673" i="1"/>
  <c r="AB1447" i="1"/>
  <c r="AB1199" i="1"/>
  <c r="AB658" i="1"/>
  <c r="AB1128" i="1"/>
  <c r="AB1125" i="1"/>
  <c r="AB953" i="1"/>
  <c r="AB116" i="1"/>
  <c r="AB1198" i="1"/>
  <c r="AB12" i="1"/>
  <c r="AB1339" i="1"/>
  <c r="AB1338" i="1"/>
  <c r="AB1327" i="1"/>
  <c r="AB1331" i="1"/>
  <c r="AB3263" i="1"/>
  <c r="AB4324" i="1"/>
  <c r="AB4322" i="1"/>
  <c r="AB692" i="1"/>
  <c r="AB687" i="1"/>
  <c r="AB1686" i="1"/>
  <c r="AB51" i="1"/>
  <c r="AB44" i="1"/>
  <c r="AB21" i="1"/>
  <c r="AB66" i="1"/>
  <c r="AB111" i="1"/>
  <c r="AB181" i="1"/>
  <c r="AB18" i="1"/>
  <c r="AB80" i="1"/>
  <c r="T563" i="33" s="1"/>
  <c r="AB106" i="1"/>
  <c r="AB144" i="1"/>
  <c r="AB59" i="1"/>
  <c r="AB123" i="1"/>
  <c r="AB19" i="1"/>
  <c r="AB127" i="1"/>
  <c r="AB113" i="1"/>
  <c r="AB97" i="1"/>
  <c r="AB642" i="1"/>
  <c r="AB1156" i="1"/>
  <c r="AB1122" i="1"/>
  <c r="AB1154" i="1"/>
  <c r="AB1452" i="1"/>
  <c r="AB639" i="1"/>
  <c r="AB992" i="1"/>
  <c r="AB1136" i="1"/>
  <c r="AB1532" i="1"/>
  <c r="AB1597" i="1"/>
  <c r="AB1640" i="1"/>
  <c r="AB1649" i="1"/>
  <c r="AB1187" i="1"/>
  <c r="AB1471" i="1"/>
  <c r="AB1574" i="1"/>
  <c r="AB1587" i="1"/>
  <c r="AB649" i="1"/>
  <c r="AB1186" i="1"/>
  <c r="AB1472" i="1"/>
  <c r="AB1582" i="1"/>
  <c r="AB1641" i="1"/>
  <c r="AB1181" i="1"/>
  <c r="AB1579" i="1"/>
  <c r="AB1016" i="1"/>
  <c r="AB1581" i="1"/>
  <c r="AB1647" i="1"/>
  <c r="AB4013" i="1"/>
  <c r="AB1598" i="1"/>
  <c r="AB4493" i="1"/>
  <c r="AB3028" i="1"/>
  <c r="AB4490" i="1"/>
  <c r="AB4501" i="1"/>
  <c r="AB3244" i="1"/>
  <c r="AB1645" i="1"/>
  <c r="AB2820" i="1"/>
  <c r="AB1678" i="1"/>
  <c r="AB125" i="1"/>
  <c r="AB121" i="1"/>
  <c r="AB53" i="1"/>
  <c r="AB1144" i="1"/>
  <c r="AB3245" i="1"/>
  <c r="AB1464" i="1"/>
  <c r="AB1591" i="1"/>
  <c r="AB657" i="1"/>
  <c r="AB261" i="1"/>
  <c r="AB86" i="1"/>
  <c r="T569" i="33" s="1"/>
  <c r="AB1462" i="1"/>
  <c r="AB1147" i="1"/>
  <c r="AB654" i="1"/>
  <c r="AB1481" i="1"/>
  <c r="AB951" i="1"/>
  <c r="AB1157" i="1"/>
  <c r="AB1146" i="1"/>
  <c r="AB1341" i="1"/>
  <c r="AB1333" i="1"/>
  <c r="AB3262" i="1"/>
  <c r="AB4323" i="1"/>
  <c r="AB688" i="1"/>
  <c r="AB1689" i="1"/>
  <c r="AB45" i="1"/>
  <c r="AB75" i="1"/>
  <c r="AB124" i="1"/>
  <c r="AB100" i="1"/>
  <c r="AB108" i="1"/>
  <c r="AB73" i="1"/>
  <c r="AB179" i="1"/>
  <c r="AB65" i="1"/>
  <c r="AB636" i="1"/>
  <c r="AB1588" i="1"/>
  <c r="AB694" i="1"/>
  <c r="AB691" i="1"/>
  <c r="AB685" i="1"/>
  <c r="AB1683" i="1"/>
  <c r="AB25" i="1"/>
  <c r="AB48" i="1"/>
  <c r="AB94" i="1"/>
  <c r="AB130" i="1"/>
  <c r="AB70" i="1"/>
  <c r="AB134" i="1"/>
  <c r="AB91" i="1"/>
  <c r="T574" i="33" s="1"/>
  <c r="AB175" i="1"/>
  <c r="AB651" i="1"/>
  <c r="AB109" i="1"/>
  <c r="AB1540" i="1"/>
  <c r="AB1118" i="1"/>
  <c r="AB1150" i="1"/>
  <c r="AB1456" i="1"/>
  <c r="AB1188" i="1"/>
  <c r="AB1466" i="1"/>
  <c r="AB1632" i="1"/>
  <c r="AB1018" i="1"/>
  <c r="AB1528" i="1"/>
  <c r="AB1017" i="1"/>
  <c r="AB1483" i="1"/>
  <c r="AB3031" i="1"/>
  <c r="AB1525" i="1"/>
  <c r="AB4014" i="1"/>
  <c r="AB4010" i="1"/>
  <c r="AB3698" i="1"/>
  <c r="AB4413" i="1"/>
  <c r="AB4502" i="1"/>
  <c r="AB4500" i="1"/>
  <c r="AB4503" i="1"/>
  <c r="AB1129" i="1"/>
  <c r="AB87" i="1"/>
  <c r="T570" i="33" s="1"/>
  <c r="AB1443" i="1"/>
  <c r="AB11" i="1"/>
  <c r="AB1478" i="1"/>
  <c r="AB133" i="1"/>
  <c r="AB1590" i="1"/>
  <c r="AB1445" i="1"/>
  <c r="AB1463" i="1"/>
  <c r="AB58" i="1"/>
  <c r="AB84" i="1"/>
  <c r="T567" i="33" s="1"/>
  <c r="AB1335" i="1"/>
  <c r="AB4327" i="1"/>
  <c r="AB683" i="1"/>
  <c r="AB693" i="1"/>
  <c r="AB1687" i="1"/>
  <c r="AB83" i="1"/>
  <c r="T566" i="33" s="1"/>
  <c r="AB60" i="1"/>
  <c r="AB139" i="1"/>
  <c r="AB72" i="1"/>
  <c r="AB178" i="1"/>
  <c r="AB137" i="1"/>
  <c r="AB1334" i="1"/>
  <c r="AB1340" i="1"/>
  <c r="AB1336" i="1"/>
  <c r="AB1330" i="1"/>
  <c r="AB3258" i="1"/>
  <c r="AB3260" i="1"/>
  <c r="AB3259" i="1"/>
  <c r="AB4325" i="1"/>
  <c r="AB686" i="1"/>
  <c r="AB680" i="1"/>
  <c r="AB690" i="1"/>
  <c r="AB679" i="1"/>
  <c r="AB1682" i="1"/>
  <c r="AB1688" i="1"/>
  <c r="AC4" i="1"/>
  <c r="AB115" i="1"/>
  <c r="AB46" i="1"/>
  <c r="AB50" i="1"/>
  <c r="AB62" i="1"/>
  <c r="AB79" i="1"/>
  <c r="T562" i="33" s="1"/>
  <c r="AB98" i="1"/>
  <c r="T590" i="33" s="1"/>
  <c r="AB126" i="1"/>
  <c r="AB143" i="1"/>
  <c r="AB24" i="1"/>
  <c r="AB74" i="1"/>
  <c r="AB102" i="1"/>
  <c r="T594" i="33" s="1"/>
  <c r="AB112" i="1"/>
  <c r="AB138" i="1"/>
  <c r="AB182" i="1"/>
  <c r="AB78" i="1"/>
  <c r="T561" i="33" s="1"/>
  <c r="AB110" i="1"/>
  <c r="AB142" i="1"/>
  <c r="AB69" i="1"/>
  <c r="AB99" i="1"/>
  <c r="T591" i="33" s="1"/>
  <c r="AB23" i="1"/>
  <c r="AB176" i="1"/>
  <c r="AB71" i="1"/>
  <c r="AB268" i="1"/>
  <c r="AB22" i="1"/>
  <c r="AB638" i="1"/>
  <c r="AB648" i="1"/>
  <c r="AB1458" i="1"/>
  <c r="AB1655" i="1"/>
  <c r="AB647" i="1"/>
  <c r="AB1120" i="1"/>
  <c r="AB1148" i="1"/>
  <c r="AB1152" i="1"/>
  <c r="AB1204" i="1"/>
  <c r="AB1450" i="1"/>
  <c r="AB1454" i="1"/>
  <c r="AB646" i="1"/>
  <c r="AB1020" i="1"/>
  <c r="AB1474" i="1"/>
  <c r="AB1019" i="1"/>
  <c r="AB1184" i="1"/>
  <c r="AB1484" i="1"/>
  <c r="AB1580" i="1"/>
  <c r="AB1601" i="1"/>
  <c r="AB1636" i="1"/>
  <c r="AB1644" i="1"/>
  <c r="AB1680" i="1"/>
  <c r="AB995" i="1"/>
  <c r="AB1139" i="1"/>
  <c r="AB1441" i="1"/>
  <c r="AB1489" i="1"/>
  <c r="AB1535" i="1"/>
  <c r="AB1578" i="1"/>
  <c r="AB1648" i="1"/>
  <c r="AB994" i="1"/>
  <c r="AB1138" i="1"/>
  <c r="AB1440" i="1"/>
  <c r="AB1488" i="1"/>
  <c r="AB1538" i="1"/>
  <c r="AB1602" i="1"/>
  <c r="AB989" i="1"/>
  <c r="AB1527" i="1"/>
  <c r="AB1635" i="1"/>
  <c r="AB659" i="1"/>
  <c r="AB1185" i="1"/>
  <c r="AB1537" i="1"/>
  <c r="AB1596" i="1"/>
  <c r="AB3030" i="1"/>
  <c r="AB3696" i="1"/>
  <c r="AB4008" i="1"/>
  <c r="AB4012" i="1"/>
  <c r="AB2823" i="1"/>
  <c r="AB3025" i="1"/>
  <c r="AB3700" i="1"/>
  <c r="AB1473" i="1"/>
  <c r="AB3024" i="1"/>
  <c r="AB4409" i="1"/>
  <c r="AB4489" i="1"/>
  <c r="AB4496" i="1"/>
  <c r="AB1650" i="1"/>
  <c r="AB4497" i="1"/>
  <c r="AB4412" i="1"/>
  <c r="AB3247" i="1"/>
  <c r="AB3248" i="1"/>
  <c r="AB3243" i="1"/>
  <c r="AB1677" i="1"/>
  <c r="AB2816" i="1"/>
  <c r="AB1465" i="1"/>
  <c r="AB1674" i="1"/>
  <c r="T731" i="33" s="1"/>
  <c r="AB1475" i="1"/>
  <c r="AB103" i="1"/>
  <c r="T595" i="33" s="1"/>
  <c r="AB117" i="1"/>
  <c r="AB57" i="1"/>
  <c r="AB264" i="1"/>
  <c r="AB1448" i="1"/>
  <c r="AB1200" i="1"/>
  <c r="AB267" i="1"/>
  <c r="AB2821" i="1"/>
  <c r="AB1594" i="1"/>
  <c r="AB1595" i="1"/>
  <c r="AB1161" i="1"/>
  <c r="AB952" i="1"/>
  <c r="AB653" i="1"/>
  <c r="AB56" i="1"/>
  <c r="AB129" i="1"/>
  <c r="AB88" i="1"/>
  <c r="T571" i="33" s="1"/>
  <c r="AB1449" i="1"/>
  <c r="AB1202" i="1"/>
  <c r="AB1143" i="1"/>
  <c r="AB63" i="1"/>
  <c r="AB1633" i="1"/>
  <c r="AB1162" i="1"/>
  <c r="AB1163" i="1"/>
  <c r="AB955" i="1"/>
  <c r="AB10" i="1"/>
  <c r="AB1201" i="1"/>
  <c r="AB656" i="1"/>
  <c r="AB13" i="1"/>
  <c r="AB1329" i="1"/>
  <c r="AB3265" i="1"/>
  <c r="AB3261" i="1"/>
  <c r="AB49" i="1"/>
  <c r="AB96" i="1"/>
  <c r="T588" i="33" s="1"/>
  <c r="AB20" i="1"/>
  <c r="AB136" i="1"/>
  <c r="AB105" i="1"/>
  <c r="T597" i="33" s="1"/>
  <c r="AB131" i="1"/>
  <c r="AB141" i="1"/>
  <c r="AB644" i="1"/>
  <c r="AB1123" i="1"/>
  <c r="AB996" i="1"/>
  <c r="AB1470" i="1"/>
  <c r="AB1642" i="1"/>
  <c r="AB991" i="1"/>
  <c r="AB1530" i="1"/>
  <c r="AB990" i="1"/>
  <c r="AB1487" i="1"/>
  <c r="AB1435" i="1"/>
  <c r="AB1585" i="1"/>
  <c r="AB3026" i="1"/>
  <c r="AB4415" i="1"/>
  <c r="AB4410" i="1"/>
  <c r="AB2818" i="1"/>
  <c r="AB1479" i="1"/>
  <c r="AB52" i="1"/>
  <c r="AB9" i="1"/>
  <c r="AB1460" i="1"/>
  <c r="AB1160" i="1"/>
  <c r="AB652" i="1"/>
  <c r="AB1459" i="1"/>
  <c r="AB1480" i="1"/>
  <c r="AB4495" i="1"/>
  <c r="AB1577" i="1"/>
  <c r="AB122" i="1"/>
  <c r="AB1476" i="1"/>
  <c r="AB1589" i="1"/>
  <c r="AB54" i="1"/>
  <c r="AB118" i="1"/>
  <c r="AB1477" i="1"/>
  <c r="AB1015" i="1"/>
  <c r="AB1599" i="1"/>
  <c r="AB1437" i="1"/>
  <c r="AB1604" i="1"/>
  <c r="AB1436" i="1"/>
  <c r="AB1137" i="1"/>
  <c r="AB3699" i="1"/>
  <c r="AB1203" i="1"/>
  <c r="AB954" i="1"/>
  <c r="AB1444" i="1"/>
  <c r="AB1675" i="1"/>
  <c r="T732" i="33" s="1"/>
  <c r="AB643" i="1"/>
  <c r="AB1151" i="1"/>
  <c r="AB1453" i="1"/>
  <c r="AB1442" i="1"/>
  <c r="AB1536" i="1"/>
  <c r="AB1653" i="1"/>
  <c r="AB1135" i="1"/>
  <c r="AB1576" i="1"/>
  <c r="AB1134" i="1"/>
  <c r="AB1586" i="1"/>
  <c r="AB1600" i="1"/>
  <c r="AB1651" i="1"/>
  <c r="AB3695" i="1"/>
  <c r="AB4416" i="1"/>
  <c r="AB1158" i="1"/>
  <c r="AB2819" i="1"/>
  <c r="AB1127" i="1"/>
  <c r="AB1142" i="1"/>
  <c r="AB1155" i="1"/>
  <c r="AB4007" i="1"/>
  <c r="AB119" i="1"/>
  <c r="AB95" i="1"/>
  <c r="T587" i="33" s="1"/>
  <c r="AB120" i="1"/>
  <c r="AB1119" i="1"/>
  <c r="AB641" i="1"/>
  <c r="AB1164" i="1"/>
  <c r="AB1634" i="1"/>
  <c r="AB1485" i="1"/>
  <c r="AB1482" i="1"/>
  <c r="AB956" i="1"/>
  <c r="AB1529" i="1"/>
  <c r="AB4011" i="1"/>
  <c r="AB1469" i="1"/>
  <c r="AB4492" i="1"/>
  <c r="AB3242" i="1"/>
  <c r="AB1592" i="1"/>
  <c r="AB1676" i="1"/>
  <c r="T733" i="33" s="1"/>
  <c r="AB85" i="1"/>
  <c r="AB1141" i="1"/>
  <c r="AB655" i="1"/>
  <c r="AB14" i="1"/>
  <c r="AB1145" i="1"/>
  <c r="AB266" i="1"/>
  <c r="AB1457" i="1"/>
  <c r="AB1679" i="1"/>
  <c r="T736" i="33" s="1"/>
  <c r="AB949" i="1"/>
  <c r="Z149" i="1"/>
  <c r="AA45" i="1"/>
  <c r="R458" i="33"/>
  <c r="Y159" i="1"/>
  <c r="R335" i="33"/>
  <c r="R406" i="33" s="1"/>
  <c r="Y157" i="1"/>
  <c r="R393" i="33"/>
  <c r="Y164" i="1"/>
  <c r="AA13" i="1"/>
  <c r="S730" i="33"/>
  <c r="AA1673" i="1"/>
  <c r="AA1653" i="1"/>
  <c r="S699" i="33"/>
  <c r="S597" i="33"/>
  <c r="AA105" i="1"/>
  <c r="S594" i="33"/>
  <c r="AA102" i="1"/>
  <c r="AA51" i="1"/>
  <c r="Z155" i="1"/>
  <c r="AA11" i="1"/>
  <c r="S592" i="33"/>
  <c r="AA100" i="1"/>
  <c r="S734" i="33"/>
  <c r="AA1677" i="1"/>
  <c r="AA1123" i="1"/>
  <c r="S737" i="33"/>
  <c r="AA1680" i="1"/>
  <c r="AA1152" i="1"/>
  <c r="Z152" i="1"/>
  <c r="R340" i="33"/>
  <c r="R411" i="33" s="1"/>
  <c r="R463" i="33"/>
  <c r="AA1117" i="1"/>
  <c r="R333" i="33"/>
  <c r="R404" i="33" s="1"/>
  <c r="R456" i="33"/>
  <c r="R461" i="33"/>
  <c r="R338" i="33"/>
  <c r="R409" i="33" s="1"/>
  <c r="R459" i="33"/>
  <c r="R336" i="33"/>
  <c r="R407" i="33" s="1"/>
  <c r="S591" i="33"/>
  <c r="AA99" i="1"/>
  <c r="AA1333" i="1"/>
  <c r="S593" i="33"/>
  <c r="AA101" i="1"/>
  <c r="R392" i="33"/>
  <c r="Y163" i="1"/>
  <c r="R457" i="33"/>
  <c r="R334" i="33"/>
  <c r="R405" i="33" s="1"/>
  <c r="R387" i="33"/>
  <c r="Y158" i="1"/>
  <c r="AA89" i="1"/>
  <c r="AA93" i="1"/>
  <c r="AA1335" i="1"/>
  <c r="AA84" i="1"/>
  <c r="AA10" i="1"/>
  <c r="S574" i="33"/>
  <c r="AA91" i="1"/>
  <c r="AA1120" i="1"/>
  <c r="S564" i="33"/>
  <c r="AA81" i="1"/>
  <c r="AA14" i="1"/>
  <c r="AA1156" i="1"/>
  <c r="S590" i="33"/>
  <c r="AA98" i="1"/>
  <c r="S595" i="33"/>
  <c r="AA103" i="1"/>
  <c r="S598" i="33"/>
  <c r="AA106" i="1"/>
  <c r="AA1121" i="1"/>
  <c r="Z151" i="1"/>
  <c r="AA47" i="1"/>
  <c r="AA1655" i="1"/>
  <c r="S701" i="33"/>
  <c r="AA1336" i="1"/>
  <c r="AA15" i="1"/>
  <c r="S596" i="33"/>
  <c r="AA104" i="1"/>
  <c r="Z37" i="1"/>
  <c r="AA21" i="1"/>
  <c r="AA37" i="1" s="1"/>
  <c r="AA1155" i="1"/>
  <c r="S568" i="33"/>
  <c r="AA85" i="1"/>
  <c r="S319" i="33" l="1"/>
  <c r="S389" i="33" s="1"/>
  <c r="S321" i="33"/>
  <c r="S391" i="33" s="1"/>
  <c r="S316" i="33"/>
  <c r="S386" i="33" s="1"/>
  <c r="AC33" i="1"/>
  <c r="AC28" i="1"/>
  <c r="AC26" i="1"/>
  <c r="AC30" i="1"/>
  <c r="AC32" i="1"/>
  <c r="AC27" i="1"/>
  <c r="AC31" i="1"/>
  <c r="AC29" i="1"/>
  <c r="T782" i="33"/>
  <c r="T783" i="33"/>
  <c r="T785" i="33"/>
  <c r="T788" i="33"/>
  <c r="T784" i="33"/>
  <c r="T787" i="33"/>
  <c r="T786" i="33"/>
  <c r="T781" i="33"/>
  <c r="AC988" i="1"/>
  <c r="AC985" i="1"/>
  <c r="AC987" i="1"/>
  <c r="AC986" i="1"/>
  <c r="AC981" i="1"/>
  <c r="AC983" i="1"/>
  <c r="AC982" i="1"/>
  <c r="AC984" i="1"/>
  <c r="AB702" i="1"/>
  <c r="AB697" i="1"/>
  <c r="AB698" i="1"/>
  <c r="AB695" i="1"/>
  <c r="AB696" i="1"/>
  <c r="AB701" i="1"/>
  <c r="AB699" i="1"/>
  <c r="AB700" i="1"/>
  <c r="AC1383" i="1"/>
  <c r="AC1375" i="1"/>
  <c r="AC1373" i="1"/>
  <c r="AC1374" i="1"/>
  <c r="AC1372" i="1"/>
  <c r="AC1371" i="1"/>
  <c r="AC1398" i="1"/>
  <c r="AC1394" i="1"/>
  <c r="AC1395" i="1"/>
  <c r="AC1391" i="1"/>
  <c r="AC1367" i="1"/>
  <c r="AC1396" i="1"/>
  <c r="AC1392" i="1"/>
  <c r="AC1369" i="1"/>
  <c r="AC1399" i="1"/>
  <c r="AC1397" i="1"/>
  <c r="AC1393" i="1"/>
  <c r="AC1384" i="1"/>
  <c r="AC1388" i="1"/>
  <c r="AC1385" i="1"/>
  <c r="AC1390" i="1"/>
  <c r="AC1370" i="1"/>
  <c r="AC1368" i="1"/>
  <c r="AC1366" i="1"/>
  <c r="AC1376" i="1"/>
  <c r="AC1380" i="1"/>
  <c r="AC1386" i="1"/>
  <c r="AC1362" i="1"/>
  <c r="AC1364" i="1"/>
  <c r="AC1361" i="1"/>
  <c r="AC1365" i="1"/>
  <c r="AC1387" i="1"/>
  <c r="AC1389" i="1"/>
  <c r="AC1360" i="1"/>
  <c r="AC1378" i="1"/>
  <c r="AC1382" i="1"/>
  <c r="AC1379" i="1"/>
  <c r="AC1363" i="1"/>
  <c r="AC1377" i="1"/>
  <c r="AC1381" i="1"/>
  <c r="AC1278" i="1"/>
  <c r="AC1262" i="1"/>
  <c r="AC1274" i="1"/>
  <c r="AC1270" i="1"/>
  <c r="AC1302" i="1"/>
  <c r="AC1276" i="1"/>
  <c r="AC1272" i="1"/>
  <c r="AC1277" i="1"/>
  <c r="AC1275" i="1"/>
  <c r="AC1273" i="1"/>
  <c r="AC1271" i="1"/>
  <c r="AC1310" i="1"/>
  <c r="AC1294" i="1"/>
  <c r="AC1286" i="1"/>
  <c r="AC1285" i="1"/>
  <c r="AC1325" i="1"/>
  <c r="AC1324" i="1"/>
  <c r="AC1323" i="1"/>
  <c r="AC1322" i="1"/>
  <c r="AC1321" i="1"/>
  <c r="AC1320" i="1"/>
  <c r="AC1319" i="1"/>
  <c r="AC1318" i="1"/>
  <c r="AC1279" i="1"/>
  <c r="AC1326" i="1"/>
  <c r="AC1315" i="1"/>
  <c r="AC1313" i="1"/>
  <c r="AC1317" i="1"/>
  <c r="AC1316" i="1"/>
  <c r="AC1314" i="1"/>
  <c r="AC1312" i="1"/>
  <c r="AC1311" i="1"/>
  <c r="AC1281" i="1"/>
  <c r="AC1296" i="1"/>
  <c r="AC1287" i="1"/>
  <c r="AC1291" i="1"/>
  <c r="AC1305" i="1"/>
  <c r="AC1306" i="1"/>
  <c r="AC1308" i="1"/>
  <c r="AC1283" i="1"/>
  <c r="AC1282" i="1"/>
  <c r="AC1295" i="1"/>
  <c r="AC1309" i="1"/>
  <c r="AC1297" i="1"/>
  <c r="AC1289" i="1"/>
  <c r="AC1293" i="1"/>
  <c r="AC1261" i="1"/>
  <c r="AC1263" i="1"/>
  <c r="AC1256" i="1"/>
  <c r="AC1284" i="1"/>
  <c r="AC1280" i="1"/>
  <c r="AC1299" i="1"/>
  <c r="AC1304" i="1"/>
  <c r="AC1307" i="1"/>
  <c r="AC1288" i="1"/>
  <c r="AC1292" i="1"/>
  <c r="AC1298" i="1"/>
  <c r="AC1300" i="1"/>
  <c r="AC1301" i="1"/>
  <c r="AC1255" i="1"/>
  <c r="AC1257" i="1"/>
  <c r="AC1264" i="1"/>
  <c r="AC1268" i="1"/>
  <c r="AC1265" i="1"/>
  <c r="AC1269" i="1"/>
  <c r="AC1303" i="1"/>
  <c r="AC1290" i="1"/>
  <c r="AC1260" i="1"/>
  <c r="AC1259" i="1"/>
  <c r="AC1258" i="1"/>
  <c r="AC1266" i="1"/>
  <c r="AC1267" i="1"/>
  <c r="AC1235" i="1"/>
  <c r="AC1231" i="1"/>
  <c r="AC1233" i="1"/>
  <c r="AC1229" i="1"/>
  <c r="AC1220" i="1"/>
  <c r="AC1212" i="1"/>
  <c r="AC1236" i="1"/>
  <c r="AC1234" i="1"/>
  <c r="AC1232" i="1"/>
  <c r="AC1230" i="1"/>
  <c r="AC1228" i="1"/>
  <c r="AC1215" i="1"/>
  <c r="AC1211" i="1"/>
  <c r="AC1210" i="1"/>
  <c r="AC1209" i="1"/>
  <c r="AC1208" i="1"/>
  <c r="AC1207" i="1"/>
  <c r="AC1206" i="1"/>
  <c r="AC1205" i="1"/>
  <c r="AC1224" i="1"/>
  <c r="AC1221" i="1"/>
  <c r="AC1222" i="1"/>
  <c r="AC1214" i="1"/>
  <c r="AC1217" i="1"/>
  <c r="AC1218" i="1"/>
  <c r="AC1223" i="1"/>
  <c r="AC1213" i="1"/>
  <c r="AC1216" i="1"/>
  <c r="AC1225" i="1"/>
  <c r="AC1226" i="1"/>
  <c r="AC1219" i="1"/>
  <c r="AC1227" i="1"/>
  <c r="AC1196" i="1"/>
  <c r="AC1192" i="1"/>
  <c r="AC1194" i="1"/>
  <c r="AC1190" i="1"/>
  <c r="AC1195" i="1"/>
  <c r="AC1191" i="1"/>
  <c r="AC1107" i="1"/>
  <c r="AC1106" i="1"/>
  <c r="AC1105" i="1"/>
  <c r="AC1104" i="1"/>
  <c r="AC1103" i="1"/>
  <c r="AC1102" i="1"/>
  <c r="AC1116" i="1"/>
  <c r="AC1193" i="1"/>
  <c r="AC1180" i="1"/>
  <c r="AC1115" i="1"/>
  <c r="AC1111" i="1"/>
  <c r="AC1101" i="1"/>
  <c r="AC1112" i="1"/>
  <c r="AC1108" i="1"/>
  <c r="AC1189" i="1"/>
  <c r="AC1113" i="1"/>
  <c r="AC1109" i="1"/>
  <c r="AC1094" i="1"/>
  <c r="AC1095" i="1"/>
  <c r="AC1100" i="1"/>
  <c r="AC1096" i="1"/>
  <c r="AC1114" i="1"/>
  <c r="AC1110" i="1"/>
  <c r="AC1093" i="1"/>
  <c r="AC1174" i="1"/>
  <c r="AC1179" i="1"/>
  <c r="AC1173" i="1"/>
  <c r="AC1098" i="1"/>
  <c r="AC1097" i="1"/>
  <c r="AC1176" i="1"/>
  <c r="AC1175" i="1"/>
  <c r="AC1177" i="1"/>
  <c r="AC1099" i="1"/>
  <c r="AC1178" i="1"/>
  <c r="AC4006" i="1"/>
  <c r="AC4000" i="1"/>
  <c r="AC3999" i="1"/>
  <c r="AC4002" i="1"/>
  <c r="AC4001" i="1"/>
  <c r="AC4003" i="1"/>
  <c r="AC4005" i="1"/>
  <c r="AC4004" i="1"/>
  <c r="AC3942" i="1"/>
  <c r="AC3941" i="1"/>
  <c r="AC3937" i="1"/>
  <c r="AC3940" i="1"/>
  <c r="AC3936" i="1"/>
  <c r="AC3926" i="1"/>
  <c r="AC3933" i="1"/>
  <c r="AC3922" i="1"/>
  <c r="AC3902" i="1"/>
  <c r="AC3920" i="1"/>
  <c r="AC3938" i="1"/>
  <c r="AC3934" i="1"/>
  <c r="AC3918" i="1"/>
  <c r="AC3910" i="1"/>
  <c r="AC3919" i="1"/>
  <c r="AC3921" i="1"/>
  <c r="AC3898" i="1"/>
  <c r="AC3894" i="1"/>
  <c r="AC3886" i="1"/>
  <c r="AC3939" i="1"/>
  <c r="AC3935" i="1"/>
  <c r="AC3931" i="1"/>
  <c r="AC3899" i="1"/>
  <c r="AC3896" i="1"/>
  <c r="AC3897" i="1"/>
  <c r="AC3966" i="1"/>
  <c r="AC3879" i="1"/>
  <c r="AC3895" i="1"/>
  <c r="AC3990" i="1"/>
  <c r="AC3997" i="1"/>
  <c r="AC3993" i="1"/>
  <c r="AC3901" i="1"/>
  <c r="AC3900" i="1"/>
  <c r="AC3882" i="1"/>
  <c r="AC3880" i="1"/>
  <c r="AC3995" i="1"/>
  <c r="AC3881" i="1"/>
  <c r="AC3996" i="1"/>
  <c r="AC3994" i="1"/>
  <c r="AC3992" i="1"/>
  <c r="AC3998" i="1"/>
  <c r="AC3963" i="1"/>
  <c r="AC3985" i="1"/>
  <c r="AC3986" i="1"/>
  <c r="AC3961" i="1"/>
  <c r="AC3892" i="1"/>
  <c r="AC3903" i="1"/>
  <c r="AC3883" i="1"/>
  <c r="AC3885" i="1"/>
  <c r="AC3928" i="1"/>
  <c r="AC3914" i="1"/>
  <c r="AC3930" i="1"/>
  <c r="AC3988" i="1"/>
  <c r="AC3888" i="1"/>
  <c r="AC3987" i="1"/>
  <c r="AC3965" i="1"/>
  <c r="AC3923" i="1"/>
  <c r="AC3927" i="1"/>
  <c r="AC3884" i="1"/>
  <c r="AC3887" i="1"/>
  <c r="AC3891" i="1"/>
  <c r="AC3893" i="1"/>
  <c r="AC3915" i="1"/>
  <c r="AC3904" i="1"/>
  <c r="AC3908" i="1"/>
  <c r="AC3959" i="1"/>
  <c r="AC3983" i="1"/>
  <c r="AC3913" i="1"/>
  <c r="AC3984" i="1"/>
  <c r="AC3989" i="1"/>
  <c r="AC3991" i="1"/>
  <c r="AC3912" i="1"/>
  <c r="AC3929" i="1"/>
  <c r="AC3932" i="1"/>
  <c r="AC3917" i="1"/>
  <c r="AC3889" i="1"/>
  <c r="AC3907" i="1"/>
  <c r="AC3906" i="1"/>
  <c r="AC3960" i="1"/>
  <c r="AC3962" i="1"/>
  <c r="AC3964" i="1"/>
  <c r="AC3890" i="1"/>
  <c r="AC3911" i="1"/>
  <c r="AC3916" i="1"/>
  <c r="AC3924" i="1"/>
  <c r="AC3905" i="1"/>
  <c r="AC3925" i="1"/>
  <c r="AC3909" i="1"/>
  <c r="AC2910" i="1"/>
  <c r="AC2903" i="1"/>
  <c r="AC2911" i="1"/>
  <c r="AC2951" i="1"/>
  <c r="AC2942" i="1"/>
  <c r="AC2941" i="1"/>
  <c r="AC2940" i="1"/>
  <c r="AC2937" i="1"/>
  <c r="AC2933" i="1"/>
  <c r="AC2938" i="1"/>
  <c r="AC2935" i="1"/>
  <c r="AC2927" i="1"/>
  <c r="AC2943" i="1"/>
  <c r="AC2919" i="1"/>
  <c r="AC2939" i="1"/>
  <c r="AC2983" i="1"/>
  <c r="AC2936" i="1"/>
  <c r="AC2934" i="1"/>
  <c r="AC2959" i="1"/>
  <c r="AC3007" i="1"/>
  <c r="AC2930" i="1"/>
  <c r="AC3003" i="1"/>
  <c r="AC3015" i="1"/>
  <c r="AC3013" i="1"/>
  <c r="AC3009" i="1"/>
  <c r="AC3008" i="1"/>
  <c r="AC3001" i="1"/>
  <c r="AC3011" i="1"/>
  <c r="AC3023" i="1"/>
  <c r="AC3000" i="1"/>
  <c r="AC3014" i="1"/>
  <c r="AC3010" i="1"/>
  <c r="AC3002" i="1"/>
  <c r="AC3012" i="1"/>
  <c r="AC3006" i="1"/>
  <c r="AC2957" i="1"/>
  <c r="AC2955" i="1"/>
  <c r="AC2944" i="1"/>
  <c r="AC2926" i="1"/>
  <c r="AC2929" i="1"/>
  <c r="AC2953" i="1"/>
  <c r="AC2981" i="1"/>
  <c r="AC2925" i="1"/>
  <c r="AC2916" i="1"/>
  <c r="AC2931" i="1"/>
  <c r="AC2901" i="1"/>
  <c r="AC2945" i="1"/>
  <c r="AC2909" i="1"/>
  <c r="AC2908" i="1"/>
  <c r="AC3016" i="1"/>
  <c r="AC3020" i="1"/>
  <c r="AC3021" i="1"/>
  <c r="AC3019" i="1"/>
  <c r="AC2920" i="1"/>
  <c r="AC2924" i="1"/>
  <c r="AC2977" i="1"/>
  <c r="AC2912" i="1"/>
  <c r="AC2923" i="1"/>
  <c r="AC2897" i="1"/>
  <c r="AC2899" i="1"/>
  <c r="AC2950" i="1"/>
  <c r="AC2900" i="1"/>
  <c r="AC2904" i="1"/>
  <c r="AC3017" i="1"/>
  <c r="AC3018" i="1"/>
  <c r="AC3022" i="1"/>
  <c r="AC2958" i="1"/>
  <c r="AC2956" i="1"/>
  <c r="AC2932" i="1"/>
  <c r="AC2896" i="1"/>
  <c r="AC3005" i="1"/>
  <c r="AC2952" i="1"/>
  <c r="AC2921" i="1"/>
  <c r="AC2922" i="1"/>
  <c r="AC3004" i="1"/>
  <c r="AC2979" i="1"/>
  <c r="AC2928" i="1"/>
  <c r="AC2976" i="1"/>
  <c r="AC2978" i="1"/>
  <c r="AC2980" i="1"/>
  <c r="AC2982" i="1"/>
  <c r="AC2902" i="1"/>
  <c r="AC2949" i="1"/>
  <c r="AC2906" i="1"/>
  <c r="AC2918" i="1"/>
  <c r="AC2947" i="1"/>
  <c r="AC2913" i="1"/>
  <c r="AC2946" i="1"/>
  <c r="AC2948" i="1"/>
  <c r="AC2898" i="1"/>
  <c r="AC2907" i="1"/>
  <c r="AC2914" i="1"/>
  <c r="AC2915" i="1"/>
  <c r="AC2905" i="1"/>
  <c r="AC2954" i="1"/>
  <c r="AC2917" i="1"/>
  <c r="AC911" i="1"/>
  <c r="AC919" i="1" s="1"/>
  <c r="AC909" i="1"/>
  <c r="AC917" i="1" s="1"/>
  <c r="AC906" i="1"/>
  <c r="AC914" i="1" s="1"/>
  <c r="AC912" i="1"/>
  <c r="AC920" i="1" s="1"/>
  <c r="AC910" i="1"/>
  <c r="AC918" i="1" s="1"/>
  <c r="AC908" i="1"/>
  <c r="AC916" i="1" s="1"/>
  <c r="AC913" i="1"/>
  <c r="AC921" i="1" s="1"/>
  <c r="AC907" i="1"/>
  <c r="AC915" i="1" s="1"/>
  <c r="AC1012" i="1"/>
  <c r="AC1008" i="1"/>
  <c r="AC1009" i="1"/>
  <c r="AC1011" i="1"/>
  <c r="AC1010" i="1"/>
  <c r="AC1005" i="1"/>
  <c r="AC1007" i="1"/>
  <c r="AC1006" i="1"/>
  <c r="AC889" i="1"/>
  <c r="AC891" i="1"/>
  <c r="AC893" i="1"/>
  <c r="AC895" i="1"/>
  <c r="AC890" i="1"/>
  <c r="AC896" i="1"/>
  <c r="AC892" i="1"/>
  <c r="AC894" i="1"/>
  <c r="Z157" i="1"/>
  <c r="AC2551" i="1"/>
  <c r="AC2549" i="1"/>
  <c r="AC2548" i="1"/>
  <c r="AC2485" i="1"/>
  <c r="AC2477" i="1"/>
  <c r="AC2550" i="1"/>
  <c r="AC2547" i="1"/>
  <c r="AC2546" i="1"/>
  <c r="AC2482" i="1"/>
  <c r="AC2478" i="1"/>
  <c r="AC2481" i="1"/>
  <c r="AC2484" i="1"/>
  <c r="AC2480" i="1"/>
  <c r="AC2483" i="1"/>
  <c r="AC2479" i="1"/>
  <c r="AC2473" i="1"/>
  <c r="AC2476" i="1"/>
  <c r="AC2472" i="1"/>
  <c r="AC2474" i="1"/>
  <c r="AC2475" i="1"/>
  <c r="AC2471" i="1"/>
  <c r="AC2470" i="1"/>
  <c r="AC2544" i="1"/>
  <c r="AC2545" i="1"/>
  <c r="T586" i="33"/>
  <c r="T592" i="33"/>
  <c r="T589" i="33"/>
  <c r="T572" i="33"/>
  <c r="AB41" i="1"/>
  <c r="T730" i="33"/>
  <c r="T599" i="33"/>
  <c r="T568" i="33"/>
  <c r="T598" i="33"/>
  <c r="T737" i="33"/>
  <c r="T734" i="33"/>
  <c r="T735" i="33"/>
  <c r="AC1407" i="1"/>
  <c r="AC1404" i="1"/>
  <c r="AC1403" i="1"/>
  <c r="AC1405" i="1"/>
  <c r="AC1402" i="1"/>
  <c r="AC1400" i="1"/>
  <c r="AC1401" i="1"/>
  <c r="AC1406" i="1"/>
  <c r="T697" i="33"/>
  <c r="AB36" i="1"/>
  <c r="AB40" i="1"/>
  <c r="Z162" i="1"/>
  <c r="AB39" i="1"/>
  <c r="T321" i="33" s="1"/>
  <c r="AA152" i="1"/>
  <c r="AA161" i="1" s="1"/>
  <c r="AB37" i="1"/>
  <c r="AA151" i="1"/>
  <c r="AA160" i="1" s="1"/>
  <c r="T700" i="33"/>
  <c r="S337" i="33"/>
  <c r="S408" i="33" s="1"/>
  <c r="S460" i="33"/>
  <c r="AB155" i="1"/>
  <c r="S387" i="33"/>
  <c r="Z158" i="1"/>
  <c r="T701" i="33"/>
  <c r="AB150" i="1"/>
  <c r="AC1334" i="1"/>
  <c r="AC1336" i="1"/>
  <c r="AC1330" i="1"/>
  <c r="AC1332" i="1"/>
  <c r="AC3265" i="1"/>
  <c r="AC4327" i="1"/>
  <c r="AC691" i="1"/>
  <c r="AC686" i="1"/>
  <c r="AC685" i="1"/>
  <c r="AC692" i="1"/>
  <c r="AC1689" i="1"/>
  <c r="AC1686" i="1"/>
  <c r="AC91" i="1"/>
  <c r="U574" i="33" s="1"/>
  <c r="AC51" i="1"/>
  <c r="AC80" i="1"/>
  <c r="U563" i="33" s="1"/>
  <c r="AC144" i="1"/>
  <c r="AC268" i="1"/>
  <c r="AC23" i="1"/>
  <c r="AC53" i="1"/>
  <c r="AC81" i="1"/>
  <c r="AC89" i="1"/>
  <c r="U572" i="33" s="1"/>
  <c r="AC117" i="1"/>
  <c r="AC145" i="1"/>
  <c r="AC45" i="1"/>
  <c r="AC56" i="1"/>
  <c r="AC120" i="1"/>
  <c r="AC71" i="1"/>
  <c r="AC101" i="1"/>
  <c r="U593" i="33" s="1"/>
  <c r="AC181" i="1"/>
  <c r="AC146" i="1"/>
  <c r="AC105" i="1"/>
  <c r="U597" i="33" s="1"/>
  <c r="AC262" i="1"/>
  <c r="AC86" i="1"/>
  <c r="U569" i="33" s="1"/>
  <c r="AC649" i="1"/>
  <c r="AC657" i="1"/>
  <c r="AC1132" i="1"/>
  <c r="AC1680" i="1"/>
  <c r="U737" i="33" s="1"/>
  <c r="AC638" i="1"/>
  <c r="AC648" i="1"/>
  <c r="AC654" i="1"/>
  <c r="AC951" i="1"/>
  <c r="AC1118" i="1"/>
  <c r="AC1122" i="1"/>
  <c r="AC1150" i="1"/>
  <c r="AC1154" i="1"/>
  <c r="AC1452" i="1"/>
  <c r="AC1456" i="1"/>
  <c r="AC1484" i="1"/>
  <c r="AC1143" i="1"/>
  <c r="AC1445" i="1"/>
  <c r="AC1537" i="1"/>
  <c r="AC1654" i="1"/>
  <c r="AC639" i="1"/>
  <c r="AC1202" i="1"/>
  <c r="AC1486" i="1"/>
  <c r="AC1584" i="1"/>
  <c r="AC1595" i="1"/>
  <c r="AC1646" i="1"/>
  <c r="AC1674" i="1"/>
  <c r="AC637" i="1"/>
  <c r="AC1145" i="1"/>
  <c r="AC1447" i="1"/>
  <c r="AC1528" i="1"/>
  <c r="AC1578" i="1"/>
  <c r="AC1673" i="1"/>
  <c r="U730" i="33" s="1"/>
  <c r="AC1140" i="1"/>
  <c r="AC1475" i="1"/>
  <c r="AC1479" i="1"/>
  <c r="AC1576" i="1"/>
  <c r="AC1641" i="1"/>
  <c r="AC1446" i="1"/>
  <c r="AC1590" i="1"/>
  <c r="AC2822" i="1"/>
  <c r="AC1488" i="1"/>
  <c r="AC3030" i="1"/>
  <c r="AC3029" i="1"/>
  <c r="AC4009" i="1"/>
  <c r="AC4502" i="1"/>
  <c r="AC1574" i="1"/>
  <c r="AC4498" i="1"/>
  <c r="AC3701" i="1"/>
  <c r="AC4010" i="1"/>
  <c r="AC4499" i="1"/>
  <c r="AC4490" i="1"/>
  <c r="AC4497" i="1"/>
  <c r="AC4410" i="1"/>
  <c r="AC1462" i="1"/>
  <c r="AC1468" i="1"/>
  <c r="AC1139" i="1"/>
  <c r="AC993" i="1"/>
  <c r="AC97" i="1"/>
  <c r="U589" i="33" s="1"/>
  <c r="AC96" i="1"/>
  <c r="AC1461" i="1"/>
  <c r="AC1185" i="1"/>
  <c r="AC135" i="1"/>
  <c r="AC1126" i="1"/>
  <c r="AC1459" i="1"/>
  <c r="AC1603" i="1"/>
  <c r="AC1187" i="1"/>
  <c r="AC1017" i="1"/>
  <c r="AC90" i="1"/>
  <c r="U573" i="33" s="1"/>
  <c r="AC58" i="1"/>
  <c r="AC126" i="1"/>
  <c r="AC60" i="1"/>
  <c r="AC13" i="1"/>
  <c r="AC3242" i="1"/>
  <c r="AC1161" i="1"/>
  <c r="AC1469" i="1"/>
  <c r="AC1529" i="1"/>
  <c r="AC1531" i="1"/>
  <c r="AC1573" i="1"/>
  <c r="AC1129" i="1"/>
  <c r="AC1437" i="1"/>
  <c r="AC1133" i="1"/>
  <c r="AC93" i="1"/>
  <c r="U585" i="33" s="1"/>
  <c r="AC98" i="1"/>
  <c r="AC3246" i="1"/>
  <c r="AC1342" i="1"/>
  <c r="AC1331" i="1"/>
  <c r="AC1329" i="1"/>
  <c r="AC3264" i="1"/>
  <c r="AC3261" i="1"/>
  <c r="AC3259" i="1"/>
  <c r="AC4326" i="1"/>
  <c r="AC4322" i="1"/>
  <c r="AC683" i="1"/>
  <c r="AC680" i="1"/>
  <c r="AC690" i="1"/>
  <c r="AC1688" i="1"/>
  <c r="AC123" i="1"/>
  <c r="AC44" i="1"/>
  <c r="AC108" i="1"/>
  <c r="AC55" i="1"/>
  <c r="AC83" i="1"/>
  <c r="U566" i="33" s="1"/>
  <c r="AC119" i="1"/>
  <c r="AC147" i="1"/>
  <c r="AC46" i="1"/>
  <c r="AC131" i="1"/>
  <c r="AC263" i="1"/>
  <c r="AC107" i="1"/>
  <c r="U599" i="33" s="1"/>
  <c r="AC52" i="1"/>
  <c r="AC114" i="1"/>
  <c r="AC266" i="1"/>
  <c r="AC110" i="1"/>
  <c r="AC73" i="1"/>
  <c r="AC261" i="1"/>
  <c r="AC950" i="1"/>
  <c r="AC1164" i="1"/>
  <c r="AC640" i="1"/>
  <c r="AC1124" i="1"/>
  <c r="AC656" i="1"/>
  <c r="AC953" i="1"/>
  <c r="AC1123" i="1"/>
  <c r="AC1155" i="1"/>
  <c r="AC1453" i="1"/>
  <c r="AC1457" i="1"/>
  <c r="AC1147" i="1"/>
  <c r="AC1449" i="1"/>
  <c r="AC1142" i="1"/>
  <c r="AC1532" i="1"/>
  <c r="AC1640" i="1"/>
  <c r="AC1649" i="1"/>
  <c r="AC646" i="1"/>
  <c r="AC1485" i="1"/>
  <c r="AC1530" i="1"/>
  <c r="AC1588" i="1"/>
  <c r="AC2823" i="1"/>
  <c r="AC1476" i="1"/>
  <c r="AC1480" i="1"/>
  <c r="AC1679" i="1"/>
  <c r="U736" i="33" s="1"/>
  <c r="AC1539" i="1"/>
  <c r="AC3024" i="1"/>
  <c r="AC3696" i="1"/>
  <c r="AC4007" i="1"/>
  <c r="AC4013" i="1"/>
  <c r="AC4488" i="1"/>
  <c r="AC4491" i="1"/>
  <c r="AC4493" i="1"/>
  <c r="AC1527" i="1"/>
  <c r="AC1163" i="1"/>
  <c r="AC1135" i="1"/>
  <c r="AC989" i="1"/>
  <c r="AC92" i="1"/>
  <c r="U584" i="33" s="1"/>
  <c r="AC69" i="1"/>
  <c r="AC4489" i="1"/>
  <c r="AC1157" i="1"/>
  <c r="AC1599" i="1"/>
  <c r="AC1471" i="1"/>
  <c r="AC1013" i="1"/>
  <c r="AC10" i="1"/>
  <c r="AC106" i="1"/>
  <c r="U598" i="33" s="1"/>
  <c r="AC12" i="1"/>
  <c r="AC1579" i="1"/>
  <c r="AC1440" i="1"/>
  <c r="AC128" i="1"/>
  <c r="AC1464" i="1"/>
  <c r="AC125" i="1"/>
  <c r="AC1016" i="1"/>
  <c r="AC9" i="1"/>
  <c r="AC1131" i="1"/>
  <c r="AC124" i="1"/>
  <c r="AC1340" i="1"/>
  <c r="AC1333" i="1"/>
  <c r="AC3263" i="1"/>
  <c r="AC4328" i="1"/>
  <c r="AC4325" i="1"/>
  <c r="AC693" i="1"/>
  <c r="AC1685" i="1"/>
  <c r="AD4" i="1"/>
  <c r="AC112" i="1"/>
  <c r="AC182" i="1"/>
  <c r="AC57" i="1"/>
  <c r="AC121" i="1"/>
  <c r="AC175" i="1"/>
  <c r="AC49" i="1"/>
  <c r="AC22" i="1"/>
  <c r="AC79" i="1"/>
  <c r="U562" i="33" s="1"/>
  <c r="AC142" i="1"/>
  <c r="AC267" i="1"/>
  <c r="AC133" i="1"/>
  <c r="AC653" i="1"/>
  <c r="AC952" i="1"/>
  <c r="AC642" i="1"/>
  <c r="AC1156" i="1"/>
  <c r="AC955" i="1"/>
  <c r="AC1120" i="1"/>
  <c r="AC1204" i="1"/>
  <c r="AC1450" i="1"/>
  <c r="AC1482" i="1"/>
  <c r="AC1487" i="1"/>
  <c r="AC1448" i="1"/>
  <c r="AC1642" i="1"/>
  <c r="AC1653" i="1"/>
  <c r="AC1201" i="1"/>
  <c r="AC1534" i="1"/>
  <c r="AC1647" i="1"/>
  <c r="AC1481" i="1"/>
  <c r="AC1586" i="1"/>
  <c r="AC1583" i="1"/>
  <c r="AC1639" i="1"/>
  <c r="AC3027" i="1"/>
  <c r="AC4014" i="1"/>
  <c r="AC2817" i="1"/>
  <c r="AC3700" i="1"/>
  <c r="AC3031" i="1"/>
  <c r="AC4416" i="1"/>
  <c r="AC3025" i="1"/>
  <c r="AC4412" i="1"/>
  <c r="AC4492" i="1"/>
  <c r="AC4409" i="1"/>
  <c r="AC1633" i="1"/>
  <c r="AC1162" i="1"/>
  <c r="AC1435" i="1"/>
  <c r="AC95" i="1"/>
  <c r="U587" i="33" s="1"/>
  <c r="AC8" i="1"/>
  <c r="AC1127" i="1"/>
  <c r="AC1467" i="1"/>
  <c r="AC992" i="1"/>
  <c r="AC102" i="1"/>
  <c r="U594" i="33" s="1"/>
  <c r="AC3248" i="1"/>
  <c r="AC1130" i="1"/>
  <c r="AC100" i="1"/>
  <c r="U592" i="33" s="1"/>
  <c r="AC1637" i="1"/>
  <c r="AC1182" i="1"/>
  <c r="AC74" i="1"/>
  <c r="AC1601" i="1"/>
  <c r="AC1335" i="1"/>
  <c r="AC1328" i="1"/>
  <c r="AC4323" i="1"/>
  <c r="AC681" i="1"/>
  <c r="AC1687" i="1"/>
  <c r="AC59" i="1"/>
  <c r="AC76" i="1"/>
  <c r="U559" i="33" s="1"/>
  <c r="AC140" i="1"/>
  <c r="AC47" i="1"/>
  <c r="AC115" i="1"/>
  <c r="AC141" i="1"/>
  <c r="AC50" i="1"/>
  <c r="AC54" i="1"/>
  <c r="AC177" i="1"/>
  <c r="AC116" i="1"/>
  <c r="AC264" i="1"/>
  <c r="AC655" i="1"/>
  <c r="AC636" i="1"/>
  <c r="AC644" i="1"/>
  <c r="AC949" i="1"/>
  <c r="AC1117" i="1"/>
  <c r="AC1153" i="1"/>
  <c r="AC1455" i="1"/>
  <c r="AC1203" i="1"/>
  <c r="AC139" i="1"/>
  <c r="AC1198" i="1"/>
  <c r="AC1593" i="1"/>
  <c r="AC1644" i="1"/>
  <c r="AC1141" i="1"/>
  <c r="AC1526" i="1"/>
  <c r="AC1540" i="1"/>
  <c r="AC1474" i="1"/>
  <c r="AC1538" i="1"/>
  <c r="AC1648" i="1"/>
  <c r="AC1677" i="1"/>
  <c r="U734" i="33" s="1"/>
  <c r="AC3249" i="1"/>
  <c r="AC3698" i="1"/>
  <c r="AC3697" i="1"/>
  <c r="AC4414" i="1"/>
  <c r="AC4494" i="1"/>
  <c r="AC1577" i="1"/>
  <c r="AC1525" i="1"/>
  <c r="AC1472" i="1"/>
  <c r="AC65" i="1"/>
  <c r="AC134" i="1"/>
  <c r="AC990" i="1"/>
  <c r="AC63" i="1"/>
  <c r="AC1463" i="1"/>
  <c r="AC1634" i="1"/>
  <c r="AC1438" i="1"/>
  <c r="AC127" i="1"/>
  <c r="AC130" i="1"/>
  <c r="AC3244" i="1"/>
  <c r="AC1473" i="1"/>
  <c r="AC1181" i="1"/>
  <c r="AC1575" i="1"/>
  <c r="AC1600" i="1"/>
  <c r="AC1441" i="1"/>
  <c r="AC132" i="1"/>
  <c r="AC62" i="1"/>
  <c r="AC1337" i="1"/>
  <c r="AC4324" i="1"/>
  <c r="AC694" i="1"/>
  <c r="AC679" i="1"/>
  <c r="AC682" i="1"/>
  <c r="AC1684" i="1"/>
  <c r="AC20" i="1"/>
  <c r="AC178" i="1"/>
  <c r="AC25" i="1"/>
  <c r="AC109" i="1"/>
  <c r="AC67" i="1"/>
  <c r="AC78" i="1"/>
  <c r="U561" i="33" s="1"/>
  <c r="AC265" i="1"/>
  <c r="AC103" i="1"/>
  <c r="AC651" i="1"/>
  <c r="AC643" i="1"/>
  <c r="AC1119" i="1"/>
  <c r="AC1151" i="1"/>
  <c r="AC1581" i="1"/>
  <c r="AC1444" i="1"/>
  <c r="AC1589" i="1"/>
  <c r="AC1676" i="1"/>
  <c r="U733" i="33" s="1"/>
  <c r="AC1197" i="1"/>
  <c r="AC1490" i="1"/>
  <c r="AC1188" i="1"/>
  <c r="AC1582" i="1"/>
  <c r="AC1604" i="1"/>
  <c r="AC2816" i="1"/>
  <c r="AC1652" i="1"/>
  <c r="AC3702" i="1"/>
  <c r="AC2819" i="1"/>
  <c r="AC4503" i="1"/>
  <c r="AC4415" i="1"/>
  <c r="AC3245" i="1"/>
  <c r="AC4413" i="1"/>
  <c r="AC1439" i="1"/>
  <c r="AC61" i="1"/>
  <c r="AC1019" i="1"/>
  <c r="AC1598" i="1"/>
  <c r="AC1183" i="1"/>
  <c r="AC14" i="1"/>
  <c r="AC3247" i="1"/>
  <c r="AC1636" i="1"/>
  <c r="AC1158" i="1"/>
  <c r="AC1186" i="1"/>
  <c r="AC94" i="1"/>
  <c r="U586" i="33" s="1"/>
  <c r="AC1136" i="1"/>
  <c r="AC1341" i="1"/>
  <c r="AC3260" i="1"/>
  <c r="AC689" i="1"/>
  <c r="AC24" i="1"/>
  <c r="AC15" i="1"/>
  <c r="AC85" i="1"/>
  <c r="U568" i="33" s="1"/>
  <c r="AC88" i="1"/>
  <c r="U571" i="33" s="1"/>
  <c r="AC122" i="1"/>
  <c r="AC1466" i="1"/>
  <c r="AC647" i="1"/>
  <c r="AC1148" i="1"/>
  <c r="AC1454" i="1"/>
  <c r="AC1199" i="1"/>
  <c r="AC1146" i="1"/>
  <c r="AC1536" i="1"/>
  <c r="AC1678" i="1"/>
  <c r="U735" i="33" s="1"/>
  <c r="AC1489" i="1"/>
  <c r="AC1442" i="1"/>
  <c r="AC1144" i="1"/>
  <c r="AC4011" i="1"/>
  <c r="AC4008" i="1"/>
  <c r="AC4411" i="1"/>
  <c r="AC1125" i="1"/>
  <c r="AC138" i="1"/>
  <c r="AC1015" i="1"/>
  <c r="AC1643" i="1"/>
  <c r="AC118" i="1"/>
  <c r="AC1632" i="1"/>
  <c r="AC4501" i="1"/>
  <c r="AC1460" i="1"/>
  <c r="AC995" i="1"/>
  <c r="AC104" i="1"/>
  <c r="U596" i="33" s="1"/>
  <c r="AC1339" i="1"/>
  <c r="AC688" i="1"/>
  <c r="AC1683" i="1"/>
  <c r="AC77" i="1"/>
  <c r="U560" i="33" s="1"/>
  <c r="AC179" i="1"/>
  <c r="AC99" i="1"/>
  <c r="AC84" i="1"/>
  <c r="AC956" i="1"/>
  <c r="AC645" i="1"/>
  <c r="AC1596" i="1"/>
  <c r="AC652" i="1"/>
  <c r="AC1149" i="1"/>
  <c r="AC1451" i="1"/>
  <c r="AC650" i="1"/>
  <c r="AC1650" i="1"/>
  <c r="AC1580" i="1"/>
  <c r="AC82" i="1"/>
  <c r="U565" i="33" s="1"/>
  <c r="AC1478" i="1"/>
  <c r="AC1587" i="1"/>
  <c r="AC2820" i="1"/>
  <c r="AC3026" i="1"/>
  <c r="AC2821" i="1"/>
  <c r="AC4012" i="1"/>
  <c r="AC4500" i="1"/>
  <c r="AC1128" i="1"/>
  <c r="AC1014" i="1"/>
  <c r="AC1597" i="1"/>
  <c r="AC1160" i="1"/>
  <c r="AC11" i="1"/>
  <c r="AC1465" i="1"/>
  <c r="AC1159" i="1"/>
  <c r="AC991" i="1"/>
  <c r="AC1338" i="1"/>
  <c r="AC3258" i="1"/>
  <c r="AC687" i="1"/>
  <c r="AC1682" i="1"/>
  <c r="AC48" i="1"/>
  <c r="AC113" i="1"/>
  <c r="AC18" i="1"/>
  <c r="AC176" i="1"/>
  <c r="AC75" i="1"/>
  <c r="AC111" i="1"/>
  <c r="AC659" i="1"/>
  <c r="AC658" i="1"/>
  <c r="AC1152" i="1"/>
  <c r="AC641" i="1"/>
  <c r="AC1585" i="1"/>
  <c r="AC1591" i="1"/>
  <c r="AC1020" i="1"/>
  <c r="AC1535" i="1"/>
  <c r="AC1477" i="1"/>
  <c r="AC1675" i="1"/>
  <c r="AC2818" i="1"/>
  <c r="AC3028" i="1"/>
  <c r="AC4495" i="1"/>
  <c r="AC3695" i="1"/>
  <c r="AC1018" i="1"/>
  <c r="AC72" i="1"/>
  <c r="AC1638" i="1"/>
  <c r="AC1138" i="1"/>
  <c r="AC129" i="1"/>
  <c r="AC1592" i="1"/>
  <c r="AC1436" i="1"/>
  <c r="AC1635" i="1"/>
  <c r="AC1470" i="1"/>
  <c r="AC136" i="1"/>
  <c r="AC994" i="1"/>
  <c r="AC1327" i="1"/>
  <c r="AC3262" i="1"/>
  <c r="AC4321" i="1"/>
  <c r="AC684" i="1"/>
  <c r="AC19" i="1"/>
  <c r="AC87" i="1"/>
  <c r="U570" i="33" s="1"/>
  <c r="AC21" i="1"/>
  <c r="AC180" i="1"/>
  <c r="AC137" i="1"/>
  <c r="AC143" i="1"/>
  <c r="AC954" i="1"/>
  <c r="AC1121" i="1"/>
  <c r="AC1483" i="1"/>
  <c r="AC1533" i="1"/>
  <c r="AC1458" i="1"/>
  <c r="AC1655" i="1"/>
  <c r="AC1443" i="1"/>
  <c r="AC1651" i="1"/>
  <c r="AC996" i="1"/>
  <c r="AC1594" i="1"/>
  <c r="AC1200" i="1"/>
  <c r="AC4496" i="1"/>
  <c r="AC3699" i="1"/>
  <c r="AC3243" i="1"/>
  <c r="AC1184" i="1"/>
  <c r="AC68" i="1"/>
  <c r="AC1645" i="1"/>
  <c r="AC1134" i="1"/>
  <c r="AC64" i="1"/>
  <c r="AC66" i="1"/>
  <c r="AC1602" i="1"/>
  <c r="AC1137" i="1"/>
  <c r="AC70" i="1"/>
  <c r="AB34" i="1"/>
  <c r="AB151" i="1"/>
  <c r="S390" i="33"/>
  <c r="Z161" i="1"/>
  <c r="S339" i="33"/>
  <c r="S410" i="33" s="1"/>
  <c r="S462" i="33"/>
  <c r="AB154" i="1"/>
  <c r="S388" i="33"/>
  <c r="Z159" i="1"/>
  <c r="Z160" i="1"/>
  <c r="AB148" i="1"/>
  <c r="S461" i="33"/>
  <c r="S338" i="33"/>
  <c r="S409" i="33" s="1"/>
  <c r="S392" i="33"/>
  <c r="Z163" i="1"/>
  <c r="S333" i="33"/>
  <c r="S404" i="33" s="1"/>
  <c r="S456" i="33"/>
  <c r="AA154" i="1"/>
  <c r="AA163" i="1" s="1"/>
  <c r="S393" i="33"/>
  <c r="Z164" i="1"/>
  <c r="S334" i="33"/>
  <c r="S405" i="33" s="1"/>
  <c r="S457" i="33"/>
  <c r="AB152" i="1"/>
  <c r="T695" i="33"/>
  <c r="S458" i="33"/>
  <c r="S335" i="33"/>
  <c r="S406" i="33" s="1"/>
  <c r="S340" i="33"/>
  <c r="S411" i="33" s="1"/>
  <c r="S463" i="33"/>
  <c r="S459" i="33"/>
  <c r="S336" i="33"/>
  <c r="S407" i="33" s="1"/>
  <c r="AA155" i="1"/>
  <c r="AA164" i="1" s="1"/>
  <c r="T696" i="33"/>
  <c r="AB38" i="1"/>
  <c r="T320" i="33" s="1"/>
  <c r="AA149" i="1"/>
  <c r="AA158" i="1" s="1"/>
  <c r="T699" i="33"/>
  <c r="AB153" i="1"/>
  <c r="T694" i="33"/>
  <c r="AB149" i="1"/>
  <c r="AB35" i="1"/>
  <c r="T317" i="33" s="1"/>
  <c r="T698" i="33"/>
  <c r="AA153" i="1"/>
  <c r="AA162" i="1" s="1"/>
  <c r="AA148" i="1"/>
  <c r="AA157" i="1" s="1"/>
  <c r="AA150" i="1"/>
  <c r="AA159" i="1" s="1"/>
  <c r="T319" i="33" l="1"/>
  <c r="T389" i="33" s="1"/>
  <c r="T322" i="33"/>
  <c r="T392" i="33" s="1"/>
  <c r="T316" i="33"/>
  <c r="T386" i="33" s="1"/>
  <c r="T318" i="33"/>
  <c r="T388" i="33" s="1"/>
  <c r="T323" i="33"/>
  <c r="T393" i="33" s="1"/>
  <c r="U788" i="33"/>
  <c r="AD29" i="1"/>
  <c r="AD27" i="1"/>
  <c r="AD31" i="1"/>
  <c r="AD33" i="1"/>
  <c r="H33" i="1" s="1"/>
  <c r="AD32" i="1"/>
  <c r="AD26" i="1"/>
  <c r="AD30" i="1"/>
  <c r="AD28" i="1"/>
  <c r="U782" i="33"/>
  <c r="U786" i="33"/>
  <c r="U787" i="33"/>
  <c r="U785" i="33"/>
  <c r="U784" i="33"/>
  <c r="U783" i="33"/>
  <c r="U781" i="33"/>
  <c r="AD986" i="1"/>
  <c r="AD987" i="1"/>
  <c r="AD988" i="1"/>
  <c r="AD985" i="1"/>
  <c r="AD981" i="1"/>
  <c r="AD984" i="1"/>
  <c r="AD982" i="1"/>
  <c r="AD983" i="1"/>
  <c r="H983" i="1" s="1"/>
  <c r="AC696" i="1"/>
  <c r="AC702" i="1"/>
  <c r="AC698" i="1"/>
  <c r="AC697" i="1"/>
  <c r="AC701" i="1"/>
  <c r="AC700" i="1"/>
  <c r="AC699" i="1"/>
  <c r="AC695" i="1"/>
  <c r="AD1383" i="1"/>
  <c r="AD1374" i="1"/>
  <c r="AD1367" i="1"/>
  <c r="AD1373" i="1"/>
  <c r="AD1381" i="1"/>
  <c r="AD1379" i="1"/>
  <c r="AD1377" i="1"/>
  <c r="AD1375" i="1"/>
  <c r="AD1371" i="1"/>
  <c r="AD1380" i="1"/>
  <c r="AD1395" i="1"/>
  <c r="AD1391" i="1"/>
  <c r="AD1382" i="1"/>
  <c r="AD1396" i="1"/>
  <c r="AD1392" i="1"/>
  <c r="AD1376" i="1"/>
  <c r="AD1399" i="1"/>
  <c r="AD1397" i="1"/>
  <c r="AD1393" i="1"/>
  <c r="AD1378" i="1"/>
  <c r="AD1372" i="1"/>
  <c r="AD1363" i="1"/>
  <c r="AD1398" i="1"/>
  <c r="AD1394" i="1"/>
  <c r="AD1384" i="1"/>
  <c r="AD1386" i="1"/>
  <c r="AD1364" i="1"/>
  <c r="AD1388" i="1"/>
  <c r="AD1369" i="1"/>
  <c r="AD1390" i="1"/>
  <c r="AD1370" i="1"/>
  <c r="AD1385" i="1"/>
  <c r="AD1389" i="1"/>
  <c r="AD1368" i="1"/>
  <c r="AD1360" i="1"/>
  <c r="AD1365" i="1"/>
  <c r="AD1362" i="1"/>
  <c r="AD1366" i="1"/>
  <c r="AD1361" i="1"/>
  <c r="AD1387" i="1"/>
  <c r="AD1270" i="1"/>
  <c r="H1270" i="1" s="1"/>
  <c r="AD1269" i="1"/>
  <c r="AD1310" i="1"/>
  <c r="H1310" i="1" s="1"/>
  <c r="AD1262" i="1"/>
  <c r="H1262" i="1" s="1"/>
  <c r="AD1257" i="1"/>
  <c r="H1257" i="1" s="1"/>
  <c r="AD1255" i="1"/>
  <c r="AD1308" i="1"/>
  <c r="AD1263" i="1"/>
  <c r="AD1256" i="1"/>
  <c r="H1256" i="1" s="1"/>
  <c r="AD1306" i="1"/>
  <c r="AD1302" i="1"/>
  <c r="AD1286" i="1"/>
  <c r="AD1298" i="1"/>
  <c r="AD1294" i="1"/>
  <c r="H1294" i="1" s="1"/>
  <c r="AD1278" i="1"/>
  <c r="H1278" i="1" s="1"/>
  <c r="AD1268" i="1"/>
  <c r="AD1267" i="1"/>
  <c r="AD1266" i="1"/>
  <c r="AD1265" i="1"/>
  <c r="AD1264" i="1"/>
  <c r="AD1309" i="1"/>
  <c r="AD1305" i="1"/>
  <c r="AD1300" i="1"/>
  <c r="AD1297" i="1"/>
  <c r="AD1296" i="1"/>
  <c r="AD1326" i="1"/>
  <c r="H1326" i="1" s="1"/>
  <c r="AD1307" i="1"/>
  <c r="AD1301" i="1"/>
  <c r="AD1299" i="1"/>
  <c r="H1299" i="1" s="1"/>
  <c r="AD1295" i="1"/>
  <c r="H1295" i="1" s="1"/>
  <c r="AD1285" i="1"/>
  <c r="AD1325" i="1"/>
  <c r="AD1321" i="1"/>
  <c r="AD1324" i="1"/>
  <c r="AD1320" i="1"/>
  <c r="H1320" i="1" s="1"/>
  <c r="AD1323" i="1"/>
  <c r="AD1319" i="1"/>
  <c r="AD1322" i="1"/>
  <c r="AD1318" i="1"/>
  <c r="AD1313" i="1"/>
  <c r="H1313" i="1" s="1"/>
  <c r="AD1317" i="1"/>
  <c r="H1317" i="1" s="1"/>
  <c r="AD1283" i="1"/>
  <c r="H1283" i="1" s="1"/>
  <c r="AD1288" i="1"/>
  <c r="H1288" i="1" s="1"/>
  <c r="AD1292" i="1"/>
  <c r="AD1304" i="1"/>
  <c r="H1304" i="1" s="1"/>
  <c r="AD1271" i="1"/>
  <c r="AD1275" i="1"/>
  <c r="AD1282" i="1"/>
  <c r="AD1312" i="1"/>
  <c r="AD1316" i="1"/>
  <c r="H1316" i="1" s="1"/>
  <c r="AD1287" i="1"/>
  <c r="AD1291" i="1"/>
  <c r="AD1311" i="1"/>
  <c r="AD1315" i="1"/>
  <c r="H1315" i="1" s="1"/>
  <c r="AD1280" i="1"/>
  <c r="AD1290" i="1"/>
  <c r="AD1261" i="1"/>
  <c r="AD1273" i="1"/>
  <c r="AD1277" i="1"/>
  <c r="AD1284" i="1"/>
  <c r="H1284" i="1" s="1"/>
  <c r="AD1314" i="1"/>
  <c r="H1314" i="1" s="1"/>
  <c r="AD1281" i="1"/>
  <c r="H1281" i="1" s="1"/>
  <c r="AD1279" i="1"/>
  <c r="AD1289" i="1"/>
  <c r="AD1293" i="1"/>
  <c r="AD1303" i="1"/>
  <c r="AD1258" i="1"/>
  <c r="AD1272" i="1"/>
  <c r="AD1276" i="1"/>
  <c r="AD1260" i="1"/>
  <c r="AD1259" i="1"/>
  <c r="AD1274" i="1"/>
  <c r="AD1232" i="1"/>
  <c r="AD1228" i="1"/>
  <c r="AD1236" i="1"/>
  <c r="AD1234" i="1"/>
  <c r="AD1230" i="1"/>
  <c r="AD1221" i="1"/>
  <c r="AD1235" i="1"/>
  <c r="AD1233" i="1"/>
  <c r="AD1231" i="1"/>
  <c r="AD1229" i="1"/>
  <c r="AD1220" i="1"/>
  <c r="AD1214" i="1"/>
  <c r="AD1213" i="1"/>
  <c r="AD1212" i="1"/>
  <c r="AD1206" i="1"/>
  <c r="AD1210" i="1"/>
  <c r="AD1205" i="1"/>
  <c r="AD1209" i="1"/>
  <c r="AD1218" i="1"/>
  <c r="AD1226" i="1"/>
  <c r="AD1215" i="1"/>
  <c r="AD1223" i="1"/>
  <c r="AD1208" i="1"/>
  <c r="AD1216" i="1"/>
  <c r="AD1217" i="1"/>
  <c r="AD1225" i="1"/>
  <c r="AD1207" i="1"/>
  <c r="AD1211" i="1"/>
  <c r="AD1224" i="1"/>
  <c r="AD1219" i="1"/>
  <c r="AD1227" i="1"/>
  <c r="AD1222" i="1"/>
  <c r="AD1180" i="1"/>
  <c r="H1180" i="1" s="1"/>
  <c r="AD1179" i="1"/>
  <c r="H1179" i="1" s="1"/>
  <c r="AD1178" i="1"/>
  <c r="AD1177" i="1"/>
  <c r="AD1176" i="1"/>
  <c r="H1176" i="1" s="1"/>
  <c r="AD1175" i="1"/>
  <c r="AD1108" i="1"/>
  <c r="AD1173" i="1"/>
  <c r="H1173" i="1" s="1"/>
  <c r="AD1107" i="1"/>
  <c r="AD1106" i="1"/>
  <c r="H1106" i="1" s="1"/>
  <c r="AD1103" i="1"/>
  <c r="H1103" i="1" s="1"/>
  <c r="AD1196" i="1"/>
  <c r="AD1102" i="1"/>
  <c r="H1102" i="1" s="1"/>
  <c r="AD1174" i="1"/>
  <c r="H1174" i="1" s="1"/>
  <c r="AD1116" i="1"/>
  <c r="H1116" i="1" s="1"/>
  <c r="AD1105" i="1"/>
  <c r="AD1100" i="1"/>
  <c r="H1100" i="1" s="1"/>
  <c r="AD1104" i="1"/>
  <c r="H1104" i="1" s="1"/>
  <c r="AD1101" i="1"/>
  <c r="H1101" i="1" s="1"/>
  <c r="AD1112" i="1"/>
  <c r="H1112" i="1" s="1"/>
  <c r="AD1096" i="1"/>
  <c r="H1096" i="1" s="1"/>
  <c r="AD1115" i="1"/>
  <c r="H1115" i="1" s="1"/>
  <c r="AD1194" i="1"/>
  <c r="H1194" i="1" s="1"/>
  <c r="AD1098" i="1"/>
  <c r="H1098" i="1" s="1"/>
  <c r="AD1097" i="1"/>
  <c r="H1097" i="1" s="1"/>
  <c r="AD1094" i="1"/>
  <c r="H1094" i="1" s="1"/>
  <c r="AD1099" i="1"/>
  <c r="H1099" i="1" s="1"/>
  <c r="AD1110" i="1"/>
  <c r="AD1113" i="1"/>
  <c r="AD1193" i="1"/>
  <c r="H1193" i="1" s="1"/>
  <c r="AD1109" i="1"/>
  <c r="H1109" i="1" s="1"/>
  <c r="AD1189" i="1"/>
  <c r="H1189" i="1" s="1"/>
  <c r="AD1095" i="1"/>
  <c r="H1095" i="1" s="1"/>
  <c r="AD1111" i="1"/>
  <c r="H1111" i="1" s="1"/>
  <c r="AD1114" i="1"/>
  <c r="H1114" i="1" s="1"/>
  <c r="AD1191" i="1"/>
  <c r="H1191" i="1" s="1"/>
  <c r="AD1195" i="1"/>
  <c r="H1195" i="1" s="1"/>
  <c r="AD1190" i="1"/>
  <c r="H1190" i="1" s="1"/>
  <c r="AD1093" i="1"/>
  <c r="H1093" i="1" s="1"/>
  <c r="AD1192" i="1"/>
  <c r="H1192" i="1" s="1"/>
  <c r="AD3999" i="1"/>
  <c r="AD4006" i="1"/>
  <c r="AD4000" i="1"/>
  <c r="AD4004" i="1"/>
  <c r="AD4005" i="1"/>
  <c r="AD4003" i="1"/>
  <c r="AD4001" i="1"/>
  <c r="AD4002" i="1"/>
  <c r="AD3942" i="1"/>
  <c r="H3942" i="1" s="1"/>
  <c r="AD3940" i="1"/>
  <c r="H3940" i="1" s="1"/>
  <c r="AD3936" i="1"/>
  <c r="H3936" i="1" s="1"/>
  <c r="AD3939" i="1"/>
  <c r="H3939" i="1" s="1"/>
  <c r="AD3935" i="1"/>
  <c r="H3935" i="1" s="1"/>
  <c r="AD3926" i="1"/>
  <c r="AD3941" i="1"/>
  <c r="H3941" i="1" s="1"/>
  <c r="AD3937" i="1"/>
  <c r="H3937" i="1" s="1"/>
  <c r="AD3910" i="1"/>
  <c r="H3910" i="1" s="1"/>
  <c r="AD3919" i="1"/>
  <c r="H3919" i="1" s="1"/>
  <c r="AD3922" i="1"/>
  <c r="H3922" i="1" s="1"/>
  <c r="AD3921" i="1"/>
  <c r="H3921" i="1" s="1"/>
  <c r="AD3938" i="1"/>
  <c r="H3938" i="1" s="1"/>
  <c r="AD3908" i="1"/>
  <c r="H3908" i="1" s="1"/>
  <c r="AD3906" i="1"/>
  <c r="H3906" i="1" s="1"/>
  <c r="AD3904" i="1"/>
  <c r="H3904" i="1" s="1"/>
  <c r="AD3902" i="1"/>
  <c r="H3902" i="1" s="1"/>
  <c r="AD3934" i="1"/>
  <c r="H3934" i="1" s="1"/>
  <c r="AD3909" i="1"/>
  <c r="H3909" i="1" s="1"/>
  <c r="AD3899" i="1"/>
  <c r="H3899" i="1" s="1"/>
  <c r="AD3895" i="1"/>
  <c r="AD3924" i="1"/>
  <c r="H3924" i="1" s="1"/>
  <c r="AD3897" i="1"/>
  <c r="H3897" i="1" s="1"/>
  <c r="AD3894" i="1"/>
  <c r="AD3891" i="1"/>
  <c r="AD3889" i="1"/>
  <c r="AD3887" i="1"/>
  <c r="H3887" i="1" s="1"/>
  <c r="AD3900" i="1"/>
  <c r="H3900" i="1" s="1"/>
  <c r="AD3892" i="1"/>
  <c r="H3892" i="1" s="1"/>
  <c r="AD3966" i="1"/>
  <c r="H3966" i="1" s="1"/>
  <c r="AD3920" i="1"/>
  <c r="H3920" i="1" s="1"/>
  <c r="AD3896" i="1"/>
  <c r="H3896" i="1" s="1"/>
  <c r="AD3886" i="1"/>
  <c r="H3886" i="1" s="1"/>
  <c r="AD3883" i="1"/>
  <c r="H3883" i="1" s="1"/>
  <c r="AD3990" i="1"/>
  <c r="H3990" i="1" s="1"/>
  <c r="AD3901" i="1"/>
  <c r="H3901" i="1" s="1"/>
  <c r="AD3994" i="1"/>
  <c r="H3994" i="1" s="1"/>
  <c r="AD3898" i="1"/>
  <c r="H3898" i="1" s="1"/>
  <c r="AD3885" i="1"/>
  <c r="H3885" i="1" s="1"/>
  <c r="AD3918" i="1"/>
  <c r="H3918" i="1" s="1"/>
  <c r="AD3962" i="1"/>
  <c r="H3962" i="1" s="1"/>
  <c r="AD3998" i="1"/>
  <c r="H3998" i="1" s="1"/>
  <c r="AD3996" i="1"/>
  <c r="H3996" i="1" s="1"/>
  <c r="AD3890" i="1"/>
  <c r="H3890" i="1" s="1"/>
  <c r="AD3964" i="1"/>
  <c r="H3964" i="1" s="1"/>
  <c r="AD3960" i="1"/>
  <c r="AD3991" i="1"/>
  <c r="H3991" i="1" s="1"/>
  <c r="AD3997" i="1"/>
  <c r="H3997" i="1" s="1"/>
  <c r="AD3995" i="1"/>
  <c r="H3995" i="1" s="1"/>
  <c r="AD3993" i="1"/>
  <c r="H3993" i="1" s="1"/>
  <c r="AD3987" i="1"/>
  <c r="H3987" i="1" s="1"/>
  <c r="AD3888" i="1"/>
  <c r="AD3961" i="1"/>
  <c r="H3961" i="1" s="1"/>
  <c r="AD3879" i="1"/>
  <c r="H3879" i="1" s="1"/>
  <c r="AD3915" i="1"/>
  <c r="H3915" i="1" s="1"/>
  <c r="AD3914" i="1"/>
  <c r="H3914" i="1" s="1"/>
  <c r="AD3929" i="1"/>
  <c r="H3929" i="1" s="1"/>
  <c r="AD3984" i="1"/>
  <c r="H3984" i="1" s="1"/>
  <c r="AD3963" i="1"/>
  <c r="H3963" i="1" s="1"/>
  <c r="AD3989" i="1"/>
  <c r="H3989" i="1" s="1"/>
  <c r="AD3959" i="1"/>
  <c r="AD3905" i="1"/>
  <c r="H3905" i="1" s="1"/>
  <c r="AD3917" i="1"/>
  <c r="AD3988" i="1"/>
  <c r="H3988" i="1" s="1"/>
  <c r="AD3992" i="1"/>
  <c r="H3992" i="1" s="1"/>
  <c r="AD3965" i="1"/>
  <c r="H3965" i="1" s="1"/>
  <c r="AD3923" i="1"/>
  <c r="H3923" i="1" s="1"/>
  <c r="AD3913" i="1"/>
  <c r="H3913" i="1" s="1"/>
  <c r="AD3884" i="1"/>
  <c r="AD3880" i="1"/>
  <c r="H3880" i="1" s="1"/>
  <c r="AD3911" i="1"/>
  <c r="H3911" i="1" s="1"/>
  <c r="AD3932" i="1"/>
  <c r="H3932" i="1" s="1"/>
  <c r="AD3881" i="1"/>
  <c r="H3881" i="1" s="1"/>
  <c r="AD3912" i="1"/>
  <c r="H3912" i="1" s="1"/>
  <c r="AD3985" i="1"/>
  <c r="H3985" i="1" s="1"/>
  <c r="AD3986" i="1"/>
  <c r="H3986" i="1" s="1"/>
  <c r="AD3925" i="1"/>
  <c r="AD3931" i="1"/>
  <c r="H3931" i="1" s="1"/>
  <c r="AD3983" i="1"/>
  <c r="H3983" i="1" s="1"/>
  <c r="AD3882" i="1"/>
  <c r="H3882" i="1" s="1"/>
  <c r="AD3927" i="1"/>
  <c r="H3927" i="1" s="1"/>
  <c r="AD3907" i="1"/>
  <c r="H3907" i="1" s="1"/>
  <c r="AD3916" i="1"/>
  <c r="H3916" i="1" s="1"/>
  <c r="AD3893" i="1"/>
  <c r="H3893" i="1" s="1"/>
  <c r="AD3903" i="1"/>
  <c r="H3903" i="1" s="1"/>
  <c r="AD3928" i="1"/>
  <c r="H3928" i="1" s="1"/>
  <c r="AD3930" i="1"/>
  <c r="H3930" i="1" s="1"/>
  <c r="AD3933" i="1"/>
  <c r="H3933" i="1" s="1"/>
  <c r="AD2911" i="1"/>
  <c r="AD2909" i="1"/>
  <c r="AD2907" i="1"/>
  <c r="AD2903" i="1"/>
  <c r="AD2951" i="1"/>
  <c r="AD2943" i="1"/>
  <c r="H2943" i="1" s="1"/>
  <c r="AD2927" i="1"/>
  <c r="AD2905" i="1"/>
  <c r="AD2949" i="1"/>
  <c r="AD2947" i="1"/>
  <c r="H2947" i="1" s="1"/>
  <c r="AD2938" i="1"/>
  <c r="AD2910" i="1"/>
  <c r="AD2904" i="1"/>
  <c r="H2904" i="1" s="1"/>
  <c r="AD2935" i="1"/>
  <c r="AD2906" i="1"/>
  <c r="AD2948" i="1"/>
  <c r="AD2941" i="1"/>
  <c r="AD2936" i="1"/>
  <c r="H2936" i="1" s="1"/>
  <c r="AD2919" i="1"/>
  <c r="AD2942" i="1"/>
  <c r="AD2950" i="1"/>
  <c r="AD2959" i="1"/>
  <c r="AD2918" i="1"/>
  <c r="AD2916" i="1"/>
  <c r="AD2914" i="1"/>
  <c r="H2914" i="1" s="1"/>
  <c r="AD2912" i="1"/>
  <c r="AD2940" i="1"/>
  <c r="AD2939" i="1"/>
  <c r="AD2917" i="1"/>
  <c r="AD2915" i="1"/>
  <c r="AD2913" i="1"/>
  <c r="AD2983" i="1"/>
  <c r="AD3007" i="1"/>
  <c r="AD2981" i="1"/>
  <c r="AD2979" i="1"/>
  <c r="AD2977" i="1"/>
  <c r="AD2956" i="1"/>
  <c r="H2956" i="1" s="1"/>
  <c r="AD2937" i="1"/>
  <c r="AD3023" i="1"/>
  <c r="AD2982" i="1"/>
  <c r="AD2978" i="1"/>
  <c r="H2978" i="1" s="1"/>
  <c r="AD2952" i="1"/>
  <c r="AD3002" i="1"/>
  <c r="AD2980" i="1"/>
  <c r="AD2954" i="1"/>
  <c r="AD3001" i="1"/>
  <c r="AD2908" i="1"/>
  <c r="AD3005" i="1"/>
  <c r="AD3000" i="1"/>
  <c r="AD2976" i="1"/>
  <c r="AD3003" i="1"/>
  <c r="AD3015" i="1"/>
  <c r="AD2926" i="1"/>
  <c r="AD3010" i="1"/>
  <c r="AD3014" i="1"/>
  <c r="AD2933" i="1"/>
  <c r="AD2945" i="1"/>
  <c r="AD2898" i="1"/>
  <c r="AD3006" i="1"/>
  <c r="H3006" i="1" s="1"/>
  <c r="AD2958" i="1"/>
  <c r="AD3020" i="1"/>
  <c r="AD3022" i="1"/>
  <c r="AD2957" i="1"/>
  <c r="AD3017" i="1"/>
  <c r="AD3019" i="1"/>
  <c r="AD3021" i="1"/>
  <c r="AD2955" i="1"/>
  <c r="AD3008" i="1"/>
  <c r="AD3012" i="1"/>
  <c r="AD3004" i="1"/>
  <c r="AD2953" i="1"/>
  <c r="AD2932" i="1"/>
  <c r="AD2920" i="1"/>
  <c r="AD2924" i="1"/>
  <c r="AD2921" i="1"/>
  <c r="AD2902" i="1"/>
  <c r="AD3016" i="1"/>
  <c r="H3016" i="1" s="1"/>
  <c r="AD3018" i="1"/>
  <c r="AD2944" i="1"/>
  <c r="AD2929" i="1"/>
  <c r="H2929" i="1" s="1"/>
  <c r="AD3009" i="1"/>
  <c r="AD3013" i="1"/>
  <c r="AD2896" i="1"/>
  <c r="AD2925" i="1"/>
  <c r="AD2928" i="1"/>
  <c r="AD2930" i="1"/>
  <c r="AD2931" i="1"/>
  <c r="AD2901" i="1"/>
  <c r="AD2934" i="1"/>
  <c r="H2934" i="1" s="1"/>
  <c r="AD2946" i="1"/>
  <c r="AD2899" i="1"/>
  <c r="AD2923" i="1"/>
  <c r="AD2922" i="1"/>
  <c r="AD3011" i="1"/>
  <c r="AD2897" i="1"/>
  <c r="AD2900" i="1"/>
  <c r="AD912" i="1"/>
  <c r="AD920" i="1" s="1"/>
  <c r="AD911" i="1"/>
  <c r="AD919" i="1" s="1"/>
  <c r="AD913" i="1"/>
  <c r="AD921" i="1" s="1"/>
  <c r="AD909" i="1"/>
  <c r="AD917" i="1" s="1"/>
  <c r="AD907" i="1"/>
  <c r="AD915" i="1" s="1"/>
  <c r="AD906" i="1"/>
  <c r="AD910" i="1"/>
  <c r="AD908" i="1"/>
  <c r="AD916" i="1" s="1"/>
  <c r="AD1012" i="1"/>
  <c r="AD1010" i="1"/>
  <c r="AD1011" i="1"/>
  <c r="AD1008" i="1"/>
  <c r="AD1006" i="1"/>
  <c r="AD1007" i="1"/>
  <c r="AD1005" i="1"/>
  <c r="AD1009" i="1"/>
  <c r="AD896" i="1"/>
  <c r="H896" i="1" s="1"/>
  <c r="AD890" i="1"/>
  <c r="AD895" i="1"/>
  <c r="H895" i="1" s="1"/>
  <c r="AD893" i="1"/>
  <c r="H893" i="1" s="1"/>
  <c r="AD894" i="1"/>
  <c r="H894" i="1" s="1"/>
  <c r="AD892" i="1"/>
  <c r="H892" i="1" s="1"/>
  <c r="AD891" i="1"/>
  <c r="H891" i="1" s="1"/>
  <c r="AD889" i="1"/>
  <c r="AD2548" i="1"/>
  <c r="AD2547" i="1"/>
  <c r="AD2551" i="1"/>
  <c r="AD2549" i="1"/>
  <c r="AD2477" i="1"/>
  <c r="AD2550" i="1"/>
  <c r="AD2545" i="1"/>
  <c r="AD2481" i="1"/>
  <c r="H2481" i="1" s="1"/>
  <c r="AD2480" i="1"/>
  <c r="H2480" i="1" s="1"/>
  <c r="AD2476" i="1"/>
  <c r="H2476" i="1" s="1"/>
  <c r="AD2474" i="1"/>
  <c r="H2474" i="1" s="1"/>
  <c r="AD2472" i="1"/>
  <c r="H2472" i="1" s="1"/>
  <c r="AD2470" i="1"/>
  <c r="AD2478" i="1"/>
  <c r="H2478" i="1" s="1"/>
  <c r="AD2484" i="1"/>
  <c r="AD2475" i="1"/>
  <c r="AD2473" i="1"/>
  <c r="H2473" i="1" s="1"/>
  <c r="AD2471" i="1"/>
  <c r="H2471" i="1" s="1"/>
  <c r="AD2485" i="1"/>
  <c r="H2485" i="1" s="1"/>
  <c r="AD2483" i="1"/>
  <c r="AD2479" i="1"/>
  <c r="H2479" i="1" s="1"/>
  <c r="AD2482" i="1"/>
  <c r="H2482" i="1" s="1"/>
  <c r="AD2546" i="1"/>
  <c r="AD2544" i="1"/>
  <c r="AC36" i="1"/>
  <c r="U731" i="33"/>
  <c r="U564" i="33"/>
  <c r="U732" i="33"/>
  <c r="U591" i="33"/>
  <c r="T390" i="33"/>
  <c r="U595" i="33"/>
  <c r="U567" i="33"/>
  <c r="U590" i="33"/>
  <c r="U588" i="33"/>
  <c r="T391" i="33"/>
  <c r="AD1407" i="1"/>
  <c r="AD1405" i="1"/>
  <c r="AD1403" i="1"/>
  <c r="AD1401" i="1"/>
  <c r="AD1402" i="1"/>
  <c r="AD1404" i="1"/>
  <c r="AD1400" i="1"/>
  <c r="AD1406" i="1"/>
  <c r="AC34" i="1"/>
  <c r="AC37" i="1"/>
  <c r="AC40" i="1"/>
  <c r="AC35" i="1"/>
  <c r="AC39" i="1"/>
  <c r="AB161" i="1"/>
  <c r="U694" i="33"/>
  <c r="T339" i="33"/>
  <c r="T410" i="33" s="1"/>
  <c r="AB163" i="1"/>
  <c r="T462" i="33"/>
  <c r="AC153" i="1"/>
  <c r="AC149" i="1"/>
  <c r="T458" i="33"/>
  <c r="T335" i="33"/>
  <c r="T406" i="33" s="1"/>
  <c r="AB159" i="1"/>
  <c r="T463" i="33"/>
  <c r="AB164" i="1"/>
  <c r="T340" i="33"/>
  <c r="T411" i="33" s="1"/>
  <c r="T337" i="33"/>
  <c r="T408" i="33" s="1"/>
  <c r="T460" i="33"/>
  <c r="T333" i="33"/>
  <c r="T404" i="33" s="1"/>
  <c r="T456" i="33"/>
  <c r="T459" i="33"/>
  <c r="AB160" i="1"/>
  <c r="T336" i="33"/>
  <c r="T407" i="33" s="1"/>
  <c r="U697" i="33"/>
  <c r="U698" i="33"/>
  <c r="AC41" i="1"/>
  <c r="AC154" i="1"/>
  <c r="AC151" i="1"/>
  <c r="U695" i="33"/>
  <c r="U700" i="33"/>
  <c r="AC155" i="1"/>
  <c r="T387" i="33"/>
  <c r="AB158" i="1"/>
  <c r="AB162" i="1"/>
  <c r="T461" i="33"/>
  <c r="T338" i="33"/>
  <c r="T409" i="33" s="1"/>
  <c r="AC152" i="1"/>
  <c r="AD1334" i="1"/>
  <c r="AD1331" i="1"/>
  <c r="AD1328" i="1"/>
  <c r="AD1338" i="1"/>
  <c r="AD3265" i="1"/>
  <c r="H3265" i="1" s="1"/>
  <c r="AD3259" i="1"/>
  <c r="H3259" i="1" s="1"/>
  <c r="AD3260" i="1"/>
  <c r="AD3264" i="1"/>
  <c r="H3264" i="1" s="1"/>
  <c r="AD4328" i="1"/>
  <c r="AD4321" i="1"/>
  <c r="H4321" i="1" s="1"/>
  <c r="AD4327" i="1"/>
  <c r="H4327" i="1" s="1"/>
  <c r="AD4323" i="1"/>
  <c r="AD4322" i="1"/>
  <c r="AD4325" i="1"/>
  <c r="H4325" i="1" s="1"/>
  <c r="AD679" i="1"/>
  <c r="AD681" i="1"/>
  <c r="H681" i="1" s="1"/>
  <c r="AD683" i="1"/>
  <c r="H683" i="1" s="1"/>
  <c r="AD688" i="1"/>
  <c r="AD684" i="1"/>
  <c r="H684" i="1" s="1"/>
  <c r="AD693" i="1"/>
  <c r="AD1682" i="1"/>
  <c r="AD1686" i="1"/>
  <c r="H1686" i="1" s="1"/>
  <c r="AD67" i="1"/>
  <c r="H67" i="1" s="1"/>
  <c r="AD83" i="1"/>
  <c r="AD141" i="1"/>
  <c r="H141" i="1" s="1"/>
  <c r="AD179" i="1"/>
  <c r="H179" i="1" s="1"/>
  <c r="AD78" i="1"/>
  <c r="AD114" i="1"/>
  <c r="AD176" i="1"/>
  <c r="H176" i="1" s="1"/>
  <c r="AD96" i="1"/>
  <c r="AD139" i="1"/>
  <c r="H139" i="1" s="1"/>
  <c r="AD66" i="1"/>
  <c r="AD116" i="1"/>
  <c r="H116" i="1" s="1"/>
  <c r="AD49" i="1"/>
  <c r="AD52" i="1"/>
  <c r="H52" i="1" s="1"/>
  <c r="AD130" i="1"/>
  <c r="H130" i="1" s="1"/>
  <c r="AD45" i="1"/>
  <c r="AD267" i="1"/>
  <c r="H267" i="1" s="1"/>
  <c r="AD118" i="1"/>
  <c r="H118" i="1" s="1"/>
  <c r="AD956" i="1"/>
  <c r="AD1188" i="1"/>
  <c r="H1188" i="1" s="1"/>
  <c r="AD1639" i="1"/>
  <c r="H1639" i="1" s="1"/>
  <c r="AD653" i="1"/>
  <c r="AD952" i="1"/>
  <c r="AD991" i="1"/>
  <c r="AD995" i="1"/>
  <c r="H995" i="1" s="1"/>
  <c r="AD1016" i="1"/>
  <c r="H1016" i="1" s="1"/>
  <c r="AD1132" i="1"/>
  <c r="H1132" i="1" s="1"/>
  <c r="AD1136" i="1"/>
  <c r="H1136" i="1" s="1"/>
  <c r="AD1164" i="1"/>
  <c r="AD1184" i="1"/>
  <c r="AD1435" i="1"/>
  <c r="H1435" i="1" s="1"/>
  <c r="AD1439" i="1"/>
  <c r="AD1156" i="1"/>
  <c r="AD647" i="1"/>
  <c r="H647" i="1" s="1"/>
  <c r="AD1122" i="1"/>
  <c r="AD1473" i="1"/>
  <c r="H1473" i="1" s="1"/>
  <c r="AD1534" i="1"/>
  <c r="AD1586" i="1"/>
  <c r="AD1121" i="1"/>
  <c r="AD1470" i="1"/>
  <c r="AD1537" i="1"/>
  <c r="H1537" i="1" s="1"/>
  <c r="AD1599" i="1"/>
  <c r="H1599" i="1" s="1"/>
  <c r="AD1634" i="1"/>
  <c r="H1634" i="1" s="1"/>
  <c r="AD1654" i="1"/>
  <c r="AD1120" i="1"/>
  <c r="AD1471" i="1"/>
  <c r="H1471" i="1" s="1"/>
  <c r="AD955" i="1"/>
  <c r="AD1583" i="1"/>
  <c r="H1583" i="1" s="1"/>
  <c r="AD1678" i="1"/>
  <c r="H1678" i="1" s="1"/>
  <c r="D735" i="33" s="1"/>
  <c r="AD1155" i="1"/>
  <c r="AD1602" i="1"/>
  <c r="H1602" i="1" s="1"/>
  <c r="AD1676" i="1"/>
  <c r="AD1151" i="1"/>
  <c r="AD1648" i="1"/>
  <c r="AD658" i="1"/>
  <c r="H658" i="1" s="1"/>
  <c r="AD3249" i="1"/>
  <c r="AD1584" i="1"/>
  <c r="AD2816" i="1"/>
  <c r="H2816" i="1" s="1"/>
  <c r="AD3029" i="1"/>
  <c r="H3029" i="1" s="1"/>
  <c r="AD3697" i="1"/>
  <c r="H3697" i="1" s="1"/>
  <c r="AD3701" i="1"/>
  <c r="H3701" i="1" s="1"/>
  <c r="AD4415" i="1"/>
  <c r="AD1535" i="1"/>
  <c r="AD4008" i="1"/>
  <c r="H4008" i="1" s="1"/>
  <c r="AD3702" i="1"/>
  <c r="H3702" i="1" s="1"/>
  <c r="AD4409" i="1"/>
  <c r="AD4013" i="1"/>
  <c r="H4013" i="1" s="1"/>
  <c r="AD4414" i="1"/>
  <c r="H4414" i="1" s="1"/>
  <c r="AD3246" i="1"/>
  <c r="AD4502" i="1"/>
  <c r="H4502" i="1" s="1"/>
  <c r="AD4412" i="1"/>
  <c r="H4412" i="1" s="1"/>
  <c r="AD4500" i="1"/>
  <c r="AD4492" i="1"/>
  <c r="AD1531" i="1"/>
  <c r="AD1475" i="1"/>
  <c r="H1475" i="1" s="1"/>
  <c r="AD1145" i="1"/>
  <c r="AD1141" i="1"/>
  <c r="H1141" i="1" s="1"/>
  <c r="AD8" i="1"/>
  <c r="AD132" i="1"/>
  <c r="H132" i="1" s="1"/>
  <c r="AD87" i="1"/>
  <c r="AD1159" i="1"/>
  <c r="H1159" i="1" s="1"/>
  <c r="AD9" i="1"/>
  <c r="AD4501" i="1"/>
  <c r="H4501" i="1" s="1"/>
  <c r="AD1579" i="1"/>
  <c r="AD1465" i="1"/>
  <c r="H1465" i="1" s="1"/>
  <c r="AD1530" i="1"/>
  <c r="AD1644" i="1"/>
  <c r="AD1203" i="1"/>
  <c r="AD1199" i="1"/>
  <c r="AD95" i="1"/>
  <c r="AD65" i="1"/>
  <c r="H65" i="1" s="1"/>
  <c r="AD61" i="1"/>
  <c r="H61" i="1" s="1"/>
  <c r="AD74" i="1"/>
  <c r="H74" i="1" s="1"/>
  <c r="AD127" i="1"/>
  <c r="H127" i="1" s="1"/>
  <c r="AD73" i="1"/>
  <c r="AD22" i="1"/>
  <c r="AD18" i="1"/>
  <c r="AD1576" i="1"/>
  <c r="H1576" i="1" s="1"/>
  <c r="AD119" i="1"/>
  <c r="AD1127" i="1"/>
  <c r="H1127" i="1" s="1"/>
  <c r="AD1481" i="1"/>
  <c r="H1481" i="1" s="1"/>
  <c r="AD1448" i="1"/>
  <c r="H1448" i="1" s="1"/>
  <c r="AD1444" i="1"/>
  <c r="H1444" i="1" s="1"/>
  <c r="AD10" i="1"/>
  <c r="AD136" i="1"/>
  <c r="H136" i="1" s="1"/>
  <c r="AD4496" i="1"/>
  <c r="AD12" i="1"/>
  <c r="AD1333" i="1"/>
  <c r="AD1327" i="1"/>
  <c r="AD1337" i="1"/>
  <c r="AD3261" i="1"/>
  <c r="AD694" i="1"/>
  <c r="AD687" i="1"/>
  <c r="AD689" i="1"/>
  <c r="AD685" i="1"/>
  <c r="H685" i="1" s="1"/>
  <c r="AD1683" i="1"/>
  <c r="H1683" i="1" s="1"/>
  <c r="AD99" i="1"/>
  <c r="AD109" i="1"/>
  <c r="H109" i="1" s="1"/>
  <c r="AD145" i="1"/>
  <c r="AD46" i="1"/>
  <c r="AD123" i="1"/>
  <c r="H123" i="1" s="1"/>
  <c r="AD180" i="1"/>
  <c r="H180" i="1" s="1"/>
  <c r="AD107" i="1"/>
  <c r="AD143" i="1"/>
  <c r="H143" i="1" s="1"/>
  <c r="AD48" i="1"/>
  <c r="AD80" i="1"/>
  <c r="AD76" i="1"/>
  <c r="AD144" i="1"/>
  <c r="H144" i="1" s="1"/>
  <c r="AD51" i="1"/>
  <c r="AD140" i="1"/>
  <c r="H140" i="1" s="1"/>
  <c r="AD996" i="1"/>
  <c r="H996" i="1" s="1"/>
  <c r="AD645" i="1"/>
  <c r="AD954" i="1"/>
  <c r="AD992" i="1"/>
  <c r="H992" i="1" s="1"/>
  <c r="AD1013" i="1"/>
  <c r="H1013" i="1" s="1"/>
  <c r="AD1133" i="1"/>
  <c r="H1133" i="1" s="1"/>
  <c r="AD1181" i="1"/>
  <c r="H1181" i="1" s="1"/>
  <c r="AD1185" i="1"/>
  <c r="H1185" i="1" s="1"/>
  <c r="AD1440" i="1"/>
  <c r="H1440" i="1" s="1"/>
  <c r="AD644" i="1"/>
  <c r="H644" i="1" s="1"/>
  <c r="AD656" i="1"/>
  <c r="H656" i="1" s="1"/>
  <c r="AD1150" i="1"/>
  <c r="AD1483" i="1"/>
  <c r="H1483" i="1" s="1"/>
  <c r="AD1538" i="1"/>
  <c r="H1538" i="1" s="1"/>
  <c r="AD654" i="1"/>
  <c r="H654" i="1" s="1"/>
  <c r="AD1451" i="1"/>
  <c r="H1451" i="1" s="1"/>
  <c r="AD1484" i="1"/>
  <c r="AD1601" i="1"/>
  <c r="AD1636" i="1"/>
  <c r="H1636" i="1" s="1"/>
  <c r="AD643" i="1"/>
  <c r="H643" i="1" s="1"/>
  <c r="AD1148" i="1"/>
  <c r="H1148" i="1" s="1"/>
  <c r="AD1486" i="1"/>
  <c r="H1486" i="1" s="1"/>
  <c r="AD1587" i="1"/>
  <c r="AD1637" i="1"/>
  <c r="AD1652" i="1"/>
  <c r="AD1580" i="1"/>
  <c r="H1580" i="1" s="1"/>
  <c r="AD2818" i="1"/>
  <c r="AD3031" i="1"/>
  <c r="AD1485" i="1"/>
  <c r="AD4010" i="1"/>
  <c r="H4010" i="1" s="1"/>
  <c r="AD4489" i="1"/>
  <c r="AD4007" i="1"/>
  <c r="H4007" i="1" s="1"/>
  <c r="AD4014" i="1"/>
  <c r="H4014" i="1" s="1"/>
  <c r="AD3244" i="1"/>
  <c r="AD2817" i="1"/>
  <c r="H2817" i="1" s="1"/>
  <c r="AD2821" i="1"/>
  <c r="AD1130" i="1"/>
  <c r="H1130" i="1" s="1"/>
  <c r="AD1574" i="1"/>
  <c r="AD1144" i="1"/>
  <c r="AD638" i="1"/>
  <c r="H638" i="1" s="1"/>
  <c r="AD100" i="1"/>
  <c r="AD1476" i="1"/>
  <c r="H1476" i="1" s="1"/>
  <c r="AD1461" i="1"/>
  <c r="H1461" i="1" s="1"/>
  <c r="AD1163" i="1"/>
  <c r="AD1202" i="1"/>
  <c r="H1202" i="1" s="1"/>
  <c r="AD1198" i="1"/>
  <c r="AD89" i="1"/>
  <c r="AD71" i="1"/>
  <c r="H71" i="1" s="1"/>
  <c r="AD21" i="1"/>
  <c r="AD1463" i="1"/>
  <c r="AD125" i="1"/>
  <c r="H125" i="1" s="1"/>
  <c r="AD85" i="1"/>
  <c r="AD1527" i="1"/>
  <c r="AD1673" i="1"/>
  <c r="AD1477" i="1"/>
  <c r="H1477" i="1" s="1"/>
  <c r="AD1443" i="1"/>
  <c r="H1443" i="1" s="1"/>
  <c r="AD72" i="1"/>
  <c r="H72" i="1" s="1"/>
  <c r="AD1677" i="1"/>
  <c r="V734" i="33" s="1"/>
  <c r="AD58" i="1"/>
  <c r="H58" i="1" s="1"/>
  <c r="AD1342" i="1"/>
  <c r="AD1335" i="1"/>
  <c r="AD3263" i="1"/>
  <c r="H3263" i="1" s="1"/>
  <c r="AD682" i="1"/>
  <c r="H682" i="1" s="1"/>
  <c r="AD131" i="1"/>
  <c r="H131" i="1" s="1"/>
  <c r="AD147" i="1"/>
  <c r="H147" i="1" s="1"/>
  <c r="AD50" i="1"/>
  <c r="AD142" i="1"/>
  <c r="AD111" i="1"/>
  <c r="H111" i="1" s="1"/>
  <c r="AD177" i="1"/>
  <c r="H177" i="1" s="1"/>
  <c r="AD86" i="1"/>
  <c r="AD182" i="1"/>
  <c r="H182" i="1" s="1"/>
  <c r="AD120" i="1"/>
  <c r="H120" i="1" s="1"/>
  <c r="AD264" i="1"/>
  <c r="H264" i="1" s="1"/>
  <c r="AD1020" i="1"/>
  <c r="H1020" i="1" s="1"/>
  <c r="AD265" i="1"/>
  <c r="H265" i="1" s="1"/>
  <c r="AD657" i="1"/>
  <c r="H657" i="1" s="1"/>
  <c r="AD1014" i="1"/>
  <c r="H1014" i="1" s="1"/>
  <c r="AD1134" i="1"/>
  <c r="H1134" i="1" s="1"/>
  <c r="AD1182" i="1"/>
  <c r="H1182" i="1" s="1"/>
  <c r="AD1437" i="1"/>
  <c r="H1437" i="1" s="1"/>
  <c r="AD1458" i="1"/>
  <c r="H1458" i="1" s="1"/>
  <c r="AD1154" i="1"/>
  <c r="AD1488" i="1"/>
  <c r="H1488" i="1" s="1"/>
  <c r="AD1647" i="1"/>
  <c r="H1647" i="1" s="1"/>
  <c r="AD1455" i="1"/>
  <c r="H1455" i="1" s="1"/>
  <c r="AD1585" i="1"/>
  <c r="H1585" i="1" s="1"/>
  <c r="AD1638" i="1"/>
  <c r="AD652" i="1"/>
  <c r="H652" i="1" s="1"/>
  <c r="AD1532" i="1"/>
  <c r="AD1593" i="1"/>
  <c r="H1593" i="1" s="1"/>
  <c r="AD1457" i="1"/>
  <c r="H1457" i="1" s="1"/>
  <c r="AD1655" i="1"/>
  <c r="AD1589" i="1"/>
  <c r="AD4416" i="1"/>
  <c r="H4416" i="1" s="1"/>
  <c r="AD1635" i="1"/>
  <c r="H1635" i="1" s="1"/>
  <c r="AD3695" i="1"/>
  <c r="H3695" i="1" s="1"/>
  <c r="AD4411" i="1"/>
  <c r="AD2823" i="1"/>
  <c r="H2823" i="1" s="1"/>
  <c r="AD4012" i="1"/>
  <c r="H4012" i="1" s="1"/>
  <c r="AD4494" i="1"/>
  <c r="AD3247" i="1"/>
  <c r="AD4490" i="1"/>
  <c r="AD2819" i="1"/>
  <c r="H2819" i="1" s="1"/>
  <c r="AD1679" i="1"/>
  <c r="AD1462" i="1"/>
  <c r="H1462" i="1" s="1"/>
  <c r="AD1646" i="1"/>
  <c r="H1646" i="1" s="1"/>
  <c r="AD1143" i="1"/>
  <c r="AD68" i="1"/>
  <c r="H68" i="1" s="1"/>
  <c r="AD1577" i="1"/>
  <c r="H1577" i="1" s="1"/>
  <c r="AD102" i="1"/>
  <c r="AD1633" i="1"/>
  <c r="H1633" i="1" s="1"/>
  <c r="AD1201" i="1"/>
  <c r="H1201" i="1" s="1"/>
  <c r="AD1197" i="1"/>
  <c r="H1197" i="1" s="1"/>
  <c r="AD101" i="1"/>
  <c r="AD138" i="1"/>
  <c r="AD24" i="1"/>
  <c r="AD1459" i="1"/>
  <c r="AD1160" i="1"/>
  <c r="H1160" i="1" s="1"/>
  <c r="AD1528" i="1"/>
  <c r="AD1446" i="1"/>
  <c r="H1446" i="1" s="1"/>
  <c r="AD642" i="1"/>
  <c r="H642" i="1" s="1"/>
  <c r="AD1645" i="1"/>
  <c r="AD1339" i="1"/>
  <c r="AD1330" i="1"/>
  <c r="AD1336" i="1"/>
  <c r="AD4326" i="1"/>
  <c r="H4326" i="1" s="1"/>
  <c r="AD686" i="1"/>
  <c r="H686" i="1" s="1"/>
  <c r="AD1689" i="1"/>
  <c r="H1689" i="1" s="1"/>
  <c r="AD25" i="1"/>
  <c r="AD115" i="1"/>
  <c r="AD59" i="1"/>
  <c r="H59" i="1" s="1"/>
  <c r="AD110" i="1"/>
  <c r="H110" i="1" s="1"/>
  <c r="AD79" i="1"/>
  <c r="AD128" i="1"/>
  <c r="H128" i="1" s="1"/>
  <c r="AD60" i="1"/>
  <c r="H60" i="1" s="1"/>
  <c r="AD108" i="1"/>
  <c r="H108" i="1" s="1"/>
  <c r="AD44" i="1"/>
  <c r="AD263" i="1"/>
  <c r="H263" i="1" s="1"/>
  <c r="AD98" i="1"/>
  <c r="AD1604" i="1"/>
  <c r="H1604" i="1" s="1"/>
  <c r="AD651" i="1"/>
  <c r="AD990" i="1"/>
  <c r="AD1019" i="1"/>
  <c r="AD1135" i="1"/>
  <c r="H1135" i="1" s="1"/>
  <c r="AD1187" i="1"/>
  <c r="AD1438" i="1"/>
  <c r="H1438" i="1" s="1"/>
  <c r="AD88" i="1"/>
  <c r="AD1469" i="1"/>
  <c r="H1469" i="1" s="1"/>
  <c r="AD1490" i="1"/>
  <c r="H1490" i="1" s="1"/>
  <c r="AD1117" i="1"/>
  <c r="AD1597" i="1"/>
  <c r="H1597" i="1" s="1"/>
  <c r="AD1650" i="1"/>
  <c r="AD949" i="1"/>
  <c r="AD1536" i="1"/>
  <c r="H1536" i="1" s="1"/>
  <c r="AD1539" i="1"/>
  <c r="H1539" i="1" s="1"/>
  <c r="AD1591" i="1"/>
  <c r="H1591" i="1" s="1"/>
  <c r="AD1653" i="1"/>
  <c r="AD3028" i="1"/>
  <c r="H3028" i="1" s="1"/>
  <c r="AD2822" i="1"/>
  <c r="AD3025" i="1"/>
  <c r="H3025" i="1" s="1"/>
  <c r="AD3700" i="1"/>
  <c r="AD4413" i="1"/>
  <c r="H4413" i="1" s="1"/>
  <c r="AD3030" i="1"/>
  <c r="H3030" i="1" s="1"/>
  <c r="AD3248" i="1"/>
  <c r="AD4498" i="1"/>
  <c r="H4498" i="1" s="1"/>
  <c r="AD3245" i="1"/>
  <c r="AD1529" i="1"/>
  <c r="AD1131" i="1"/>
  <c r="H1131" i="1" s="1"/>
  <c r="AD1146" i="1"/>
  <c r="H1146" i="1" s="1"/>
  <c r="AD121" i="1"/>
  <c r="H121" i="1" s="1"/>
  <c r="AD636" i="1"/>
  <c r="H636" i="1" s="1"/>
  <c r="AD106" i="1"/>
  <c r="AD23" i="1"/>
  <c r="AD19" i="1"/>
  <c r="AD1640" i="1"/>
  <c r="H1640" i="1" s="1"/>
  <c r="AD1126" i="1"/>
  <c r="H1126" i="1" s="1"/>
  <c r="AD1642" i="1"/>
  <c r="H1642" i="1" s="1"/>
  <c r="AD90" i="1"/>
  <c r="AD129" i="1"/>
  <c r="H129" i="1" s="1"/>
  <c r="AD1329" i="1"/>
  <c r="AD692" i="1"/>
  <c r="AD1688" i="1"/>
  <c r="AD47" i="1"/>
  <c r="AD82" i="1"/>
  <c r="AD64" i="1"/>
  <c r="H64" i="1" s="1"/>
  <c r="AD178" i="1"/>
  <c r="H178" i="1" s="1"/>
  <c r="AD94" i="1"/>
  <c r="AD646" i="1"/>
  <c r="AD1442" i="1"/>
  <c r="H1442" i="1" s="1"/>
  <c r="AD655" i="1"/>
  <c r="AD1017" i="1"/>
  <c r="AD1137" i="1"/>
  <c r="H1137" i="1" s="1"/>
  <c r="AD1436" i="1"/>
  <c r="H1436" i="1" s="1"/>
  <c r="AD1452" i="1"/>
  <c r="H1452" i="1" s="1"/>
  <c r="AD1588" i="1"/>
  <c r="AD1149" i="1"/>
  <c r="AD1581" i="1"/>
  <c r="H1581" i="1" s="1"/>
  <c r="AD1680" i="1"/>
  <c r="AD1450" i="1"/>
  <c r="H1450" i="1" s="1"/>
  <c r="AD1482" i="1"/>
  <c r="AD1600" i="1"/>
  <c r="H1600" i="1" s="1"/>
  <c r="AD3027" i="1"/>
  <c r="AD3698" i="1"/>
  <c r="AD1674" i="1"/>
  <c r="AD4410" i="1"/>
  <c r="H4410" i="1" s="1"/>
  <c r="AD1573" i="1"/>
  <c r="H1573" i="1" s="1"/>
  <c r="AD641" i="1"/>
  <c r="H641" i="1" s="1"/>
  <c r="AD103" i="1"/>
  <c r="AD53" i="1"/>
  <c r="H53" i="1" s="1"/>
  <c r="AD134" i="1"/>
  <c r="H134" i="1" s="1"/>
  <c r="AD1162" i="1"/>
  <c r="H1162" i="1" s="1"/>
  <c r="AD1478" i="1"/>
  <c r="H1478" i="1" s="1"/>
  <c r="AD54" i="1"/>
  <c r="H54" i="1" s="1"/>
  <c r="AD104" i="1"/>
  <c r="AD1598" i="1"/>
  <c r="H1598" i="1" s="1"/>
  <c r="AD1526" i="1"/>
  <c r="AD1590" i="1"/>
  <c r="AD1578" i="1"/>
  <c r="H1578" i="1" s="1"/>
  <c r="AD1447" i="1"/>
  <c r="H1447" i="1" s="1"/>
  <c r="AD135" i="1"/>
  <c r="H135" i="1" s="1"/>
  <c r="AD1641" i="1"/>
  <c r="H1641" i="1" s="1"/>
  <c r="AD1332" i="1"/>
  <c r="AD690" i="1"/>
  <c r="AD1685" i="1"/>
  <c r="H1685" i="1" s="1"/>
  <c r="AD77" i="1"/>
  <c r="AD262" i="1"/>
  <c r="H262" i="1" s="1"/>
  <c r="AD126" i="1"/>
  <c r="H126" i="1" s="1"/>
  <c r="AD92" i="1"/>
  <c r="AD650" i="1"/>
  <c r="H650" i="1" s="1"/>
  <c r="AD649" i="1"/>
  <c r="H649" i="1" s="1"/>
  <c r="AD993" i="1"/>
  <c r="H993" i="1" s="1"/>
  <c r="AD1138" i="1"/>
  <c r="H1138" i="1" s="1"/>
  <c r="AD1441" i="1"/>
  <c r="H1441" i="1" s="1"/>
  <c r="AD953" i="1"/>
  <c r="AD1540" i="1"/>
  <c r="H1540" i="1" s="1"/>
  <c r="AD1153" i="1"/>
  <c r="AD1603" i="1"/>
  <c r="H1603" i="1" s="1"/>
  <c r="AD1152" i="1"/>
  <c r="AD1489" i="1"/>
  <c r="H1489" i="1" s="1"/>
  <c r="AD1649" i="1"/>
  <c r="AD3024" i="1"/>
  <c r="H3024" i="1" s="1"/>
  <c r="AD3242" i="1"/>
  <c r="AD4488" i="1"/>
  <c r="AD1161" i="1"/>
  <c r="H1161" i="1" s="1"/>
  <c r="AD640" i="1"/>
  <c r="H640" i="1" s="1"/>
  <c r="AD1675" i="1"/>
  <c r="AD1125" i="1"/>
  <c r="AD55" i="1"/>
  <c r="H55" i="1" s="1"/>
  <c r="AD20" i="1"/>
  <c r="AD1129" i="1"/>
  <c r="H1129" i="1" s="1"/>
  <c r="AD1525" i="1"/>
  <c r="AD1480" i="1"/>
  <c r="AD3258" i="1"/>
  <c r="H3258" i="1" s="1"/>
  <c r="AD691" i="1"/>
  <c r="AD1684" i="1"/>
  <c r="H1684" i="1" s="1"/>
  <c r="AD15" i="1"/>
  <c r="AD175" i="1"/>
  <c r="H175" i="1" s="1"/>
  <c r="AD146" i="1"/>
  <c r="H146" i="1" s="1"/>
  <c r="AD266" i="1"/>
  <c r="H266" i="1" s="1"/>
  <c r="AD268" i="1"/>
  <c r="H268" i="1" s="1"/>
  <c r="AD124" i="1"/>
  <c r="H124" i="1" s="1"/>
  <c r="AD62" i="1"/>
  <c r="H62" i="1" s="1"/>
  <c r="AD1140" i="1"/>
  <c r="H1140" i="1" s="1"/>
  <c r="AD950" i="1"/>
  <c r="AD1015" i="1"/>
  <c r="AD1183" i="1"/>
  <c r="H1183" i="1" s="1"/>
  <c r="AD1124" i="1"/>
  <c r="AD1582" i="1"/>
  <c r="AD1466" i="1"/>
  <c r="H1466" i="1" s="1"/>
  <c r="AD1632" i="1"/>
  <c r="H1632" i="1" s="1"/>
  <c r="AD1204" i="1"/>
  <c r="H1204" i="1" s="1"/>
  <c r="AD1596" i="1"/>
  <c r="H1596" i="1" s="1"/>
  <c r="AD1119" i="1"/>
  <c r="AD4495" i="1"/>
  <c r="AD3696" i="1"/>
  <c r="H3696" i="1" s="1"/>
  <c r="AD4503" i="1"/>
  <c r="AD4009" i="1"/>
  <c r="H4009" i="1" s="1"/>
  <c r="AD3243" i="1"/>
  <c r="AD1479" i="1"/>
  <c r="H1479" i="1" s="1"/>
  <c r="AD137" i="1"/>
  <c r="H137" i="1" s="1"/>
  <c r="AD93" i="1"/>
  <c r="AD639" i="1"/>
  <c r="AD69" i="1"/>
  <c r="AD105" i="1"/>
  <c r="AD1157" i="1"/>
  <c r="H1157" i="1" s="1"/>
  <c r="AD1445" i="1"/>
  <c r="H1445" i="1" s="1"/>
  <c r="AD57" i="1"/>
  <c r="H57" i="1" s="1"/>
  <c r="AD1341" i="1"/>
  <c r="AD1687" i="1"/>
  <c r="AD113" i="1"/>
  <c r="H113" i="1" s="1"/>
  <c r="AD91" i="1"/>
  <c r="AD75" i="1"/>
  <c r="H75" i="1" s="1"/>
  <c r="AD56" i="1"/>
  <c r="H56" i="1" s="1"/>
  <c r="AD1474" i="1"/>
  <c r="H1474" i="1" s="1"/>
  <c r="AD989" i="1"/>
  <c r="H989" i="1" s="1"/>
  <c r="AD1018" i="1"/>
  <c r="H1018" i="1" s="1"/>
  <c r="AD1186" i="1"/>
  <c r="AD648" i="1"/>
  <c r="AD1456" i="1"/>
  <c r="H1456" i="1" s="1"/>
  <c r="AD951" i="1"/>
  <c r="AD1487" i="1"/>
  <c r="H1487" i="1" s="1"/>
  <c r="AD1454" i="1"/>
  <c r="H1454" i="1" s="1"/>
  <c r="AD1453" i="1"/>
  <c r="H1453" i="1" s="1"/>
  <c r="AD1468" i="1"/>
  <c r="AD2820" i="1"/>
  <c r="AD3699" i="1"/>
  <c r="H3699" i="1" s="1"/>
  <c r="AD4491" i="1"/>
  <c r="AD4011" i="1"/>
  <c r="H4011" i="1" s="1"/>
  <c r="AD1575" i="1"/>
  <c r="H1575" i="1" s="1"/>
  <c r="AD1147" i="1"/>
  <c r="H1147" i="1" s="1"/>
  <c r="AD63" i="1"/>
  <c r="H63" i="1" s="1"/>
  <c r="AD11" i="1"/>
  <c r="AD1128" i="1"/>
  <c r="AD122" i="1"/>
  <c r="H122" i="1" s="1"/>
  <c r="AD14" i="1"/>
  <c r="AD1592" i="1"/>
  <c r="AD84" i="1"/>
  <c r="V567" i="33" s="1"/>
  <c r="AD1464" i="1"/>
  <c r="H1464" i="1" s="1"/>
  <c r="AD637" i="1"/>
  <c r="AD117" i="1"/>
  <c r="AD13" i="1"/>
  <c r="AD1340" i="1"/>
  <c r="AD3262" i="1"/>
  <c r="AD4324" i="1"/>
  <c r="AD680" i="1"/>
  <c r="H680" i="1" s="1"/>
  <c r="AD81" i="1"/>
  <c r="AD181" i="1"/>
  <c r="H181" i="1" s="1"/>
  <c r="AD261" i="1"/>
  <c r="H261" i="1" s="1"/>
  <c r="AD659" i="1"/>
  <c r="H659" i="1" s="1"/>
  <c r="AD994" i="1"/>
  <c r="H994" i="1" s="1"/>
  <c r="AD1139" i="1"/>
  <c r="H1139" i="1" s="1"/>
  <c r="AD112" i="1"/>
  <c r="AD1118" i="1"/>
  <c r="AD1651" i="1"/>
  <c r="AD1533" i="1"/>
  <c r="H1533" i="1" s="1"/>
  <c r="AD1467" i="1"/>
  <c r="H1467" i="1" s="1"/>
  <c r="AD1123" i="1"/>
  <c r="AD1595" i="1"/>
  <c r="AD1472" i="1"/>
  <c r="H1472" i="1" s="1"/>
  <c r="AD3026" i="1"/>
  <c r="H3026" i="1" s="1"/>
  <c r="AD4493" i="1"/>
  <c r="AD4499" i="1"/>
  <c r="H4499" i="1" s="1"/>
  <c r="AD4497" i="1"/>
  <c r="AD1594" i="1"/>
  <c r="H1594" i="1" s="1"/>
  <c r="AD1142" i="1"/>
  <c r="AD70" i="1"/>
  <c r="H70" i="1" s="1"/>
  <c r="AD1200" i="1"/>
  <c r="H1200" i="1" s="1"/>
  <c r="AD97" i="1"/>
  <c r="AD133" i="1"/>
  <c r="H133" i="1" s="1"/>
  <c r="AD1158" i="1"/>
  <c r="H1158" i="1" s="1"/>
  <c r="AD1460" i="1"/>
  <c r="H1460" i="1" s="1"/>
  <c r="AD1449" i="1"/>
  <c r="H1449" i="1" s="1"/>
  <c r="AD1643" i="1"/>
  <c r="H1643" i="1" s="1"/>
  <c r="AC150" i="1"/>
  <c r="AC148" i="1"/>
  <c r="T457" i="33"/>
  <c r="T334" i="33"/>
  <c r="T405" i="33" s="1"/>
  <c r="AB157" i="1"/>
  <c r="U701" i="33"/>
  <c r="U696" i="33"/>
  <c r="U699" i="33"/>
  <c r="AC38" i="1"/>
  <c r="U320" i="33" s="1"/>
  <c r="H1530" i="1" l="1"/>
  <c r="H1526" i="1"/>
  <c r="H1531" i="1"/>
  <c r="H1532" i="1"/>
  <c r="H1529" i="1"/>
  <c r="H1528" i="1"/>
  <c r="H950" i="1"/>
  <c r="H955" i="1"/>
  <c r="H956" i="1"/>
  <c r="H951" i="1"/>
  <c r="H949" i="1"/>
  <c r="H954" i="1"/>
  <c r="H15" i="1"/>
  <c r="U321" i="33"/>
  <c r="U391" i="33" s="1"/>
  <c r="U316" i="33"/>
  <c r="U386" i="33" s="1"/>
  <c r="U319" i="33"/>
  <c r="U389" i="33" s="1"/>
  <c r="U323" i="33"/>
  <c r="U393" i="33" s="1"/>
  <c r="U317" i="33"/>
  <c r="U387" i="33" s="1"/>
  <c r="U318" i="33"/>
  <c r="U388" i="33" s="1"/>
  <c r="U322" i="33"/>
  <c r="U392" i="33" s="1"/>
  <c r="V787" i="33"/>
  <c r="V781" i="33"/>
  <c r="H4493" i="1"/>
  <c r="D786" i="33" s="1"/>
  <c r="V786" i="33"/>
  <c r="H4495" i="1"/>
  <c r="V788" i="33"/>
  <c r="H4489" i="1"/>
  <c r="V782" i="33"/>
  <c r="V783" i="33"/>
  <c r="H4491" i="1"/>
  <c r="D784" i="33" s="1"/>
  <c r="V784" i="33"/>
  <c r="H4492" i="1"/>
  <c r="V785" i="33"/>
  <c r="H3243" i="1"/>
  <c r="H3249" i="1"/>
  <c r="H3244" i="1"/>
  <c r="AD697" i="1"/>
  <c r="AD695" i="1"/>
  <c r="H3246" i="1"/>
  <c r="AD701" i="1"/>
  <c r="H691" i="1"/>
  <c r="H699" i="1" s="1"/>
  <c r="AD699" i="1"/>
  <c r="H690" i="1"/>
  <c r="H698" i="1" s="1"/>
  <c r="AD698" i="1"/>
  <c r="AD700" i="1"/>
  <c r="H694" i="1"/>
  <c r="H702" i="1" s="1"/>
  <c r="AD702" i="1"/>
  <c r="H688" i="1"/>
  <c r="H696" i="1" s="1"/>
  <c r="AD696" i="1"/>
  <c r="H910" i="1"/>
  <c r="H918" i="1" s="1"/>
  <c r="AD918" i="1"/>
  <c r="H906" i="1"/>
  <c r="H914" i="1" s="1"/>
  <c r="AD914" i="1"/>
  <c r="H1121" i="1"/>
  <c r="H1333" i="1"/>
  <c r="H1404" i="1"/>
  <c r="H1400" i="1"/>
  <c r="H1402" i="1"/>
  <c r="H1405" i="1"/>
  <c r="H1406" i="1"/>
  <c r="H1401" i="1"/>
  <c r="H1403" i="1"/>
  <c r="AC159" i="1"/>
  <c r="H889" i="1"/>
  <c r="H890" i="1"/>
  <c r="H2545" i="1"/>
  <c r="H2544" i="1"/>
  <c r="H2549" i="1"/>
  <c r="H2547" i="1"/>
  <c r="H2546" i="1"/>
  <c r="H11" i="1"/>
  <c r="AD40" i="1"/>
  <c r="H3027" i="1"/>
  <c r="H1017" i="1"/>
  <c r="H115" i="1"/>
  <c r="H1595" i="1"/>
  <c r="H637" i="1"/>
  <c r="H2820" i="1"/>
  <c r="H3698" i="1"/>
  <c r="H1588" i="1"/>
  <c r="H646" i="1"/>
  <c r="H692" i="1"/>
  <c r="H700" i="1" s="1"/>
  <c r="H3700" i="1"/>
  <c r="H1187" i="1"/>
  <c r="H651" i="1"/>
  <c r="H1645" i="1"/>
  <c r="H1638" i="1"/>
  <c r="H1527" i="1"/>
  <c r="H1163" i="1"/>
  <c r="H2818" i="1"/>
  <c r="H1637" i="1"/>
  <c r="H1484" i="1"/>
  <c r="H145" i="1"/>
  <c r="H3261" i="1"/>
  <c r="H73" i="1"/>
  <c r="H1579" i="1"/>
  <c r="H4500" i="1"/>
  <c r="H1470" i="1"/>
  <c r="H1586" i="1"/>
  <c r="H1439" i="1"/>
  <c r="H991" i="1"/>
  <c r="H3260" i="1"/>
  <c r="H952" i="1"/>
  <c r="H1687" i="1"/>
  <c r="H1582" i="1"/>
  <c r="H1480" i="1"/>
  <c r="H1590" i="1"/>
  <c r="H655" i="1"/>
  <c r="H2822" i="1"/>
  <c r="V571" i="33"/>
  <c r="H1019" i="1"/>
  <c r="H1459" i="1"/>
  <c r="H1143" i="1"/>
  <c r="H142" i="1"/>
  <c r="H1574" i="1"/>
  <c r="H3031" i="1"/>
  <c r="H1587" i="1"/>
  <c r="H4496" i="1"/>
  <c r="H1535" i="1"/>
  <c r="H1184" i="1"/>
  <c r="H653" i="1"/>
  <c r="H114" i="1"/>
  <c r="H693" i="1"/>
  <c r="H701" i="1" s="1"/>
  <c r="H1468" i="1"/>
  <c r="H1525" i="1"/>
  <c r="H953" i="1"/>
  <c r="H138" i="1"/>
  <c r="H1589" i="1"/>
  <c r="H2821" i="1"/>
  <c r="H1485" i="1"/>
  <c r="H119" i="1"/>
  <c r="H1644" i="1"/>
  <c r="H1584" i="1"/>
  <c r="V735" i="33"/>
  <c r="H1534" i="1"/>
  <c r="H648" i="1"/>
  <c r="H1688" i="1"/>
  <c r="H112" i="1"/>
  <c r="H3262" i="1"/>
  <c r="H117" i="1"/>
  <c r="H1592" i="1"/>
  <c r="H69" i="1"/>
  <c r="H1482" i="1"/>
  <c r="H3248" i="1"/>
  <c r="H1463" i="1"/>
  <c r="H1601" i="1"/>
  <c r="H645" i="1"/>
  <c r="H687" i="1"/>
  <c r="H4409" i="1"/>
  <c r="H4415" i="1"/>
  <c r="H1164" i="1"/>
  <c r="H66" i="1"/>
  <c r="H1682" i="1"/>
  <c r="H4323" i="1"/>
  <c r="H1407" i="1"/>
  <c r="AD37" i="1"/>
  <c r="H1153" i="1"/>
  <c r="V701" i="33"/>
  <c r="H1655" i="1"/>
  <c r="D701" i="33" s="1"/>
  <c r="N705" i="33" s="1"/>
  <c r="L452" i="2" s="1"/>
  <c r="H1124" i="1"/>
  <c r="H92" i="1"/>
  <c r="D584" i="33" s="1"/>
  <c r="V584" i="33"/>
  <c r="V595" i="33"/>
  <c r="H103" i="1"/>
  <c r="D595" i="33" s="1"/>
  <c r="AD39" i="1"/>
  <c r="V321" i="33" s="1"/>
  <c r="H1650" i="1"/>
  <c r="D696" i="33" s="1"/>
  <c r="V696" i="33"/>
  <c r="V559" i="33"/>
  <c r="H76" i="1"/>
  <c r="D559" i="33" s="1"/>
  <c r="V599" i="33"/>
  <c r="H107" i="1"/>
  <c r="D599" i="33" s="1"/>
  <c r="H12" i="1"/>
  <c r="H10" i="1"/>
  <c r="H8" i="1"/>
  <c r="V694" i="33"/>
  <c r="H1648" i="1"/>
  <c r="D694" i="33" s="1"/>
  <c r="H1155" i="1"/>
  <c r="V700" i="33"/>
  <c r="H1654" i="1"/>
  <c r="H1122" i="1"/>
  <c r="H45" i="1"/>
  <c r="AD149" i="1"/>
  <c r="U340" i="33"/>
  <c r="U411" i="33" s="1"/>
  <c r="U463" i="33"/>
  <c r="H23" i="1"/>
  <c r="V574" i="33"/>
  <c r="H91" i="1"/>
  <c r="D574" i="33" s="1"/>
  <c r="H1123" i="1"/>
  <c r="V697" i="33"/>
  <c r="H1651" i="1"/>
  <c r="D697" i="33" s="1"/>
  <c r="H104" i="1"/>
  <c r="D596" i="33" s="1"/>
  <c r="V596" i="33"/>
  <c r="AD151" i="1"/>
  <c r="H47" i="1"/>
  <c r="H90" i="1"/>
  <c r="D573" i="33" s="1"/>
  <c r="V573" i="33"/>
  <c r="H1150" i="1"/>
  <c r="V563" i="33"/>
  <c r="H80" i="1"/>
  <c r="D563" i="33" s="1"/>
  <c r="U390" i="33"/>
  <c r="AC161" i="1"/>
  <c r="H1152" i="1"/>
  <c r="H1679" i="1"/>
  <c r="D736" i="33" s="1"/>
  <c r="V736" i="33"/>
  <c r="H1154" i="1"/>
  <c r="H95" i="1"/>
  <c r="D587" i="33" s="1"/>
  <c r="V587" i="33"/>
  <c r="AC157" i="1"/>
  <c r="U333" i="33"/>
  <c r="U404" i="33" s="1"/>
  <c r="U456" i="33"/>
  <c r="H97" i="1"/>
  <c r="D589" i="33" s="1"/>
  <c r="V589" i="33"/>
  <c r="V585" i="33"/>
  <c r="H93" i="1"/>
  <c r="D585" i="33" s="1"/>
  <c r="V731" i="33"/>
  <c r="H1674" i="1"/>
  <c r="D731" i="33" s="1"/>
  <c r="H1329" i="1"/>
  <c r="V590" i="33"/>
  <c r="H98" i="1"/>
  <c r="D590" i="33" s="1"/>
  <c r="AD148" i="1"/>
  <c r="H44" i="1"/>
  <c r="V562" i="33"/>
  <c r="H79" i="1"/>
  <c r="D562" i="33" s="1"/>
  <c r="H25" i="1"/>
  <c r="H41" i="1" s="1"/>
  <c r="AD41" i="1"/>
  <c r="V323" i="33" s="1"/>
  <c r="H1330" i="1"/>
  <c r="V593" i="33"/>
  <c r="H101" i="1"/>
  <c r="D593" i="33" s="1"/>
  <c r="V592" i="33"/>
  <c r="H100" i="1"/>
  <c r="D592" i="33" s="1"/>
  <c r="H1652" i="1"/>
  <c r="V698" i="33"/>
  <c r="AD152" i="1"/>
  <c r="H48" i="1"/>
  <c r="H99" i="1"/>
  <c r="D591" i="33" s="1"/>
  <c r="V591" i="33"/>
  <c r="AD34" i="1"/>
  <c r="V316" i="33" s="1"/>
  <c r="V570" i="33"/>
  <c r="H87" i="1"/>
  <c r="D570" i="33" s="1"/>
  <c r="V733" i="33"/>
  <c r="H1676" i="1"/>
  <c r="D733" i="33" s="1"/>
  <c r="H1120" i="1"/>
  <c r="H1156" i="1"/>
  <c r="H1331" i="1"/>
  <c r="U337" i="33"/>
  <c r="U408" i="33" s="1"/>
  <c r="U460" i="33"/>
  <c r="H88" i="1"/>
  <c r="D571" i="33" s="1"/>
  <c r="AC163" i="1"/>
  <c r="U462" i="33"/>
  <c r="U339" i="33"/>
  <c r="U410" i="33" s="1"/>
  <c r="H84" i="1"/>
  <c r="D567" i="33" s="1"/>
  <c r="H14" i="1"/>
  <c r="AC158" i="1"/>
  <c r="U334" i="33"/>
  <c r="U405" i="33" s="1"/>
  <c r="U457" i="33"/>
  <c r="V597" i="33"/>
  <c r="H105" i="1"/>
  <c r="D597" i="33" s="1"/>
  <c r="H1119" i="1"/>
  <c r="H77" i="1"/>
  <c r="D560" i="33" s="1"/>
  <c r="V560" i="33"/>
  <c r="H1332" i="1"/>
  <c r="V737" i="33"/>
  <c r="H106" i="1"/>
  <c r="D598" i="33" s="1"/>
  <c r="V598" i="33"/>
  <c r="H85" i="1"/>
  <c r="D568" i="33" s="1"/>
  <c r="V568" i="33"/>
  <c r="AD155" i="1"/>
  <c r="H1151" i="1"/>
  <c r="AD153" i="1"/>
  <c r="H49" i="1"/>
  <c r="H1328" i="1"/>
  <c r="U336" i="33"/>
  <c r="U407" i="33" s="1"/>
  <c r="AC160" i="1"/>
  <c r="U459" i="33"/>
  <c r="AC164" i="1"/>
  <c r="U338" i="33"/>
  <c r="U409" i="33" s="1"/>
  <c r="AC162" i="1"/>
  <c r="U461" i="33"/>
  <c r="H1118" i="1"/>
  <c r="V564" i="33"/>
  <c r="H81" i="1"/>
  <c r="D564" i="33" s="1"/>
  <c r="H13" i="1"/>
  <c r="U458" i="33"/>
  <c r="U335" i="33"/>
  <c r="U406" i="33" s="1"/>
  <c r="AD36" i="1"/>
  <c r="V318" i="33" s="1"/>
  <c r="V732" i="33"/>
  <c r="H1675" i="1"/>
  <c r="D732" i="33" s="1"/>
  <c r="V695" i="33"/>
  <c r="H1649" i="1"/>
  <c r="D695" i="33" s="1"/>
  <c r="H1149" i="1"/>
  <c r="H94" i="1"/>
  <c r="D586" i="33" s="1"/>
  <c r="V586" i="33"/>
  <c r="H82" i="1"/>
  <c r="D565" i="33" s="1"/>
  <c r="V565" i="33"/>
  <c r="H19" i="1"/>
  <c r="AD35" i="1"/>
  <c r="V317" i="33" s="1"/>
  <c r="H1653" i="1"/>
  <c r="V699" i="33"/>
  <c r="H1117" i="1"/>
  <c r="V594" i="33"/>
  <c r="H102" i="1"/>
  <c r="D594" i="33" s="1"/>
  <c r="H86" i="1"/>
  <c r="D569" i="33" s="1"/>
  <c r="V569" i="33"/>
  <c r="H50" i="1"/>
  <c r="AD154" i="1"/>
  <c r="H1335" i="1"/>
  <c r="V730" i="33"/>
  <c r="H1673" i="1"/>
  <c r="D730" i="33" s="1"/>
  <c r="V572" i="33"/>
  <c r="H89" i="1"/>
  <c r="D572" i="33" s="1"/>
  <c r="AD150" i="1"/>
  <c r="H46" i="1"/>
  <c r="AD38" i="1"/>
  <c r="V320" i="33" s="1"/>
  <c r="H22" i="1"/>
  <c r="H9" i="1"/>
  <c r="V588" i="33"/>
  <c r="H96" i="1"/>
  <c r="D588" i="33" s="1"/>
  <c r="H78" i="1"/>
  <c r="D561" i="33" s="1"/>
  <c r="V561" i="33"/>
  <c r="H83" i="1"/>
  <c r="D566" i="33" s="1"/>
  <c r="V566" i="33"/>
  <c r="H1334" i="1"/>
  <c r="H1677" i="1"/>
  <c r="D734" i="33" s="1"/>
  <c r="H1327" i="1"/>
  <c r="AD198" i="1"/>
  <c r="AD206" i="1" s="1"/>
  <c r="V304" i="33" s="1"/>
  <c r="V373" i="33" s="1"/>
  <c r="AD195" i="1"/>
  <c r="AD203" i="1" s="1"/>
  <c r="V301" i="33" s="1"/>
  <c r="V370" i="33" s="1"/>
  <c r="AD196" i="1"/>
  <c r="AD204" i="1" s="1"/>
  <c r="V302" i="33" s="1"/>
  <c r="V371" i="33" s="1"/>
  <c r="AD194" i="1"/>
  <c r="AD202" i="1" s="1"/>
  <c r="V300" i="33" s="1"/>
  <c r="V369" i="33" s="1"/>
  <c r="AC197" i="1"/>
  <c r="AC205" i="1" s="1"/>
  <c r="U303" i="33" s="1"/>
  <c r="U372" i="33" s="1"/>
  <c r="AB196" i="1"/>
  <c r="AB204" i="1" s="1"/>
  <c r="T302" i="33" s="1"/>
  <c r="T371" i="33" s="1"/>
  <c r="Z197" i="1"/>
  <c r="Z205" i="1" s="1"/>
  <c r="S303" i="33" s="1"/>
  <c r="S372" i="33" s="1"/>
  <c r="Y196" i="1"/>
  <c r="Y204" i="1" s="1"/>
  <c r="R302" i="33" s="1"/>
  <c r="R371" i="33" s="1"/>
  <c r="Z198" i="1"/>
  <c r="Z206" i="1" s="1"/>
  <c r="S304" i="33" s="1"/>
  <c r="S373" i="33" s="1"/>
  <c r="W198" i="1"/>
  <c r="W206" i="1" s="1"/>
  <c r="Q304" i="33" s="1"/>
  <c r="Q373" i="33" s="1"/>
  <c r="V199" i="1"/>
  <c r="V207" i="1" s="1"/>
  <c r="P305" i="33" s="1"/>
  <c r="P374" i="33" s="1"/>
  <c r="U198" i="1"/>
  <c r="U206" i="1" s="1"/>
  <c r="O304" i="33" s="1"/>
  <c r="O373" i="33" s="1"/>
  <c r="V196" i="1"/>
  <c r="V204" i="1" s="1"/>
  <c r="P302" i="33" s="1"/>
  <c r="P371" i="33" s="1"/>
  <c r="U199" i="1"/>
  <c r="U207" i="1" s="1"/>
  <c r="O305" i="33" s="1"/>
  <c r="O374" i="33" s="1"/>
  <c r="T194" i="1"/>
  <c r="T202" i="1" s="1"/>
  <c r="N300" i="33" s="1"/>
  <c r="N369" i="33" s="1"/>
  <c r="U196" i="1"/>
  <c r="U204" i="1" s="1"/>
  <c r="O302" i="33" s="1"/>
  <c r="O371" i="33" s="1"/>
  <c r="R194" i="1"/>
  <c r="R202" i="1" s="1"/>
  <c r="M300" i="33" s="1"/>
  <c r="M369" i="33" s="1"/>
  <c r="K196" i="1"/>
  <c r="K204" i="1" s="1"/>
  <c r="G302" i="33" s="1"/>
  <c r="G371" i="33" s="1"/>
  <c r="O198" i="1"/>
  <c r="O206" i="1" s="1"/>
  <c r="J304" i="33" s="1"/>
  <c r="J373" i="33" s="1"/>
  <c r="O194" i="1"/>
  <c r="O202" i="1" s="1"/>
  <c r="J300" i="33" s="1"/>
  <c r="J369" i="33" s="1"/>
  <c r="M194" i="1"/>
  <c r="M202" i="1" s="1"/>
  <c r="I300" i="33" s="1"/>
  <c r="I369" i="33" s="1"/>
  <c r="M195" i="1"/>
  <c r="M203" i="1" s="1"/>
  <c r="I301" i="33" s="1"/>
  <c r="I370" i="33" s="1"/>
  <c r="J194" i="1"/>
  <c r="J202" i="1" s="1"/>
  <c r="F300" i="33" s="1"/>
  <c r="F369" i="33" s="1"/>
  <c r="L197" i="1"/>
  <c r="L205" i="1" s="1"/>
  <c r="H303" i="33" s="1"/>
  <c r="H372" i="33" s="1"/>
  <c r="AD197" i="1"/>
  <c r="AD205" i="1" s="1"/>
  <c r="V303" i="33" s="1"/>
  <c r="V372" i="33" s="1"/>
  <c r="AD199" i="1"/>
  <c r="AD207" i="1" s="1"/>
  <c r="V305" i="33" s="1"/>
  <c r="V374" i="33" s="1"/>
  <c r="AC195" i="1"/>
  <c r="AC203" i="1" s="1"/>
  <c r="U301" i="33" s="1"/>
  <c r="U370" i="33" s="1"/>
  <c r="AC198" i="1"/>
  <c r="AC206" i="1" s="1"/>
  <c r="U304" i="33" s="1"/>
  <c r="U373" i="33" s="1"/>
  <c r="AB195" i="1"/>
  <c r="AB203" i="1" s="1"/>
  <c r="T301" i="33" s="1"/>
  <c r="T370" i="33" s="1"/>
  <c r="AB199" i="1"/>
  <c r="AB207" i="1" s="1"/>
  <c r="T305" i="33" s="1"/>
  <c r="T374" i="33" s="1"/>
  <c r="Z195" i="1"/>
  <c r="Z203" i="1" s="1"/>
  <c r="S301" i="33" s="1"/>
  <c r="S370" i="33" s="1"/>
  <c r="Y194" i="1"/>
  <c r="Y202" i="1" s="1"/>
  <c r="R300" i="33" s="1"/>
  <c r="R369" i="33" s="1"/>
  <c r="W197" i="1"/>
  <c r="W205" i="1" s="1"/>
  <c r="Q303" i="33" s="1"/>
  <c r="Q372" i="33" s="1"/>
  <c r="V194" i="1"/>
  <c r="V202" i="1" s="1"/>
  <c r="P300" i="33" s="1"/>
  <c r="P369" i="33" s="1"/>
  <c r="U194" i="1"/>
  <c r="U202" i="1" s="1"/>
  <c r="O300" i="33" s="1"/>
  <c r="O369" i="33" s="1"/>
  <c r="T198" i="1"/>
  <c r="T206" i="1" s="1"/>
  <c r="N304" i="33" s="1"/>
  <c r="N373" i="33" s="1"/>
  <c r="R198" i="1"/>
  <c r="R206" i="1" s="1"/>
  <c r="M304" i="33" s="1"/>
  <c r="M373" i="33" s="1"/>
  <c r="R195" i="1"/>
  <c r="R203" i="1" s="1"/>
  <c r="M301" i="33" s="1"/>
  <c r="M370" i="33" s="1"/>
  <c r="Q195" i="1"/>
  <c r="Q203" i="1" s="1"/>
  <c r="L301" i="33" s="1"/>
  <c r="L370" i="33" s="1"/>
  <c r="Q198" i="1"/>
  <c r="Q206" i="1" s="1"/>
  <c r="L304" i="33" s="1"/>
  <c r="L373" i="33" s="1"/>
  <c r="O199" i="1"/>
  <c r="O207" i="1" s="1"/>
  <c r="J305" i="33" s="1"/>
  <c r="J374" i="33" s="1"/>
  <c r="O196" i="1"/>
  <c r="O204" i="1" s="1"/>
  <c r="J302" i="33" s="1"/>
  <c r="J371" i="33" s="1"/>
  <c r="P195" i="1"/>
  <c r="P203" i="1" s="1"/>
  <c r="K301" i="33" s="1"/>
  <c r="K370" i="33" s="1"/>
  <c r="P199" i="1"/>
  <c r="P207" i="1" s="1"/>
  <c r="K305" i="33" s="1"/>
  <c r="K374" i="33" s="1"/>
  <c r="P196" i="1"/>
  <c r="P204" i="1" s="1"/>
  <c r="K302" i="33" s="1"/>
  <c r="K371" i="33" s="1"/>
  <c r="J198" i="1"/>
  <c r="J206" i="1" s="1"/>
  <c r="F304" i="33" s="1"/>
  <c r="F373" i="33" s="1"/>
  <c r="J195" i="1"/>
  <c r="J203" i="1" s="1"/>
  <c r="F301" i="33" s="1"/>
  <c r="F370" i="33" s="1"/>
  <c r="M199" i="1"/>
  <c r="M207" i="1" s="1"/>
  <c r="I305" i="33" s="1"/>
  <c r="I374" i="33" s="1"/>
  <c r="AC194" i="1"/>
  <c r="AC202" i="1" s="1"/>
  <c r="U300" i="33" s="1"/>
  <c r="U369" i="33" s="1"/>
  <c r="AC199" i="1"/>
  <c r="AC207" i="1" s="1"/>
  <c r="U305" i="33" s="1"/>
  <c r="U374" i="33" s="1"/>
  <c r="AB198" i="1"/>
  <c r="AB206" i="1" s="1"/>
  <c r="T304" i="33" s="1"/>
  <c r="T373" i="33" s="1"/>
  <c r="AB197" i="1"/>
  <c r="AB205" i="1" s="1"/>
  <c r="T303" i="33" s="1"/>
  <c r="T372" i="33" s="1"/>
  <c r="Z196" i="1"/>
  <c r="Z204" i="1" s="1"/>
  <c r="S302" i="33" s="1"/>
  <c r="S371" i="33" s="1"/>
  <c r="Y197" i="1"/>
  <c r="Y205" i="1" s="1"/>
  <c r="R303" i="33" s="1"/>
  <c r="R372" i="33" s="1"/>
  <c r="Y198" i="1"/>
  <c r="Y206" i="1" s="1"/>
  <c r="R304" i="33" s="1"/>
  <c r="R373" i="33" s="1"/>
  <c r="W194" i="1"/>
  <c r="W202" i="1" s="1"/>
  <c r="Q300" i="33" s="1"/>
  <c r="Q369" i="33" s="1"/>
  <c r="W196" i="1"/>
  <c r="W204" i="1" s="1"/>
  <c r="Q302" i="33" s="1"/>
  <c r="Q371" i="33" s="1"/>
  <c r="V195" i="1"/>
  <c r="V203" i="1" s="1"/>
  <c r="P301" i="33" s="1"/>
  <c r="P370" i="33" s="1"/>
  <c r="T195" i="1"/>
  <c r="T203" i="1" s="1"/>
  <c r="N301" i="33" s="1"/>
  <c r="N370" i="33" s="1"/>
  <c r="U197" i="1"/>
  <c r="U205" i="1" s="1"/>
  <c r="O303" i="33" s="1"/>
  <c r="O372" i="33" s="1"/>
  <c r="T197" i="1"/>
  <c r="T205" i="1" s="1"/>
  <c r="N303" i="33" s="1"/>
  <c r="N372" i="33" s="1"/>
  <c r="R197" i="1"/>
  <c r="R205" i="1" s="1"/>
  <c r="M303" i="33" s="1"/>
  <c r="M372" i="33" s="1"/>
  <c r="O195" i="1"/>
  <c r="O203" i="1" s="1"/>
  <c r="J301" i="33" s="1"/>
  <c r="J370" i="33" s="1"/>
  <c r="Q197" i="1"/>
  <c r="Q205" i="1" s="1"/>
  <c r="L303" i="33" s="1"/>
  <c r="L372" i="33" s="1"/>
  <c r="O197" i="1"/>
  <c r="O205" i="1" s="1"/>
  <c r="J303" i="33" s="1"/>
  <c r="J372" i="33" s="1"/>
  <c r="P194" i="1"/>
  <c r="P202" i="1" s="1"/>
  <c r="K300" i="33" s="1"/>
  <c r="K369" i="33" s="1"/>
  <c r="P197" i="1"/>
  <c r="P205" i="1" s="1"/>
  <c r="K303" i="33" s="1"/>
  <c r="K372" i="33" s="1"/>
  <c r="M196" i="1"/>
  <c r="M204" i="1" s="1"/>
  <c r="I302" i="33" s="1"/>
  <c r="I371" i="33" s="1"/>
  <c r="J196" i="1"/>
  <c r="J204" i="1" s="1"/>
  <c r="F302" i="33" s="1"/>
  <c r="F371" i="33" s="1"/>
  <c r="M197" i="1"/>
  <c r="M205" i="1" s="1"/>
  <c r="I303" i="33" s="1"/>
  <c r="I372" i="33" s="1"/>
  <c r="L198" i="1"/>
  <c r="L206" i="1" s="1"/>
  <c r="H304" i="33" s="1"/>
  <c r="H373" i="33" s="1"/>
  <c r="M198" i="1"/>
  <c r="M206" i="1" s="1"/>
  <c r="I304" i="33" s="1"/>
  <c r="I373" i="33" s="1"/>
  <c r="J199" i="1"/>
  <c r="J207" i="1" s="1"/>
  <c r="F305" i="33" s="1"/>
  <c r="F374" i="33" s="1"/>
  <c r="AC196" i="1"/>
  <c r="AC204" i="1" s="1"/>
  <c r="U302" i="33" s="1"/>
  <c r="U371" i="33" s="1"/>
  <c r="AB194" i="1"/>
  <c r="AB202" i="1" s="1"/>
  <c r="T300" i="33" s="1"/>
  <c r="T369" i="33" s="1"/>
  <c r="Y199" i="1"/>
  <c r="Y207" i="1" s="1"/>
  <c r="R305" i="33" s="1"/>
  <c r="R374" i="33" s="1"/>
  <c r="Z194" i="1"/>
  <c r="Z202" i="1" s="1"/>
  <c r="S300" i="33" s="1"/>
  <c r="S369" i="33" s="1"/>
  <c r="Y195" i="1"/>
  <c r="Y203" i="1" s="1"/>
  <c r="R301" i="33" s="1"/>
  <c r="R370" i="33" s="1"/>
  <c r="Z199" i="1"/>
  <c r="Z207" i="1" s="1"/>
  <c r="S305" i="33" s="1"/>
  <c r="S374" i="33" s="1"/>
  <c r="W195" i="1"/>
  <c r="W203" i="1" s="1"/>
  <c r="Q301" i="33" s="1"/>
  <c r="Q370" i="33" s="1"/>
  <c r="W199" i="1"/>
  <c r="W207" i="1" s="1"/>
  <c r="Q305" i="33" s="1"/>
  <c r="Q374" i="33" s="1"/>
  <c r="V197" i="1"/>
  <c r="V205" i="1" s="1"/>
  <c r="P303" i="33" s="1"/>
  <c r="P372" i="33" s="1"/>
  <c r="V198" i="1"/>
  <c r="V206" i="1" s="1"/>
  <c r="P304" i="33" s="1"/>
  <c r="P373" i="33" s="1"/>
  <c r="T199" i="1"/>
  <c r="T207" i="1" s="1"/>
  <c r="N305" i="33" s="1"/>
  <c r="N374" i="33" s="1"/>
  <c r="T196" i="1"/>
  <c r="T204" i="1" s="1"/>
  <c r="N302" i="33" s="1"/>
  <c r="N371" i="33" s="1"/>
  <c r="U195" i="1"/>
  <c r="U203" i="1" s="1"/>
  <c r="O301" i="33" s="1"/>
  <c r="O370" i="33" s="1"/>
  <c r="R199" i="1"/>
  <c r="R207" i="1" s="1"/>
  <c r="M305" i="33" s="1"/>
  <c r="M374" i="33" s="1"/>
  <c r="R196" i="1"/>
  <c r="R204" i="1" s="1"/>
  <c r="M302" i="33" s="1"/>
  <c r="M371" i="33" s="1"/>
  <c r="Q196" i="1"/>
  <c r="Q204" i="1" s="1"/>
  <c r="L302" i="33" s="1"/>
  <c r="L371" i="33" s="1"/>
  <c r="Q194" i="1"/>
  <c r="Q202" i="1" s="1"/>
  <c r="L300" i="33" s="1"/>
  <c r="L369" i="33" s="1"/>
  <c r="Q199" i="1"/>
  <c r="Q207" i="1" s="1"/>
  <c r="L305" i="33" s="1"/>
  <c r="L374" i="33" s="1"/>
  <c r="K195" i="1"/>
  <c r="K203" i="1" s="1"/>
  <c r="G301" i="33" s="1"/>
  <c r="G370" i="33" s="1"/>
  <c r="P198" i="1"/>
  <c r="P206" i="1" s="1"/>
  <c r="K304" i="33" s="1"/>
  <c r="K373" i="33" s="1"/>
  <c r="L194" i="1"/>
  <c r="L202" i="1" s="1"/>
  <c r="H300" i="33" s="1"/>
  <c r="H369" i="33" s="1"/>
  <c r="J197" i="1"/>
  <c r="J205" i="1" s="1"/>
  <c r="F303" i="33" s="1"/>
  <c r="F372" i="33" s="1"/>
  <c r="L199" i="1"/>
  <c r="L207" i="1" s="1"/>
  <c r="H305" i="33" s="1"/>
  <c r="H374" i="33" s="1"/>
  <c r="L195" i="1"/>
  <c r="L203" i="1" s="1"/>
  <c r="H301" i="33" s="1"/>
  <c r="H370" i="33" s="1"/>
  <c r="L196" i="1"/>
  <c r="L204" i="1" s="1"/>
  <c r="H302" i="33" s="1"/>
  <c r="H371" i="33" s="1"/>
  <c r="T1659" i="1" l="1"/>
  <c r="D323" i="33"/>
  <c r="L329" i="33" s="1"/>
  <c r="J310" i="2" s="1"/>
  <c r="V322" i="33"/>
  <c r="V392" i="33" s="1"/>
  <c r="V319" i="33"/>
  <c r="V389" i="33" s="1"/>
  <c r="D785" i="33"/>
  <c r="AD3272" i="1"/>
  <c r="AD163" i="1"/>
  <c r="D700" i="33"/>
  <c r="D698" i="33"/>
  <c r="D699" i="33"/>
  <c r="AD285" i="1"/>
  <c r="AD293" i="1" s="1"/>
  <c r="P702" i="33"/>
  <c r="N449" i="2" s="1"/>
  <c r="J705" i="33"/>
  <c r="H452" i="2" s="1"/>
  <c r="H705" i="33"/>
  <c r="F452" i="2" s="1"/>
  <c r="AD160" i="1"/>
  <c r="AD162" i="1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i="33" s="1"/>
  <c r="V707" i="33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i="33" s="1"/>
  <c r="G707" i="33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 i="33"/>
  <c r="Q453" i="2" s="1"/>
  <c r="I703" i="33"/>
  <c r="G450" i="2" s="1"/>
  <c r="E706" i="33"/>
  <c r="C453" i="2" s="1"/>
  <c r="E702" i="33"/>
  <c r="L708" i="33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 i="33"/>
  <c r="U707" i="33"/>
  <c r="S454" i="2" s="1"/>
  <c r="J704" i="33"/>
  <c r="M703" i="3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 i="1"/>
  <c r="D339" i="33" s="1"/>
  <c r="D410" i="33" s="1"/>
  <c r="AD825" i="1"/>
  <c r="AD3352" i="1"/>
  <c r="H150" i="1"/>
  <c r="D335" i="33" s="1"/>
  <c r="D406" i="33" s="1"/>
  <c r="V339" i="33"/>
  <c r="V410" i="33" s="1"/>
  <c r="V462" i="33"/>
  <c r="AD158" i="1"/>
  <c r="V581" i="33"/>
  <c r="T446" i="2" s="1"/>
  <c r="V580" i="33"/>
  <c r="T445" i="2" s="1"/>
  <c r="H153" i="1"/>
  <c r="AD157" i="1"/>
  <c r="H152" i="1"/>
  <c r="V393" i="33"/>
  <c r="AD164" i="1"/>
  <c r="H148" i="1"/>
  <c r="D333" i="33" s="1"/>
  <c r="D404" i="33" s="1"/>
  <c r="V457" i="33"/>
  <c r="V334" i="33"/>
  <c r="V405" i="33" s="1"/>
  <c r="V338" i="33"/>
  <c r="V409" i="33" s="1"/>
  <c r="V461" i="33"/>
  <c r="V575" i="33"/>
  <c r="V600" i="33"/>
  <c r="F581" i="33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 i="33"/>
  <c r="I444" i="2" s="1"/>
  <c r="K576" i="33"/>
  <c r="I441" i="2" s="1"/>
  <c r="J579" i="33"/>
  <c r="H444" i="2" s="1"/>
  <c r="L579" i="33"/>
  <c r="J444" i="2" s="1"/>
  <c r="L575" i="33"/>
  <c r="J575" i="33"/>
  <c r="J577" i="33"/>
  <c r="H442" i="2" s="1"/>
  <c r="M579" i="33"/>
  <c r="K444" i="2" s="1"/>
  <c r="M575" i="33"/>
  <c r="N579" i="33"/>
  <c r="L444" i="2" s="1"/>
  <c r="O579" i="33"/>
  <c r="M444" i="2" s="1"/>
  <c r="N577" i="33"/>
  <c r="L442" i="2" s="1"/>
  <c r="P577" i="33"/>
  <c r="N442" i="2" s="1"/>
  <c r="P575" i="33"/>
  <c r="Q578" i="33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 i="33"/>
  <c r="D445" i="2" s="1"/>
  <c r="K578" i="33"/>
  <c r="I443" i="2" s="1"/>
  <c r="K581" i="33"/>
  <c r="I446" i="2" s="1"/>
  <c r="K577" i="33"/>
  <c r="I442" i="2" s="1"/>
  <c r="I575" i="33"/>
  <c r="E577" i="33"/>
  <c r="J578" i="33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 i="33"/>
  <c r="M441" i="2" s="1"/>
  <c r="P576" i="33"/>
  <c r="N441" i="2" s="1"/>
  <c r="O575" i="33"/>
  <c r="Q579" i="33"/>
  <c r="O444" i="2" s="1"/>
  <c r="Q575" i="33"/>
  <c r="R576" i="33"/>
  <c r="P441" i="2" s="1"/>
  <c r="S577" i="33"/>
  <c r="Q442" i="2" s="1"/>
  <c r="R575" i="33"/>
  <c r="T581" i="33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 i="33"/>
  <c r="D441" i="2" s="1"/>
  <c r="E578" i="33"/>
  <c r="G575" i="33"/>
  <c r="E580" i="33"/>
  <c r="G578" i="33"/>
  <c r="E443" i="2" s="1"/>
  <c r="O578" i="33"/>
  <c r="M443" i="2" s="1"/>
  <c r="P578" i="33"/>
  <c r="N443" i="2" s="1"/>
  <c r="Q580" i="33"/>
  <c r="O445" i="2" s="1"/>
  <c r="R578" i="33"/>
  <c r="P443" i="2" s="1"/>
  <c r="T575" i="33"/>
  <c r="U579" i="33"/>
  <c r="S444" i="2" s="1"/>
  <c r="H579" i="33"/>
  <c r="F444" i="2" s="1"/>
  <c r="I577" i="33"/>
  <c r="G442" i="2" s="1"/>
  <c r="G580" i="33"/>
  <c r="E445" i="2" s="1"/>
  <c r="E576" i="33"/>
  <c r="I576" i="33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 i="33"/>
  <c r="Q444" i="2" s="1"/>
  <c r="T578" i="33"/>
  <c r="R443" i="2" s="1"/>
  <c r="H578" i="33"/>
  <c r="F443" i="2" s="1"/>
  <c r="H581" i="33"/>
  <c r="F446" i="2" s="1"/>
  <c r="F579" i="33"/>
  <c r="D444" i="2" s="1"/>
  <c r="E575" i="33"/>
  <c r="G579" i="33"/>
  <c r="E444" i="2" s="1"/>
  <c r="G577" i="33"/>
  <c r="E442" i="2" s="1"/>
  <c r="E581" i="33"/>
  <c r="L576" i="33"/>
  <c r="J441" i="2" s="1"/>
  <c r="E579" i="33"/>
  <c r="M578" i="33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 i="33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i="33" s="1"/>
  <c r="V459" i="33"/>
  <c r="V458" i="33"/>
  <c r="V335" i="33"/>
  <c r="V406" i="33" s="1"/>
  <c r="V340" i="33"/>
  <c r="V411" i="33" s="1"/>
  <c r="V463" i="33"/>
  <c r="V460" i="33"/>
  <c r="V337" i="33"/>
  <c r="V408" i="33" s="1"/>
  <c r="V333" i="33"/>
  <c r="V404" i="33" s="1"/>
  <c r="V456" i="33"/>
  <c r="V577" i="33"/>
  <c r="T442" i="2" s="1"/>
  <c r="F602" i="33"/>
  <c r="D469" i="2" s="1"/>
  <c r="H601" i="33"/>
  <c r="F468" i="2" s="1"/>
  <c r="H603" i="33"/>
  <c r="F470" i="2" s="1"/>
  <c r="F604" i="33"/>
  <c r="D471" i="2" s="1"/>
  <c r="E601" i="33"/>
  <c r="K604" i="33"/>
  <c r="I471" i="2" s="1"/>
  <c r="F600" i="33"/>
  <c r="K606" i="33"/>
  <c r="I473" i="2" s="1"/>
  <c r="I603" i="33"/>
  <c r="G470" i="2" s="1"/>
  <c r="E603" i="33"/>
  <c r="J602" i="33"/>
  <c r="H469" i="2" s="1"/>
  <c r="J604" i="33"/>
  <c r="H471" i="2" s="1"/>
  <c r="G605" i="33"/>
  <c r="E472" i="2" s="1"/>
  <c r="E604" i="33"/>
  <c r="M605" i="33"/>
  <c r="K472" i="2" s="1"/>
  <c r="M606" i="33"/>
  <c r="K473" i="2" s="1"/>
  <c r="N603" i="33"/>
  <c r="L470" i="2" s="1"/>
  <c r="O600" i="33"/>
  <c r="N600" i="33"/>
  <c r="P606" i="33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 i="33"/>
  <c r="D472" i="2" s="1"/>
  <c r="H605" i="33"/>
  <c r="F472" i="2" s="1"/>
  <c r="H606" i="33"/>
  <c r="F473" i="2" s="1"/>
  <c r="K601" i="33"/>
  <c r="I468" i="2" s="1"/>
  <c r="E600" i="33"/>
  <c r="K602" i="33"/>
  <c r="I469" i="2" s="1"/>
  <c r="H602" i="33"/>
  <c r="F469" i="2" s="1"/>
  <c r="E605" i="33"/>
  <c r="L606" i="33"/>
  <c r="J473" i="2" s="1"/>
  <c r="G606" i="33"/>
  <c r="E473" i="2" s="1"/>
  <c r="G600" i="33"/>
  <c r="J605" i="33"/>
  <c r="H472" i="2" s="1"/>
  <c r="J601" i="33"/>
  <c r="H468" i="2" s="1"/>
  <c r="M601" i="33"/>
  <c r="K468" i="2" s="1"/>
  <c r="M600" i="33"/>
  <c r="O601" i="33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 i="3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 i="33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 i="33"/>
  <c r="Q468" i="2" s="1"/>
  <c r="T601" i="33"/>
  <c r="R468" i="2" s="1"/>
  <c r="U600" i="33"/>
  <c r="S603" i="3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 i="33"/>
  <c r="J470" i="2" s="1"/>
  <c r="G601" i="33"/>
  <c r="E468" i="2" s="1"/>
  <c r="J603" i="33"/>
  <c r="H470" i="2" s="1"/>
  <c r="L600" i="33"/>
  <c r="L604" i="33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 i="33"/>
  <c r="Q469" i="2" s="1"/>
  <c r="R604" i="33"/>
  <c r="P471" i="2" s="1"/>
  <c r="T603" i="33"/>
  <c r="R470" i="2" s="1"/>
  <c r="T600" i="33"/>
  <c r="U605" i="33"/>
  <c r="S472" i="2" s="1"/>
  <c r="I604" i="33"/>
  <c r="G471" i="2" s="1"/>
  <c r="I605" i="33"/>
  <c r="G472" i="2" s="1"/>
  <c r="E602" i="33"/>
  <c r="G602" i="33"/>
  <c r="E469" i="2" s="1"/>
  <c r="G604" i="33"/>
  <c r="E471" i="2" s="1"/>
  <c r="J600" i="33"/>
  <c r="L601" i="33"/>
  <c r="J468" i="2" s="1"/>
  <c r="E606" i="33"/>
  <c r="M602" i="33"/>
  <c r="K469" i="2" s="1"/>
  <c r="N601" i="33"/>
  <c r="L468" i="2" s="1"/>
  <c r="N605" i="33"/>
  <c r="L472" i="2" s="1"/>
  <c r="O606" i="33"/>
  <c r="M473" i="2" s="1"/>
  <c r="P600" i="33"/>
  <c r="Q603" i="3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i="1" s="1"/>
  <c r="I4324" i="1"/>
  <c r="I4322" i="1"/>
  <c r="I4328" i="1"/>
  <c r="I679" i="1"/>
  <c r="I695" i="1" s="1"/>
  <c r="AA195" i="1"/>
  <c r="AA203" i="1" s="1"/>
  <c r="I196" i="1"/>
  <c r="I204" i="1" s="1"/>
  <c r="E302" i="33" s="1"/>
  <c r="AA198" i="1"/>
  <c r="AA206" i="1" s="1"/>
  <c r="X196" i="1"/>
  <c r="X204" i="1" s="1"/>
  <c r="N195" i="1"/>
  <c r="N203" i="1" s="1"/>
  <c r="S195" i="1"/>
  <c r="S203" i="1" s="1"/>
  <c r="AA197" i="1"/>
  <c r="AA205" i="1" s="1"/>
  <c r="X199" i="1"/>
  <c r="X207" i="1" s="1"/>
  <c r="Q200" i="1"/>
  <c r="Q208" i="1" s="1"/>
  <c r="L306" i="33" s="1"/>
  <c r="L375" i="33" s="1"/>
  <c r="R200" i="1"/>
  <c r="R208" i="1" s="1"/>
  <c r="M306" i="33" s="1"/>
  <c r="M375" i="33" s="1"/>
  <c r="J200" i="1"/>
  <c r="J208" i="1" s="1"/>
  <c r="F306" i="33" s="1"/>
  <c r="F375" i="33" s="1"/>
  <c r="M193" i="1"/>
  <c r="M201" i="1" s="1"/>
  <c r="I299" i="33" s="1"/>
  <c r="I368" i="33" s="1"/>
  <c r="S196" i="1"/>
  <c r="S204" i="1" s="1"/>
  <c r="U200" i="1"/>
  <c r="U208" i="1" s="1"/>
  <c r="O306" i="33" s="1"/>
  <c r="O375" i="33" s="1"/>
  <c r="W200" i="1"/>
  <c r="W208" i="1" s="1"/>
  <c r="Q306" i="33" s="1"/>
  <c r="Q375" i="33" s="1"/>
  <c r="I194" i="1"/>
  <c r="I202" i="1" s="1"/>
  <c r="E300" i="33" s="1"/>
  <c r="E369" i="33" s="1"/>
  <c r="N196" i="1"/>
  <c r="N204" i="1" s="1"/>
  <c r="X194" i="1"/>
  <c r="X202" i="1" s="1"/>
  <c r="AB200" i="1"/>
  <c r="AB208" i="1" s="1"/>
  <c r="T306" i="33" s="1"/>
  <c r="T375" i="33" s="1"/>
  <c r="I197" i="1"/>
  <c r="I205" i="1" s="1"/>
  <c r="E303" i="33" s="1"/>
  <c r="E372" i="33" s="1"/>
  <c r="AC193" i="1"/>
  <c r="AC201" i="1" s="1"/>
  <c r="U299" i="33" s="1"/>
  <c r="P193" i="1"/>
  <c r="P201" i="1" s="1"/>
  <c r="K299" i="33" s="1"/>
  <c r="K368" i="33" s="1"/>
  <c r="O193" i="1"/>
  <c r="O201" i="1" s="1"/>
  <c r="J299" i="33" s="1"/>
  <c r="J368" i="33" s="1"/>
  <c r="X197" i="1"/>
  <c r="X205" i="1" s="1"/>
  <c r="X195" i="1"/>
  <c r="X203" i="1" s="1"/>
  <c r="V193" i="1"/>
  <c r="V201" i="1" s="1"/>
  <c r="P299" i="33" s="1"/>
  <c r="M200" i="1"/>
  <c r="M208" i="1" s="1"/>
  <c r="I306" i="33" s="1"/>
  <c r="I375" i="33" s="1"/>
  <c r="X198" i="1"/>
  <c r="X206" i="1" s="1"/>
  <c r="T193" i="1"/>
  <c r="T201" i="1" s="1"/>
  <c r="N299" i="33" s="1"/>
  <c r="Y193" i="1"/>
  <c r="Y201" i="1" s="1"/>
  <c r="R299" i="33" s="1"/>
  <c r="R368" i="33" s="1"/>
  <c r="S194" i="1"/>
  <c r="S202" i="1" s="1"/>
  <c r="Z193" i="1"/>
  <c r="Z201" i="1" s="1"/>
  <c r="S299" i="33" s="1"/>
  <c r="AA199" i="1"/>
  <c r="AA207" i="1" s="1"/>
  <c r="AC200" i="1"/>
  <c r="AC208" i="1" s="1"/>
  <c r="U306" i="33" s="1"/>
  <c r="U375" i="33" s="1"/>
  <c r="L1142" i="1"/>
  <c r="I3247" i="1"/>
  <c r="J3242" i="1"/>
  <c r="L4488" i="1"/>
  <c r="H781" i="33" s="1"/>
  <c r="J1145" i="1"/>
  <c r="I1186" i="1"/>
  <c r="J1198" i="1"/>
  <c r="J1144" i="1"/>
  <c r="J24" i="1"/>
  <c r="I4497" i="1"/>
  <c r="E782" i="33" s="1"/>
  <c r="I639" i="1"/>
  <c r="J20" i="1"/>
  <c r="I4411" i="1"/>
  <c r="I990" i="1"/>
  <c r="I1015" i="1"/>
  <c r="K194" i="1"/>
  <c r="K202" i="1" s="1"/>
  <c r="G300" i="33" s="1"/>
  <c r="J4490" i="1"/>
  <c r="F783" i="33" s="1"/>
  <c r="K4494" i="1"/>
  <c r="G787" i="33" s="1"/>
  <c r="K24" i="1"/>
  <c r="J1203" i="1"/>
  <c r="I1128" i="1"/>
  <c r="L1203" i="1"/>
  <c r="I3242" i="1"/>
  <c r="L1125" i="1"/>
  <c r="I3245" i="1"/>
  <c r="J1199" i="1"/>
  <c r="J21" i="1"/>
  <c r="J18" i="1"/>
  <c r="K198" i="1"/>
  <c r="K206" i="1" s="1"/>
  <c r="G304" i="33" s="1"/>
  <c r="G373" i="33" s="1"/>
  <c r="K193" i="1"/>
  <c r="K201" i="1" s="1"/>
  <c r="G299" i="33" s="1"/>
  <c r="K199" i="1"/>
  <c r="K207" i="1" s="1"/>
  <c r="G305" i="33" s="1"/>
  <c r="G374" i="33" s="1"/>
  <c r="K197" i="1"/>
  <c r="K205" i="1" s="1"/>
  <c r="G303" i="33" s="1"/>
  <c r="G372" i="33" s="1"/>
  <c r="K200" i="1"/>
  <c r="K208" i="1" s="1"/>
  <c r="G306" i="33" s="1"/>
  <c r="G375" i="33" s="1"/>
  <c r="P200" i="1"/>
  <c r="P208" i="1" s="1"/>
  <c r="K306" i="33" s="1"/>
  <c r="K375" i="33" s="1"/>
  <c r="O200" i="1"/>
  <c r="O208" i="1" s="1"/>
  <c r="J306" i="33" s="1"/>
  <c r="J375" i="33" s="1"/>
  <c r="V200" i="1"/>
  <c r="V208" i="1" s="1"/>
  <c r="P306" i="33" s="1"/>
  <c r="P375" i="33" s="1"/>
  <c r="I195" i="1"/>
  <c r="I203" i="1" s="1"/>
  <c r="E301" i="33" s="1"/>
  <c r="E370" i="33" s="1"/>
  <c r="S199" i="1"/>
  <c r="S207" i="1" s="1"/>
  <c r="T200" i="1"/>
  <c r="T208" i="1" s="1"/>
  <c r="N306" i="33" s="1"/>
  <c r="N375" i="33" s="1"/>
  <c r="AA194" i="1"/>
  <c r="AA202" i="1" s="1"/>
  <c r="Y200" i="1"/>
  <c r="Y208" i="1" s="1"/>
  <c r="R306" i="33" s="1"/>
  <c r="R375" i="33" s="1"/>
  <c r="L193" i="1"/>
  <c r="L201" i="1" s="1"/>
  <c r="H299" i="33" s="1"/>
  <c r="H368" i="33" s="1"/>
  <c r="I198" i="1"/>
  <c r="I206" i="1" s="1"/>
  <c r="E304" i="33" s="1"/>
  <c r="E373" i="33" s="1"/>
  <c r="Z200" i="1"/>
  <c r="Z208" i="1" s="1"/>
  <c r="S306" i="33" s="1"/>
  <c r="S375" i="33" s="1"/>
  <c r="AA196" i="1"/>
  <c r="AA204" i="1" s="1"/>
  <c r="AD193" i="1"/>
  <c r="AD201" i="1" s="1"/>
  <c r="V299" i="33" s="1"/>
  <c r="V368" i="33" s="1"/>
  <c r="I193" i="1"/>
  <c r="I201" i="1" s="1"/>
  <c r="E299" i="33" s="1"/>
  <c r="E368" i="33" s="1"/>
  <c r="I199" i="1"/>
  <c r="I207" i="1" s="1"/>
  <c r="E305" i="33" s="1"/>
  <c r="E374" i="33" s="1"/>
  <c r="S197" i="1"/>
  <c r="S205" i="1" s="1"/>
  <c r="Q193" i="1"/>
  <c r="Q201" i="1" s="1"/>
  <c r="L299" i="33" s="1"/>
  <c r="R193" i="1"/>
  <c r="R201" i="1" s="1"/>
  <c r="M299" i="33" s="1"/>
  <c r="M368" i="33" s="1"/>
  <c r="J193" i="1"/>
  <c r="J201" i="1" s="1"/>
  <c r="F299" i="33" s="1"/>
  <c r="U193" i="1"/>
  <c r="U201" i="1" s="1"/>
  <c r="O299" i="33" s="1"/>
  <c r="W193" i="1"/>
  <c r="W201" i="1" s="1"/>
  <c r="Q299" i="33" s="1"/>
  <c r="Q368" i="33" s="1"/>
  <c r="L200" i="1"/>
  <c r="L208" i="1" s="1"/>
  <c r="H306" i="33" s="1"/>
  <c r="H375" i="33" s="1"/>
  <c r="S198" i="1"/>
  <c r="S206" i="1" s="1"/>
  <c r="AB193" i="1"/>
  <c r="AB201" i="1" s="1"/>
  <c r="T299" i="33" s="1"/>
  <c r="T368" i="33" s="1"/>
  <c r="AD200" i="1"/>
  <c r="AD208" i="1" s="1"/>
  <c r="V306" i="33" s="1"/>
  <c r="V375" i="33" s="1"/>
  <c r="O330" i="33" l="1"/>
  <c r="M311" i="2" s="1"/>
  <c r="U4423" i="1" s="1"/>
  <c r="AD1571" i="1"/>
  <c r="AB1569" i="1"/>
  <c r="R1567" i="1"/>
  <c r="K1569" i="1"/>
  <c r="M1569" i="1"/>
  <c r="Y1569" i="1"/>
  <c r="V1568" i="1"/>
  <c r="T1569" i="1"/>
  <c r="Q1569" i="1"/>
  <c r="Q1568" i="1"/>
  <c r="M1571" i="1"/>
  <c r="J1571" i="1"/>
  <c r="Z1566" i="1"/>
  <c r="Q1567" i="1"/>
  <c r="AB1571" i="1"/>
  <c r="W1569" i="1"/>
  <c r="T1571" i="1"/>
  <c r="R1566" i="1"/>
  <c r="K1571" i="1"/>
  <c r="P1567" i="1"/>
  <c r="L1570" i="1"/>
  <c r="AC1567" i="1"/>
  <c r="Y1571" i="1"/>
  <c r="V1567" i="1"/>
  <c r="T1568" i="1"/>
  <c r="K1570" i="1"/>
  <c r="M1568" i="1"/>
  <c r="J1567" i="1"/>
  <c r="AD1567" i="1"/>
  <c r="J1560" i="1"/>
  <c r="Z1656" i="1"/>
  <c r="I1627" i="1"/>
  <c r="I1660" i="1"/>
  <c r="Q1624" i="1"/>
  <c r="AB1624" i="1"/>
  <c r="P1661" i="1"/>
  <c r="Q1657" i="1"/>
  <c r="AB1659" i="1"/>
  <c r="P1628" i="1"/>
  <c r="Y1662" i="1"/>
  <c r="AD1569" i="1"/>
  <c r="P1658" i="1"/>
  <c r="AD1630" i="1"/>
  <c r="J1625" i="1"/>
  <c r="AC1656" i="1"/>
  <c r="L1659" i="1"/>
  <c r="Q970" i="1"/>
  <c r="Z1569" i="1"/>
  <c r="U1571" i="1"/>
  <c r="K1567" i="1"/>
  <c r="AC1570" i="1"/>
  <c r="Z1567" i="1"/>
  <c r="V1570" i="1"/>
  <c r="U1570" i="1"/>
  <c r="J1568" i="1"/>
  <c r="Z1568" i="1"/>
  <c r="Q1570" i="1"/>
  <c r="L1569" i="1"/>
  <c r="AB1570" i="1"/>
  <c r="W1567" i="1"/>
  <c r="T1567" i="1"/>
  <c r="O1566" i="1"/>
  <c r="Q1571" i="1"/>
  <c r="J1570" i="1"/>
  <c r="AB1567" i="1"/>
  <c r="Y1567" i="1"/>
  <c r="V1571" i="1"/>
  <c r="R1571" i="1"/>
  <c r="O1569" i="1"/>
  <c r="P1571" i="1"/>
  <c r="J1569" i="1"/>
  <c r="AD1570" i="1"/>
  <c r="M621" i="1"/>
  <c r="U1624" i="1"/>
  <c r="J1626" i="1"/>
  <c r="M1661" i="1"/>
  <c r="P1656" i="1"/>
  <c r="K1656" i="1"/>
  <c r="I1626" i="1"/>
  <c r="L1657" i="1"/>
  <c r="Z1625" i="1"/>
  <c r="K1662" i="1"/>
  <c r="K1657" i="1"/>
  <c r="AB1629" i="1"/>
  <c r="Y1656" i="1"/>
  <c r="J1659" i="1"/>
  <c r="O1657" i="1"/>
  <c r="O1627" i="1"/>
  <c r="W1566" i="1"/>
  <c r="Z1571" i="1"/>
  <c r="T1570" i="1"/>
  <c r="Q1566" i="1"/>
  <c r="V1566" i="1"/>
  <c r="R1568" i="1"/>
  <c r="O1568" i="1"/>
  <c r="P1568" i="1"/>
  <c r="M1566" i="1"/>
  <c r="U1569" i="1"/>
  <c r="K1568" i="1"/>
  <c r="AC1568" i="1"/>
  <c r="Y1568" i="1"/>
  <c r="U1567" i="1"/>
  <c r="U1566" i="1"/>
  <c r="O1570" i="1"/>
  <c r="P1566" i="1"/>
  <c r="Y1566" i="1"/>
  <c r="W1570" i="1"/>
  <c r="R1570" i="1"/>
  <c r="O1567" i="1"/>
  <c r="L1568" i="1"/>
  <c r="M1550" i="1"/>
  <c r="L1561" i="1"/>
  <c r="K1563" i="1"/>
  <c r="L622" i="1"/>
  <c r="L1658" i="1"/>
  <c r="M1630" i="1"/>
  <c r="W1656" i="1"/>
  <c r="K1660" i="1"/>
  <c r="J1656" i="1"/>
  <c r="W1626" i="1"/>
  <c r="I1630" i="1"/>
  <c r="U1628" i="1"/>
  <c r="Q1629" i="1"/>
  <c r="I1661" i="1"/>
  <c r="O1656" i="1"/>
  <c r="V1656" i="1"/>
  <c r="AD1566" i="1"/>
  <c r="AC1569" i="1"/>
  <c r="W1568" i="1"/>
  <c r="T1566" i="1"/>
  <c r="M1570" i="1"/>
  <c r="AB1568" i="1"/>
  <c r="Y1570" i="1"/>
  <c r="U1568" i="1"/>
  <c r="O1571" i="1"/>
  <c r="K1566" i="1"/>
  <c r="M1567" i="1"/>
  <c r="J1566" i="1"/>
  <c r="AB1566" i="1"/>
  <c r="R1569" i="1"/>
  <c r="P1570" i="1"/>
  <c r="AC1571" i="1"/>
  <c r="V1569" i="1"/>
  <c r="L1567" i="1"/>
  <c r="L1571" i="1"/>
  <c r="AC1566" i="1"/>
  <c r="Z1570" i="1"/>
  <c r="W1571" i="1"/>
  <c r="P1569" i="1"/>
  <c r="L1566" i="1"/>
  <c r="M1562" i="1"/>
  <c r="U971" i="1"/>
  <c r="I1657" i="1"/>
  <c r="L1630" i="1"/>
  <c r="K1659" i="1"/>
  <c r="U1627" i="1"/>
  <c r="L1661" i="1"/>
  <c r="R1624" i="1"/>
  <c r="AD1657" i="1"/>
  <c r="T1624" i="1"/>
  <c r="AD1568" i="1"/>
  <c r="Y1661" i="1"/>
  <c r="AD1656" i="1"/>
  <c r="T1629" i="1"/>
  <c r="L1660" i="1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 i="33"/>
  <c r="E371" i="33"/>
  <c r="S368" i="33"/>
  <c r="U368" i="33"/>
  <c r="O368" i="33"/>
  <c r="L368" i="33"/>
  <c r="G368" i="33"/>
  <c r="G369" i="33"/>
  <c r="P368" i="33"/>
  <c r="D393" i="33"/>
  <c r="U329" i="33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 i="33"/>
  <c r="M328" i="33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 i="33"/>
  <c r="T307" i="2" s="1"/>
  <c r="V388" i="33"/>
  <c r="V324" i="33"/>
  <c r="T305" i="2" s="1"/>
  <c r="V386" i="33"/>
  <c r="V328" i="33"/>
  <c r="T309" i="2" s="1"/>
  <c r="V390" i="33"/>
  <c r="V329" i="33"/>
  <c r="T310" i="2" s="1"/>
  <c r="V391" i="33"/>
  <c r="K969" i="1"/>
  <c r="L970" i="1"/>
  <c r="M969" i="1"/>
  <c r="M971" i="1"/>
  <c r="K968" i="1"/>
  <c r="K970" i="1"/>
  <c r="J969" i="1"/>
  <c r="L969" i="1"/>
  <c r="L966" i="1"/>
  <c r="L971" i="1"/>
  <c r="L967" i="1"/>
  <c r="M967" i="1"/>
  <c r="Y623" i="1"/>
  <c r="Y1547" i="1"/>
  <c r="Y1555" i="1"/>
  <c r="V621" i="1"/>
  <c r="V1553" i="1"/>
  <c r="V1545" i="1"/>
  <c r="U623" i="1"/>
  <c r="U1555" i="1"/>
  <c r="U1547" i="1"/>
  <c r="Q620" i="1"/>
  <c r="Q1544" i="1"/>
  <c r="Q1552" i="1"/>
  <c r="AB623" i="1"/>
  <c r="AB1555" i="1"/>
  <c r="AB1547" i="1"/>
  <c r="R619" i="1"/>
  <c r="R1543" i="1"/>
  <c r="R1551" i="1"/>
  <c r="O623" i="1"/>
  <c r="O1547" i="1"/>
  <c r="O1555" i="1"/>
  <c r="Y621" i="1"/>
  <c r="Y1553" i="1"/>
  <c r="Y1545" i="1"/>
  <c r="T621" i="1"/>
  <c r="T1545" i="1"/>
  <c r="T1553" i="1"/>
  <c r="P618" i="1"/>
  <c r="P1542" i="1"/>
  <c r="P1550" i="1"/>
  <c r="AC620" i="1"/>
  <c r="AC1552" i="1"/>
  <c r="AC1544" i="1"/>
  <c r="Z623" i="1"/>
  <c r="Z1547" i="1"/>
  <c r="Z1555" i="1"/>
  <c r="T620" i="1"/>
  <c r="T1544" i="1"/>
  <c r="T1552" i="1"/>
  <c r="Q618" i="1"/>
  <c r="Q1542" i="1"/>
  <c r="Q1550" i="1"/>
  <c r="AB620" i="1"/>
  <c r="AB1544" i="1"/>
  <c r="AB1552" i="1"/>
  <c r="V623" i="1"/>
  <c r="V1547" i="1"/>
  <c r="V1555" i="1"/>
  <c r="R618" i="1"/>
  <c r="R1550" i="1"/>
  <c r="R1542" i="1"/>
  <c r="W622" i="1"/>
  <c r="W1554" i="1"/>
  <c r="W1546" i="1"/>
  <c r="V622" i="1"/>
  <c r="V1546" i="1"/>
  <c r="V1554" i="1"/>
  <c r="P622" i="1"/>
  <c r="P1554" i="1"/>
  <c r="P1546" i="1"/>
  <c r="AC622" i="1"/>
  <c r="AC1554" i="1"/>
  <c r="AC1546" i="1"/>
  <c r="Z619" i="1"/>
  <c r="Z1543" i="1"/>
  <c r="Z1551" i="1"/>
  <c r="T622" i="1"/>
  <c r="T1554" i="1"/>
  <c r="T1546" i="1"/>
  <c r="P620" i="1"/>
  <c r="P1544" i="1"/>
  <c r="P1552" i="1"/>
  <c r="M623" i="1"/>
  <c r="M1555" i="1"/>
  <c r="AB621" i="1"/>
  <c r="AB1553" i="1"/>
  <c r="AB1545" i="1"/>
  <c r="W618" i="1"/>
  <c r="W1542" i="1"/>
  <c r="W1550" i="1"/>
  <c r="T619" i="1"/>
  <c r="T1551" i="1"/>
  <c r="T1543" i="1"/>
  <c r="R621" i="1"/>
  <c r="R1553" i="1"/>
  <c r="R1545" i="1"/>
  <c r="Q621" i="1"/>
  <c r="Q1553" i="1"/>
  <c r="Q1545" i="1"/>
  <c r="AD623" i="1"/>
  <c r="AD1547" i="1"/>
  <c r="AD1555" i="1"/>
  <c r="W619" i="1"/>
  <c r="W1551" i="1"/>
  <c r="W1543" i="1"/>
  <c r="R623" i="1"/>
  <c r="R1547" i="1"/>
  <c r="R1555" i="1"/>
  <c r="Z621" i="1"/>
  <c r="Z1553" i="1"/>
  <c r="Z1545" i="1"/>
  <c r="U622" i="1"/>
  <c r="U1554" i="1"/>
  <c r="U1546" i="1"/>
  <c r="O622" i="1"/>
  <c r="O1554" i="1"/>
  <c r="O1546" i="1"/>
  <c r="AC621" i="1"/>
  <c r="AC1553" i="1"/>
  <c r="AC1545" i="1"/>
  <c r="V620" i="1"/>
  <c r="V1544" i="1"/>
  <c r="V1552" i="1"/>
  <c r="AB618" i="1"/>
  <c r="AB1542" i="1"/>
  <c r="AB1550" i="1"/>
  <c r="U619" i="1"/>
  <c r="U1551" i="1"/>
  <c r="U1543" i="1"/>
  <c r="AB619" i="1"/>
  <c r="AB1551" i="1"/>
  <c r="AB1543" i="1"/>
  <c r="Y618" i="1"/>
  <c r="Y1550" i="1"/>
  <c r="Y1542" i="1"/>
  <c r="V618" i="1"/>
  <c r="V1550" i="1"/>
  <c r="V1542" i="1"/>
  <c r="R622" i="1"/>
  <c r="R1546" i="1"/>
  <c r="R1554" i="1"/>
  <c r="Q622" i="1"/>
  <c r="Q1554" i="1"/>
  <c r="Q1546" i="1"/>
  <c r="AC618" i="1"/>
  <c r="AC1542" i="1"/>
  <c r="AC1550" i="1"/>
  <c r="Z620" i="1"/>
  <c r="Z1552" i="1"/>
  <c r="Z1544" i="1"/>
  <c r="W620" i="1"/>
  <c r="W1552" i="1"/>
  <c r="W1544" i="1"/>
  <c r="U621" i="1"/>
  <c r="U1545" i="1"/>
  <c r="U1553" i="1"/>
  <c r="O619" i="1"/>
  <c r="O1551" i="1"/>
  <c r="O1543" i="1"/>
  <c r="O621" i="1"/>
  <c r="O1553" i="1"/>
  <c r="O1545" i="1"/>
  <c r="M620" i="1"/>
  <c r="M1552" i="1"/>
  <c r="AD622" i="1"/>
  <c r="AD1546" i="1"/>
  <c r="AD1554" i="1"/>
  <c r="AD619" i="1"/>
  <c r="AD1543" i="1"/>
  <c r="AD1551" i="1"/>
  <c r="AD618" i="1"/>
  <c r="AD1542" i="1"/>
  <c r="AD1550" i="1"/>
  <c r="R620" i="1"/>
  <c r="R1552" i="1"/>
  <c r="R1544" i="1"/>
  <c r="U620" i="1"/>
  <c r="U1544" i="1"/>
  <c r="U1552" i="1"/>
  <c r="Y619" i="1"/>
  <c r="Y1551" i="1"/>
  <c r="Y1543" i="1"/>
  <c r="U618" i="1"/>
  <c r="U1542" i="1"/>
  <c r="U1550" i="1"/>
  <c r="P619" i="1"/>
  <c r="P1551" i="1"/>
  <c r="P1543" i="1"/>
  <c r="AC623" i="1"/>
  <c r="AC1555" i="1"/>
  <c r="AC1547" i="1"/>
  <c r="AD620" i="1"/>
  <c r="AD1544" i="1"/>
  <c r="AD1552" i="1"/>
  <c r="AD621" i="1"/>
  <c r="AD1545" i="1"/>
  <c r="AD1553" i="1"/>
  <c r="Z618" i="1"/>
  <c r="Z1550" i="1"/>
  <c r="Z1542" i="1"/>
  <c r="T623" i="1"/>
  <c r="T1555" i="1"/>
  <c r="T1547" i="1"/>
  <c r="Z622" i="1"/>
  <c r="Z1554" i="1"/>
  <c r="Z1546" i="1"/>
  <c r="T618" i="1"/>
  <c r="T1542" i="1"/>
  <c r="T1550" i="1"/>
  <c r="O618" i="1"/>
  <c r="O1550" i="1"/>
  <c r="O1542" i="1"/>
  <c r="M619" i="1"/>
  <c r="M1551" i="1"/>
  <c r="Y620" i="1"/>
  <c r="Y1552" i="1"/>
  <c r="Y1544" i="1"/>
  <c r="W623" i="1"/>
  <c r="W1555" i="1"/>
  <c r="W1547" i="1"/>
  <c r="Q623" i="1"/>
  <c r="Q1555" i="1"/>
  <c r="Q1547" i="1"/>
  <c r="AC619" i="1"/>
  <c r="AC1551" i="1"/>
  <c r="AC1543" i="1"/>
  <c r="W621" i="1"/>
  <c r="W1553" i="1"/>
  <c r="W1545" i="1"/>
  <c r="Q619" i="1"/>
  <c r="Q1551" i="1"/>
  <c r="Q1543" i="1"/>
  <c r="O620" i="1"/>
  <c r="O1552" i="1"/>
  <c r="O1544" i="1"/>
  <c r="P623" i="1"/>
  <c r="P1547" i="1"/>
  <c r="P1555" i="1"/>
  <c r="AB622" i="1"/>
  <c r="AB1546" i="1"/>
  <c r="AB1554" i="1"/>
  <c r="Y622" i="1"/>
  <c r="Y1546" i="1"/>
  <c r="Y1554" i="1"/>
  <c r="V619" i="1"/>
  <c r="V1543" i="1"/>
  <c r="V1551" i="1"/>
  <c r="P621" i="1"/>
  <c r="P1553" i="1"/>
  <c r="P1545" i="1"/>
  <c r="AB2030" i="1"/>
  <c r="Z2027" i="1"/>
  <c r="T2030" i="1"/>
  <c r="Q2029" i="1"/>
  <c r="P2030" i="1"/>
  <c r="AB2026" i="1"/>
  <c r="Z2030" i="1"/>
  <c r="V2028" i="1"/>
  <c r="R2026" i="1"/>
  <c r="O2028" i="1"/>
  <c r="P2026" i="1"/>
  <c r="M2031" i="1"/>
  <c r="AC2029" i="1"/>
  <c r="Y2030" i="1"/>
  <c r="V2029" i="1"/>
  <c r="U2031" i="1"/>
  <c r="Q2030" i="1"/>
  <c r="L2029" i="1"/>
  <c r="L2027" i="1"/>
  <c r="AD2025" i="1"/>
  <c r="U2026" i="1"/>
  <c r="M2026" i="1"/>
  <c r="W2027" i="1"/>
  <c r="R2031" i="1"/>
  <c r="Y2029" i="1"/>
  <c r="V2027" i="1"/>
  <c r="T2029" i="1"/>
  <c r="P2028" i="1"/>
  <c r="M2030" i="1"/>
  <c r="AD2027" i="1"/>
  <c r="AD2030" i="1"/>
  <c r="AB2027" i="1"/>
  <c r="Y2031" i="1"/>
  <c r="V2030" i="1"/>
  <c r="R2030" i="1"/>
  <c r="AC2028" i="1"/>
  <c r="Y2027" i="1"/>
  <c r="W2028" i="1"/>
  <c r="T2027" i="1"/>
  <c r="Q2028" i="1"/>
  <c r="AC2031" i="1"/>
  <c r="Z2029" i="1"/>
  <c r="W2031" i="1"/>
  <c r="O2030" i="1"/>
  <c r="O2026" i="1"/>
  <c r="P2031" i="1"/>
  <c r="M2028" i="1"/>
  <c r="AB2031" i="1"/>
  <c r="Y2026" i="1"/>
  <c r="V2031" i="1"/>
  <c r="R2027" i="1"/>
  <c r="L2031" i="1"/>
  <c r="AD2026" i="1"/>
  <c r="W2029" i="1"/>
  <c r="U2030" i="1"/>
  <c r="Q2026" i="1"/>
  <c r="Q2031" i="1"/>
  <c r="AD2031" i="1"/>
  <c r="AC2030" i="1"/>
  <c r="V2026" i="1"/>
  <c r="T2028" i="1"/>
  <c r="O2031" i="1"/>
  <c r="Y2028" i="1"/>
  <c r="Q2027" i="1"/>
  <c r="AB2029" i="1"/>
  <c r="AC2026" i="1"/>
  <c r="AD2029" i="1"/>
  <c r="W2030" i="1"/>
  <c r="U2027" i="1"/>
  <c r="R2028" i="1"/>
  <c r="L2030" i="1"/>
  <c r="AB2028" i="1"/>
  <c r="Z2028" i="1"/>
  <c r="U2028" i="1"/>
  <c r="U2029" i="1"/>
  <c r="K2031" i="1"/>
  <c r="M2027" i="1"/>
  <c r="AC2027" i="1"/>
  <c r="Z2026" i="1"/>
  <c r="T2026" i="1"/>
  <c r="O2027" i="1"/>
  <c r="P2027" i="1"/>
  <c r="P2029" i="1"/>
  <c r="Z2031" i="1"/>
  <c r="W2026" i="1"/>
  <c r="T2031" i="1"/>
  <c r="R2029" i="1"/>
  <c r="O2029" i="1"/>
  <c r="M2029" i="1"/>
  <c r="AD2028" i="1"/>
  <c r="P3266" i="1"/>
  <c r="J3266" i="1"/>
  <c r="P3351" i="1"/>
  <c r="P3271" i="1"/>
  <c r="P3348" i="1"/>
  <c r="P3268" i="1"/>
  <c r="I3346" i="1"/>
  <c r="I3266" i="1"/>
  <c r="R3349" i="1"/>
  <c r="R3269" i="1"/>
  <c r="V3350" i="1"/>
  <c r="V3270" i="1"/>
  <c r="Y3346" i="1"/>
  <c r="Y3266" i="1"/>
  <c r="AB3352" i="1"/>
  <c r="AB3272" i="1"/>
  <c r="AD3349" i="1"/>
  <c r="AD3269" i="1"/>
  <c r="P3347" i="1"/>
  <c r="P3267" i="1"/>
  <c r="Q3352" i="1"/>
  <c r="Q3272" i="1"/>
  <c r="I3352" i="1"/>
  <c r="I3272" i="1"/>
  <c r="R3350" i="1"/>
  <c r="R3270" i="1"/>
  <c r="V3351" i="1"/>
  <c r="V3271" i="1"/>
  <c r="Y3348" i="1"/>
  <c r="Y3268" i="1"/>
  <c r="AB3351" i="1"/>
  <c r="AB3271" i="1"/>
  <c r="L3349" i="1"/>
  <c r="L3269" i="1"/>
  <c r="Q3350" i="1"/>
  <c r="Q3270" i="1"/>
  <c r="M3348" i="1"/>
  <c r="M3268" i="1"/>
  <c r="R3351" i="1"/>
  <c r="R3271" i="1"/>
  <c r="U3347" i="1"/>
  <c r="U3267" i="1"/>
  <c r="W3351" i="1"/>
  <c r="W3271" i="1"/>
  <c r="Z3351" i="1"/>
  <c r="Z3271" i="1"/>
  <c r="AD3350" i="1"/>
  <c r="AD3270" i="1"/>
  <c r="Q3347" i="1"/>
  <c r="Q3267" i="1"/>
  <c r="V3347" i="1"/>
  <c r="V3267" i="1"/>
  <c r="O3352" i="1"/>
  <c r="O3272" i="1"/>
  <c r="W3349" i="1"/>
  <c r="W3269" i="1"/>
  <c r="Y3350" i="1"/>
  <c r="Y3270" i="1"/>
  <c r="T3349" i="1"/>
  <c r="T3269" i="1"/>
  <c r="U3352" i="1"/>
  <c r="U3272" i="1"/>
  <c r="V3352" i="1"/>
  <c r="V3272" i="1"/>
  <c r="I3350" i="1"/>
  <c r="I3270" i="1"/>
  <c r="J820" i="1"/>
  <c r="J3267" i="1"/>
  <c r="Y3351" i="1"/>
  <c r="AA3351" i="1" s="1"/>
  <c r="Y3271" i="1"/>
  <c r="I3349" i="1"/>
  <c r="I3269" i="1"/>
  <c r="Z3350" i="1"/>
  <c r="Z3270" i="1"/>
  <c r="M3346" i="1"/>
  <c r="M3266" i="1"/>
  <c r="P3349" i="1"/>
  <c r="P3269" i="1"/>
  <c r="I3347" i="1"/>
  <c r="I3267" i="1"/>
  <c r="T3350" i="1"/>
  <c r="T3270" i="1"/>
  <c r="W3347" i="1"/>
  <c r="W3267" i="1"/>
  <c r="Z3347" i="1"/>
  <c r="Z3267" i="1"/>
  <c r="AC3350" i="1"/>
  <c r="AC3270" i="1"/>
  <c r="L3350" i="1"/>
  <c r="L3270" i="1"/>
  <c r="M3352" i="1"/>
  <c r="M3272" i="1"/>
  <c r="W3350" i="1"/>
  <c r="W3270" i="1"/>
  <c r="Z3349" i="1"/>
  <c r="Z3269" i="1"/>
  <c r="AC3352" i="1"/>
  <c r="AC3272" i="1"/>
  <c r="O3348" i="1"/>
  <c r="O3268" i="1"/>
  <c r="J3272" i="1"/>
  <c r="O3347" i="1"/>
  <c r="O3267" i="1"/>
  <c r="J3351" i="1"/>
  <c r="J3271" i="1"/>
  <c r="T3346" i="1"/>
  <c r="T3266" i="1"/>
  <c r="V3346" i="1"/>
  <c r="V3266" i="1"/>
  <c r="Y3347" i="1"/>
  <c r="Y3267" i="1"/>
  <c r="AC3271" i="1"/>
  <c r="K3349" i="1"/>
  <c r="K3269" i="1"/>
  <c r="AB3350" i="1"/>
  <c r="AB3270" i="1"/>
  <c r="K3347" i="1"/>
  <c r="K3267" i="1"/>
  <c r="O3349" i="1"/>
  <c r="O3269" i="1"/>
  <c r="L3347" i="1"/>
  <c r="L3267" i="1"/>
  <c r="Q3351" i="1"/>
  <c r="Q3271" i="1"/>
  <c r="O3346" i="1"/>
  <c r="O3266" i="1"/>
  <c r="J3348" i="1"/>
  <c r="J3268" i="1"/>
  <c r="T3347" i="1"/>
  <c r="T3267" i="1"/>
  <c r="V3348" i="1"/>
  <c r="V3268" i="1"/>
  <c r="Y3352" i="1"/>
  <c r="Y3272" i="1"/>
  <c r="AC3347" i="1"/>
  <c r="AC3267" i="1"/>
  <c r="J3269" i="1"/>
  <c r="M3351" i="1"/>
  <c r="M3271" i="1"/>
  <c r="M3350" i="1"/>
  <c r="M3270" i="1"/>
  <c r="T3352" i="1"/>
  <c r="T3272" i="1"/>
  <c r="V3349" i="1"/>
  <c r="V3269" i="1"/>
  <c r="Z3352" i="1"/>
  <c r="Z3272" i="1"/>
  <c r="AC3349" i="1"/>
  <c r="AC3269" i="1"/>
  <c r="Q3349" i="1"/>
  <c r="Q3269" i="1"/>
  <c r="L3348" i="1"/>
  <c r="L3268" i="1"/>
  <c r="P3352" i="1"/>
  <c r="P3272" i="1"/>
  <c r="R3346" i="1"/>
  <c r="R3266" i="1"/>
  <c r="U3349" i="1"/>
  <c r="U3269" i="1"/>
  <c r="Y3349" i="1"/>
  <c r="Y3269" i="1"/>
  <c r="AB3347" i="1"/>
  <c r="AB3267" i="1"/>
  <c r="AD3351" i="1"/>
  <c r="AD3271" i="1"/>
  <c r="AD3346" i="1"/>
  <c r="AD3266" i="1"/>
  <c r="Z3346" i="1"/>
  <c r="Z3266" i="1"/>
  <c r="AB3348" i="1"/>
  <c r="AB3268" i="1"/>
  <c r="AC3346" i="1"/>
  <c r="AC3266" i="1"/>
  <c r="O3351" i="1"/>
  <c r="O3271" i="1"/>
  <c r="J3350" i="1"/>
  <c r="J3270" i="1"/>
  <c r="K3350" i="1"/>
  <c r="K3270" i="1"/>
  <c r="R3272" i="1"/>
  <c r="U3351" i="1"/>
  <c r="U3271" i="1"/>
  <c r="W3348" i="1"/>
  <c r="W3268" i="1"/>
  <c r="AB3349" i="1"/>
  <c r="AB3269" i="1"/>
  <c r="AD3267" i="1"/>
  <c r="O3350" i="1"/>
  <c r="O3270" i="1"/>
  <c r="M3349" i="1"/>
  <c r="M3269" i="1"/>
  <c r="I3348" i="1"/>
  <c r="I3268" i="1"/>
  <c r="R3348" i="1"/>
  <c r="R3268" i="1"/>
  <c r="U3348" i="1"/>
  <c r="U3268" i="1"/>
  <c r="W3352" i="1"/>
  <c r="W3272" i="1"/>
  <c r="AB3346" i="1"/>
  <c r="AB3266" i="1"/>
  <c r="AD3348" i="1"/>
  <c r="AD3268" i="1"/>
  <c r="L3352" i="1"/>
  <c r="L3272" i="1"/>
  <c r="L3351" i="1"/>
  <c r="L3271" i="1"/>
  <c r="K3351" i="1"/>
  <c r="K3271" i="1"/>
  <c r="M3347" i="1"/>
  <c r="M3267" i="1"/>
  <c r="T3351" i="1"/>
  <c r="T3271" i="1"/>
  <c r="W3346" i="1"/>
  <c r="W3266" i="1"/>
  <c r="Z3348" i="1"/>
  <c r="Z3268" i="1"/>
  <c r="AC3348" i="1"/>
  <c r="AC3268" i="1"/>
  <c r="T3348" i="1"/>
  <c r="T3268" i="1"/>
  <c r="P3350" i="1"/>
  <c r="P3270" i="1"/>
  <c r="U3350" i="1"/>
  <c r="U3270" i="1"/>
  <c r="R3347" i="1"/>
  <c r="R3267" i="1"/>
  <c r="K3272" i="1"/>
  <c r="K3348" i="1"/>
  <c r="K3268" i="1"/>
  <c r="Q3348" i="1"/>
  <c r="Q3268" i="1"/>
  <c r="V285" i="1"/>
  <c r="V293" i="1" s="1"/>
  <c r="V825" i="1"/>
  <c r="J280" i="1"/>
  <c r="J288" i="1" s="1"/>
  <c r="U285" i="1"/>
  <c r="U293" i="1" s="1"/>
  <c r="AB1627" i="1"/>
  <c r="AB821" i="1"/>
  <c r="AD1625" i="1"/>
  <c r="AD1665" i="1" s="1"/>
  <c r="V712" i="33" s="1"/>
  <c r="L1628" i="1"/>
  <c r="P1624" i="1"/>
  <c r="AC820" i="1"/>
  <c r="J1658" i="1"/>
  <c r="J1666" i="1" s="1"/>
  <c r="F713" i="33" s="1"/>
  <c r="AD283" i="1"/>
  <c r="AD291" i="1" s="1"/>
  <c r="Y824" i="1"/>
  <c r="H4324" i="1"/>
  <c r="H990" i="1"/>
  <c r="H4328" i="1"/>
  <c r="H4322" i="1"/>
  <c r="H1015" i="1"/>
  <c r="Q1656" i="1"/>
  <c r="K825" i="1"/>
  <c r="V1624" i="1"/>
  <c r="K821" i="1"/>
  <c r="K3352" i="1"/>
  <c r="AC283" i="1"/>
  <c r="AC291" i="1" s="1"/>
  <c r="R820" i="1"/>
  <c r="W1624" i="1"/>
  <c r="P282" i="1"/>
  <c r="P290" i="1" s="1"/>
  <c r="U283" i="1"/>
  <c r="U291" i="1" s="1"/>
  <c r="R280" i="1"/>
  <c r="R288" i="1" s="1"/>
  <c r="P283" i="1"/>
  <c r="P291" i="1" s="1"/>
  <c r="T281" i="1"/>
  <c r="T289" i="1" s="1"/>
  <c r="Q281" i="1"/>
  <c r="Q289" i="1" s="1"/>
  <c r="U823" i="1"/>
  <c r="AC823" i="1"/>
  <c r="Y1624" i="1"/>
  <c r="K281" i="1"/>
  <c r="K289" i="1" s="1"/>
  <c r="W280" i="1"/>
  <c r="W288" i="1" s="1"/>
  <c r="P823" i="1"/>
  <c r="Q821" i="1"/>
  <c r="T821" i="1"/>
  <c r="Z280" i="1"/>
  <c r="Z288" i="1" s="1"/>
  <c r="T823" i="1"/>
  <c r="Z820" i="1"/>
  <c r="J822" i="1"/>
  <c r="J3347" i="1"/>
  <c r="Z283" i="1"/>
  <c r="Z291" i="1" s="1"/>
  <c r="T283" i="1"/>
  <c r="T291" i="1" s="1"/>
  <c r="Z823" i="1"/>
  <c r="M823" i="1"/>
  <c r="L1627" i="1"/>
  <c r="AC282" i="1"/>
  <c r="AC290" i="1" s="1"/>
  <c r="Y284" i="1"/>
  <c r="Y292" i="1" s="1"/>
  <c r="AB281" i="1"/>
  <c r="AB289" i="1" s="1"/>
  <c r="P822" i="1"/>
  <c r="W820" i="1"/>
  <c r="T825" i="1"/>
  <c r="R1656" i="1"/>
  <c r="T282" i="1"/>
  <c r="T290" i="1" s="1"/>
  <c r="Q280" i="1"/>
  <c r="Q288" i="1" s="1"/>
  <c r="L284" i="1"/>
  <c r="L292" i="1" s="1"/>
  <c r="L1626" i="1"/>
  <c r="Y283" i="1"/>
  <c r="Y291" i="1" s="1"/>
  <c r="T822" i="1"/>
  <c r="U825" i="1"/>
  <c r="W1658" i="1"/>
  <c r="J1657" i="1"/>
  <c r="Y823" i="1"/>
  <c r="K284" i="1"/>
  <c r="K292" i="1" s="1"/>
  <c r="K280" i="1"/>
  <c r="K288" i="1" s="1"/>
  <c r="L285" i="1"/>
  <c r="L293" i="1" s="1"/>
  <c r="AD823" i="1"/>
  <c r="O282" i="1"/>
  <c r="O290" i="1" s="1"/>
  <c r="K282" i="1"/>
  <c r="K290" i="1" s="1"/>
  <c r="L820" i="1"/>
  <c r="Q824" i="1"/>
  <c r="O822" i="1"/>
  <c r="P1629" i="1"/>
  <c r="AB1656" i="1"/>
  <c r="L280" i="1"/>
  <c r="L288" i="1" s="1"/>
  <c r="I1629" i="1"/>
  <c r="Z281" i="1"/>
  <c r="Z289" i="1" s="1"/>
  <c r="Q284" i="1"/>
  <c r="Q292" i="1" s="1"/>
  <c r="AD1662" i="1"/>
  <c r="AD1670" i="1" s="1"/>
  <c r="V717" i="33" s="1"/>
  <c r="P1626" i="1"/>
  <c r="Y1629" i="1"/>
  <c r="I1662" i="1"/>
  <c r="I1658" i="1"/>
  <c r="I1659" i="1"/>
  <c r="AB283" i="1"/>
  <c r="AB291" i="1" s="1"/>
  <c r="AC281" i="1"/>
  <c r="AC289" i="1" s="1"/>
  <c r="T284" i="1"/>
  <c r="T292" i="1" s="1"/>
  <c r="O285" i="1"/>
  <c r="O293" i="1" s="1"/>
  <c r="Q820" i="1"/>
  <c r="K822" i="1"/>
  <c r="K820" i="1"/>
  <c r="V820" i="1"/>
  <c r="W822" i="1"/>
  <c r="L825" i="1"/>
  <c r="AD824" i="1"/>
  <c r="K824" i="1"/>
  <c r="T824" i="1"/>
  <c r="Q825" i="1"/>
  <c r="AC821" i="1"/>
  <c r="Q1625" i="1"/>
  <c r="O1659" i="1"/>
  <c r="Z1624" i="1"/>
  <c r="L1625" i="1"/>
  <c r="M1662" i="1"/>
  <c r="M1670" i="1" s="1"/>
  <c r="I717" i="33" s="1"/>
  <c r="O1624" i="1"/>
  <c r="O1664" i="1" s="1"/>
  <c r="J711" i="33" s="1"/>
  <c r="W282" i="1"/>
  <c r="W290" i="1" s="1"/>
  <c r="AD284" i="1"/>
  <c r="AD292" i="1" s="1"/>
  <c r="M280" i="1"/>
  <c r="M288" i="1" s="1"/>
  <c r="V280" i="1"/>
  <c r="V288" i="1" s="1"/>
  <c r="O825" i="1"/>
  <c r="AB823" i="1"/>
  <c r="L824" i="1"/>
  <c r="M820" i="1"/>
  <c r="Z821" i="1"/>
  <c r="AB824" i="1"/>
  <c r="AB1661" i="1"/>
  <c r="K1625" i="1"/>
  <c r="I1625" i="1"/>
  <c r="J1627" i="1"/>
  <c r="K1627" i="1"/>
  <c r="I1628" i="1"/>
  <c r="R283" i="1"/>
  <c r="R291" i="1" s="1"/>
  <c r="V284" i="1"/>
  <c r="V292" i="1" s="1"/>
  <c r="U282" i="1"/>
  <c r="U290" i="1" s="1"/>
  <c r="Y821" i="1"/>
  <c r="T1661" i="1"/>
  <c r="P285" i="1"/>
  <c r="P293" i="1" s="1"/>
  <c r="Y281" i="1"/>
  <c r="Y289" i="1" s="1"/>
  <c r="L281" i="1"/>
  <c r="L289" i="1" s="1"/>
  <c r="P820" i="1"/>
  <c r="V824" i="1"/>
  <c r="R282" i="1"/>
  <c r="R290" i="1" s="1"/>
  <c r="O1625" i="1"/>
  <c r="Q285" i="1"/>
  <c r="Q293" i="1" s="1"/>
  <c r="AB284" i="1"/>
  <c r="AB292" i="1" s="1"/>
  <c r="P280" i="1"/>
  <c r="P288" i="1" s="1"/>
  <c r="R823" i="1"/>
  <c r="E709" i="33"/>
  <c r="C456" i="2" s="1"/>
  <c r="T1656" i="1"/>
  <c r="AC1624" i="1"/>
  <c r="U821" i="1"/>
  <c r="J283" i="1"/>
  <c r="J291" i="1" s="1"/>
  <c r="J3349" i="1"/>
  <c r="AD1658" i="1"/>
  <c r="AD1626" i="1"/>
  <c r="AD821" i="1"/>
  <c r="V1629" i="1"/>
  <c r="V1661" i="1"/>
  <c r="O1630" i="1"/>
  <c r="O1662" i="1"/>
  <c r="J1624" i="1"/>
  <c r="L1662" i="1"/>
  <c r="Q823" i="1"/>
  <c r="G709" i="33"/>
  <c r="E456" i="2" s="1"/>
  <c r="T1657" i="1"/>
  <c r="T1625" i="1"/>
  <c r="AD281" i="1"/>
  <c r="AD289" i="1" s="1"/>
  <c r="P284" i="1"/>
  <c r="P292" i="1" s="1"/>
  <c r="L1656" i="1"/>
  <c r="L1624" i="1"/>
  <c r="K1630" i="1"/>
  <c r="K1628" i="1"/>
  <c r="K1668" i="1" s="1"/>
  <c r="G715" i="33" s="1"/>
  <c r="V282" i="1"/>
  <c r="V290" i="1" s="1"/>
  <c r="T285" i="1"/>
  <c r="T293" i="1" s="1"/>
  <c r="R284" i="1"/>
  <c r="R292" i="1" s="1"/>
  <c r="L282" i="1"/>
  <c r="L290" i="1" s="1"/>
  <c r="Z284" i="1"/>
  <c r="Z292" i="1" s="1"/>
  <c r="L822" i="1"/>
  <c r="M821" i="1"/>
  <c r="W824" i="1"/>
  <c r="V822" i="1"/>
  <c r="R825" i="1"/>
  <c r="L709" i="33"/>
  <c r="J456" i="2" s="1"/>
  <c r="P1660" i="1"/>
  <c r="Z1657" i="1"/>
  <c r="Z285" i="1"/>
  <c r="Z293" i="1" s="1"/>
  <c r="M283" i="1"/>
  <c r="M291" i="1" s="1"/>
  <c r="Q283" i="1"/>
  <c r="Q291" i="1" s="1"/>
  <c r="U284" i="1"/>
  <c r="U292" i="1" s="1"/>
  <c r="R824" i="1"/>
  <c r="U820" i="1"/>
  <c r="W284" i="1"/>
  <c r="W292" i="1" s="1"/>
  <c r="M824" i="1"/>
  <c r="Z825" i="1"/>
  <c r="D706" i="33"/>
  <c r="B453" i="2" s="1"/>
  <c r="M281" i="1"/>
  <c r="M289" i="1" s="1"/>
  <c r="M284" i="1"/>
  <c r="M292" i="1" s="1"/>
  <c r="U280" i="1"/>
  <c r="U288" i="1" s="1"/>
  <c r="AC822" i="1"/>
  <c r="Z824" i="1"/>
  <c r="Y1630" i="1"/>
  <c r="V1657" i="1"/>
  <c r="V1625" i="1"/>
  <c r="M1656" i="1"/>
  <c r="M1624" i="1"/>
  <c r="AB282" i="1"/>
  <c r="AB290" i="1" s="1"/>
  <c r="O824" i="1"/>
  <c r="W821" i="1"/>
  <c r="AB822" i="1"/>
  <c r="O709" i="33"/>
  <c r="M456" i="2" s="1"/>
  <c r="S709" i="33"/>
  <c r="Q456" i="2" s="1"/>
  <c r="U1660" i="1"/>
  <c r="U1668" i="1" s="1"/>
  <c r="O715" i="33" s="1"/>
  <c r="R1626" i="1"/>
  <c r="R1658" i="1"/>
  <c r="V1662" i="1"/>
  <c r="V1630" i="1"/>
  <c r="J1661" i="1"/>
  <c r="J1629" i="1"/>
  <c r="R1629" i="1"/>
  <c r="R1661" i="1"/>
  <c r="AD1659" i="1"/>
  <c r="AD1627" i="1"/>
  <c r="W1657" i="1"/>
  <c r="W1625" i="1"/>
  <c r="J1662" i="1"/>
  <c r="J1630" i="1"/>
  <c r="Q1660" i="1"/>
  <c r="Q1628" i="1"/>
  <c r="AC1630" i="1"/>
  <c r="AC1662" i="1"/>
  <c r="Q1626" i="1"/>
  <c r="Q1658" i="1"/>
  <c r="AD1629" i="1"/>
  <c r="AD1661" i="1"/>
  <c r="R1659" i="1"/>
  <c r="R1627" i="1"/>
  <c r="O1661" i="1"/>
  <c r="O1629" i="1"/>
  <c r="AD1660" i="1"/>
  <c r="AD1628" i="1"/>
  <c r="Z1626" i="1"/>
  <c r="Z1658" i="1"/>
  <c r="P1657" i="1"/>
  <c r="P1625" i="1"/>
  <c r="Z1627" i="1"/>
  <c r="Z1659" i="1"/>
  <c r="P1630" i="1"/>
  <c r="P1662" i="1"/>
  <c r="L1629" i="1"/>
  <c r="W281" i="1"/>
  <c r="W289" i="1" s="1"/>
  <c r="O284" i="1"/>
  <c r="O292" i="1" s="1"/>
  <c r="K823" i="1"/>
  <c r="R3352" i="1"/>
  <c r="K709" i="33"/>
  <c r="I456" i="2" s="1"/>
  <c r="H709" i="33"/>
  <c r="F456" i="2" s="1"/>
  <c r="V709" i="33"/>
  <c r="T456" i="2" s="1"/>
  <c r="Q1661" i="1"/>
  <c r="Q1669" i="1" s="1"/>
  <c r="L716" i="33" s="1"/>
  <c r="Z1662" i="1"/>
  <c r="AA1662" i="1" s="1"/>
  <c r="Z1630" i="1"/>
  <c r="Y1660" i="1"/>
  <c r="Y1628" i="1"/>
  <c r="V1659" i="1"/>
  <c r="V1627" i="1"/>
  <c r="K1629" i="1"/>
  <c r="K1661" i="1"/>
  <c r="W1662" i="1"/>
  <c r="W1630" i="1"/>
  <c r="J1660" i="1"/>
  <c r="J1628" i="1"/>
  <c r="W1660" i="1"/>
  <c r="W1628" i="1"/>
  <c r="K1624" i="1"/>
  <c r="U1656" i="1"/>
  <c r="R281" i="1"/>
  <c r="R289" i="1" s="1"/>
  <c r="K283" i="1"/>
  <c r="K291" i="1" s="1"/>
  <c r="U824" i="1"/>
  <c r="R285" i="1"/>
  <c r="R293" i="1" s="1"/>
  <c r="J823" i="1"/>
  <c r="Q709" i="33"/>
  <c r="O456" i="2" s="1"/>
  <c r="U1659" i="1"/>
  <c r="P1659" i="1"/>
  <c r="P1627" i="1"/>
  <c r="Y1625" i="1"/>
  <c r="Y1657" i="1"/>
  <c r="U1658" i="1"/>
  <c r="U1626" i="1"/>
  <c r="T1660" i="1"/>
  <c r="T1628" i="1"/>
  <c r="M1658" i="1"/>
  <c r="M1626" i="1"/>
  <c r="M1627" i="1"/>
  <c r="M1659" i="1"/>
  <c r="AB1657" i="1"/>
  <c r="AB1625" i="1"/>
  <c r="AB1630" i="1"/>
  <c r="AB1662" i="1"/>
  <c r="W1629" i="1"/>
  <c r="W1661" i="1"/>
  <c r="Y1659" i="1"/>
  <c r="Y1627" i="1"/>
  <c r="O1660" i="1"/>
  <c r="O1628" i="1"/>
  <c r="W1659" i="1"/>
  <c r="W1627" i="1"/>
  <c r="T1630" i="1"/>
  <c r="T1662" i="1"/>
  <c r="M1625" i="1"/>
  <c r="M1657" i="1"/>
  <c r="M1629" i="1"/>
  <c r="AD1624" i="1"/>
  <c r="O281" i="1"/>
  <c r="O289" i="1" s="1"/>
  <c r="J824" i="1"/>
  <c r="AC1627" i="1"/>
  <c r="AC1659" i="1"/>
  <c r="F709" i="33"/>
  <c r="AB1628" i="1"/>
  <c r="AB1660" i="1"/>
  <c r="R1657" i="1"/>
  <c r="R1625" i="1"/>
  <c r="Z1661" i="1"/>
  <c r="Z1629" i="1"/>
  <c r="M1660" i="1"/>
  <c r="M1628" i="1"/>
  <c r="U1661" i="1"/>
  <c r="U1629" i="1"/>
  <c r="Q1630" i="1"/>
  <c r="Q1662" i="1"/>
  <c r="Z1628" i="1"/>
  <c r="Z1660" i="1"/>
  <c r="AD822" i="1"/>
  <c r="AC3351" i="1"/>
  <c r="R709" i="33"/>
  <c r="P456" i="2" s="1"/>
  <c r="T709" i="33"/>
  <c r="R456" i="2" s="1"/>
  <c r="U1662" i="1"/>
  <c r="U1630" i="1"/>
  <c r="I709" i="33"/>
  <c r="G456" i="2" s="1"/>
  <c r="Q1659" i="1"/>
  <c r="Q1627" i="1"/>
  <c r="H451" i="2"/>
  <c r="J709" i="33"/>
  <c r="H456" i="2" s="1"/>
  <c r="S450" i="2"/>
  <c r="U709" i="33"/>
  <c r="S456" i="2" s="1"/>
  <c r="U1657" i="1"/>
  <c r="U1625" i="1"/>
  <c r="R1660" i="1"/>
  <c r="R1628" i="1"/>
  <c r="AB1658" i="1"/>
  <c r="AB1626" i="1"/>
  <c r="D702" i="33"/>
  <c r="B449" i="2" s="1"/>
  <c r="C449" i="2"/>
  <c r="L451" i="2"/>
  <c r="N709" i="33"/>
  <c r="L456" i="2" s="1"/>
  <c r="Y1658" i="1"/>
  <c r="Y1626" i="1"/>
  <c r="T1667" i="1"/>
  <c r="N714" i="33" s="1"/>
  <c r="V281" i="1"/>
  <c r="V289" i="1" s="1"/>
  <c r="V821" i="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 i="1"/>
  <c r="K1658" i="1"/>
  <c r="K1626" i="1"/>
  <c r="AC1661" i="1"/>
  <c r="AC1629" i="1"/>
  <c r="N451" i="2"/>
  <c r="P709" i="33"/>
  <c r="N456" i="2" s="1"/>
  <c r="R1662" i="1"/>
  <c r="R1630" i="1"/>
  <c r="V1660" i="1"/>
  <c r="V1628" i="1"/>
  <c r="AC1660" i="1"/>
  <c r="AC1628" i="1"/>
  <c r="W285" i="1"/>
  <c r="W293" i="1" s="1"/>
  <c r="AC284" i="1"/>
  <c r="AC292" i="1" s="1"/>
  <c r="AC280" i="1"/>
  <c r="AC288" i="1" s="1"/>
  <c r="O280" i="1"/>
  <c r="O288" i="1" s="1"/>
  <c r="O821" i="1"/>
  <c r="T820" i="1"/>
  <c r="O820" i="1"/>
  <c r="AC824" i="1"/>
  <c r="J821" i="1"/>
  <c r="O283" i="1"/>
  <c r="O291" i="1" s="1"/>
  <c r="T280" i="1"/>
  <c r="T288" i="1" s="1"/>
  <c r="Y825" i="1"/>
  <c r="Y820" i="1"/>
  <c r="O823" i="1"/>
  <c r="M822" i="1"/>
  <c r="R821" i="1"/>
  <c r="J3352" i="1"/>
  <c r="AD282" i="1"/>
  <c r="AD290" i="1" s="1"/>
  <c r="Y285" i="1"/>
  <c r="Y293" i="1" s="1"/>
  <c r="J284" i="1"/>
  <c r="J292" i="1" s="1"/>
  <c r="U281" i="1"/>
  <c r="U289" i="1" s="1"/>
  <c r="M282" i="1"/>
  <c r="M290" i="1" s="1"/>
  <c r="Y280" i="1"/>
  <c r="Y288" i="1" s="1"/>
  <c r="W825" i="1"/>
  <c r="J825" i="1"/>
  <c r="Q282" i="1"/>
  <c r="Q290" i="1" s="1"/>
  <c r="AB280" i="1"/>
  <c r="AB288" i="1" s="1"/>
  <c r="Q822" i="1"/>
  <c r="P824" i="1"/>
  <c r="P821" i="1"/>
  <c r="R822" i="1"/>
  <c r="V823" i="1"/>
  <c r="L821" i="1"/>
  <c r="P825" i="1"/>
  <c r="U822" i="1"/>
  <c r="Y822" i="1"/>
  <c r="W823" i="1"/>
  <c r="Z822" i="1"/>
  <c r="P607" i="33"/>
  <c r="N474" i="2" s="1"/>
  <c r="N467" i="2"/>
  <c r="F467" i="2"/>
  <c r="H607" i="33"/>
  <c r="F474" i="2" s="1"/>
  <c r="D601" i="33"/>
  <c r="B468" i="2" s="1"/>
  <c r="C468" i="2"/>
  <c r="S440" i="2"/>
  <c r="U582" i="33"/>
  <c r="S447" i="2" s="1"/>
  <c r="W1559" i="1"/>
  <c r="R1563" i="1"/>
  <c r="D581" i="33"/>
  <c r="B446" i="2" s="1"/>
  <c r="C446" i="2"/>
  <c r="J1561" i="1"/>
  <c r="Z1561" i="1"/>
  <c r="U1562" i="1"/>
  <c r="O1562" i="1"/>
  <c r="C441" i="2"/>
  <c r="D576" i="33"/>
  <c r="B441" i="2" s="1"/>
  <c r="AC1561" i="1"/>
  <c r="V1560" i="1"/>
  <c r="G582" i="33"/>
  <c r="E447" i="2" s="1"/>
  <c r="E440" i="2"/>
  <c r="AB1558" i="1"/>
  <c r="U1559" i="1"/>
  <c r="L1558" i="1"/>
  <c r="AB1559" i="1"/>
  <c r="Y1558" i="1"/>
  <c r="V1558" i="1"/>
  <c r="R1562" i="1"/>
  <c r="Q1562" i="1"/>
  <c r="I582" i="33"/>
  <c r="G447" i="2" s="1"/>
  <c r="G440" i="2"/>
  <c r="J1562" i="1"/>
  <c r="AC1558" i="1"/>
  <c r="Z1560" i="1"/>
  <c r="W1560" i="1"/>
  <c r="U1561" i="1"/>
  <c r="O1559" i="1"/>
  <c r="O1561" i="1"/>
  <c r="M1560" i="1"/>
  <c r="T467" i="2"/>
  <c r="V607" i="33"/>
  <c r="T474" i="2" s="1"/>
  <c r="D338" i="33"/>
  <c r="D409" i="33" s="1"/>
  <c r="AD1560" i="1"/>
  <c r="D606" i="33"/>
  <c r="B473" i="2" s="1"/>
  <c r="C473" i="2"/>
  <c r="J467" i="2"/>
  <c r="L607" i="33"/>
  <c r="J474" i="2" s="1"/>
  <c r="K607" i="33"/>
  <c r="I474" i="2" s="1"/>
  <c r="I467" i="2"/>
  <c r="Q607" i="33"/>
  <c r="O474" i="2" s="1"/>
  <c r="O467" i="2"/>
  <c r="E607" i="33"/>
  <c r="C467" i="2"/>
  <c r="D600" i="33"/>
  <c r="B467" i="2" s="1"/>
  <c r="AD3347" i="1"/>
  <c r="AD280" i="1"/>
  <c r="AD288" i="1" s="1"/>
  <c r="AD1558" i="1"/>
  <c r="Y1563" i="1"/>
  <c r="V1561" i="1"/>
  <c r="R1560" i="1"/>
  <c r="K1559" i="1"/>
  <c r="L1563" i="1"/>
  <c r="S582" i="33"/>
  <c r="Q447" i="2" s="1"/>
  <c r="Q440" i="2"/>
  <c r="U1563" i="1"/>
  <c r="K1562" i="1"/>
  <c r="T582" i="33"/>
  <c r="R447" i="2" s="1"/>
  <c r="R440" i="2"/>
  <c r="U1560" i="1"/>
  <c r="C443" i="2"/>
  <c r="D578" i="33"/>
  <c r="B443" i="2" s="1"/>
  <c r="Y1559" i="1"/>
  <c r="Q1560" i="1"/>
  <c r="L1559" i="1"/>
  <c r="AB1563" i="1"/>
  <c r="Q582" i="33"/>
  <c r="O447" i="2" s="1"/>
  <c r="O440" i="2"/>
  <c r="U1558" i="1"/>
  <c r="R1559" i="1"/>
  <c r="O1563" i="1"/>
  <c r="P1559" i="1"/>
  <c r="F582" i="33"/>
  <c r="D447" i="2" s="1"/>
  <c r="D440" i="2"/>
  <c r="AC1563" i="1"/>
  <c r="Y1561" i="1"/>
  <c r="P582" i="33"/>
  <c r="N447" i="2" s="1"/>
  <c r="N440" i="2"/>
  <c r="T1561" i="1"/>
  <c r="H440" i="2"/>
  <c r="J582" i="33"/>
  <c r="H447" i="2" s="1"/>
  <c r="P1558" i="1"/>
  <c r="J1563" i="1"/>
  <c r="V582" i="33"/>
  <c r="T447" i="2" s="1"/>
  <c r="T440" i="2"/>
  <c r="Q4422" i="1"/>
  <c r="Q737" i="1"/>
  <c r="Q319" i="1"/>
  <c r="AD1562" i="1"/>
  <c r="M285" i="1"/>
  <c r="M293" i="1" s="1"/>
  <c r="W283" i="1"/>
  <c r="W291" i="1" s="1"/>
  <c r="P281" i="1"/>
  <c r="P289" i="1" s="1"/>
  <c r="AB285" i="1"/>
  <c r="AB293" i="1" s="1"/>
  <c r="AB825" i="1"/>
  <c r="AB820" i="1"/>
  <c r="L823" i="1"/>
  <c r="M825" i="1"/>
  <c r="AC825" i="1"/>
  <c r="AD820" i="1"/>
  <c r="D602" i="33"/>
  <c r="B469" i="2" s="1"/>
  <c r="C469" i="2"/>
  <c r="T607" i="33"/>
  <c r="R474" i="2" s="1"/>
  <c r="R467" i="2"/>
  <c r="S607" i="33"/>
  <c r="Q474" i="2" s="1"/>
  <c r="Q467" i="2"/>
  <c r="U607" i="33"/>
  <c r="S474" i="2" s="1"/>
  <c r="S467" i="2"/>
  <c r="D605" i="33"/>
  <c r="B472" i="2" s="1"/>
  <c r="C472" i="2"/>
  <c r="I607" i="33"/>
  <c r="G474" i="2" s="1"/>
  <c r="G467" i="2"/>
  <c r="N607" i="33"/>
  <c r="L474" i="2" s="1"/>
  <c r="L467" i="2"/>
  <c r="F607" i="33"/>
  <c r="D474" i="2" s="1"/>
  <c r="D467" i="2"/>
  <c r="AD1559" i="1"/>
  <c r="AD1561" i="1"/>
  <c r="Z1558" i="1"/>
  <c r="T1563" i="1"/>
  <c r="C444" i="2"/>
  <c r="D579" i="33"/>
  <c r="B444" i="2" s="1"/>
  <c r="K1561" i="1"/>
  <c r="L1560" i="1"/>
  <c r="Z1562" i="1"/>
  <c r="T1558" i="1"/>
  <c r="O1558" i="1"/>
  <c r="M1559" i="1"/>
  <c r="Y1560" i="1"/>
  <c r="K1560" i="1"/>
  <c r="J1558" i="1"/>
  <c r="W1563" i="1"/>
  <c r="Q1563" i="1"/>
  <c r="AC1559" i="1"/>
  <c r="P440" i="2"/>
  <c r="R582" i="33"/>
  <c r="P447" i="2" s="1"/>
  <c r="W1561" i="1"/>
  <c r="L440" i="2"/>
  <c r="N582" i="33"/>
  <c r="L447" i="2" s="1"/>
  <c r="Q1559" i="1"/>
  <c r="O1560" i="1"/>
  <c r="P1563" i="1"/>
  <c r="J1559" i="1"/>
  <c r="AB1562" i="1"/>
  <c r="Y1562" i="1"/>
  <c r="V1559" i="1"/>
  <c r="M582" i="33"/>
  <c r="K447" i="2" s="1"/>
  <c r="K440" i="2"/>
  <c r="L582" i="33"/>
  <c r="J447" i="2" s="1"/>
  <c r="J440" i="2"/>
  <c r="P1561" i="1"/>
  <c r="M1561" i="1"/>
  <c r="D337" i="33"/>
  <c r="D408" i="33" s="1"/>
  <c r="AD1563" i="1"/>
  <c r="K1558" i="1"/>
  <c r="Y282" i="1"/>
  <c r="Y290" i="1" s="1"/>
  <c r="V283" i="1"/>
  <c r="V291" i="1" s="1"/>
  <c r="AC285" i="1"/>
  <c r="AC293" i="1" s="1"/>
  <c r="Z282" i="1"/>
  <c r="Z290" i="1" s="1"/>
  <c r="L283" i="1"/>
  <c r="L291" i="1" s="1"/>
  <c r="H467" i="2"/>
  <c r="J607" i="33"/>
  <c r="H474" i="2" s="1"/>
  <c r="P467" i="2"/>
  <c r="R607" i="33"/>
  <c r="P474" i="2" s="1"/>
  <c r="K467" i="2"/>
  <c r="M607" i="33"/>
  <c r="K474" i="2" s="1"/>
  <c r="E467" i="2"/>
  <c r="G607" i="33"/>
  <c r="E474" i="2" s="1"/>
  <c r="O607" i="33"/>
  <c r="M474" i="2" s="1"/>
  <c r="M467" i="2"/>
  <c r="C471" i="2"/>
  <c r="D604" i="33"/>
  <c r="B471" i="2" s="1"/>
  <c r="D603" i="33"/>
  <c r="B470" i="2" s="1"/>
  <c r="C470" i="2"/>
  <c r="AC1560" i="1"/>
  <c r="Z1563" i="1"/>
  <c r="T1560" i="1"/>
  <c r="Q1558" i="1"/>
  <c r="E582" i="33"/>
  <c r="D575" i="33"/>
  <c r="B440" i="2" s="1"/>
  <c r="C440" i="2"/>
  <c r="AB1560" i="1"/>
  <c r="V1563" i="1"/>
  <c r="R1558" i="1"/>
  <c r="M1558" i="1"/>
  <c r="W1562" i="1"/>
  <c r="C445" i="2"/>
  <c r="D580" i="33"/>
  <c r="B445" i="2" s="1"/>
  <c r="F440" i="2"/>
  <c r="H582" i="33"/>
  <c r="F447" i="2" s="1"/>
  <c r="V1562" i="1"/>
  <c r="P1562" i="1"/>
  <c r="AC1562" i="1"/>
  <c r="Z1559" i="1"/>
  <c r="O582" i="33"/>
  <c r="M447" i="2" s="1"/>
  <c r="M440" i="2"/>
  <c r="T1562" i="1"/>
  <c r="D577" i="33"/>
  <c r="B442" i="2" s="1"/>
  <c r="C442" i="2"/>
  <c r="P1560" i="1"/>
  <c r="M1563" i="1"/>
  <c r="AB1561" i="1"/>
  <c r="W1558" i="1"/>
  <c r="T1559" i="1"/>
  <c r="R1561" i="1"/>
  <c r="Q1561" i="1"/>
  <c r="K582" i="33"/>
  <c r="I447" i="2" s="1"/>
  <c r="I440" i="2"/>
  <c r="L1562" i="1"/>
  <c r="J3346" i="1"/>
  <c r="P3346" i="1"/>
  <c r="H679" i="1"/>
  <c r="H695" i="1" s="1"/>
  <c r="H689" i="1"/>
  <c r="H697" i="1" s="1"/>
  <c r="J819" i="1"/>
  <c r="P279" i="1"/>
  <c r="P287" i="1" s="1"/>
  <c r="R819" i="1"/>
  <c r="Z819" i="1"/>
  <c r="P819" i="1"/>
  <c r="AC819" i="1"/>
  <c r="I822" i="1"/>
  <c r="T819" i="1"/>
  <c r="W819" i="1"/>
  <c r="O819" i="1"/>
  <c r="Y819" i="1"/>
  <c r="I821" i="1"/>
  <c r="AD279" i="1"/>
  <c r="AD287" i="1" s="1"/>
  <c r="AD819" i="1"/>
  <c r="V819" i="1"/>
  <c r="I279" i="1"/>
  <c r="I287" i="1" s="1"/>
  <c r="I819" i="1"/>
  <c r="M819" i="1"/>
  <c r="I280" i="1"/>
  <c r="I288" i="1" s="1"/>
  <c r="I820" i="1"/>
  <c r="I823" i="1"/>
  <c r="I825" i="1"/>
  <c r="AB819" i="1"/>
  <c r="AB279" i="1"/>
  <c r="AB287" i="1" s="1"/>
  <c r="T279" i="1"/>
  <c r="T287" i="1" s="1"/>
  <c r="I281" i="1"/>
  <c r="I289" i="1" s="1"/>
  <c r="V279" i="1"/>
  <c r="V287" i="1" s="1"/>
  <c r="I285" i="1"/>
  <c r="I293" i="1" s="1"/>
  <c r="I283" i="1"/>
  <c r="I291" i="1" s="1"/>
  <c r="Y279" i="1"/>
  <c r="Y287" i="1" s="1"/>
  <c r="O279" i="1"/>
  <c r="O287" i="1" s="1"/>
  <c r="W279" i="1"/>
  <c r="W287" i="1" s="1"/>
  <c r="R279" i="1"/>
  <c r="R287" i="1" s="1"/>
  <c r="AC279" i="1"/>
  <c r="AC287" i="1" s="1"/>
  <c r="Z279" i="1"/>
  <c r="Z287" i="1" s="1"/>
  <c r="I282" i="1"/>
  <c r="I290" i="1" s="1"/>
  <c r="M279" i="1"/>
  <c r="M287" i="1" s="1"/>
  <c r="N197" i="1"/>
  <c r="N205" i="1" s="1"/>
  <c r="N199" i="1"/>
  <c r="N207" i="1" s="1"/>
  <c r="N198" i="1"/>
  <c r="N206" i="1" s="1"/>
  <c r="N194" i="1"/>
  <c r="N202" i="1" s="1"/>
  <c r="H196" i="1"/>
  <c r="H204" i="1" s="1"/>
  <c r="D302" i="33" s="1"/>
  <c r="D371" i="33" s="1"/>
  <c r="X200" i="1"/>
  <c r="X208" i="1" s="1"/>
  <c r="S200" i="1"/>
  <c r="S208" i="1" s="1"/>
  <c r="H195" i="1"/>
  <c r="H203" i="1" s="1"/>
  <c r="D301" i="33" s="1"/>
  <c r="D370" i="33" s="1"/>
  <c r="N200" i="1"/>
  <c r="N208" i="1" s="1"/>
  <c r="N1125" i="1"/>
  <c r="H4490" i="1"/>
  <c r="D783" i="33" s="1"/>
  <c r="H20" i="1"/>
  <c r="H3247" i="1"/>
  <c r="AA193" i="1"/>
  <c r="AA201" i="1" s="1"/>
  <c r="X193" i="1"/>
  <c r="X201" i="1" s="1"/>
  <c r="S193" i="1"/>
  <c r="S201" i="1" s="1"/>
  <c r="AA200" i="1"/>
  <c r="AA208" i="1" s="1"/>
  <c r="N193" i="1"/>
  <c r="N201" i="1" s="1"/>
  <c r="H18" i="1"/>
  <c r="H3245" i="1"/>
  <c r="H639" i="1"/>
  <c r="H1198" i="1"/>
  <c r="H1145" i="1"/>
  <c r="N4488" i="1"/>
  <c r="H1199" i="1"/>
  <c r="N1203" i="1"/>
  <c r="H1128" i="1"/>
  <c r="N4494" i="1"/>
  <c r="H4494" i="1" s="1"/>
  <c r="D787" i="33" s="1"/>
  <c r="H4411" i="1"/>
  <c r="H1186" i="1"/>
  <c r="N1142" i="1"/>
  <c r="I200" i="1"/>
  <c r="I208" i="1" s="1"/>
  <c r="E306" i="33" s="1"/>
  <c r="E375" i="33" s="1"/>
  <c r="H21" i="1"/>
  <c r="H3242" i="1"/>
  <c r="N24" i="1"/>
  <c r="N40" i="1" s="1"/>
  <c r="N163" i="1" s="1"/>
  <c r="K40" i="1"/>
  <c r="G322" i="33" s="1"/>
  <c r="H4497" i="1"/>
  <c r="D782" i="33" s="1"/>
  <c r="H1144" i="1"/>
  <c r="AB1669" i="1" l="1"/>
  <c r="T716" i="33" s="1"/>
  <c r="J1664" i="1"/>
  <c r="F711" i="33" s="1"/>
  <c r="K1664" i="1"/>
  <c r="G711" i="33" s="1"/>
  <c r="L1667" i="1"/>
  <c r="H714" i="33" s="1"/>
  <c r="P1664" i="1"/>
  <c r="K711" i="33" s="1"/>
  <c r="U315" i="1"/>
  <c r="U735" i="1"/>
  <c r="V4419" i="1"/>
  <c r="U320" i="1"/>
  <c r="N1569" i="1"/>
  <c r="V629" i="33"/>
  <c r="Q627" i="33"/>
  <c r="R629" i="33"/>
  <c r="V628" i="33"/>
  <c r="Q629" i="33"/>
  <c r="S1569" i="1"/>
  <c r="AA1568" i="1"/>
  <c r="U738" i="1"/>
  <c r="Y1670" i="1"/>
  <c r="R717" i="33" s="1"/>
  <c r="L1665" i="1"/>
  <c r="H712" i="33" s="1"/>
  <c r="AA1656" i="1"/>
  <c r="U733" i="1"/>
  <c r="J631" i="33"/>
  <c r="M1669" i="1"/>
  <c r="I716" i="33" s="1"/>
  <c r="T1664" i="1"/>
  <c r="N711" i="33" s="1"/>
  <c r="Q630" i="33"/>
  <c r="U1667" i="1"/>
  <c r="O714" i="33" s="1"/>
  <c r="T1669" i="1"/>
  <c r="N716" i="33" s="1"/>
  <c r="J1665" i="1"/>
  <c r="F712" i="33" s="1"/>
  <c r="AA1567" i="1"/>
  <c r="O1667" i="1"/>
  <c r="J714" i="33" s="1"/>
  <c r="P1669" i="1"/>
  <c r="K716" i="33" s="1"/>
  <c r="W1666" i="1"/>
  <c r="Q713" i="33" s="1"/>
  <c r="S1570" i="1"/>
  <c r="X1568" i="1"/>
  <c r="S1566" i="1"/>
  <c r="N1657" i="1"/>
  <c r="U632" i="33"/>
  <c r="K735" i="1"/>
  <c r="S629" i="33"/>
  <c r="O631" i="33"/>
  <c r="U737" i="1"/>
  <c r="R630" i="33"/>
  <c r="O629" i="33"/>
  <c r="AA1566" i="1"/>
  <c r="O628" i="33"/>
  <c r="AD4423" i="1"/>
  <c r="J630" i="33"/>
  <c r="T627" i="33"/>
  <c r="N628" i="33"/>
  <c r="K629" i="33"/>
  <c r="M627" i="33"/>
  <c r="S632" i="33"/>
  <c r="L629" i="33"/>
  <c r="N1661" i="1"/>
  <c r="L1669" i="1"/>
  <c r="H716" i="33" s="1"/>
  <c r="Z1665" i="1"/>
  <c r="S712" i="33" s="1"/>
  <c r="Y1664" i="1"/>
  <c r="R711" i="33" s="1"/>
  <c r="Q628" i="33"/>
  <c r="W1664" i="1"/>
  <c r="Q711" i="33" s="1"/>
  <c r="N1566" i="1"/>
  <c r="X1566" i="1"/>
  <c r="X1567" i="1"/>
  <c r="N1567" i="1"/>
  <c r="S1567" i="1"/>
  <c r="S1568" i="1"/>
  <c r="AA1569" i="1"/>
  <c r="V632" i="33"/>
  <c r="AC1664" i="1"/>
  <c r="U711" i="33" s="1"/>
  <c r="Q1665" i="1"/>
  <c r="L712" i="33" s="1"/>
  <c r="L1668" i="1"/>
  <c r="H715" i="33" s="1"/>
  <c r="AA1661" i="1"/>
  <c r="N1659" i="1"/>
  <c r="J1667" i="1"/>
  <c r="F714" i="33" s="1"/>
  <c r="Q1664" i="1"/>
  <c r="L711" i="33" s="1"/>
  <c r="X1569" i="1"/>
  <c r="S1571" i="1"/>
  <c r="N1570" i="1"/>
  <c r="N1568" i="1"/>
  <c r="X1570" i="1"/>
  <c r="X1571" i="1"/>
  <c r="AA1571" i="1"/>
  <c r="N1571" i="1"/>
  <c r="K632" i="33"/>
  <c r="U317" i="1"/>
  <c r="N1630" i="1"/>
  <c r="Y1669" i="1"/>
  <c r="R716" i="33" s="1"/>
  <c r="R1664" i="1"/>
  <c r="M711" i="33" s="1"/>
  <c r="V1664" i="1"/>
  <c r="P711" i="33" s="1"/>
  <c r="AB1667" i="1"/>
  <c r="T714" i="33" s="1"/>
  <c r="N1660" i="1"/>
  <c r="L1670" i="1"/>
  <c r="H717" i="33" s="1"/>
  <c r="P1666" i="1"/>
  <c r="K713" i="33" s="1"/>
  <c r="U631" i="33"/>
  <c r="R631" i="33"/>
  <c r="L632" i="33"/>
  <c r="K627" i="33"/>
  <c r="T632" i="33"/>
  <c r="N632" i="33"/>
  <c r="O630" i="33"/>
  <c r="K1665" i="1"/>
  <c r="G712" i="33" s="1"/>
  <c r="P632" i="33"/>
  <c r="U629" i="33"/>
  <c r="M628" i="33"/>
  <c r="P1668" i="1"/>
  <c r="K715" i="33" s="1"/>
  <c r="AB1664" i="1"/>
  <c r="T711" i="33" s="1"/>
  <c r="J629" i="33"/>
  <c r="AD1664" i="1"/>
  <c r="V711" i="33" s="1"/>
  <c r="O1665" i="1"/>
  <c r="J712" i="33" s="1"/>
  <c r="L1666" i="1"/>
  <c r="H713" i="33" s="1"/>
  <c r="I1569" i="1"/>
  <c r="K1565" i="1"/>
  <c r="Y1565" i="1"/>
  <c r="O1565" i="1"/>
  <c r="J1572" i="1"/>
  <c r="AC1572" i="1"/>
  <c r="AB1565" i="1"/>
  <c r="W1565" i="1"/>
  <c r="Q1572" i="1"/>
  <c r="M1549" i="1"/>
  <c r="P1663" i="1"/>
  <c r="AD970" i="1"/>
  <c r="AD965" i="1"/>
  <c r="AD966" i="1"/>
  <c r="O968" i="1"/>
  <c r="I967" i="1"/>
  <c r="R969" i="1"/>
  <c r="P968" i="1"/>
  <c r="T966" i="1"/>
  <c r="O965" i="1"/>
  <c r="R971" i="1"/>
  <c r="AC967" i="1"/>
  <c r="Q969" i="1"/>
  <c r="L968" i="1"/>
  <c r="T965" i="1"/>
  <c r="K965" i="1"/>
  <c r="O967" i="1"/>
  <c r="K4422" i="1"/>
  <c r="U967" i="1"/>
  <c r="T967" i="1"/>
  <c r="M968" i="1"/>
  <c r="U965" i="1"/>
  <c r="O969" i="1"/>
  <c r="V970" i="1"/>
  <c r="P965" i="1"/>
  <c r="R966" i="1"/>
  <c r="P969" i="1"/>
  <c r="L4418" i="1"/>
  <c r="I1568" i="1"/>
  <c r="U1565" i="1"/>
  <c r="R1572" i="1"/>
  <c r="M1565" i="1"/>
  <c r="AB1572" i="1"/>
  <c r="I1565" i="1"/>
  <c r="W1572" i="1"/>
  <c r="Q1565" i="1"/>
  <c r="L1572" i="1"/>
  <c r="V1565" i="1"/>
  <c r="AC965" i="1"/>
  <c r="M966" i="1"/>
  <c r="P966" i="1"/>
  <c r="Y969" i="1"/>
  <c r="L4422" i="1"/>
  <c r="R970" i="1"/>
  <c r="V971" i="1"/>
  <c r="T969" i="1"/>
  <c r="AB965" i="1"/>
  <c r="K966" i="1"/>
  <c r="N966" i="1" s="1"/>
  <c r="Z968" i="1"/>
  <c r="W968" i="1"/>
  <c r="W971" i="1"/>
  <c r="AD968" i="1"/>
  <c r="U969" i="1"/>
  <c r="Y970" i="1"/>
  <c r="Z969" i="1"/>
  <c r="W970" i="1"/>
  <c r="Q966" i="1"/>
  <c r="W967" i="1"/>
  <c r="AB967" i="1"/>
  <c r="V968" i="1"/>
  <c r="V969" i="1"/>
  <c r="AB969" i="1"/>
  <c r="U966" i="1"/>
  <c r="U1572" i="1"/>
  <c r="R1565" i="1"/>
  <c r="T1565" i="1"/>
  <c r="M1572" i="1"/>
  <c r="Z1565" i="1"/>
  <c r="I1567" i="1"/>
  <c r="P1565" i="1"/>
  <c r="I1571" i="1"/>
  <c r="I1566" i="1"/>
  <c r="L1565" i="1"/>
  <c r="V1572" i="1"/>
  <c r="I1631" i="1"/>
  <c r="AD969" i="1"/>
  <c r="AD967" i="1"/>
  <c r="W966" i="1"/>
  <c r="Y967" i="1"/>
  <c r="AB970" i="1"/>
  <c r="O966" i="1"/>
  <c r="Y971" i="1"/>
  <c r="P971" i="1"/>
  <c r="Y968" i="1"/>
  <c r="Y966" i="1"/>
  <c r="Q968" i="1"/>
  <c r="Z966" i="1"/>
  <c r="AC969" i="1"/>
  <c r="AB971" i="1"/>
  <c r="AC971" i="1"/>
  <c r="O971" i="1"/>
  <c r="AB966" i="1"/>
  <c r="AB968" i="1"/>
  <c r="P967" i="1"/>
  <c r="T970" i="1"/>
  <c r="AC968" i="1"/>
  <c r="Z970" i="1"/>
  <c r="Q971" i="1"/>
  <c r="Q967" i="1"/>
  <c r="O970" i="1"/>
  <c r="V967" i="1"/>
  <c r="K1572" i="1"/>
  <c r="Y1572" i="1"/>
  <c r="O1572" i="1"/>
  <c r="J1565" i="1"/>
  <c r="T1572" i="1"/>
  <c r="I1570" i="1"/>
  <c r="AC1565" i="1"/>
  <c r="Z1572" i="1"/>
  <c r="P1572" i="1"/>
  <c r="AD1565" i="1"/>
  <c r="L1663" i="1"/>
  <c r="Q1631" i="1"/>
  <c r="T968" i="1"/>
  <c r="U970" i="1"/>
  <c r="K4421" i="1"/>
  <c r="W969" i="1"/>
  <c r="L734" i="1"/>
  <c r="W965" i="1"/>
  <c r="AC970" i="1"/>
  <c r="AD971" i="1"/>
  <c r="L965" i="1"/>
  <c r="T971" i="1"/>
  <c r="Y965" i="1"/>
  <c r="M4421" i="1"/>
  <c r="L320" i="1"/>
  <c r="V966" i="1"/>
  <c r="M970" i="1"/>
  <c r="N970" i="1" s="1"/>
  <c r="R967" i="1"/>
  <c r="R968" i="1"/>
  <c r="Z971" i="1"/>
  <c r="P970" i="1"/>
  <c r="Q965" i="1"/>
  <c r="Z967" i="1"/>
  <c r="AC966" i="1"/>
  <c r="R965" i="1"/>
  <c r="M965" i="1"/>
  <c r="U968" i="1"/>
  <c r="AA1570" i="1"/>
  <c r="M631" i="33"/>
  <c r="L733" i="1"/>
  <c r="P630" i="33"/>
  <c r="Q631" i="33"/>
  <c r="V734" i="1"/>
  <c r="T631" i="33"/>
  <c r="L628" i="33"/>
  <c r="Q632" i="33"/>
  <c r="K631" i="33"/>
  <c r="M735" i="1"/>
  <c r="P4420" i="1"/>
  <c r="P628" i="33"/>
  <c r="U628" i="33"/>
  <c r="R4418" i="1"/>
  <c r="P631" i="33"/>
  <c r="P4421" i="1"/>
  <c r="S631" i="33"/>
  <c r="U734" i="1"/>
  <c r="R628" i="33"/>
  <c r="R315" i="1"/>
  <c r="J632" i="33"/>
  <c r="U627" i="33"/>
  <c r="T629" i="33"/>
  <c r="V631" i="33"/>
  <c r="R733" i="1"/>
  <c r="K630" i="33"/>
  <c r="P627" i="33"/>
  <c r="P629" i="33"/>
  <c r="O627" i="33"/>
  <c r="N627" i="33"/>
  <c r="U630" i="33"/>
  <c r="M630" i="33"/>
  <c r="S627" i="33"/>
  <c r="V630" i="33"/>
  <c r="K628" i="33"/>
  <c r="V627" i="33"/>
  <c r="N630" i="33"/>
  <c r="M629" i="33"/>
  <c r="L631" i="33"/>
  <c r="T628" i="33"/>
  <c r="N629" i="33"/>
  <c r="J627" i="33"/>
  <c r="R632" i="33"/>
  <c r="L630" i="33"/>
  <c r="S628" i="33"/>
  <c r="L627" i="33"/>
  <c r="V4418" i="1"/>
  <c r="R316" i="1"/>
  <c r="T630" i="33"/>
  <c r="L4419" i="1"/>
  <c r="M4422" i="1"/>
  <c r="W736" i="1"/>
  <c r="P737" i="1"/>
  <c r="AC737" i="1"/>
  <c r="R735" i="1"/>
  <c r="R627" i="33"/>
  <c r="M736" i="1"/>
  <c r="Z734" i="1"/>
  <c r="T4423" i="1"/>
  <c r="R734" i="1"/>
  <c r="N631" i="33"/>
  <c r="V315" i="1"/>
  <c r="T317" i="1"/>
  <c r="O632" i="33"/>
  <c r="Z4423" i="1"/>
  <c r="J628" i="33"/>
  <c r="S630" i="33"/>
  <c r="M632" i="33"/>
  <c r="T4418" i="1"/>
  <c r="P736" i="1"/>
  <c r="P318" i="1"/>
  <c r="I734" i="1"/>
  <c r="K732" i="1"/>
  <c r="L736" i="1"/>
  <c r="I316" i="1"/>
  <c r="Q736" i="1"/>
  <c r="T4419" i="1"/>
  <c r="K737" i="1"/>
  <c r="V319" i="1"/>
  <c r="T320" i="1"/>
  <c r="T4420" i="1"/>
  <c r="P319" i="1"/>
  <c r="AC4418" i="1"/>
  <c r="K4420" i="1"/>
  <c r="M318" i="1"/>
  <c r="M4419" i="1"/>
  <c r="L316" i="1"/>
  <c r="L738" i="1"/>
  <c r="W318" i="1"/>
  <c r="AC319" i="1"/>
  <c r="Z316" i="1"/>
  <c r="K318" i="1"/>
  <c r="AD738" i="1"/>
  <c r="R4419" i="1"/>
  <c r="M734" i="1"/>
  <c r="M319" i="1"/>
  <c r="M737" i="1"/>
  <c r="U319" i="1"/>
  <c r="L4423" i="1"/>
  <c r="P4422" i="1"/>
  <c r="AC733" i="1"/>
  <c r="R317" i="1"/>
  <c r="Z320" i="1"/>
  <c r="Z738" i="1"/>
  <c r="W319" i="1"/>
  <c r="Z736" i="1"/>
  <c r="AB4421" i="1"/>
  <c r="U736" i="1"/>
  <c r="W734" i="1"/>
  <c r="Z735" i="1"/>
  <c r="Q738" i="1"/>
  <c r="AB317" i="1"/>
  <c r="P4419" i="1"/>
  <c r="Z319" i="1"/>
  <c r="AB315" i="1"/>
  <c r="Q317" i="1"/>
  <c r="Q316" i="1"/>
  <c r="M320" i="1"/>
  <c r="AB320" i="1"/>
  <c r="AB735" i="1"/>
  <c r="O320" i="1"/>
  <c r="T318" i="1"/>
  <c r="AB318" i="1"/>
  <c r="Z4421" i="1"/>
  <c r="P315" i="1"/>
  <c r="M315" i="1"/>
  <c r="Q4418" i="1"/>
  <c r="V4421" i="1"/>
  <c r="Z4420" i="1"/>
  <c r="K4418" i="1"/>
  <c r="V735" i="1"/>
  <c r="T736" i="1"/>
  <c r="AB736" i="1"/>
  <c r="U318" i="1"/>
  <c r="AB734" i="1"/>
  <c r="V320" i="1"/>
  <c r="W738" i="1"/>
  <c r="V736" i="1"/>
  <c r="V4420" i="1"/>
  <c r="Y737" i="1"/>
  <c r="AD317" i="1"/>
  <c r="V738" i="1"/>
  <c r="Q315" i="1"/>
  <c r="V318" i="1"/>
  <c r="W317" i="1"/>
  <c r="V317" i="1"/>
  <c r="AB4423" i="1"/>
  <c r="P316" i="1"/>
  <c r="Z733" i="1"/>
  <c r="Q4423" i="1"/>
  <c r="Q4420" i="1"/>
  <c r="Q4419" i="1"/>
  <c r="O4422" i="1"/>
  <c r="Z4418" i="1"/>
  <c r="Q735" i="1"/>
  <c r="T319" i="1"/>
  <c r="Y4418" i="1"/>
  <c r="M738" i="1"/>
  <c r="O319" i="1"/>
  <c r="AC318" i="1"/>
  <c r="AC736" i="1"/>
  <c r="AC4423" i="1"/>
  <c r="Y4423" i="1"/>
  <c r="P734" i="1"/>
  <c r="O737" i="1"/>
  <c r="Z315" i="1"/>
  <c r="AC4421" i="1"/>
  <c r="Q320" i="1"/>
  <c r="AB738" i="1"/>
  <c r="T4422" i="1"/>
  <c r="Z737" i="1"/>
  <c r="AB4420" i="1"/>
  <c r="Y315" i="1"/>
  <c r="O738" i="1"/>
  <c r="O4423" i="1"/>
  <c r="AB4418" i="1"/>
  <c r="Y4420" i="1"/>
  <c r="AC738" i="1"/>
  <c r="AC4420" i="1"/>
  <c r="AC317" i="1"/>
  <c r="M4423" i="1"/>
  <c r="S331" i="33"/>
  <c r="Q312" i="2" s="1"/>
  <c r="T737" i="1"/>
  <c r="Z4422" i="1"/>
  <c r="Y733" i="1"/>
  <c r="AB733" i="1"/>
  <c r="Q734" i="1"/>
  <c r="Y317" i="1"/>
  <c r="Y735" i="1"/>
  <c r="AC320" i="1"/>
  <c r="AC735" i="1"/>
  <c r="O736" i="1"/>
  <c r="M4420" i="1"/>
  <c r="Q4421" i="1"/>
  <c r="Q318" i="1"/>
  <c r="T316" i="1"/>
  <c r="R320" i="1"/>
  <c r="O316" i="1"/>
  <c r="K314" i="1"/>
  <c r="K4417" i="1"/>
  <c r="L735" i="1"/>
  <c r="R318" i="1"/>
  <c r="AC734" i="1"/>
  <c r="O4420" i="1"/>
  <c r="U316" i="1"/>
  <c r="T733" i="1"/>
  <c r="O4421" i="1"/>
  <c r="L317" i="1"/>
  <c r="AC316" i="1"/>
  <c r="M317" i="1"/>
  <c r="U4419" i="1"/>
  <c r="R738" i="1"/>
  <c r="AD737" i="1"/>
  <c r="O318" i="1"/>
  <c r="AC4419" i="1"/>
  <c r="U331" i="33"/>
  <c r="S312" i="2" s="1"/>
  <c r="O4419" i="1"/>
  <c r="O734" i="1"/>
  <c r="V737" i="1"/>
  <c r="L4420" i="1"/>
  <c r="AD315" i="1"/>
  <c r="T734" i="1"/>
  <c r="R4423" i="1"/>
  <c r="L4421" i="1"/>
  <c r="K319" i="1"/>
  <c r="V4422" i="1"/>
  <c r="T4421" i="1"/>
  <c r="U4421" i="1"/>
  <c r="V4423" i="1"/>
  <c r="Z317" i="1"/>
  <c r="P331" i="33"/>
  <c r="N312" i="2" s="1"/>
  <c r="AB4419" i="1"/>
  <c r="Z318" i="1"/>
  <c r="O331" i="33"/>
  <c r="M312" i="2" s="1"/>
  <c r="AD735" i="1"/>
  <c r="W320" i="1"/>
  <c r="W735" i="1"/>
  <c r="Y319" i="1"/>
  <c r="AB316" i="1"/>
  <c r="Q305" i="2"/>
  <c r="AD4420" i="1"/>
  <c r="P4418" i="1"/>
  <c r="M733" i="1"/>
  <c r="W4423" i="1"/>
  <c r="Q733" i="1"/>
  <c r="W4419" i="1"/>
  <c r="L331" i="33"/>
  <c r="J312" i="2" s="1"/>
  <c r="W4422" i="1"/>
  <c r="K733" i="1"/>
  <c r="Y4422" i="1"/>
  <c r="W316" i="1"/>
  <c r="W4420" i="1"/>
  <c r="W737" i="1"/>
  <c r="Y4421" i="1"/>
  <c r="K315" i="1"/>
  <c r="P4423" i="1"/>
  <c r="AB737" i="1"/>
  <c r="W315" i="1"/>
  <c r="T315" i="1"/>
  <c r="P735" i="1"/>
  <c r="R4421" i="1"/>
  <c r="N331" i="33"/>
  <c r="L312" i="2" s="1"/>
  <c r="L318" i="1"/>
  <c r="I4419" i="1"/>
  <c r="Y734" i="1"/>
  <c r="W733" i="1"/>
  <c r="O4418" i="1"/>
  <c r="P317" i="1"/>
  <c r="H331" i="33"/>
  <c r="F312" i="2" s="1"/>
  <c r="R736" i="1"/>
  <c r="O735" i="1"/>
  <c r="O317" i="1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 i="1"/>
  <c r="P733" i="1"/>
  <c r="M331" i="33"/>
  <c r="K312" i="2" s="1"/>
  <c r="R4422" i="1"/>
  <c r="Y736" i="1"/>
  <c r="M4418" i="1"/>
  <c r="R737" i="1"/>
  <c r="Y318" i="1"/>
  <c r="AD734" i="1"/>
  <c r="N305" i="2"/>
  <c r="AB319" i="1"/>
  <c r="Y4419" i="1"/>
  <c r="AA4419" i="1" s="1"/>
  <c r="K331" i="33"/>
  <c r="I312" i="2" s="1"/>
  <c r="AD4421" i="1"/>
  <c r="P320" i="1"/>
  <c r="Y320" i="1"/>
  <c r="Q331" i="33"/>
  <c r="O312" i="2" s="1"/>
  <c r="Y738" i="1"/>
  <c r="T331" i="33"/>
  <c r="R312" i="2" s="1"/>
  <c r="AB4422" i="1"/>
  <c r="AD316" i="1"/>
  <c r="J331" i="33"/>
  <c r="H312" i="2" s="1"/>
  <c r="Y316" i="1"/>
  <c r="AD318" i="1"/>
  <c r="O315" i="1"/>
  <c r="P738" i="1"/>
  <c r="AD4419" i="1"/>
  <c r="W4418" i="1"/>
  <c r="O733" i="1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 i="1"/>
  <c r="AD4418" i="1"/>
  <c r="V331" i="33"/>
  <c r="T312" i="2" s="1"/>
  <c r="AD319" i="1"/>
  <c r="AD4422" i="1"/>
  <c r="N3347" i="1"/>
  <c r="N969" i="1"/>
  <c r="AA3349" i="1"/>
  <c r="I1670" i="1"/>
  <c r="E717" i="33" s="1"/>
  <c r="I1668" i="1"/>
  <c r="E715" i="33" s="1"/>
  <c r="I1665" i="1"/>
  <c r="E712" i="33" s="1"/>
  <c r="H1142" i="1"/>
  <c r="AA821" i="1"/>
  <c r="X619" i="1"/>
  <c r="AA623" i="1"/>
  <c r="AA622" i="1"/>
  <c r="AA1551" i="1"/>
  <c r="AA621" i="1"/>
  <c r="AA620" i="1"/>
  <c r="S1550" i="1"/>
  <c r="X618" i="1"/>
  <c r="S1552" i="1"/>
  <c r="S618" i="1"/>
  <c r="AA1543" i="1"/>
  <c r="S622" i="1"/>
  <c r="X623" i="1"/>
  <c r="X620" i="1"/>
  <c r="S619" i="1"/>
  <c r="X1555" i="1"/>
  <c r="AA618" i="1"/>
  <c r="S620" i="1"/>
  <c r="S1551" i="1"/>
  <c r="X621" i="1"/>
  <c r="AA1550" i="1"/>
  <c r="S623" i="1"/>
  <c r="S621" i="1"/>
  <c r="X1554" i="1"/>
  <c r="AA619" i="1"/>
  <c r="X622" i="1"/>
  <c r="AA1545" i="1"/>
  <c r="S1547" i="1"/>
  <c r="AA1554" i="1"/>
  <c r="AA1552" i="1"/>
  <c r="S1542" i="1"/>
  <c r="S1544" i="1"/>
  <c r="AB617" i="1"/>
  <c r="AB1541" i="1"/>
  <c r="AB1549" i="1"/>
  <c r="Z617" i="1"/>
  <c r="Z1541" i="1"/>
  <c r="Z1549" i="1"/>
  <c r="U617" i="1"/>
  <c r="U1549" i="1"/>
  <c r="U1541" i="1"/>
  <c r="T624" i="1"/>
  <c r="T1556" i="1"/>
  <c r="T1548" i="1"/>
  <c r="Y617" i="1"/>
  <c r="Y1541" i="1"/>
  <c r="Y1549" i="1"/>
  <c r="V624" i="1"/>
  <c r="V1548" i="1"/>
  <c r="V1556" i="1"/>
  <c r="S1545" i="1"/>
  <c r="Q624" i="1"/>
  <c r="Q1556" i="1"/>
  <c r="Q1548" i="1"/>
  <c r="W624" i="1"/>
  <c r="W1556" i="1"/>
  <c r="W1548" i="1"/>
  <c r="P617" i="1"/>
  <c r="P1541" i="1"/>
  <c r="P1549" i="1"/>
  <c r="R624" i="1"/>
  <c r="R1548" i="1"/>
  <c r="R1556" i="1"/>
  <c r="AD617" i="1"/>
  <c r="AD1541" i="1"/>
  <c r="AD1549" i="1"/>
  <c r="O624" i="1"/>
  <c r="O1548" i="1"/>
  <c r="O1556" i="1"/>
  <c r="P624" i="1"/>
  <c r="P1548" i="1"/>
  <c r="P1556" i="1"/>
  <c r="U624" i="1"/>
  <c r="U1556" i="1"/>
  <c r="U1548" i="1"/>
  <c r="Q617" i="1"/>
  <c r="Q1541" i="1"/>
  <c r="Q1549" i="1"/>
  <c r="T617" i="1"/>
  <c r="T1541" i="1"/>
  <c r="T1549" i="1"/>
  <c r="AD624" i="1"/>
  <c r="AD1548" i="1"/>
  <c r="AD1556" i="1"/>
  <c r="O617" i="1"/>
  <c r="O1541" i="1"/>
  <c r="O1549" i="1"/>
  <c r="W617" i="1"/>
  <c r="W1541" i="1"/>
  <c r="W1549" i="1"/>
  <c r="AC624" i="1"/>
  <c r="AC1556" i="1"/>
  <c r="AC1548" i="1"/>
  <c r="AA1544" i="1"/>
  <c r="X1550" i="1"/>
  <c r="S1553" i="1"/>
  <c r="S1546" i="1"/>
  <c r="X1543" i="1"/>
  <c r="X1552" i="1"/>
  <c r="X1553" i="1"/>
  <c r="AA1553" i="1"/>
  <c r="AA1555" i="1"/>
  <c r="X1542" i="1"/>
  <c r="S1554" i="1"/>
  <c r="X1551" i="1"/>
  <c r="X1544" i="1"/>
  <c r="X1545" i="1"/>
  <c r="AA1547" i="1"/>
  <c r="M624" i="1"/>
  <c r="M1556" i="1"/>
  <c r="M1548" i="1"/>
  <c r="AC617" i="1"/>
  <c r="AC1541" i="1"/>
  <c r="AC1549" i="1"/>
  <c r="R617" i="1"/>
  <c r="R1549" i="1"/>
  <c r="R1541" i="1"/>
  <c r="Y624" i="1"/>
  <c r="Y1556" i="1"/>
  <c r="Y1548" i="1"/>
  <c r="V617" i="1"/>
  <c r="V1549" i="1"/>
  <c r="V1541" i="1"/>
  <c r="AB624" i="1"/>
  <c r="AB1556" i="1"/>
  <c r="AB1548" i="1"/>
  <c r="Z624" i="1"/>
  <c r="Z1548" i="1"/>
  <c r="Z1556" i="1"/>
  <c r="AA1546" i="1"/>
  <c r="X1547" i="1"/>
  <c r="S1543" i="1"/>
  <c r="AA1542" i="1"/>
  <c r="X1546" i="1"/>
  <c r="S1555" i="1"/>
  <c r="X2031" i="1"/>
  <c r="S2030" i="1"/>
  <c r="AA2026" i="1"/>
  <c r="AA2027" i="1"/>
  <c r="X2028" i="1"/>
  <c r="S2031" i="1"/>
  <c r="X2027" i="1"/>
  <c r="S2029" i="1"/>
  <c r="S2027" i="1"/>
  <c r="W2025" i="1"/>
  <c r="V2032" i="1"/>
  <c r="M2025" i="1"/>
  <c r="L2032" i="1"/>
  <c r="K2032" i="1"/>
  <c r="S2026" i="1"/>
  <c r="X2029" i="1"/>
  <c r="AA2029" i="1"/>
  <c r="AA2030" i="1"/>
  <c r="X2030" i="1"/>
  <c r="AD2032" i="1"/>
  <c r="R2025" i="1"/>
  <c r="Y2025" i="1"/>
  <c r="T2032" i="1"/>
  <c r="O2032" i="1"/>
  <c r="U2025" i="1"/>
  <c r="AA2031" i="1"/>
  <c r="S2028" i="1"/>
  <c r="W2032" i="1"/>
  <c r="R2032" i="1"/>
  <c r="Q2025" i="1"/>
  <c r="AB2032" i="1"/>
  <c r="P2032" i="1"/>
  <c r="Z2032" i="1"/>
  <c r="Q2032" i="1"/>
  <c r="X2026" i="1"/>
  <c r="AA2028" i="1"/>
  <c r="V2025" i="1"/>
  <c r="M2032" i="1"/>
  <c r="Y2032" i="1"/>
  <c r="AC2025" i="1"/>
  <c r="AB2025" i="1"/>
  <c r="P2025" i="1"/>
  <c r="Z2025" i="1"/>
  <c r="AC2032" i="1"/>
  <c r="T2025" i="1"/>
  <c r="O2025" i="1"/>
  <c r="U2032" i="1"/>
  <c r="N2031" i="1"/>
  <c r="AA3270" i="1"/>
  <c r="X3350" i="1"/>
  <c r="AA3350" i="1"/>
  <c r="AA1657" i="1"/>
  <c r="X1656" i="1"/>
  <c r="S3351" i="1"/>
  <c r="AA3266" i="1"/>
  <c r="AA3346" i="1"/>
  <c r="AA3268" i="1"/>
  <c r="X3349" i="1"/>
  <c r="N3350" i="1"/>
  <c r="AA3352" i="1"/>
  <c r="X3347" i="1"/>
  <c r="AA3347" i="1"/>
  <c r="S3349" i="1"/>
  <c r="N3268" i="1"/>
  <c r="X3348" i="1"/>
  <c r="N3348" i="1"/>
  <c r="N3349" i="1"/>
  <c r="S3347" i="1"/>
  <c r="S3348" i="1"/>
  <c r="X3352" i="1"/>
  <c r="X3351" i="1"/>
  <c r="N3351" i="1"/>
  <c r="N3270" i="1"/>
  <c r="AA3272" i="1"/>
  <c r="N3269" i="1"/>
  <c r="AA3269" i="1"/>
  <c r="X3267" i="1"/>
  <c r="X3271" i="1"/>
  <c r="AA3348" i="1"/>
  <c r="S3350" i="1"/>
  <c r="T3353" i="1"/>
  <c r="T3273" i="1"/>
  <c r="M3273" i="1"/>
  <c r="I3353" i="1"/>
  <c r="I3273" i="1"/>
  <c r="R3353" i="1"/>
  <c r="R3273" i="1"/>
  <c r="K3346" i="1"/>
  <c r="K3266" i="1"/>
  <c r="Q3346" i="1"/>
  <c r="S3346" i="1" s="1"/>
  <c r="Q3266" i="1"/>
  <c r="S3266" i="1" s="1"/>
  <c r="Y3353" i="1"/>
  <c r="Y3273" i="1"/>
  <c r="I3351" i="1"/>
  <c r="I3271" i="1"/>
  <c r="S3352" i="1"/>
  <c r="J826" i="1"/>
  <c r="J3273" i="1"/>
  <c r="Z3353" i="1"/>
  <c r="Z3273" i="1"/>
  <c r="V3353" i="1"/>
  <c r="V3273" i="1"/>
  <c r="N3352" i="1"/>
  <c r="N3272" i="1"/>
  <c r="N3271" i="1"/>
  <c r="X3272" i="1"/>
  <c r="S3268" i="1"/>
  <c r="X3268" i="1"/>
  <c r="S3272" i="1"/>
  <c r="S3270" i="1"/>
  <c r="S3269" i="1"/>
  <c r="L3353" i="1"/>
  <c r="L3273" i="1"/>
  <c r="N3267" i="1"/>
  <c r="X3269" i="1"/>
  <c r="P3353" i="1"/>
  <c r="P3273" i="1"/>
  <c r="U3346" i="1"/>
  <c r="X3346" i="1" s="1"/>
  <c r="U3266" i="1"/>
  <c r="X3266" i="1" s="1"/>
  <c r="AC3353" i="1"/>
  <c r="AC3273" i="1"/>
  <c r="S3267" i="1"/>
  <c r="S3271" i="1"/>
  <c r="U3353" i="1"/>
  <c r="U3273" i="1"/>
  <c r="L3346" i="1"/>
  <c r="L3266" i="1"/>
  <c r="Q3353" i="1"/>
  <c r="Q3273" i="1"/>
  <c r="O3353" i="1"/>
  <c r="O3273" i="1"/>
  <c r="AD3353" i="1"/>
  <c r="AD3273" i="1"/>
  <c r="K3353" i="1"/>
  <c r="K3273" i="1"/>
  <c r="W3353" i="1"/>
  <c r="W3273" i="1"/>
  <c r="AB3353" i="1"/>
  <c r="AB3273" i="1"/>
  <c r="X3270" i="1"/>
  <c r="AA3267" i="1"/>
  <c r="AA3271" i="1"/>
  <c r="Q826" i="1"/>
  <c r="N284" i="1"/>
  <c r="N292" i="1" s="1"/>
  <c r="AD1572" i="1"/>
  <c r="I1339" i="1"/>
  <c r="I1336" i="1"/>
  <c r="I1340" i="1"/>
  <c r="I1338" i="1"/>
  <c r="I1342" i="1"/>
  <c r="I1337" i="1"/>
  <c r="I1341" i="1"/>
  <c r="V286" i="1"/>
  <c r="V294" i="1" s="1"/>
  <c r="V826" i="1"/>
  <c r="AC826" i="1"/>
  <c r="AA1624" i="1"/>
  <c r="AA281" i="1"/>
  <c r="AA289" i="1" s="1"/>
  <c r="S820" i="1"/>
  <c r="X825" i="1"/>
  <c r="L279" i="1"/>
  <c r="L287" i="1" s="1"/>
  <c r="AC286" i="1"/>
  <c r="AC294" i="1" s="1"/>
  <c r="S1656" i="1"/>
  <c r="AA824" i="1"/>
  <c r="O286" i="1"/>
  <c r="O294" i="1" s="1"/>
  <c r="S823" i="1"/>
  <c r="I1667" i="1"/>
  <c r="AA283" i="1"/>
  <c r="AA291" i="1" s="1"/>
  <c r="I1666" i="1"/>
  <c r="I1669" i="1"/>
  <c r="K1670" i="1"/>
  <c r="G717" i="33" s="1"/>
  <c r="Z1664" i="1"/>
  <c r="S711" i="33" s="1"/>
  <c r="T286" i="1"/>
  <c r="T294" i="1" s="1"/>
  <c r="Q286" i="1"/>
  <c r="Q294" i="1" s="1"/>
  <c r="J3353" i="1"/>
  <c r="I824" i="1"/>
  <c r="AB826" i="1"/>
  <c r="S282" i="1"/>
  <c r="S290" i="1" s="1"/>
  <c r="X285" i="1"/>
  <c r="X293" i="1" s="1"/>
  <c r="S822" i="1"/>
  <c r="AA823" i="1"/>
  <c r="N281" i="1"/>
  <c r="N289" i="1" s="1"/>
  <c r="X1624" i="1"/>
  <c r="N1628" i="1"/>
  <c r="U286" i="1"/>
  <c r="U294" i="1" s="1"/>
  <c r="R826" i="1"/>
  <c r="R286" i="1"/>
  <c r="R294" i="1" s="1"/>
  <c r="U826" i="1"/>
  <c r="I284" i="1"/>
  <c r="I292" i="1" s="1"/>
  <c r="L826" i="1"/>
  <c r="N280" i="1"/>
  <c r="N288" i="1" s="1"/>
  <c r="N822" i="1"/>
  <c r="S284" i="1"/>
  <c r="S292" i="1" s="1"/>
  <c r="S283" i="1"/>
  <c r="S291" i="1" s="1"/>
  <c r="I1663" i="1"/>
  <c r="U1664" i="1"/>
  <c r="O711" i="33" s="1"/>
  <c r="Z286" i="1"/>
  <c r="Z294" i="1" s="1"/>
  <c r="AA280" i="1"/>
  <c r="AA288" i="1" s="1"/>
  <c r="AA820" i="1"/>
  <c r="N1626" i="1"/>
  <c r="AA284" i="1"/>
  <c r="AA292" i="1" s="1"/>
  <c r="N1560" i="1"/>
  <c r="S825" i="1"/>
  <c r="Z826" i="1"/>
  <c r="Q1663" i="1"/>
  <c r="S1624" i="1"/>
  <c r="O826" i="1"/>
  <c r="X282" i="1"/>
  <c r="X290" i="1" s="1"/>
  <c r="N825" i="1"/>
  <c r="N282" i="1"/>
  <c r="N290" i="1" s="1"/>
  <c r="N1656" i="1"/>
  <c r="L1664" i="1"/>
  <c r="H711" i="33" s="1"/>
  <c r="N1627" i="1"/>
  <c r="N824" i="1"/>
  <c r="X280" i="1"/>
  <c r="X288" i="1" s="1"/>
  <c r="N820" i="1"/>
  <c r="K1667" i="1"/>
  <c r="G714" i="33" s="1"/>
  <c r="L819" i="1"/>
  <c r="K279" i="1"/>
  <c r="K287" i="1" s="1"/>
  <c r="S1659" i="1"/>
  <c r="N1662" i="1"/>
  <c r="M826" i="1"/>
  <c r="P1631" i="1"/>
  <c r="S280" i="1"/>
  <c r="S288" i="1" s="1"/>
  <c r="X1657" i="1"/>
  <c r="S285" i="1"/>
  <c r="S293" i="1" s="1"/>
  <c r="X284" i="1"/>
  <c r="X292" i="1" s="1"/>
  <c r="X823" i="1"/>
  <c r="W286" i="1"/>
  <c r="W294" i="1" s="1"/>
  <c r="N821" i="1"/>
  <c r="S824" i="1"/>
  <c r="N1563" i="1"/>
  <c r="P826" i="1"/>
  <c r="AB286" i="1"/>
  <c r="AB294" i="1" s="1"/>
  <c r="P286" i="1"/>
  <c r="P294" i="1" s="1"/>
  <c r="W826" i="1"/>
  <c r="AA825" i="1"/>
  <c r="X824" i="1"/>
  <c r="K819" i="1"/>
  <c r="N283" i="1"/>
  <c r="N291" i="1" s="1"/>
  <c r="S821" i="1"/>
  <c r="X820" i="1"/>
  <c r="X1660" i="1"/>
  <c r="X821" i="1"/>
  <c r="S1657" i="1"/>
  <c r="T826" i="1"/>
  <c r="Y286" i="1"/>
  <c r="Y294" i="1" s="1"/>
  <c r="X283" i="1"/>
  <c r="X291" i="1" s="1"/>
  <c r="AA1660" i="1"/>
  <c r="N1558" i="1"/>
  <c r="M1665" i="1"/>
  <c r="I712" i="33" s="1"/>
  <c r="X1659" i="1"/>
  <c r="AA1659" i="1"/>
  <c r="AB1670" i="1"/>
  <c r="T717" i="33" s="1"/>
  <c r="K1669" i="1"/>
  <c r="G716" i="33" s="1"/>
  <c r="Z1667" i="1"/>
  <c r="S714" i="33" s="1"/>
  <c r="Z1666" i="1"/>
  <c r="S713" i="33" s="1"/>
  <c r="S1661" i="1"/>
  <c r="AD1669" i="1"/>
  <c r="V716" i="33" s="1"/>
  <c r="AC1670" i="1"/>
  <c r="U717" i="33" s="1"/>
  <c r="R1666" i="1"/>
  <c r="M713" i="33" s="1"/>
  <c r="M1664" i="1"/>
  <c r="I711" i="33" s="1"/>
  <c r="X822" i="1"/>
  <c r="T1665" i="1"/>
  <c r="N712" i="33" s="1"/>
  <c r="V1669" i="1"/>
  <c r="P716" i="33" s="1"/>
  <c r="L286" i="1"/>
  <c r="L294" i="1" s="1"/>
  <c r="Y826" i="1"/>
  <c r="AC1668" i="1"/>
  <c r="U715" i="33" s="1"/>
  <c r="R1670" i="1"/>
  <c r="M717" i="33" s="1"/>
  <c r="AC1669" i="1"/>
  <c r="U716" i="33" s="1"/>
  <c r="X281" i="1"/>
  <c r="X289" i="1" s="1"/>
  <c r="R1668" i="1"/>
  <c r="M715" i="33" s="1"/>
  <c r="AC1667" i="1"/>
  <c r="U714" i="33" s="1"/>
  <c r="V1665" i="1"/>
  <c r="P712" i="33" s="1"/>
  <c r="AA285" i="1"/>
  <c r="AA293" i="1" s="1"/>
  <c r="AA1658" i="1"/>
  <c r="X1661" i="1"/>
  <c r="K1663" i="1"/>
  <c r="K1631" i="1"/>
  <c r="O1670" i="1"/>
  <c r="J717" i="33" s="1"/>
  <c r="AD1666" i="1"/>
  <c r="V713" i="33" s="1"/>
  <c r="N1624" i="1"/>
  <c r="Q279" i="1"/>
  <c r="N823" i="1"/>
  <c r="S281" i="1"/>
  <c r="S289" i="1" s="1"/>
  <c r="N1625" i="1"/>
  <c r="N1665" i="1" s="1"/>
  <c r="M3353" i="1"/>
  <c r="M286" i="1"/>
  <c r="M294" i="1" s="1"/>
  <c r="AA282" i="1"/>
  <c r="AA290" i="1" s="1"/>
  <c r="K1666" i="1"/>
  <c r="G713" i="33" s="1"/>
  <c r="M1668" i="1"/>
  <c r="I715" i="33" s="1"/>
  <c r="L1631" i="1"/>
  <c r="W1669" i="1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 i="1"/>
  <c r="W1631" i="1"/>
  <c r="AD1631" i="1"/>
  <c r="AD1663" i="1"/>
  <c r="U1663" i="1"/>
  <c r="U1631" i="1"/>
  <c r="N1629" i="1"/>
  <c r="K826" i="1"/>
  <c r="AB1665" i="1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i="1" s="1"/>
  <c r="Z1670" i="1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 i="1"/>
  <c r="N1561" i="1"/>
  <c r="N1658" i="1"/>
  <c r="M1666" i="1"/>
  <c r="I713" i="33" s="1"/>
  <c r="J1668" i="1"/>
  <c r="F715" i="33" s="1"/>
  <c r="Y1668" i="1"/>
  <c r="R715" i="33" s="1"/>
  <c r="S1629" i="1"/>
  <c r="O1669" i="1"/>
  <c r="J716" i="33" s="1"/>
  <c r="J1670" i="1"/>
  <c r="F717" i="33" s="1"/>
  <c r="AD1667" i="1"/>
  <c r="V714" i="33" s="1"/>
  <c r="J1669" i="1"/>
  <c r="F716" i="33" s="1"/>
  <c r="V1668" i="1"/>
  <c r="P715" i="33" s="1"/>
  <c r="X1628" i="1"/>
  <c r="V1631" i="1"/>
  <c r="V1663" i="1"/>
  <c r="R1663" i="1"/>
  <c r="R1631" i="1"/>
  <c r="T1663" i="1"/>
  <c r="T1631" i="1"/>
  <c r="U1665" i="1"/>
  <c r="O712" i="33" s="1"/>
  <c r="X1625" i="1"/>
  <c r="O1663" i="1"/>
  <c r="O1631" i="1"/>
  <c r="M1663" i="1"/>
  <c r="M1631" i="1"/>
  <c r="Y1631" i="1"/>
  <c r="Y1663" i="1"/>
  <c r="S1662" i="1"/>
  <c r="R1665" i="1"/>
  <c r="M712" i="33" s="1"/>
  <c r="S1625" i="1"/>
  <c r="D456" i="2"/>
  <c r="D709" i="33"/>
  <c r="B456" i="2" s="1"/>
  <c r="T1670" i="1"/>
  <c r="N717" i="33" s="1"/>
  <c r="X1630" i="1"/>
  <c r="S1660" i="1"/>
  <c r="N1562" i="1"/>
  <c r="AD286" i="1"/>
  <c r="AD294" i="1" s="1"/>
  <c r="U819" i="1"/>
  <c r="X819" i="1" s="1"/>
  <c r="U279" i="1"/>
  <c r="V1626" i="1"/>
  <c r="V1658" i="1"/>
  <c r="T1626" i="1"/>
  <c r="T1658" i="1"/>
  <c r="O1626" i="1"/>
  <c r="O1658" i="1"/>
  <c r="U1670" i="1"/>
  <c r="O717" i="33" s="1"/>
  <c r="Q1670" i="1"/>
  <c r="L717" i="33" s="1"/>
  <c r="S1630" i="1"/>
  <c r="W1667" i="1"/>
  <c r="Q714" i="33" s="1"/>
  <c r="Y1667" i="1"/>
  <c r="R714" i="33" s="1"/>
  <c r="AA1627" i="1"/>
  <c r="X1627" i="1"/>
  <c r="Y1666" i="1"/>
  <c r="R713" i="33" s="1"/>
  <c r="AA1626" i="1"/>
  <c r="I1624" i="1"/>
  <c r="I1656" i="1"/>
  <c r="AC1663" i="1"/>
  <c r="AC1631" i="1"/>
  <c r="Q1667" i="1"/>
  <c r="L714" i="33" s="1"/>
  <c r="S1627" i="1"/>
  <c r="X1629" i="1"/>
  <c r="U1669" i="1"/>
  <c r="O716" i="33" s="1"/>
  <c r="Z1669" i="1"/>
  <c r="S716" i="33" s="1"/>
  <c r="AA1629" i="1"/>
  <c r="AC1666" i="1"/>
  <c r="U713" i="33" s="1"/>
  <c r="AC1625" i="1"/>
  <c r="AC1657" i="1"/>
  <c r="AB1663" i="1"/>
  <c r="AB1631" i="1"/>
  <c r="AA1628" i="1"/>
  <c r="Z1668" i="1"/>
  <c r="S715" i="33" s="1"/>
  <c r="AB1668" i="1"/>
  <c r="T715" i="33" s="1"/>
  <c r="X1662" i="1"/>
  <c r="O1668" i="1"/>
  <c r="J715" i="33" s="1"/>
  <c r="S1628" i="1"/>
  <c r="Q819" i="1"/>
  <c r="S819" i="1" s="1"/>
  <c r="AD826" i="1"/>
  <c r="P4417" i="1"/>
  <c r="P732" i="1"/>
  <c r="P314" i="1"/>
  <c r="U1557" i="1"/>
  <c r="U314" i="1"/>
  <c r="U4417" i="1"/>
  <c r="U732" i="1"/>
  <c r="AC732" i="1"/>
  <c r="AC4417" i="1"/>
  <c r="AC314" i="1"/>
  <c r="Q1564" i="1"/>
  <c r="AA1562" i="1"/>
  <c r="T1564" i="1"/>
  <c r="X1558" i="1"/>
  <c r="I1561" i="1"/>
  <c r="R732" i="1"/>
  <c r="R314" i="1"/>
  <c r="R4417" i="1"/>
  <c r="O1557" i="1"/>
  <c r="V1557" i="1"/>
  <c r="AA1561" i="1"/>
  <c r="J1557" i="1"/>
  <c r="Z1564" i="1"/>
  <c r="N1559" i="1"/>
  <c r="AA1563" i="1"/>
  <c r="M1564" i="1"/>
  <c r="S1562" i="1"/>
  <c r="AC1557" i="1"/>
  <c r="I1559" i="1"/>
  <c r="X1562" i="1"/>
  <c r="U1564" i="1"/>
  <c r="I1562" i="1"/>
  <c r="D582" i="33"/>
  <c r="B447" i="2" s="1"/>
  <c r="C447" i="2"/>
  <c r="R1557" i="1"/>
  <c r="T1557" i="1"/>
  <c r="Y1564" i="1"/>
  <c r="S1558" i="1"/>
  <c r="X1563" i="1"/>
  <c r="Q314" i="1"/>
  <c r="Q4417" i="1"/>
  <c r="Q732" i="1"/>
  <c r="AD1557" i="1"/>
  <c r="V1564" i="1"/>
  <c r="J1564" i="1"/>
  <c r="S1563" i="1"/>
  <c r="AA1559" i="1"/>
  <c r="I1560" i="1"/>
  <c r="AB1557" i="1"/>
  <c r="S1559" i="1"/>
  <c r="K1557" i="1"/>
  <c r="AB4417" i="1"/>
  <c r="AB732" i="1"/>
  <c r="AB314" i="1"/>
  <c r="P1557" i="1"/>
  <c r="X1559" i="1"/>
  <c r="L1564" i="1"/>
  <c r="L314" i="1"/>
  <c r="L4417" i="1"/>
  <c r="L732" i="1"/>
  <c r="R1564" i="1"/>
  <c r="S1560" i="1"/>
  <c r="Y1557" i="1"/>
  <c r="AA1560" i="1"/>
  <c r="T732" i="1"/>
  <c r="T314" i="1"/>
  <c r="T4417" i="1"/>
  <c r="AD1564" i="1"/>
  <c r="W1557" i="1"/>
  <c r="AB1564" i="1"/>
  <c r="D607" i="33"/>
  <c r="B474" i="2" s="1"/>
  <c r="C474" i="2"/>
  <c r="AD4417" i="1"/>
  <c r="AD314" i="1"/>
  <c r="AD732" i="1"/>
  <c r="Y732" i="1"/>
  <c r="Y4417" i="1"/>
  <c r="Y314" i="1"/>
  <c r="K1564" i="1"/>
  <c r="I1558" i="1"/>
  <c r="W314" i="1"/>
  <c r="W4417" i="1"/>
  <c r="W732" i="1"/>
  <c r="P1564" i="1"/>
  <c r="L1557" i="1"/>
  <c r="I1557" i="1"/>
  <c r="X1560" i="1"/>
  <c r="O732" i="1"/>
  <c r="O4417" i="1"/>
  <c r="O314" i="1"/>
  <c r="Q1557" i="1"/>
  <c r="O1564" i="1"/>
  <c r="X1561" i="1"/>
  <c r="W1564" i="1"/>
  <c r="Z1557" i="1"/>
  <c r="M314" i="1"/>
  <c r="M4417" i="1"/>
  <c r="M732" i="1"/>
  <c r="S1561" i="1"/>
  <c r="M1557" i="1"/>
  <c r="AA1558" i="1"/>
  <c r="I1563" i="1"/>
  <c r="AC1564" i="1"/>
  <c r="AA822" i="1"/>
  <c r="I826" i="1"/>
  <c r="I286" i="1"/>
  <c r="I294" i="1" s="1"/>
  <c r="AA819" i="1"/>
  <c r="AA279" i="1"/>
  <c r="AA287" i="1" s="1"/>
  <c r="H197" i="1"/>
  <c r="H205" i="1" s="1"/>
  <c r="D303" i="33" s="1"/>
  <c r="D372" i="33" s="1"/>
  <c r="H198" i="1"/>
  <c r="H206" i="1" s="1"/>
  <c r="D304" i="33" s="1"/>
  <c r="D373" i="33" s="1"/>
  <c r="H194" i="1"/>
  <c r="H202" i="1" s="1"/>
  <c r="D300" i="33" s="1"/>
  <c r="D369" i="33" s="1"/>
  <c r="H199" i="1"/>
  <c r="H207" i="1" s="1"/>
  <c r="D305" i="33" s="1"/>
  <c r="D374" i="33" s="1"/>
  <c r="H24" i="1"/>
  <c r="H193" i="1"/>
  <c r="H201" i="1" s="1"/>
  <c r="D299" i="33" s="1"/>
  <c r="D368" i="33" s="1"/>
  <c r="H200" i="1"/>
  <c r="H208" i="1" s="1"/>
  <c r="G462" i="33"/>
  <c r="K163" i="1"/>
  <c r="H1125" i="1"/>
  <c r="H1203" i="1"/>
  <c r="H4488" i="1"/>
  <c r="D781" i="33" s="1"/>
  <c r="X1565" i="1" l="1"/>
  <c r="L1671" i="1"/>
  <c r="H718" i="33" s="1"/>
  <c r="AA1669" i="1"/>
  <c r="N1667" i="1"/>
  <c r="Q1671" i="1"/>
  <c r="L718" i="33" s="1"/>
  <c r="AA1664" i="1"/>
  <c r="AA1572" i="1"/>
  <c r="AC236" i="1"/>
  <c r="Y2124" i="1"/>
  <c r="N965" i="1"/>
  <c r="N1565" i="1"/>
  <c r="H1569" i="1"/>
  <c r="N4422" i="1"/>
  <c r="AA967" i="1"/>
  <c r="S971" i="1"/>
  <c r="H1567" i="1"/>
  <c r="N1669" i="1"/>
  <c r="N1668" i="1"/>
  <c r="Q4285" i="1"/>
  <c r="T4281" i="1"/>
  <c r="AB4284" i="1"/>
  <c r="U4286" i="1"/>
  <c r="K4285" i="1"/>
  <c r="Z4286" i="1"/>
  <c r="T4282" i="1"/>
  <c r="O4286" i="1"/>
  <c r="Z4282" i="1"/>
  <c r="W4285" i="1"/>
  <c r="U4287" i="1"/>
  <c r="R4283" i="1"/>
  <c r="L4281" i="1"/>
  <c r="O4285" i="1"/>
  <c r="Y4283" i="1"/>
  <c r="L4286" i="1"/>
  <c r="U4282" i="1"/>
  <c r="AC4282" i="1"/>
  <c r="Q4286" i="1"/>
  <c r="Y4287" i="1"/>
  <c r="P4284" i="1"/>
  <c r="Y4282" i="1"/>
  <c r="V4286" i="1"/>
  <c r="R4281" i="1"/>
  <c r="M4287" i="1"/>
  <c r="P4287" i="1"/>
  <c r="L4287" i="1"/>
  <c r="Z4283" i="1"/>
  <c r="W4283" i="1"/>
  <c r="V4283" i="1"/>
  <c r="R4282" i="1"/>
  <c r="M4284" i="1"/>
  <c r="P4285" i="1"/>
  <c r="AC4283" i="1"/>
  <c r="Z4284" i="1"/>
  <c r="W4286" i="1"/>
  <c r="T4284" i="1"/>
  <c r="O4282" i="1"/>
  <c r="O4284" i="1"/>
  <c r="P4283" i="1"/>
  <c r="AD4282" i="1"/>
  <c r="AD4285" i="1"/>
  <c r="X967" i="1"/>
  <c r="S966" i="1"/>
  <c r="X971" i="1"/>
  <c r="H1568" i="1"/>
  <c r="H1571" i="1"/>
  <c r="Z4285" i="1"/>
  <c r="W4287" i="1"/>
  <c r="P4281" i="1"/>
  <c r="AB4285" i="1"/>
  <c r="Q4281" i="1"/>
  <c r="W4281" i="1"/>
  <c r="M4285" i="1"/>
  <c r="K4281" i="1"/>
  <c r="AB4282" i="1"/>
  <c r="V4285" i="1"/>
  <c r="P4286" i="1"/>
  <c r="K4284" i="1"/>
  <c r="AD4283" i="1"/>
  <c r="AD4284" i="1"/>
  <c r="V4281" i="1"/>
  <c r="AC4281" i="1"/>
  <c r="R4287" i="1"/>
  <c r="Y4286" i="1"/>
  <c r="L4283" i="1"/>
  <c r="U4285" i="1"/>
  <c r="AC4286" i="1"/>
  <c r="Z4281" i="1"/>
  <c r="U4284" i="1"/>
  <c r="T4283" i="1"/>
  <c r="Q4287" i="1"/>
  <c r="L4284" i="1"/>
  <c r="L4282" i="1"/>
  <c r="AB4283" i="1"/>
  <c r="Y4281" i="1"/>
  <c r="T4286" i="1"/>
  <c r="M4282" i="1"/>
  <c r="Q4282" i="1"/>
  <c r="L4285" i="1"/>
  <c r="AC4285" i="1"/>
  <c r="W4282" i="1"/>
  <c r="V4282" i="1"/>
  <c r="R4284" i="1"/>
  <c r="O4287" i="1"/>
  <c r="K4282" i="1"/>
  <c r="N4282" i="1" s="1"/>
  <c r="AC4287" i="1"/>
  <c r="AD4281" i="1"/>
  <c r="AD4287" i="1"/>
  <c r="R4285" i="1"/>
  <c r="Z4287" i="1"/>
  <c r="O4283" i="1"/>
  <c r="V4284" i="1"/>
  <c r="K4286" i="1"/>
  <c r="T4287" i="1"/>
  <c r="AB2124" i="1"/>
  <c r="AB4281" i="1"/>
  <c r="Y4284" i="1"/>
  <c r="U2124" i="1"/>
  <c r="U4281" i="1"/>
  <c r="I4283" i="1"/>
  <c r="Q4283" i="1"/>
  <c r="M236" i="1"/>
  <c r="M4281" i="1"/>
  <c r="AC4284" i="1"/>
  <c r="Y4285" i="1"/>
  <c r="V4287" i="1"/>
  <c r="T4285" i="1"/>
  <c r="P4282" i="1"/>
  <c r="M4283" i="1"/>
  <c r="M4286" i="1"/>
  <c r="AB4287" i="1"/>
  <c r="W4284" i="1"/>
  <c r="U4283" i="1"/>
  <c r="R4286" i="1"/>
  <c r="Q4284" i="1"/>
  <c r="O4281" i="1"/>
  <c r="AB4286" i="1"/>
  <c r="AD4286" i="1"/>
  <c r="P1671" i="1"/>
  <c r="K718" i="33" s="1"/>
  <c r="S1572" i="1"/>
  <c r="X1572" i="1"/>
  <c r="N1572" i="1"/>
  <c r="S967" i="1"/>
  <c r="S968" i="1"/>
  <c r="X966" i="1"/>
  <c r="AA970" i="1"/>
  <c r="X969" i="1"/>
  <c r="N968" i="1"/>
  <c r="S965" i="1"/>
  <c r="H1570" i="1"/>
  <c r="AA968" i="1"/>
  <c r="H1566" i="1"/>
  <c r="AA1565" i="1"/>
  <c r="N1670" i="1"/>
  <c r="AA4423" i="1"/>
  <c r="AA971" i="1"/>
  <c r="S970" i="1"/>
  <c r="X968" i="1"/>
  <c r="S1565" i="1"/>
  <c r="X970" i="1"/>
  <c r="N4421" i="1"/>
  <c r="I1572" i="1"/>
  <c r="W972" i="1"/>
  <c r="P972" i="1"/>
  <c r="Q972" i="1"/>
  <c r="V972" i="1"/>
  <c r="AC972" i="1"/>
  <c r="AD972" i="1"/>
  <c r="T972" i="1"/>
  <c r="U972" i="1"/>
  <c r="AA969" i="1"/>
  <c r="S969" i="1"/>
  <c r="AB972" i="1"/>
  <c r="R972" i="1"/>
  <c r="L972" i="1"/>
  <c r="Z972" i="1"/>
  <c r="Y972" i="1"/>
  <c r="O972" i="1"/>
  <c r="V965" i="1"/>
  <c r="X965" i="1" s="1"/>
  <c r="M972" i="1"/>
  <c r="Z965" i="1"/>
  <c r="AA965" i="1" s="1"/>
  <c r="AA966" i="1"/>
  <c r="AD2129" i="1"/>
  <c r="AD2127" i="1"/>
  <c r="AD2161" i="1"/>
  <c r="AD3317" i="1"/>
  <c r="V2158" i="1"/>
  <c r="V3314" i="1"/>
  <c r="AC2158" i="1"/>
  <c r="AC3314" i="1"/>
  <c r="R242" i="1"/>
  <c r="R3320" i="1"/>
  <c r="R2164" i="1"/>
  <c r="Y241" i="1"/>
  <c r="Y2163" i="1"/>
  <c r="Y3319" i="1"/>
  <c r="L2126" i="1"/>
  <c r="L3316" i="1"/>
  <c r="L2160" i="1"/>
  <c r="U2128" i="1"/>
  <c r="U2162" i="1"/>
  <c r="U3318" i="1"/>
  <c r="AC2129" i="1"/>
  <c r="AC3319" i="1"/>
  <c r="AC2163" i="1"/>
  <c r="Z3314" i="1"/>
  <c r="Z2158" i="1"/>
  <c r="U3317" i="1"/>
  <c r="U2161" i="1"/>
  <c r="T2126" i="1"/>
  <c r="T2160" i="1"/>
  <c r="T3316" i="1"/>
  <c r="Q2130" i="1"/>
  <c r="Q2164" i="1"/>
  <c r="Q3320" i="1"/>
  <c r="L239" i="1"/>
  <c r="L3317" i="1"/>
  <c r="L2161" i="1"/>
  <c r="L3315" i="1"/>
  <c r="L2159" i="1"/>
  <c r="AB2126" i="1"/>
  <c r="AB2160" i="1"/>
  <c r="AB3316" i="1"/>
  <c r="Y3314" i="1"/>
  <c r="Y2158" i="1"/>
  <c r="T2129" i="1"/>
  <c r="T3319" i="1"/>
  <c r="T2163" i="1"/>
  <c r="M237" i="1"/>
  <c r="M3315" i="1"/>
  <c r="M2159" i="1"/>
  <c r="Q237" i="1"/>
  <c r="Q2159" i="1"/>
  <c r="Q3315" i="1"/>
  <c r="L240" i="1"/>
  <c r="L3318" i="1"/>
  <c r="L2162" i="1"/>
  <c r="AC2128" i="1"/>
  <c r="AC2162" i="1"/>
  <c r="AC3318" i="1"/>
  <c r="W237" i="1"/>
  <c r="W3315" i="1"/>
  <c r="W2159" i="1"/>
  <c r="V237" i="1"/>
  <c r="V3315" i="1"/>
  <c r="V2159" i="1"/>
  <c r="R2127" i="1"/>
  <c r="R3317" i="1"/>
  <c r="R2161" i="1"/>
  <c r="O242" i="1"/>
  <c r="O3320" i="1"/>
  <c r="O2164" i="1"/>
  <c r="K237" i="1"/>
  <c r="K3315" i="1"/>
  <c r="K2159" i="1"/>
  <c r="AC2130" i="1"/>
  <c r="AC2164" i="1"/>
  <c r="AC3320" i="1"/>
  <c r="AD237" i="1"/>
  <c r="AD3315" i="1"/>
  <c r="AD2159" i="1"/>
  <c r="AD238" i="1"/>
  <c r="AD3316" i="1"/>
  <c r="AD2160" i="1"/>
  <c r="U3315" i="1"/>
  <c r="U2159" i="1"/>
  <c r="Q2163" i="1"/>
  <c r="Q3319" i="1"/>
  <c r="P2127" i="1"/>
  <c r="P3317" i="1"/>
  <c r="P2161" i="1"/>
  <c r="R236" i="1"/>
  <c r="R2158" i="1"/>
  <c r="R3314" i="1"/>
  <c r="L3320" i="1"/>
  <c r="L2164" i="1"/>
  <c r="W2126" i="1"/>
  <c r="W2160" i="1"/>
  <c r="W3316" i="1"/>
  <c r="R237" i="1"/>
  <c r="R2159" i="1"/>
  <c r="R3315" i="1"/>
  <c r="M2127" i="1"/>
  <c r="M3317" i="1"/>
  <c r="M2161" i="1"/>
  <c r="AC2126" i="1"/>
  <c r="AC2160" i="1"/>
  <c r="AC3316" i="1"/>
  <c r="Z239" i="1"/>
  <c r="Z3317" i="1"/>
  <c r="Z2161" i="1"/>
  <c r="W2129" i="1"/>
  <c r="W2163" i="1"/>
  <c r="W3319" i="1"/>
  <c r="T2127" i="1"/>
  <c r="T3317" i="1"/>
  <c r="T2161" i="1"/>
  <c r="O2125" i="1"/>
  <c r="O3315" i="1"/>
  <c r="O2159" i="1"/>
  <c r="O2127" i="1"/>
  <c r="O3317" i="1"/>
  <c r="O2161" i="1"/>
  <c r="P2126" i="1"/>
  <c r="P3316" i="1"/>
  <c r="P2160" i="1"/>
  <c r="AD242" i="1"/>
  <c r="AD2164" i="1"/>
  <c r="AD3320" i="1"/>
  <c r="R2128" i="1"/>
  <c r="R3318" i="1"/>
  <c r="R2162" i="1"/>
  <c r="Z2130" i="1"/>
  <c r="Z2164" i="1"/>
  <c r="Z3320" i="1"/>
  <c r="O2126" i="1"/>
  <c r="O3316" i="1"/>
  <c r="O2160" i="1"/>
  <c r="V239" i="1"/>
  <c r="V2161" i="1"/>
  <c r="V3317" i="1"/>
  <c r="K2129" i="1"/>
  <c r="K3319" i="1"/>
  <c r="K2163" i="1"/>
  <c r="T2130" i="1"/>
  <c r="T3320" i="1"/>
  <c r="T2164" i="1"/>
  <c r="AB236" i="1"/>
  <c r="AB3314" i="1"/>
  <c r="AB2158" i="1"/>
  <c r="Y2127" i="1"/>
  <c r="Y3317" i="1"/>
  <c r="Y2161" i="1"/>
  <c r="U236" i="1"/>
  <c r="U3314" i="1"/>
  <c r="U2158" i="1"/>
  <c r="I238" i="1"/>
  <c r="I3316" i="1"/>
  <c r="I2160" i="1"/>
  <c r="Q238" i="1"/>
  <c r="Q2160" i="1"/>
  <c r="Q3316" i="1"/>
  <c r="M2124" i="1"/>
  <c r="M3314" i="1"/>
  <c r="M2158" i="1"/>
  <c r="AC2127" i="1"/>
  <c r="AC3317" i="1"/>
  <c r="AC2161" i="1"/>
  <c r="Y240" i="1"/>
  <c r="Y2162" i="1"/>
  <c r="Y3318" i="1"/>
  <c r="V242" i="1"/>
  <c r="V2164" i="1"/>
  <c r="V3320" i="1"/>
  <c r="T240" i="1"/>
  <c r="T2162" i="1"/>
  <c r="T3318" i="1"/>
  <c r="P2125" i="1"/>
  <c r="P3315" i="1"/>
  <c r="P2159" i="1"/>
  <c r="M2126" i="1"/>
  <c r="M3316" i="1"/>
  <c r="M2160" i="1"/>
  <c r="M241" i="1"/>
  <c r="M3319" i="1"/>
  <c r="M2163" i="1"/>
  <c r="AB2130" i="1"/>
  <c r="AB3320" i="1"/>
  <c r="AB2164" i="1"/>
  <c r="W2127" i="1"/>
  <c r="W3317" i="1"/>
  <c r="W2161" i="1"/>
  <c r="U2126" i="1"/>
  <c r="U2160" i="1"/>
  <c r="U3316" i="1"/>
  <c r="R241" i="1"/>
  <c r="R2163" i="1"/>
  <c r="R3319" i="1"/>
  <c r="Q239" i="1"/>
  <c r="Q3317" i="1"/>
  <c r="Q2161" i="1"/>
  <c r="O2124" i="1"/>
  <c r="O3314" i="1"/>
  <c r="O2158" i="1"/>
  <c r="AB2129" i="1"/>
  <c r="AB2163" i="1"/>
  <c r="AB3319" i="1"/>
  <c r="AD2124" i="1"/>
  <c r="AD3314" i="1"/>
  <c r="AD2158" i="1"/>
  <c r="AD240" i="1"/>
  <c r="AD2162" i="1"/>
  <c r="AD3318" i="1"/>
  <c r="K2125" i="1"/>
  <c r="Y2126" i="1"/>
  <c r="Y3316" i="1"/>
  <c r="Y2160" i="1"/>
  <c r="L241" i="1"/>
  <c r="L3319" i="1"/>
  <c r="L2163" i="1"/>
  <c r="AC237" i="1"/>
  <c r="AC2159" i="1"/>
  <c r="AC3315" i="1"/>
  <c r="Y2130" i="1"/>
  <c r="Y3320" i="1"/>
  <c r="Y2164" i="1"/>
  <c r="Y2125" i="1"/>
  <c r="Y3315" i="1"/>
  <c r="Y2159" i="1"/>
  <c r="V2129" i="1"/>
  <c r="V2163" i="1"/>
  <c r="V3319" i="1"/>
  <c r="M242" i="1"/>
  <c r="M3320" i="1"/>
  <c r="M2164" i="1"/>
  <c r="P2130" i="1"/>
  <c r="P3320" i="1"/>
  <c r="P2164" i="1"/>
  <c r="Z238" i="1"/>
  <c r="Z2160" i="1"/>
  <c r="Z3316" i="1"/>
  <c r="V3316" i="1"/>
  <c r="V2160" i="1"/>
  <c r="P240" i="1"/>
  <c r="P3318" i="1"/>
  <c r="P2162" i="1"/>
  <c r="Z2128" i="1"/>
  <c r="Z2162" i="1"/>
  <c r="Z3318" i="1"/>
  <c r="Q240" i="1"/>
  <c r="Q2162" i="1"/>
  <c r="Q3318" i="1"/>
  <c r="W2130" i="1"/>
  <c r="W2164" i="1"/>
  <c r="W3320" i="1"/>
  <c r="P2124" i="1"/>
  <c r="P3314" i="1"/>
  <c r="P2158" i="1"/>
  <c r="T236" i="1"/>
  <c r="T2158" i="1"/>
  <c r="T3314" i="1"/>
  <c r="AB240" i="1"/>
  <c r="AB2162" i="1"/>
  <c r="AB3318" i="1"/>
  <c r="Q2124" i="1"/>
  <c r="Q2158" i="1"/>
  <c r="Q3314" i="1"/>
  <c r="AB239" i="1"/>
  <c r="AB2161" i="1"/>
  <c r="AB3317" i="1"/>
  <c r="W236" i="1"/>
  <c r="W2158" i="1"/>
  <c r="W3314" i="1"/>
  <c r="U241" i="1"/>
  <c r="U3319" i="1"/>
  <c r="U2163" i="1"/>
  <c r="M3318" i="1"/>
  <c r="M2162" i="1"/>
  <c r="K236" i="1"/>
  <c r="K3314" i="1"/>
  <c r="K2158" i="1"/>
  <c r="K2128" i="1"/>
  <c r="K3318" i="1"/>
  <c r="K2162" i="1"/>
  <c r="AB237" i="1"/>
  <c r="AB2159" i="1"/>
  <c r="AB3315" i="1"/>
  <c r="Z2129" i="1"/>
  <c r="Z3319" i="1"/>
  <c r="Z2163" i="1"/>
  <c r="V2128" i="1"/>
  <c r="V3318" i="1"/>
  <c r="V2162" i="1"/>
  <c r="T237" i="1"/>
  <c r="T2159" i="1"/>
  <c r="T3315" i="1"/>
  <c r="P241" i="1"/>
  <c r="P3319" i="1"/>
  <c r="P2163" i="1"/>
  <c r="O2129" i="1"/>
  <c r="O3319" i="1"/>
  <c r="O2163" i="1"/>
  <c r="K239" i="1"/>
  <c r="K3317" i="1"/>
  <c r="K2161" i="1"/>
  <c r="Z237" i="1"/>
  <c r="Z2159" i="1"/>
  <c r="Z3315" i="1"/>
  <c r="W240" i="1"/>
  <c r="W2162" i="1"/>
  <c r="W3318" i="1"/>
  <c r="U2164" i="1"/>
  <c r="U3320" i="1"/>
  <c r="R238" i="1"/>
  <c r="R3316" i="1"/>
  <c r="R2160" i="1"/>
  <c r="L236" i="1"/>
  <c r="L3314" i="1"/>
  <c r="L2158" i="1"/>
  <c r="O240" i="1"/>
  <c r="O3318" i="1"/>
  <c r="O2162" i="1"/>
  <c r="AD241" i="1"/>
  <c r="AD3319" i="1"/>
  <c r="AD2163" i="1"/>
  <c r="AA4421" i="1"/>
  <c r="K241" i="1"/>
  <c r="O236" i="1"/>
  <c r="AD236" i="1"/>
  <c r="T2124" i="1"/>
  <c r="AD2128" i="1"/>
  <c r="Q2127" i="1"/>
  <c r="AC240" i="1"/>
  <c r="AD239" i="1"/>
  <c r="AB238" i="1"/>
  <c r="Q236" i="1"/>
  <c r="N315" i="1"/>
  <c r="W2128" i="1"/>
  <c r="L2124" i="1"/>
  <c r="P236" i="1"/>
  <c r="Z2125" i="1"/>
  <c r="U2129" i="1"/>
  <c r="M238" i="1"/>
  <c r="W2124" i="1"/>
  <c r="M2125" i="1"/>
  <c r="Y2129" i="1"/>
  <c r="Q2125" i="1"/>
  <c r="U240" i="1"/>
  <c r="W242" i="1"/>
  <c r="T238" i="1"/>
  <c r="L2127" i="1"/>
  <c r="O241" i="1"/>
  <c r="T241" i="1"/>
  <c r="AC239" i="1"/>
  <c r="AB2128" i="1"/>
  <c r="L238" i="1"/>
  <c r="O238" i="1"/>
  <c r="AC241" i="1"/>
  <c r="Z240" i="1"/>
  <c r="AB2127" i="1"/>
  <c r="R626" i="33"/>
  <c r="W2125" i="1"/>
  <c r="L2128" i="1"/>
  <c r="Q2128" i="1"/>
  <c r="O2130" i="1"/>
  <c r="Q242" i="1"/>
  <c r="U237" i="1"/>
  <c r="U2125" i="1"/>
  <c r="Q2129" i="1"/>
  <c r="Q241" i="1"/>
  <c r="L242" i="1"/>
  <c r="L2130" i="1"/>
  <c r="V238" i="1"/>
  <c r="V2126" i="1"/>
  <c r="AD2125" i="1"/>
  <c r="L2129" i="1"/>
  <c r="W241" i="1"/>
  <c r="V241" i="1"/>
  <c r="P239" i="1"/>
  <c r="Y237" i="1"/>
  <c r="Z2126" i="1"/>
  <c r="R2124" i="1"/>
  <c r="U2127" i="1"/>
  <c r="U239" i="1"/>
  <c r="L2125" i="1"/>
  <c r="L237" i="1"/>
  <c r="AB241" i="1"/>
  <c r="R2129" i="1"/>
  <c r="O237" i="1"/>
  <c r="Y238" i="1"/>
  <c r="W239" i="1"/>
  <c r="K2124" i="1"/>
  <c r="R2130" i="1"/>
  <c r="M239" i="1"/>
  <c r="O2128" i="1"/>
  <c r="N735" i="1"/>
  <c r="R240" i="1"/>
  <c r="Q2126" i="1"/>
  <c r="AC242" i="1"/>
  <c r="AD2126" i="1"/>
  <c r="AB2125" i="1"/>
  <c r="AB242" i="1"/>
  <c r="P238" i="1"/>
  <c r="V240" i="1"/>
  <c r="T2128" i="1"/>
  <c r="AC2125" i="1"/>
  <c r="Z242" i="1"/>
  <c r="V2125" i="1"/>
  <c r="AD2130" i="1"/>
  <c r="P2128" i="1"/>
  <c r="O239" i="1"/>
  <c r="K2127" i="1"/>
  <c r="P242" i="1"/>
  <c r="Y242" i="1"/>
  <c r="P237" i="1"/>
  <c r="Y2128" i="1"/>
  <c r="I2126" i="1"/>
  <c r="T2125" i="1"/>
  <c r="Z2127" i="1"/>
  <c r="AA2127" i="1" s="1"/>
  <c r="W238" i="1"/>
  <c r="V2130" i="1"/>
  <c r="Z241" i="1"/>
  <c r="AA241" i="1" s="1"/>
  <c r="Y239" i="1"/>
  <c r="T239" i="1"/>
  <c r="R239" i="1"/>
  <c r="R2126" i="1"/>
  <c r="K240" i="1"/>
  <c r="R2125" i="1"/>
  <c r="P2129" i="1"/>
  <c r="M240" i="1"/>
  <c r="M2128" i="1"/>
  <c r="U242" i="1"/>
  <c r="U2130" i="1"/>
  <c r="U238" i="1"/>
  <c r="M2130" i="1"/>
  <c r="V2127" i="1"/>
  <c r="T242" i="1"/>
  <c r="M2129" i="1"/>
  <c r="AC238" i="1"/>
  <c r="O633" i="33"/>
  <c r="AA734" i="1"/>
  <c r="T626" i="33"/>
  <c r="M633" i="33"/>
  <c r="U633" i="33"/>
  <c r="T633" i="33"/>
  <c r="J626" i="33"/>
  <c r="L633" i="33"/>
  <c r="J633" i="33"/>
  <c r="S633" i="33"/>
  <c r="N736" i="1"/>
  <c r="N633" i="33"/>
  <c r="Q626" i="33"/>
  <c r="V626" i="33"/>
  <c r="O626" i="33"/>
  <c r="AA320" i="1"/>
  <c r="P633" i="33"/>
  <c r="M626" i="33"/>
  <c r="U626" i="33"/>
  <c r="S626" i="33"/>
  <c r="L626" i="33"/>
  <c r="Q633" i="33"/>
  <c r="R633" i="33"/>
  <c r="X4418" i="1"/>
  <c r="N4420" i="1"/>
  <c r="K633" i="33"/>
  <c r="K626" i="33"/>
  <c r="I633" i="33"/>
  <c r="N626" i="33"/>
  <c r="L739" i="1"/>
  <c r="V633" i="33"/>
  <c r="P626" i="33"/>
  <c r="AA316" i="1"/>
  <c r="AA735" i="1"/>
  <c r="T4424" i="1"/>
  <c r="N319" i="1"/>
  <c r="N318" i="1"/>
  <c r="T321" i="1"/>
  <c r="AA738" i="1"/>
  <c r="N737" i="1"/>
  <c r="X734" i="1"/>
  <c r="AB739" i="1"/>
  <c r="X319" i="1"/>
  <c r="AA736" i="1"/>
  <c r="S316" i="1"/>
  <c r="Z4424" i="1"/>
  <c r="X318" i="1"/>
  <c r="X4423" i="1"/>
  <c r="T739" i="1"/>
  <c r="M4424" i="1"/>
  <c r="S4422" i="1"/>
  <c r="X733" i="1"/>
  <c r="S4419" i="1"/>
  <c r="S318" i="1"/>
  <c r="X317" i="1"/>
  <c r="X736" i="1"/>
  <c r="Q739" i="1"/>
  <c r="N317" i="1"/>
  <c r="AA4420" i="1"/>
  <c r="AA737" i="1"/>
  <c r="AA319" i="1"/>
  <c r="Q321" i="1"/>
  <c r="AA318" i="1"/>
  <c r="X315" i="1"/>
  <c r="R4424" i="1"/>
  <c r="S315" i="1"/>
  <c r="AC739" i="1"/>
  <c r="AC321" i="1"/>
  <c r="AC4424" i="1"/>
  <c r="R739" i="1"/>
  <c r="R321" i="1"/>
  <c r="S738" i="1"/>
  <c r="S4421" i="1"/>
  <c r="X316" i="1"/>
  <c r="AA4422" i="1"/>
  <c r="X735" i="1"/>
  <c r="S734" i="1"/>
  <c r="X4419" i="1"/>
  <c r="S4420" i="1"/>
  <c r="X737" i="1"/>
  <c r="AA315" i="1"/>
  <c r="X4422" i="1"/>
  <c r="X738" i="1"/>
  <c r="X4420" i="1"/>
  <c r="X320" i="1"/>
  <c r="P739" i="1"/>
  <c r="S320" i="1"/>
  <c r="N4418" i="1"/>
  <c r="S317" i="1"/>
  <c r="Z739" i="1"/>
  <c r="Z321" i="1"/>
  <c r="V321" i="1"/>
  <c r="S737" i="1"/>
  <c r="S4423" i="1"/>
  <c r="AA317" i="1"/>
  <c r="AA4418" i="1"/>
  <c r="AA733" i="1"/>
  <c r="U739" i="1"/>
  <c r="S319" i="1"/>
  <c r="S736" i="1"/>
  <c r="S4418" i="1"/>
  <c r="N733" i="1"/>
  <c r="Q4424" i="1"/>
  <c r="U321" i="1"/>
  <c r="U4424" i="1"/>
  <c r="V236" i="1"/>
  <c r="V2124" i="1"/>
  <c r="Z236" i="1"/>
  <c r="AA236" i="1" s="1"/>
  <c r="P4424" i="1"/>
  <c r="X4421" i="1"/>
  <c r="AD739" i="1"/>
  <c r="V4424" i="1"/>
  <c r="S733" i="1"/>
  <c r="S735" i="1"/>
  <c r="V732" i="1"/>
  <c r="X732" i="1" s="1"/>
  <c r="Z4417" i="1"/>
  <c r="AA4417" i="1" s="1"/>
  <c r="AD321" i="1"/>
  <c r="V4417" i="1"/>
  <c r="X4417" i="1" s="1"/>
  <c r="AB321" i="1"/>
  <c r="Y321" i="1"/>
  <c r="Y739" i="1"/>
  <c r="Z314" i="1"/>
  <c r="AA314" i="1" s="1"/>
  <c r="P321" i="1"/>
  <c r="AD4424" i="1"/>
  <c r="V314" i="1"/>
  <c r="X314" i="1" s="1"/>
  <c r="AB4424" i="1"/>
  <c r="Y4424" i="1"/>
  <c r="Z732" i="1"/>
  <c r="AA732" i="1" s="1"/>
  <c r="Z2124" i="1"/>
  <c r="V739" i="1"/>
  <c r="L321" i="1"/>
  <c r="L4424" i="1"/>
  <c r="O4424" i="1"/>
  <c r="D306" i="33"/>
  <c r="N310" i="33" s="1"/>
  <c r="L299" i="2" s="1"/>
  <c r="T3580" i="1" s="1"/>
  <c r="V401" i="33"/>
  <c r="T330" i="2" s="1"/>
  <c r="U401" i="33"/>
  <c r="S330" i="2" s="1"/>
  <c r="O321" i="1"/>
  <c r="O739" i="1"/>
  <c r="M739" i="1"/>
  <c r="W4424" i="1"/>
  <c r="M321" i="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i="33" s="1"/>
  <c r="E329" i="2" s="1"/>
  <c r="X279" i="1"/>
  <c r="X287" i="1" s="1"/>
  <c r="U287" i="1"/>
  <c r="S279" i="1"/>
  <c r="S287" i="1" s="1"/>
  <c r="Q287" i="1"/>
  <c r="H1342" i="1"/>
  <c r="H1336" i="1"/>
  <c r="AA826" i="1"/>
  <c r="X617" i="1"/>
  <c r="AA1541" i="1"/>
  <c r="AA617" i="1"/>
  <c r="S624" i="1"/>
  <c r="AA624" i="1"/>
  <c r="S1541" i="1"/>
  <c r="S617" i="1"/>
  <c r="X624" i="1"/>
  <c r="AA1548" i="1"/>
  <c r="X1541" i="1"/>
  <c r="S1548" i="1"/>
  <c r="X1548" i="1"/>
  <c r="AA1556" i="1"/>
  <c r="S1549" i="1"/>
  <c r="AA1549" i="1"/>
  <c r="X1556" i="1"/>
  <c r="X1549" i="1"/>
  <c r="S1556" i="1"/>
  <c r="AA2032" i="1"/>
  <c r="X2032" i="1"/>
  <c r="X2025" i="1"/>
  <c r="N2032" i="1"/>
  <c r="S2025" i="1"/>
  <c r="S2032" i="1"/>
  <c r="AA2025" i="1"/>
  <c r="X1664" i="1"/>
  <c r="H3347" i="1"/>
  <c r="H3269" i="1"/>
  <c r="H3350" i="1"/>
  <c r="X1667" i="1"/>
  <c r="N3273" i="1"/>
  <c r="AA1665" i="1"/>
  <c r="H3348" i="1"/>
  <c r="N3353" i="1"/>
  <c r="H3268" i="1"/>
  <c r="H3272" i="1"/>
  <c r="H3352" i="1"/>
  <c r="AA3353" i="1"/>
  <c r="X3353" i="1"/>
  <c r="S3353" i="1"/>
  <c r="H3351" i="1"/>
  <c r="H3349" i="1"/>
  <c r="H3270" i="1"/>
  <c r="X3273" i="1"/>
  <c r="N3266" i="1"/>
  <c r="H3266" i="1" s="1"/>
  <c r="H3267" i="1"/>
  <c r="N3346" i="1"/>
  <c r="H3346" i="1" s="1"/>
  <c r="S3273" i="1"/>
  <c r="AA3273" i="1"/>
  <c r="H3271" i="1"/>
  <c r="N279" i="1"/>
  <c r="N287" i="1" s="1"/>
  <c r="H280" i="1"/>
  <c r="H288" i="1" s="1"/>
  <c r="S286" i="1"/>
  <c r="S294" i="1" s="1"/>
  <c r="X286" i="1"/>
  <c r="X294" i="1" s="1"/>
  <c r="H1339" i="1"/>
  <c r="H1338" i="1"/>
  <c r="H1341" i="1"/>
  <c r="H1337" i="1"/>
  <c r="H1340" i="1"/>
  <c r="E714" i="33"/>
  <c r="E713" i="33"/>
  <c r="S1664" i="1"/>
  <c r="I1671" i="1"/>
  <c r="E716" i="33"/>
  <c r="X1669" i="1"/>
  <c r="X1668" i="1"/>
  <c r="AA286" i="1"/>
  <c r="AA294" i="1" s="1"/>
  <c r="H822" i="1"/>
  <c r="H820" i="1"/>
  <c r="AA1666" i="1"/>
  <c r="X826" i="1"/>
  <c r="N819" i="1"/>
  <c r="H819" i="1" s="1"/>
  <c r="S826" i="1"/>
  <c r="N1664" i="1"/>
  <c r="H825" i="1"/>
  <c r="H1656" i="1"/>
  <c r="H1661" i="1"/>
  <c r="N1666" i="1"/>
  <c r="H284" i="1"/>
  <c r="H292" i="1" s="1"/>
  <c r="S1667" i="1"/>
  <c r="N826" i="1"/>
  <c r="AA1668" i="1"/>
  <c r="H824" i="1"/>
  <c r="H1662" i="1"/>
  <c r="H1660" i="1"/>
  <c r="X1665" i="1"/>
  <c r="H821" i="1"/>
  <c r="H1624" i="1"/>
  <c r="H823" i="1"/>
  <c r="H283" i="1"/>
  <c r="H291" i="1" s="1"/>
  <c r="H1659" i="1"/>
  <c r="S1665" i="1"/>
  <c r="S1663" i="1"/>
  <c r="S1669" i="1"/>
  <c r="H1627" i="1"/>
  <c r="H1657" i="1"/>
  <c r="X1663" i="1"/>
  <c r="V1671" i="1"/>
  <c r="P718" i="33" s="1"/>
  <c r="S1670" i="1"/>
  <c r="R1671" i="1"/>
  <c r="M718" i="33" s="1"/>
  <c r="AA1667" i="1"/>
  <c r="N1663" i="1"/>
  <c r="K1671" i="1"/>
  <c r="G718" i="33" s="1"/>
  <c r="H1630" i="1"/>
  <c r="AA1663" i="1"/>
  <c r="S314" i="1"/>
  <c r="V1666" i="1"/>
  <c r="P713" i="33" s="1"/>
  <c r="AD1671" i="1"/>
  <c r="V718" i="33" s="1"/>
  <c r="H1625" i="1"/>
  <c r="H1629" i="1"/>
  <c r="H1562" i="1"/>
  <c r="S1668" i="1"/>
  <c r="I1664" i="1"/>
  <c r="X1658" i="1"/>
  <c r="Z1671" i="1"/>
  <c r="S718" i="33" s="1"/>
  <c r="U1671" i="1"/>
  <c r="O718" i="33" s="1"/>
  <c r="W1671" i="1"/>
  <c r="Q718" i="33" s="1"/>
  <c r="O1666" i="1"/>
  <c r="J713" i="33" s="1"/>
  <c r="S1626" i="1"/>
  <c r="X1670" i="1"/>
  <c r="AA1631" i="1"/>
  <c r="Y1671" i="1"/>
  <c r="R718" i="33" s="1"/>
  <c r="S732" i="1"/>
  <c r="AC1665" i="1"/>
  <c r="U712" i="33" s="1"/>
  <c r="AC1671" i="1"/>
  <c r="U718" i="33" s="1"/>
  <c r="X1626" i="1"/>
  <c r="T1666" i="1"/>
  <c r="N713" i="33" s="1"/>
  <c r="M1671" i="1"/>
  <c r="I718" i="33" s="1"/>
  <c r="N1631" i="1"/>
  <c r="H1628" i="1"/>
  <c r="AB1671" i="1"/>
  <c r="T718" i="33" s="1"/>
  <c r="S1658" i="1"/>
  <c r="J1663" i="1"/>
  <c r="J1631" i="1"/>
  <c r="S1631" i="1"/>
  <c r="O1671" i="1"/>
  <c r="J718" i="33" s="1"/>
  <c r="X1631" i="1"/>
  <c r="T1671" i="1"/>
  <c r="N718" i="33" s="1"/>
  <c r="H1561" i="1"/>
  <c r="S4417" i="1"/>
  <c r="S1564" i="1"/>
  <c r="N732" i="1"/>
  <c r="N314" i="1"/>
  <c r="H1563" i="1"/>
  <c r="H1560" i="1"/>
  <c r="H1559" i="1"/>
  <c r="S1557" i="1"/>
  <c r="AA1557" i="1"/>
  <c r="AA1564" i="1"/>
  <c r="X1557" i="1"/>
  <c r="I1564" i="1"/>
  <c r="X1564" i="1"/>
  <c r="N1564" i="1"/>
  <c r="N4417" i="1"/>
  <c r="N1557" i="1"/>
  <c r="H1558" i="1"/>
  <c r="L1920" i="1"/>
  <c r="L448" i="1"/>
  <c r="L442" i="1"/>
  <c r="L1914" i="1"/>
  <c r="J1916" i="1"/>
  <c r="J444" i="1"/>
  <c r="J445" i="1"/>
  <c r="J1917" i="1"/>
  <c r="X2130" i="1" l="1"/>
  <c r="AA2124" i="1"/>
  <c r="AA4281" i="1"/>
  <c r="AA4282" i="1"/>
  <c r="N3317" i="1"/>
  <c r="AA4286" i="1"/>
  <c r="AA239" i="1"/>
  <c r="X972" i="1"/>
  <c r="H1565" i="1"/>
  <c r="AA4285" i="1"/>
  <c r="S4281" i="1"/>
  <c r="H1572" i="1"/>
  <c r="N4286" i="1"/>
  <c r="X4283" i="1"/>
  <c r="K4287" i="1"/>
  <c r="N4287" i="1" s="1"/>
  <c r="M4288" i="1"/>
  <c r="Q4288" i="1"/>
  <c r="O4288" i="1"/>
  <c r="W4288" i="1"/>
  <c r="V4288" i="1"/>
  <c r="AD4288" i="1"/>
  <c r="S4283" i="1"/>
  <c r="S4282" i="1"/>
  <c r="S4285" i="1"/>
  <c r="X4281" i="1"/>
  <c r="X4285" i="1"/>
  <c r="AA4284" i="1"/>
  <c r="X4284" i="1"/>
  <c r="AA4287" i="1"/>
  <c r="P4288" i="1"/>
  <c r="N4284" i="1"/>
  <c r="S4286" i="1"/>
  <c r="N4285" i="1"/>
  <c r="U4288" i="1"/>
  <c r="Y4288" i="1"/>
  <c r="L4288" i="1"/>
  <c r="R4288" i="1"/>
  <c r="AB4288" i="1"/>
  <c r="Z4288" i="1"/>
  <c r="T4288" i="1"/>
  <c r="AC4288" i="1"/>
  <c r="X4287" i="1"/>
  <c r="S4287" i="1"/>
  <c r="X4286" i="1"/>
  <c r="N4281" i="1"/>
  <c r="S4284" i="1"/>
  <c r="AA4283" i="1"/>
  <c r="X4282" i="1"/>
  <c r="N237" i="1"/>
  <c r="AA240" i="1"/>
  <c r="N2125" i="1"/>
  <c r="AA972" i="1"/>
  <c r="S972" i="1"/>
  <c r="AA2130" i="1"/>
  <c r="X2126" i="1"/>
  <c r="AA2126" i="1"/>
  <c r="AA2160" i="1"/>
  <c r="X2161" i="1"/>
  <c r="K971" i="1"/>
  <c r="N971" i="1" s="1"/>
  <c r="S240" i="1"/>
  <c r="S2130" i="1"/>
  <c r="S236" i="1"/>
  <c r="AA242" i="1"/>
  <c r="N2159" i="1"/>
  <c r="S2126" i="1"/>
  <c r="S2124" i="1"/>
  <c r="AA2129" i="1"/>
  <c r="X2129" i="1"/>
  <c r="X2162" i="1"/>
  <c r="W243" i="1"/>
  <c r="N2128" i="1"/>
  <c r="S237" i="1"/>
  <c r="S238" i="1"/>
  <c r="X237" i="1"/>
  <c r="N2124" i="1"/>
  <c r="N241" i="1"/>
  <c r="AA2159" i="1"/>
  <c r="N239" i="1"/>
  <c r="N3318" i="1"/>
  <c r="N236" i="1"/>
  <c r="X239" i="1"/>
  <c r="N3315" i="1"/>
  <c r="AA238" i="1"/>
  <c r="AA2125" i="1"/>
  <c r="S3318" i="1"/>
  <c r="N2161" i="1"/>
  <c r="S3319" i="1"/>
  <c r="AA3320" i="1"/>
  <c r="AA2163" i="1"/>
  <c r="X236" i="1"/>
  <c r="AA2128" i="1"/>
  <c r="AA237" i="1"/>
  <c r="S2127" i="1"/>
  <c r="S2160" i="1"/>
  <c r="X3315" i="1"/>
  <c r="N2162" i="1"/>
  <c r="X2158" i="1"/>
  <c r="AA2162" i="1"/>
  <c r="AA3317" i="1"/>
  <c r="AA3314" i="1"/>
  <c r="U243" i="1"/>
  <c r="U3321" i="1"/>
  <c r="U2165" i="1"/>
  <c r="Y243" i="1"/>
  <c r="Y3321" i="1"/>
  <c r="Y2165" i="1"/>
  <c r="P2131" i="1"/>
  <c r="P3321" i="1"/>
  <c r="P2165" i="1"/>
  <c r="S3314" i="1"/>
  <c r="AA3318" i="1"/>
  <c r="N3319" i="1"/>
  <c r="S3315" i="1"/>
  <c r="AA2161" i="1"/>
  <c r="S3320" i="1"/>
  <c r="X2159" i="1"/>
  <c r="X3319" i="1"/>
  <c r="AA2158" i="1"/>
  <c r="R2131" i="1"/>
  <c r="R3321" i="1"/>
  <c r="R2165" i="1"/>
  <c r="AB2131" i="1"/>
  <c r="AB3321" i="1"/>
  <c r="AB2165" i="1"/>
  <c r="Z2131" i="1"/>
  <c r="Z2165" i="1"/>
  <c r="AA2165" i="1" s="1"/>
  <c r="Z3321" i="1"/>
  <c r="L2131" i="1"/>
  <c r="L3321" i="1"/>
  <c r="L2165" i="1"/>
  <c r="S242" i="1"/>
  <c r="X2164" i="1"/>
  <c r="X3320" i="1"/>
  <c r="AA2164" i="1"/>
  <c r="S3317" i="1"/>
  <c r="X2160" i="1"/>
  <c r="O2131" i="1"/>
  <c r="O3321" i="1"/>
  <c r="O2165" i="1"/>
  <c r="W2131" i="1"/>
  <c r="W3321" i="1"/>
  <c r="W2165" i="1"/>
  <c r="V2131" i="1"/>
  <c r="V2165" i="1"/>
  <c r="V3321" i="1"/>
  <c r="T243" i="1"/>
  <c r="T3321" i="1"/>
  <c r="T2165" i="1"/>
  <c r="AC243" i="1"/>
  <c r="AC3321" i="1"/>
  <c r="AC2165" i="1"/>
  <c r="N2158" i="1"/>
  <c r="X3314" i="1"/>
  <c r="S2163" i="1"/>
  <c r="X3318" i="1"/>
  <c r="S3316" i="1"/>
  <c r="X2163" i="1"/>
  <c r="S2159" i="1"/>
  <c r="S2158" i="1"/>
  <c r="S2161" i="1"/>
  <c r="S2164" i="1"/>
  <c r="K3320" i="1"/>
  <c r="N3320" i="1" s="1"/>
  <c r="K2164" i="1"/>
  <c r="N2164" i="1" s="1"/>
  <c r="M243" i="1"/>
  <c r="M3321" i="1"/>
  <c r="M2165" i="1"/>
  <c r="Q2131" i="1"/>
  <c r="Q3321" i="1"/>
  <c r="Q2165" i="1"/>
  <c r="AD2131" i="1"/>
  <c r="AD2165" i="1"/>
  <c r="AD3321" i="1"/>
  <c r="N3314" i="1"/>
  <c r="AA3315" i="1"/>
  <c r="AA3316" i="1"/>
  <c r="N2163" i="1"/>
  <c r="S2162" i="1"/>
  <c r="X3317" i="1"/>
  <c r="X3316" i="1"/>
  <c r="AA3319" i="1"/>
  <c r="T2131" i="1"/>
  <c r="X2128" i="1"/>
  <c r="N2127" i="1"/>
  <c r="S2125" i="1"/>
  <c r="AC2131" i="1"/>
  <c r="X2127" i="1"/>
  <c r="N2129" i="1"/>
  <c r="X2125" i="1"/>
  <c r="S2128" i="1"/>
  <c r="X240" i="1"/>
  <c r="O243" i="1"/>
  <c r="L243" i="1"/>
  <c r="X2124" i="1"/>
  <c r="N240" i="1"/>
  <c r="X238" i="1"/>
  <c r="S241" i="1"/>
  <c r="V243" i="1"/>
  <c r="Y2131" i="1"/>
  <c r="X242" i="1"/>
  <c r="S2129" i="1"/>
  <c r="S239" i="1"/>
  <c r="X241" i="1"/>
  <c r="AD243" i="1"/>
  <c r="Z243" i="1"/>
  <c r="M2131" i="1"/>
  <c r="P243" i="1"/>
  <c r="AB243" i="1"/>
  <c r="U2131" i="1"/>
  <c r="R243" i="1"/>
  <c r="Q243" i="1"/>
  <c r="AA4424" i="1"/>
  <c r="S321" i="1"/>
  <c r="P311" i="33"/>
  <c r="N300" i="2" s="1"/>
  <c r="V3581" i="1" s="1"/>
  <c r="T310" i="33"/>
  <c r="R299" i="2" s="1"/>
  <c r="AB3580" i="1" s="1"/>
  <c r="AA321" i="1"/>
  <c r="T309" i="33"/>
  <c r="R298" i="2" s="1"/>
  <c r="AB3579" i="1" s="1"/>
  <c r="AA739" i="1"/>
  <c r="G307" i="33"/>
  <c r="E296" i="2" s="1"/>
  <c r="K3577" i="1" s="1"/>
  <c r="S739" i="1"/>
  <c r="E310" i="33"/>
  <c r="C299" i="2" s="1"/>
  <c r="I3580" i="1" s="1"/>
  <c r="K308" i="33"/>
  <c r="I297" i="2" s="1"/>
  <c r="P3578" i="1" s="1"/>
  <c r="X739" i="1"/>
  <c r="X321" i="1"/>
  <c r="X4424" i="1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i="1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 i="1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 i="33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i="33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 i="1"/>
  <c r="T3418" i="1"/>
  <c r="T727" i="1"/>
  <c r="H1665" i="1"/>
  <c r="D712" i="33" s="1"/>
  <c r="H3273" i="1"/>
  <c r="H3353" i="1"/>
  <c r="X1666" i="1"/>
  <c r="H1664" i="1"/>
  <c r="D711" i="33" s="1"/>
  <c r="H1669" i="1"/>
  <c r="D716" i="33" s="1"/>
  <c r="H826" i="1"/>
  <c r="E718" i="33"/>
  <c r="E711" i="33"/>
  <c r="H1670" i="1"/>
  <c r="D717" i="33" s="1"/>
  <c r="S1671" i="1"/>
  <c r="H1668" i="1"/>
  <c r="D715" i="33" s="1"/>
  <c r="X1671" i="1"/>
  <c r="AA1671" i="1"/>
  <c r="H1667" i="1"/>
  <c r="D714" i="33" s="1"/>
  <c r="H1658" i="1"/>
  <c r="H1663" i="1"/>
  <c r="N1671" i="1"/>
  <c r="S1666" i="1"/>
  <c r="H1626" i="1"/>
  <c r="J1671" i="1"/>
  <c r="F718" i="33" s="1"/>
  <c r="H1631" i="1"/>
  <c r="H1557" i="1"/>
  <c r="H1564" i="1"/>
  <c r="T516" i="1"/>
  <c r="AD448" i="1"/>
  <c r="AD1920" i="1"/>
  <c r="P1915" i="1"/>
  <c r="P443" i="1"/>
  <c r="AD444" i="1"/>
  <c r="AD1916" i="1"/>
  <c r="AD1919" i="1"/>
  <c r="AD447" i="1"/>
  <c r="AC447" i="1"/>
  <c r="AC1919" i="1"/>
  <c r="AB441" i="1"/>
  <c r="AB1913" i="1"/>
  <c r="AB1920" i="1"/>
  <c r="AB448" i="1"/>
  <c r="AB446" i="1"/>
  <c r="AB1918" i="1"/>
  <c r="Z1915" i="1"/>
  <c r="Z443" i="1"/>
  <c r="Z1917" i="1"/>
  <c r="Z445" i="1"/>
  <c r="Y1919" i="1"/>
  <c r="Y447" i="1"/>
  <c r="Y1913" i="1"/>
  <c r="Y441" i="1"/>
  <c r="W1920" i="1"/>
  <c r="W448" i="1"/>
  <c r="W1914" i="1"/>
  <c r="W442" i="1"/>
  <c r="V1919" i="1"/>
  <c r="V447" i="1"/>
  <c r="V442" i="1"/>
  <c r="V1914" i="1"/>
  <c r="U1913" i="1"/>
  <c r="U441" i="1"/>
  <c r="U1920" i="1"/>
  <c r="U448" i="1"/>
  <c r="T1919" i="1"/>
  <c r="T447" i="1"/>
  <c r="T1918" i="1"/>
  <c r="T446" i="1"/>
  <c r="R1915" i="1"/>
  <c r="R443" i="1"/>
  <c r="O447" i="1"/>
  <c r="O1919" i="1"/>
  <c r="O1913" i="1"/>
  <c r="O441" i="1"/>
  <c r="M1920" i="1"/>
  <c r="M448" i="1"/>
  <c r="O1916" i="1"/>
  <c r="O444" i="1"/>
  <c r="P447" i="1"/>
  <c r="P1919" i="1"/>
  <c r="J1914" i="1"/>
  <c r="J442" i="1"/>
  <c r="M1914" i="1"/>
  <c r="M442" i="1"/>
  <c r="L1919" i="1"/>
  <c r="L447" i="1"/>
  <c r="O442" i="1"/>
  <c r="O1914" i="1"/>
  <c r="L1913" i="1"/>
  <c r="L441" i="1"/>
  <c r="M447" i="1"/>
  <c r="M1919" i="1"/>
  <c r="O1917" i="1"/>
  <c r="O445" i="1"/>
  <c r="AD443" i="1"/>
  <c r="AD1915" i="1"/>
  <c r="AC1915" i="1"/>
  <c r="AC443" i="1"/>
  <c r="AB444" i="1"/>
  <c r="AB1916" i="1"/>
  <c r="Z1918" i="1"/>
  <c r="Z446" i="1"/>
  <c r="Z444" i="1"/>
  <c r="Z1916" i="1"/>
  <c r="Y1918" i="1"/>
  <c r="Y446" i="1"/>
  <c r="W446" i="1"/>
  <c r="W1918" i="1"/>
  <c r="V443" i="1"/>
  <c r="V1915" i="1"/>
  <c r="U442" i="1"/>
  <c r="U1914" i="1"/>
  <c r="T1913" i="1"/>
  <c r="T441" i="1"/>
  <c r="T442" i="1"/>
  <c r="T1914" i="1"/>
  <c r="R441" i="1"/>
  <c r="R1913" i="1"/>
  <c r="L1915" i="1"/>
  <c r="L443" i="1"/>
  <c r="Q447" i="1"/>
  <c r="Q1919" i="1"/>
  <c r="Q1918" i="1"/>
  <c r="Q446" i="1"/>
  <c r="P1914" i="1"/>
  <c r="P442" i="1"/>
  <c r="J447" i="1"/>
  <c r="J1919" i="1"/>
  <c r="O1915" i="1"/>
  <c r="O443" i="1"/>
  <c r="Q441" i="1"/>
  <c r="Q1913" i="1"/>
  <c r="M446" i="1"/>
  <c r="M1918" i="1"/>
  <c r="K1920" i="1"/>
  <c r="K448" i="1"/>
  <c r="P448" i="1"/>
  <c r="P1920" i="1"/>
  <c r="M444" i="1"/>
  <c r="M1916" i="1"/>
  <c r="L1917" i="1"/>
  <c r="L445" i="1"/>
  <c r="AD441" i="1"/>
  <c r="AD1913" i="1"/>
  <c r="AD445" i="1"/>
  <c r="AD1917" i="1"/>
  <c r="AC444" i="1"/>
  <c r="AC1916" i="1"/>
  <c r="AC442" i="1"/>
  <c r="AC1914" i="1"/>
  <c r="AB442" i="1"/>
  <c r="AB1914" i="1"/>
  <c r="AB443" i="1"/>
  <c r="AB1915" i="1"/>
  <c r="Z1920" i="1"/>
  <c r="Z448" i="1"/>
  <c r="Z1914" i="1"/>
  <c r="Z442" i="1"/>
  <c r="Y1916" i="1"/>
  <c r="Y444" i="1"/>
  <c r="Y442" i="1"/>
  <c r="Y1914" i="1"/>
  <c r="W444" i="1"/>
  <c r="W1916" i="1"/>
  <c r="W441" i="1"/>
  <c r="W1913" i="1"/>
  <c r="V441" i="1"/>
  <c r="V1913" i="1"/>
  <c r="V446" i="1"/>
  <c r="V1918" i="1"/>
  <c r="U447" i="1"/>
  <c r="U1919" i="1"/>
  <c r="U1917" i="1"/>
  <c r="U445" i="1"/>
  <c r="T1915" i="1"/>
  <c r="T443" i="1"/>
  <c r="T448" i="1"/>
  <c r="T1920" i="1"/>
  <c r="R444" i="1"/>
  <c r="R1916" i="1"/>
  <c r="M443" i="1"/>
  <c r="M1915" i="1"/>
  <c r="R447" i="1"/>
  <c r="R1919" i="1"/>
  <c r="L444" i="1"/>
  <c r="L1916" i="1"/>
  <c r="P445" i="1"/>
  <c r="P1917" i="1"/>
  <c r="K444" i="1"/>
  <c r="K1916" i="1"/>
  <c r="K442" i="1"/>
  <c r="K1914" i="1"/>
  <c r="J1915" i="1"/>
  <c r="J443" i="1"/>
  <c r="Q448" i="1"/>
  <c r="Q1920" i="1"/>
  <c r="P1918" i="1"/>
  <c r="P446" i="1"/>
  <c r="Q444" i="1"/>
  <c r="Q1916" i="1"/>
  <c r="O1918" i="1"/>
  <c r="O446" i="1"/>
  <c r="J446" i="1"/>
  <c r="J1918" i="1"/>
  <c r="Q443" i="1"/>
  <c r="Q1915" i="1"/>
  <c r="AC1917" i="1"/>
  <c r="AC445" i="1"/>
  <c r="AC441" i="1"/>
  <c r="AC1913" i="1"/>
  <c r="Y1915" i="1"/>
  <c r="Y443" i="1"/>
  <c r="W443" i="1"/>
  <c r="W1915" i="1"/>
  <c r="V445" i="1"/>
  <c r="V1917" i="1"/>
  <c r="U446" i="1"/>
  <c r="U1918" i="1"/>
  <c r="R1918" i="1"/>
  <c r="R446" i="1"/>
  <c r="R1914" i="1"/>
  <c r="R442" i="1"/>
  <c r="K446" i="1"/>
  <c r="K1918" i="1"/>
  <c r="AD1918" i="1"/>
  <c r="AD446" i="1"/>
  <c r="AD1914" i="1"/>
  <c r="AD442" i="1"/>
  <c r="AC448" i="1"/>
  <c r="AC1920" i="1"/>
  <c r="AC1918" i="1"/>
  <c r="AC446" i="1"/>
  <c r="AB445" i="1"/>
  <c r="AB1917" i="1"/>
  <c r="AB1919" i="1"/>
  <c r="AB447" i="1"/>
  <c r="Z1919" i="1"/>
  <c r="Z447" i="1"/>
  <c r="Z441" i="1"/>
  <c r="Z1913" i="1"/>
  <c r="Y448" i="1"/>
  <c r="Y1920" i="1"/>
  <c r="Y1917" i="1"/>
  <c r="Y445" i="1"/>
  <c r="W447" i="1"/>
  <c r="W1919" i="1"/>
  <c r="W445" i="1"/>
  <c r="W1917" i="1"/>
  <c r="V1916" i="1"/>
  <c r="V444" i="1"/>
  <c r="V448" i="1"/>
  <c r="V1920" i="1"/>
  <c r="U444" i="1"/>
  <c r="U1916" i="1"/>
  <c r="U443" i="1"/>
  <c r="U1915" i="1"/>
  <c r="T444" i="1"/>
  <c r="T1916" i="1"/>
  <c r="T1917" i="1"/>
  <c r="T445" i="1"/>
  <c r="R445" i="1"/>
  <c r="R1917" i="1"/>
  <c r="R1920" i="1"/>
  <c r="R448" i="1"/>
  <c r="K1913" i="1"/>
  <c r="K441" i="1"/>
  <c r="P1916" i="1"/>
  <c r="P444" i="1"/>
  <c r="K443" i="1"/>
  <c r="K1915" i="1"/>
  <c r="Q445" i="1"/>
  <c r="Q1917" i="1"/>
  <c r="P441" i="1"/>
  <c r="P1913" i="1"/>
  <c r="L446" i="1"/>
  <c r="L1918" i="1"/>
  <c r="K445" i="1"/>
  <c r="K1917" i="1"/>
  <c r="J1913" i="1"/>
  <c r="J441" i="1"/>
  <c r="M445" i="1"/>
  <c r="M1917" i="1"/>
  <c r="M1913" i="1"/>
  <c r="M441" i="1"/>
  <c r="K1919" i="1"/>
  <c r="K447" i="1"/>
  <c r="Q442" i="1"/>
  <c r="Q1914" i="1"/>
  <c r="O1920" i="1"/>
  <c r="O448" i="1"/>
  <c r="J282" i="1"/>
  <c r="J290" i="1" s="1"/>
  <c r="J448" i="1"/>
  <c r="J1920" i="1"/>
  <c r="K286" i="1"/>
  <c r="K294" i="1" s="1"/>
  <c r="J279" i="1"/>
  <c r="J287" i="1" s="1"/>
  <c r="K4423" i="1"/>
  <c r="K320" i="1"/>
  <c r="K738" i="1"/>
  <c r="K285" i="1"/>
  <c r="K293" i="1" s="1"/>
  <c r="K242" i="1"/>
  <c r="K2130" i="1"/>
  <c r="J281" i="1"/>
  <c r="J289" i="1" s="1"/>
  <c r="J285" i="1"/>
  <c r="J293" i="1" s="1"/>
  <c r="AA243" i="1" l="1"/>
  <c r="N448" i="1"/>
  <c r="N3582" i="1"/>
  <c r="AA3577" i="1"/>
  <c r="AA3581" i="1"/>
  <c r="S3577" i="1"/>
  <c r="X3580" i="1"/>
  <c r="AA3580" i="1"/>
  <c r="O514" i="1"/>
  <c r="O3578" i="1"/>
  <c r="S3578" i="1" s="1"/>
  <c r="P517" i="1"/>
  <c r="P3581" i="1"/>
  <c r="S3581" i="1" s="1"/>
  <c r="O963" i="1"/>
  <c r="O3583" i="1"/>
  <c r="S3583" i="1" s="1"/>
  <c r="N3583" i="1"/>
  <c r="S3580" i="1"/>
  <c r="L960" i="1"/>
  <c r="L3580" i="1"/>
  <c r="N3580" i="1" s="1"/>
  <c r="X3579" i="1"/>
  <c r="X3577" i="1"/>
  <c r="N3579" i="1"/>
  <c r="N3577" i="1"/>
  <c r="AA3582" i="1"/>
  <c r="U962" i="1"/>
  <c r="U3582" i="1"/>
  <c r="X3582" i="1" s="1"/>
  <c r="X3581" i="1"/>
  <c r="N3578" i="1"/>
  <c r="S3579" i="1"/>
  <c r="Z519" i="1"/>
  <c r="Z3583" i="1"/>
  <c r="AA3583" i="1" s="1"/>
  <c r="X3578" i="1"/>
  <c r="R962" i="1"/>
  <c r="R3582" i="1"/>
  <c r="S3582" i="1" s="1"/>
  <c r="K517" i="1"/>
  <c r="K3581" i="1"/>
  <c r="M961" i="1"/>
  <c r="M3581" i="1"/>
  <c r="AA3579" i="1"/>
  <c r="X3583" i="1"/>
  <c r="AD4273" i="1"/>
  <c r="AD2198" i="1"/>
  <c r="AA4288" i="1"/>
  <c r="S4288" i="1"/>
  <c r="X4288" i="1"/>
  <c r="Q960" i="1"/>
  <c r="Y959" i="1"/>
  <c r="M958" i="1"/>
  <c r="L519" i="1"/>
  <c r="W517" i="1"/>
  <c r="L959" i="1"/>
  <c r="P514" i="1"/>
  <c r="Q519" i="1"/>
  <c r="O517" i="1"/>
  <c r="U959" i="1"/>
  <c r="R516" i="1"/>
  <c r="U518" i="1"/>
  <c r="T517" i="1"/>
  <c r="Y963" i="1"/>
  <c r="AC962" i="1"/>
  <c r="J725" i="1"/>
  <c r="R519" i="1"/>
  <c r="P516" i="1"/>
  <c r="V515" i="1"/>
  <c r="K958" i="1"/>
  <c r="Z963" i="1"/>
  <c r="U958" i="1"/>
  <c r="AB518" i="1"/>
  <c r="J3419" i="1"/>
  <c r="L517" i="1"/>
  <c r="M516" i="1"/>
  <c r="K963" i="1"/>
  <c r="J960" i="1"/>
  <c r="AB961" i="1"/>
  <c r="AD4217" i="1"/>
  <c r="AD958" i="1"/>
  <c r="U963" i="1"/>
  <c r="K960" i="1"/>
  <c r="T959" i="1"/>
  <c r="AB515" i="1"/>
  <c r="AD959" i="1"/>
  <c r="J729" i="1"/>
  <c r="U961" i="1"/>
  <c r="J959" i="1"/>
  <c r="Y961" i="1"/>
  <c r="O958" i="1"/>
  <c r="Z959" i="1"/>
  <c r="W518" i="1"/>
  <c r="W960" i="1"/>
  <c r="J963" i="1"/>
  <c r="M515" i="1"/>
  <c r="AC959" i="1"/>
  <c r="M963" i="1"/>
  <c r="K959" i="1"/>
  <c r="O519" i="1"/>
  <c r="AB3418" i="1"/>
  <c r="AC958" i="1"/>
  <c r="L961" i="1"/>
  <c r="J516" i="1"/>
  <c r="X243" i="1"/>
  <c r="W513" i="1"/>
  <c r="O961" i="1"/>
  <c r="AB963" i="1"/>
  <c r="Q963" i="1"/>
  <c r="Y514" i="1"/>
  <c r="J517" i="1"/>
  <c r="V960" i="1"/>
  <c r="P963" i="1"/>
  <c r="L958" i="1"/>
  <c r="T518" i="1"/>
  <c r="O515" i="1"/>
  <c r="U517" i="1"/>
  <c r="Q962" i="1"/>
  <c r="Q959" i="1"/>
  <c r="T962" i="1"/>
  <c r="U516" i="1"/>
  <c r="AC515" i="1"/>
  <c r="W516" i="1"/>
  <c r="K519" i="1"/>
  <c r="O960" i="1"/>
  <c r="R959" i="1"/>
  <c r="K961" i="1"/>
  <c r="M960" i="1"/>
  <c r="R513" i="1"/>
  <c r="L963" i="1"/>
  <c r="V958" i="1"/>
  <c r="AC960" i="1"/>
  <c r="X2165" i="1"/>
  <c r="S2131" i="1"/>
  <c r="AA2131" i="1"/>
  <c r="AB962" i="1"/>
  <c r="W963" i="1"/>
  <c r="Z960" i="1"/>
  <c r="K962" i="1"/>
  <c r="AB727" i="1"/>
  <c r="V963" i="1"/>
  <c r="AC963" i="1"/>
  <c r="Q961" i="1"/>
  <c r="Z517" i="1"/>
  <c r="W515" i="1"/>
  <c r="Y962" i="1"/>
  <c r="P958" i="1"/>
  <c r="P960" i="1"/>
  <c r="AC518" i="1"/>
  <c r="L515" i="1"/>
  <c r="AC517" i="1"/>
  <c r="U519" i="1"/>
  <c r="AD962" i="1"/>
  <c r="V961" i="1"/>
  <c r="Y960" i="1"/>
  <c r="X2131" i="1"/>
  <c r="V514" i="1"/>
  <c r="V517" i="1"/>
  <c r="Q958" i="1"/>
  <c r="P959" i="1"/>
  <c r="W961" i="1"/>
  <c r="V959" i="1"/>
  <c r="R3421" i="1"/>
  <c r="Z515" i="1"/>
  <c r="J519" i="1"/>
  <c r="R514" i="1"/>
  <c r="R518" i="1"/>
  <c r="J518" i="1"/>
  <c r="AB514" i="1"/>
  <c r="W962" i="1"/>
  <c r="U960" i="1"/>
  <c r="O959" i="1"/>
  <c r="M959" i="1"/>
  <c r="AD961" i="1"/>
  <c r="Z961" i="1"/>
  <c r="R960" i="1"/>
  <c r="W3417" i="1"/>
  <c r="AB958" i="1"/>
  <c r="O513" i="1"/>
  <c r="Z518" i="1"/>
  <c r="Y517" i="1"/>
  <c r="O518" i="1"/>
  <c r="J513" i="1"/>
  <c r="Z962" i="1"/>
  <c r="P728" i="1"/>
  <c r="J962" i="1"/>
  <c r="R958" i="1"/>
  <c r="O962" i="1"/>
  <c r="AD2230" i="1"/>
  <c r="AD4313" i="1"/>
  <c r="AD2174" i="1"/>
  <c r="AD2182" i="1"/>
  <c r="AD3306" i="1"/>
  <c r="X3321" i="1"/>
  <c r="S2165" i="1"/>
  <c r="L513" i="1"/>
  <c r="AB513" i="1"/>
  <c r="Q518" i="1"/>
  <c r="T514" i="1"/>
  <c r="Q515" i="1"/>
  <c r="J515" i="1"/>
  <c r="P513" i="1"/>
  <c r="P961" i="1"/>
  <c r="AB959" i="1"/>
  <c r="T958" i="1"/>
  <c r="S3321" i="1"/>
  <c r="AA3321" i="1"/>
  <c r="U513" i="1"/>
  <c r="V516" i="1"/>
  <c r="Z513" i="1"/>
  <c r="AD514" i="1"/>
  <c r="V518" i="1"/>
  <c r="AB519" i="1"/>
  <c r="R961" i="1"/>
  <c r="J961" i="1"/>
  <c r="M962" i="1"/>
  <c r="AD516" i="1"/>
  <c r="R517" i="1"/>
  <c r="AB517" i="1"/>
  <c r="M513" i="1"/>
  <c r="Y958" i="1"/>
  <c r="AD960" i="1"/>
  <c r="L514" i="1"/>
  <c r="P519" i="1"/>
  <c r="O516" i="1"/>
  <c r="R515" i="1"/>
  <c r="T519" i="1"/>
  <c r="M518" i="1"/>
  <c r="AC514" i="1"/>
  <c r="T963" i="1"/>
  <c r="V962" i="1"/>
  <c r="J514" i="1"/>
  <c r="Y519" i="1"/>
  <c r="P515" i="1"/>
  <c r="T513" i="1"/>
  <c r="P518" i="1"/>
  <c r="K514" i="1"/>
  <c r="T515" i="1"/>
  <c r="Z514" i="1"/>
  <c r="AD517" i="1"/>
  <c r="T961" i="1"/>
  <c r="L962" i="1"/>
  <c r="AB960" i="1"/>
  <c r="Z958" i="1"/>
  <c r="W959" i="1"/>
  <c r="W958" i="1"/>
  <c r="AC961" i="1"/>
  <c r="R963" i="1"/>
  <c r="W514" i="1"/>
  <c r="K513" i="1"/>
  <c r="AD518" i="1"/>
  <c r="Y518" i="1"/>
  <c r="AB516" i="1"/>
  <c r="L518" i="1"/>
  <c r="J958" i="1"/>
  <c r="P962" i="1"/>
  <c r="AD963" i="1"/>
  <c r="V519" i="1"/>
  <c r="Q513" i="1"/>
  <c r="AC513" i="1"/>
  <c r="K516" i="1"/>
  <c r="L516" i="1"/>
  <c r="Q3418" i="1"/>
  <c r="L726" i="1"/>
  <c r="Y513" i="1"/>
  <c r="AD519" i="1"/>
  <c r="Z516" i="1"/>
  <c r="Q514" i="1"/>
  <c r="Q517" i="1"/>
  <c r="M3418" i="1"/>
  <c r="K3421" i="1"/>
  <c r="O728" i="1"/>
  <c r="AB3419" i="1"/>
  <c r="O730" i="1"/>
  <c r="Y3417" i="1"/>
  <c r="AB729" i="1"/>
  <c r="M3416" i="1"/>
  <c r="AB726" i="1"/>
  <c r="Q516" i="1"/>
  <c r="V513" i="1"/>
  <c r="AC516" i="1"/>
  <c r="M517" i="1"/>
  <c r="K515" i="1"/>
  <c r="W519" i="1"/>
  <c r="R3418" i="1"/>
  <c r="U729" i="1"/>
  <c r="T3419" i="1"/>
  <c r="Y3421" i="1"/>
  <c r="AC3420" i="1"/>
  <c r="R730" i="1"/>
  <c r="P3418" i="1"/>
  <c r="V3417" i="1"/>
  <c r="U3421" i="1"/>
  <c r="M730" i="1"/>
  <c r="S243" i="1"/>
  <c r="K518" i="1"/>
  <c r="M519" i="1"/>
  <c r="M514" i="1"/>
  <c r="AC519" i="1"/>
  <c r="U514" i="1"/>
  <c r="Y515" i="1"/>
  <c r="AD515" i="1"/>
  <c r="Y516" i="1"/>
  <c r="AD513" i="1"/>
  <c r="U515" i="1"/>
  <c r="U728" i="1"/>
  <c r="Y728" i="1"/>
  <c r="O3416" i="1"/>
  <c r="Z726" i="1"/>
  <c r="W3420" i="1"/>
  <c r="M3417" i="1"/>
  <c r="P3416" i="1"/>
  <c r="V728" i="1"/>
  <c r="AD730" i="1"/>
  <c r="K3420" i="1"/>
  <c r="Q726" i="1"/>
  <c r="K728" i="1"/>
  <c r="W729" i="1"/>
  <c r="Y729" i="1"/>
  <c r="Y730" i="1"/>
  <c r="T730" i="1"/>
  <c r="AD729" i="1"/>
  <c r="Y3416" i="1"/>
  <c r="J728" i="1"/>
  <c r="K725" i="1"/>
  <c r="AD3419" i="1"/>
  <c r="W730" i="1"/>
  <c r="R3420" i="1"/>
  <c r="V3419" i="1"/>
  <c r="R729" i="1"/>
  <c r="P725" i="1"/>
  <c r="Y727" i="1"/>
  <c r="M382" i="33"/>
  <c r="K320" i="2" s="1"/>
  <c r="H377" i="33"/>
  <c r="F315" i="2" s="1"/>
  <c r="L2239" i="1" s="1"/>
  <c r="K726" i="1"/>
  <c r="L381" i="33"/>
  <c r="J319" i="2" s="1"/>
  <c r="O379" i="33"/>
  <c r="M317" i="2" s="1"/>
  <c r="AB3417" i="1"/>
  <c r="O380" i="33"/>
  <c r="M318" i="2" s="1"/>
  <c r="M380" i="33"/>
  <c r="K318" i="2" s="1"/>
  <c r="R2242" i="1" s="1"/>
  <c r="AD725" i="1"/>
  <c r="R3417" i="1"/>
  <c r="M3419" i="1"/>
  <c r="J376" i="33"/>
  <c r="H314" i="2" s="1"/>
  <c r="V378" i="33"/>
  <c r="T316" i="2" s="1"/>
  <c r="AC728" i="1"/>
  <c r="Q729" i="1"/>
  <c r="O726" i="1"/>
  <c r="Z3421" i="1"/>
  <c r="K3419" i="1"/>
  <c r="Z727" i="1"/>
  <c r="Y726" i="1"/>
  <c r="Q3417" i="1"/>
  <c r="Z730" i="1"/>
  <c r="T3416" i="1"/>
  <c r="T725" i="1"/>
  <c r="AD726" i="1"/>
  <c r="L3421" i="1"/>
  <c r="Q3420" i="1"/>
  <c r="O3417" i="1"/>
  <c r="Z3416" i="1"/>
  <c r="J730" i="1"/>
  <c r="Y3420" i="1"/>
  <c r="T728" i="1"/>
  <c r="O3421" i="1"/>
  <c r="Y725" i="1"/>
  <c r="V730" i="1"/>
  <c r="AC729" i="1"/>
  <c r="K3416" i="1"/>
  <c r="AD728" i="1"/>
  <c r="Z728" i="1"/>
  <c r="W726" i="1"/>
  <c r="R226" i="1"/>
  <c r="AD3420" i="1"/>
  <c r="P3417" i="1"/>
  <c r="P726" i="1"/>
  <c r="U3420" i="1"/>
  <c r="T3421" i="1"/>
  <c r="P730" i="1"/>
  <c r="P729" i="1"/>
  <c r="P727" i="1"/>
  <c r="V726" i="1"/>
  <c r="Z3419" i="1"/>
  <c r="W3416" i="1"/>
  <c r="W725" i="1"/>
  <c r="AC3419" i="1"/>
  <c r="P3421" i="1"/>
  <c r="V3421" i="1"/>
  <c r="J3416" i="1"/>
  <c r="P3420" i="1"/>
  <c r="R727" i="1"/>
  <c r="R3416" i="1"/>
  <c r="AB725" i="1"/>
  <c r="M728" i="1"/>
  <c r="K3417" i="1"/>
  <c r="Y3418" i="1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 i="1"/>
  <c r="R3419" i="1"/>
  <c r="AB728" i="1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 i="1"/>
  <c r="J3420" i="1"/>
  <c r="P3419" i="1"/>
  <c r="T726" i="1"/>
  <c r="W3418" i="1"/>
  <c r="V725" i="1"/>
  <c r="R725" i="1"/>
  <c r="N314" i="33"/>
  <c r="L303" i="2" s="1"/>
  <c r="T3584" i="1" s="1"/>
  <c r="Z725" i="1"/>
  <c r="J3417" i="1"/>
  <c r="Z3420" i="1"/>
  <c r="Z3417" i="1"/>
  <c r="K314" i="33"/>
  <c r="I303" i="2" s="1"/>
  <c r="K3418" i="1"/>
  <c r="L729" i="1"/>
  <c r="L727" i="1"/>
  <c r="J3421" i="1"/>
  <c r="M726" i="1"/>
  <c r="M2240" i="1"/>
  <c r="AC726" i="1"/>
  <c r="T3420" i="1"/>
  <c r="O3420" i="1"/>
  <c r="O725" i="1"/>
  <c r="Z729" i="1"/>
  <c r="U3418" i="1"/>
  <c r="U727" i="1"/>
  <c r="U730" i="1"/>
  <c r="K727" i="1"/>
  <c r="L3420" i="1"/>
  <c r="L3418" i="1"/>
  <c r="W727" i="1"/>
  <c r="AC3417" i="1"/>
  <c r="T729" i="1"/>
  <c r="L3416" i="1"/>
  <c r="L3419" i="1"/>
  <c r="AC727" i="1"/>
  <c r="U3419" i="1"/>
  <c r="O729" i="1"/>
  <c r="Y3419" i="1"/>
  <c r="T3417" i="1"/>
  <c r="AB3416" i="1"/>
  <c r="J726" i="1"/>
  <c r="V727" i="1"/>
  <c r="M314" i="33"/>
  <c r="K303" i="2" s="1"/>
  <c r="R3584" i="1" s="1"/>
  <c r="V3420" i="1"/>
  <c r="J727" i="1"/>
  <c r="R728" i="1"/>
  <c r="R726" i="1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 i="1"/>
  <c r="M729" i="1"/>
  <c r="Q314" i="33"/>
  <c r="O303" i="2" s="1"/>
  <c r="W3584" i="1" s="1"/>
  <c r="M727" i="1"/>
  <c r="V3418" i="1"/>
  <c r="U314" i="33"/>
  <c r="S303" i="2" s="1"/>
  <c r="AC3584" i="1" s="1"/>
  <c r="K730" i="1"/>
  <c r="O727" i="1"/>
  <c r="AC3416" i="1"/>
  <c r="J3418" i="1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 i="1"/>
  <c r="Q730" i="1"/>
  <c r="U3416" i="1"/>
  <c r="O3418" i="1"/>
  <c r="AC725" i="1"/>
  <c r="O3419" i="1"/>
  <c r="J314" i="33"/>
  <c r="H303" i="2" s="1"/>
  <c r="O3584" i="1" s="1"/>
  <c r="M3421" i="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 i="1"/>
  <c r="AD3416" i="1"/>
  <c r="T314" i="33"/>
  <c r="R303" i="2" s="1"/>
  <c r="AB3584" i="1" s="1"/>
  <c r="L728" i="1"/>
  <c r="Q3421" i="1"/>
  <c r="D311" i="33"/>
  <c r="B300" i="2" s="1"/>
  <c r="D313" i="33"/>
  <c r="B302" i="2" s="1"/>
  <c r="P314" i="33"/>
  <c r="N303" i="2" s="1"/>
  <c r="V3584" i="1" s="1"/>
  <c r="D307" i="33"/>
  <c r="B296" i="2" s="1"/>
  <c r="M725" i="1"/>
  <c r="AD3421" i="1"/>
  <c r="W728" i="1"/>
  <c r="W3421" i="1"/>
  <c r="L3417" i="1"/>
  <c r="C296" i="2"/>
  <c r="I3577" i="1" s="1"/>
  <c r="D308" i="33"/>
  <c r="B297" i="2" s="1"/>
  <c r="AC730" i="1"/>
  <c r="AC3418" i="1"/>
  <c r="U725" i="1"/>
  <c r="Q3419" i="1"/>
  <c r="D312" i="33"/>
  <c r="B301" i="2" s="1"/>
  <c r="Q725" i="1"/>
  <c r="Q3416" i="1"/>
  <c r="AB3420" i="1"/>
  <c r="L730" i="1"/>
  <c r="K729" i="1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 i="1"/>
  <c r="U3417" i="1"/>
  <c r="U726" i="1"/>
  <c r="AD3417" i="1"/>
  <c r="D309" i="33"/>
  <c r="B298" i="2" s="1"/>
  <c r="V3416" i="1"/>
  <c r="AC3421" i="1"/>
  <c r="Q727" i="1"/>
  <c r="H314" i="33"/>
  <c r="F303" i="2" s="1"/>
  <c r="L3584" i="1" s="1"/>
  <c r="Z3418" i="1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 i="1"/>
  <c r="O3415" i="1"/>
  <c r="O724" i="1"/>
  <c r="AB957" i="1"/>
  <c r="AB3415" i="1"/>
  <c r="AB724" i="1"/>
  <c r="W957" i="1"/>
  <c r="W3415" i="1"/>
  <c r="W724" i="1"/>
  <c r="I961" i="1"/>
  <c r="I728" i="1"/>
  <c r="I3419" i="1"/>
  <c r="AC957" i="1"/>
  <c r="AC3415" i="1"/>
  <c r="AC724" i="1"/>
  <c r="R957" i="1"/>
  <c r="R3415" i="1"/>
  <c r="R724" i="1"/>
  <c r="I963" i="1"/>
  <c r="I730" i="1"/>
  <c r="I3421" i="1"/>
  <c r="M957" i="1"/>
  <c r="M724" i="1"/>
  <c r="M3415" i="1"/>
  <c r="P957" i="1"/>
  <c r="P3415" i="1"/>
  <c r="P724" i="1"/>
  <c r="Z957" i="1"/>
  <c r="Z724" i="1"/>
  <c r="Z3415" i="1"/>
  <c r="T957" i="1"/>
  <c r="T3415" i="1"/>
  <c r="T724" i="1"/>
  <c r="I960" i="1"/>
  <c r="I3418" i="1"/>
  <c r="I727" i="1"/>
  <c r="K957" i="1"/>
  <c r="K3415" i="1"/>
  <c r="K724" i="1"/>
  <c r="L957" i="1"/>
  <c r="L3415" i="1"/>
  <c r="L724" i="1"/>
  <c r="J957" i="1"/>
  <c r="J3415" i="1"/>
  <c r="J724" i="1"/>
  <c r="I958" i="1"/>
  <c r="I725" i="1"/>
  <c r="I3416" i="1"/>
  <c r="I962" i="1"/>
  <c r="I729" i="1"/>
  <c r="I3420" i="1"/>
  <c r="Q957" i="1"/>
  <c r="Q724" i="1"/>
  <c r="Q3415" i="1"/>
  <c r="V957" i="1"/>
  <c r="V724" i="1"/>
  <c r="V3415" i="1"/>
  <c r="AD957" i="1"/>
  <c r="AD724" i="1"/>
  <c r="AD2116" i="1"/>
  <c r="AD3415" i="1"/>
  <c r="AD2238" i="1"/>
  <c r="AD220" i="1"/>
  <c r="AD228" i="1"/>
  <c r="Y957" i="1"/>
  <c r="Y3415" i="1"/>
  <c r="Y724" i="1"/>
  <c r="U957" i="1"/>
  <c r="U3415" i="1"/>
  <c r="U724" i="1"/>
  <c r="I959" i="1"/>
  <c r="I3417" i="1"/>
  <c r="I726" i="1"/>
  <c r="N1920" i="1"/>
  <c r="H1666" i="1"/>
  <c r="D713" i="33" s="1"/>
  <c r="H1671" i="1"/>
  <c r="D718" i="33" s="1"/>
  <c r="AA1918" i="1"/>
  <c r="N320" i="1"/>
  <c r="AA446" i="1"/>
  <c r="N1914" i="1"/>
  <c r="N442" i="1"/>
  <c r="I515" i="1"/>
  <c r="I519" i="1"/>
  <c r="I518" i="1"/>
  <c r="I516" i="1"/>
  <c r="AA443" i="1"/>
  <c r="AA445" i="1"/>
  <c r="I517" i="1"/>
  <c r="S1920" i="1"/>
  <c r="N1919" i="1"/>
  <c r="N443" i="1"/>
  <c r="AA448" i="1"/>
  <c r="AA1916" i="1"/>
  <c r="I514" i="1"/>
  <c r="N1915" i="1"/>
  <c r="N1916" i="1"/>
  <c r="AA444" i="1"/>
  <c r="S448" i="1"/>
  <c r="N447" i="1"/>
  <c r="X445" i="1"/>
  <c r="X1916" i="1"/>
  <c r="AA1920" i="1"/>
  <c r="AA1914" i="1"/>
  <c r="S1916" i="1"/>
  <c r="X1918" i="1"/>
  <c r="AA1919" i="1"/>
  <c r="I1920" i="1"/>
  <c r="I448" i="1"/>
  <c r="N1918" i="1"/>
  <c r="S446" i="1"/>
  <c r="X1920" i="1"/>
  <c r="X443" i="1"/>
  <c r="S1915" i="1"/>
  <c r="X442" i="1"/>
  <c r="X1913" i="1"/>
  <c r="S442" i="1"/>
  <c r="N1917" i="1"/>
  <c r="S1917" i="1"/>
  <c r="S1913" i="1"/>
  <c r="X1919" i="1"/>
  <c r="AA1913" i="1"/>
  <c r="I444" i="1"/>
  <c r="I1916" i="1"/>
  <c r="I441" i="1"/>
  <c r="I1913" i="1"/>
  <c r="I445" i="1"/>
  <c r="I1917" i="1"/>
  <c r="N446" i="1"/>
  <c r="AA1915" i="1"/>
  <c r="S1918" i="1"/>
  <c r="N444" i="1"/>
  <c r="X448" i="1"/>
  <c r="X1915" i="1"/>
  <c r="AA442" i="1"/>
  <c r="S445" i="1"/>
  <c r="S444" i="1"/>
  <c r="S441" i="1"/>
  <c r="S1919" i="1"/>
  <c r="X446" i="1"/>
  <c r="X447" i="1"/>
  <c r="AA441" i="1"/>
  <c r="AA447" i="1"/>
  <c r="I443" i="1"/>
  <c r="I1915" i="1"/>
  <c r="N441" i="1"/>
  <c r="I1919" i="1"/>
  <c r="I447" i="1"/>
  <c r="S447" i="1"/>
  <c r="I442" i="1"/>
  <c r="I1914" i="1"/>
  <c r="I1918" i="1"/>
  <c r="I446" i="1"/>
  <c r="N445" i="1"/>
  <c r="N1913" i="1"/>
  <c r="X1917" i="1"/>
  <c r="X444" i="1"/>
  <c r="AA1917" i="1"/>
  <c r="S443" i="1"/>
  <c r="X1914" i="1"/>
  <c r="X441" i="1"/>
  <c r="S1914" i="1"/>
  <c r="N242" i="1"/>
  <c r="N286" i="1"/>
  <c r="N294" i="1" s="1"/>
  <c r="H281" i="1"/>
  <c r="H289" i="1" s="1"/>
  <c r="N285" i="1"/>
  <c r="N4423" i="1"/>
  <c r="H279" i="1"/>
  <c r="H287" i="1" s="1"/>
  <c r="H282" i="1"/>
  <c r="H290" i="1" s="1"/>
  <c r="N2130" i="1"/>
  <c r="J286" i="1"/>
  <c r="J294" i="1" s="1"/>
  <c r="N738" i="1"/>
  <c r="AA519" i="1" l="1"/>
  <c r="H3580" i="1"/>
  <c r="H3578" i="1"/>
  <c r="H3577" i="1"/>
  <c r="N3584" i="1"/>
  <c r="H3583" i="1"/>
  <c r="H3579" i="1"/>
  <c r="U964" i="1"/>
  <c r="U3584" i="1"/>
  <c r="X3584" i="1" s="1"/>
  <c r="H3582" i="1"/>
  <c r="J964" i="1"/>
  <c r="J3584" i="1"/>
  <c r="AA3584" i="1"/>
  <c r="P964" i="1"/>
  <c r="P3584" i="1"/>
  <c r="S3584" i="1" s="1"/>
  <c r="N3581" i="1"/>
  <c r="H3581" i="1" s="1"/>
  <c r="U4279" i="1"/>
  <c r="U2204" i="1"/>
  <c r="W4277" i="1"/>
  <c r="W2202" i="1"/>
  <c r="M4275" i="1"/>
  <c r="M2200" i="1"/>
  <c r="U4276" i="1"/>
  <c r="U2201" i="1"/>
  <c r="R2244" i="1"/>
  <c r="R2204" i="1"/>
  <c r="Q4275" i="1"/>
  <c r="Q2200" i="1"/>
  <c r="AB4278" i="1"/>
  <c r="AB2203" i="1"/>
  <c r="R4278" i="1"/>
  <c r="R2203" i="1"/>
  <c r="AD4279" i="1"/>
  <c r="AD2204" i="1"/>
  <c r="T4279" i="1"/>
  <c r="T2204" i="1"/>
  <c r="L4277" i="1"/>
  <c r="L2202" i="1"/>
  <c r="K4277" i="1"/>
  <c r="K2202" i="1"/>
  <c r="L2238" i="1"/>
  <c r="L2198" i="1"/>
  <c r="T4278" i="1"/>
  <c r="T2203" i="1"/>
  <c r="O4277" i="1"/>
  <c r="O2202" i="1"/>
  <c r="AD4278" i="1"/>
  <c r="AD2203" i="1"/>
  <c r="Y4279" i="1"/>
  <c r="Y2204" i="1"/>
  <c r="Z4276" i="1"/>
  <c r="Z2201" i="1"/>
  <c r="AC4276" i="1"/>
  <c r="AC2201" i="1"/>
  <c r="AD4274" i="1"/>
  <c r="AD2199" i="1"/>
  <c r="O4273" i="1"/>
  <c r="O2198" i="1"/>
  <c r="R4277" i="1"/>
  <c r="R2202" i="1"/>
  <c r="Q4278" i="1"/>
  <c r="Q2203" i="1"/>
  <c r="P4278" i="1"/>
  <c r="P2203" i="1"/>
  <c r="Z4275" i="1"/>
  <c r="Z2200" i="1"/>
  <c r="L4279" i="1"/>
  <c r="L2204" i="1"/>
  <c r="AB4274" i="1"/>
  <c r="AB2199" i="1"/>
  <c r="K4276" i="1"/>
  <c r="K2201" i="1"/>
  <c r="Z4277" i="1"/>
  <c r="Z2202" i="1"/>
  <c r="T4277" i="1"/>
  <c r="T2202" i="1"/>
  <c r="Y4273" i="1"/>
  <c r="Y2198" i="1"/>
  <c r="P4275" i="1"/>
  <c r="P2200" i="1"/>
  <c r="AB4277" i="1"/>
  <c r="AB2202" i="1"/>
  <c r="I4275" i="1"/>
  <c r="I2200" i="1"/>
  <c r="AC4278" i="1"/>
  <c r="AC2203" i="1"/>
  <c r="AC4279" i="1"/>
  <c r="AC2204" i="1"/>
  <c r="Y4278" i="1"/>
  <c r="Y2203" i="1"/>
  <c r="AB4273" i="1"/>
  <c r="AB2198" i="1"/>
  <c r="Q4274" i="1"/>
  <c r="Q2199" i="1"/>
  <c r="R4275" i="1"/>
  <c r="R2200" i="1"/>
  <c r="AD4275" i="1"/>
  <c r="AD2200" i="1"/>
  <c r="AD4277" i="1"/>
  <c r="AD2202" i="1"/>
  <c r="T4275" i="1"/>
  <c r="T2200" i="1"/>
  <c r="P4274" i="1"/>
  <c r="P2199" i="1"/>
  <c r="V4275" i="1"/>
  <c r="V2200" i="1"/>
  <c r="O4274" i="1"/>
  <c r="O2199" i="1"/>
  <c r="V4276" i="1"/>
  <c r="V2201" i="1"/>
  <c r="W4276" i="1"/>
  <c r="W2201" i="1"/>
  <c r="W4273" i="1"/>
  <c r="W2198" i="1"/>
  <c r="R4274" i="1"/>
  <c r="R2199" i="1"/>
  <c r="O4275" i="1"/>
  <c r="O2200" i="1"/>
  <c r="AD2240" i="1"/>
  <c r="R4276" i="1"/>
  <c r="R2201" i="1"/>
  <c r="O4278" i="1"/>
  <c r="O2203" i="1"/>
  <c r="U4278" i="1"/>
  <c r="U2203" i="1"/>
  <c r="U4274" i="1"/>
  <c r="U2199" i="1"/>
  <c r="V4278" i="1"/>
  <c r="V2203" i="1"/>
  <c r="U4275" i="1"/>
  <c r="U2200" i="1"/>
  <c r="K4278" i="1"/>
  <c r="K2203" i="1"/>
  <c r="W4279" i="1"/>
  <c r="W2204" i="1"/>
  <c r="Y4275" i="1"/>
  <c r="Y2200" i="1"/>
  <c r="M4279" i="1"/>
  <c r="M2204" i="1"/>
  <c r="Y4277" i="1"/>
  <c r="Y2202" i="1"/>
  <c r="P4279" i="1"/>
  <c r="P2204" i="1"/>
  <c r="O4279" i="1"/>
  <c r="O2204" i="1"/>
  <c r="K4273" i="1"/>
  <c r="K2198" i="1"/>
  <c r="V4279" i="1"/>
  <c r="V2204" i="1"/>
  <c r="V4274" i="1"/>
  <c r="V2199" i="1"/>
  <c r="M4277" i="1"/>
  <c r="M2202" i="1"/>
  <c r="W4278" i="1"/>
  <c r="W2203" i="1"/>
  <c r="AB4275" i="1"/>
  <c r="AB2200" i="1"/>
  <c r="AB4279" i="1"/>
  <c r="AB2204" i="1"/>
  <c r="V4277" i="1"/>
  <c r="V2202" i="1"/>
  <c r="AC4273" i="1"/>
  <c r="AC2198" i="1"/>
  <c r="P4276" i="1"/>
  <c r="P2201" i="1"/>
  <c r="Q4273" i="1"/>
  <c r="Q2198" i="1"/>
  <c r="AC4277" i="1"/>
  <c r="AC2202" i="1"/>
  <c r="O2244" i="1"/>
  <c r="U4277" i="1"/>
  <c r="U2202" i="1"/>
  <c r="Q4276" i="1"/>
  <c r="Q2201" i="1"/>
  <c r="AD4276" i="1"/>
  <c r="AD2201" i="1"/>
  <c r="T4274" i="1"/>
  <c r="T2199" i="1"/>
  <c r="P4273" i="1"/>
  <c r="P2198" i="1"/>
  <c r="R4273" i="1"/>
  <c r="R2198" i="1"/>
  <c r="M4278" i="1"/>
  <c r="M2203" i="1"/>
  <c r="L4275" i="1"/>
  <c r="L2200" i="1"/>
  <c r="P2238" i="1"/>
  <c r="R2238" i="1"/>
  <c r="P4277" i="1"/>
  <c r="P2202" i="1"/>
  <c r="V4273" i="1"/>
  <c r="V2198" i="1"/>
  <c r="W4275" i="1"/>
  <c r="W2200" i="1"/>
  <c r="K4279" i="1"/>
  <c r="K2204" i="1"/>
  <c r="Y4274" i="1"/>
  <c r="Y2199" i="1"/>
  <c r="M4276" i="1"/>
  <c r="M2201" i="1"/>
  <c r="AD2241" i="1"/>
  <c r="Z4279" i="1"/>
  <c r="Z2204" i="1"/>
  <c r="Z4278" i="1"/>
  <c r="Z2203" i="1"/>
  <c r="Q4279" i="1"/>
  <c r="Q2204" i="1"/>
  <c r="AC4275" i="1"/>
  <c r="AC2200" i="1"/>
  <c r="W4274" i="1"/>
  <c r="W2199" i="1"/>
  <c r="Q4277" i="1"/>
  <c r="Q2202" i="1"/>
  <c r="M4274" i="1"/>
  <c r="M2199" i="1"/>
  <c r="Z4273" i="1"/>
  <c r="Z2198" i="1"/>
  <c r="M4273" i="1"/>
  <c r="M2198" i="1"/>
  <c r="Y4276" i="1"/>
  <c r="Y2201" i="1"/>
  <c r="K4274" i="1"/>
  <c r="K2199" i="1"/>
  <c r="Z4274" i="1"/>
  <c r="Z2199" i="1"/>
  <c r="L4276" i="1"/>
  <c r="L2201" i="1"/>
  <c r="U4273" i="1"/>
  <c r="U2198" i="1"/>
  <c r="L4278" i="1"/>
  <c r="L2203" i="1"/>
  <c r="AB4276" i="1"/>
  <c r="AB2201" i="1"/>
  <c r="O4276" i="1"/>
  <c r="O2201" i="1"/>
  <c r="AC4274" i="1"/>
  <c r="AC2199" i="1"/>
  <c r="T4273" i="1"/>
  <c r="T2198" i="1"/>
  <c r="L4274" i="1"/>
  <c r="L2199" i="1"/>
  <c r="AC2238" i="1"/>
  <c r="P2242" i="1"/>
  <c r="I2243" i="1"/>
  <c r="O2238" i="1"/>
  <c r="Q2241" i="1"/>
  <c r="V2238" i="1"/>
  <c r="M2238" i="1"/>
  <c r="O2241" i="1"/>
  <c r="R2239" i="1"/>
  <c r="Y2244" i="1"/>
  <c r="AB2240" i="1"/>
  <c r="Z2241" i="1"/>
  <c r="J2238" i="1"/>
  <c r="Z2238" i="1"/>
  <c r="M2241" i="1"/>
  <c r="L2241" i="1"/>
  <c r="U2244" i="1"/>
  <c r="Y2239" i="1"/>
  <c r="V2242" i="1"/>
  <c r="U2238" i="1"/>
  <c r="AD2244" i="1"/>
  <c r="O2239" i="1"/>
  <c r="Z2239" i="1"/>
  <c r="M2242" i="1"/>
  <c r="O2243" i="1"/>
  <c r="U2243" i="1"/>
  <c r="L2240" i="1"/>
  <c r="N2240" i="1" s="1"/>
  <c r="P2244" i="1"/>
  <c r="V2240" i="1"/>
  <c r="Z2244" i="1"/>
  <c r="L2244" i="1"/>
  <c r="Y2238" i="1"/>
  <c r="Q2238" i="1"/>
  <c r="W2238" i="1"/>
  <c r="AB2243" i="1"/>
  <c r="Q2242" i="1"/>
  <c r="AC2241" i="1"/>
  <c r="U2240" i="1"/>
  <c r="M2243" i="1"/>
  <c r="T4276" i="1"/>
  <c r="T2241" i="1"/>
  <c r="V2243" i="1"/>
  <c r="K2244" i="1"/>
  <c r="T2243" i="1"/>
  <c r="K2241" i="1"/>
  <c r="W2243" i="1"/>
  <c r="Z2243" i="1"/>
  <c r="Y2241" i="1"/>
  <c r="AD2242" i="1"/>
  <c r="AD2243" i="1"/>
  <c r="R2241" i="1"/>
  <c r="P2241" i="1"/>
  <c r="T2244" i="1"/>
  <c r="R2243" i="1"/>
  <c r="W2240" i="1"/>
  <c r="K2242" i="1"/>
  <c r="Q2239" i="1"/>
  <c r="M2239" i="1"/>
  <c r="AC2243" i="1"/>
  <c r="K2239" i="1"/>
  <c r="W2241" i="1"/>
  <c r="T2240" i="1"/>
  <c r="L2242" i="1"/>
  <c r="U2239" i="1"/>
  <c r="AA962" i="1"/>
  <c r="AA963" i="1"/>
  <c r="AC2244" i="1"/>
  <c r="AB2242" i="1"/>
  <c r="AB2239" i="1"/>
  <c r="L2243" i="1"/>
  <c r="U2241" i="1"/>
  <c r="AC2242" i="1"/>
  <c r="Y2243" i="1"/>
  <c r="Z2242" i="1"/>
  <c r="AA2242" i="1" s="1"/>
  <c r="W2239" i="1"/>
  <c r="P2240" i="1"/>
  <c r="Z2240" i="1"/>
  <c r="AA2240" i="1" s="1"/>
  <c r="W2244" i="1"/>
  <c r="P2243" i="1"/>
  <c r="Q2243" i="1"/>
  <c r="AC2240" i="1"/>
  <c r="W2242" i="1"/>
  <c r="AD2239" i="1"/>
  <c r="I2240" i="1"/>
  <c r="AB2238" i="1"/>
  <c r="V2241" i="1"/>
  <c r="T2242" i="1"/>
  <c r="P2239" i="1"/>
  <c r="AC2239" i="1"/>
  <c r="U2242" i="1"/>
  <c r="O2240" i="1"/>
  <c r="Q2240" i="1"/>
  <c r="V2244" i="1"/>
  <c r="AB2241" i="1"/>
  <c r="Q2244" i="1"/>
  <c r="R222" i="1"/>
  <c r="O2119" i="1"/>
  <c r="N959" i="1"/>
  <c r="AA516" i="1"/>
  <c r="L229" i="1"/>
  <c r="R2122" i="1"/>
  <c r="R4279" i="1"/>
  <c r="X513" i="1"/>
  <c r="N513" i="1"/>
  <c r="X961" i="1"/>
  <c r="L220" i="1"/>
  <c r="L4273" i="1"/>
  <c r="X514" i="1"/>
  <c r="AA513" i="1"/>
  <c r="AA515" i="1"/>
  <c r="N517" i="1"/>
  <c r="S514" i="1"/>
  <c r="AA514" i="1"/>
  <c r="N960" i="1"/>
  <c r="I2121" i="1"/>
  <c r="S516" i="1"/>
  <c r="S517" i="1"/>
  <c r="AA518" i="1"/>
  <c r="AA960" i="1"/>
  <c r="S961" i="1"/>
  <c r="N961" i="1"/>
  <c r="X518" i="1"/>
  <c r="X963" i="1"/>
  <c r="I225" i="1"/>
  <c r="X959" i="1"/>
  <c r="X516" i="1"/>
  <c r="AA961" i="1"/>
  <c r="X960" i="1"/>
  <c r="X962" i="1"/>
  <c r="N963" i="1"/>
  <c r="N958" i="1"/>
  <c r="AA959" i="1"/>
  <c r="AA726" i="1"/>
  <c r="S963" i="1"/>
  <c r="S518" i="1"/>
  <c r="S519" i="1"/>
  <c r="AA3421" i="1"/>
  <c r="N516" i="1"/>
  <c r="X517" i="1"/>
  <c r="Z964" i="1"/>
  <c r="K964" i="1"/>
  <c r="V964" i="1"/>
  <c r="Q4219" i="1"/>
  <c r="AB4222" i="1"/>
  <c r="R4222" i="1"/>
  <c r="AD4223" i="1"/>
  <c r="T4223" i="1"/>
  <c r="L4221" i="1"/>
  <c r="J4219" i="1"/>
  <c r="J4217" i="1"/>
  <c r="Q4220" i="1"/>
  <c r="AD4220" i="1"/>
  <c r="T4218" i="1"/>
  <c r="P4217" i="1"/>
  <c r="R4217" i="1"/>
  <c r="M4222" i="1"/>
  <c r="L4219" i="1"/>
  <c r="W964" i="1"/>
  <c r="M4218" i="1"/>
  <c r="Z4217" i="1"/>
  <c r="M4217" i="1"/>
  <c r="Y4220" i="1"/>
  <c r="K4218" i="1"/>
  <c r="Z4218" i="1"/>
  <c r="L4220" i="1"/>
  <c r="U4217" i="1"/>
  <c r="R964" i="1"/>
  <c r="T964" i="1"/>
  <c r="V4221" i="1"/>
  <c r="AC4217" i="1"/>
  <c r="I4223" i="1"/>
  <c r="AC4218" i="1"/>
  <c r="T4217" i="1"/>
  <c r="AD4219" i="1"/>
  <c r="R4221" i="1"/>
  <c r="Q4222" i="1"/>
  <c r="S958" i="1"/>
  <c r="S960" i="1"/>
  <c r="M964" i="1"/>
  <c r="L964" i="1"/>
  <c r="Y964" i="1"/>
  <c r="AB964" i="1"/>
  <c r="R4220" i="1"/>
  <c r="O4222" i="1"/>
  <c r="U4222" i="1"/>
  <c r="J4218" i="1"/>
  <c r="U4218" i="1"/>
  <c r="V4222" i="1"/>
  <c r="U4219" i="1"/>
  <c r="AD4221" i="1"/>
  <c r="T4219" i="1"/>
  <c r="P4218" i="1"/>
  <c r="V4219" i="1"/>
  <c r="O4218" i="1"/>
  <c r="V4220" i="1"/>
  <c r="W4220" i="1"/>
  <c r="W4217" i="1"/>
  <c r="P4219" i="1"/>
  <c r="AB4221" i="1"/>
  <c r="I230" i="1"/>
  <c r="AC4222" i="1"/>
  <c r="AC4223" i="1"/>
  <c r="Y4222" i="1"/>
  <c r="AB4217" i="1"/>
  <c r="K4219" i="1"/>
  <c r="L4222" i="1"/>
  <c r="Y4223" i="1"/>
  <c r="Z4220" i="1"/>
  <c r="Q4218" i="1"/>
  <c r="R4219" i="1"/>
  <c r="AD964" i="1"/>
  <c r="P4221" i="1"/>
  <c r="V4217" i="1"/>
  <c r="J4223" i="1"/>
  <c r="W4219" i="1"/>
  <c r="K4223" i="1"/>
  <c r="Y4218" i="1"/>
  <c r="M4220" i="1"/>
  <c r="T4220" i="1"/>
  <c r="O964" i="1"/>
  <c r="I520" i="1"/>
  <c r="K4222" i="1"/>
  <c r="W4223" i="1"/>
  <c r="J4220" i="1"/>
  <c r="Y4219" i="1"/>
  <c r="M4223" i="1"/>
  <c r="Y4221" i="1"/>
  <c r="P4223" i="1"/>
  <c r="O4223" i="1"/>
  <c r="I4217" i="1"/>
  <c r="K4221" i="1"/>
  <c r="R4218" i="1"/>
  <c r="L4217" i="1"/>
  <c r="T4222" i="1"/>
  <c r="I2119" i="1"/>
  <c r="O4219" i="1"/>
  <c r="U4223" i="1"/>
  <c r="W4221" i="1"/>
  <c r="P4220" i="1"/>
  <c r="Q4217" i="1"/>
  <c r="AC4220" i="1"/>
  <c r="AD4218" i="1"/>
  <c r="L4218" i="1"/>
  <c r="Q964" i="1"/>
  <c r="I957" i="1"/>
  <c r="P4222" i="1"/>
  <c r="Z4219" i="1"/>
  <c r="L4223" i="1"/>
  <c r="AB4218" i="1"/>
  <c r="K4220" i="1"/>
  <c r="Z4221" i="1"/>
  <c r="T4221" i="1"/>
  <c r="Y4217" i="1"/>
  <c r="J4222" i="1"/>
  <c r="Z4223" i="1"/>
  <c r="Z4222" i="1"/>
  <c r="Q4223" i="1"/>
  <c r="AC4219" i="1"/>
  <c r="W4218" i="1"/>
  <c r="AC964" i="1"/>
  <c r="K4217" i="1"/>
  <c r="N4217" i="1" s="1"/>
  <c r="V4223" i="1"/>
  <c r="J4221" i="1"/>
  <c r="V4218" i="1"/>
  <c r="M4221" i="1"/>
  <c r="W4222" i="1"/>
  <c r="AB4219" i="1"/>
  <c r="AB4223" i="1"/>
  <c r="O4221" i="1"/>
  <c r="AD4222" i="1"/>
  <c r="J520" i="1"/>
  <c r="AB4220" i="1"/>
  <c r="O4220" i="1"/>
  <c r="I4222" i="1"/>
  <c r="AC4221" i="1"/>
  <c r="U4220" i="1"/>
  <c r="R4223" i="1"/>
  <c r="S515" i="1"/>
  <c r="N519" i="1"/>
  <c r="L230" i="1"/>
  <c r="L222" i="1"/>
  <c r="N515" i="1"/>
  <c r="T228" i="1"/>
  <c r="AD2122" i="1"/>
  <c r="J2116" i="1"/>
  <c r="AD2118" i="1"/>
  <c r="Q228" i="1"/>
  <c r="J228" i="1"/>
  <c r="L2116" i="1"/>
  <c r="I223" i="1"/>
  <c r="L2118" i="1"/>
  <c r="S962" i="1"/>
  <c r="N518" i="1"/>
  <c r="AA958" i="1"/>
  <c r="X958" i="1"/>
  <c r="S959" i="1"/>
  <c r="X519" i="1"/>
  <c r="AA517" i="1"/>
  <c r="L228" i="1"/>
  <c r="W224" i="1"/>
  <c r="I228" i="1"/>
  <c r="AD222" i="1"/>
  <c r="I4221" i="1"/>
  <c r="Q232" i="1"/>
  <c r="Q4221" i="1"/>
  <c r="R2120" i="1"/>
  <c r="I2118" i="1"/>
  <c r="I4219" i="1"/>
  <c r="I4218" i="1"/>
  <c r="O220" i="1"/>
  <c r="O4217" i="1"/>
  <c r="U232" i="1"/>
  <c r="U4221" i="1"/>
  <c r="N514" i="1"/>
  <c r="M222" i="1"/>
  <c r="M4219" i="1"/>
  <c r="AC228" i="1"/>
  <c r="L224" i="1"/>
  <c r="R224" i="1"/>
  <c r="I231" i="1"/>
  <c r="I4220" i="1"/>
  <c r="S513" i="1"/>
  <c r="AC2116" i="1"/>
  <c r="K2121" i="1"/>
  <c r="Q223" i="1"/>
  <c r="AD234" i="1"/>
  <c r="AB225" i="1"/>
  <c r="AA728" i="1"/>
  <c r="O228" i="1"/>
  <c r="N962" i="1"/>
  <c r="P225" i="1"/>
  <c r="P2235" i="1"/>
  <c r="P2179" i="1"/>
  <c r="P3311" i="1"/>
  <c r="P2187" i="1"/>
  <c r="P4318" i="1"/>
  <c r="Z2118" i="1"/>
  <c r="Z3308" i="1"/>
  <c r="Z2232" i="1"/>
  <c r="Z2176" i="1"/>
  <c r="Z2184" i="1"/>
  <c r="Z4315" i="1"/>
  <c r="L234" i="1"/>
  <c r="L3312" i="1"/>
  <c r="L2188" i="1"/>
  <c r="L2236" i="1"/>
  <c r="L4319" i="1"/>
  <c r="L2180" i="1"/>
  <c r="AB2117" i="1"/>
  <c r="AB2175" i="1"/>
  <c r="AB3307" i="1"/>
  <c r="AB2231" i="1"/>
  <c r="AB4314" i="1"/>
  <c r="AB2183" i="1"/>
  <c r="K223" i="1"/>
  <c r="K3309" i="1"/>
  <c r="K4316" i="1"/>
  <c r="K2177" i="1"/>
  <c r="K2185" i="1"/>
  <c r="Z232" i="1"/>
  <c r="Z4317" i="1"/>
  <c r="Z3310" i="1"/>
  <c r="Z2186" i="1"/>
  <c r="Z2234" i="1"/>
  <c r="Z2178" i="1"/>
  <c r="T224" i="1"/>
  <c r="T4317" i="1"/>
  <c r="T2186" i="1"/>
  <c r="T2178" i="1"/>
  <c r="T3310" i="1"/>
  <c r="T2234" i="1"/>
  <c r="Y2116" i="1"/>
  <c r="Y2174" i="1"/>
  <c r="Y4313" i="1"/>
  <c r="Y2230" i="1"/>
  <c r="Y2182" i="1"/>
  <c r="Y3306" i="1"/>
  <c r="K225" i="1"/>
  <c r="K3311" i="1"/>
  <c r="K4318" i="1"/>
  <c r="K2187" i="1"/>
  <c r="K2179" i="1"/>
  <c r="K2235" i="1"/>
  <c r="W2122" i="1"/>
  <c r="W4319" i="1"/>
  <c r="W2180" i="1"/>
  <c r="W3312" i="1"/>
  <c r="W2188" i="1"/>
  <c r="W2236" i="1"/>
  <c r="J231" i="1"/>
  <c r="J3309" i="1"/>
  <c r="J2177" i="1"/>
  <c r="J4316" i="1"/>
  <c r="J2185" i="1"/>
  <c r="J2233" i="1"/>
  <c r="Y222" i="1"/>
  <c r="Y3308" i="1"/>
  <c r="Y2176" i="1"/>
  <c r="Y2184" i="1"/>
  <c r="Y2232" i="1"/>
  <c r="Y4315" i="1"/>
  <c r="M2122" i="1"/>
  <c r="M3312" i="1"/>
  <c r="M2188" i="1"/>
  <c r="M2180" i="1"/>
  <c r="M2236" i="1"/>
  <c r="M4319" i="1"/>
  <c r="Y2120" i="1"/>
  <c r="Y3310" i="1"/>
  <c r="Y2186" i="1"/>
  <c r="Y2178" i="1"/>
  <c r="Y2234" i="1"/>
  <c r="Y4317" i="1"/>
  <c r="P234" i="1"/>
  <c r="P2188" i="1"/>
  <c r="P2236" i="1"/>
  <c r="P4319" i="1"/>
  <c r="P2180" i="1"/>
  <c r="P3312" i="1"/>
  <c r="O2122" i="1"/>
  <c r="O3312" i="1"/>
  <c r="O4319" i="1"/>
  <c r="O2236" i="1"/>
  <c r="O2188" i="1"/>
  <c r="O2180" i="1"/>
  <c r="M229" i="1"/>
  <c r="M3307" i="1"/>
  <c r="M2175" i="1"/>
  <c r="M2183" i="1"/>
  <c r="M2231" i="1"/>
  <c r="M4314" i="1"/>
  <c r="Z228" i="1"/>
  <c r="Z2182" i="1"/>
  <c r="Z4313" i="1"/>
  <c r="Z2174" i="1"/>
  <c r="Z3306" i="1"/>
  <c r="Z2230" i="1"/>
  <c r="M220" i="1"/>
  <c r="M3306" i="1"/>
  <c r="M2174" i="1"/>
  <c r="M2182" i="1"/>
  <c r="M2230" i="1"/>
  <c r="M4313" i="1"/>
  <c r="Y2119" i="1"/>
  <c r="Y2233" i="1"/>
  <c r="Y4316" i="1"/>
  <c r="Y2185" i="1"/>
  <c r="Y3309" i="1"/>
  <c r="Y2177" i="1"/>
  <c r="K221" i="1"/>
  <c r="K3307" i="1"/>
  <c r="K4314" i="1"/>
  <c r="K2231" i="1"/>
  <c r="K2175" i="1"/>
  <c r="K2183" i="1"/>
  <c r="Z229" i="1"/>
  <c r="Z2175" i="1"/>
  <c r="Z3307" i="1"/>
  <c r="Z2231" i="1"/>
  <c r="Z2183" i="1"/>
  <c r="Z4314" i="1"/>
  <c r="L223" i="1"/>
  <c r="L3309" i="1"/>
  <c r="L2185" i="1"/>
  <c r="L4316" i="1"/>
  <c r="L2177" i="1"/>
  <c r="L2233" i="1"/>
  <c r="U220" i="1"/>
  <c r="U2182" i="1"/>
  <c r="U3306" i="1"/>
  <c r="U2230" i="1"/>
  <c r="U2174" i="1"/>
  <c r="U4313" i="1"/>
  <c r="U2122" i="1"/>
  <c r="U4319" i="1"/>
  <c r="U2188" i="1"/>
  <c r="U3312" i="1"/>
  <c r="U2236" i="1"/>
  <c r="U2180" i="1"/>
  <c r="W232" i="1"/>
  <c r="W4317" i="1"/>
  <c r="W3310" i="1"/>
  <c r="W2178" i="1"/>
  <c r="W2186" i="1"/>
  <c r="W2234" i="1"/>
  <c r="P2119" i="1"/>
  <c r="P4316" i="1"/>
  <c r="P2177" i="1"/>
  <c r="P2185" i="1"/>
  <c r="P3309" i="1"/>
  <c r="P2233" i="1"/>
  <c r="Q2116" i="1"/>
  <c r="Q2182" i="1"/>
  <c r="Q4313" i="1"/>
  <c r="Q3306" i="1"/>
  <c r="Q2174" i="1"/>
  <c r="Q2230" i="1"/>
  <c r="AC2119" i="1"/>
  <c r="AC2177" i="1"/>
  <c r="AC3309" i="1"/>
  <c r="AC2185" i="1"/>
  <c r="AC2233" i="1"/>
  <c r="AC4316" i="1"/>
  <c r="AD2117" i="1"/>
  <c r="AD2183" i="1"/>
  <c r="AD2175" i="1"/>
  <c r="AD2231" i="1"/>
  <c r="AD3307" i="1"/>
  <c r="AD4314" i="1"/>
  <c r="L2117" i="1"/>
  <c r="L3307" i="1"/>
  <c r="L2231" i="1"/>
  <c r="L2175" i="1"/>
  <c r="L2183" i="1"/>
  <c r="L4314" i="1"/>
  <c r="Q230" i="1"/>
  <c r="Q2232" i="1"/>
  <c r="Q3308" i="1"/>
  <c r="Q2176" i="1"/>
  <c r="Q2184" i="1"/>
  <c r="Q4315" i="1"/>
  <c r="AB233" i="1"/>
  <c r="AB3311" i="1"/>
  <c r="AB2187" i="1"/>
  <c r="AB4318" i="1"/>
  <c r="AB2235" i="1"/>
  <c r="AB2179" i="1"/>
  <c r="R233" i="1"/>
  <c r="R2179" i="1"/>
  <c r="R4318" i="1"/>
  <c r="R2187" i="1"/>
  <c r="R3311" i="1"/>
  <c r="R2235" i="1"/>
  <c r="AD226" i="1"/>
  <c r="AD3312" i="1"/>
  <c r="AD2180" i="1"/>
  <c r="AD4319" i="1"/>
  <c r="AD2188" i="1"/>
  <c r="AD2236" i="1"/>
  <c r="T2122" i="1"/>
  <c r="T3312" i="1"/>
  <c r="T2180" i="1"/>
  <c r="T2188" i="1"/>
  <c r="T2236" i="1"/>
  <c r="T4319" i="1"/>
  <c r="L2120" i="1"/>
  <c r="L3310" i="1"/>
  <c r="L2178" i="1"/>
  <c r="L2186" i="1"/>
  <c r="L4317" i="1"/>
  <c r="L2234" i="1"/>
  <c r="J2118" i="1"/>
  <c r="J3308" i="1"/>
  <c r="J4315" i="1"/>
  <c r="J2176" i="1"/>
  <c r="J2232" i="1"/>
  <c r="J3306" i="1"/>
  <c r="J2230" i="1"/>
  <c r="J4313" i="1"/>
  <c r="J2174" i="1"/>
  <c r="J233" i="1"/>
  <c r="J3311" i="1"/>
  <c r="J2235" i="1"/>
  <c r="J2179" i="1"/>
  <c r="J4318" i="1"/>
  <c r="J2187" i="1"/>
  <c r="Z226" i="1"/>
  <c r="Z4319" i="1"/>
  <c r="Z2180" i="1"/>
  <c r="Z3312" i="1"/>
  <c r="Z2188" i="1"/>
  <c r="Z2236" i="1"/>
  <c r="I224" i="1"/>
  <c r="I3310" i="1"/>
  <c r="I2178" i="1"/>
  <c r="I4317" i="1"/>
  <c r="Z233" i="1"/>
  <c r="Z3311" i="1"/>
  <c r="Z2187" i="1"/>
  <c r="Z2235" i="1"/>
  <c r="Z2179" i="1"/>
  <c r="Z4318" i="1"/>
  <c r="Q226" i="1"/>
  <c r="Q2188" i="1"/>
  <c r="Q4319" i="1"/>
  <c r="Q2180" i="1"/>
  <c r="Q2236" i="1"/>
  <c r="Q3312" i="1"/>
  <c r="AC230" i="1"/>
  <c r="AC2184" i="1"/>
  <c r="AC2176" i="1"/>
  <c r="AC4315" i="1"/>
  <c r="AC3308" i="1"/>
  <c r="AC2232" i="1"/>
  <c r="W2117" i="1"/>
  <c r="W2175" i="1"/>
  <c r="W4314" i="1"/>
  <c r="W2231" i="1"/>
  <c r="W3307" i="1"/>
  <c r="W2183" i="1"/>
  <c r="Q224" i="1"/>
  <c r="Q2186" i="1"/>
  <c r="Q2234" i="1"/>
  <c r="Q2178" i="1"/>
  <c r="Q4317" i="1"/>
  <c r="Q3310" i="1"/>
  <c r="P230" i="1"/>
  <c r="P2184" i="1"/>
  <c r="P2232" i="1"/>
  <c r="P3308" i="1"/>
  <c r="P4315" i="1"/>
  <c r="P2176" i="1"/>
  <c r="AB232" i="1"/>
  <c r="AB2234" i="1"/>
  <c r="AB3310" i="1"/>
  <c r="AB4317" i="1"/>
  <c r="AB2178" i="1"/>
  <c r="AB2186" i="1"/>
  <c r="I222" i="1"/>
  <c r="I3308" i="1"/>
  <c r="I2232" i="1"/>
  <c r="I2176" i="1"/>
  <c r="I4315" i="1"/>
  <c r="AC233" i="1"/>
  <c r="AC2235" i="1"/>
  <c r="AC4318" i="1"/>
  <c r="AC3311" i="1"/>
  <c r="AC2187" i="1"/>
  <c r="AC2179" i="1"/>
  <c r="I229" i="1"/>
  <c r="I3307" i="1"/>
  <c r="I2231" i="1"/>
  <c r="I2175" i="1"/>
  <c r="I4314" i="1"/>
  <c r="AC226" i="1"/>
  <c r="AC3312" i="1"/>
  <c r="AC2188" i="1"/>
  <c r="AC4319" i="1"/>
  <c r="AC2180" i="1"/>
  <c r="AC2236" i="1"/>
  <c r="Y233" i="1"/>
  <c r="Y2187" i="1"/>
  <c r="Y2235" i="1"/>
  <c r="Y2179" i="1"/>
  <c r="Y3311" i="1"/>
  <c r="Y4318" i="1"/>
  <c r="AB220" i="1"/>
  <c r="AB4313" i="1"/>
  <c r="AB2182" i="1"/>
  <c r="AB2230" i="1"/>
  <c r="AB3306" i="1"/>
  <c r="AB2174" i="1"/>
  <c r="O232" i="1"/>
  <c r="O3310" i="1"/>
  <c r="O2234" i="1"/>
  <c r="O2186" i="1"/>
  <c r="O4317" i="1"/>
  <c r="O2178" i="1"/>
  <c r="AD225" i="1"/>
  <c r="AD2187" i="1"/>
  <c r="AD2235" i="1"/>
  <c r="AD4318" i="1"/>
  <c r="AD3311" i="1"/>
  <c r="AD2179" i="1"/>
  <c r="AB223" i="1"/>
  <c r="AB2185" i="1"/>
  <c r="AB2177" i="1"/>
  <c r="AB3309" i="1"/>
  <c r="AB2233" i="1"/>
  <c r="AB4316" i="1"/>
  <c r="O231" i="1"/>
  <c r="O3309" i="1"/>
  <c r="O4316" i="1"/>
  <c r="O2185" i="1"/>
  <c r="O2233" i="1"/>
  <c r="O2177" i="1"/>
  <c r="I3311" i="1"/>
  <c r="I4318" i="1"/>
  <c r="I2179" i="1"/>
  <c r="AC232" i="1"/>
  <c r="AC3310" i="1"/>
  <c r="AC2178" i="1"/>
  <c r="AC4317" i="1"/>
  <c r="AC2186" i="1"/>
  <c r="AC2234" i="1"/>
  <c r="U231" i="1"/>
  <c r="U4316" i="1"/>
  <c r="U2177" i="1"/>
  <c r="U3309" i="1"/>
  <c r="U2233" i="1"/>
  <c r="U2185" i="1"/>
  <c r="R234" i="1"/>
  <c r="R2180" i="1"/>
  <c r="R4319" i="1"/>
  <c r="R2236" i="1"/>
  <c r="R3312" i="1"/>
  <c r="R2188" i="1"/>
  <c r="R2119" i="1"/>
  <c r="R2177" i="1"/>
  <c r="R4316" i="1"/>
  <c r="R3309" i="1"/>
  <c r="R2185" i="1"/>
  <c r="R2233" i="1"/>
  <c r="O225" i="1"/>
  <c r="O3311" i="1"/>
  <c r="O4318" i="1"/>
  <c r="O2179" i="1"/>
  <c r="O2235" i="1"/>
  <c r="O2187" i="1"/>
  <c r="U2121" i="1"/>
  <c r="U3311" i="1"/>
  <c r="U2179" i="1"/>
  <c r="U2235" i="1"/>
  <c r="U2187" i="1"/>
  <c r="U4318" i="1"/>
  <c r="J221" i="1"/>
  <c r="J3307" i="1"/>
  <c r="J2175" i="1"/>
  <c r="J4314" i="1"/>
  <c r="J2231" i="1"/>
  <c r="U229" i="1"/>
  <c r="U2231" i="1"/>
  <c r="U4314" i="1"/>
  <c r="U2175" i="1"/>
  <c r="U2183" i="1"/>
  <c r="U3307" i="1"/>
  <c r="V225" i="1"/>
  <c r="V3311" i="1"/>
  <c r="V4318" i="1"/>
  <c r="V2187" i="1"/>
  <c r="V2235" i="1"/>
  <c r="V2179" i="1"/>
  <c r="U2118" i="1"/>
  <c r="U4315" i="1"/>
  <c r="U2232" i="1"/>
  <c r="U3308" i="1"/>
  <c r="U2184" i="1"/>
  <c r="U2176" i="1"/>
  <c r="Q231" i="1"/>
  <c r="Q3309" i="1"/>
  <c r="Q2185" i="1"/>
  <c r="Q2233" i="1"/>
  <c r="Q4316" i="1"/>
  <c r="Q2177" i="1"/>
  <c r="AD231" i="1"/>
  <c r="AD2177" i="1"/>
  <c r="AD3309" i="1"/>
  <c r="AD2185" i="1"/>
  <c r="AD2233" i="1"/>
  <c r="AD4316" i="1"/>
  <c r="T2117" i="1"/>
  <c r="T2183" i="1"/>
  <c r="T2231" i="1"/>
  <c r="T4314" i="1"/>
  <c r="T3307" i="1"/>
  <c r="T2175" i="1"/>
  <c r="P228" i="1"/>
  <c r="P3306" i="1"/>
  <c r="P2174" i="1"/>
  <c r="P4313" i="1"/>
  <c r="P2182" i="1"/>
  <c r="P2230" i="1"/>
  <c r="R220" i="1"/>
  <c r="R3306" i="1"/>
  <c r="R2174" i="1"/>
  <c r="R2230" i="1"/>
  <c r="R2182" i="1"/>
  <c r="R4313" i="1"/>
  <c r="M225" i="1"/>
  <c r="M3311" i="1"/>
  <c r="M2179" i="1"/>
  <c r="M2187" i="1"/>
  <c r="M2235" i="1"/>
  <c r="M4318" i="1"/>
  <c r="L3308" i="1"/>
  <c r="L4315" i="1"/>
  <c r="L2176" i="1"/>
  <c r="L2232" i="1"/>
  <c r="I3306" i="1"/>
  <c r="I4313" i="1"/>
  <c r="I2174" i="1"/>
  <c r="K232" i="1"/>
  <c r="K3310" i="1"/>
  <c r="K4317" i="1"/>
  <c r="K2186" i="1"/>
  <c r="K2234" i="1"/>
  <c r="K2178" i="1"/>
  <c r="R2117" i="1"/>
  <c r="R2183" i="1"/>
  <c r="R2231" i="1"/>
  <c r="R2175" i="1"/>
  <c r="R4314" i="1"/>
  <c r="R3307" i="1"/>
  <c r="L3306" i="1"/>
  <c r="L2182" i="1"/>
  <c r="L4313" i="1"/>
  <c r="L2174" i="1"/>
  <c r="L2230" i="1"/>
  <c r="T225" i="1"/>
  <c r="T4318" i="1"/>
  <c r="T3311" i="1"/>
  <c r="T2235" i="1"/>
  <c r="T2179" i="1"/>
  <c r="T2187" i="1"/>
  <c r="I3309" i="1"/>
  <c r="I2177" i="1"/>
  <c r="I4316" i="1"/>
  <c r="O2118" i="1"/>
  <c r="O3308" i="1"/>
  <c r="O2232" i="1"/>
  <c r="O2176" i="1"/>
  <c r="O4315" i="1"/>
  <c r="O2184" i="1"/>
  <c r="V224" i="1"/>
  <c r="V2234" i="1"/>
  <c r="V4317" i="1"/>
  <c r="V3310" i="1"/>
  <c r="V2186" i="1"/>
  <c r="V2178" i="1"/>
  <c r="AC220" i="1"/>
  <c r="AC3306" i="1"/>
  <c r="AC2230" i="1"/>
  <c r="AC2182" i="1"/>
  <c r="AC2174" i="1"/>
  <c r="AC4313" i="1"/>
  <c r="M2118" i="1"/>
  <c r="M3308" i="1"/>
  <c r="M2184" i="1"/>
  <c r="M2176" i="1"/>
  <c r="M2232" i="1"/>
  <c r="M4315" i="1"/>
  <c r="I2122" i="1"/>
  <c r="I3312" i="1"/>
  <c r="I4319" i="1"/>
  <c r="I2180" i="1"/>
  <c r="AC229" i="1"/>
  <c r="AC4314" i="1"/>
  <c r="AC2231" i="1"/>
  <c r="AC2175" i="1"/>
  <c r="AC2183" i="1"/>
  <c r="AC3307" i="1"/>
  <c r="T220" i="1"/>
  <c r="T3306" i="1"/>
  <c r="T2230" i="1"/>
  <c r="T2174" i="1"/>
  <c r="T2182" i="1"/>
  <c r="T4313" i="1"/>
  <c r="AD230" i="1"/>
  <c r="AD3308" i="1"/>
  <c r="AD4315" i="1"/>
  <c r="AD2184" i="1"/>
  <c r="AD2232" i="1"/>
  <c r="AD2176" i="1"/>
  <c r="R232" i="1"/>
  <c r="R4317" i="1"/>
  <c r="R2178" i="1"/>
  <c r="R3310" i="1"/>
  <c r="R2186" i="1"/>
  <c r="R2234" i="1"/>
  <c r="Q225" i="1"/>
  <c r="Q3311" i="1"/>
  <c r="Q4318" i="1"/>
  <c r="Q2235" i="1"/>
  <c r="Q2187" i="1"/>
  <c r="Q2179" i="1"/>
  <c r="P224" i="1"/>
  <c r="P3310" i="1"/>
  <c r="P4317" i="1"/>
  <c r="P2178" i="1"/>
  <c r="P2234" i="1"/>
  <c r="P2186" i="1"/>
  <c r="V228" i="1"/>
  <c r="V3306" i="1"/>
  <c r="V2182" i="1"/>
  <c r="V4313" i="1"/>
  <c r="V2174" i="1"/>
  <c r="V2230" i="1"/>
  <c r="J2122" i="1"/>
  <c r="J3312" i="1"/>
  <c r="J2180" i="1"/>
  <c r="J4319" i="1"/>
  <c r="J2236" i="1"/>
  <c r="W222" i="1"/>
  <c r="W3308" i="1"/>
  <c r="W2176" i="1"/>
  <c r="W2184" i="1"/>
  <c r="W2232" i="1"/>
  <c r="W4315" i="1"/>
  <c r="K226" i="1"/>
  <c r="K3312" i="1"/>
  <c r="K2180" i="1"/>
  <c r="K4319" i="1"/>
  <c r="K2236" i="1"/>
  <c r="Y221" i="1"/>
  <c r="Y3307" i="1"/>
  <c r="Y2183" i="1"/>
  <c r="Y4314" i="1"/>
  <c r="Y2231" i="1"/>
  <c r="Y2175" i="1"/>
  <c r="M2119" i="1"/>
  <c r="M3309" i="1"/>
  <c r="M2233" i="1"/>
  <c r="M2185" i="1"/>
  <c r="M2177" i="1"/>
  <c r="M4316" i="1"/>
  <c r="T2185" i="1"/>
  <c r="T4316" i="1"/>
  <c r="T3309" i="1"/>
  <c r="T2177" i="1"/>
  <c r="T2233" i="1"/>
  <c r="AD2120" i="1"/>
  <c r="AD4317" i="1"/>
  <c r="AD3310" i="1"/>
  <c r="AD2186" i="1"/>
  <c r="AD2234" i="1"/>
  <c r="AD2178" i="1"/>
  <c r="T230" i="1"/>
  <c r="T4315" i="1"/>
  <c r="T2184" i="1"/>
  <c r="T2176" i="1"/>
  <c r="T3308" i="1"/>
  <c r="T2232" i="1"/>
  <c r="P229" i="1"/>
  <c r="P2231" i="1"/>
  <c r="P3307" i="1"/>
  <c r="P4314" i="1"/>
  <c r="P2175" i="1"/>
  <c r="P2183" i="1"/>
  <c r="V230" i="1"/>
  <c r="V2232" i="1"/>
  <c r="V2176" i="1"/>
  <c r="V4315" i="1"/>
  <c r="V2184" i="1"/>
  <c r="V3308" i="1"/>
  <c r="O221" i="1"/>
  <c r="O3307" i="1"/>
  <c r="O2231" i="1"/>
  <c r="O2183" i="1"/>
  <c r="O4314" i="1"/>
  <c r="O2175" i="1"/>
  <c r="V223" i="1"/>
  <c r="V2185" i="1"/>
  <c r="V2177" i="1"/>
  <c r="V3309" i="1"/>
  <c r="V2233" i="1"/>
  <c r="V4316" i="1"/>
  <c r="W2119" i="1"/>
  <c r="W2233" i="1"/>
  <c r="W4316" i="1"/>
  <c r="W3309" i="1"/>
  <c r="W2185" i="1"/>
  <c r="W2177" i="1"/>
  <c r="W228" i="1"/>
  <c r="W2174" i="1"/>
  <c r="W4313" i="1"/>
  <c r="W3306" i="1"/>
  <c r="W2182" i="1"/>
  <c r="W2230" i="1"/>
  <c r="K2116" i="1"/>
  <c r="K3306" i="1"/>
  <c r="K2230" i="1"/>
  <c r="K2174" i="1"/>
  <c r="K2182" i="1"/>
  <c r="K4313" i="1"/>
  <c r="V2122" i="1"/>
  <c r="V3312" i="1"/>
  <c r="V4319" i="1"/>
  <c r="V2236" i="1"/>
  <c r="V2188" i="1"/>
  <c r="V2180" i="1"/>
  <c r="J2120" i="1"/>
  <c r="J3310" i="1"/>
  <c r="J2186" i="1"/>
  <c r="J4317" i="1"/>
  <c r="J2178" i="1"/>
  <c r="V221" i="1"/>
  <c r="V4314" i="1"/>
  <c r="V3307" i="1"/>
  <c r="V2183" i="1"/>
  <c r="V2175" i="1"/>
  <c r="V2231" i="1"/>
  <c r="M2120" i="1"/>
  <c r="M3310" i="1"/>
  <c r="M2186" i="1"/>
  <c r="M2178" i="1"/>
  <c r="M4317" i="1"/>
  <c r="M2234" i="1"/>
  <c r="W2121" i="1"/>
  <c r="W3311" i="1"/>
  <c r="W2187" i="1"/>
  <c r="W2235" i="1"/>
  <c r="W4318" i="1"/>
  <c r="W2179" i="1"/>
  <c r="AB2118" i="1"/>
  <c r="AB3308" i="1"/>
  <c r="AB4315" i="1"/>
  <c r="AB2176" i="1"/>
  <c r="AB2184" i="1"/>
  <c r="AB2232" i="1"/>
  <c r="AB234" i="1"/>
  <c r="AB3312" i="1"/>
  <c r="AB4319" i="1"/>
  <c r="AB2180" i="1"/>
  <c r="AB2188" i="1"/>
  <c r="AB2236" i="1"/>
  <c r="K222" i="1"/>
  <c r="K3308" i="1"/>
  <c r="K2184" i="1"/>
  <c r="K2176" i="1"/>
  <c r="K4315" i="1"/>
  <c r="L233" i="1"/>
  <c r="L3311" i="1"/>
  <c r="L2179" i="1"/>
  <c r="L2235" i="1"/>
  <c r="L2187" i="1"/>
  <c r="L4318" i="1"/>
  <c r="Y2122" i="1"/>
  <c r="Y4319" i="1"/>
  <c r="Y3312" i="1"/>
  <c r="Y2188" i="1"/>
  <c r="Y2236" i="1"/>
  <c r="Y2180" i="1"/>
  <c r="Z231" i="1"/>
  <c r="Z3309" i="1"/>
  <c r="Z4316" i="1"/>
  <c r="Z2233" i="1"/>
  <c r="Z2185" i="1"/>
  <c r="Z2177" i="1"/>
  <c r="Q2117" i="1"/>
  <c r="Q2231" i="1"/>
  <c r="Q4314" i="1"/>
  <c r="Q2183" i="1"/>
  <c r="Q3307" i="1"/>
  <c r="Q2175" i="1"/>
  <c r="R2118" i="1"/>
  <c r="R2184" i="1"/>
  <c r="R2232" i="1"/>
  <c r="R2176" i="1"/>
  <c r="R3308" i="1"/>
  <c r="R4315" i="1"/>
  <c r="O2116" i="1"/>
  <c r="O3306" i="1"/>
  <c r="O2182" i="1"/>
  <c r="O2230" i="1"/>
  <c r="O4313" i="1"/>
  <c r="O2174" i="1"/>
  <c r="U2120" i="1"/>
  <c r="U3310" i="1"/>
  <c r="U2186" i="1"/>
  <c r="U2234" i="1"/>
  <c r="U4317" i="1"/>
  <c r="U2178" i="1"/>
  <c r="V2116" i="1"/>
  <c r="I221" i="1"/>
  <c r="K220" i="1"/>
  <c r="T2116" i="1"/>
  <c r="P2116" i="1"/>
  <c r="R2116" i="1"/>
  <c r="AB228" i="1"/>
  <c r="AC234" i="1"/>
  <c r="M233" i="1"/>
  <c r="AA3417" i="1"/>
  <c r="I2117" i="1"/>
  <c r="I234" i="1"/>
  <c r="AB2116" i="1"/>
  <c r="AB224" i="1"/>
  <c r="P232" i="1"/>
  <c r="AB2120" i="1"/>
  <c r="AC221" i="1"/>
  <c r="U2119" i="1"/>
  <c r="W230" i="1"/>
  <c r="X515" i="1"/>
  <c r="U228" i="1"/>
  <c r="Y228" i="1"/>
  <c r="Q220" i="1"/>
  <c r="L2122" i="1"/>
  <c r="Z220" i="1"/>
  <c r="M2116" i="1"/>
  <c r="L226" i="1"/>
  <c r="S3418" i="1"/>
  <c r="U224" i="1"/>
  <c r="R225" i="1"/>
  <c r="U2116" i="1"/>
  <c r="O2120" i="1"/>
  <c r="J230" i="1"/>
  <c r="O2117" i="1"/>
  <c r="AB2119" i="1"/>
  <c r="T233" i="1"/>
  <c r="M520" i="1"/>
  <c r="L520" i="1"/>
  <c r="Y3422" i="1"/>
  <c r="Y520" i="1"/>
  <c r="AC520" i="1"/>
  <c r="M226" i="1"/>
  <c r="P520" i="1"/>
  <c r="Y224" i="1"/>
  <c r="K2117" i="1"/>
  <c r="Y231" i="1"/>
  <c r="Z224" i="1"/>
  <c r="I513" i="1"/>
  <c r="V220" i="1"/>
  <c r="Z2116" i="1"/>
  <c r="P220" i="1"/>
  <c r="I226" i="1"/>
  <c r="R228" i="1"/>
  <c r="W2116" i="1"/>
  <c r="U3422" i="1"/>
  <c r="U520" i="1"/>
  <c r="W226" i="1"/>
  <c r="AD520" i="1"/>
  <c r="Y2118" i="1"/>
  <c r="V520" i="1"/>
  <c r="M2121" i="1"/>
  <c r="AB226" i="1"/>
  <c r="J2119" i="1"/>
  <c r="L232" i="1"/>
  <c r="AD229" i="1"/>
  <c r="AC2117" i="1"/>
  <c r="U226" i="1"/>
  <c r="M230" i="1"/>
  <c r="J222" i="1"/>
  <c r="T222" i="1"/>
  <c r="AB229" i="1"/>
  <c r="T520" i="1"/>
  <c r="T2121" i="1"/>
  <c r="L225" i="1"/>
  <c r="Y223" i="1"/>
  <c r="AD221" i="1"/>
  <c r="V2118" i="1"/>
  <c r="AA3416" i="1"/>
  <c r="AC224" i="1"/>
  <c r="AB2121" i="1"/>
  <c r="P2117" i="1"/>
  <c r="Q2121" i="1"/>
  <c r="AD232" i="1"/>
  <c r="P222" i="1"/>
  <c r="Q233" i="1"/>
  <c r="R229" i="1"/>
  <c r="O223" i="1"/>
  <c r="V2119" i="1"/>
  <c r="R221" i="1"/>
  <c r="M231" i="1"/>
  <c r="U234" i="1"/>
  <c r="AC225" i="1"/>
  <c r="Y230" i="1"/>
  <c r="K229" i="1"/>
  <c r="Q520" i="1"/>
  <c r="AB3422" i="1"/>
  <c r="AB520" i="1"/>
  <c r="Y220" i="1"/>
  <c r="M228" i="1"/>
  <c r="AC231" i="1"/>
  <c r="W234" i="1"/>
  <c r="Z731" i="1"/>
  <c r="Z520" i="1"/>
  <c r="AC223" i="1"/>
  <c r="K520" i="1"/>
  <c r="M221" i="1"/>
  <c r="K233" i="1"/>
  <c r="O520" i="1"/>
  <c r="M234" i="1"/>
  <c r="W520" i="1"/>
  <c r="R3422" i="1"/>
  <c r="R520" i="1"/>
  <c r="T2118" i="1"/>
  <c r="Y232" i="1"/>
  <c r="AC2121" i="1"/>
  <c r="O234" i="1"/>
  <c r="P233" i="1"/>
  <c r="K224" i="1"/>
  <c r="Q222" i="1"/>
  <c r="O230" i="1"/>
  <c r="O226" i="1"/>
  <c r="Z2117" i="1"/>
  <c r="Y225" i="1"/>
  <c r="J224" i="1"/>
  <c r="Z234" i="1"/>
  <c r="Z225" i="1"/>
  <c r="I232" i="1"/>
  <c r="U221" i="1"/>
  <c r="Z223" i="1"/>
  <c r="V233" i="1"/>
  <c r="T231" i="1"/>
  <c r="T223" i="1"/>
  <c r="T2119" i="1"/>
  <c r="K2122" i="1"/>
  <c r="M223" i="1"/>
  <c r="V2121" i="1"/>
  <c r="L221" i="1"/>
  <c r="K234" i="1"/>
  <c r="Q2119" i="1"/>
  <c r="J225" i="1"/>
  <c r="P2120" i="1"/>
  <c r="Z222" i="1"/>
  <c r="O229" i="1"/>
  <c r="AB221" i="1"/>
  <c r="J234" i="1"/>
  <c r="L2119" i="1"/>
  <c r="U223" i="1"/>
  <c r="Z230" i="1"/>
  <c r="O233" i="1"/>
  <c r="W225" i="1"/>
  <c r="Q234" i="1"/>
  <c r="K231" i="1"/>
  <c r="K230" i="1"/>
  <c r="O224" i="1"/>
  <c r="W2118" i="1"/>
  <c r="V222" i="1"/>
  <c r="T232" i="1"/>
  <c r="AD224" i="1"/>
  <c r="P231" i="1"/>
  <c r="V234" i="1"/>
  <c r="Y234" i="1"/>
  <c r="W221" i="1"/>
  <c r="P2121" i="1"/>
  <c r="T234" i="1"/>
  <c r="AD2121" i="1"/>
  <c r="W2120" i="1"/>
  <c r="P221" i="1"/>
  <c r="Q2118" i="1"/>
  <c r="Z2122" i="1"/>
  <c r="M224" i="1"/>
  <c r="AB230" i="1"/>
  <c r="V232" i="1"/>
  <c r="J229" i="1"/>
  <c r="Y229" i="1"/>
  <c r="J232" i="1"/>
  <c r="L231" i="1"/>
  <c r="Y226" i="1"/>
  <c r="U233" i="1"/>
  <c r="T229" i="1"/>
  <c r="L2121" i="1"/>
  <c r="P2122" i="1"/>
  <c r="AD233" i="1"/>
  <c r="Z2120" i="1"/>
  <c r="R223" i="1"/>
  <c r="V226" i="1"/>
  <c r="R230" i="1"/>
  <c r="I2120" i="1"/>
  <c r="Q2120" i="1"/>
  <c r="W223" i="1"/>
  <c r="J2121" i="1"/>
  <c r="J226" i="1"/>
  <c r="K2119" i="1"/>
  <c r="W233" i="1"/>
  <c r="Z2121" i="1"/>
  <c r="AC2118" i="1"/>
  <c r="AD2119" i="1"/>
  <c r="K2118" i="1"/>
  <c r="AD223" i="1"/>
  <c r="U225" i="1"/>
  <c r="R231" i="1"/>
  <c r="Y2117" i="1"/>
  <c r="P226" i="1"/>
  <c r="T2120" i="1"/>
  <c r="P2118" i="1"/>
  <c r="Z221" i="1"/>
  <c r="K2120" i="1"/>
  <c r="O222" i="1"/>
  <c r="J223" i="1"/>
  <c r="AB222" i="1"/>
  <c r="T221" i="1"/>
  <c r="V2120" i="1"/>
  <c r="W229" i="1"/>
  <c r="AB231" i="1"/>
  <c r="Z2119" i="1"/>
  <c r="AC2122" i="1"/>
  <c r="AC2120" i="1"/>
  <c r="V231" i="1"/>
  <c r="O2121" i="1"/>
  <c r="U222" i="1"/>
  <c r="M232" i="1"/>
  <c r="U2117" i="1"/>
  <c r="V2117" i="1"/>
  <c r="Q221" i="1"/>
  <c r="V229" i="1"/>
  <c r="K228" i="1"/>
  <c r="W220" i="1"/>
  <c r="M2117" i="1"/>
  <c r="Q2122" i="1"/>
  <c r="AB2122" i="1"/>
  <c r="AC222" i="1"/>
  <c r="W231" i="1"/>
  <c r="T226" i="1"/>
  <c r="J2117" i="1"/>
  <c r="Y2121" i="1"/>
  <c r="AA2121" i="1" s="1"/>
  <c r="P223" i="1"/>
  <c r="U230" i="1"/>
  <c r="R2121" i="1"/>
  <c r="Q229" i="1"/>
  <c r="AA730" i="1"/>
  <c r="N728" i="1"/>
  <c r="AA3419" i="1"/>
  <c r="AA729" i="1"/>
  <c r="AA3420" i="1"/>
  <c r="AB731" i="1"/>
  <c r="S3420" i="1"/>
  <c r="F383" i="33"/>
  <c r="D321" i="2" s="1"/>
  <c r="J2245" i="1" s="1"/>
  <c r="P731" i="1"/>
  <c r="K731" i="1"/>
  <c r="AA727" i="1"/>
  <c r="S3417" i="1"/>
  <c r="S730" i="1"/>
  <c r="N3419" i="1"/>
  <c r="X3419" i="1"/>
  <c r="S3416" i="1"/>
  <c r="N3421" i="1"/>
  <c r="X3416" i="1"/>
  <c r="N3417" i="1"/>
  <c r="X729" i="1"/>
  <c r="N726" i="1"/>
  <c r="N3416" i="1"/>
  <c r="W731" i="1"/>
  <c r="N727" i="1"/>
  <c r="N3420" i="1"/>
  <c r="AD3422" i="1"/>
  <c r="P3422" i="1"/>
  <c r="S729" i="1"/>
  <c r="S726" i="1"/>
  <c r="Q3422" i="1"/>
  <c r="N730" i="1"/>
  <c r="X730" i="1"/>
  <c r="I2238" i="1"/>
  <c r="T731" i="1"/>
  <c r="X3421" i="1"/>
  <c r="S3421" i="1"/>
  <c r="AA725" i="1"/>
  <c r="AA3418" i="1"/>
  <c r="AC731" i="1"/>
  <c r="I220" i="1"/>
  <c r="I724" i="1"/>
  <c r="J731" i="1"/>
  <c r="M3422" i="1"/>
  <c r="X728" i="1"/>
  <c r="R731" i="1"/>
  <c r="AC3422" i="1"/>
  <c r="O3422" i="1"/>
  <c r="I2116" i="1"/>
  <c r="J3422" i="1"/>
  <c r="X3417" i="1"/>
  <c r="N729" i="1"/>
  <c r="O731" i="1"/>
  <c r="I3415" i="1"/>
  <c r="N3418" i="1"/>
  <c r="N383" i="33"/>
  <c r="L321" i="2" s="1"/>
  <c r="Y731" i="1"/>
  <c r="T3422" i="1"/>
  <c r="U383" i="33"/>
  <c r="S321" i="2" s="1"/>
  <c r="E383" i="33"/>
  <c r="C321" i="2" s="1"/>
  <c r="I2245" i="1" s="1"/>
  <c r="H383" i="33"/>
  <c r="F321" i="2" s="1"/>
  <c r="X3420" i="1"/>
  <c r="X3418" i="1"/>
  <c r="S725" i="1"/>
  <c r="X725" i="1"/>
  <c r="D382" i="33"/>
  <c r="B320" i="2" s="1"/>
  <c r="S3419" i="1"/>
  <c r="N725" i="1"/>
  <c r="K383" i="33"/>
  <c r="I321" i="2" s="1"/>
  <c r="P383" i="33"/>
  <c r="N321" i="2" s="1"/>
  <c r="V2245" i="1" s="1"/>
  <c r="J383" i="33"/>
  <c r="H321" i="2" s="1"/>
  <c r="D376" i="33"/>
  <c r="B314" i="2" s="1"/>
  <c r="X727" i="1"/>
  <c r="X726" i="1"/>
  <c r="V731" i="1"/>
  <c r="W3422" i="1"/>
  <c r="V3422" i="1"/>
  <c r="U731" i="1"/>
  <c r="S727" i="1"/>
  <c r="M731" i="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 i="1"/>
  <c r="L3422" i="1"/>
  <c r="K227" i="1"/>
  <c r="L731" i="1"/>
  <c r="AA3415" i="1"/>
  <c r="S957" i="1"/>
  <c r="K3422" i="1"/>
  <c r="Q731" i="1"/>
  <c r="Z3422" i="1"/>
  <c r="N724" i="1"/>
  <c r="X957" i="1"/>
  <c r="N3415" i="1"/>
  <c r="X724" i="1"/>
  <c r="AA957" i="1"/>
  <c r="S3415" i="1"/>
  <c r="N957" i="1"/>
  <c r="S724" i="1"/>
  <c r="I964" i="1"/>
  <c r="I731" i="1"/>
  <c r="I3422" i="1"/>
  <c r="X3415" i="1"/>
  <c r="H285" i="1"/>
  <c r="H293" i="1" s="1"/>
  <c r="N293" i="1"/>
  <c r="R721" i="33"/>
  <c r="P145" i="2" s="1"/>
  <c r="E725" i="33"/>
  <c r="Q719" i="33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 i="33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 i="33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 i="33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 i="33"/>
  <c r="F146" i="2" s="1"/>
  <c r="Q725" i="33"/>
  <c r="O149" i="2" s="1"/>
  <c r="P719" i="33"/>
  <c r="V720" i="33"/>
  <c r="T144" i="2" s="1"/>
  <c r="H720" i="33"/>
  <c r="F144" i="2" s="1"/>
  <c r="J723" i="33"/>
  <c r="H147" i="2" s="1"/>
  <c r="E720" i="33"/>
  <c r="V721" i="33"/>
  <c r="T145" i="2" s="1"/>
  <c r="O719" i="33"/>
  <c r="U724" i="33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 i="33"/>
  <c r="P144" i="2" s="1"/>
  <c r="V719" i="33"/>
  <c r="H723" i="3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 i="33"/>
  <c r="P148" i="2" s="1"/>
  <c r="N719" i="33"/>
  <c r="M725" i="33"/>
  <c r="K149" i="2" s="1"/>
  <c r="M720" i="33"/>
  <c r="K144" i="2" s="1"/>
  <c r="F719" i="33"/>
  <c r="S725" i="33"/>
  <c r="Q149" i="2" s="1"/>
  <c r="M723" i="33"/>
  <c r="K147" i="2" s="1"/>
  <c r="L719" i="33"/>
  <c r="J719" i="33"/>
  <c r="O723" i="33"/>
  <c r="M147" i="2" s="1"/>
  <c r="K719" i="33"/>
  <c r="Q723" i="3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 i="33"/>
  <c r="H724" i="33"/>
  <c r="F148" i="2" s="1"/>
  <c r="E721" i="33"/>
  <c r="N721" i="33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 i="33"/>
  <c r="D148" i="2" s="1"/>
  <c r="S719" i="33"/>
  <c r="P720" i="33"/>
  <c r="N144" i="2" s="1"/>
  <c r="G725" i="33"/>
  <c r="E149" i="2" s="1"/>
  <c r="T720" i="33"/>
  <c r="R144" i="2" s="1"/>
  <c r="R719" i="33"/>
  <c r="T721" i="33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 i="33"/>
  <c r="M149" i="2" s="1"/>
  <c r="Q721" i="33"/>
  <c r="O145" i="2" s="1"/>
  <c r="U721" i="33"/>
  <c r="S145" i="2" s="1"/>
  <c r="S721" i="33"/>
  <c r="Q145" i="2" s="1"/>
  <c r="H446" i="1"/>
  <c r="H448" i="1"/>
  <c r="H1920" i="1"/>
  <c r="H1919" i="1"/>
  <c r="H1915" i="1"/>
  <c r="H1916" i="1"/>
  <c r="H1914" i="1"/>
  <c r="H1918" i="1"/>
  <c r="H442" i="1"/>
  <c r="H447" i="1"/>
  <c r="H1917" i="1"/>
  <c r="H1913" i="1"/>
  <c r="H443" i="1"/>
  <c r="H445" i="1"/>
  <c r="H441" i="1"/>
  <c r="H444" i="1"/>
  <c r="H286" i="1"/>
  <c r="H294" i="1" s="1"/>
  <c r="AA2241" i="1" l="1"/>
  <c r="N2244" i="1"/>
  <c r="AA4279" i="1"/>
  <c r="N2238" i="1"/>
  <c r="AA4275" i="1"/>
  <c r="H3584" i="1"/>
  <c r="N4276" i="1"/>
  <c r="S4278" i="1"/>
  <c r="AA4276" i="1"/>
  <c r="N2204" i="1"/>
  <c r="N4277" i="1"/>
  <c r="AA2118" i="1"/>
  <c r="AA2233" i="1"/>
  <c r="X4277" i="1"/>
  <c r="X2244" i="1"/>
  <c r="N4279" i="1"/>
  <c r="AA2243" i="1"/>
  <c r="N4274" i="1"/>
  <c r="X4273" i="1"/>
  <c r="N4278" i="1"/>
  <c r="S2244" i="1"/>
  <c r="X4278" i="1"/>
  <c r="S2200" i="1"/>
  <c r="X2201" i="1"/>
  <c r="N2242" i="1"/>
  <c r="S2238" i="1"/>
  <c r="AA2201" i="1"/>
  <c r="S4275" i="1"/>
  <c r="N4273" i="1"/>
  <c r="S2203" i="1"/>
  <c r="S4279" i="1"/>
  <c r="X2241" i="1"/>
  <c r="AA2239" i="1"/>
  <c r="N2241" i="1"/>
  <c r="AA4274" i="1"/>
  <c r="X4274" i="1"/>
  <c r="S4276" i="1"/>
  <c r="S2204" i="1"/>
  <c r="AA2202" i="1"/>
  <c r="AA2200" i="1"/>
  <c r="N2203" i="1"/>
  <c r="X4275" i="1"/>
  <c r="S4274" i="1"/>
  <c r="AA4278" i="1"/>
  <c r="AA4273" i="1"/>
  <c r="AA4277" i="1"/>
  <c r="S4273" i="1"/>
  <c r="S4277" i="1"/>
  <c r="X4279" i="1"/>
  <c r="L4280" i="1"/>
  <c r="L2205" i="1"/>
  <c r="Z4280" i="1"/>
  <c r="Z2205" i="1"/>
  <c r="AA222" i="1"/>
  <c r="X2242" i="1"/>
  <c r="N2243" i="1"/>
  <c r="X2240" i="1"/>
  <c r="AA2244" i="1"/>
  <c r="X2238" i="1"/>
  <c r="S2242" i="1"/>
  <c r="S2201" i="1"/>
  <c r="N2199" i="1"/>
  <c r="X2198" i="1"/>
  <c r="S2199" i="1"/>
  <c r="X2202" i="1"/>
  <c r="N2201" i="1"/>
  <c r="X2203" i="1"/>
  <c r="N2202" i="1"/>
  <c r="X2204" i="1"/>
  <c r="Y4280" i="1"/>
  <c r="Y2205" i="1"/>
  <c r="AB4280" i="1"/>
  <c r="AB2205" i="1"/>
  <c r="M4280" i="1"/>
  <c r="M2205" i="1"/>
  <c r="T4280" i="1"/>
  <c r="T2205" i="1"/>
  <c r="AA2116" i="1"/>
  <c r="W4280" i="1"/>
  <c r="W2205" i="1"/>
  <c r="U4280" i="1"/>
  <c r="U2205" i="1"/>
  <c r="AD4280" i="1"/>
  <c r="AD2205" i="1"/>
  <c r="O4280" i="1"/>
  <c r="O2205" i="1"/>
  <c r="AC4280" i="1"/>
  <c r="AC2205" i="1"/>
  <c r="N2198" i="1"/>
  <c r="P4280" i="1"/>
  <c r="P2205" i="1"/>
  <c r="R4280" i="1"/>
  <c r="R2205" i="1"/>
  <c r="Q4280" i="1"/>
  <c r="Q2205" i="1"/>
  <c r="V4280" i="1"/>
  <c r="V2205" i="1"/>
  <c r="S2241" i="1"/>
  <c r="X4276" i="1"/>
  <c r="AA2199" i="1"/>
  <c r="X2199" i="1"/>
  <c r="X2200" i="1"/>
  <c r="AA2203" i="1"/>
  <c r="AA2198" i="1"/>
  <c r="S2198" i="1"/>
  <c r="AA2204" i="1"/>
  <c r="S2202" i="1"/>
  <c r="S2239" i="1"/>
  <c r="S2243" i="1"/>
  <c r="N2239" i="1"/>
  <c r="AA2238" i="1"/>
  <c r="U2245" i="1"/>
  <c r="AA3312" i="1"/>
  <c r="N2230" i="1"/>
  <c r="AD2245" i="1"/>
  <c r="R2245" i="1"/>
  <c r="S2240" i="1"/>
  <c r="X2239" i="1"/>
  <c r="X2243" i="1"/>
  <c r="P2245" i="1"/>
  <c r="Z2245" i="1"/>
  <c r="Q2245" i="1"/>
  <c r="Y2245" i="1"/>
  <c r="O2245" i="1"/>
  <c r="L2245" i="1"/>
  <c r="M2245" i="1"/>
  <c r="W2245" i="1"/>
  <c r="AC2245" i="1"/>
  <c r="AB2245" i="1"/>
  <c r="T2245" i="1"/>
  <c r="N4219" i="1"/>
  <c r="AA2120" i="1"/>
  <c r="N229" i="1"/>
  <c r="AA2185" i="1"/>
  <c r="N3312" i="1"/>
  <c r="AA3311" i="1"/>
  <c r="AA4219" i="1"/>
  <c r="H961" i="1"/>
  <c r="AA3307" i="1"/>
  <c r="AA229" i="1"/>
  <c r="H513" i="1"/>
  <c r="N220" i="1"/>
  <c r="S4319" i="1"/>
  <c r="H518" i="1"/>
  <c r="H960" i="1"/>
  <c r="X2177" i="1"/>
  <c r="AA4313" i="1"/>
  <c r="H959" i="1"/>
  <c r="N964" i="1"/>
  <c r="AA4218" i="1"/>
  <c r="N4222" i="1"/>
  <c r="AA964" i="1"/>
  <c r="H516" i="1"/>
  <c r="H519" i="1"/>
  <c r="H514" i="1"/>
  <c r="S4222" i="1"/>
  <c r="AA4221" i="1"/>
  <c r="X4220" i="1"/>
  <c r="S964" i="1"/>
  <c r="H517" i="1"/>
  <c r="H963" i="1"/>
  <c r="H958" i="1"/>
  <c r="AA4217" i="1"/>
  <c r="N4223" i="1"/>
  <c r="X4219" i="1"/>
  <c r="X4223" i="1"/>
  <c r="X228" i="1"/>
  <c r="X2179" i="1"/>
  <c r="N4218" i="1"/>
  <c r="AA228" i="1"/>
  <c r="H962" i="1"/>
  <c r="S4218" i="1"/>
  <c r="X4217" i="1"/>
  <c r="X4222" i="1"/>
  <c r="N4220" i="1"/>
  <c r="X4218" i="1"/>
  <c r="AA4222" i="1"/>
  <c r="S4220" i="1"/>
  <c r="N4221" i="1"/>
  <c r="AA4223" i="1"/>
  <c r="S4219" i="1"/>
  <c r="S4223" i="1"/>
  <c r="X964" i="1"/>
  <c r="N2118" i="1"/>
  <c r="AA2174" i="1"/>
  <c r="X4221" i="1"/>
  <c r="S4217" i="1"/>
  <c r="S4221" i="1"/>
  <c r="J2093" i="1"/>
  <c r="I4224" i="1"/>
  <c r="T4224" i="1"/>
  <c r="L2090" i="1"/>
  <c r="Z4224" i="1"/>
  <c r="L2094" i="1"/>
  <c r="W4224" i="1"/>
  <c r="U4224" i="1"/>
  <c r="O4224" i="1"/>
  <c r="AC4224" i="1"/>
  <c r="K2093" i="1"/>
  <c r="L2089" i="1"/>
  <c r="R4224" i="1"/>
  <c r="K4224" i="1"/>
  <c r="AD4224" i="1"/>
  <c r="V4224" i="1"/>
  <c r="J4224" i="1"/>
  <c r="L2091" i="1"/>
  <c r="Y4224" i="1"/>
  <c r="AB4224" i="1"/>
  <c r="M4224" i="1"/>
  <c r="Q4224" i="1"/>
  <c r="P4224" i="1"/>
  <c r="L4224" i="1"/>
  <c r="AA4220" i="1"/>
  <c r="X224" i="1"/>
  <c r="AA224" i="1"/>
  <c r="S232" i="1"/>
  <c r="S2188" i="1"/>
  <c r="N228" i="1"/>
  <c r="AA3422" i="1"/>
  <c r="AA2177" i="1"/>
  <c r="AA2122" i="1"/>
  <c r="AA220" i="1"/>
  <c r="I235" i="1"/>
  <c r="N2121" i="1"/>
  <c r="H515" i="1"/>
  <c r="I227" i="1"/>
  <c r="I2123" i="1"/>
  <c r="N223" i="1"/>
  <c r="N2116" i="1"/>
  <c r="X2116" i="1"/>
  <c r="S2174" i="1"/>
  <c r="S3306" i="1"/>
  <c r="S2232" i="1"/>
  <c r="X2235" i="1"/>
  <c r="X4313" i="1"/>
  <c r="N2180" i="1"/>
  <c r="N2120" i="1"/>
  <c r="S224" i="1"/>
  <c r="S2116" i="1"/>
  <c r="X2122" i="1"/>
  <c r="X230" i="1"/>
  <c r="N222" i="1"/>
  <c r="K2123" i="1"/>
  <c r="Q227" i="1"/>
  <c r="S222" i="1"/>
  <c r="S234" i="1"/>
  <c r="S2119" i="1"/>
  <c r="AA232" i="1"/>
  <c r="S520" i="1"/>
  <c r="N3308" i="1"/>
  <c r="X4318" i="1"/>
  <c r="X2185" i="1"/>
  <c r="N4319" i="1"/>
  <c r="AA2119" i="1"/>
  <c r="X221" i="1"/>
  <c r="X2121" i="1"/>
  <c r="S228" i="1"/>
  <c r="N4315" i="1"/>
  <c r="N3306" i="1"/>
  <c r="S2236" i="1"/>
  <c r="AA233" i="1"/>
  <c r="AA3308" i="1"/>
  <c r="AA731" i="1"/>
  <c r="AA226" i="1"/>
  <c r="AA221" i="1"/>
  <c r="X233" i="1"/>
  <c r="N230" i="1"/>
  <c r="S233" i="1"/>
  <c r="X2119" i="1"/>
  <c r="AA223" i="1"/>
  <c r="S4315" i="1"/>
  <c r="S2184" i="1"/>
  <c r="N2176" i="1"/>
  <c r="X2187" i="1"/>
  <c r="N2182" i="1"/>
  <c r="X4316" i="1"/>
  <c r="S2234" i="1"/>
  <c r="S2233" i="1"/>
  <c r="S2177" i="1"/>
  <c r="S3309" i="1"/>
  <c r="N2175" i="1"/>
  <c r="AA2178" i="1"/>
  <c r="AA4317" i="1"/>
  <c r="N232" i="1"/>
  <c r="AA4316" i="1"/>
  <c r="N2174" i="1"/>
  <c r="X2182" i="1"/>
  <c r="X2233" i="1"/>
  <c r="N2236" i="1"/>
  <c r="X4315" i="1"/>
  <c r="S2180" i="1"/>
  <c r="AA3310" i="1"/>
  <c r="N225" i="1"/>
  <c r="AA231" i="1"/>
  <c r="N233" i="1"/>
  <c r="AA2182" i="1"/>
  <c r="Z227" i="1"/>
  <c r="Z4320" i="1"/>
  <c r="Z3313" i="1"/>
  <c r="Z2189" i="1"/>
  <c r="Z2181" i="1"/>
  <c r="Z2237" i="1"/>
  <c r="S3308" i="1"/>
  <c r="X3311" i="1"/>
  <c r="S2175" i="1"/>
  <c r="N2186" i="1"/>
  <c r="S2182" i="1"/>
  <c r="S4317" i="1"/>
  <c r="AA2235" i="1"/>
  <c r="AA2236" i="1"/>
  <c r="AA4319" i="1"/>
  <c r="S2235" i="1"/>
  <c r="S2179" i="1"/>
  <c r="X2234" i="1"/>
  <c r="X4317" i="1"/>
  <c r="AA2183" i="1"/>
  <c r="X2236" i="1"/>
  <c r="X4319" i="1"/>
  <c r="N4318" i="1"/>
  <c r="X3310" i="1"/>
  <c r="N2185" i="1"/>
  <c r="AA2232" i="1"/>
  <c r="W2123" i="1"/>
  <c r="W3313" i="1"/>
  <c r="W2189" i="1"/>
  <c r="W2181" i="1"/>
  <c r="W2237" i="1"/>
  <c r="W4320" i="1"/>
  <c r="U227" i="1"/>
  <c r="U2181" i="1"/>
  <c r="U3313" i="1"/>
  <c r="U2189" i="1"/>
  <c r="U2237" i="1"/>
  <c r="U4320" i="1"/>
  <c r="I3313" i="1"/>
  <c r="I2181" i="1"/>
  <c r="I4320" i="1"/>
  <c r="S230" i="1"/>
  <c r="N234" i="1"/>
  <c r="N2122" i="1"/>
  <c r="AA225" i="1"/>
  <c r="S226" i="1"/>
  <c r="X2118" i="1"/>
  <c r="N520" i="1"/>
  <c r="AA230" i="1"/>
  <c r="S2117" i="1"/>
  <c r="S225" i="1"/>
  <c r="S220" i="1"/>
  <c r="X3309" i="1"/>
  <c r="X2232" i="1"/>
  <c r="S2186" i="1"/>
  <c r="S2231" i="1"/>
  <c r="N4317" i="1"/>
  <c r="S2230" i="1"/>
  <c r="S2185" i="1"/>
  <c r="X2231" i="1"/>
  <c r="AA2187" i="1"/>
  <c r="AA2188" i="1"/>
  <c r="X2186" i="1"/>
  <c r="AA2231" i="1"/>
  <c r="N2231" i="1"/>
  <c r="AA3309" i="1"/>
  <c r="X2188" i="1"/>
  <c r="N2235" i="1"/>
  <c r="N3311" i="1"/>
  <c r="AA2234" i="1"/>
  <c r="N2177" i="1"/>
  <c r="AA4315" i="1"/>
  <c r="P227" i="1"/>
  <c r="P4320" i="1"/>
  <c r="P2181" i="1"/>
  <c r="P2189" i="1"/>
  <c r="P2237" i="1"/>
  <c r="P3313" i="1"/>
  <c r="R2123" i="1"/>
  <c r="R4320" i="1"/>
  <c r="R2181" i="1"/>
  <c r="R3313" i="1"/>
  <c r="R2189" i="1"/>
  <c r="R2237" i="1"/>
  <c r="K235" i="1"/>
  <c r="K3313" i="1"/>
  <c r="K2181" i="1"/>
  <c r="K4320" i="1"/>
  <c r="K2189" i="1"/>
  <c r="K2237" i="1"/>
  <c r="AD235" i="1"/>
  <c r="AD2181" i="1"/>
  <c r="AD2189" i="1"/>
  <c r="AD2237" i="1"/>
  <c r="AD3313" i="1"/>
  <c r="AD4320" i="1"/>
  <c r="O2123" i="1"/>
  <c r="O3313" i="1"/>
  <c r="O2189" i="1"/>
  <c r="O4320" i="1"/>
  <c r="O2181" i="1"/>
  <c r="O2237" i="1"/>
  <c r="X223" i="1"/>
  <c r="N4313" i="1"/>
  <c r="S3307" i="1"/>
  <c r="X3308" i="1"/>
  <c r="X2184" i="1"/>
  <c r="X3306" i="1"/>
  <c r="S2176" i="1"/>
  <c r="S2183" i="1"/>
  <c r="N2178" i="1"/>
  <c r="N3310" i="1"/>
  <c r="X3307" i="1"/>
  <c r="X4314" i="1"/>
  <c r="AA4318" i="1"/>
  <c r="X3312" i="1"/>
  <c r="S2187" i="1"/>
  <c r="X2178" i="1"/>
  <c r="N4314" i="1"/>
  <c r="AA2230" i="1"/>
  <c r="N2179" i="1"/>
  <c r="AA3306" i="1"/>
  <c r="AA2186" i="1"/>
  <c r="N4316" i="1"/>
  <c r="AA2184" i="1"/>
  <c r="L2123" i="1"/>
  <c r="L3313" i="1"/>
  <c r="L2181" i="1"/>
  <c r="L2237" i="1"/>
  <c r="L4320" i="1"/>
  <c r="L2189" i="1"/>
  <c r="T2123" i="1"/>
  <c r="T2237" i="1"/>
  <c r="T3313" i="1"/>
  <c r="T2189" i="1"/>
  <c r="T2181" i="1"/>
  <c r="T4320" i="1"/>
  <c r="Y235" i="1"/>
  <c r="Y2189" i="1"/>
  <c r="Y2237" i="1"/>
  <c r="Y2181" i="1"/>
  <c r="Y4320" i="1"/>
  <c r="Y3313" i="1"/>
  <c r="AB235" i="1"/>
  <c r="AB2237" i="1"/>
  <c r="AB4320" i="1"/>
  <c r="AB2189" i="1"/>
  <c r="AB2181" i="1"/>
  <c r="AB3313" i="1"/>
  <c r="M235" i="1"/>
  <c r="M3313" i="1"/>
  <c r="M2189" i="1"/>
  <c r="M2181" i="1"/>
  <c r="M2237" i="1"/>
  <c r="M4320" i="1"/>
  <c r="Q2123" i="1"/>
  <c r="Q3313" i="1"/>
  <c r="Q2237" i="1"/>
  <c r="Q2181" i="1"/>
  <c r="Q4320" i="1"/>
  <c r="Q2189" i="1"/>
  <c r="V227" i="1"/>
  <c r="V2181" i="1"/>
  <c r="V2189" i="1"/>
  <c r="V2237" i="1"/>
  <c r="V3313" i="1"/>
  <c r="V4320" i="1"/>
  <c r="AC227" i="1"/>
  <c r="AC4320" i="1"/>
  <c r="AC2189" i="1"/>
  <c r="AC2237" i="1"/>
  <c r="AC3313" i="1"/>
  <c r="AC2181" i="1"/>
  <c r="J235" i="1"/>
  <c r="J3313" i="1"/>
  <c r="J2181" i="1"/>
  <c r="J4320" i="1"/>
  <c r="S2118" i="1"/>
  <c r="X2230" i="1"/>
  <c r="X2174" i="1"/>
  <c r="S4314" i="1"/>
  <c r="X2176" i="1"/>
  <c r="S2178" i="1"/>
  <c r="N2234" i="1"/>
  <c r="S4313" i="1"/>
  <c r="S3311" i="1"/>
  <c r="S4316" i="1"/>
  <c r="S3310" i="1"/>
  <c r="X2183" i="1"/>
  <c r="X2175" i="1"/>
  <c r="AA2179" i="1"/>
  <c r="AA2180" i="1"/>
  <c r="S4318" i="1"/>
  <c r="AA4314" i="1"/>
  <c r="AA2175" i="1"/>
  <c r="N2183" i="1"/>
  <c r="N3307" i="1"/>
  <c r="S3312" i="1"/>
  <c r="X2180" i="1"/>
  <c r="N2187" i="1"/>
  <c r="N3309" i="1"/>
  <c r="AA2176" i="1"/>
  <c r="S2122" i="1"/>
  <c r="T227" i="1"/>
  <c r="X231" i="1"/>
  <c r="N2117" i="1"/>
  <c r="S221" i="1"/>
  <c r="S231" i="1"/>
  <c r="X220" i="1"/>
  <c r="L235" i="1"/>
  <c r="H728" i="1"/>
  <c r="X225" i="1"/>
  <c r="N224" i="1"/>
  <c r="AA520" i="1"/>
  <c r="N226" i="1"/>
  <c r="X226" i="1"/>
  <c r="U2123" i="1"/>
  <c r="O227" i="1"/>
  <c r="S229" i="1"/>
  <c r="X229" i="1"/>
  <c r="N2119" i="1"/>
  <c r="S223" i="1"/>
  <c r="N231" i="1"/>
  <c r="X232" i="1"/>
  <c r="X234" i="1"/>
  <c r="X222" i="1"/>
  <c r="J227" i="1"/>
  <c r="N221" i="1"/>
  <c r="AA234" i="1"/>
  <c r="S2121" i="1"/>
  <c r="X2117" i="1"/>
  <c r="O235" i="1"/>
  <c r="P2123" i="1"/>
  <c r="X2120" i="1"/>
  <c r="S2120" i="1"/>
  <c r="AB227" i="1"/>
  <c r="L227" i="1"/>
  <c r="Z2123" i="1"/>
  <c r="M2123" i="1"/>
  <c r="X520" i="1"/>
  <c r="M227" i="1"/>
  <c r="AA2117" i="1"/>
  <c r="AD2123" i="1"/>
  <c r="AD227" i="1"/>
  <c r="U235" i="1"/>
  <c r="Z235" i="1"/>
  <c r="AA235" i="1" s="1"/>
  <c r="AC2123" i="1"/>
  <c r="V235" i="1"/>
  <c r="Y227" i="1"/>
  <c r="AC235" i="1"/>
  <c r="Y2123" i="1"/>
  <c r="Q235" i="1"/>
  <c r="V2123" i="1"/>
  <c r="AB2123" i="1"/>
  <c r="T235" i="1"/>
  <c r="W227" i="1"/>
  <c r="P235" i="1"/>
  <c r="W235" i="1"/>
  <c r="J2123" i="1"/>
  <c r="R235" i="1"/>
  <c r="R227" i="1"/>
  <c r="H730" i="1"/>
  <c r="H3416" i="1"/>
  <c r="S3422" i="1"/>
  <c r="H3419" i="1"/>
  <c r="H3417" i="1"/>
  <c r="H3421" i="1"/>
  <c r="H3418" i="1"/>
  <c r="H729" i="1"/>
  <c r="S731" i="1"/>
  <c r="X731" i="1"/>
  <c r="H725" i="1"/>
  <c r="H3420" i="1"/>
  <c r="H726" i="1"/>
  <c r="D383" i="33"/>
  <c r="B321" i="2" s="1"/>
  <c r="N3422" i="1"/>
  <c r="X3422" i="1"/>
  <c r="H727" i="1"/>
  <c r="N731" i="1"/>
  <c r="H724" i="1"/>
  <c r="H3415" i="1"/>
  <c r="H957" i="1"/>
  <c r="Z2091" i="1"/>
  <c r="M2090" i="1"/>
  <c r="Z2092" i="1"/>
  <c r="AB2091" i="1"/>
  <c r="V2090" i="1"/>
  <c r="AD2092" i="1"/>
  <c r="AC2093" i="1"/>
  <c r="U2094" i="1"/>
  <c r="W2094" i="1"/>
  <c r="R2093" i="1"/>
  <c r="R2095" i="1"/>
  <c r="P2093" i="1"/>
  <c r="M2093" i="1"/>
  <c r="AC2092" i="1"/>
  <c r="M2094" i="1"/>
  <c r="Q2093" i="1"/>
  <c r="Q2092" i="1"/>
  <c r="O2094" i="1"/>
  <c r="Y2092" i="1"/>
  <c r="AA2092" i="1" s="1"/>
  <c r="O2092" i="1"/>
  <c r="V2091" i="1"/>
  <c r="W2089" i="1"/>
  <c r="AC2091" i="1"/>
  <c r="R2091" i="1"/>
  <c r="Z2094" i="1"/>
  <c r="P2094" i="1"/>
  <c r="T2095" i="1"/>
  <c r="U2091" i="1"/>
  <c r="Q2094" i="1"/>
  <c r="M2092" i="1"/>
  <c r="U2093" i="1"/>
  <c r="Z2095" i="1"/>
  <c r="Y2093" i="1"/>
  <c r="V2094" i="1"/>
  <c r="P2091" i="1"/>
  <c r="V2092" i="1"/>
  <c r="AB2093" i="1"/>
  <c r="AD2091" i="1"/>
  <c r="AD2090" i="1"/>
  <c r="Z2090" i="1"/>
  <c r="M2091" i="1"/>
  <c r="U2090" i="1"/>
  <c r="Q2095" i="1"/>
  <c r="W2092" i="1"/>
  <c r="AC2095" i="1"/>
  <c r="Y2091" i="1"/>
  <c r="W2091" i="1"/>
  <c r="O2090" i="1"/>
  <c r="V2093" i="1"/>
  <c r="AB2090" i="1"/>
  <c r="O2091" i="1"/>
  <c r="R2094" i="1"/>
  <c r="P2095" i="1"/>
  <c r="Y2094" i="1"/>
  <c r="V2095" i="1"/>
  <c r="AB2092" i="1"/>
  <c r="T2090" i="1"/>
  <c r="AD2094" i="1"/>
  <c r="T2093" i="1"/>
  <c r="M2095" i="1"/>
  <c r="P2090" i="1"/>
  <c r="P2092" i="1"/>
  <c r="T2094" i="1"/>
  <c r="AD2093" i="1"/>
  <c r="U2095" i="1"/>
  <c r="AD2095" i="1"/>
  <c r="T2092" i="1"/>
  <c r="O2095" i="1"/>
  <c r="AC2090" i="1"/>
  <c r="T2091" i="1"/>
  <c r="Y2095" i="1"/>
  <c r="W2093" i="1"/>
  <c r="R2090" i="1"/>
  <c r="Q2090" i="1"/>
  <c r="Y2090" i="1"/>
  <c r="R2092" i="1"/>
  <c r="Q2091" i="1"/>
  <c r="AC2094" i="1"/>
  <c r="O2093" i="1"/>
  <c r="W2095" i="1"/>
  <c r="AB2094" i="1"/>
  <c r="AB2095" i="1"/>
  <c r="Z2093" i="1"/>
  <c r="U2092" i="1"/>
  <c r="L4522" i="1"/>
  <c r="Y4522" i="1"/>
  <c r="AD4524" i="1"/>
  <c r="V4522" i="1"/>
  <c r="W4520" i="1"/>
  <c r="L4520" i="1"/>
  <c r="U4523" i="1"/>
  <c r="Z4522" i="1"/>
  <c r="D724" i="33"/>
  <c r="B148" i="2" s="1"/>
  <c r="C148" i="2"/>
  <c r="T4523" i="1"/>
  <c r="AB4521" i="1"/>
  <c r="U4522" i="1"/>
  <c r="U4524" i="1"/>
  <c r="V4525" i="1"/>
  <c r="M4525" i="1"/>
  <c r="M143" i="2"/>
  <c r="O726" i="33"/>
  <c r="M150" i="2" s="1"/>
  <c r="L4523" i="1"/>
  <c r="S143" i="2"/>
  <c r="U726" i="33"/>
  <c r="S150" i="2" s="1"/>
  <c r="Q4523" i="1"/>
  <c r="O4523" i="1"/>
  <c r="W4522" i="1"/>
  <c r="O4521" i="1"/>
  <c r="Z4525" i="1"/>
  <c r="P4525" i="1"/>
  <c r="AB4522" i="1"/>
  <c r="V4521" i="1"/>
  <c r="AC4521" i="1"/>
  <c r="T4522" i="1"/>
  <c r="C147" i="2"/>
  <c r="D723" i="33"/>
  <c r="B147" i="2" s="1"/>
  <c r="Y4526" i="1"/>
  <c r="W4524" i="1"/>
  <c r="J143" i="2"/>
  <c r="L726" i="33"/>
  <c r="J150" i="2" s="1"/>
  <c r="R4521" i="1"/>
  <c r="R143" i="2"/>
  <c r="T726" i="33"/>
  <c r="R150" i="2" s="1"/>
  <c r="Q4521" i="1"/>
  <c r="K4522" i="1"/>
  <c r="T143" i="2"/>
  <c r="V726" i="33"/>
  <c r="T150" i="2" s="1"/>
  <c r="K4524" i="1"/>
  <c r="J4522" i="1"/>
  <c r="AB4523" i="1"/>
  <c r="D720" i="33"/>
  <c r="B144" i="2" s="1"/>
  <c r="C144" i="2"/>
  <c r="N143" i="2"/>
  <c r="P726" i="33"/>
  <c r="N150" i="2" s="1"/>
  <c r="T4521" i="1"/>
  <c r="AD4525" i="1"/>
  <c r="T4524" i="1"/>
  <c r="M4526" i="1"/>
  <c r="P4521" i="1"/>
  <c r="P4523" i="1"/>
  <c r="T4525" i="1"/>
  <c r="T4526" i="1"/>
  <c r="L4525" i="1"/>
  <c r="M4523" i="1"/>
  <c r="L143" i="2"/>
  <c r="N726" i="33"/>
  <c r="L150" i="2" s="1"/>
  <c r="C149" i="2"/>
  <c r="D725" i="33"/>
  <c r="B149" i="2" s="1"/>
  <c r="Y4523" i="1"/>
  <c r="U4526" i="1"/>
  <c r="AD4526" i="1"/>
  <c r="V4524" i="1"/>
  <c r="L4526" i="1"/>
  <c r="P143" i="2"/>
  <c r="R726" i="33"/>
  <c r="P150" i="2" s="1"/>
  <c r="Q143" i="2"/>
  <c r="S726" i="33"/>
  <c r="Q150" i="2" s="1"/>
  <c r="AD4523" i="1"/>
  <c r="AC4524" i="1"/>
  <c r="C145" i="2"/>
  <c r="D721" i="33"/>
  <c r="B145" i="2" s="1"/>
  <c r="U4525" i="1"/>
  <c r="W4525" i="1"/>
  <c r="I143" i="2"/>
  <c r="K726" i="33"/>
  <c r="I150" i="2" s="1"/>
  <c r="R4524" i="1"/>
  <c r="R4526" i="1"/>
  <c r="P4524" i="1"/>
  <c r="M4524" i="1"/>
  <c r="AC4523" i="1"/>
  <c r="Y4521" i="1"/>
  <c r="R4523" i="1"/>
  <c r="Q4522" i="1"/>
  <c r="AC4525" i="1"/>
  <c r="O4524" i="1"/>
  <c r="W4526" i="1"/>
  <c r="J4524" i="1"/>
  <c r="AB4525" i="1"/>
  <c r="J4521" i="1"/>
  <c r="K143" i="2"/>
  <c r="M726" i="33"/>
  <c r="K150" i="2" s="1"/>
  <c r="AB4526" i="1"/>
  <c r="Z4524" i="1"/>
  <c r="C143" i="2"/>
  <c r="D719" i="33"/>
  <c r="B143" i="2" s="1"/>
  <c r="E726" i="33"/>
  <c r="O4526" i="1"/>
  <c r="J4525" i="1"/>
  <c r="Q4525" i="1"/>
  <c r="Z4526" i="1"/>
  <c r="Y4524" i="1"/>
  <c r="O144" i="2"/>
  <c r="Q726" i="33"/>
  <c r="O150" i="2" s="1"/>
  <c r="J4523" i="1"/>
  <c r="L4521" i="1"/>
  <c r="Q4524" i="1"/>
  <c r="K4523" i="1"/>
  <c r="O4525" i="1"/>
  <c r="AC4522" i="1"/>
  <c r="R4522" i="1"/>
  <c r="M4521" i="1"/>
  <c r="Z4523" i="1"/>
  <c r="H726" i="33"/>
  <c r="F150" i="2" s="1"/>
  <c r="K4526" i="1"/>
  <c r="C146" i="2"/>
  <c r="D722" i="33"/>
  <c r="B146" i="2" s="1"/>
  <c r="O4522" i="1"/>
  <c r="R4525" i="1"/>
  <c r="I726" i="33"/>
  <c r="G150" i="2" s="1"/>
  <c r="G143" i="2"/>
  <c r="P4526" i="1"/>
  <c r="J4526" i="1"/>
  <c r="H143" i="2"/>
  <c r="J726" i="33"/>
  <c r="H150" i="2" s="1"/>
  <c r="D143" i="2"/>
  <c r="F726" i="33"/>
  <c r="D150" i="2" s="1"/>
  <c r="Y4525" i="1"/>
  <c r="K4525" i="1"/>
  <c r="V4526" i="1"/>
  <c r="L4524" i="1"/>
  <c r="P4522" i="1"/>
  <c r="V4523" i="1"/>
  <c r="AB4524" i="1"/>
  <c r="AD4522" i="1"/>
  <c r="AD4521" i="1"/>
  <c r="E143" i="2"/>
  <c r="G726" i="33"/>
  <c r="E150" i="2" s="1"/>
  <c r="Z4521" i="1"/>
  <c r="M4522" i="1"/>
  <c r="U4521" i="1"/>
  <c r="K4521" i="1"/>
  <c r="Q4526" i="1"/>
  <c r="W4523" i="1"/>
  <c r="AC4526" i="1"/>
  <c r="H2240" i="1" l="1"/>
  <c r="X4280" i="1"/>
  <c r="H2242" i="1"/>
  <c r="AA2205" i="1"/>
  <c r="H2244" i="1"/>
  <c r="H2239" i="1"/>
  <c r="H2241" i="1"/>
  <c r="H2238" i="1"/>
  <c r="AA4280" i="1"/>
  <c r="X2245" i="1"/>
  <c r="S4280" i="1"/>
  <c r="S2205" i="1"/>
  <c r="N2245" i="1"/>
  <c r="AA2245" i="1"/>
  <c r="H2243" i="1"/>
  <c r="X2205" i="1"/>
  <c r="H4219" i="1"/>
  <c r="S2245" i="1"/>
  <c r="H964" i="1"/>
  <c r="AA2123" i="1"/>
  <c r="H228" i="1"/>
  <c r="H4220" i="1"/>
  <c r="H4223" i="1"/>
  <c r="H4222" i="1"/>
  <c r="H4221" i="1"/>
  <c r="S2123" i="1"/>
  <c r="H2179" i="1"/>
  <c r="H3306" i="1"/>
  <c r="H3308" i="1"/>
  <c r="H225" i="1"/>
  <c r="H233" i="1"/>
  <c r="AA4224" i="1"/>
  <c r="H4218" i="1"/>
  <c r="H4315" i="1"/>
  <c r="H2119" i="1"/>
  <c r="S4224" i="1"/>
  <c r="N4224" i="1"/>
  <c r="H4217" i="1"/>
  <c r="X4224" i="1"/>
  <c r="H2121" i="1"/>
  <c r="H223" i="1"/>
  <c r="H2118" i="1"/>
  <c r="X2123" i="1"/>
  <c r="N227" i="1"/>
  <c r="H224" i="1"/>
  <c r="N235" i="1"/>
  <c r="H3307" i="1"/>
  <c r="H4319" i="1"/>
  <c r="H234" i="1"/>
  <c r="H2231" i="1"/>
  <c r="H2122" i="1"/>
  <c r="H4317" i="1"/>
  <c r="N2123" i="1"/>
  <c r="H2116" i="1"/>
  <c r="H2177" i="1"/>
  <c r="H232" i="1"/>
  <c r="H220" i="1"/>
  <c r="H3310" i="1"/>
  <c r="H2174" i="1"/>
  <c r="H230" i="1"/>
  <c r="H222" i="1"/>
  <c r="H520" i="1"/>
  <c r="X227" i="1"/>
  <c r="H3312" i="1"/>
  <c r="AA3313" i="1"/>
  <c r="S227" i="1"/>
  <c r="AA227" i="1"/>
  <c r="H2175" i="1"/>
  <c r="H3309" i="1"/>
  <c r="H2180" i="1"/>
  <c r="H4316" i="1"/>
  <c r="H2176" i="1"/>
  <c r="H2178" i="1"/>
  <c r="H4313" i="1"/>
  <c r="H3311" i="1"/>
  <c r="H221" i="1"/>
  <c r="H226" i="1"/>
  <c r="H4314" i="1"/>
  <c r="H4318" i="1"/>
  <c r="N2189" i="1"/>
  <c r="S2237" i="1"/>
  <c r="S4320" i="1"/>
  <c r="X4320" i="1"/>
  <c r="X3313" i="1"/>
  <c r="S3313" i="1"/>
  <c r="N4320" i="1"/>
  <c r="S2189" i="1"/>
  <c r="X2237" i="1"/>
  <c r="AA2237" i="1"/>
  <c r="AA4320" i="1"/>
  <c r="N2181" i="1"/>
  <c r="X2181" i="1"/>
  <c r="AA2181" i="1"/>
  <c r="N2237" i="1"/>
  <c r="N3313" i="1"/>
  <c r="S2181" i="1"/>
  <c r="X2189" i="1"/>
  <c r="AA2189" i="1"/>
  <c r="H2120" i="1"/>
  <c r="H2117" i="1"/>
  <c r="H231" i="1"/>
  <c r="H229" i="1"/>
  <c r="H731" i="1"/>
  <c r="S235" i="1"/>
  <c r="X235" i="1"/>
  <c r="AA2091" i="1"/>
  <c r="S2093" i="1"/>
  <c r="H3422" i="1"/>
  <c r="K2096" i="1"/>
  <c r="L2096" i="1"/>
  <c r="X2091" i="1"/>
  <c r="AA2090" i="1"/>
  <c r="AA2095" i="1"/>
  <c r="AA2093" i="1"/>
  <c r="X2092" i="1"/>
  <c r="X2094" i="1"/>
  <c r="S2094" i="1"/>
  <c r="S2095" i="1"/>
  <c r="S2092" i="1"/>
  <c r="AA2094" i="1"/>
  <c r="S2090" i="1"/>
  <c r="X2093" i="1"/>
  <c r="X2095" i="1"/>
  <c r="S2091" i="1"/>
  <c r="O2096" i="1"/>
  <c r="W2090" i="1"/>
  <c r="X2090" i="1" s="1"/>
  <c r="P2096" i="1"/>
  <c r="Z2096" i="1"/>
  <c r="T2096" i="1"/>
  <c r="AD2096" i="1"/>
  <c r="O2089" i="1"/>
  <c r="P2089" i="1"/>
  <c r="Z2089" i="1"/>
  <c r="T2089" i="1"/>
  <c r="AD2089" i="1"/>
  <c r="M2089" i="1"/>
  <c r="R2096" i="1"/>
  <c r="Y2096" i="1"/>
  <c r="V2096" i="1"/>
  <c r="AB2096" i="1"/>
  <c r="Q2096" i="1"/>
  <c r="AC2096" i="1"/>
  <c r="U2096" i="1"/>
  <c r="M2096" i="1"/>
  <c r="W2096" i="1"/>
  <c r="R2089" i="1"/>
  <c r="Y2089" i="1"/>
  <c r="V2089" i="1"/>
  <c r="AB2089" i="1"/>
  <c r="Q2089" i="1"/>
  <c r="AC2089" i="1"/>
  <c r="U2089" i="1"/>
  <c r="AA4522" i="1"/>
  <c r="AA4525" i="1"/>
  <c r="N4525" i="1"/>
  <c r="N4524" i="1"/>
  <c r="N4521" i="1"/>
  <c r="N4526" i="1"/>
  <c r="AA4524" i="1"/>
  <c r="S4522" i="1"/>
  <c r="N4522" i="1"/>
  <c r="X4523" i="1"/>
  <c r="K4527" i="1"/>
  <c r="J4527" i="1"/>
  <c r="R4520" i="1"/>
  <c r="I4526" i="1"/>
  <c r="S4523" i="1"/>
  <c r="AC4527" i="1"/>
  <c r="U4527" i="1"/>
  <c r="O4527" i="1"/>
  <c r="L4527" i="1"/>
  <c r="S4526" i="1"/>
  <c r="I4520" i="1"/>
  <c r="P4520" i="1"/>
  <c r="Z4520" i="1"/>
  <c r="AA4523" i="1"/>
  <c r="T4520" i="1"/>
  <c r="X4525" i="1"/>
  <c r="AD4520" i="1"/>
  <c r="I4524" i="1"/>
  <c r="I4525" i="1"/>
  <c r="M4520" i="1"/>
  <c r="W4527" i="1"/>
  <c r="C150" i="2"/>
  <c r="D726" i="33"/>
  <c r="B150" i="2" s="1"/>
  <c r="I4522" i="1"/>
  <c r="AB4520" i="1"/>
  <c r="Q4520" i="1"/>
  <c r="O4520" i="1"/>
  <c r="I4523" i="1"/>
  <c r="S4525" i="1"/>
  <c r="R4527" i="1"/>
  <c r="Y4527" i="1"/>
  <c r="X4526" i="1"/>
  <c r="V4527" i="1"/>
  <c r="AB4527" i="1"/>
  <c r="Q4527" i="1"/>
  <c r="AA4526" i="1"/>
  <c r="X4522" i="1"/>
  <c r="S4521" i="1"/>
  <c r="Y4520" i="1"/>
  <c r="V4520" i="1"/>
  <c r="K4520" i="1"/>
  <c r="J4520" i="1"/>
  <c r="M4527" i="1"/>
  <c r="N4523" i="1"/>
  <c r="W4521" i="1"/>
  <c r="X4521" i="1" s="1"/>
  <c r="S4524" i="1"/>
  <c r="AA4521" i="1"/>
  <c r="P4527" i="1"/>
  <c r="Z4527" i="1"/>
  <c r="T4527" i="1"/>
  <c r="X4524" i="1"/>
  <c r="I4521" i="1"/>
  <c r="AD4527" i="1"/>
  <c r="AC4520" i="1"/>
  <c r="U4520" i="1"/>
  <c r="H2245" i="1" l="1"/>
  <c r="H2123" i="1"/>
  <c r="H4224" i="1"/>
  <c r="H227" i="1"/>
  <c r="H3313" i="1"/>
  <c r="H4320" i="1"/>
  <c r="H2181" i="1"/>
  <c r="H235" i="1"/>
  <c r="AA2096" i="1"/>
  <c r="N2096" i="1"/>
  <c r="S2096" i="1"/>
  <c r="AA2089" i="1"/>
  <c r="X2096" i="1"/>
  <c r="X2089" i="1"/>
  <c r="S2089" i="1"/>
  <c r="S4520" i="1"/>
  <c r="AA4520" i="1"/>
  <c r="AA4527" i="1"/>
  <c r="H4526" i="1"/>
  <c r="H4521" i="1"/>
  <c r="X4527" i="1"/>
  <c r="N4527" i="1"/>
  <c r="H4523" i="1"/>
  <c r="N4520" i="1"/>
  <c r="S4527" i="1"/>
  <c r="H4524" i="1"/>
  <c r="I4527" i="1"/>
  <c r="H4522" i="1"/>
  <c r="H4525" i="1"/>
  <c r="X4520" i="1"/>
  <c r="H4527" i="1" l="1"/>
  <c r="H4520" i="1"/>
  <c r="I4210" i="1" l="1"/>
  <c r="Y1961" i="1"/>
  <c r="Y489" i="1"/>
  <c r="L495" i="1"/>
  <c r="L1967" i="1"/>
  <c r="I493" i="1"/>
  <c r="I1965" i="1"/>
  <c r="J491" i="1"/>
  <c r="J1963" i="1"/>
  <c r="Q1964" i="1"/>
  <c r="Q492" i="1"/>
  <c r="P495" i="1"/>
  <c r="P1967" i="1"/>
  <c r="AC490" i="1"/>
  <c r="AC1962" i="1"/>
  <c r="Y493" i="1"/>
  <c r="Y1965" i="1"/>
  <c r="I1967" i="1"/>
  <c r="I495" i="1"/>
  <c r="AC491" i="1"/>
  <c r="AC1963" i="1"/>
  <c r="AD491" i="1"/>
  <c r="AD1963" i="1"/>
  <c r="AD492" i="1"/>
  <c r="AD1964" i="1"/>
  <c r="Y494" i="1"/>
  <c r="Y1966" i="1"/>
  <c r="AD494" i="1"/>
  <c r="AD1966" i="1"/>
  <c r="T491" i="1"/>
  <c r="T1963" i="1"/>
  <c r="R489" i="1"/>
  <c r="R1961" i="1"/>
  <c r="W1967" i="1"/>
  <c r="W495" i="1"/>
  <c r="AB496" i="1"/>
  <c r="AB1968" i="1"/>
  <c r="U1968" i="1"/>
  <c r="U496" i="1"/>
  <c r="U1964" i="1"/>
  <c r="U492" i="1"/>
  <c r="Y495" i="1"/>
  <c r="Y1967" i="1"/>
  <c r="O494" i="1"/>
  <c r="O1966" i="1"/>
  <c r="AD489" i="1"/>
  <c r="AD1961" i="1"/>
  <c r="V492" i="1"/>
  <c r="V1964" i="1"/>
  <c r="Z1966" i="1"/>
  <c r="Z494" i="1"/>
  <c r="V1966" i="1"/>
  <c r="V494" i="1"/>
  <c r="Q493" i="1"/>
  <c r="Q1965" i="1"/>
  <c r="R493" i="1"/>
  <c r="R1965" i="1"/>
  <c r="T496" i="1"/>
  <c r="T1968" i="1"/>
  <c r="AC1961" i="1"/>
  <c r="AC489" i="1"/>
  <c r="I492" i="1"/>
  <c r="I1964" i="1"/>
  <c r="AB1962" i="1"/>
  <c r="AB490" i="1"/>
  <c r="AB493" i="1"/>
  <c r="AB1965" i="1"/>
  <c r="O495" i="1"/>
  <c r="O1967" i="1"/>
  <c r="M493" i="1"/>
  <c r="M1965" i="1"/>
  <c r="R495" i="1"/>
  <c r="R1967" i="1"/>
  <c r="M496" i="1"/>
  <c r="M1968" i="1"/>
  <c r="Y1968" i="1"/>
  <c r="Y496" i="1"/>
  <c r="M489" i="1"/>
  <c r="M1961" i="1"/>
  <c r="AB491" i="1"/>
  <c r="AB1963" i="1"/>
  <c r="AB1961" i="1"/>
  <c r="AB489" i="1"/>
  <c r="L1968" i="1"/>
  <c r="L496" i="1"/>
  <c r="M492" i="1"/>
  <c r="M1964" i="1"/>
  <c r="K1963" i="1"/>
  <c r="K491" i="1"/>
  <c r="W490" i="1"/>
  <c r="W1962" i="1"/>
  <c r="U489" i="1"/>
  <c r="U1961" i="1"/>
  <c r="V1965" i="1"/>
  <c r="V493" i="1"/>
  <c r="L493" i="1"/>
  <c r="L1965" i="1"/>
  <c r="AC496" i="1"/>
  <c r="AC1968" i="1"/>
  <c r="W1966" i="1"/>
  <c r="W494" i="1"/>
  <c r="P496" i="1"/>
  <c r="P1968" i="1"/>
  <c r="J1961" i="1"/>
  <c r="J489" i="1"/>
  <c r="Z1962" i="1"/>
  <c r="Z490" i="1"/>
  <c r="R1968" i="1"/>
  <c r="R496" i="1"/>
  <c r="P1963" i="1"/>
  <c r="P491" i="1"/>
  <c r="Z495" i="1"/>
  <c r="Z1967" i="1"/>
  <c r="Z491" i="1"/>
  <c r="Z1963" i="1"/>
  <c r="O489" i="1"/>
  <c r="O1961" i="1"/>
  <c r="V489" i="1"/>
  <c r="V1961" i="1"/>
  <c r="AC1967" i="1"/>
  <c r="AC495" i="1"/>
  <c r="U1963" i="1"/>
  <c r="U491" i="1"/>
  <c r="Z1964" i="1"/>
  <c r="Z492" i="1"/>
  <c r="L1962" i="1"/>
  <c r="L490" i="1"/>
  <c r="J1968" i="1"/>
  <c r="J496" i="1"/>
  <c r="Q489" i="1"/>
  <c r="Q1961" i="1"/>
  <c r="Z489" i="1"/>
  <c r="Z1961" i="1"/>
  <c r="J494" i="1"/>
  <c r="J1966" i="1"/>
  <c r="R491" i="1"/>
  <c r="R1963" i="1"/>
  <c r="T494" i="1"/>
  <c r="T1966" i="1"/>
  <c r="Q490" i="1"/>
  <c r="Q1962" i="1"/>
  <c r="AB492" i="1"/>
  <c r="AB1964" i="1"/>
  <c r="AB494" i="1"/>
  <c r="AB1966" i="1"/>
  <c r="P1964" i="1"/>
  <c r="P492" i="1"/>
  <c r="O492" i="1"/>
  <c r="O1964" i="1"/>
  <c r="Z493" i="1"/>
  <c r="Z1965" i="1"/>
  <c r="AD495" i="1"/>
  <c r="AD1967" i="1"/>
  <c r="I489" i="1"/>
  <c r="I1961" i="1"/>
  <c r="M495" i="1"/>
  <c r="M1967" i="1"/>
  <c r="O491" i="1"/>
  <c r="O1963" i="1"/>
  <c r="R1964" i="1"/>
  <c r="R492" i="1"/>
  <c r="I496" i="1"/>
  <c r="I1968" i="1"/>
  <c r="K1961" i="1"/>
  <c r="K489" i="1"/>
  <c r="AC494" i="1"/>
  <c r="AC1966" i="1"/>
  <c r="L491" i="1"/>
  <c r="L1963" i="1"/>
  <c r="W1965" i="1"/>
  <c r="W493" i="1"/>
  <c r="T495" i="1"/>
  <c r="T1967" i="1"/>
  <c r="J492" i="1"/>
  <c r="J1964" i="1"/>
  <c r="W489" i="1"/>
  <c r="W1961" i="1"/>
  <c r="P1966" i="1"/>
  <c r="P494" i="1"/>
  <c r="K1962" i="1"/>
  <c r="K490" i="1"/>
  <c r="U1966" i="1"/>
  <c r="U494" i="1"/>
  <c r="V495" i="1"/>
  <c r="V1967" i="1"/>
  <c r="Y491" i="1"/>
  <c r="Y1963" i="1"/>
  <c r="I1966" i="1"/>
  <c r="I494" i="1"/>
  <c r="Q1966" i="1"/>
  <c r="Q494" i="1"/>
  <c r="U493" i="1"/>
  <c r="U1965" i="1"/>
  <c r="T492" i="1"/>
  <c r="T1964" i="1"/>
  <c r="AC1964" i="1"/>
  <c r="AC492" i="1"/>
  <c r="M494" i="1"/>
  <c r="M1966" i="1"/>
  <c r="T1965" i="1"/>
  <c r="T493" i="1"/>
  <c r="I1962" i="1"/>
  <c r="I490" i="1"/>
  <c r="P1965" i="1"/>
  <c r="P493" i="1"/>
  <c r="AC1965" i="1"/>
  <c r="AC493" i="1"/>
  <c r="W492" i="1"/>
  <c r="W1964" i="1"/>
  <c r="O1965" i="1"/>
  <c r="O493" i="1"/>
  <c r="T490" i="1"/>
  <c r="T1962" i="1"/>
  <c r="J490" i="1"/>
  <c r="J1962" i="1"/>
  <c r="K495" i="1"/>
  <c r="K1967" i="1"/>
  <c r="AD1962" i="1"/>
  <c r="AD490" i="1"/>
  <c r="J495" i="1"/>
  <c r="J1967" i="1"/>
  <c r="L492" i="1"/>
  <c r="L1964" i="1"/>
  <c r="K1966" i="1"/>
  <c r="K494" i="1"/>
  <c r="W491" i="1"/>
  <c r="W1963" i="1"/>
  <c r="U1962" i="1"/>
  <c r="U490" i="1"/>
  <c r="V1963" i="1"/>
  <c r="V491" i="1"/>
  <c r="T1961" i="1"/>
  <c r="T489" i="1"/>
  <c r="AB1967" i="1"/>
  <c r="AB495" i="1"/>
  <c r="M490" i="1"/>
  <c r="M1962" i="1"/>
  <c r="J1965" i="1"/>
  <c r="J493" i="1"/>
  <c r="AD1968" i="1"/>
  <c r="AD496" i="1"/>
  <c r="M491" i="1"/>
  <c r="M1963" i="1"/>
  <c r="K1965" i="1"/>
  <c r="K493" i="1"/>
  <c r="Q495" i="1"/>
  <c r="Q1967" i="1"/>
  <c r="Q496" i="1"/>
  <c r="Q1968" i="1"/>
  <c r="R494" i="1"/>
  <c r="R1966" i="1"/>
  <c r="L1966" i="1"/>
  <c r="L494" i="1"/>
  <c r="W496" i="1"/>
  <c r="W1968" i="1"/>
  <c r="Y1962" i="1"/>
  <c r="Y490" i="1"/>
  <c r="I1963" i="1"/>
  <c r="I491" i="1"/>
  <c r="O496" i="1"/>
  <c r="O1968" i="1"/>
  <c r="Z1968" i="1"/>
  <c r="Z496" i="1"/>
  <c r="Q491" i="1"/>
  <c r="Q1963" i="1"/>
  <c r="V1968" i="1"/>
  <c r="V496" i="1"/>
  <c r="U1967" i="1"/>
  <c r="U495" i="1"/>
  <c r="K1964" i="1"/>
  <c r="K492" i="1"/>
  <c r="P489" i="1"/>
  <c r="P1961" i="1"/>
  <c r="L489" i="1"/>
  <c r="L1961" i="1"/>
  <c r="P1962" i="1"/>
  <c r="P490" i="1"/>
  <c r="O1962" i="1"/>
  <c r="O490" i="1"/>
  <c r="AD493" i="1"/>
  <c r="AD1965" i="1"/>
  <c r="V490" i="1"/>
  <c r="V1962" i="1"/>
  <c r="R490" i="1"/>
  <c r="R1962" i="1"/>
  <c r="K1968" i="1"/>
  <c r="K496" i="1"/>
  <c r="Y492" i="1"/>
  <c r="Y1964" i="1"/>
  <c r="P4209" i="1" l="1"/>
  <c r="U4215" i="1"/>
  <c r="M4215" i="1"/>
  <c r="J4214" i="1"/>
  <c r="Y4215" i="1"/>
  <c r="AB4215" i="1"/>
  <c r="I4212" i="1"/>
  <c r="AB4211" i="1"/>
  <c r="AD4213" i="1"/>
  <c r="K4214" i="1"/>
  <c r="U4211" i="1"/>
  <c r="AB4212" i="1"/>
  <c r="J4211" i="1"/>
  <c r="J4215" i="1"/>
  <c r="AB4213" i="1"/>
  <c r="O4214" i="1"/>
  <c r="L4213" i="1"/>
  <c r="O4211" i="1"/>
  <c r="W4215" i="1"/>
  <c r="Z4215" i="1"/>
  <c r="W4209" i="1"/>
  <c r="R4211" i="1"/>
  <c r="U4209" i="1"/>
  <c r="L4211" i="1"/>
  <c r="V4212" i="1"/>
  <c r="Y4213" i="1"/>
  <c r="Z4211" i="1"/>
  <c r="U4214" i="1"/>
  <c r="R4210" i="1"/>
  <c r="AC4211" i="1"/>
  <c r="P4215" i="1"/>
  <c r="J4213" i="1"/>
  <c r="M4209" i="1"/>
  <c r="L4215" i="1"/>
  <c r="L4212" i="1"/>
  <c r="P4213" i="1"/>
  <c r="Z4212" i="1"/>
  <c r="AD4209" i="1"/>
  <c r="T4211" i="1"/>
  <c r="Y4214" i="1"/>
  <c r="V4214" i="1"/>
  <c r="J4212" i="1"/>
  <c r="AC4212" i="1"/>
  <c r="V4213" i="1"/>
  <c r="AD4214" i="1"/>
  <c r="M4213" i="1"/>
  <c r="Q4212" i="1"/>
  <c r="Q4214" i="1"/>
  <c r="V4215" i="1"/>
  <c r="P4212" i="1"/>
  <c r="R4213" i="1"/>
  <c r="AB4210" i="1"/>
  <c r="Z4210" i="1"/>
  <c r="AC4213" i="1"/>
  <c r="M4214" i="1"/>
  <c r="O4210" i="1"/>
  <c r="L4214" i="1"/>
  <c r="AD4215" i="1"/>
  <c r="P4214" i="1"/>
  <c r="K4213" i="1"/>
  <c r="AB4214" i="1"/>
  <c r="AD4212" i="1"/>
  <c r="T4213" i="1"/>
  <c r="W4213" i="1"/>
  <c r="W4212" i="1"/>
  <c r="AC4210" i="1"/>
  <c r="O4213" i="1"/>
  <c r="O4212" i="1"/>
  <c r="R4215" i="1"/>
  <c r="Y4210" i="1"/>
  <c r="Q4213" i="1"/>
  <c r="O4215" i="1"/>
  <c r="K4210" i="1"/>
  <c r="R4214" i="1"/>
  <c r="T4215" i="1"/>
  <c r="K4211" i="1"/>
  <c r="L4210" i="1"/>
  <c r="Y4211" i="1"/>
  <c r="Y4212" i="1"/>
  <c r="AC4214" i="1"/>
  <c r="Z4213" i="1"/>
  <c r="M4212" i="1"/>
  <c r="M4211" i="1"/>
  <c r="Z4214" i="1"/>
  <c r="W4211" i="1"/>
  <c r="P4211" i="1"/>
  <c r="W4214" i="1"/>
  <c r="AA1963" i="1"/>
  <c r="AA1962" i="1"/>
  <c r="N1967" i="1"/>
  <c r="N1965" i="1"/>
  <c r="AA490" i="1"/>
  <c r="S1968" i="1"/>
  <c r="N493" i="1"/>
  <c r="AA492" i="1"/>
  <c r="X1961" i="1"/>
  <c r="N495" i="1"/>
  <c r="X1965" i="1"/>
  <c r="S493" i="1"/>
  <c r="S1965" i="1"/>
  <c r="X492" i="1"/>
  <c r="AA491" i="1"/>
  <c r="S492" i="1"/>
  <c r="AA495" i="1"/>
  <c r="AA1965" i="1"/>
  <c r="AA1961" i="1"/>
  <c r="AA1964" i="1"/>
  <c r="S496" i="1"/>
  <c r="N496" i="1"/>
  <c r="N1964" i="1"/>
  <c r="S489" i="1"/>
  <c r="X489" i="1"/>
  <c r="X1962" i="1"/>
  <c r="N489" i="1"/>
  <c r="S1963" i="1"/>
  <c r="X1966" i="1"/>
  <c r="S1961" i="1"/>
  <c r="N1963" i="1"/>
  <c r="AA496" i="1"/>
  <c r="S1967" i="1"/>
  <c r="X1963" i="1"/>
  <c r="AA1966" i="1"/>
  <c r="X490" i="1"/>
  <c r="X495" i="1"/>
  <c r="AA1968" i="1"/>
  <c r="N1968" i="1"/>
  <c r="S1962" i="1"/>
  <c r="X493" i="1"/>
  <c r="X1964" i="1"/>
  <c r="N1962" i="1"/>
  <c r="X1967" i="1"/>
  <c r="N1961" i="1"/>
  <c r="S491" i="1"/>
  <c r="S1964" i="1"/>
  <c r="X494" i="1"/>
  <c r="S495" i="1"/>
  <c r="X1968" i="1"/>
  <c r="S1966" i="1"/>
  <c r="AA1967" i="1"/>
  <c r="AA489" i="1"/>
  <c r="N1966" i="1"/>
  <c r="X491" i="1"/>
  <c r="S490" i="1"/>
  <c r="N492" i="1"/>
  <c r="N494" i="1"/>
  <c r="N490" i="1"/>
  <c r="N491" i="1"/>
  <c r="X496" i="1"/>
  <c r="S494" i="1"/>
  <c r="AA494" i="1"/>
  <c r="AA493" i="1"/>
  <c r="AA4215" i="1" l="1"/>
  <c r="AA4212" i="1"/>
  <c r="N4213" i="1"/>
  <c r="AA4213" i="1"/>
  <c r="AA4211" i="1"/>
  <c r="N4214" i="1"/>
  <c r="AA4214" i="1"/>
  <c r="AA4210" i="1"/>
  <c r="N4211" i="1"/>
  <c r="X4215" i="1"/>
  <c r="I4214" i="1"/>
  <c r="K4212" i="1"/>
  <c r="I4215" i="1"/>
  <c r="Z4209" i="1"/>
  <c r="I4211" i="1"/>
  <c r="T4210" i="1"/>
  <c r="Q4211" i="1"/>
  <c r="M4216" i="1"/>
  <c r="AB4209" i="1"/>
  <c r="AC4209" i="1"/>
  <c r="V4211" i="1"/>
  <c r="J4216" i="1"/>
  <c r="Y4216" i="1"/>
  <c r="L4216" i="1"/>
  <c r="R4212" i="1"/>
  <c r="W4216" i="1"/>
  <c r="K4216" i="1"/>
  <c r="U4212" i="1"/>
  <c r="Z4216" i="1"/>
  <c r="I4213" i="1"/>
  <c r="K4209" i="1"/>
  <c r="U4216" i="1"/>
  <c r="M4210" i="1"/>
  <c r="Y4209" i="1"/>
  <c r="W4210" i="1"/>
  <c r="P4216" i="1"/>
  <c r="J4209" i="1"/>
  <c r="AD4216" i="1"/>
  <c r="O4209" i="1"/>
  <c r="P4210" i="1"/>
  <c r="T4216" i="1"/>
  <c r="Q4216" i="1"/>
  <c r="AB4216" i="1"/>
  <c r="AC4216" i="1"/>
  <c r="J4210" i="1"/>
  <c r="S4213" i="1"/>
  <c r="V4216" i="1"/>
  <c r="S4214" i="1"/>
  <c r="L4209" i="1"/>
  <c r="R4216" i="1"/>
  <c r="AD4211" i="1"/>
  <c r="O4216" i="1"/>
  <c r="H492" i="1"/>
  <c r="H496" i="1"/>
  <c r="H1964" i="1"/>
  <c r="H495" i="1"/>
  <c r="H1965" i="1"/>
  <c r="H493" i="1"/>
  <c r="H490" i="1"/>
  <c r="H491" i="1"/>
  <c r="H1967" i="1"/>
  <c r="H1968" i="1"/>
  <c r="H494" i="1"/>
  <c r="H1962" i="1"/>
  <c r="H1966" i="1"/>
  <c r="H489" i="1"/>
  <c r="H1963" i="1"/>
  <c r="H1961" i="1"/>
  <c r="N4210" i="1" l="1"/>
  <c r="S4211" i="1"/>
  <c r="X4211" i="1"/>
  <c r="S4212" i="1"/>
  <c r="AA4209" i="1"/>
  <c r="X4216" i="1"/>
  <c r="AA4216" i="1"/>
  <c r="N4212" i="1"/>
  <c r="N4216" i="1"/>
  <c r="S4216" i="1"/>
  <c r="N4209" i="1"/>
  <c r="I4216" i="1"/>
  <c r="H4211" i="1" l="1"/>
  <c r="H4216" i="1"/>
  <c r="M3341" i="1" l="1"/>
  <c r="T3340" i="1"/>
  <c r="R3342" i="1"/>
  <c r="AB3342" i="1"/>
  <c r="R3341" i="1"/>
  <c r="R3339" i="1"/>
  <c r="P3344" i="1"/>
  <c r="M4188" i="1"/>
  <c r="K4188" i="1"/>
  <c r="T4187" i="1"/>
  <c r="R4189" i="1"/>
  <c r="AB4189" i="1"/>
  <c r="R4188" i="1"/>
  <c r="R4186" i="1"/>
  <c r="Z4190" i="1"/>
  <c r="P4191" i="1"/>
  <c r="R3236" i="1"/>
  <c r="R2778" i="1"/>
  <c r="R3178" i="1"/>
  <c r="R4195" i="1"/>
  <c r="R3761" i="1"/>
  <c r="R4129" i="1"/>
  <c r="R4121" i="1"/>
  <c r="R3801" i="1"/>
  <c r="R3186" i="1"/>
  <c r="R4203" i="1"/>
  <c r="R3805" i="1"/>
  <c r="R3765" i="1"/>
  <c r="R3190" i="1"/>
  <c r="R4133" i="1"/>
  <c r="R3240" i="1"/>
  <c r="R4207" i="1"/>
  <c r="R2782" i="1"/>
  <c r="R4199" i="1"/>
  <c r="R3182" i="1"/>
  <c r="R4125" i="1"/>
  <c r="R4197" i="1"/>
  <c r="R3180" i="1"/>
  <c r="R3188" i="1"/>
  <c r="R4123" i="1"/>
  <c r="R4205" i="1"/>
  <c r="R2780" i="1"/>
  <c r="R3238" i="1"/>
  <c r="R3803" i="1"/>
  <c r="R4131" i="1"/>
  <c r="R3230" i="1"/>
  <c r="R3763" i="1"/>
  <c r="R2779" i="1"/>
  <c r="R3179" i="1"/>
  <c r="R3229" i="1"/>
  <c r="R3237" i="1"/>
  <c r="R4130" i="1"/>
  <c r="R4122" i="1"/>
  <c r="R3762" i="1"/>
  <c r="R3802" i="1"/>
  <c r="R4204" i="1"/>
  <c r="R4196" i="1"/>
  <c r="R3187" i="1"/>
  <c r="R4128" i="1"/>
  <c r="R3760" i="1"/>
  <c r="R3177" i="1"/>
  <c r="R4120" i="1"/>
  <c r="R3227" i="1"/>
  <c r="R4202" i="1"/>
  <c r="R3800" i="1"/>
  <c r="R3235" i="1"/>
  <c r="R4194" i="1"/>
  <c r="R2777" i="1"/>
  <c r="R3185" i="1"/>
  <c r="R3189" i="1"/>
  <c r="R3239" i="1"/>
  <c r="R3181" i="1"/>
  <c r="R4124" i="1"/>
  <c r="R4198" i="1"/>
  <c r="R2781" i="1"/>
  <c r="R3804" i="1"/>
  <c r="R4132" i="1"/>
  <c r="R4206" i="1"/>
  <c r="R3764" i="1"/>
  <c r="K428" i="1"/>
  <c r="R429" i="1"/>
  <c r="R1901" i="1"/>
  <c r="R1861" i="1"/>
  <c r="R389" i="1"/>
  <c r="R437" i="1"/>
  <c r="R1909" i="1"/>
  <c r="T1862" i="1"/>
  <c r="T438" i="1"/>
  <c r="AD1900" i="1"/>
  <c r="U1899" i="1"/>
  <c r="M1858" i="1"/>
  <c r="M1898" i="1"/>
  <c r="M386" i="1"/>
  <c r="M426" i="1"/>
  <c r="M1906" i="1"/>
  <c r="M434" i="1"/>
  <c r="L386" i="1"/>
  <c r="W1863" i="1"/>
  <c r="W1903" i="1"/>
  <c r="W431" i="1"/>
  <c r="W391" i="1"/>
  <c r="W1911" i="1"/>
  <c r="W439" i="1"/>
  <c r="J1899" i="1"/>
  <c r="J427" i="1"/>
  <c r="J387" i="1"/>
  <c r="J1907" i="1"/>
  <c r="J435" i="1"/>
  <c r="J1859" i="1"/>
  <c r="AC1902" i="1"/>
  <c r="AC438" i="1"/>
  <c r="AB388" i="1"/>
  <c r="AB1860" i="1"/>
  <c r="AB428" i="1"/>
  <c r="AB1900" i="1"/>
  <c r="AB436" i="1"/>
  <c r="AB1908" i="1"/>
  <c r="AB426" i="1"/>
  <c r="AB386" i="1"/>
  <c r="AB1898" i="1"/>
  <c r="AB1858" i="1"/>
  <c r="AB1906" i="1"/>
  <c r="AB434" i="1"/>
  <c r="AD1859" i="1"/>
  <c r="AD1899" i="1"/>
  <c r="AD427" i="1"/>
  <c r="AD387" i="1"/>
  <c r="AD435" i="1"/>
  <c r="AD1907" i="1"/>
  <c r="P386" i="1"/>
  <c r="P1898" i="1"/>
  <c r="P426" i="1"/>
  <c r="P1858" i="1"/>
  <c r="P1906" i="1"/>
  <c r="P434" i="1"/>
  <c r="T427" i="1"/>
  <c r="T1899" i="1"/>
  <c r="T1859" i="1"/>
  <c r="T387" i="1"/>
  <c r="T435" i="1"/>
  <c r="T1907" i="1"/>
  <c r="O391" i="1"/>
  <c r="O1863" i="1"/>
  <c r="O431" i="1"/>
  <c r="O1903" i="1"/>
  <c r="O1911" i="1"/>
  <c r="O439" i="1"/>
  <c r="L1859" i="1"/>
  <c r="L1899" i="1"/>
  <c r="L387" i="1"/>
  <c r="L427" i="1"/>
  <c r="L435" i="1"/>
  <c r="L1907" i="1"/>
  <c r="R428" i="1"/>
  <c r="R388" i="1"/>
  <c r="R1900" i="1"/>
  <c r="R1860" i="1"/>
  <c r="R436" i="1"/>
  <c r="R1908" i="1"/>
  <c r="Q390" i="1"/>
  <c r="Q1862" i="1"/>
  <c r="Q430" i="1"/>
  <c r="Q1902" i="1"/>
  <c r="Q438" i="1"/>
  <c r="Q1910" i="1"/>
  <c r="R1898" i="1"/>
  <c r="R1858" i="1"/>
  <c r="R426" i="1"/>
  <c r="R386" i="1"/>
  <c r="R1906" i="1"/>
  <c r="R434" i="1"/>
  <c r="O1900" i="1"/>
  <c r="O428" i="1"/>
  <c r="O1860" i="1"/>
  <c r="O388" i="1"/>
  <c r="O436" i="1"/>
  <c r="O1908" i="1"/>
  <c r="P391" i="1"/>
  <c r="P1863" i="1"/>
  <c r="P431" i="1"/>
  <c r="P1903" i="1"/>
  <c r="P1911" i="1"/>
  <c r="P439" i="1"/>
  <c r="Q427" i="1"/>
  <c r="Q1899" i="1"/>
  <c r="Q387" i="1"/>
  <c r="Q1859" i="1"/>
  <c r="Q1907" i="1"/>
  <c r="Q435" i="1"/>
  <c r="Q426" i="1"/>
  <c r="Q1858" i="1"/>
  <c r="Q1898" i="1"/>
  <c r="Q386" i="1"/>
  <c r="Q1906" i="1"/>
  <c r="Q434" i="1"/>
  <c r="V430" i="1"/>
  <c r="V1902" i="1"/>
  <c r="V1862" i="1"/>
  <c r="V390" i="1"/>
  <c r="V1910" i="1"/>
  <c r="V438" i="1"/>
  <c r="K389" i="1"/>
  <c r="K429" i="1"/>
  <c r="K1861" i="1"/>
  <c r="K1901" i="1"/>
  <c r="K1909" i="1"/>
  <c r="K437" i="1"/>
  <c r="U388" i="1"/>
  <c r="U428" i="1"/>
  <c r="U1860" i="1"/>
  <c r="U1900" i="1"/>
  <c r="U1908" i="1"/>
  <c r="U436" i="1"/>
  <c r="R431" i="1"/>
  <c r="R391" i="1"/>
  <c r="R1903" i="1"/>
  <c r="R1863" i="1"/>
  <c r="R1911" i="1"/>
  <c r="R439" i="1"/>
  <c r="J1861" i="1"/>
  <c r="J389" i="1"/>
  <c r="J1901" i="1"/>
  <c r="J429" i="1"/>
  <c r="J437" i="1"/>
  <c r="J1909" i="1"/>
  <c r="P428" i="1"/>
  <c r="P388" i="1"/>
  <c r="P1860" i="1"/>
  <c r="P1900" i="1"/>
  <c r="P436" i="1"/>
  <c r="P1908" i="1"/>
  <c r="M428" i="1"/>
  <c r="M1900" i="1"/>
  <c r="M1860" i="1"/>
  <c r="M388" i="1"/>
  <c r="M436" i="1"/>
  <c r="M1908" i="1"/>
  <c r="U431" i="1"/>
  <c r="U391" i="1"/>
  <c r="U1903" i="1"/>
  <c r="U1863" i="1"/>
  <c r="U1911" i="1"/>
  <c r="U439" i="1"/>
  <c r="M389" i="1"/>
  <c r="M1901" i="1"/>
  <c r="M1861" i="1"/>
  <c r="M429" i="1"/>
  <c r="M437" i="1"/>
  <c r="M1909" i="1"/>
  <c r="AB429" i="1"/>
  <c r="AB1861" i="1"/>
  <c r="AB389" i="1"/>
  <c r="AB1901" i="1"/>
  <c r="AB1909" i="1"/>
  <c r="AB437" i="1"/>
  <c r="T428" i="1"/>
  <c r="T388" i="1"/>
  <c r="T1900" i="1"/>
  <c r="T1860" i="1"/>
  <c r="T436" i="1"/>
  <c r="T1908" i="1"/>
  <c r="Z429" i="1"/>
  <c r="Z1901" i="1"/>
  <c r="Z389" i="1"/>
  <c r="Z1861" i="1"/>
  <c r="Z1909" i="1"/>
  <c r="Z437" i="1"/>
  <c r="Z390" i="1"/>
  <c r="Z1862" i="1"/>
  <c r="Z1902" i="1"/>
  <c r="Z430" i="1"/>
  <c r="Z1910" i="1"/>
  <c r="Z438" i="1"/>
  <c r="M427" i="1"/>
  <c r="M1899" i="1"/>
  <c r="M387" i="1"/>
  <c r="M1859" i="1"/>
  <c r="M1907" i="1"/>
  <c r="M435" i="1"/>
  <c r="Y386" i="1"/>
  <c r="Y434" i="1"/>
  <c r="W428" i="1"/>
  <c r="W388" i="1"/>
  <c r="W1900" i="1"/>
  <c r="W1860" i="1"/>
  <c r="W1908" i="1"/>
  <c r="W436" i="1"/>
  <c r="V427" i="1"/>
  <c r="V1859" i="1"/>
  <c r="V1899" i="1"/>
  <c r="V387" i="1"/>
  <c r="V435" i="1"/>
  <c r="V1907" i="1"/>
  <c r="K1858" i="1"/>
  <c r="K1898" i="1"/>
  <c r="K426" i="1"/>
  <c r="K386" i="1"/>
  <c r="K1906" i="1"/>
  <c r="K434" i="1"/>
  <c r="W1898" i="1"/>
  <c r="W1858" i="1"/>
  <c r="W426" i="1"/>
  <c r="W386" i="1"/>
  <c r="W1906" i="1"/>
  <c r="W434" i="1"/>
  <c r="T386" i="1"/>
  <c r="T1898" i="1"/>
  <c r="T426" i="1"/>
  <c r="T1858" i="1"/>
  <c r="T1906" i="1"/>
  <c r="T434" i="1"/>
  <c r="Z426" i="1"/>
  <c r="Z1858" i="1"/>
  <c r="Z386" i="1"/>
  <c r="Z1898" i="1"/>
  <c r="Z434" i="1"/>
  <c r="Z1906" i="1"/>
  <c r="AB1902" i="1"/>
  <c r="AB430" i="1"/>
  <c r="AB1862" i="1"/>
  <c r="AB390" i="1"/>
  <c r="AB438" i="1"/>
  <c r="AB1910" i="1"/>
  <c r="U1858" i="1"/>
  <c r="U386" i="1"/>
  <c r="U1898" i="1"/>
  <c r="U426" i="1"/>
  <c r="U1906" i="1"/>
  <c r="U434" i="1"/>
  <c r="L1862" i="1"/>
  <c r="L390" i="1"/>
  <c r="L1902" i="1"/>
  <c r="L430" i="1"/>
  <c r="L438" i="1"/>
  <c r="L1910" i="1"/>
  <c r="U1862" i="1"/>
  <c r="U430" i="1"/>
  <c r="U390" i="1"/>
  <c r="U1902" i="1"/>
  <c r="U438" i="1"/>
  <c r="U1910" i="1"/>
  <c r="AB1903" i="1"/>
  <c r="AB1863" i="1"/>
  <c r="AB431" i="1"/>
  <c r="AB391" i="1"/>
  <c r="AB1911" i="1"/>
  <c r="AB439" i="1"/>
  <c r="V1900" i="1"/>
  <c r="V1860" i="1"/>
  <c r="V428" i="1"/>
  <c r="V388" i="1"/>
  <c r="V1908" i="1"/>
  <c r="V436" i="1"/>
  <c r="L1900" i="1"/>
  <c r="L1860" i="1"/>
  <c r="L428" i="1"/>
  <c r="L388" i="1"/>
  <c r="L436" i="1"/>
  <c r="L1908" i="1"/>
  <c r="R430" i="1"/>
  <c r="R1902" i="1"/>
  <c r="R1862" i="1"/>
  <c r="R390" i="1"/>
  <c r="R438" i="1"/>
  <c r="R1910" i="1"/>
  <c r="O427" i="1"/>
  <c r="O1859" i="1"/>
  <c r="O387" i="1"/>
  <c r="O1899" i="1"/>
  <c r="O1907" i="1"/>
  <c r="O435" i="1"/>
  <c r="AC1901" i="1"/>
  <c r="AC429" i="1"/>
  <c r="AC1861" i="1"/>
  <c r="AC389" i="1"/>
  <c r="AC1909" i="1"/>
  <c r="AC437" i="1"/>
  <c r="M378" i="1"/>
  <c r="M1850" i="1"/>
  <c r="L1850" i="1"/>
  <c r="L378" i="1"/>
  <c r="W1855" i="1"/>
  <c r="W383" i="1"/>
  <c r="J1851" i="1"/>
  <c r="J379" i="1"/>
  <c r="AC382" i="1"/>
  <c r="AC1854" i="1"/>
  <c r="AB1852" i="1"/>
  <c r="AB380" i="1"/>
  <c r="AB1850" i="1"/>
  <c r="AB378" i="1"/>
  <c r="AD1851" i="1"/>
  <c r="AD379" i="1"/>
  <c r="P1850" i="1"/>
  <c r="P378" i="1"/>
  <c r="Q1851" i="1"/>
  <c r="Q379" i="1"/>
  <c r="Q378" i="1"/>
  <c r="Q1850" i="1"/>
  <c r="V1854" i="1"/>
  <c r="V382" i="1"/>
  <c r="K1853" i="1"/>
  <c r="K381" i="1"/>
  <c r="U1852" i="1"/>
  <c r="U380" i="1"/>
  <c r="R1855" i="1"/>
  <c r="R383" i="1"/>
  <c r="J1853" i="1"/>
  <c r="J381" i="1"/>
  <c r="P1852" i="1"/>
  <c r="P380" i="1"/>
  <c r="M1852" i="1"/>
  <c r="M380" i="1"/>
  <c r="U1855" i="1"/>
  <c r="U383" i="1"/>
  <c r="T1851" i="1"/>
  <c r="T379" i="1"/>
  <c r="R1853" i="1"/>
  <c r="R381" i="1"/>
  <c r="O1855" i="1"/>
  <c r="O383" i="1"/>
  <c r="M1853" i="1"/>
  <c r="M381" i="1"/>
  <c r="AB1853" i="1"/>
  <c r="AB381" i="1"/>
  <c r="L1851" i="1"/>
  <c r="L379" i="1"/>
  <c r="T1852" i="1"/>
  <c r="T380" i="1"/>
  <c r="R1852" i="1"/>
  <c r="R380" i="1"/>
  <c r="T1854" i="1"/>
  <c r="Q1854" i="1"/>
  <c r="Q382" i="1"/>
  <c r="Z1853" i="1"/>
  <c r="Z381" i="1"/>
  <c r="R1850" i="1"/>
  <c r="R378" i="1"/>
  <c r="O1852" i="1"/>
  <c r="O380" i="1"/>
  <c r="Z1854" i="1"/>
  <c r="Z382" i="1"/>
  <c r="M1851" i="1"/>
  <c r="M379" i="1"/>
  <c r="P1855" i="1"/>
  <c r="P383" i="1"/>
  <c r="W1852" i="1"/>
  <c r="W380" i="1"/>
  <c r="V1851" i="1"/>
  <c r="V379" i="1"/>
  <c r="K1850" i="1"/>
  <c r="K378" i="1"/>
  <c r="W1850" i="1"/>
  <c r="W378" i="1"/>
  <c r="T1850" i="1"/>
  <c r="T378" i="1"/>
  <c r="Z1850" i="1"/>
  <c r="Z378" i="1"/>
  <c r="AB1854" i="1"/>
  <c r="AB382" i="1"/>
  <c r="U1850" i="1"/>
  <c r="U378" i="1"/>
  <c r="L382" i="1"/>
  <c r="L1854" i="1"/>
  <c r="U1854" i="1"/>
  <c r="U382" i="1"/>
  <c r="AB1855" i="1"/>
  <c r="AB383" i="1"/>
  <c r="V1852" i="1"/>
  <c r="V380" i="1"/>
  <c r="L1852" i="1"/>
  <c r="L380" i="1"/>
  <c r="R1854" i="1"/>
  <c r="R382" i="1"/>
  <c r="O1851" i="1"/>
  <c r="O379" i="1"/>
  <c r="AC1853" i="1"/>
  <c r="AC381" i="1"/>
  <c r="Y4197" i="1"/>
  <c r="Y4205" i="1"/>
  <c r="Y3238" i="1"/>
  <c r="Y3803" i="1"/>
  <c r="Y3188" i="1"/>
  <c r="Y2780" i="1"/>
  <c r="Y4131" i="1"/>
  <c r="Y3763" i="1"/>
  <c r="Y4123" i="1"/>
  <c r="Y3180" i="1"/>
  <c r="Y2782" i="1"/>
  <c r="Y4207" i="1"/>
  <c r="Y3190" i="1"/>
  <c r="Y3765" i="1"/>
  <c r="Y4125" i="1"/>
  <c r="Y3805" i="1"/>
  <c r="Y3240" i="1"/>
  <c r="Y4133" i="1"/>
  <c r="Y4199" i="1"/>
  <c r="Y3182" i="1"/>
  <c r="M3800" i="1"/>
  <c r="M4194" i="1"/>
  <c r="M4128" i="1"/>
  <c r="M3227" i="1"/>
  <c r="M4202" i="1"/>
  <c r="M3235" i="1"/>
  <c r="M3185" i="1"/>
  <c r="M3177" i="1"/>
  <c r="M2777" i="1"/>
  <c r="M4120" i="1"/>
  <c r="M3760" i="1"/>
  <c r="M812" i="1"/>
  <c r="M829" i="1" s="1"/>
  <c r="L3800" i="1"/>
  <c r="L4202" i="1"/>
  <c r="L4120" i="1"/>
  <c r="L2777" i="1"/>
  <c r="L4194" i="1"/>
  <c r="L3177" i="1"/>
  <c r="L4128" i="1"/>
  <c r="L3235" i="1"/>
  <c r="L3760" i="1"/>
  <c r="L3185" i="1"/>
  <c r="Y3804" i="1"/>
  <c r="Y4132" i="1"/>
  <c r="Y3189" i="1"/>
  <c r="Y3239" i="1"/>
  <c r="Y4198" i="1"/>
  <c r="Y4124" i="1"/>
  <c r="Y3764" i="1"/>
  <c r="Y3181" i="1"/>
  <c r="Y2781" i="1"/>
  <c r="Y4206" i="1"/>
  <c r="Z4207" i="1"/>
  <c r="Z3190" i="1"/>
  <c r="Z3240" i="1"/>
  <c r="Z4125" i="1"/>
  <c r="Z4133" i="1"/>
  <c r="Z3765" i="1"/>
  <c r="Z2782" i="1"/>
  <c r="Z4199" i="1"/>
  <c r="Z3182" i="1"/>
  <c r="Z3805" i="1"/>
  <c r="W2782" i="1"/>
  <c r="W3232" i="1"/>
  <c r="W4133" i="1"/>
  <c r="W3182" i="1"/>
  <c r="W3240" i="1"/>
  <c r="W4125" i="1"/>
  <c r="W3765" i="1"/>
  <c r="W4207" i="1"/>
  <c r="W817" i="1"/>
  <c r="W834" i="1" s="1"/>
  <c r="W4199" i="1"/>
  <c r="W3805" i="1"/>
  <c r="W3190" i="1"/>
  <c r="L3180" i="1"/>
  <c r="L3803" i="1"/>
  <c r="L4123" i="1"/>
  <c r="L3238" i="1"/>
  <c r="L4205" i="1"/>
  <c r="L3763" i="1"/>
  <c r="L2780" i="1"/>
  <c r="L3188" i="1"/>
  <c r="L4197" i="1"/>
  <c r="L4131" i="1"/>
  <c r="Q3238" i="1"/>
  <c r="Q4205" i="1"/>
  <c r="Q3803" i="1"/>
  <c r="Q4197" i="1"/>
  <c r="Q3188" i="1"/>
  <c r="Q3763" i="1"/>
  <c r="Q2780" i="1"/>
  <c r="Q4131" i="1"/>
  <c r="Q3180" i="1"/>
  <c r="Q4123" i="1"/>
  <c r="J2778" i="1"/>
  <c r="J4195" i="1"/>
  <c r="J4203" i="1"/>
  <c r="J3178" i="1"/>
  <c r="J3761" i="1"/>
  <c r="J4121" i="1"/>
  <c r="J3228" i="1"/>
  <c r="J813" i="1"/>
  <c r="J830" i="1" s="1"/>
  <c r="J3186" i="1"/>
  <c r="J3236" i="1"/>
  <c r="J4129" i="1"/>
  <c r="J3801" i="1"/>
  <c r="AC3764" i="1"/>
  <c r="AC4198" i="1"/>
  <c r="AC3189" i="1"/>
  <c r="AC4124" i="1"/>
  <c r="AC4132" i="1"/>
  <c r="AC3239" i="1"/>
  <c r="AC2781" i="1"/>
  <c r="AC3804" i="1"/>
  <c r="AC3181" i="1"/>
  <c r="AC4206" i="1"/>
  <c r="AD3190" i="1"/>
  <c r="AD3182" i="1"/>
  <c r="AD3805" i="1"/>
  <c r="AD4199" i="1"/>
  <c r="AD2782" i="1"/>
  <c r="AD3240" i="1"/>
  <c r="AD4207" i="1"/>
  <c r="AD3765" i="1"/>
  <c r="AD4125" i="1"/>
  <c r="AD4133" i="1"/>
  <c r="O3763" i="1"/>
  <c r="O4205" i="1"/>
  <c r="O3180" i="1"/>
  <c r="O3238" i="1"/>
  <c r="O4123" i="1"/>
  <c r="O3188" i="1"/>
  <c r="O4131" i="1"/>
  <c r="O4197" i="1"/>
  <c r="O3803" i="1"/>
  <c r="O2780" i="1"/>
  <c r="P3238" i="1"/>
  <c r="P4131" i="1"/>
  <c r="P3188" i="1"/>
  <c r="P3180" i="1"/>
  <c r="P4197" i="1"/>
  <c r="P3803" i="1"/>
  <c r="P4123" i="1"/>
  <c r="P4205" i="1"/>
  <c r="P3763" i="1"/>
  <c r="P2780" i="1"/>
  <c r="J4133" i="1"/>
  <c r="J4125" i="1"/>
  <c r="J3240" i="1"/>
  <c r="J3182" i="1"/>
  <c r="J4199" i="1"/>
  <c r="J3190" i="1"/>
  <c r="J3765" i="1"/>
  <c r="J2782" i="1"/>
  <c r="J3805" i="1"/>
  <c r="J4207" i="1"/>
  <c r="AB3229" i="1"/>
  <c r="AB3802" i="1"/>
  <c r="AB3179" i="1"/>
  <c r="AB4122" i="1"/>
  <c r="AB3237" i="1"/>
  <c r="AB3187" i="1"/>
  <c r="AB2779" i="1"/>
  <c r="AB814" i="1"/>
  <c r="AB831" i="1" s="1"/>
  <c r="AB4196" i="1"/>
  <c r="AB3762" i="1"/>
  <c r="AB4204" i="1"/>
  <c r="AB4130" i="1"/>
  <c r="AB3760" i="1"/>
  <c r="AB4128" i="1"/>
  <c r="AB3800" i="1"/>
  <c r="AB3185" i="1"/>
  <c r="AB3235" i="1"/>
  <c r="AB4120" i="1"/>
  <c r="AB4194" i="1"/>
  <c r="AB3177" i="1"/>
  <c r="AB2777" i="1"/>
  <c r="AB4202" i="1"/>
  <c r="AC4128" i="1"/>
  <c r="AC3235" i="1"/>
  <c r="AC3185" i="1"/>
  <c r="AC3760" i="1"/>
  <c r="AC3177" i="1"/>
  <c r="AC4202" i="1"/>
  <c r="AC2777" i="1"/>
  <c r="AC4120" i="1"/>
  <c r="AC4194" i="1"/>
  <c r="AC3800" i="1"/>
  <c r="AC4207" i="1"/>
  <c r="AC3805" i="1"/>
  <c r="AC3240" i="1"/>
  <c r="AC4199" i="1"/>
  <c r="AC2782" i="1"/>
  <c r="AC4125" i="1"/>
  <c r="AC3182" i="1"/>
  <c r="AC3190" i="1"/>
  <c r="AC3765" i="1"/>
  <c r="AC4133" i="1"/>
  <c r="Y4195" i="1"/>
  <c r="Y3236" i="1"/>
  <c r="Y4203" i="1"/>
  <c r="Y3178" i="1"/>
  <c r="Y2778" i="1"/>
  <c r="Y4129" i="1"/>
  <c r="Y3761" i="1"/>
  <c r="Y3801" i="1"/>
  <c r="Y4121" i="1"/>
  <c r="Y3186" i="1"/>
  <c r="O3800" i="1"/>
  <c r="O4202" i="1"/>
  <c r="O4128" i="1"/>
  <c r="O2777" i="1"/>
  <c r="O4120" i="1"/>
  <c r="O3185" i="1"/>
  <c r="O4194" i="1"/>
  <c r="O3760" i="1"/>
  <c r="O3177" i="1"/>
  <c r="O3235" i="1"/>
  <c r="AD3228" i="1"/>
  <c r="AD3178" i="1"/>
  <c r="AD4195" i="1"/>
  <c r="AD813" i="1"/>
  <c r="AD830" i="1" s="1"/>
  <c r="AD3186" i="1"/>
  <c r="AD2778" i="1"/>
  <c r="AD3801" i="1"/>
  <c r="AD3761" i="1"/>
  <c r="AD4121" i="1"/>
  <c r="AD4129" i="1"/>
  <c r="AD4203" i="1"/>
  <c r="AD3236" i="1"/>
  <c r="P3760" i="1"/>
  <c r="P4202" i="1"/>
  <c r="P3185" i="1"/>
  <c r="P2777" i="1"/>
  <c r="P4194" i="1"/>
  <c r="P3800" i="1"/>
  <c r="P3235" i="1"/>
  <c r="P4120" i="1"/>
  <c r="P3177" i="1"/>
  <c r="P4128" i="1"/>
  <c r="P4124" i="1"/>
  <c r="P4198" i="1"/>
  <c r="P2781" i="1"/>
  <c r="P3764" i="1"/>
  <c r="P3804" i="1"/>
  <c r="P3239" i="1"/>
  <c r="P3181" i="1"/>
  <c r="P4132" i="1"/>
  <c r="P4206" i="1"/>
  <c r="P3189" i="1"/>
  <c r="AD3760" i="1"/>
  <c r="AD3800" i="1"/>
  <c r="AD3185" i="1"/>
  <c r="AD2777" i="1"/>
  <c r="AD4128" i="1"/>
  <c r="AD3177" i="1"/>
  <c r="AD4120" i="1"/>
  <c r="AD3235" i="1"/>
  <c r="AD4194" i="1"/>
  <c r="AD4202" i="1"/>
  <c r="M4207" i="1"/>
  <c r="M2782" i="1"/>
  <c r="M3182" i="1"/>
  <c r="M4199" i="1"/>
  <c r="M3765" i="1"/>
  <c r="M3190" i="1"/>
  <c r="M4133" i="1"/>
  <c r="M4125" i="1"/>
  <c r="M3805" i="1"/>
  <c r="M3240" i="1"/>
  <c r="Q2778" i="1"/>
  <c r="Q4195" i="1"/>
  <c r="Q4129" i="1"/>
  <c r="Q3761" i="1"/>
  <c r="Q3236" i="1"/>
  <c r="Q3178" i="1"/>
  <c r="Q4121" i="1"/>
  <c r="Q3228" i="1"/>
  <c r="Q3801" i="1"/>
  <c r="Q4203" i="1"/>
  <c r="Q813" i="1"/>
  <c r="Q830" i="1" s="1"/>
  <c r="Q3186" i="1"/>
  <c r="Q4202" i="1"/>
  <c r="Q4120" i="1"/>
  <c r="Q3185" i="1"/>
  <c r="Q3760" i="1"/>
  <c r="Q2777" i="1"/>
  <c r="Q3177" i="1"/>
  <c r="Q3800" i="1"/>
  <c r="Q3235" i="1"/>
  <c r="Q4128" i="1"/>
  <c r="Q4194" i="1"/>
  <c r="Y2779" i="1"/>
  <c r="Y4122" i="1"/>
  <c r="Y3179" i="1"/>
  <c r="Y3237" i="1"/>
  <c r="Y4204" i="1"/>
  <c r="Y3187" i="1"/>
  <c r="Y3802" i="1"/>
  <c r="Y4196" i="1"/>
  <c r="Y4130" i="1"/>
  <c r="Y3762" i="1"/>
  <c r="L4207" i="1"/>
  <c r="L4133" i="1"/>
  <c r="L3182" i="1"/>
  <c r="L2782" i="1"/>
  <c r="L4125" i="1"/>
  <c r="L4199" i="1"/>
  <c r="L3190" i="1"/>
  <c r="L3240" i="1"/>
  <c r="L3765" i="1"/>
  <c r="L3805" i="1"/>
  <c r="V3182" i="1"/>
  <c r="V4125" i="1"/>
  <c r="V4199" i="1"/>
  <c r="V2782" i="1"/>
  <c r="V3805" i="1"/>
  <c r="V3190" i="1"/>
  <c r="V3240" i="1"/>
  <c r="V4207" i="1"/>
  <c r="V3765" i="1"/>
  <c r="V4133" i="1"/>
  <c r="M3239" i="1"/>
  <c r="M3764" i="1"/>
  <c r="M4206" i="1"/>
  <c r="M2781" i="1"/>
  <c r="M3804" i="1"/>
  <c r="M4124" i="1"/>
  <c r="M4132" i="1"/>
  <c r="M3189" i="1"/>
  <c r="M3181" i="1"/>
  <c r="M4198" i="1"/>
  <c r="V3231" i="1"/>
  <c r="V4206" i="1"/>
  <c r="V816" i="1"/>
  <c r="V833" i="1" s="1"/>
  <c r="V4132" i="1"/>
  <c r="V3181" i="1"/>
  <c r="V3239" i="1"/>
  <c r="V2781" i="1"/>
  <c r="V4124" i="1"/>
  <c r="V3764" i="1"/>
  <c r="V3189" i="1"/>
  <c r="V3804" i="1"/>
  <c r="V4198" i="1"/>
  <c r="K4123" i="1"/>
  <c r="K4205" i="1"/>
  <c r="K3188" i="1"/>
  <c r="K3763" i="1"/>
  <c r="K3180" i="1"/>
  <c r="K3238" i="1"/>
  <c r="K4131" i="1"/>
  <c r="K3803" i="1"/>
  <c r="K4197" i="1"/>
  <c r="K2780" i="1"/>
  <c r="T3238" i="1"/>
  <c r="T3180" i="1"/>
  <c r="T3803" i="1"/>
  <c r="T4131" i="1"/>
  <c r="T2780" i="1"/>
  <c r="T4123" i="1"/>
  <c r="T4197" i="1"/>
  <c r="T3763" i="1"/>
  <c r="T3188" i="1"/>
  <c r="T4205" i="1"/>
  <c r="O4124" i="1"/>
  <c r="O4206" i="1"/>
  <c r="O4132" i="1"/>
  <c r="O3239" i="1"/>
  <c r="O4198" i="1"/>
  <c r="O3804" i="1"/>
  <c r="O3189" i="1"/>
  <c r="O816" i="1"/>
  <c r="O833" i="1" s="1"/>
  <c r="O2781" i="1"/>
  <c r="O3764" i="1"/>
  <c r="O3181" i="1"/>
  <c r="W3180" i="1"/>
  <c r="W3763" i="1"/>
  <c r="W4205" i="1"/>
  <c r="W3188" i="1"/>
  <c r="W3238" i="1"/>
  <c r="W3803" i="1"/>
  <c r="W4123" i="1"/>
  <c r="W2780" i="1"/>
  <c r="W4197" i="1"/>
  <c r="W4131" i="1"/>
  <c r="P4195" i="1"/>
  <c r="P4129" i="1"/>
  <c r="P2778" i="1"/>
  <c r="P3236" i="1"/>
  <c r="P3178" i="1"/>
  <c r="P3228" i="1"/>
  <c r="P3761" i="1"/>
  <c r="P4121" i="1"/>
  <c r="P3801" i="1"/>
  <c r="P4203" i="1"/>
  <c r="P3186" i="1"/>
  <c r="U3229" i="1"/>
  <c r="U2779" i="1"/>
  <c r="U3762" i="1"/>
  <c r="U4196" i="1"/>
  <c r="U4122" i="1"/>
  <c r="U3237" i="1"/>
  <c r="U4204" i="1"/>
  <c r="U4130" i="1"/>
  <c r="U814" i="1"/>
  <c r="U831" i="1" s="1"/>
  <c r="U3802" i="1"/>
  <c r="U3179" i="1"/>
  <c r="U3187" i="1"/>
  <c r="Q3805" i="1"/>
  <c r="Q2782" i="1"/>
  <c r="Q3765" i="1"/>
  <c r="Q4133" i="1"/>
  <c r="Q3182" i="1"/>
  <c r="Q4207" i="1"/>
  <c r="Q3240" i="1"/>
  <c r="Q4199" i="1"/>
  <c r="Q3190" i="1"/>
  <c r="Q4125" i="1"/>
  <c r="K4125" i="1"/>
  <c r="K3190" i="1"/>
  <c r="K3805" i="1"/>
  <c r="K3182" i="1"/>
  <c r="K3232" i="1"/>
  <c r="K4199" i="1"/>
  <c r="K4133" i="1"/>
  <c r="K2782" i="1"/>
  <c r="K4207" i="1"/>
  <c r="K3240" i="1"/>
  <c r="K3765" i="1"/>
  <c r="W4129" i="1"/>
  <c r="W3801" i="1"/>
  <c r="W3761" i="1"/>
  <c r="W4121" i="1"/>
  <c r="W2778" i="1"/>
  <c r="W3186" i="1"/>
  <c r="W4195" i="1"/>
  <c r="W3178" i="1"/>
  <c r="W4203" i="1"/>
  <c r="W3236" i="1"/>
  <c r="J4204" i="1"/>
  <c r="J4196" i="1"/>
  <c r="J2779" i="1"/>
  <c r="J3762" i="1"/>
  <c r="J3179" i="1"/>
  <c r="J4122" i="1"/>
  <c r="J4130" i="1"/>
  <c r="J3187" i="1"/>
  <c r="J3802" i="1"/>
  <c r="J3237" i="1"/>
  <c r="J3188" i="1"/>
  <c r="J815" i="1"/>
  <c r="J832" i="1" s="1"/>
  <c r="J2780" i="1"/>
  <c r="J3230" i="1"/>
  <c r="J4123" i="1"/>
  <c r="J3803" i="1"/>
  <c r="J3238" i="1"/>
  <c r="J3180" i="1"/>
  <c r="J4131" i="1"/>
  <c r="J3763" i="1"/>
  <c r="J4205" i="1"/>
  <c r="J4197" i="1"/>
  <c r="P2779" i="1"/>
  <c r="P3762" i="1"/>
  <c r="P4204" i="1"/>
  <c r="P4122" i="1"/>
  <c r="P4130" i="1"/>
  <c r="P3802" i="1"/>
  <c r="P3187" i="1"/>
  <c r="P3179" i="1"/>
  <c r="P4196" i="1"/>
  <c r="P3237" i="1"/>
  <c r="U2780" i="1"/>
  <c r="U4197" i="1"/>
  <c r="U4131" i="1"/>
  <c r="U4123" i="1"/>
  <c r="U4205" i="1"/>
  <c r="U3763" i="1"/>
  <c r="U3188" i="1"/>
  <c r="U3238" i="1"/>
  <c r="U3803" i="1"/>
  <c r="U3180" i="1"/>
  <c r="M3179" i="1"/>
  <c r="M3802" i="1"/>
  <c r="M4196" i="1"/>
  <c r="M3187" i="1"/>
  <c r="M3237" i="1"/>
  <c r="M2779" i="1"/>
  <c r="M4204" i="1"/>
  <c r="M4122" i="1"/>
  <c r="M4130" i="1"/>
  <c r="M3229" i="1"/>
  <c r="M3762" i="1"/>
  <c r="M814" i="1"/>
  <c r="M831" i="1" s="1"/>
  <c r="K3802" i="1"/>
  <c r="K3229" i="1"/>
  <c r="K3187" i="1"/>
  <c r="K3179" i="1"/>
  <c r="K4196" i="1"/>
  <c r="K2779" i="1"/>
  <c r="K3762" i="1"/>
  <c r="K3237" i="1"/>
  <c r="K4204" i="1"/>
  <c r="K4130" i="1"/>
  <c r="K814" i="1"/>
  <c r="K831" i="1" s="1"/>
  <c r="K4122" i="1"/>
  <c r="U4133" i="1"/>
  <c r="U3805" i="1"/>
  <c r="U3190" i="1"/>
  <c r="U3240" i="1"/>
  <c r="U4199" i="1"/>
  <c r="U4207" i="1"/>
  <c r="U3765" i="1"/>
  <c r="U4125" i="1"/>
  <c r="U2782" i="1"/>
  <c r="U3182" i="1"/>
  <c r="T3761" i="1"/>
  <c r="T4203" i="1"/>
  <c r="T3801" i="1"/>
  <c r="T813" i="1"/>
  <c r="T830" i="1" s="1"/>
  <c r="T3186" i="1"/>
  <c r="T2778" i="1"/>
  <c r="T3236" i="1"/>
  <c r="T4129" i="1"/>
  <c r="T4121" i="1"/>
  <c r="T3178" i="1"/>
  <c r="T4195" i="1"/>
  <c r="T3228" i="1"/>
  <c r="R815" i="1"/>
  <c r="R832" i="1" s="1"/>
  <c r="O3182" i="1"/>
  <c r="O3765" i="1"/>
  <c r="O4125" i="1"/>
  <c r="O3805" i="1"/>
  <c r="O4133" i="1"/>
  <c r="O4199" i="1"/>
  <c r="O2782" i="1"/>
  <c r="O4207" i="1"/>
  <c r="O3190" i="1"/>
  <c r="O3240" i="1"/>
  <c r="M3763" i="1"/>
  <c r="M2780" i="1"/>
  <c r="M3230" i="1"/>
  <c r="M4205" i="1"/>
  <c r="M4123" i="1"/>
  <c r="M4197" i="1"/>
  <c r="M3238" i="1"/>
  <c r="M815" i="1"/>
  <c r="M832" i="1" s="1"/>
  <c r="M3803" i="1"/>
  <c r="M3180" i="1"/>
  <c r="M4131" i="1"/>
  <c r="M3188" i="1"/>
  <c r="AB3763" i="1"/>
  <c r="AB815" i="1"/>
  <c r="AB832" i="1" s="1"/>
  <c r="AB3188" i="1"/>
  <c r="AB4205" i="1"/>
  <c r="AB4123" i="1"/>
  <c r="AB3180" i="1"/>
  <c r="AB3230" i="1"/>
  <c r="AB4197" i="1"/>
  <c r="AB4131" i="1"/>
  <c r="AB2780" i="1"/>
  <c r="AB3803" i="1"/>
  <c r="AB3238" i="1"/>
  <c r="L4121" i="1"/>
  <c r="L3186" i="1"/>
  <c r="L4129" i="1"/>
  <c r="L3236" i="1"/>
  <c r="L813" i="1"/>
  <c r="L830" i="1" s="1"/>
  <c r="L2778" i="1"/>
  <c r="L3178" i="1"/>
  <c r="L4195" i="1"/>
  <c r="L3801" i="1"/>
  <c r="L4203" i="1"/>
  <c r="L3761" i="1"/>
  <c r="L3228" i="1"/>
  <c r="V3180" i="1"/>
  <c r="V3238" i="1"/>
  <c r="V2780" i="1"/>
  <c r="V4123" i="1"/>
  <c r="V4197" i="1"/>
  <c r="V3763" i="1"/>
  <c r="V4205" i="1"/>
  <c r="V3188" i="1"/>
  <c r="V4131" i="1"/>
  <c r="V3803" i="1"/>
  <c r="T3762" i="1"/>
  <c r="T3187" i="1"/>
  <c r="T4196" i="1"/>
  <c r="T3802" i="1"/>
  <c r="T3179" i="1"/>
  <c r="T4122" i="1"/>
  <c r="T4204" i="1"/>
  <c r="T4130" i="1"/>
  <c r="T3237" i="1"/>
  <c r="T2779" i="1"/>
  <c r="R814" i="1"/>
  <c r="R831" i="1" s="1"/>
  <c r="T2781" i="1"/>
  <c r="T3804" i="1"/>
  <c r="T3189" i="1"/>
  <c r="T4132" i="1"/>
  <c r="T4206" i="1"/>
  <c r="T3181" i="1"/>
  <c r="T4198" i="1"/>
  <c r="T3764" i="1"/>
  <c r="T3239" i="1"/>
  <c r="T3231" i="1"/>
  <c r="T4124" i="1"/>
  <c r="Q3181" i="1"/>
  <c r="Q3764" i="1"/>
  <c r="Q4124" i="1"/>
  <c r="Q3189" i="1"/>
  <c r="Q816" i="1"/>
  <c r="Q833" i="1" s="1"/>
  <c r="Q4132" i="1"/>
  <c r="Q3804" i="1"/>
  <c r="Q3239" i="1"/>
  <c r="Q4198" i="1"/>
  <c r="Q4206" i="1"/>
  <c r="Q2781" i="1"/>
  <c r="Q3231" i="1"/>
  <c r="Z2780" i="1"/>
  <c r="Z3188" i="1"/>
  <c r="Z4205" i="1"/>
  <c r="Z3238" i="1"/>
  <c r="Z3803" i="1"/>
  <c r="Z3230" i="1"/>
  <c r="Z3763" i="1"/>
  <c r="Z815" i="1"/>
  <c r="Z832" i="1" s="1"/>
  <c r="Z4131" i="1"/>
  <c r="Z4197" i="1"/>
  <c r="Z3180" i="1"/>
  <c r="Z4123" i="1"/>
  <c r="V3800" i="1"/>
  <c r="V4120" i="1"/>
  <c r="V3185" i="1"/>
  <c r="V3760" i="1"/>
  <c r="V3177" i="1"/>
  <c r="V3235" i="1"/>
  <c r="V4202" i="1"/>
  <c r="V4194" i="1"/>
  <c r="V2777" i="1"/>
  <c r="V4128" i="1"/>
  <c r="R812" i="1"/>
  <c r="R829" i="1" s="1"/>
  <c r="O3237" i="1"/>
  <c r="O3762" i="1"/>
  <c r="O4196" i="1"/>
  <c r="O3179" i="1"/>
  <c r="O4130" i="1"/>
  <c r="O4122" i="1"/>
  <c r="O4204" i="1"/>
  <c r="O3187" i="1"/>
  <c r="O3802" i="1"/>
  <c r="O2779" i="1"/>
  <c r="Z3189" i="1"/>
  <c r="Z3181" i="1"/>
  <c r="Z4198" i="1"/>
  <c r="Z3764" i="1"/>
  <c r="Z816" i="1"/>
  <c r="Z833" i="1" s="1"/>
  <c r="Z4132" i="1"/>
  <c r="Z3231" i="1"/>
  <c r="Z4124" i="1"/>
  <c r="Z2781" i="1"/>
  <c r="Z4206" i="1"/>
  <c r="Z3239" i="1"/>
  <c r="Z3804" i="1"/>
  <c r="AD3802" i="1"/>
  <c r="AD3187" i="1"/>
  <c r="AD3762" i="1"/>
  <c r="AD4122" i="1"/>
  <c r="AD4130" i="1"/>
  <c r="AD3237" i="1"/>
  <c r="AD4196" i="1"/>
  <c r="AD3179" i="1"/>
  <c r="AD4204" i="1"/>
  <c r="AD2779" i="1"/>
  <c r="M2778" i="1"/>
  <c r="M4121" i="1"/>
  <c r="M3236" i="1"/>
  <c r="M3186" i="1"/>
  <c r="M4129" i="1"/>
  <c r="M4203" i="1"/>
  <c r="M3178" i="1"/>
  <c r="M4195" i="1"/>
  <c r="M3761" i="1"/>
  <c r="M3801" i="1"/>
  <c r="U4203" i="1"/>
  <c r="U3186" i="1"/>
  <c r="U3228" i="1"/>
  <c r="U4129" i="1"/>
  <c r="U3236" i="1"/>
  <c r="U3178" i="1"/>
  <c r="U813" i="1"/>
  <c r="U830" i="1" s="1"/>
  <c r="U3801" i="1"/>
  <c r="U2778" i="1"/>
  <c r="U4121" i="1"/>
  <c r="U4195" i="1"/>
  <c r="U3761" i="1"/>
  <c r="AD4131" i="1"/>
  <c r="AD2780" i="1"/>
  <c r="AD3238" i="1"/>
  <c r="AD3803" i="1"/>
  <c r="AD4197" i="1"/>
  <c r="AD3230" i="1"/>
  <c r="AD3180" i="1"/>
  <c r="AD3763" i="1"/>
  <c r="AD3188" i="1"/>
  <c r="AD4205" i="1"/>
  <c r="AD4123" i="1"/>
  <c r="Y4128" i="1"/>
  <c r="Y4194" i="1"/>
  <c r="Y3235" i="1"/>
  <c r="Y4202" i="1"/>
  <c r="Y3800" i="1"/>
  <c r="Y4120" i="1"/>
  <c r="Y812" i="1"/>
  <c r="Y829" i="1" s="1"/>
  <c r="Y3760" i="1"/>
  <c r="Y2777" i="1"/>
  <c r="Y3185" i="1"/>
  <c r="Y3177" i="1"/>
  <c r="Z3187" i="1"/>
  <c r="Z3762" i="1"/>
  <c r="Z3179" i="1"/>
  <c r="Z3802" i="1"/>
  <c r="Z3229" i="1"/>
  <c r="Z4196" i="1"/>
  <c r="Z4130" i="1"/>
  <c r="Z2779" i="1"/>
  <c r="Z4122" i="1"/>
  <c r="Z3237" i="1"/>
  <c r="Z4204" i="1"/>
  <c r="AB3236" i="1"/>
  <c r="AB4129" i="1"/>
  <c r="AB2778" i="1"/>
  <c r="AB3186" i="1"/>
  <c r="AB3801" i="1"/>
  <c r="AB3178" i="1"/>
  <c r="AB3761" i="1"/>
  <c r="AB4121" i="1"/>
  <c r="AB4203" i="1"/>
  <c r="AB4195" i="1"/>
  <c r="P3240" i="1"/>
  <c r="P4199" i="1"/>
  <c r="P3190" i="1"/>
  <c r="P817" i="1"/>
  <c r="P834" i="1" s="1"/>
  <c r="P4125" i="1"/>
  <c r="P2782" i="1"/>
  <c r="P3182" i="1"/>
  <c r="P4207" i="1"/>
  <c r="P3805" i="1"/>
  <c r="P4133" i="1"/>
  <c r="P3232" i="1"/>
  <c r="P3765" i="1"/>
  <c r="W2779" i="1"/>
  <c r="W4204" i="1"/>
  <c r="W3237" i="1"/>
  <c r="W814" i="1"/>
  <c r="W831" i="1" s="1"/>
  <c r="W3229" i="1"/>
  <c r="W4130" i="1"/>
  <c r="W4122" i="1"/>
  <c r="W4196" i="1"/>
  <c r="W3762" i="1"/>
  <c r="W3802" i="1"/>
  <c r="W3187" i="1"/>
  <c r="W3179" i="1"/>
  <c r="V4121" i="1"/>
  <c r="V4129" i="1"/>
  <c r="V3186" i="1"/>
  <c r="V3236" i="1"/>
  <c r="V4195" i="1"/>
  <c r="V4203" i="1"/>
  <c r="V3761" i="1"/>
  <c r="V3801" i="1"/>
  <c r="V3178" i="1"/>
  <c r="V2778" i="1"/>
  <c r="K3178" i="1"/>
  <c r="K4195" i="1"/>
  <c r="K2778" i="1"/>
  <c r="K3801" i="1"/>
  <c r="K3236" i="1"/>
  <c r="K4121" i="1"/>
  <c r="K4129" i="1"/>
  <c r="K3761" i="1"/>
  <c r="K4203" i="1"/>
  <c r="K3186" i="1"/>
  <c r="W2781" i="1"/>
  <c r="W4198" i="1"/>
  <c r="W4124" i="1"/>
  <c r="W3804" i="1"/>
  <c r="W4132" i="1"/>
  <c r="W3764" i="1"/>
  <c r="W3181" i="1"/>
  <c r="W3189" i="1"/>
  <c r="W4206" i="1"/>
  <c r="W3239" i="1"/>
  <c r="K3235" i="1"/>
  <c r="K4202" i="1"/>
  <c r="K4128" i="1"/>
  <c r="K3177" i="1"/>
  <c r="K3185" i="1"/>
  <c r="K2777" i="1"/>
  <c r="K4120" i="1"/>
  <c r="K812" i="1"/>
  <c r="K829" i="1" s="1"/>
  <c r="K3760" i="1"/>
  <c r="K3227" i="1"/>
  <c r="K4194" i="1"/>
  <c r="K3800" i="1"/>
  <c r="W4128" i="1"/>
  <c r="W3760" i="1"/>
  <c r="W3177" i="1"/>
  <c r="W3800" i="1"/>
  <c r="W2777" i="1"/>
  <c r="W3185" i="1"/>
  <c r="W4202" i="1"/>
  <c r="W3235" i="1"/>
  <c r="W4120" i="1"/>
  <c r="W4194" i="1"/>
  <c r="T4133" i="1"/>
  <c r="T4125" i="1"/>
  <c r="T3765" i="1"/>
  <c r="T4199" i="1"/>
  <c r="T3805" i="1"/>
  <c r="T3190" i="1"/>
  <c r="T2782" i="1"/>
  <c r="T3182" i="1"/>
  <c r="T4207" i="1"/>
  <c r="T3240" i="1"/>
  <c r="T3227" i="1"/>
  <c r="T4202" i="1"/>
  <c r="T2777" i="1"/>
  <c r="T4120" i="1"/>
  <c r="T3235" i="1"/>
  <c r="T3177" i="1"/>
  <c r="T3185" i="1"/>
  <c r="T4194" i="1"/>
  <c r="T812" i="1"/>
  <c r="T829" i="1" s="1"/>
  <c r="T4128" i="1"/>
  <c r="T3760" i="1"/>
  <c r="T3800" i="1"/>
  <c r="Z3800" i="1"/>
  <c r="Z3185" i="1"/>
  <c r="Z3235" i="1"/>
  <c r="Z4128" i="1"/>
  <c r="Z4202" i="1"/>
  <c r="Z4120" i="1"/>
  <c r="Z4194" i="1"/>
  <c r="Z3760" i="1"/>
  <c r="Z2777" i="1"/>
  <c r="Z3177" i="1"/>
  <c r="J2781" i="1"/>
  <c r="J3764" i="1"/>
  <c r="J4132" i="1"/>
  <c r="J4198" i="1"/>
  <c r="J3239" i="1"/>
  <c r="J3804" i="1"/>
  <c r="J4206" i="1"/>
  <c r="J3189" i="1"/>
  <c r="J3181" i="1"/>
  <c r="J4124" i="1"/>
  <c r="Z3186" i="1"/>
  <c r="Z4129" i="1"/>
  <c r="Z3761" i="1"/>
  <c r="Z4203" i="1"/>
  <c r="Z3801" i="1"/>
  <c r="Z2778" i="1"/>
  <c r="Z4195" i="1"/>
  <c r="Z4121" i="1"/>
  <c r="Z3236" i="1"/>
  <c r="Z3178" i="1"/>
  <c r="AB3231" i="1"/>
  <c r="AB4132" i="1"/>
  <c r="AB3764" i="1"/>
  <c r="AB3804" i="1"/>
  <c r="AB2781" i="1"/>
  <c r="AB4124" i="1"/>
  <c r="AB3181" i="1"/>
  <c r="AB3189" i="1"/>
  <c r="AB4198" i="1"/>
  <c r="AB4206" i="1"/>
  <c r="AB816" i="1"/>
  <c r="AB833" i="1" s="1"/>
  <c r="AB3239" i="1"/>
  <c r="U3760" i="1"/>
  <c r="U3185" i="1"/>
  <c r="U4202" i="1"/>
  <c r="U3177" i="1"/>
  <c r="U4120" i="1"/>
  <c r="U3800" i="1"/>
  <c r="U2777" i="1"/>
  <c r="U4128" i="1"/>
  <c r="U3235" i="1"/>
  <c r="U4194" i="1"/>
  <c r="K3189" i="1"/>
  <c r="K4132" i="1"/>
  <c r="K4124" i="1"/>
  <c r="K3239" i="1"/>
  <c r="K3804" i="1"/>
  <c r="K3181" i="1"/>
  <c r="K2781" i="1"/>
  <c r="K3231" i="1"/>
  <c r="K3764" i="1"/>
  <c r="K4206" i="1"/>
  <c r="K4198" i="1"/>
  <c r="L3804" i="1"/>
  <c r="L4132" i="1"/>
  <c r="L816" i="1"/>
  <c r="L833" i="1" s="1"/>
  <c r="L2781" i="1"/>
  <c r="L3239" i="1"/>
  <c r="L3181" i="1"/>
  <c r="L4124" i="1"/>
  <c r="L3189" i="1"/>
  <c r="L3764" i="1"/>
  <c r="L4198" i="1"/>
  <c r="L3231" i="1"/>
  <c r="L4206" i="1"/>
  <c r="U3764" i="1"/>
  <c r="U3189" i="1"/>
  <c r="U4198" i="1"/>
  <c r="U4206" i="1"/>
  <c r="U4132" i="1"/>
  <c r="U2781" i="1"/>
  <c r="U4124" i="1"/>
  <c r="U3181" i="1"/>
  <c r="U3804" i="1"/>
  <c r="U3239" i="1"/>
  <c r="AD4198" i="1"/>
  <c r="AD4124" i="1"/>
  <c r="AD2781" i="1"/>
  <c r="AD3804" i="1"/>
  <c r="AD3181" i="1"/>
  <c r="AD3239" i="1"/>
  <c r="AD816" i="1"/>
  <c r="AD833" i="1" s="1"/>
  <c r="AD4132" i="1"/>
  <c r="AD3189" i="1"/>
  <c r="AD4206" i="1"/>
  <c r="AD3764" i="1"/>
  <c r="AC2778" i="1"/>
  <c r="AC3178" i="1"/>
  <c r="AC3186" i="1"/>
  <c r="AC3236" i="1"/>
  <c r="AC3761" i="1"/>
  <c r="AC4203" i="1"/>
  <c r="AC3228" i="1"/>
  <c r="AC4121" i="1"/>
  <c r="AC4195" i="1"/>
  <c r="AC4129" i="1"/>
  <c r="AC3801" i="1"/>
  <c r="AB2782" i="1"/>
  <c r="AB3765" i="1"/>
  <c r="AB3182" i="1"/>
  <c r="AB3232" i="1"/>
  <c r="AB817" i="1"/>
  <c r="AB834" i="1" s="1"/>
  <c r="AB4199" i="1"/>
  <c r="AB4125" i="1"/>
  <c r="AB4133" i="1"/>
  <c r="AB3190" i="1"/>
  <c r="AB4207" i="1"/>
  <c r="AB3805" i="1"/>
  <c r="AB3240" i="1"/>
  <c r="V3179" i="1"/>
  <c r="V3187" i="1"/>
  <c r="V4204" i="1"/>
  <c r="V3237" i="1"/>
  <c r="V4122" i="1"/>
  <c r="V2779" i="1"/>
  <c r="V3802" i="1"/>
  <c r="V3762" i="1"/>
  <c r="V4130" i="1"/>
  <c r="V4196" i="1"/>
  <c r="AC3762" i="1"/>
  <c r="AC4122" i="1"/>
  <c r="AC3802" i="1"/>
  <c r="AC4130" i="1"/>
  <c r="AC4204" i="1"/>
  <c r="AC3179" i="1"/>
  <c r="AC2779" i="1"/>
  <c r="AC4196" i="1"/>
  <c r="AC3237" i="1"/>
  <c r="AC3187" i="1"/>
  <c r="L3802" i="1"/>
  <c r="L4130" i="1"/>
  <c r="L2779" i="1"/>
  <c r="L4196" i="1"/>
  <c r="L4122" i="1"/>
  <c r="L814" i="1"/>
  <c r="L831" i="1" s="1"/>
  <c r="L3762" i="1"/>
  <c r="L3187" i="1"/>
  <c r="L3237" i="1"/>
  <c r="L3229" i="1"/>
  <c r="L4204" i="1"/>
  <c r="L3179" i="1"/>
  <c r="J3227" i="1"/>
  <c r="J3760" i="1"/>
  <c r="J3177" i="1"/>
  <c r="J4194" i="1"/>
  <c r="J4120" i="1"/>
  <c r="J4202" i="1"/>
  <c r="J3800" i="1"/>
  <c r="J812" i="1"/>
  <c r="J829" i="1" s="1"/>
  <c r="J4128" i="1"/>
  <c r="J3185" i="1"/>
  <c r="J2777" i="1"/>
  <c r="J3235" i="1"/>
  <c r="Q3187" i="1"/>
  <c r="Q4204" i="1"/>
  <c r="Q3762" i="1"/>
  <c r="Q4130" i="1"/>
  <c r="Q3802" i="1"/>
  <c r="Q2779" i="1"/>
  <c r="Q4196" i="1"/>
  <c r="Q4122" i="1"/>
  <c r="Q3179" i="1"/>
  <c r="Q3237" i="1"/>
  <c r="O4195" i="1"/>
  <c r="O3178" i="1"/>
  <c r="O2778" i="1"/>
  <c r="O3186" i="1"/>
  <c r="O813" i="1"/>
  <c r="O830" i="1" s="1"/>
  <c r="O3761" i="1"/>
  <c r="O4203" i="1"/>
  <c r="O4121" i="1"/>
  <c r="O3801" i="1"/>
  <c r="O4129" i="1"/>
  <c r="O3236" i="1"/>
  <c r="O3228" i="1"/>
  <c r="AC3188" i="1"/>
  <c r="AC4131" i="1"/>
  <c r="AC4123" i="1"/>
  <c r="AC3180" i="1"/>
  <c r="AC3238" i="1"/>
  <c r="AC3763" i="1"/>
  <c r="AC3803" i="1"/>
  <c r="AC4205" i="1"/>
  <c r="AC2780" i="1"/>
  <c r="AC4197" i="1"/>
  <c r="R816" i="1" l="1"/>
  <c r="R833" i="1" s="1"/>
  <c r="T814" i="1"/>
  <c r="U817" i="1"/>
  <c r="U834" i="1" s="1"/>
  <c r="M4189" i="1"/>
  <c r="Q3343" i="1"/>
  <c r="Q4190" i="1"/>
  <c r="U3232" i="1"/>
  <c r="R817" i="1"/>
  <c r="R834" i="1" s="1"/>
  <c r="Z812" i="1"/>
  <c r="Z829" i="1" s="1"/>
  <c r="P3229" i="1"/>
  <c r="P814" i="1"/>
  <c r="P831" i="1" s="1"/>
  <c r="K815" i="1"/>
  <c r="K832" i="1" s="1"/>
  <c r="AB3227" i="1"/>
  <c r="AC816" i="1"/>
  <c r="AC833" i="1" s="1"/>
  <c r="AC3231" i="1"/>
  <c r="V3229" i="1"/>
  <c r="V814" i="1"/>
  <c r="V831" i="1" s="1"/>
  <c r="U816" i="1"/>
  <c r="U833" i="1" s="1"/>
  <c r="U812" i="1"/>
  <c r="U829" i="1" s="1"/>
  <c r="Z3227" i="1"/>
  <c r="W812" i="1"/>
  <c r="W829" i="1" s="1"/>
  <c r="V3228" i="1"/>
  <c r="V813" i="1"/>
  <c r="Y3227" i="1"/>
  <c r="V3230" i="1"/>
  <c r="V815" i="1"/>
  <c r="V832" i="1" s="1"/>
  <c r="AD3229" i="1"/>
  <c r="AD814" i="1"/>
  <c r="AD831" i="1" s="1"/>
  <c r="O817" i="1"/>
  <c r="O834" i="1" s="1"/>
  <c r="O3229" i="1"/>
  <c r="AC815" i="1"/>
  <c r="AC832" i="1" s="1"/>
  <c r="AC3230" i="1"/>
  <c r="U3231" i="1"/>
  <c r="U3227" i="1"/>
  <c r="W3227" i="1"/>
  <c r="O814" i="1"/>
  <c r="O831" i="1" s="1"/>
  <c r="T3229" i="1"/>
  <c r="O3232" i="1"/>
  <c r="K3230" i="1"/>
  <c r="Z3341" i="1"/>
  <c r="L1898" i="1"/>
  <c r="N1898" i="1" s="1"/>
  <c r="V3341" i="1"/>
  <c r="V429" i="1"/>
  <c r="U3344" i="1"/>
  <c r="L3227" i="1"/>
  <c r="N3227" i="1" s="1"/>
  <c r="L812" i="1"/>
  <c r="L829" i="1" s="1"/>
  <c r="V4187" i="1"/>
  <c r="M3339" i="1"/>
  <c r="L3341" i="1"/>
  <c r="M3342" i="1"/>
  <c r="L3340" i="1"/>
  <c r="Q812" i="1"/>
  <c r="Q829" i="1" s="1"/>
  <c r="Q3227" i="1"/>
  <c r="P812" i="1"/>
  <c r="P829" i="1" s="1"/>
  <c r="AB812" i="1"/>
  <c r="AB829" i="1" s="1"/>
  <c r="O1862" i="1"/>
  <c r="P3231" i="1"/>
  <c r="U3340" i="1"/>
  <c r="K3341" i="1"/>
  <c r="AC430" i="1"/>
  <c r="L1906" i="1"/>
  <c r="N1906" i="1" s="1"/>
  <c r="L426" i="1"/>
  <c r="N426" i="1" s="1"/>
  <c r="AD1908" i="1"/>
  <c r="R3231" i="1"/>
  <c r="AC1910" i="1"/>
  <c r="AC390" i="1"/>
  <c r="L1858" i="1"/>
  <c r="N1858" i="1" s="1"/>
  <c r="R4190" i="1"/>
  <c r="AC1862" i="1"/>
  <c r="L434" i="1"/>
  <c r="N434" i="1" s="1"/>
  <c r="R3232" i="1"/>
  <c r="L4187" i="1"/>
  <c r="T3343" i="1"/>
  <c r="W4188" i="1"/>
  <c r="Z4189" i="1"/>
  <c r="AB3343" i="1"/>
  <c r="Z3343" i="1"/>
  <c r="Z3342" i="1"/>
  <c r="AB4190" i="1"/>
  <c r="U4191" i="1"/>
  <c r="AD3231" i="1"/>
  <c r="J816" i="1"/>
  <c r="J833" i="1" s="1"/>
  <c r="K813" i="1"/>
  <c r="K830" i="1" s="1"/>
  <c r="Z814" i="1"/>
  <c r="Z831" i="1" s="1"/>
  <c r="AD815" i="1"/>
  <c r="AD832" i="1" s="1"/>
  <c r="U3342" i="1"/>
  <c r="W3340" i="1"/>
  <c r="W379" i="1"/>
  <c r="W3342" i="1"/>
  <c r="W4189" i="1"/>
  <c r="V3344" i="1"/>
  <c r="V1903" i="1"/>
  <c r="AC378" i="1"/>
  <c r="AC812" i="1"/>
  <c r="AC829" i="1" s="1"/>
  <c r="AD3344" i="1"/>
  <c r="Y1853" i="1"/>
  <c r="AA1853" i="1" s="1"/>
  <c r="J382" i="1"/>
  <c r="V812" i="1"/>
  <c r="V829" i="1" s="1"/>
  <c r="AB3340" i="1"/>
  <c r="AB1851" i="1"/>
  <c r="AB813" i="1"/>
  <c r="AB830" i="1" s="1"/>
  <c r="J3231" i="1"/>
  <c r="K3228" i="1"/>
  <c r="Q817" i="1"/>
  <c r="Q834" i="1" s="1"/>
  <c r="AD812" i="1"/>
  <c r="AD829" i="1" s="1"/>
  <c r="AD1853" i="1"/>
  <c r="U3230" i="1"/>
  <c r="T815" i="1"/>
  <c r="T832" i="1" s="1"/>
  <c r="AB3228" i="1"/>
  <c r="V3227" i="1"/>
  <c r="W815" i="1"/>
  <c r="W832" i="1" s="1"/>
  <c r="Z436" i="1"/>
  <c r="Z380" i="1"/>
  <c r="Z1860" i="1"/>
  <c r="Z1852" i="1"/>
  <c r="W4191" i="1"/>
  <c r="AD430" i="1"/>
  <c r="R435" i="1"/>
  <c r="Z428" i="1"/>
  <c r="AD437" i="1"/>
  <c r="AB435" i="1"/>
  <c r="U1901" i="1"/>
  <c r="AC426" i="1"/>
  <c r="Y437" i="1"/>
  <c r="AA437" i="1" s="1"/>
  <c r="Z1900" i="1"/>
  <c r="AD389" i="1"/>
  <c r="V386" i="1"/>
  <c r="X386" i="1" s="1"/>
  <c r="AB1899" i="1"/>
  <c r="W437" i="1"/>
  <c r="L1901" i="1"/>
  <c r="N1901" i="1" s="1"/>
  <c r="Z1908" i="1"/>
  <c r="Z388" i="1"/>
  <c r="Z4188" i="1"/>
  <c r="AC4186" i="1"/>
  <c r="T3342" i="1"/>
  <c r="AD3342" i="1"/>
  <c r="Y3340" i="1"/>
  <c r="P3341" i="1"/>
  <c r="P4188" i="1"/>
  <c r="K3342" i="1"/>
  <c r="K4189" i="1"/>
  <c r="Q3339" i="1"/>
  <c r="Q4186" i="1"/>
  <c r="P3339" i="1"/>
  <c r="P4186" i="1"/>
  <c r="AB3339" i="1"/>
  <c r="AB4186" i="1"/>
  <c r="AC4190" i="1"/>
  <c r="L4186" i="1"/>
  <c r="AC3342" i="1"/>
  <c r="R3343" i="1"/>
  <c r="V4188" i="1"/>
  <c r="U3343" i="1"/>
  <c r="U4190" i="1"/>
  <c r="U4186" i="1"/>
  <c r="Z3339" i="1"/>
  <c r="Z4186" i="1"/>
  <c r="W4186" i="1"/>
  <c r="V3340" i="1"/>
  <c r="Y3339" i="1"/>
  <c r="V3342" i="1"/>
  <c r="T4188" i="1"/>
  <c r="T3341" i="1"/>
  <c r="M3340" i="1"/>
  <c r="M4187" i="1"/>
  <c r="O3344" i="1"/>
  <c r="O4191" i="1"/>
  <c r="O3341" i="1"/>
  <c r="O4188" i="1"/>
  <c r="AC4189" i="1"/>
  <c r="V4189" i="1"/>
  <c r="R4191" i="1"/>
  <c r="W3339" i="1"/>
  <c r="L3230" i="1"/>
  <c r="V378" i="1"/>
  <c r="T1853" i="1"/>
  <c r="AD1855" i="1"/>
  <c r="J390" i="1"/>
  <c r="AB1907" i="1"/>
  <c r="AB387" i="1"/>
  <c r="W1907" i="1"/>
  <c r="W429" i="1"/>
  <c r="Y388" i="1"/>
  <c r="R427" i="1"/>
  <c r="P389" i="1"/>
  <c r="Y1901" i="1"/>
  <c r="AA1901" i="1" s="1"/>
  <c r="AD1909" i="1"/>
  <c r="AD429" i="1"/>
  <c r="V1906" i="1"/>
  <c r="X1906" i="1" s="1"/>
  <c r="V1858" i="1"/>
  <c r="X1858" i="1" s="1"/>
  <c r="J4190" i="1"/>
  <c r="AB4187" i="1"/>
  <c r="AD4189" i="1"/>
  <c r="L4189" i="1"/>
  <c r="Y3341" i="1"/>
  <c r="P3342" i="1"/>
  <c r="V1850" i="1"/>
  <c r="X1850" i="1" s="1"/>
  <c r="Y1852" i="1"/>
  <c r="J1898" i="1"/>
  <c r="K1907" i="1"/>
  <c r="N1907" i="1" s="1"/>
  <c r="AB1859" i="1"/>
  <c r="W1899" i="1"/>
  <c r="X1899" i="1" s="1"/>
  <c r="T389" i="1"/>
  <c r="AD434" i="1"/>
  <c r="Y387" i="1"/>
  <c r="AD439" i="1"/>
  <c r="AD1901" i="1"/>
  <c r="V434" i="1"/>
  <c r="X434" i="1" s="1"/>
  <c r="V1898" i="1"/>
  <c r="X1898" i="1" s="1"/>
  <c r="V4186" i="1"/>
  <c r="Q4191" i="1"/>
  <c r="P4189" i="1"/>
  <c r="V3339" i="1"/>
  <c r="Y3343" i="1"/>
  <c r="Y815" i="1"/>
  <c r="Y832" i="1" s="1"/>
  <c r="J378" i="1"/>
  <c r="AB379" i="1"/>
  <c r="AD381" i="1"/>
  <c r="R1851" i="1"/>
  <c r="AD1910" i="1"/>
  <c r="K1899" i="1"/>
  <c r="N1899" i="1" s="1"/>
  <c r="AB427" i="1"/>
  <c r="Q431" i="1"/>
  <c r="S431" i="1" s="1"/>
  <c r="V1911" i="1"/>
  <c r="AD1858" i="1"/>
  <c r="AC434" i="1"/>
  <c r="AD1903" i="1"/>
  <c r="Y1862" i="1"/>
  <c r="AA1862" i="1" s="1"/>
  <c r="AD1861" i="1"/>
  <c r="V426" i="1"/>
  <c r="X426" i="1" s="1"/>
  <c r="AD4190" i="1"/>
  <c r="AD3340" i="1"/>
  <c r="L3339" i="1"/>
  <c r="Y1850" i="1"/>
  <c r="AA1850" i="1" s="1"/>
  <c r="U1851" i="1"/>
  <c r="AD1852" i="1"/>
  <c r="Y1898" i="1"/>
  <c r="AA1898" i="1" s="1"/>
  <c r="U1859" i="1"/>
  <c r="AD436" i="1"/>
  <c r="AD1860" i="1"/>
  <c r="V1901" i="1"/>
  <c r="K388" i="1"/>
  <c r="N388" i="1" s="1"/>
  <c r="U4187" i="1"/>
  <c r="AD3341" i="1"/>
  <c r="V381" i="1"/>
  <c r="K380" i="1"/>
  <c r="Y1906" i="1"/>
  <c r="AA1906" i="1" s="1"/>
  <c r="Y426" i="1"/>
  <c r="AA426" i="1" s="1"/>
  <c r="U435" i="1"/>
  <c r="U387" i="1"/>
  <c r="AD428" i="1"/>
  <c r="V1909" i="1"/>
  <c r="V1861" i="1"/>
  <c r="K436" i="1"/>
  <c r="N436" i="1" s="1"/>
  <c r="K1860" i="1"/>
  <c r="N1860" i="1" s="1"/>
  <c r="Y4186" i="1"/>
  <c r="AD4188" i="1"/>
  <c r="Y378" i="1"/>
  <c r="U379" i="1"/>
  <c r="AD380" i="1"/>
  <c r="V1853" i="1"/>
  <c r="K1852" i="1"/>
  <c r="N1852" i="1" s="1"/>
  <c r="P1851" i="1"/>
  <c r="Y1858" i="1"/>
  <c r="AA1858" i="1" s="1"/>
  <c r="P1902" i="1"/>
  <c r="U1907" i="1"/>
  <c r="U427" i="1"/>
  <c r="AD388" i="1"/>
  <c r="V437" i="1"/>
  <c r="V389" i="1"/>
  <c r="K1908" i="1"/>
  <c r="N1908" i="1" s="1"/>
  <c r="K1900" i="1"/>
  <c r="N1900" i="1" s="1"/>
  <c r="T816" i="1"/>
  <c r="T833" i="1" s="1"/>
  <c r="U815" i="1"/>
  <c r="U832" i="1" s="1"/>
  <c r="W813" i="1"/>
  <c r="W830" i="1" s="1"/>
  <c r="W3228" i="1"/>
  <c r="W3230" i="1"/>
  <c r="T3230" i="1"/>
  <c r="R813" i="1"/>
  <c r="R830" i="1" s="1"/>
  <c r="L815" i="1"/>
  <c r="L832" i="1" s="1"/>
  <c r="AD1854" i="1"/>
  <c r="K1851" i="1"/>
  <c r="N1851" i="1" s="1"/>
  <c r="U1853" i="1"/>
  <c r="Q1855" i="1"/>
  <c r="S1855" i="1" s="1"/>
  <c r="T381" i="1"/>
  <c r="Y380" i="1"/>
  <c r="R379" i="1"/>
  <c r="AC1850" i="1"/>
  <c r="AD383" i="1"/>
  <c r="Y381" i="1"/>
  <c r="J1906" i="1"/>
  <c r="J426" i="1"/>
  <c r="AD1902" i="1"/>
  <c r="J438" i="1"/>
  <c r="J430" i="1"/>
  <c r="K427" i="1"/>
  <c r="N427" i="1" s="1"/>
  <c r="U1909" i="1"/>
  <c r="U1861" i="1"/>
  <c r="W1859" i="1"/>
  <c r="Q1911" i="1"/>
  <c r="S1911" i="1" s="1"/>
  <c r="Q1903" i="1"/>
  <c r="S1903" i="1" s="1"/>
  <c r="W389" i="1"/>
  <c r="T1909" i="1"/>
  <c r="T1901" i="1"/>
  <c r="V391" i="1"/>
  <c r="Y436" i="1"/>
  <c r="Y428" i="1"/>
  <c r="AD426" i="1"/>
  <c r="R1907" i="1"/>
  <c r="R1899" i="1"/>
  <c r="Y1859" i="1"/>
  <c r="AC1906" i="1"/>
  <c r="AC386" i="1"/>
  <c r="P429" i="1"/>
  <c r="AD1911" i="1"/>
  <c r="AD1863" i="1"/>
  <c r="L1861" i="1"/>
  <c r="N1861" i="1" s="1"/>
  <c r="Y1902" i="1"/>
  <c r="AA1902" i="1" s="1"/>
  <c r="Y1909" i="1"/>
  <c r="AA1909" i="1" s="1"/>
  <c r="Y1861" i="1"/>
  <c r="AA1861" i="1" s="1"/>
  <c r="T1910" i="1"/>
  <c r="T390" i="1"/>
  <c r="K4187" i="1"/>
  <c r="U4189" i="1"/>
  <c r="W4187" i="1"/>
  <c r="R4187" i="1"/>
  <c r="Y4187" i="1"/>
  <c r="Y4190" i="1"/>
  <c r="AA4190" i="1" s="1"/>
  <c r="Y4189" i="1"/>
  <c r="J3339" i="1"/>
  <c r="AD3343" i="1"/>
  <c r="J3343" i="1"/>
  <c r="K3340" i="1"/>
  <c r="Q3344" i="1"/>
  <c r="AD3339" i="1"/>
  <c r="AC3343" i="1"/>
  <c r="Y3342" i="1"/>
  <c r="Y3228" i="1"/>
  <c r="P815" i="1"/>
  <c r="P832" i="1" s="1"/>
  <c r="AD817" i="1"/>
  <c r="AD834" i="1" s="1"/>
  <c r="Y3231" i="1"/>
  <c r="AA3231" i="1" s="1"/>
  <c r="J1850" i="1"/>
  <c r="J1854" i="1"/>
  <c r="T382" i="1"/>
  <c r="W1851" i="1"/>
  <c r="W381" i="1"/>
  <c r="V383" i="1"/>
  <c r="AD378" i="1"/>
  <c r="Y379" i="1"/>
  <c r="P381" i="1"/>
  <c r="L381" i="1"/>
  <c r="Y382" i="1"/>
  <c r="J1858" i="1"/>
  <c r="AD438" i="1"/>
  <c r="AD1862" i="1"/>
  <c r="J1862" i="1"/>
  <c r="K435" i="1"/>
  <c r="N435" i="1" s="1"/>
  <c r="K1859" i="1"/>
  <c r="N1859" i="1" s="1"/>
  <c r="U389" i="1"/>
  <c r="W435" i="1"/>
  <c r="W387" i="1"/>
  <c r="Q1863" i="1"/>
  <c r="S1863" i="1" s="1"/>
  <c r="W1909" i="1"/>
  <c r="W1901" i="1"/>
  <c r="T1861" i="1"/>
  <c r="V439" i="1"/>
  <c r="V431" i="1"/>
  <c r="Y1860" i="1"/>
  <c r="AD1906" i="1"/>
  <c r="AD386" i="1"/>
  <c r="R1859" i="1"/>
  <c r="Y1907" i="1"/>
  <c r="Y1899" i="1"/>
  <c r="AC1898" i="1"/>
  <c r="P1909" i="1"/>
  <c r="P1901" i="1"/>
  <c r="AD391" i="1"/>
  <c r="L1909" i="1"/>
  <c r="N1909" i="1" s="1"/>
  <c r="L429" i="1"/>
  <c r="N429" i="1" s="1"/>
  <c r="Y1910" i="1"/>
  <c r="AA1910" i="1" s="1"/>
  <c r="Y390" i="1"/>
  <c r="AA390" i="1" s="1"/>
  <c r="Y429" i="1"/>
  <c r="AA429" i="1" s="1"/>
  <c r="T1902" i="1"/>
  <c r="J4186" i="1"/>
  <c r="T4189" i="1"/>
  <c r="V4191" i="1"/>
  <c r="AD4191" i="1"/>
  <c r="R3340" i="1"/>
  <c r="AC3339" i="1"/>
  <c r="L3342" i="1"/>
  <c r="Q3232" i="1"/>
  <c r="V3232" i="1"/>
  <c r="V817" i="1"/>
  <c r="V834" i="1" s="1"/>
  <c r="Y814" i="1"/>
  <c r="Y831" i="1" s="1"/>
  <c r="Y3229" i="1"/>
  <c r="AA3229" i="1" s="1"/>
  <c r="AD3227" i="1"/>
  <c r="Y813" i="1"/>
  <c r="Y830" i="1" s="1"/>
  <c r="AC3227" i="1"/>
  <c r="P3230" i="1"/>
  <c r="AD3232" i="1"/>
  <c r="Y816" i="1"/>
  <c r="Y833" i="1" s="1"/>
  <c r="Y3230" i="1"/>
  <c r="AA3230" i="1" s="1"/>
  <c r="AD382" i="1"/>
  <c r="K379" i="1"/>
  <c r="U381" i="1"/>
  <c r="Q383" i="1"/>
  <c r="W1853" i="1"/>
  <c r="V1855" i="1"/>
  <c r="AD1850" i="1"/>
  <c r="Y1851" i="1"/>
  <c r="P1853" i="1"/>
  <c r="L1853" i="1"/>
  <c r="N1853" i="1" s="1"/>
  <c r="Y1854" i="1"/>
  <c r="AA1854" i="1" s="1"/>
  <c r="J434" i="1"/>
  <c r="J386" i="1"/>
  <c r="AD390" i="1"/>
  <c r="J1910" i="1"/>
  <c r="J1902" i="1"/>
  <c r="K387" i="1"/>
  <c r="N387" i="1" s="1"/>
  <c r="U437" i="1"/>
  <c r="U429" i="1"/>
  <c r="W427" i="1"/>
  <c r="Q439" i="1"/>
  <c r="S439" i="1" s="1"/>
  <c r="Q391" i="1"/>
  <c r="S391" i="1" s="1"/>
  <c r="W1861" i="1"/>
  <c r="T437" i="1"/>
  <c r="T429" i="1"/>
  <c r="V1863" i="1"/>
  <c r="Y1908" i="1"/>
  <c r="Y1900" i="1"/>
  <c r="AD1898" i="1"/>
  <c r="R387" i="1"/>
  <c r="Y435" i="1"/>
  <c r="Y427" i="1"/>
  <c r="AC1858" i="1"/>
  <c r="P437" i="1"/>
  <c r="P1861" i="1"/>
  <c r="AD431" i="1"/>
  <c r="L437" i="1"/>
  <c r="N437" i="1" s="1"/>
  <c r="L389" i="1"/>
  <c r="N389" i="1" s="1"/>
  <c r="Y438" i="1"/>
  <c r="AA438" i="1" s="1"/>
  <c r="Y430" i="1"/>
  <c r="AA430" i="1" s="1"/>
  <c r="Y389" i="1"/>
  <c r="AA389" i="1" s="1"/>
  <c r="T430" i="1"/>
  <c r="R3228" i="1"/>
  <c r="S3228" i="1" s="1"/>
  <c r="T4190" i="1"/>
  <c r="Y4188" i="1"/>
  <c r="AD4186" i="1"/>
  <c r="O3340" i="1"/>
  <c r="J3342" i="1"/>
  <c r="R3344" i="1"/>
  <c r="U3339" i="1"/>
  <c r="AB3341" i="1"/>
  <c r="V3343" i="1"/>
  <c r="J3340" i="1"/>
  <c r="Q3340" i="1"/>
  <c r="AB4191" i="1"/>
  <c r="T4186" i="1"/>
  <c r="M4186" i="1"/>
  <c r="L3343" i="1"/>
  <c r="W3341" i="1"/>
  <c r="U3341" i="1"/>
  <c r="L4188" i="1"/>
  <c r="N4188" i="1" s="1"/>
  <c r="K4186" i="1"/>
  <c r="AB3344" i="1"/>
  <c r="T3339" i="1"/>
  <c r="K3339" i="1"/>
  <c r="W3344" i="1"/>
  <c r="O4187" i="1"/>
  <c r="L4190" i="1"/>
  <c r="J4189" i="1"/>
  <c r="U4188" i="1"/>
  <c r="V4190" i="1"/>
  <c r="Q4187" i="1"/>
  <c r="AD4187" i="1"/>
  <c r="AB4188" i="1"/>
  <c r="J4187" i="1"/>
  <c r="K431" i="1"/>
  <c r="K439" i="1"/>
  <c r="K1903" i="1"/>
  <c r="K1911" i="1"/>
  <c r="K383" i="1"/>
  <c r="K1863" i="1"/>
  <c r="K1855" i="1"/>
  <c r="K817" i="1"/>
  <c r="K834" i="1" s="1"/>
  <c r="K391" i="1"/>
  <c r="M4190" i="1"/>
  <c r="M1902" i="1"/>
  <c r="M1910" i="1"/>
  <c r="M438" i="1"/>
  <c r="M390" i="1"/>
  <c r="M382" i="1"/>
  <c r="M3231" i="1"/>
  <c r="N3231" i="1" s="1"/>
  <c r="M1862" i="1"/>
  <c r="M816" i="1"/>
  <c r="M833" i="1" s="1"/>
  <c r="M430" i="1"/>
  <c r="M1854" i="1"/>
  <c r="M1863" i="1"/>
  <c r="M439" i="1"/>
  <c r="M1911" i="1"/>
  <c r="M1903" i="1"/>
  <c r="M383" i="1"/>
  <c r="M391" i="1"/>
  <c r="M431" i="1"/>
  <c r="M817" i="1"/>
  <c r="M834" i="1" s="1"/>
  <c r="M3232" i="1"/>
  <c r="J391" i="1"/>
  <c r="J1903" i="1"/>
  <c r="J439" i="1"/>
  <c r="J431" i="1"/>
  <c r="J1911" i="1"/>
  <c r="J383" i="1"/>
  <c r="J817" i="1"/>
  <c r="J834" i="1" s="1"/>
  <c r="J1863" i="1"/>
  <c r="J3232" i="1"/>
  <c r="Q4189" i="1"/>
  <c r="Q1901" i="1"/>
  <c r="Q1861" i="1"/>
  <c r="Q437" i="1"/>
  <c r="Q389" i="1"/>
  <c r="Q1909" i="1"/>
  <c r="Q381" i="1"/>
  <c r="Q815" i="1"/>
  <c r="Q832" i="1" s="1"/>
  <c r="Q429" i="1"/>
  <c r="Q3230" i="1"/>
  <c r="Q1853" i="1"/>
  <c r="AC3341" i="1"/>
  <c r="AC1860" i="1"/>
  <c r="AC1908" i="1"/>
  <c r="AC1852" i="1"/>
  <c r="AC428" i="1"/>
  <c r="AC1900" i="1"/>
  <c r="AC436" i="1"/>
  <c r="AC380" i="1"/>
  <c r="K1862" i="1"/>
  <c r="K4190" i="1"/>
  <c r="K1902" i="1"/>
  <c r="K438" i="1"/>
  <c r="K382" i="1"/>
  <c r="K430" i="1"/>
  <c r="K1910" i="1"/>
  <c r="K1854" i="1"/>
  <c r="O3231" i="1"/>
  <c r="J1855" i="1"/>
  <c r="AC388" i="1"/>
  <c r="P1899" i="1"/>
  <c r="P1907" i="1"/>
  <c r="P435" i="1"/>
  <c r="P427" i="1"/>
  <c r="P379" i="1"/>
  <c r="P813" i="1"/>
  <c r="P830" i="1" s="1"/>
  <c r="P1859" i="1"/>
  <c r="P387" i="1"/>
  <c r="AC814" i="1"/>
  <c r="AC831" i="1" s="1"/>
  <c r="AC3229" i="1"/>
  <c r="AC813" i="1"/>
  <c r="AC830" i="1" s="1"/>
  <c r="K816" i="1"/>
  <c r="O4190" i="1"/>
  <c r="O430" i="1"/>
  <c r="O1910" i="1"/>
  <c r="O390" i="1"/>
  <c r="O438" i="1"/>
  <c r="O382" i="1"/>
  <c r="O1902" i="1"/>
  <c r="O1854" i="1"/>
  <c r="L1903" i="1"/>
  <c r="L1911" i="1"/>
  <c r="L391" i="1"/>
  <c r="L439" i="1"/>
  <c r="L383" i="1"/>
  <c r="L3232" i="1"/>
  <c r="L1863" i="1"/>
  <c r="L1855" i="1"/>
  <c r="L431" i="1"/>
  <c r="L817" i="1"/>
  <c r="L834" i="1" s="1"/>
  <c r="P4190" i="1"/>
  <c r="P1862" i="1"/>
  <c r="P438" i="1"/>
  <c r="P390" i="1"/>
  <c r="P1910" i="1"/>
  <c r="P382" i="1"/>
  <c r="P430" i="1"/>
  <c r="P1854" i="1"/>
  <c r="P816" i="1"/>
  <c r="P833" i="1" s="1"/>
  <c r="AC1903" i="1"/>
  <c r="AC1911" i="1"/>
  <c r="AC431" i="1"/>
  <c r="AC439" i="1"/>
  <c r="AC383" i="1"/>
  <c r="AC391" i="1"/>
  <c r="AC1855" i="1"/>
  <c r="AC3232" i="1"/>
  <c r="AC1863" i="1"/>
  <c r="AC817" i="1"/>
  <c r="AC834" i="1" s="1"/>
  <c r="O429" i="1"/>
  <c r="O4189" i="1"/>
  <c r="O1901" i="1"/>
  <c r="O1909" i="1"/>
  <c r="O1861" i="1"/>
  <c r="O437" i="1"/>
  <c r="O3230" i="1"/>
  <c r="O381" i="1"/>
  <c r="O815" i="1"/>
  <c r="O389" i="1"/>
  <c r="O1853" i="1"/>
  <c r="Z391" i="1"/>
  <c r="Z1911" i="1"/>
  <c r="Z1863" i="1"/>
  <c r="Z1855" i="1"/>
  <c r="Z1903" i="1"/>
  <c r="Z439" i="1"/>
  <c r="Z383" i="1"/>
  <c r="Z3232" i="1"/>
  <c r="Z431" i="1"/>
  <c r="Z817" i="1"/>
  <c r="Z834" i="1" s="1"/>
  <c r="AC387" i="1"/>
  <c r="AC3340" i="1"/>
  <c r="AC1859" i="1"/>
  <c r="AC379" i="1"/>
  <c r="AC435" i="1"/>
  <c r="AC1899" i="1"/>
  <c r="AC1907" i="1"/>
  <c r="AC1851" i="1"/>
  <c r="AC4187" i="1"/>
  <c r="AC427" i="1"/>
  <c r="M1855" i="1"/>
  <c r="K390" i="1"/>
  <c r="P3340" i="1"/>
  <c r="J3344" i="1"/>
  <c r="AC3344" i="1"/>
  <c r="K4191" i="1"/>
  <c r="P4187" i="1"/>
  <c r="L4191" i="1"/>
  <c r="M4191" i="1"/>
  <c r="AC4191" i="1"/>
  <c r="J4191" i="1"/>
  <c r="Z3344" i="1"/>
  <c r="Z4191" i="1"/>
  <c r="K3343" i="1"/>
  <c r="K3344" i="1"/>
  <c r="O3343" i="1"/>
  <c r="M3343" i="1"/>
  <c r="L3344" i="1"/>
  <c r="M3344" i="1"/>
  <c r="P3343" i="1"/>
  <c r="O3342" i="1"/>
  <c r="Q3342" i="1"/>
  <c r="AC4188" i="1"/>
  <c r="M3338" i="1"/>
  <c r="I3344" i="1"/>
  <c r="P3338" i="1"/>
  <c r="K3338" i="1"/>
  <c r="U3345" i="1"/>
  <c r="R3345" i="1"/>
  <c r="O3338" i="1"/>
  <c r="I3339" i="1"/>
  <c r="P3345" i="1"/>
  <c r="V3338" i="1"/>
  <c r="L3338" i="1"/>
  <c r="I3340" i="1"/>
  <c r="Z3338" i="1"/>
  <c r="I3341" i="1"/>
  <c r="AC3338" i="1"/>
  <c r="V3345" i="1"/>
  <c r="W3338" i="1"/>
  <c r="Q3338" i="1"/>
  <c r="I3342" i="1"/>
  <c r="Y3338" i="1"/>
  <c r="J3338" i="1"/>
  <c r="M3345" i="1"/>
  <c r="AC3345" i="1"/>
  <c r="AB3338" i="1"/>
  <c r="I3343" i="1"/>
  <c r="W3345" i="1"/>
  <c r="I3338" i="1"/>
  <c r="U3338" i="1"/>
  <c r="R3338" i="1"/>
  <c r="Y3345" i="1"/>
  <c r="T3338" i="1"/>
  <c r="M4192" i="1"/>
  <c r="P4192" i="1"/>
  <c r="AC4185" i="1"/>
  <c r="AC4192" i="1"/>
  <c r="V4185" i="1"/>
  <c r="I4191" i="1"/>
  <c r="V4192" i="1"/>
  <c r="M4185" i="1"/>
  <c r="P4185" i="1"/>
  <c r="I4188" i="1"/>
  <c r="L4185" i="1"/>
  <c r="K4185" i="1"/>
  <c r="U4185" i="1"/>
  <c r="Y4192" i="1"/>
  <c r="I4190" i="1"/>
  <c r="Q4185" i="1"/>
  <c r="U4192" i="1"/>
  <c r="I4189" i="1"/>
  <c r="I4186" i="1"/>
  <c r="J4185" i="1"/>
  <c r="AB4185" i="1"/>
  <c r="W4185" i="1"/>
  <c r="I4185" i="1"/>
  <c r="Z4185" i="1"/>
  <c r="R4185" i="1"/>
  <c r="I4187" i="1"/>
  <c r="R4192" i="1"/>
  <c r="O4185" i="1"/>
  <c r="Y4185" i="1"/>
  <c r="T4185" i="1"/>
  <c r="S3186" i="1"/>
  <c r="N4194" i="1"/>
  <c r="R4201" i="1"/>
  <c r="R3759" i="1"/>
  <c r="R3799" i="1"/>
  <c r="R3226" i="1"/>
  <c r="R4193" i="1"/>
  <c r="R3234" i="1"/>
  <c r="R4119" i="1"/>
  <c r="R4127" i="1"/>
  <c r="R3176" i="1"/>
  <c r="R3184" i="1"/>
  <c r="R2776" i="1"/>
  <c r="R4134" i="1"/>
  <c r="R3766" i="1"/>
  <c r="R3191" i="1"/>
  <c r="R4200" i="1"/>
  <c r="R3233" i="1"/>
  <c r="R2783" i="1"/>
  <c r="R4126" i="1"/>
  <c r="R4208" i="1"/>
  <c r="R3241" i="1"/>
  <c r="R3806" i="1"/>
  <c r="R3183" i="1"/>
  <c r="X3182" i="1"/>
  <c r="N3185" i="1"/>
  <c r="N386" i="1"/>
  <c r="AA386" i="1"/>
  <c r="AA434" i="1"/>
  <c r="M1897" i="1"/>
  <c r="M385" i="1"/>
  <c r="M1857" i="1"/>
  <c r="M425" i="1"/>
  <c r="M1905" i="1"/>
  <c r="M433" i="1"/>
  <c r="I431" i="1"/>
  <c r="I391" i="1"/>
  <c r="I1903" i="1"/>
  <c r="I1863" i="1"/>
  <c r="I439" i="1"/>
  <c r="I1911" i="1"/>
  <c r="I1860" i="1"/>
  <c r="I1900" i="1"/>
  <c r="I388" i="1"/>
  <c r="I428" i="1"/>
  <c r="I1908" i="1"/>
  <c r="I436" i="1"/>
  <c r="AC1864" i="1"/>
  <c r="AC432" i="1"/>
  <c r="AC1904" i="1"/>
  <c r="AC392" i="1"/>
  <c r="AC1912" i="1"/>
  <c r="AC440" i="1"/>
  <c r="V432" i="1"/>
  <c r="V392" i="1"/>
  <c r="V1904" i="1"/>
  <c r="V1864" i="1"/>
  <c r="V440" i="1"/>
  <c r="V1912" i="1"/>
  <c r="W1897" i="1"/>
  <c r="W385" i="1"/>
  <c r="W1857" i="1"/>
  <c r="W425" i="1"/>
  <c r="W1905" i="1"/>
  <c r="W433" i="1"/>
  <c r="R392" i="1"/>
  <c r="R432" i="1"/>
  <c r="R1904" i="1"/>
  <c r="R1864" i="1"/>
  <c r="R440" i="1"/>
  <c r="R1912" i="1"/>
  <c r="M1904" i="1"/>
  <c r="M1864" i="1"/>
  <c r="M392" i="1"/>
  <c r="M432" i="1"/>
  <c r="M1912" i="1"/>
  <c r="M440" i="1"/>
  <c r="AB392" i="1"/>
  <c r="AB432" i="1"/>
  <c r="AB1904" i="1"/>
  <c r="AB1864" i="1"/>
  <c r="AB440" i="1"/>
  <c r="AB1912" i="1"/>
  <c r="P385" i="1"/>
  <c r="P1897" i="1"/>
  <c r="P425" i="1"/>
  <c r="P1857" i="1"/>
  <c r="P433" i="1"/>
  <c r="P1905" i="1"/>
  <c r="AD425" i="1"/>
  <c r="AD1897" i="1"/>
  <c r="AD385" i="1"/>
  <c r="AD1857" i="1"/>
  <c r="AD433" i="1"/>
  <c r="AD1905" i="1"/>
  <c r="L385" i="1"/>
  <c r="L1857" i="1"/>
  <c r="L1897" i="1"/>
  <c r="L425" i="1"/>
  <c r="L433" i="1"/>
  <c r="L1905" i="1"/>
  <c r="U432" i="1"/>
  <c r="U1864" i="1"/>
  <c r="U392" i="1"/>
  <c r="U1904" i="1"/>
  <c r="U440" i="1"/>
  <c r="U1912" i="1"/>
  <c r="O440" i="1"/>
  <c r="P1864" i="1"/>
  <c r="P392" i="1"/>
  <c r="P432" i="1"/>
  <c r="P1904" i="1"/>
  <c r="P440" i="1"/>
  <c r="P1912" i="1"/>
  <c r="AD392" i="1"/>
  <c r="AD1864" i="1"/>
  <c r="AD432" i="1"/>
  <c r="AD1904" i="1"/>
  <c r="AD440" i="1"/>
  <c r="AD1912" i="1"/>
  <c r="AC1897" i="1"/>
  <c r="AC1857" i="1"/>
  <c r="AC425" i="1"/>
  <c r="AC385" i="1"/>
  <c r="AC433" i="1"/>
  <c r="AC1905" i="1"/>
  <c r="L432" i="1"/>
  <c r="L1904" i="1"/>
  <c r="L1864" i="1"/>
  <c r="L440" i="1"/>
  <c r="K1897" i="1"/>
  <c r="K425" i="1"/>
  <c r="K1857" i="1"/>
  <c r="K385" i="1"/>
  <c r="K433" i="1"/>
  <c r="K1905" i="1"/>
  <c r="Q385" i="1"/>
  <c r="Q1897" i="1"/>
  <c r="Q1857" i="1"/>
  <c r="Q425" i="1"/>
  <c r="Q1905" i="1"/>
  <c r="Q433" i="1"/>
  <c r="Z392" i="1"/>
  <c r="Z1904" i="1"/>
  <c r="Z1864" i="1"/>
  <c r="Z1912" i="1"/>
  <c r="Z440" i="1"/>
  <c r="Y432" i="1"/>
  <c r="Y1864" i="1"/>
  <c r="Y1904" i="1"/>
  <c r="Y392" i="1"/>
  <c r="Y440" i="1"/>
  <c r="Y1912" i="1"/>
  <c r="X1908" i="1"/>
  <c r="X388" i="1"/>
  <c r="V425" i="1"/>
  <c r="V385" i="1"/>
  <c r="V1857" i="1"/>
  <c r="V1897" i="1"/>
  <c r="V1905" i="1"/>
  <c r="V433" i="1"/>
  <c r="AB425" i="1"/>
  <c r="AB385" i="1"/>
  <c r="AB1857" i="1"/>
  <c r="AB1897" i="1"/>
  <c r="AB1905" i="1"/>
  <c r="AB433" i="1"/>
  <c r="I1859" i="1"/>
  <c r="I427" i="1"/>
  <c r="I387" i="1"/>
  <c r="I1899" i="1"/>
  <c r="I435" i="1"/>
  <c r="I1907" i="1"/>
  <c r="K392" i="1"/>
  <c r="K1904" i="1"/>
  <c r="K1864" i="1"/>
  <c r="K432" i="1"/>
  <c r="K440" i="1"/>
  <c r="K1912" i="1"/>
  <c r="I385" i="1"/>
  <c r="I1897" i="1"/>
  <c r="I425" i="1"/>
  <c r="I1857" i="1"/>
  <c r="I1905" i="1"/>
  <c r="I433" i="1"/>
  <c r="U1857" i="1"/>
  <c r="U385" i="1"/>
  <c r="U425" i="1"/>
  <c r="U1897" i="1"/>
  <c r="U1905" i="1"/>
  <c r="U433" i="1"/>
  <c r="R425" i="1"/>
  <c r="R385" i="1"/>
  <c r="R1857" i="1"/>
  <c r="R1897" i="1"/>
  <c r="R433" i="1"/>
  <c r="R1905" i="1"/>
  <c r="O425" i="1"/>
  <c r="O1897" i="1"/>
  <c r="O1857" i="1"/>
  <c r="O385" i="1"/>
  <c r="O1905" i="1"/>
  <c r="O433" i="1"/>
  <c r="I426" i="1"/>
  <c r="I1898" i="1"/>
  <c r="I386" i="1"/>
  <c r="I1858" i="1"/>
  <c r="I1906" i="1"/>
  <c r="I434" i="1"/>
  <c r="X428" i="1"/>
  <c r="X436" i="1"/>
  <c r="N428" i="1"/>
  <c r="T1857" i="1"/>
  <c r="T425" i="1"/>
  <c r="T385" i="1"/>
  <c r="T1897" i="1"/>
  <c r="T1905" i="1"/>
  <c r="T433" i="1"/>
  <c r="X1860" i="1"/>
  <c r="I1862" i="1"/>
  <c r="I390" i="1"/>
  <c r="I430" i="1"/>
  <c r="I1902" i="1"/>
  <c r="I438" i="1"/>
  <c r="I1910" i="1"/>
  <c r="W1864" i="1"/>
  <c r="Q392" i="1"/>
  <c r="Q432" i="1"/>
  <c r="Q1904" i="1"/>
  <c r="Q1864" i="1"/>
  <c r="Q1912" i="1"/>
  <c r="Q440" i="1"/>
  <c r="Z1897" i="1"/>
  <c r="Z385" i="1"/>
  <c r="Z425" i="1"/>
  <c r="Z1857" i="1"/>
  <c r="Z1905" i="1"/>
  <c r="Z433" i="1"/>
  <c r="I1901" i="1"/>
  <c r="I389" i="1"/>
  <c r="I1861" i="1"/>
  <c r="I429" i="1"/>
  <c r="I437" i="1"/>
  <c r="I1909" i="1"/>
  <c r="Y1897" i="1"/>
  <c r="Y1857" i="1"/>
  <c r="Y425" i="1"/>
  <c r="Y385" i="1"/>
  <c r="Y433" i="1"/>
  <c r="Y1905" i="1"/>
  <c r="J425" i="1"/>
  <c r="J385" i="1"/>
  <c r="J1897" i="1"/>
  <c r="J1857" i="1"/>
  <c r="J433" i="1"/>
  <c r="J1905" i="1"/>
  <c r="X1900" i="1"/>
  <c r="N1850" i="1"/>
  <c r="M1849" i="1"/>
  <c r="M377" i="1"/>
  <c r="I1855" i="1"/>
  <c r="I383" i="1"/>
  <c r="I1852" i="1"/>
  <c r="I380" i="1"/>
  <c r="L1856" i="1"/>
  <c r="L384" i="1"/>
  <c r="K1849" i="1"/>
  <c r="K377" i="1"/>
  <c r="Q1849" i="1"/>
  <c r="Q377" i="1"/>
  <c r="Z1856" i="1"/>
  <c r="Y1856" i="1"/>
  <c r="Y384" i="1"/>
  <c r="N378" i="1"/>
  <c r="M1856" i="1"/>
  <c r="M384" i="1"/>
  <c r="V1849" i="1"/>
  <c r="V377" i="1"/>
  <c r="AB1849" i="1"/>
  <c r="AB377" i="1"/>
  <c r="I1851" i="1"/>
  <c r="I379" i="1"/>
  <c r="K1856" i="1"/>
  <c r="K384" i="1"/>
  <c r="I1849" i="1"/>
  <c r="I377" i="1"/>
  <c r="U1849" i="1"/>
  <c r="U377" i="1"/>
  <c r="R1849" i="1"/>
  <c r="R377" i="1"/>
  <c r="O1849" i="1"/>
  <c r="O377" i="1"/>
  <c r="I1850" i="1"/>
  <c r="I378" i="1"/>
  <c r="P1849" i="1"/>
  <c r="P377" i="1"/>
  <c r="AD1849" i="1"/>
  <c r="AD377" i="1"/>
  <c r="AC1849" i="1"/>
  <c r="AC377" i="1"/>
  <c r="V1856" i="1"/>
  <c r="V384" i="1"/>
  <c r="AB1856" i="1"/>
  <c r="AB384" i="1"/>
  <c r="W1849" i="1"/>
  <c r="W377" i="1"/>
  <c r="U1856" i="1"/>
  <c r="U384" i="1"/>
  <c r="R1856" i="1"/>
  <c r="R384" i="1"/>
  <c r="O1856" i="1"/>
  <c r="T1849" i="1"/>
  <c r="T377" i="1"/>
  <c r="X380" i="1"/>
  <c r="P1856" i="1"/>
  <c r="P384" i="1"/>
  <c r="AD1856" i="1"/>
  <c r="AD384" i="1"/>
  <c r="AC1856" i="1"/>
  <c r="AC384" i="1"/>
  <c r="L1849" i="1"/>
  <c r="L377" i="1"/>
  <c r="I1854" i="1"/>
  <c r="I382" i="1"/>
  <c r="W384" i="1"/>
  <c r="Q1856" i="1"/>
  <c r="Q384" i="1"/>
  <c r="Z1849" i="1"/>
  <c r="Z377" i="1"/>
  <c r="I1853" i="1"/>
  <c r="I381" i="1"/>
  <c r="Y1849" i="1"/>
  <c r="Y377" i="1"/>
  <c r="J1849" i="1"/>
  <c r="J377" i="1"/>
  <c r="T384" i="1"/>
  <c r="X1852" i="1"/>
  <c r="N4125" i="1"/>
  <c r="N4121" i="1"/>
  <c r="X3805" i="1"/>
  <c r="X4133" i="1"/>
  <c r="N4128" i="1"/>
  <c r="X3190" i="1"/>
  <c r="N4202" i="1"/>
  <c r="N4195" i="1"/>
  <c r="N3805" i="1"/>
  <c r="S4129" i="1"/>
  <c r="S2778" i="1"/>
  <c r="X4199" i="1"/>
  <c r="N3235" i="1"/>
  <c r="N3765" i="1"/>
  <c r="N3240" i="1"/>
  <c r="N3182" i="1"/>
  <c r="N2777" i="1"/>
  <c r="N4203" i="1"/>
  <c r="S4195" i="1"/>
  <c r="X4125" i="1"/>
  <c r="N3800" i="1"/>
  <c r="N3236" i="1"/>
  <c r="S4203" i="1"/>
  <c r="X4207" i="1"/>
  <c r="X3240" i="1"/>
  <c r="S3761" i="1"/>
  <c r="S3178" i="1"/>
  <c r="X3765" i="1"/>
  <c r="N3178" i="1"/>
  <c r="N3177" i="1"/>
  <c r="S4121" i="1"/>
  <c r="N3760" i="1"/>
  <c r="N3186" i="1"/>
  <c r="N3761" i="1"/>
  <c r="N4129" i="1"/>
  <c r="S3236" i="1"/>
  <c r="S3801" i="1"/>
  <c r="X2782" i="1"/>
  <c r="N4120" i="1"/>
  <c r="N2778" i="1"/>
  <c r="N3801" i="1"/>
  <c r="N4133" i="1"/>
  <c r="N4199" i="1"/>
  <c r="X4202" i="1"/>
  <c r="AA3240" i="1"/>
  <c r="AA3765" i="1"/>
  <c r="X4194" i="1"/>
  <c r="AD3183" i="1"/>
  <c r="AD3766" i="1"/>
  <c r="AD3191" i="1"/>
  <c r="AD4208" i="1"/>
  <c r="AD818" i="1"/>
  <c r="AD835" i="1" s="1"/>
  <c r="AD3241" i="1"/>
  <c r="AD4200" i="1"/>
  <c r="AD3806" i="1"/>
  <c r="AD4134" i="1"/>
  <c r="AD3233" i="1"/>
  <c r="AD2783" i="1"/>
  <c r="AD4126" i="1"/>
  <c r="AA4202" i="1"/>
  <c r="AC4201" i="1"/>
  <c r="AC2776" i="1"/>
  <c r="AC4127" i="1"/>
  <c r="AC3759" i="1"/>
  <c r="AC3799" i="1"/>
  <c r="AC811" i="1"/>
  <c r="AC828" i="1" s="1"/>
  <c r="AC3234" i="1"/>
  <c r="AC3184" i="1"/>
  <c r="AC4193" i="1"/>
  <c r="AC4119" i="1"/>
  <c r="AC3176" i="1"/>
  <c r="AC3226" i="1"/>
  <c r="S2779" i="1"/>
  <c r="S4204" i="1"/>
  <c r="S4122" i="1"/>
  <c r="S3237" i="1"/>
  <c r="V3799" i="1"/>
  <c r="V3226" i="1"/>
  <c r="V3759" i="1"/>
  <c r="V4201" i="1"/>
  <c r="V4119" i="1"/>
  <c r="V4193" i="1"/>
  <c r="V3184" i="1"/>
  <c r="V3234" i="1"/>
  <c r="V3176" i="1"/>
  <c r="V811" i="1"/>
  <c r="V828" i="1" s="1"/>
  <c r="V4127" i="1"/>
  <c r="V2776" i="1"/>
  <c r="X3239" i="1"/>
  <c r="X4198" i="1"/>
  <c r="X3237" i="1"/>
  <c r="X3179" i="1"/>
  <c r="X4196" i="1"/>
  <c r="L4119" i="1"/>
  <c r="L3759" i="1"/>
  <c r="L3176" i="1"/>
  <c r="L4127" i="1"/>
  <c r="L3234" i="1"/>
  <c r="L3799" i="1"/>
  <c r="L811" i="1"/>
  <c r="L828" i="1" s="1"/>
  <c r="L4201" i="1"/>
  <c r="L3226" i="1"/>
  <c r="L2776" i="1"/>
  <c r="L3184" i="1"/>
  <c r="L4193" i="1"/>
  <c r="S4199" i="1"/>
  <c r="S4125" i="1"/>
  <c r="X4121" i="1"/>
  <c r="N814" i="1"/>
  <c r="N831" i="1" s="1"/>
  <c r="N4196" i="1"/>
  <c r="N3229" i="1"/>
  <c r="I4203" i="1"/>
  <c r="I3186" i="1"/>
  <c r="I3228" i="1"/>
  <c r="I4129" i="1"/>
  <c r="I3801" i="1"/>
  <c r="I3236" i="1"/>
  <c r="I3178" i="1"/>
  <c r="I4195" i="1"/>
  <c r="I4121" i="1"/>
  <c r="I2778" i="1"/>
  <c r="I3761" i="1"/>
  <c r="I813" i="1"/>
  <c r="W3191" i="1"/>
  <c r="W4208" i="1"/>
  <c r="W3241" i="1"/>
  <c r="W3806" i="1"/>
  <c r="W4134" i="1"/>
  <c r="W3766" i="1"/>
  <c r="W3183" i="1"/>
  <c r="W4126" i="1"/>
  <c r="W4200" i="1"/>
  <c r="W2783" i="1"/>
  <c r="I3234" i="1"/>
  <c r="I3799" i="1"/>
  <c r="I4201" i="1"/>
  <c r="I4119" i="1"/>
  <c r="I3226" i="1"/>
  <c r="I3759" i="1"/>
  <c r="I4193" i="1"/>
  <c r="I3184" i="1"/>
  <c r="I2776" i="1"/>
  <c r="I811" i="1"/>
  <c r="I4127" i="1"/>
  <c r="I3176" i="1"/>
  <c r="S3239" i="1"/>
  <c r="X3763" i="1"/>
  <c r="X4197" i="1"/>
  <c r="N4205" i="1"/>
  <c r="Z3184" i="1"/>
  <c r="Z4127" i="1"/>
  <c r="Z3759" i="1"/>
  <c r="Z811" i="1"/>
  <c r="Z828" i="1" s="1"/>
  <c r="Z3226" i="1"/>
  <c r="Z4193" i="1"/>
  <c r="Z3234" i="1"/>
  <c r="Z4119" i="1"/>
  <c r="Z3799" i="1"/>
  <c r="Z3176" i="1"/>
  <c r="Z2776" i="1"/>
  <c r="Z4201" i="1"/>
  <c r="AA4196" i="1"/>
  <c r="AA3179" i="1"/>
  <c r="R811" i="1"/>
  <c r="R828" i="1" s="1"/>
  <c r="S3185" i="1"/>
  <c r="AA3801" i="1"/>
  <c r="AA4129" i="1"/>
  <c r="AA2778" i="1"/>
  <c r="AA4203" i="1"/>
  <c r="I3238" i="1"/>
  <c r="I3803" i="1"/>
  <c r="I3180" i="1"/>
  <c r="I815" i="1"/>
  <c r="I4197" i="1"/>
  <c r="I3188" i="1"/>
  <c r="I2780" i="1"/>
  <c r="I3230" i="1"/>
  <c r="I4131" i="1"/>
  <c r="I4123" i="1"/>
  <c r="I3763" i="1"/>
  <c r="I4205" i="1"/>
  <c r="I3760" i="1"/>
  <c r="I3235" i="1"/>
  <c r="I3177" i="1"/>
  <c r="I4128" i="1"/>
  <c r="I4202" i="1"/>
  <c r="I3227" i="1"/>
  <c r="I3185" i="1"/>
  <c r="I4120" i="1"/>
  <c r="I812" i="1"/>
  <c r="I2777" i="1"/>
  <c r="I3800" i="1"/>
  <c r="I4194" i="1"/>
  <c r="S3803" i="1"/>
  <c r="S4131" i="1"/>
  <c r="S4205" i="1"/>
  <c r="J3234" i="1"/>
  <c r="J4201" i="1"/>
  <c r="J3226" i="1"/>
  <c r="J4193" i="1"/>
  <c r="J4127" i="1"/>
  <c r="J4119" i="1"/>
  <c r="J2776" i="1"/>
  <c r="J3759" i="1"/>
  <c r="J811" i="1"/>
  <c r="J828" i="1" s="1"/>
  <c r="J3184" i="1"/>
  <c r="J3799" i="1"/>
  <c r="J3176" i="1"/>
  <c r="AA3804" i="1"/>
  <c r="T4201" i="1"/>
  <c r="T3184" i="1"/>
  <c r="T4193" i="1"/>
  <c r="T2776" i="1"/>
  <c r="T3176" i="1"/>
  <c r="T3234" i="1"/>
  <c r="T3759" i="1"/>
  <c r="T3226" i="1"/>
  <c r="T3799" i="1"/>
  <c r="T811" i="1"/>
  <c r="T828" i="1" s="1"/>
  <c r="T4127" i="1"/>
  <c r="T4119" i="1"/>
  <c r="M4127" i="1"/>
  <c r="M3184" i="1"/>
  <c r="M811" i="1"/>
  <c r="M828" i="1" s="1"/>
  <c r="M3799" i="1"/>
  <c r="M2776" i="1"/>
  <c r="M3759" i="1"/>
  <c r="M4119" i="1"/>
  <c r="M3234" i="1"/>
  <c r="M4193" i="1"/>
  <c r="M3176" i="1"/>
  <c r="M3226" i="1"/>
  <c r="M4201" i="1"/>
  <c r="N3764" i="1"/>
  <c r="N3181" i="1"/>
  <c r="N3804" i="1"/>
  <c r="P3759" i="1"/>
  <c r="P3184" i="1"/>
  <c r="P4127" i="1"/>
  <c r="P4119" i="1"/>
  <c r="P3799" i="1"/>
  <c r="P4193" i="1"/>
  <c r="P3234" i="1"/>
  <c r="P811" i="1"/>
  <c r="P828" i="1" s="1"/>
  <c r="P4201" i="1"/>
  <c r="P3176" i="1"/>
  <c r="P2776" i="1"/>
  <c r="P3226" i="1"/>
  <c r="I3179" i="1"/>
  <c r="I3237" i="1"/>
  <c r="I4204" i="1"/>
  <c r="I2779" i="1"/>
  <c r="I3229" i="1"/>
  <c r="I814" i="1"/>
  <c r="I4196" i="1"/>
  <c r="I4122" i="1"/>
  <c r="I3187" i="1"/>
  <c r="I3802" i="1"/>
  <c r="I3762" i="1"/>
  <c r="I4130" i="1"/>
  <c r="AA3760" i="1"/>
  <c r="AA3235" i="1"/>
  <c r="AA4194" i="1"/>
  <c r="AC3191" i="1"/>
  <c r="AC2783" i="1"/>
  <c r="AC3766" i="1"/>
  <c r="AC3241" i="1"/>
  <c r="AC4126" i="1"/>
  <c r="AC818" i="1"/>
  <c r="AC835" i="1" s="1"/>
  <c r="AC4208" i="1"/>
  <c r="AC3806" i="1"/>
  <c r="AC4134" i="1"/>
  <c r="AC4200" i="1"/>
  <c r="AC3183" i="1"/>
  <c r="AC3233" i="1"/>
  <c r="S4130" i="1"/>
  <c r="S3179" i="1"/>
  <c r="V4208" i="1"/>
  <c r="V3806" i="1"/>
  <c r="V2783" i="1"/>
  <c r="V3191" i="1"/>
  <c r="V3233" i="1"/>
  <c r="V3183" i="1"/>
  <c r="V4200" i="1"/>
  <c r="V4126" i="1"/>
  <c r="V3766" i="1"/>
  <c r="V4134" i="1"/>
  <c r="V818" i="1"/>
  <c r="V835" i="1" s="1"/>
  <c r="V3241" i="1"/>
  <c r="X3189" i="1"/>
  <c r="X3804" i="1"/>
  <c r="X2779" i="1"/>
  <c r="X4130" i="1"/>
  <c r="X4204" i="1"/>
  <c r="X4122" i="1"/>
  <c r="L4208" i="1"/>
  <c r="L4126" i="1"/>
  <c r="L3806" i="1"/>
  <c r="L3241" i="1"/>
  <c r="L4134" i="1"/>
  <c r="L3191" i="1"/>
  <c r="L818" i="1"/>
  <c r="L835" i="1" s="1"/>
  <c r="L3233" i="1"/>
  <c r="L3766" i="1"/>
  <c r="L2783" i="1"/>
  <c r="L4200" i="1"/>
  <c r="L3183" i="1"/>
  <c r="S3190" i="1"/>
  <c r="S4207" i="1"/>
  <c r="S4133" i="1"/>
  <c r="S3765" i="1"/>
  <c r="S3182" i="1"/>
  <c r="X4129" i="1"/>
  <c r="X2778" i="1"/>
  <c r="X3761" i="1"/>
  <c r="N4130" i="1"/>
  <c r="N3762" i="1"/>
  <c r="N3179" i="1"/>
  <c r="N3187" i="1"/>
  <c r="K4201" i="1"/>
  <c r="K3234" i="1"/>
  <c r="K4193" i="1"/>
  <c r="K2776" i="1"/>
  <c r="K3799" i="1"/>
  <c r="K3759" i="1"/>
  <c r="K4119" i="1"/>
  <c r="K3226" i="1"/>
  <c r="K3184" i="1"/>
  <c r="K4127" i="1"/>
  <c r="K811" i="1"/>
  <c r="K828" i="1" s="1"/>
  <c r="K3176" i="1"/>
  <c r="S3764" i="1"/>
  <c r="S2781" i="1"/>
  <c r="S3189" i="1"/>
  <c r="S4198" i="1"/>
  <c r="S4124" i="1"/>
  <c r="X4205" i="1"/>
  <c r="X4131" i="1"/>
  <c r="X3238" i="1"/>
  <c r="N2780" i="1"/>
  <c r="N4197" i="1"/>
  <c r="N3803" i="1"/>
  <c r="N3180" i="1"/>
  <c r="N3763" i="1"/>
  <c r="N4123" i="1"/>
  <c r="Z4208" i="1"/>
  <c r="Z3241" i="1"/>
  <c r="Z3766" i="1"/>
  <c r="Z4134" i="1"/>
  <c r="Z818" i="1"/>
  <c r="Z835" i="1" s="1"/>
  <c r="Z3233" i="1"/>
  <c r="Z4200" i="1"/>
  <c r="Z4126" i="1"/>
  <c r="Z3191" i="1"/>
  <c r="Z2783" i="1"/>
  <c r="Z3806" i="1"/>
  <c r="Z3183" i="1"/>
  <c r="AA3762" i="1"/>
  <c r="AA4130" i="1"/>
  <c r="AA3802" i="1"/>
  <c r="AA4122" i="1"/>
  <c r="R818" i="1"/>
  <c r="R835" i="1" s="1"/>
  <c r="S3235" i="1"/>
  <c r="S3800" i="1"/>
  <c r="AA3186" i="1"/>
  <c r="AA4121" i="1"/>
  <c r="AA4195" i="1"/>
  <c r="S2780" i="1"/>
  <c r="J2783" i="1"/>
  <c r="J4208" i="1"/>
  <c r="J3766" i="1"/>
  <c r="J4134" i="1"/>
  <c r="J4200" i="1"/>
  <c r="J4126" i="1"/>
  <c r="J3241" i="1"/>
  <c r="J3183" i="1"/>
  <c r="J3806" i="1"/>
  <c r="J3191" i="1"/>
  <c r="AA3764" i="1"/>
  <c r="AA4124" i="1"/>
  <c r="AA3189" i="1"/>
  <c r="AA3805" i="1"/>
  <c r="AA3190" i="1"/>
  <c r="AA4207" i="1"/>
  <c r="AA4131" i="1"/>
  <c r="AA3238" i="1"/>
  <c r="AA4205" i="1"/>
  <c r="T2783" i="1"/>
  <c r="T3241" i="1"/>
  <c r="T4208" i="1"/>
  <c r="T3806" i="1"/>
  <c r="T3191" i="1"/>
  <c r="T818" i="1"/>
  <c r="T835" i="1" s="1"/>
  <c r="T4126" i="1"/>
  <c r="T3766" i="1"/>
  <c r="T4200" i="1"/>
  <c r="T3233" i="1"/>
  <c r="T3183" i="1"/>
  <c r="T4134" i="1"/>
  <c r="M3191" i="1"/>
  <c r="M3766" i="1"/>
  <c r="M3233" i="1"/>
  <c r="M2783" i="1"/>
  <c r="M3241" i="1"/>
  <c r="M4134" i="1"/>
  <c r="M818" i="1"/>
  <c r="M835" i="1" s="1"/>
  <c r="M4126" i="1"/>
  <c r="M3806" i="1"/>
  <c r="M3183" i="1"/>
  <c r="M4200" i="1"/>
  <c r="M4208" i="1"/>
  <c r="N4198" i="1"/>
  <c r="N2781" i="1"/>
  <c r="N3239" i="1"/>
  <c r="N4132" i="1"/>
  <c r="I3232" i="1"/>
  <c r="I2782" i="1"/>
  <c r="I817" i="1"/>
  <c r="I3805" i="1"/>
  <c r="I4133" i="1"/>
  <c r="I4125" i="1"/>
  <c r="I4199" i="1"/>
  <c r="I3240" i="1"/>
  <c r="I3190" i="1"/>
  <c r="I4207" i="1"/>
  <c r="I3765" i="1"/>
  <c r="I3182" i="1"/>
  <c r="X3800" i="1"/>
  <c r="X3760" i="1"/>
  <c r="X4128" i="1"/>
  <c r="X3177" i="1"/>
  <c r="X3235" i="1"/>
  <c r="P3766" i="1"/>
  <c r="P4134" i="1"/>
  <c r="P4126" i="1"/>
  <c r="P4208" i="1"/>
  <c r="P3183" i="1"/>
  <c r="P3233" i="1"/>
  <c r="P4200" i="1"/>
  <c r="P3241" i="1"/>
  <c r="P818" i="1"/>
  <c r="P835" i="1" s="1"/>
  <c r="P2783" i="1"/>
  <c r="P3806" i="1"/>
  <c r="P3191" i="1"/>
  <c r="AA3177" i="1"/>
  <c r="S3802" i="1"/>
  <c r="S4196" i="1"/>
  <c r="S3762" i="1"/>
  <c r="X3181" i="1"/>
  <c r="X4206" i="1"/>
  <c r="X2781" i="1"/>
  <c r="X3187" i="1"/>
  <c r="AB4193" i="1"/>
  <c r="AB2776" i="1"/>
  <c r="AB4119" i="1"/>
  <c r="AB3799" i="1"/>
  <c r="AB4201" i="1"/>
  <c r="AB3226" i="1"/>
  <c r="AB4127" i="1"/>
  <c r="AB3234" i="1"/>
  <c r="AB811" i="1"/>
  <c r="AB828" i="1" s="1"/>
  <c r="AB3759" i="1"/>
  <c r="AB3184" i="1"/>
  <c r="AB3176" i="1"/>
  <c r="S3240" i="1"/>
  <c r="X3186" i="1"/>
  <c r="X3801" i="1"/>
  <c r="N4204" i="1"/>
  <c r="N3237" i="1"/>
  <c r="N3802" i="1"/>
  <c r="I3239" i="1"/>
  <c r="I4206" i="1"/>
  <c r="I3181" i="1"/>
  <c r="I4198" i="1"/>
  <c r="I2781" i="1"/>
  <c r="I3231" i="1"/>
  <c r="I3804" i="1"/>
  <c r="I3764" i="1"/>
  <c r="I816" i="1"/>
  <c r="I3189" i="1"/>
  <c r="I4132" i="1"/>
  <c r="I4124" i="1"/>
  <c r="K3233" i="1"/>
  <c r="K3183" i="1"/>
  <c r="K4126" i="1"/>
  <c r="K3806" i="1"/>
  <c r="K818" i="1"/>
  <c r="K835" i="1" s="1"/>
  <c r="K3766" i="1"/>
  <c r="K4134" i="1"/>
  <c r="K2783" i="1"/>
  <c r="K4208" i="1"/>
  <c r="K4200" i="1"/>
  <c r="K3241" i="1"/>
  <c r="K3191" i="1"/>
  <c r="Q4134" i="1"/>
  <c r="Q3241" i="1"/>
  <c r="Q4126" i="1"/>
  <c r="Q3233" i="1"/>
  <c r="Q3191" i="1"/>
  <c r="Q3806" i="1"/>
  <c r="Q3183" i="1"/>
  <c r="Q818" i="1"/>
  <c r="Q835" i="1" s="1"/>
  <c r="Q4208" i="1"/>
  <c r="Q2783" i="1"/>
  <c r="Q3766" i="1"/>
  <c r="Q4200" i="1"/>
  <c r="S3181" i="1"/>
  <c r="S3804" i="1"/>
  <c r="S4132" i="1"/>
  <c r="X4123" i="1"/>
  <c r="X3803" i="1"/>
  <c r="N3238" i="1"/>
  <c r="U4119" i="1"/>
  <c r="U2776" i="1"/>
  <c r="U4193" i="1"/>
  <c r="U3184" i="1"/>
  <c r="U4127" i="1"/>
  <c r="U4201" i="1"/>
  <c r="U811" i="1"/>
  <c r="U828" i="1" s="1"/>
  <c r="U3759" i="1"/>
  <c r="U3226" i="1"/>
  <c r="U3234" i="1"/>
  <c r="U3799" i="1"/>
  <c r="U3176" i="1"/>
  <c r="AA3187" i="1"/>
  <c r="AA3237" i="1"/>
  <c r="S3177" i="1"/>
  <c r="S4194" i="1"/>
  <c r="S2777" i="1"/>
  <c r="S4128" i="1"/>
  <c r="AA3178" i="1"/>
  <c r="AA3236" i="1"/>
  <c r="O3184" i="1"/>
  <c r="O2776" i="1"/>
  <c r="O3799" i="1"/>
  <c r="O4193" i="1"/>
  <c r="O811" i="1"/>
  <c r="O828" i="1" s="1"/>
  <c r="O3176" i="1"/>
  <c r="O4127" i="1"/>
  <c r="O3759" i="1"/>
  <c r="O4201" i="1"/>
  <c r="O3234" i="1"/>
  <c r="O3226" i="1"/>
  <c r="O4119" i="1"/>
  <c r="Y811" i="1"/>
  <c r="Y828" i="1" s="1"/>
  <c r="Y4127" i="1"/>
  <c r="Y4193" i="1"/>
  <c r="Y2776" i="1"/>
  <c r="Y4201" i="1"/>
  <c r="Y3184" i="1"/>
  <c r="Y3176" i="1"/>
  <c r="Y3799" i="1"/>
  <c r="Y3226" i="1"/>
  <c r="Y3234" i="1"/>
  <c r="Y3759" i="1"/>
  <c r="Y4119" i="1"/>
  <c r="S3188" i="1"/>
  <c r="S4123" i="1"/>
  <c r="S3238" i="1"/>
  <c r="S3763" i="1"/>
  <c r="AA4206" i="1"/>
  <c r="AA3181" i="1"/>
  <c r="AA4198" i="1"/>
  <c r="AA3239" i="1"/>
  <c r="AA4132" i="1"/>
  <c r="AA3182" i="1"/>
  <c r="AA4199" i="1"/>
  <c r="AA4123" i="1"/>
  <c r="AA3763" i="1"/>
  <c r="AA2780" i="1"/>
  <c r="AA3188" i="1"/>
  <c r="AA3803" i="1"/>
  <c r="AA4197" i="1"/>
  <c r="N4206" i="1"/>
  <c r="N4124" i="1"/>
  <c r="N3189" i="1"/>
  <c r="X3185" i="1"/>
  <c r="X4120" i="1"/>
  <c r="X2777" i="1"/>
  <c r="AD4119" i="1"/>
  <c r="AD811" i="1"/>
  <c r="AD828" i="1" s="1"/>
  <c r="AD3799" i="1"/>
  <c r="AD4201" i="1"/>
  <c r="AD3226" i="1"/>
  <c r="AD2776" i="1"/>
  <c r="AD3234" i="1"/>
  <c r="AD3176" i="1"/>
  <c r="AD4127" i="1"/>
  <c r="AD4193" i="1"/>
  <c r="AD3759" i="1"/>
  <c r="AD3184" i="1"/>
  <c r="AA3185" i="1"/>
  <c r="AA2777" i="1"/>
  <c r="AA4120" i="1"/>
  <c r="AA3800" i="1"/>
  <c r="AA4128" i="1"/>
  <c r="S3187" i="1"/>
  <c r="X4124" i="1"/>
  <c r="X3764" i="1"/>
  <c r="X4132" i="1"/>
  <c r="X3802" i="1"/>
  <c r="X3762" i="1"/>
  <c r="AB4208" i="1"/>
  <c r="AB4134" i="1"/>
  <c r="AB3191" i="1"/>
  <c r="AB3183" i="1"/>
  <c r="AB3766" i="1"/>
  <c r="AB3233" i="1"/>
  <c r="AB4200" i="1"/>
  <c r="AB3241" i="1"/>
  <c r="AB4126" i="1"/>
  <c r="AB818" i="1"/>
  <c r="AB835" i="1" s="1"/>
  <c r="AB3806" i="1"/>
  <c r="AB2783" i="1"/>
  <c r="S2782" i="1"/>
  <c r="S3805" i="1"/>
  <c r="X4195" i="1"/>
  <c r="X3178" i="1"/>
  <c r="X3236" i="1"/>
  <c r="X4203" i="1"/>
  <c r="N4122" i="1"/>
  <c r="N2779" i="1"/>
  <c r="W4193" i="1"/>
  <c r="W3226" i="1"/>
  <c r="W4127" i="1"/>
  <c r="W4201" i="1"/>
  <c r="W3176" i="1"/>
  <c r="W3799" i="1"/>
  <c r="W3759" i="1"/>
  <c r="W811" i="1"/>
  <c r="W828" i="1" s="1"/>
  <c r="W3234" i="1"/>
  <c r="W3184" i="1"/>
  <c r="W4119" i="1"/>
  <c r="W2776" i="1"/>
  <c r="N4207" i="1"/>
  <c r="N2782" i="1"/>
  <c r="N3190" i="1"/>
  <c r="Q4201" i="1"/>
  <c r="Q4119" i="1"/>
  <c r="Q3799" i="1"/>
  <c r="Q3226" i="1"/>
  <c r="Q2776" i="1"/>
  <c r="Q4127" i="1"/>
  <c r="Q3234" i="1"/>
  <c r="Q811" i="1"/>
  <c r="Q828" i="1" s="1"/>
  <c r="Q3759" i="1"/>
  <c r="Q4193" i="1"/>
  <c r="Q3176" i="1"/>
  <c r="Q3184" i="1"/>
  <c r="S4206" i="1"/>
  <c r="X3188" i="1"/>
  <c r="X2780" i="1"/>
  <c r="X3180" i="1"/>
  <c r="N4131" i="1"/>
  <c r="N3188" i="1"/>
  <c r="U4208" i="1"/>
  <c r="U3241" i="1"/>
  <c r="U3183" i="1"/>
  <c r="U2783" i="1"/>
  <c r="U4126" i="1"/>
  <c r="U3806" i="1"/>
  <c r="U3191" i="1"/>
  <c r="U4134" i="1"/>
  <c r="U4200" i="1"/>
  <c r="U3233" i="1"/>
  <c r="U818" i="1"/>
  <c r="U835" i="1" s="1"/>
  <c r="U3766" i="1"/>
  <c r="AA4204" i="1"/>
  <c r="AA2779" i="1"/>
  <c r="S3760" i="1"/>
  <c r="S4120" i="1"/>
  <c r="S4202" i="1"/>
  <c r="AA3761" i="1"/>
  <c r="O3241" i="1"/>
  <c r="O3233" i="1"/>
  <c r="O818" i="1"/>
  <c r="O835" i="1" s="1"/>
  <c r="O3191" i="1"/>
  <c r="O4134" i="1"/>
  <c r="O4208" i="1"/>
  <c r="O4126" i="1"/>
  <c r="O2783" i="1"/>
  <c r="O3806" i="1"/>
  <c r="O3183" i="1"/>
  <c r="O4200" i="1"/>
  <c r="O3766" i="1"/>
  <c r="Y4208" i="1"/>
  <c r="Y3191" i="1"/>
  <c r="Y4200" i="1"/>
  <c r="Y4126" i="1"/>
  <c r="Y3806" i="1"/>
  <c r="Y4134" i="1"/>
  <c r="Y3233" i="1"/>
  <c r="Y3766" i="1"/>
  <c r="Y3183" i="1"/>
  <c r="Y818" i="1"/>
  <c r="Y835" i="1" s="1"/>
  <c r="Y3241" i="1"/>
  <c r="Y2783" i="1"/>
  <c r="S4197" i="1"/>
  <c r="S3180" i="1"/>
  <c r="AA2781" i="1"/>
  <c r="AA4133" i="1"/>
  <c r="AA4125" i="1"/>
  <c r="AA2782" i="1"/>
  <c r="AA3180" i="1"/>
  <c r="X378" i="1" l="1"/>
  <c r="S383" i="1"/>
  <c r="AA381" i="1"/>
  <c r="AA382" i="1"/>
  <c r="N379" i="1"/>
  <c r="N381" i="1"/>
  <c r="AA378" i="1"/>
  <c r="N380" i="1"/>
  <c r="AA425" i="1"/>
  <c r="N390" i="1"/>
  <c r="N382" i="1"/>
  <c r="N1862" i="1"/>
  <c r="X3228" i="1"/>
  <c r="N1902" i="1"/>
  <c r="AA3343" i="1"/>
  <c r="N3341" i="1"/>
  <c r="AA428" i="1"/>
  <c r="V830" i="1"/>
  <c r="X813" i="1"/>
  <c r="X830" i="1" s="1"/>
  <c r="N3230" i="1"/>
  <c r="AA3227" i="1"/>
  <c r="S817" i="1"/>
  <c r="S834" i="1" s="1"/>
  <c r="AA812" i="1"/>
  <c r="AA829" i="1" s="1"/>
  <c r="X381" i="1"/>
  <c r="X3227" i="1"/>
  <c r="X387" i="1"/>
  <c r="AA388" i="1"/>
  <c r="AA1860" i="1"/>
  <c r="N3340" i="1"/>
  <c r="X1859" i="1"/>
  <c r="AA1852" i="1"/>
  <c r="X1907" i="1"/>
  <c r="AA3339" i="1"/>
  <c r="X1851" i="1"/>
  <c r="X379" i="1"/>
  <c r="S3232" i="1"/>
  <c r="X1861" i="1"/>
  <c r="AA3234" i="1"/>
  <c r="AA436" i="1"/>
  <c r="X3229" i="1"/>
  <c r="AA3799" i="1"/>
  <c r="AA3241" i="1"/>
  <c r="X1901" i="1"/>
  <c r="AA1900" i="1"/>
  <c r="X3340" i="1"/>
  <c r="S3231" i="1"/>
  <c r="S1901" i="1"/>
  <c r="AA1849" i="1"/>
  <c r="X1853" i="1"/>
  <c r="S816" i="1"/>
  <c r="S833" i="1" s="1"/>
  <c r="T831" i="1"/>
  <c r="X814" i="1"/>
  <c r="X831" i="1" s="1"/>
  <c r="S1899" i="1"/>
  <c r="S3344" i="1"/>
  <c r="AA3342" i="1"/>
  <c r="S1859" i="1"/>
  <c r="S1862" i="1"/>
  <c r="S1854" i="1"/>
  <c r="AA4189" i="1"/>
  <c r="N3339" i="1"/>
  <c r="AA4186" i="1"/>
  <c r="N4189" i="1"/>
  <c r="N4187" i="1"/>
  <c r="X389" i="1"/>
  <c r="S1910" i="1"/>
  <c r="Z4192" i="1"/>
  <c r="AA4192" i="1" s="1"/>
  <c r="O4192" i="1"/>
  <c r="AB3345" i="1"/>
  <c r="L4192" i="1"/>
  <c r="N1903" i="1"/>
  <c r="S1851" i="1"/>
  <c r="X3339" i="1"/>
  <c r="S1907" i="1"/>
  <c r="X3230" i="1"/>
  <c r="X427" i="1"/>
  <c r="S4191" i="1"/>
  <c r="X4188" i="1"/>
  <c r="X4186" i="1"/>
  <c r="AA4188" i="1"/>
  <c r="AA380" i="1"/>
  <c r="X3342" i="1"/>
  <c r="AA3341" i="1"/>
  <c r="AA816" i="1"/>
  <c r="AA833" i="1" s="1"/>
  <c r="AB4192" i="1"/>
  <c r="N3342" i="1"/>
  <c r="X4187" i="1"/>
  <c r="X4189" i="1"/>
  <c r="N1854" i="1"/>
  <c r="X435" i="1"/>
  <c r="S435" i="1"/>
  <c r="W4190" i="1"/>
  <c r="X4190" i="1" s="1"/>
  <c r="P3227" i="1"/>
  <c r="S427" i="1"/>
  <c r="N391" i="1"/>
  <c r="N430" i="1"/>
  <c r="X815" i="1"/>
  <c r="X832" i="1" s="1"/>
  <c r="N812" i="1"/>
  <c r="N829" i="1" s="1"/>
  <c r="S813" i="1"/>
  <c r="S830" i="1" s="1"/>
  <c r="AA814" i="1"/>
  <c r="AA831" i="1" s="1"/>
  <c r="AA815" i="1"/>
  <c r="AA832" i="1" s="1"/>
  <c r="N815" i="1"/>
  <c r="N832" i="1" s="1"/>
  <c r="X812" i="1"/>
  <c r="X829" i="1" s="1"/>
  <c r="AA4208" i="1"/>
  <c r="M813" i="1"/>
  <c r="M3228" i="1"/>
  <c r="N3228" i="1" s="1"/>
  <c r="S387" i="1"/>
  <c r="S389" i="1"/>
  <c r="N439" i="1"/>
  <c r="N1911" i="1"/>
  <c r="Z3345" i="1"/>
  <c r="AA3345" i="1" s="1"/>
  <c r="AD3345" i="1"/>
  <c r="X437" i="1"/>
  <c r="X1909" i="1"/>
  <c r="X429" i="1"/>
  <c r="AD3338" i="1"/>
  <c r="S1902" i="1"/>
  <c r="AA1908" i="1"/>
  <c r="Z4187" i="1"/>
  <c r="AA4187" i="1" s="1"/>
  <c r="S437" i="1"/>
  <c r="S1909" i="1"/>
  <c r="K4192" i="1"/>
  <c r="AD4192" i="1"/>
  <c r="S1853" i="1"/>
  <c r="S379" i="1"/>
  <c r="W3343" i="1"/>
  <c r="X3343" i="1" s="1"/>
  <c r="T4191" i="1"/>
  <c r="X4191" i="1" s="1"/>
  <c r="AA3233" i="1"/>
  <c r="Q3345" i="1"/>
  <c r="Z3340" i="1"/>
  <c r="AA3340" i="1" s="1"/>
  <c r="N1910" i="1"/>
  <c r="K3345" i="1"/>
  <c r="Q4192" i="1"/>
  <c r="S430" i="1"/>
  <c r="S390" i="1"/>
  <c r="AA2776" i="1"/>
  <c r="S381" i="1"/>
  <c r="N383" i="1"/>
  <c r="N4186" i="1"/>
  <c r="I831" i="1"/>
  <c r="I833" i="1"/>
  <c r="I829" i="1"/>
  <c r="I834" i="1"/>
  <c r="I828" i="1"/>
  <c r="I830" i="1"/>
  <c r="S382" i="1"/>
  <c r="I832" i="1"/>
  <c r="AD4185" i="1"/>
  <c r="S4189" i="1"/>
  <c r="S3230" i="1"/>
  <c r="S429" i="1"/>
  <c r="S1861" i="1"/>
  <c r="N438" i="1"/>
  <c r="N4190" i="1"/>
  <c r="N431" i="1"/>
  <c r="S4187" i="1"/>
  <c r="X3341" i="1"/>
  <c r="Q4188" i="1"/>
  <c r="S4188" i="1" s="1"/>
  <c r="O832" i="1"/>
  <c r="S815" i="1"/>
  <c r="S832" i="1" s="1"/>
  <c r="S4190" i="1"/>
  <c r="K833" i="1"/>
  <c r="N816" i="1"/>
  <c r="N833" i="1" s="1"/>
  <c r="W4192" i="1"/>
  <c r="W432" i="1"/>
  <c r="W818" i="1"/>
  <c r="W835" i="1" s="1"/>
  <c r="W3233" i="1"/>
  <c r="X3233" i="1" s="1"/>
  <c r="W392" i="1"/>
  <c r="W1912" i="1"/>
  <c r="W1904" i="1"/>
  <c r="W440" i="1"/>
  <c r="W1856" i="1"/>
  <c r="T3345" i="1"/>
  <c r="X3345" i="1" s="1"/>
  <c r="T1864" i="1"/>
  <c r="X1864" i="1" s="1"/>
  <c r="T4192" i="1"/>
  <c r="T1904" i="1"/>
  <c r="T1912" i="1"/>
  <c r="T392" i="1"/>
  <c r="T440" i="1"/>
  <c r="T1856" i="1"/>
  <c r="O432" i="1"/>
  <c r="S432" i="1" s="1"/>
  <c r="O1912" i="1"/>
  <c r="S1912" i="1" s="1"/>
  <c r="O384" i="1"/>
  <c r="O3345" i="1"/>
  <c r="O1864" i="1"/>
  <c r="S1864" i="1" s="1"/>
  <c r="O392" i="1"/>
  <c r="S392" i="1" s="1"/>
  <c r="N1863" i="1"/>
  <c r="T432" i="1"/>
  <c r="O1904" i="1"/>
  <c r="S1904" i="1" s="1"/>
  <c r="S3340" i="1"/>
  <c r="N1897" i="1"/>
  <c r="N3343" i="1"/>
  <c r="N1856" i="1"/>
  <c r="S1897" i="1"/>
  <c r="S438" i="1"/>
  <c r="N3232" i="1"/>
  <c r="S3342" i="1"/>
  <c r="S3343" i="1"/>
  <c r="Y3344" i="1"/>
  <c r="AA3344" i="1" s="1"/>
  <c r="Q3341" i="1"/>
  <c r="S3341" i="1" s="1"/>
  <c r="Q1900" i="1"/>
  <c r="S1900" i="1" s="1"/>
  <c r="Q1908" i="1"/>
  <c r="S1908" i="1" s="1"/>
  <c r="Q1852" i="1"/>
  <c r="S1852" i="1" s="1"/>
  <c r="Q428" i="1"/>
  <c r="S428" i="1" s="1"/>
  <c r="Q380" i="1"/>
  <c r="Q388" i="1"/>
  <c r="S388" i="1" s="1"/>
  <c r="Q1860" i="1"/>
  <c r="S1860" i="1" s="1"/>
  <c r="Q436" i="1"/>
  <c r="S436" i="1" s="1"/>
  <c r="Q814" i="1"/>
  <c r="Q3229" i="1"/>
  <c r="S3229" i="1" s="1"/>
  <c r="N817" i="1"/>
  <c r="N834" i="1" s="1"/>
  <c r="Z384" i="1"/>
  <c r="Z432" i="1"/>
  <c r="AA432" i="1" s="1"/>
  <c r="L1912" i="1"/>
  <c r="N1912" i="1" s="1"/>
  <c r="L392" i="1"/>
  <c r="N392" i="1" s="1"/>
  <c r="L3345" i="1"/>
  <c r="Y4191" i="1"/>
  <c r="AA4191" i="1" s="1"/>
  <c r="J3341" i="1"/>
  <c r="J4188" i="1"/>
  <c r="J388" i="1"/>
  <c r="J1908" i="1"/>
  <c r="J436" i="1"/>
  <c r="J1900" i="1"/>
  <c r="J380" i="1"/>
  <c r="J1860" i="1"/>
  <c r="J428" i="1"/>
  <c r="J1852" i="1"/>
  <c r="J814" i="1"/>
  <c r="J831" i="1" s="1"/>
  <c r="J3229" i="1"/>
  <c r="W1862" i="1"/>
  <c r="X1862" i="1" s="1"/>
  <c r="W438" i="1"/>
  <c r="X438" i="1" s="1"/>
  <c r="W1902" i="1"/>
  <c r="X1902" i="1" s="1"/>
  <c r="W382" i="1"/>
  <c r="W430" i="1"/>
  <c r="X430" i="1" s="1"/>
  <c r="W1910" i="1"/>
  <c r="X1910" i="1" s="1"/>
  <c r="W1854" i="1"/>
  <c r="X1854" i="1" s="1"/>
  <c r="W390" i="1"/>
  <c r="X390" i="1" s="1"/>
  <c r="W3231" i="1"/>
  <c r="X3231" i="1" s="1"/>
  <c r="W816" i="1"/>
  <c r="T3344" i="1"/>
  <c r="X3344" i="1" s="1"/>
  <c r="T1863" i="1"/>
  <c r="X1863" i="1" s="1"/>
  <c r="T1911" i="1"/>
  <c r="X1911" i="1" s="1"/>
  <c r="T1855" i="1"/>
  <c r="X1855" i="1" s="1"/>
  <c r="T391" i="1"/>
  <c r="X391" i="1" s="1"/>
  <c r="T431" i="1"/>
  <c r="X431" i="1" s="1"/>
  <c r="T1903" i="1"/>
  <c r="X1903" i="1" s="1"/>
  <c r="T383" i="1"/>
  <c r="T817" i="1"/>
  <c r="T3232" i="1"/>
  <c r="X3232" i="1" s="1"/>
  <c r="T439" i="1"/>
  <c r="X439" i="1" s="1"/>
  <c r="Y1903" i="1"/>
  <c r="AA1903" i="1" s="1"/>
  <c r="Y1911" i="1"/>
  <c r="AA1911" i="1" s="1"/>
  <c r="Y431" i="1"/>
  <c r="AA431" i="1" s="1"/>
  <c r="Y1855" i="1"/>
  <c r="AA1855" i="1" s="1"/>
  <c r="Y1863" i="1"/>
  <c r="AA1863" i="1" s="1"/>
  <c r="Y439" i="1"/>
  <c r="AA439" i="1" s="1"/>
  <c r="Y3232" i="1"/>
  <c r="AA3232" i="1" s="1"/>
  <c r="Y391" i="1"/>
  <c r="AA391" i="1" s="1"/>
  <c r="Y817" i="1"/>
  <c r="Y383" i="1"/>
  <c r="O4186" i="1"/>
  <c r="S4186" i="1" s="1"/>
  <c r="O1898" i="1"/>
  <c r="S1898" i="1" s="1"/>
  <c r="O1906" i="1"/>
  <c r="S1906" i="1" s="1"/>
  <c r="O434" i="1"/>
  <c r="S434" i="1" s="1"/>
  <c r="O1858" i="1"/>
  <c r="S1858" i="1" s="1"/>
  <c r="O1850" i="1"/>
  <c r="S1850" i="1" s="1"/>
  <c r="O386" i="1"/>
  <c r="S386" i="1" s="1"/>
  <c r="O426" i="1"/>
  <c r="S426" i="1" s="1"/>
  <c r="O812" i="1"/>
  <c r="O378" i="1"/>
  <c r="O3227" i="1"/>
  <c r="O3339" i="1"/>
  <c r="S3339" i="1" s="1"/>
  <c r="Z427" i="1"/>
  <c r="AA427" i="1" s="1"/>
  <c r="Z435" i="1"/>
  <c r="AA435" i="1" s="1"/>
  <c r="Z1851" i="1"/>
  <c r="AA1851" i="1" s="1"/>
  <c r="Z1899" i="1"/>
  <c r="AA1899" i="1" s="1"/>
  <c r="Z387" i="1"/>
  <c r="AA387" i="1" s="1"/>
  <c r="Z379" i="1"/>
  <c r="Z1907" i="1"/>
  <c r="AA1907" i="1" s="1"/>
  <c r="Z1859" i="1"/>
  <c r="AA1859" i="1" s="1"/>
  <c r="Z3228" i="1"/>
  <c r="AA3228" i="1" s="1"/>
  <c r="Z813" i="1"/>
  <c r="N1855" i="1"/>
  <c r="N4191" i="1"/>
  <c r="N3344" i="1"/>
  <c r="AA3338" i="1"/>
  <c r="X3338" i="1"/>
  <c r="N3338" i="1"/>
  <c r="I3345" i="1"/>
  <c r="AA4185" i="1"/>
  <c r="S3338" i="1"/>
  <c r="S4185" i="1"/>
  <c r="N4185" i="1"/>
  <c r="X4185" i="1"/>
  <c r="I4192" i="1"/>
  <c r="AA4119" i="1"/>
  <c r="AA3191" i="1"/>
  <c r="AA3226" i="1"/>
  <c r="AA4126" i="1"/>
  <c r="AA392" i="1"/>
  <c r="N1904" i="1"/>
  <c r="S1857" i="1"/>
  <c r="N1864" i="1"/>
  <c r="AA433" i="1"/>
  <c r="N440" i="1"/>
  <c r="AA440" i="1"/>
  <c r="N1857" i="1"/>
  <c r="AA385" i="1"/>
  <c r="N432" i="1"/>
  <c r="N1905" i="1"/>
  <c r="N425" i="1"/>
  <c r="S433" i="1"/>
  <c r="S425" i="1"/>
  <c r="AA1857" i="1"/>
  <c r="S440" i="1"/>
  <c r="AA1905" i="1"/>
  <c r="X1905" i="1"/>
  <c r="AA1912" i="1"/>
  <c r="AA1864" i="1"/>
  <c r="N385" i="1"/>
  <c r="I432" i="1"/>
  <c r="I1904" i="1"/>
  <c r="I392" i="1"/>
  <c r="I1864" i="1"/>
  <c r="I1912" i="1"/>
  <c r="I440" i="1"/>
  <c r="AA1897" i="1"/>
  <c r="X1897" i="1"/>
  <c r="X385" i="1"/>
  <c r="S1905" i="1"/>
  <c r="AA1904" i="1"/>
  <c r="X425" i="1"/>
  <c r="X433" i="1"/>
  <c r="S385" i="1"/>
  <c r="N433" i="1"/>
  <c r="X1857" i="1"/>
  <c r="AA1856" i="1"/>
  <c r="X1849" i="1"/>
  <c r="X384" i="1"/>
  <c r="AA377" i="1"/>
  <c r="S1849" i="1"/>
  <c r="S1856" i="1"/>
  <c r="I1856" i="1"/>
  <c r="I384" i="1"/>
  <c r="X377" i="1"/>
  <c r="N377" i="1"/>
  <c r="S377" i="1"/>
  <c r="N384" i="1"/>
  <c r="N1849" i="1"/>
  <c r="N3766" i="1"/>
  <c r="N3759" i="1"/>
  <c r="N4200" i="1"/>
  <c r="N4127" i="1"/>
  <c r="N4126" i="1"/>
  <c r="N811" i="1"/>
  <c r="N828" i="1" s="1"/>
  <c r="AA3759" i="1"/>
  <c r="AA4201" i="1"/>
  <c r="AA2783" i="1"/>
  <c r="S4200" i="1"/>
  <c r="S3241" i="1"/>
  <c r="AA3806" i="1"/>
  <c r="AA4134" i="1"/>
  <c r="AA3176" i="1"/>
  <c r="AA811" i="1"/>
  <c r="AA828" i="1" s="1"/>
  <c r="N3234" i="1"/>
  <c r="S818" i="1"/>
  <c r="S835" i="1" s="1"/>
  <c r="N3176" i="1"/>
  <c r="N4208" i="1"/>
  <c r="AA818" i="1"/>
  <c r="AA835" i="1" s="1"/>
  <c r="AA4200" i="1"/>
  <c r="AA4193" i="1"/>
  <c r="AA4127" i="1"/>
  <c r="AA3766" i="1"/>
  <c r="S3191" i="1"/>
  <c r="AA3183" i="1"/>
  <c r="S3806" i="1"/>
  <c r="AA3184" i="1"/>
  <c r="N3184" i="1"/>
  <c r="N4119" i="1"/>
  <c r="S2783" i="1"/>
  <c r="N818" i="1"/>
  <c r="N835" i="1" s="1"/>
  <c r="N2776" i="1"/>
  <c r="N4193" i="1"/>
  <c r="N4201" i="1"/>
  <c r="S3183" i="1"/>
  <c r="N2783" i="1"/>
  <c r="N3799" i="1"/>
  <c r="S4201" i="1"/>
  <c r="S3234" i="1"/>
  <c r="S4193" i="1"/>
  <c r="S2776" i="1"/>
  <c r="S3184" i="1"/>
  <c r="H4199" i="1"/>
  <c r="H3805" i="1"/>
  <c r="S811" i="1"/>
  <c r="S828" i="1" s="1"/>
  <c r="H3190" i="1"/>
  <c r="H4133" i="1"/>
  <c r="X4134" i="1"/>
  <c r="X4200" i="1"/>
  <c r="X3191" i="1"/>
  <c r="X2783" i="1"/>
  <c r="H2779" i="1"/>
  <c r="H4204" i="1"/>
  <c r="X4127" i="1"/>
  <c r="X3799" i="1"/>
  <c r="X3184" i="1"/>
  <c r="X4201" i="1"/>
  <c r="H2777" i="1"/>
  <c r="H4120" i="1"/>
  <c r="H4202" i="1"/>
  <c r="H3177" i="1"/>
  <c r="H3763" i="1"/>
  <c r="H4131" i="1"/>
  <c r="H4197" i="1"/>
  <c r="H3180" i="1"/>
  <c r="H3238" i="1"/>
  <c r="H3801" i="1"/>
  <c r="H3186" i="1"/>
  <c r="H3189" i="1"/>
  <c r="S3766" i="1"/>
  <c r="S3233" i="1"/>
  <c r="S4119" i="1"/>
  <c r="S3759" i="1"/>
  <c r="S4127" i="1"/>
  <c r="N3191" i="1"/>
  <c r="N3806" i="1"/>
  <c r="N3183" i="1"/>
  <c r="N3233" i="1"/>
  <c r="H3764" i="1"/>
  <c r="H3181" i="1"/>
  <c r="H3239" i="1"/>
  <c r="X3766" i="1"/>
  <c r="X4126" i="1"/>
  <c r="X3806" i="1"/>
  <c r="H3762" i="1"/>
  <c r="H3187" i="1"/>
  <c r="X3226" i="1"/>
  <c r="X3234" i="1"/>
  <c r="H3760" i="1"/>
  <c r="H3803" i="1"/>
  <c r="H2778" i="1"/>
  <c r="H4203" i="1"/>
  <c r="H4124" i="1"/>
  <c r="H3804" i="1"/>
  <c r="H2781" i="1"/>
  <c r="H4198" i="1"/>
  <c r="H4206" i="1"/>
  <c r="H3182" i="1"/>
  <c r="H4207" i="1"/>
  <c r="H4125" i="1"/>
  <c r="X4208" i="1"/>
  <c r="I3191" i="1"/>
  <c r="I4134" i="1"/>
  <c r="I818" i="1"/>
  <c r="I4208" i="1"/>
  <c r="I4126" i="1"/>
  <c r="I3241" i="1"/>
  <c r="I3806" i="1"/>
  <c r="I3183" i="1"/>
  <c r="I2783" i="1"/>
  <c r="I3766" i="1"/>
  <c r="I3233" i="1"/>
  <c r="I4200" i="1"/>
  <c r="H4130" i="1"/>
  <c r="H3802" i="1"/>
  <c r="H3237" i="1"/>
  <c r="X811" i="1"/>
  <c r="X828" i="1" s="1"/>
  <c r="X3176" i="1"/>
  <c r="H3800" i="1"/>
  <c r="H3185" i="1"/>
  <c r="H4128" i="1"/>
  <c r="H3235" i="1"/>
  <c r="H2780" i="1"/>
  <c r="H3188" i="1"/>
  <c r="H4121" i="1"/>
  <c r="H3236" i="1"/>
  <c r="S3799" i="1"/>
  <c r="S4126" i="1"/>
  <c r="S4208" i="1"/>
  <c r="S4134" i="1"/>
  <c r="S3226" i="1"/>
  <c r="S3176" i="1"/>
  <c r="N3241" i="1"/>
  <c r="N4134" i="1"/>
  <c r="H4132" i="1"/>
  <c r="H3765" i="1"/>
  <c r="H3240" i="1"/>
  <c r="H2782" i="1"/>
  <c r="X3183" i="1"/>
  <c r="X3241" i="1"/>
  <c r="N3226" i="1"/>
  <c r="H4122" i="1"/>
  <c r="H4196" i="1"/>
  <c r="H3179" i="1"/>
  <c r="X4119" i="1"/>
  <c r="X3759" i="1"/>
  <c r="X2776" i="1"/>
  <c r="X4193" i="1"/>
  <c r="H4194" i="1"/>
  <c r="H4205" i="1"/>
  <c r="H4123" i="1"/>
  <c r="H3761" i="1"/>
  <c r="H4195" i="1"/>
  <c r="H3178" i="1"/>
  <c r="H4129" i="1"/>
  <c r="X383" i="1" l="1"/>
  <c r="AA379" i="1"/>
  <c r="S378" i="1"/>
  <c r="AA383" i="1"/>
  <c r="X382" i="1"/>
  <c r="S380" i="1"/>
  <c r="AA384" i="1"/>
  <c r="S384" i="1"/>
  <c r="X392" i="1"/>
  <c r="H389" i="1"/>
  <c r="N3345" i="1"/>
  <c r="H1901" i="1"/>
  <c r="H381" i="1"/>
  <c r="H1853" i="1"/>
  <c r="H4189" i="1"/>
  <c r="S3227" i="1"/>
  <c r="H3227" i="1" s="1"/>
  <c r="H1861" i="1"/>
  <c r="H1909" i="1"/>
  <c r="S4192" i="1"/>
  <c r="H4187" i="1"/>
  <c r="H3232" i="1"/>
  <c r="H1860" i="1"/>
  <c r="X4192" i="1"/>
  <c r="H429" i="1"/>
  <c r="H3342" i="1"/>
  <c r="H3230" i="1"/>
  <c r="N4192" i="1"/>
  <c r="H3228" i="1"/>
  <c r="H3231" i="1"/>
  <c r="H437" i="1"/>
  <c r="H4188" i="1"/>
  <c r="H1851" i="1"/>
  <c r="X1904" i="1"/>
  <c r="X1912" i="1"/>
  <c r="H388" i="1"/>
  <c r="X818" i="1"/>
  <c r="X835" i="1" s="1"/>
  <c r="M830" i="1"/>
  <c r="N813" i="1"/>
  <c r="N830" i="1" s="1"/>
  <c r="H1862" i="1"/>
  <c r="H387" i="1"/>
  <c r="H4186" i="1"/>
  <c r="H436" i="1"/>
  <c r="H1852" i="1"/>
  <c r="S3345" i="1"/>
  <c r="H390" i="1"/>
  <c r="H1855" i="1"/>
  <c r="H1898" i="1"/>
  <c r="H1858" i="1"/>
  <c r="H430" i="1"/>
  <c r="H3340" i="1"/>
  <c r="H427" i="1"/>
  <c r="H3344" i="1"/>
  <c r="H1854" i="1"/>
  <c r="H439" i="1"/>
  <c r="X432" i="1"/>
  <c r="H434" i="1"/>
  <c r="H1911" i="1"/>
  <c r="H426" i="1"/>
  <c r="H3343" i="1"/>
  <c r="X1856" i="1"/>
  <c r="X440" i="1"/>
  <c r="H438" i="1"/>
  <c r="H4190" i="1"/>
  <c r="H3229" i="1"/>
  <c r="H1910" i="1"/>
  <c r="H435" i="1"/>
  <c r="H1900" i="1"/>
  <c r="H1850" i="1"/>
  <c r="H1906" i="1"/>
  <c r="H428" i="1"/>
  <c r="H1859" i="1"/>
  <c r="H815" i="1"/>
  <c r="H832" i="1" s="1"/>
  <c r="H3341" i="1"/>
  <c r="H4191" i="1"/>
  <c r="I835" i="1"/>
  <c r="J3345" i="1"/>
  <c r="J1904" i="1"/>
  <c r="J384" i="1"/>
  <c r="J392" i="1"/>
  <c r="J3233" i="1"/>
  <c r="H3233" i="1" s="1"/>
  <c r="J4192" i="1"/>
  <c r="J1864" i="1"/>
  <c r="H1864" i="1" s="1"/>
  <c r="J1912" i="1"/>
  <c r="J818" i="1"/>
  <c r="J835" i="1" s="1"/>
  <c r="J1856" i="1"/>
  <c r="J440" i="1"/>
  <c r="J432" i="1"/>
  <c r="H1849" i="1"/>
  <c r="H386" i="1"/>
  <c r="H431" i="1"/>
  <c r="H1902" i="1"/>
  <c r="Z830" i="1"/>
  <c r="AA813" i="1"/>
  <c r="O829" i="1"/>
  <c r="S812" i="1"/>
  <c r="T834" i="1"/>
  <c r="X817" i="1"/>
  <c r="X834" i="1" s="1"/>
  <c r="Q831" i="1"/>
  <c r="S814" i="1"/>
  <c r="Y834" i="1"/>
  <c r="AA817" i="1"/>
  <c r="AA834" i="1" s="1"/>
  <c r="H391" i="1"/>
  <c r="H1899" i="1"/>
  <c r="H1863" i="1"/>
  <c r="H1908" i="1"/>
  <c r="H1907" i="1"/>
  <c r="H1903" i="1"/>
  <c r="H3339" i="1"/>
  <c r="W833" i="1"/>
  <c r="X816" i="1"/>
  <c r="H3338" i="1"/>
  <c r="H4185" i="1"/>
  <c r="H433" i="1"/>
  <c r="H1897" i="1"/>
  <c r="H425" i="1"/>
  <c r="H1857" i="1"/>
  <c r="H1905" i="1"/>
  <c r="H385" i="1"/>
  <c r="H377" i="1"/>
  <c r="H2776" i="1"/>
  <c r="H3184" i="1"/>
  <c r="H3806" i="1"/>
  <c r="H3191" i="1"/>
  <c r="H3766" i="1"/>
  <c r="H3759" i="1"/>
  <c r="H4119" i="1"/>
  <c r="H3234" i="1"/>
  <c r="H4201" i="1"/>
  <c r="H4193" i="1"/>
  <c r="H4200" i="1"/>
  <c r="H2783" i="1"/>
  <c r="H811" i="1"/>
  <c r="H828" i="1" s="1"/>
  <c r="H4208" i="1"/>
  <c r="H3799" i="1"/>
  <c r="H3176" i="1"/>
  <c r="H3241" i="1"/>
  <c r="H3183" i="1"/>
  <c r="H4126" i="1"/>
  <c r="H4134" i="1"/>
  <c r="H4127" i="1"/>
  <c r="H3226" i="1"/>
  <c r="H378" i="1" l="1"/>
  <c r="H380" i="1"/>
  <c r="H379" i="1"/>
  <c r="H382" i="1"/>
  <c r="H383" i="1"/>
  <c r="H384" i="1"/>
  <c r="H392" i="1"/>
  <c r="H3345" i="1"/>
  <c r="H1912" i="1"/>
  <c r="H440" i="1"/>
  <c r="H4192" i="1"/>
  <c r="H1904" i="1"/>
  <c r="H1856" i="1"/>
  <c r="H432" i="1"/>
  <c r="H818" i="1"/>
  <c r="H835" i="1" s="1"/>
  <c r="X833" i="1"/>
  <c r="H816" i="1"/>
  <c r="S829" i="1"/>
  <c r="H812" i="1"/>
  <c r="H817" i="1"/>
  <c r="S831" i="1"/>
  <c r="H814" i="1"/>
  <c r="H831" i="1" s="1"/>
  <c r="AA830" i="1"/>
  <c r="H813" i="1"/>
  <c r="O4457" i="1" l="1"/>
  <c r="O4465" i="1" s="1"/>
  <c r="H830" i="1"/>
  <c r="H834" i="1"/>
  <c r="H829" i="1"/>
  <c r="H833" i="1"/>
  <c r="R4455" i="1"/>
  <c r="R4463" i="1" s="1"/>
  <c r="R4454" i="1"/>
  <c r="R4462" i="1" s="1"/>
  <c r="R4450" i="1"/>
  <c r="R4458" i="1" s="1"/>
  <c r="R4451" i="1"/>
  <c r="R4459" i="1" s="1"/>
  <c r="R4452" i="1"/>
  <c r="R4460" i="1" s="1"/>
  <c r="W4450" i="1"/>
  <c r="W4458" i="1" s="1"/>
  <c r="P4457" i="1"/>
  <c r="P4465" i="1" s="1"/>
  <c r="L4451" i="1"/>
  <c r="L4459" i="1" s="1"/>
  <c r="Q4453" i="1"/>
  <c r="Q4461" i="1" s="1"/>
  <c r="J4452" i="1"/>
  <c r="J4460" i="1" s="1"/>
  <c r="U4453" i="1"/>
  <c r="U4461" i="1" s="1"/>
  <c r="O4455" i="1"/>
  <c r="O4463" i="1" s="1"/>
  <c r="AB4455" i="1"/>
  <c r="AB4463" i="1" s="1"/>
  <c r="I4452" i="1"/>
  <c r="I4460" i="1" s="1"/>
  <c r="J4450" i="1"/>
  <c r="J4458" i="1" s="1"/>
  <c r="U4455" i="1"/>
  <c r="U4463" i="1" s="1"/>
  <c r="V4453" i="1"/>
  <c r="V4461" i="1" s="1"/>
  <c r="Y4451" i="1"/>
  <c r="Y4459" i="1" s="1"/>
  <c r="Y4450" i="1"/>
  <c r="Y4458" i="1" s="1"/>
  <c r="T4454" i="1"/>
  <c r="T4462" i="1" s="1"/>
  <c r="Q4455" i="1"/>
  <c r="Q4463" i="1" s="1"/>
  <c r="O4452" i="1"/>
  <c r="O4460" i="1" s="1"/>
  <c r="AD4452" i="1"/>
  <c r="AD4460" i="1" s="1"/>
  <c r="AD4451" i="1"/>
  <c r="AD4459" i="1" s="1"/>
  <c r="Q4452" i="1"/>
  <c r="Q4460" i="1" s="1"/>
  <c r="K4457" i="1"/>
  <c r="K4465" i="1" s="1"/>
  <c r="AD4453" i="1"/>
  <c r="AD4461" i="1" s="1"/>
  <c r="W4454" i="1"/>
  <c r="W4462" i="1" s="1"/>
  <c r="U4450" i="1"/>
  <c r="U4458" i="1" s="1"/>
  <c r="K4453" i="1"/>
  <c r="K4461" i="1" s="1"/>
  <c r="AC4451" i="1"/>
  <c r="AC4459" i="1" s="1"/>
  <c r="P4454" i="1"/>
  <c r="P4462" i="1" s="1"/>
  <c r="L4455" i="1"/>
  <c r="L4463" i="1" s="1"/>
  <c r="K4456" i="1"/>
  <c r="K4464" i="1" s="1"/>
  <c r="I4451" i="1"/>
  <c r="I4459" i="1" s="1"/>
  <c r="AB4450" i="1"/>
  <c r="AB4458" i="1" s="1"/>
  <c r="AB4456" i="1"/>
  <c r="AB4464" i="1" s="1"/>
  <c r="W4451" i="1"/>
  <c r="W4459" i="1" s="1"/>
  <c r="Z4456" i="1"/>
  <c r="Z4464" i="1" s="1"/>
  <c r="Z4457" i="1"/>
  <c r="Z4465" i="1" s="1"/>
  <c r="Y4455" i="1"/>
  <c r="Y4463" i="1" s="1"/>
  <c r="L4457" i="1"/>
  <c r="L4465" i="1" s="1"/>
  <c r="U4452" i="1"/>
  <c r="U4460" i="1" s="1"/>
  <c r="AD4456" i="1"/>
  <c r="AD4464" i="1" s="1"/>
  <c r="I4450" i="1"/>
  <c r="I4458" i="1" s="1"/>
  <c r="O4451" i="1"/>
  <c r="O4459" i="1" s="1"/>
  <c r="W4457" i="1"/>
  <c r="W4465" i="1" s="1"/>
  <c r="AB4453" i="1"/>
  <c r="AB4461" i="1" s="1"/>
  <c r="AB4452" i="1"/>
  <c r="AB4460" i="1" s="1"/>
  <c r="M4452" i="1"/>
  <c r="M4460" i="1" s="1"/>
  <c r="O4450" i="1"/>
  <c r="O4458" i="1" s="1"/>
  <c r="M4451" i="1"/>
  <c r="M4459" i="1" s="1"/>
  <c r="M4456" i="1"/>
  <c r="M4464" i="1" s="1"/>
  <c r="I4454" i="1"/>
  <c r="I4462" i="1" s="1"/>
  <c r="T4450" i="1"/>
  <c r="T4458" i="1" s="1"/>
  <c r="V4450" i="1"/>
  <c r="V4458" i="1" s="1"/>
  <c r="P4456" i="1"/>
  <c r="P4464" i="1" s="1"/>
  <c r="AC4457" i="1"/>
  <c r="AC4465" i="1" s="1"/>
  <c r="M4450" i="1"/>
  <c r="M4458" i="1" s="1"/>
  <c r="K4452" i="1"/>
  <c r="K4460" i="1" s="1"/>
  <c r="L4454" i="1"/>
  <c r="L4462" i="1" s="1"/>
  <c r="V4454" i="1"/>
  <c r="V4462" i="1" s="1"/>
  <c r="Z4453" i="1"/>
  <c r="Z4461" i="1" s="1"/>
  <c r="V4456" i="1"/>
  <c r="V4464" i="1" s="1"/>
  <c r="T4452" i="1"/>
  <c r="T4460" i="1" s="1"/>
  <c r="I4456" i="1"/>
  <c r="I4464" i="1" s="1"/>
  <c r="AC4450" i="1"/>
  <c r="AC4458" i="1" s="1"/>
  <c r="L4452" i="1"/>
  <c r="L4460" i="1" s="1"/>
  <c r="J4453" i="1"/>
  <c r="J4461" i="1" s="1"/>
  <c r="Y4454" i="1"/>
  <c r="Y4462" i="1" s="1"/>
  <c r="AB4457" i="1"/>
  <c r="AB4465" i="1" s="1"/>
  <c r="AD4455" i="1"/>
  <c r="AD4463" i="1" s="1"/>
  <c r="K4450" i="1"/>
  <c r="K4458" i="1" s="1"/>
  <c r="T4456" i="1"/>
  <c r="T4464" i="1" s="1"/>
  <c r="P4450" i="1"/>
  <c r="P4458" i="1" s="1"/>
  <c r="W4455" i="1"/>
  <c r="W4463" i="1" s="1"/>
  <c r="P4453" i="1"/>
  <c r="P4461" i="1" s="1"/>
  <c r="AC4456" i="1"/>
  <c r="AC4464" i="1" s="1"/>
  <c r="AB4454" i="1"/>
  <c r="AB4462" i="1" s="1"/>
  <c r="W4456" i="1"/>
  <c r="W4464" i="1" s="1"/>
  <c r="P4452" i="1"/>
  <c r="P4460" i="1" s="1"/>
  <c r="I4457" i="1"/>
  <c r="I4465" i="1" s="1"/>
  <c r="U4457" i="1"/>
  <c r="U4465" i="1" s="1"/>
  <c r="Y4456" i="1"/>
  <c r="Y4464" i="1" s="1"/>
  <c r="J4456" i="1"/>
  <c r="J4464" i="1" s="1"/>
  <c r="J4451" i="1"/>
  <c r="J4459" i="1" s="1"/>
  <c r="AC4453" i="1"/>
  <c r="AC4461" i="1" s="1"/>
  <c r="I4455" i="1"/>
  <c r="I4463" i="1" s="1"/>
  <c r="J4457" i="1"/>
  <c r="J4465" i="1" s="1"/>
  <c r="L4456" i="1"/>
  <c r="L4464" i="1" s="1"/>
  <c r="AC4454" i="1"/>
  <c r="AC4462" i="1" s="1"/>
  <c r="Q4450" i="1"/>
  <c r="Q4458" i="1" s="1"/>
  <c r="M4454" i="1"/>
  <c r="M4462" i="1" s="1"/>
  <c r="T4457" i="1"/>
  <c r="T4465" i="1" s="1"/>
  <c r="M4457" i="1"/>
  <c r="M4465" i="1" s="1"/>
  <c r="K4451" i="1"/>
  <c r="K4459" i="1" s="1"/>
  <c r="Q4451" i="1"/>
  <c r="Q4459" i="1" s="1"/>
  <c r="V4451" i="1"/>
  <c r="V4459" i="1" s="1"/>
  <c r="AB4451" i="1"/>
  <c r="AB4459" i="1" s="1"/>
  <c r="M4455" i="1"/>
  <c r="M4463" i="1" s="1"/>
  <c r="Y4457" i="1"/>
  <c r="Y4465" i="1" s="1"/>
  <c r="J4232" i="1" l="1"/>
  <c r="Z4232" i="1"/>
  <c r="W4232" i="1"/>
  <c r="L4232" i="1"/>
  <c r="AB4232" i="1"/>
  <c r="R4232" i="1"/>
  <c r="M4232" i="1"/>
  <c r="U4232" i="1"/>
  <c r="I4232" i="1"/>
  <c r="K4232" i="1"/>
  <c r="Y4232" i="1"/>
  <c r="T4232" i="1"/>
  <c r="V4232" i="1"/>
  <c r="AD4232" i="1"/>
  <c r="P4232" i="1"/>
  <c r="Q4232" i="1"/>
  <c r="AC4232" i="1"/>
  <c r="O4232" i="1"/>
  <c r="M4230" i="1"/>
  <c r="AB4226" i="1"/>
  <c r="K4226" i="1"/>
  <c r="M4229" i="1"/>
  <c r="AC4228" i="1"/>
  <c r="Y4231" i="1"/>
  <c r="T4225" i="1"/>
  <c r="M4226" i="1"/>
  <c r="AD4227" i="1"/>
  <c r="M4231" i="1"/>
  <c r="M4227" i="1"/>
  <c r="O4226" i="1"/>
  <c r="R4225" i="1"/>
  <c r="AB4225" i="1"/>
  <c r="J4227" i="1"/>
  <c r="P4231" i="1"/>
  <c r="Q4227" i="1"/>
  <c r="K4225" i="1"/>
  <c r="I4227" i="1"/>
  <c r="V4229" i="1"/>
  <c r="W4229" i="1"/>
  <c r="W4231" i="1"/>
  <c r="U4230" i="1"/>
  <c r="Q4228" i="1"/>
  <c r="O4227" i="1"/>
  <c r="Z4228" i="1"/>
  <c r="Q4230" i="1"/>
  <c r="P4229" i="1"/>
  <c r="O4230" i="1"/>
  <c r="K4227" i="1"/>
  <c r="R4231" i="1"/>
  <c r="V4226" i="1"/>
  <c r="Q4225" i="1"/>
  <c r="AC4229" i="1"/>
  <c r="I4230" i="1"/>
  <c r="J4226" i="1"/>
  <c r="I4229" i="1"/>
  <c r="P4225" i="1"/>
  <c r="P4227" i="1"/>
  <c r="AC4231" i="1"/>
  <c r="R4226" i="1"/>
  <c r="Z4231" i="1"/>
  <c r="AB4230" i="1"/>
  <c r="L4229" i="1"/>
  <c r="AD4226" i="1"/>
  <c r="AD4231" i="1"/>
  <c r="V4228" i="1"/>
  <c r="T4227" i="1"/>
  <c r="AC4226" i="1"/>
  <c r="AB4229" i="1"/>
  <c r="T4231" i="1"/>
  <c r="Y4225" i="1"/>
  <c r="AB4231" i="1"/>
  <c r="K4228" i="1"/>
  <c r="Y4230" i="1"/>
  <c r="L4226" i="1"/>
  <c r="L4227" i="1"/>
  <c r="M4225" i="1"/>
  <c r="I4225" i="1"/>
  <c r="AC4225" i="1"/>
  <c r="R4228" i="1"/>
  <c r="M4228" i="1"/>
  <c r="Q4226" i="1"/>
  <c r="L4225" i="1"/>
  <c r="J4230" i="1"/>
  <c r="Z4225" i="1"/>
  <c r="AD4229" i="1"/>
  <c r="Z4230" i="1"/>
  <c r="V4230" i="1"/>
  <c r="Y4227" i="1"/>
  <c r="R4227" i="1"/>
  <c r="Q4231" i="1"/>
  <c r="W4230" i="1"/>
  <c r="U4227" i="1"/>
  <c r="R4230" i="1"/>
  <c r="AC4227" i="1"/>
  <c r="T4228" i="1"/>
  <c r="L4228" i="1"/>
  <c r="Q4229" i="1"/>
  <c r="U4231" i="1"/>
  <c r="U4229" i="1"/>
  <c r="W4228" i="1"/>
  <c r="U4226" i="1"/>
  <c r="I4228" i="1"/>
  <c r="J4228" i="1"/>
  <c r="AD4228" i="1"/>
  <c r="I4226" i="1"/>
  <c r="V4225" i="1"/>
  <c r="J4225" i="1"/>
  <c r="U4225" i="1"/>
  <c r="I4231" i="1"/>
  <c r="W4225" i="1"/>
  <c r="L4230" i="1"/>
  <c r="J4229" i="1"/>
  <c r="Z4229" i="1"/>
  <c r="T4226" i="1"/>
  <c r="Z4226" i="1"/>
  <c r="P4226" i="1"/>
  <c r="L4231" i="1"/>
  <c r="J4231" i="1"/>
  <c r="Y4228" i="1"/>
  <c r="AC4230" i="1"/>
  <c r="AB4228" i="1"/>
  <c r="Z4227" i="1"/>
  <c r="K4229" i="1"/>
  <c r="AD4225" i="1"/>
  <c r="T4229" i="1"/>
  <c r="T4230" i="1"/>
  <c r="P4230" i="1"/>
  <c r="O4229" i="1"/>
  <c r="O4228" i="1"/>
  <c r="O4231" i="1"/>
  <c r="Y4229" i="1"/>
  <c r="K4230" i="1"/>
  <c r="W4227" i="1"/>
  <c r="V4227" i="1"/>
  <c r="AD4230" i="1"/>
  <c r="W4226" i="1"/>
  <c r="R4229" i="1"/>
  <c r="V4231" i="1"/>
  <c r="O4225" i="1"/>
  <c r="K4231" i="1"/>
  <c r="P4228" i="1"/>
  <c r="U4228" i="1"/>
  <c r="AB4227" i="1"/>
  <c r="Y4226" i="1"/>
  <c r="J4454" i="1"/>
  <c r="J4462" i="1" s="1"/>
  <c r="Z4454" i="1"/>
  <c r="Z4462" i="1" s="1"/>
  <c r="T4451" i="1"/>
  <c r="T4459" i="1" s="1"/>
  <c r="Z4451" i="1"/>
  <c r="Z4459" i="1" s="1"/>
  <c r="P4451" i="1"/>
  <c r="P4459" i="1" s="1"/>
  <c r="Z4452" i="1"/>
  <c r="Z4460" i="1" s="1"/>
  <c r="K4455" i="1"/>
  <c r="K4463" i="1" s="1"/>
  <c r="K4454" i="1"/>
  <c r="K4462" i="1" s="1"/>
  <c r="W4452" i="1"/>
  <c r="W4460" i="1" s="1"/>
  <c r="V4452" i="1"/>
  <c r="V4460" i="1" s="1"/>
  <c r="Q4457" i="1"/>
  <c r="Q4465" i="1" s="1"/>
  <c r="O4454" i="1"/>
  <c r="O4462" i="1" s="1"/>
  <c r="AC4455" i="1"/>
  <c r="AC4463" i="1" s="1"/>
  <c r="O4453" i="1"/>
  <c r="O4461" i="1" s="1"/>
  <c r="P4455" i="1"/>
  <c r="P4463" i="1" s="1"/>
  <c r="Y4453" i="1"/>
  <c r="Y4461" i="1" s="1"/>
  <c r="O4456" i="1"/>
  <c r="O4464" i="1" s="1"/>
  <c r="T4455" i="1"/>
  <c r="T4463" i="1" s="1"/>
  <c r="AD4450" i="1"/>
  <c r="AD4458" i="1" s="1"/>
  <c r="R4453" i="1"/>
  <c r="R4461" i="1" s="1"/>
  <c r="R4456" i="1"/>
  <c r="R4464" i="1" s="1"/>
  <c r="R4457" i="1"/>
  <c r="R4465" i="1" s="1"/>
  <c r="AC4452" i="1"/>
  <c r="AC4460" i="1" s="1"/>
  <c r="U4454" i="1"/>
  <c r="U4462" i="1" s="1"/>
  <c r="T4453" i="1"/>
  <c r="T4461" i="1" s="1"/>
  <c r="L4453" i="1"/>
  <c r="L4461" i="1" s="1"/>
  <c r="AD4457" i="1"/>
  <c r="AD4465" i="1" s="1"/>
  <c r="Q4456" i="1"/>
  <c r="Q4464" i="1" s="1"/>
  <c r="Q4454" i="1"/>
  <c r="Q4462" i="1" s="1"/>
  <c r="W4453" i="1"/>
  <c r="W4461" i="1" s="1"/>
  <c r="U4451" i="1"/>
  <c r="U4459" i="1" s="1"/>
  <c r="I4453" i="1"/>
  <c r="I4461" i="1" s="1"/>
  <c r="U4456" i="1"/>
  <c r="U4464" i="1" s="1"/>
  <c r="L4450" i="1"/>
  <c r="L4458" i="1" s="1"/>
  <c r="AD4454" i="1"/>
  <c r="AD4462" i="1" s="1"/>
  <c r="V4457" i="1"/>
  <c r="V4465" i="1" s="1"/>
  <c r="V4455" i="1"/>
  <c r="V4463" i="1" s="1"/>
  <c r="M4453" i="1"/>
  <c r="M4461" i="1" s="1"/>
  <c r="J4455" i="1"/>
  <c r="J4463" i="1" s="1"/>
  <c r="Z4450" i="1"/>
  <c r="Z4458" i="1" s="1"/>
  <c r="Y4452" i="1"/>
  <c r="Y4460" i="1" s="1"/>
  <c r="Z4455" i="1"/>
  <c r="Z4463" i="1" s="1"/>
  <c r="AA4457" i="1"/>
  <c r="AA4465" i="1" s="1"/>
  <c r="N4451" i="1"/>
  <c r="N4459" i="1" s="1"/>
  <c r="AA4456" i="1"/>
  <c r="AA4464" i="1" s="1"/>
  <c r="X4450" i="1"/>
  <c r="X4458" i="1" s="1"/>
  <c r="N4452" i="1"/>
  <c r="N4460" i="1" s="1"/>
  <c r="S4450" i="1"/>
  <c r="S4458" i="1" s="1"/>
  <c r="S4452" i="1"/>
  <c r="S4460" i="1" s="1"/>
  <c r="N4456" i="1"/>
  <c r="N4464" i="1" s="1"/>
  <c r="N4457" i="1"/>
  <c r="N4465" i="1" s="1"/>
  <c r="AA4231" i="1" l="1"/>
  <c r="S4230" i="1"/>
  <c r="S4231" i="1"/>
  <c r="N4226" i="1"/>
  <c r="N4231" i="1"/>
  <c r="X4230" i="1"/>
  <c r="N4230" i="1"/>
  <c r="S4226" i="1"/>
  <c r="S4232" i="1"/>
  <c r="N4232" i="1"/>
  <c r="AA4232" i="1"/>
  <c r="X4456" i="1"/>
  <c r="X4464" i="1" s="1"/>
  <c r="AA4228" i="1"/>
  <c r="X4232" i="1"/>
  <c r="S4225" i="1"/>
  <c r="X4229" i="1"/>
  <c r="N4229" i="1"/>
  <c r="X4227" i="1"/>
  <c r="S4228" i="1"/>
  <c r="AA4225" i="1"/>
  <c r="S4229" i="1"/>
  <c r="X4226" i="1"/>
  <c r="AA4227" i="1"/>
  <c r="N4228" i="1"/>
  <c r="X4228" i="1"/>
  <c r="S4227" i="1"/>
  <c r="X4457" i="1"/>
  <c r="X4465" i="1" s="1"/>
  <c r="N4227" i="1"/>
  <c r="N4225" i="1"/>
  <c r="AA4230" i="1"/>
  <c r="X4231" i="1"/>
  <c r="AA4226" i="1"/>
  <c r="AA4229" i="1"/>
  <c r="X4225" i="1"/>
  <c r="N4454" i="1"/>
  <c r="N4462" i="1" s="1"/>
  <c r="S4451" i="1"/>
  <c r="S4459" i="1" s="1"/>
  <c r="S4455" i="1"/>
  <c r="S4463" i="1" s="1"/>
  <c r="AA4451" i="1"/>
  <c r="AA4459" i="1" s="1"/>
  <c r="X4453" i="1"/>
  <c r="X4461" i="1" s="1"/>
  <c r="X4452" i="1"/>
  <c r="X4460" i="1" s="1"/>
  <c r="AA4450" i="1"/>
  <c r="AA4458" i="1" s="1"/>
  <c r="X4454" i="1"/>
  <c r="X4462" i="1" s="1"/>
  <c r="AA4452" i="1"/>
  <c r="AA4460" i="1" s="1"/>
  <c r="X4455" i="1"/>
  <c r="X4463" i="1" s="1"/>
  <c r="AA4454" i="1"/>
  <c r="AA4462" i="1" s="1"/>
  <c r="AA4453" i="1"/>
  <c r="AA4461" i="1" s="1"/>
  <c r="S4454" i="1"/>
  <c r="S4462" i="1" s="1"/>
  <c r="X4451" i="1"/>
  <c r="X4459" i="1" s="1"/>
  <c r="S4453" i="1"/>
  <c r="S4461" i="1" s="1"/>
  <c r="S4457" i="1"/>
  <c r="S4465" i="1" s="1"/>
  <c r="S4456" i="1"/>
  <c r="S4464" i="1" s="1"/>
  <c r="N4455" i="1"/>
  <c r="N4463" i="1" s="1"/>
  <c r="N4453" i="1"/>
  <c r="N4461" i="1" s="1"/>
  <c r="N4450" i="1"/>
  <c r="N4458" i="1" s="1"/>
  <c r="AA4455" i="1"/>
  <c r="AA4463" i="1" s="1"/>
  <c r="H4230" i="1" l="1"/>
  <c r="H4231" i="1"/>
  <c r="H4232" i="1"/>
  <c r="H4226" i="1"/>
  <c r="H4227" i="1"/>
  <c r="H4229" i="1"/>
  <c r="H4225" i="1"/>
  <c r="H4228" i="1"/>
  <c r="H4451" i="1"/>
  <c r="H4459" i="1" s="1"/>
  <c r="H4454" i="1"/>
  <c r="H4462" i="1" s="1"/>
  <c r="H4450" i="1"/>
  <c r="H4458" i="1" s="1"/>
  <c r="H4456" i="1"/>
  <c r="H4464" i="1" s="1"/>
  <c r="H4452" i="1"/>
  <c r="H4460" i="1" s="1"/>
  <c r="H4455" i="1"/>
  <c r="H4463" i="1" s="1"/>
  <c r="H4457" i="1"/>
  <c r="H4465" i="1" s="1"/>
  <c r="H4453" i="1"/>
  <c r="H4461" i="1" s="1"/>
  <c r="W3590" i="1" l="1"/>
  <c r="I3591" i="1"/>
  <c r="Q3588" i="1"/>
  <c r="L3586" i="1"/>
  <c r="Y3587" i="1"/>
  <c r="Z3586" i="1"/>
  <c r="J3588" i="1"/>
  <c r="AC3585" i="1"/>
  <c r="U3588" i="1"/>
  <c r="I3587" i="1"/>
  <c r="Q3587" i="1"/>
  <c r="O3589" i="1"/>
  <c r="Q3590" i="1"/>
  <c r="O3585" i="1"/>
  <c r="M3587" i="1"/>
  <c r="I3590" i="1"/>
  <c r="AD3586" i="1"/>
  <c r="K3588" i="1"/>
  <c r="I3588" i="1"/>
  <c r="U3589" i="1"/>
  <c r="Z3591" i="1"/>
  <c r="J3589" i="1"/>
  <c r="Y3588" i="1"/>
  <c r="J3591" i="1"/>
  <c r="O3587" i="1"/>
  <c r="AC3586" i="1"/>
  <c r="T3589" i="1"/>
  <c r="AC3587" i="1"/>
  <c r="Q3591" i="1"/>
  <c r="W3585" i="1"/>
  <c r="AB3588" i="1"/>
  <c r="R3586" i="1"/>
  <c r="W3588" i="1"/>
  <c r="Z3587" i="1"/>
  <c r="V3590" i="1"/>
  <c r="P3591" i="1"/>
  <c r="U3585" i="1"/>
  <c r="K3585" i="1"/>
  <c r="K3589" i="1"/>
  <c r="P3588" i="1"/>
  <c r="T3587" i="1"/>
  <c r="J3585" i="1"/>
  <c r="T3590" i="1"/>
  <c r="K3590" i="1"/>
  <c r="Z3585" i="1"/>
  <c r="T3588" i="1"/>
  <c r="U3591" i="1"/>
  <c r="L3588" i="1"/>
  <c r="AB3589" i="1"/>
  <c r="P3589" i="1"/>
  <c r="P3586" i="1"/>
  <c r="M3585" i="1"/>
  <c r="Q3589" i="1"/>
  <c r="AC3591" i="1"/>
  <c r="U3587" i="1"/>
  <c r="P3587" i="1"/>
  <c r="J3590" i="1"/>
  <c r="L3589" i="1"/>
  <c r="M3590" i="1"/>
  <c r="L3587" i="1"/>
  <c r="O3588" i="1"/>
  <c r="I3585" i="1"/>
  <c r="V3586" i="1"/>
  <c r="T3586" i="1"/>
  <c r="AD3589" i="1"/>
  <c r="Z3588" i="1"/>
  <c r="L3585" i="1"/>
  <c r="AD3588" i="1"/>
  <c r="R3590" i="1"/>
  <c r="V3591" i="1"/>
  <c r="Z3590" i="1"/>
  <c r="R3591" i="1"/>
  <c r="P3590" i="1"/>
  <c r="AC3588" i="1"/>
  <c r="R3588" i="1"/>
  <c r="AB3591" i="1"/>
  <c r="I3586" i="1"/>
  <c r="AB3587" i="1"/>
  <c r="L3590" i="1"/>
  <c r="O3590" i="1"/>
  <c r="AC3589" i="1"/>
  <c r="K3586" i="1"/>
  <c r="V3589" i="1"/>
  <c r="Y3591" i="1"/>
  <c r="U3586" i="1"/>
  <c r="M3589" i="1"/>
  <c r="P3585" i="1"/>
  <c r="M3591" i="1"/>
  <c r="U3590" i="1"/>
  <c r="T3585" i="1"/>
  <c r="AD3590" i="1"/>
  <c r="R3589" i="1"/>
  <c r="Q3585" i="1"/>
  <c r="AD3587" i="1"/>
  <c r="O3586" i="1"/>
  <c r="Y3586" i="1"/>
  <c r="M3586" i="1"/>
  <c r="AC3590" i="1"/>
  <c r="Y3590" i="1"/>
  <c r="AD3585" i="1"/>
  <c r="W3587" i="1"/>
  <c r="I3589" i="1"/>
  <c r="AD3591" i="1"/>
  <c r="Z3589" i="1"/>
  <c r="O3591" i="1"/>
  <c r="V3585" i="1"/>
  <c r="J3586" i="1"/>
  <c r="AB3586" i="1"/>
  <c r="Q3586" i="1"/>
  <c r="Y3585" i="1"/>
  <c r="R3585" i="1"/>
  <c r="K3591" i="1"/>
  <c r="M3588" i="1"/>
  <c r="V3587" i="1"/>
  <c r="T3591" i="1"/>
  <c r="W3586" i="1"/>
  <c r="J3587" i="1"/>
  <c r="AB3585" i="1"/>
  <c r="AB3590" i="1"/>
  <c r="K3587" i="1"/>
  <c r="W3591" i="1"/>
  <c r="L3591" i="1"/>
  <c r="W3589" i="1"/>
  <c r="V3588" i="1"/>
  <c r="R3587" i="1"/>
  <c r="Y3589" i="1"/>
  <c r="Y3252" i="1"/>
  <c r="Z3251" i="1"/>
  <c r="J3253" i="1"/>
  <c r="AC3250" i="1"/>
  <c r="U3253" i="1"/>
  <c r="I3252" i="1"/>
  <c r="Q3252" i="1"/>
  <c r="Y3255" i="1"/>
  <c r="AD3250" i="1"/>
  <c r="W3252" i="1"/>
  <c r="I3254" i="1"/>
  <c r="AD3256" i="1"/>
  <c r="Z3254" i="1"/>
  <c r="O3256" i="1"/>
  <c r="V3250" i="1"/>
  <c r="AD3251" i="1"/>
  <c r="K3253" i="1"/>
  <c r="I3253" i="1"/>
  <c r="U3254" i="1"/>
  <c r="Z3256" i="1"/>
  <c r="J3254" i="1"/>
  <c r="U3252" i="1"/>
  <c r="P3252" i="1"/>
  <c r="J3255" i="1"/>
  <c r="L3254" i="1"/>
  <c r="M3255" i="1"/>
  <c r="L3252" i="1"/>
  <c r="O3253" i="1"/>
  <c r="I3250" i="1"/>
  <c r="V3251" i="1"/>
  <c r="T3251" i="1"/>
  <c r="R3251" i="1"/>
  <c r="W3253" i="1"/>
  <c r="Z3252" i="1"/>
  <c r="V3255" i="1"/>
  <c r="P3256" i="1"/>
  <c r="U3250" i="1"/>
  <c r="K3250" i="1"/>
  <c r="O3254" i="1"/>
  <c r="Q3255" i="1"/>
  <c r="O3250" i="1"/>
  <c r="M3252" i="1"/>
  <c r="I3255" i="1"/>
  <c r="L3253" i="1"/>
  <c r="AB3254" i="1"/>
  <c r="P3254" i="1"/>
  <c r="P3251" i="1"/>
  <c r="M3250" i="1"/>
  <c r="Q3254" i="1"/>
  <c r="AC3256" i="1"/>
  <c r="M3254" i="1"/>
  <c r="P3250" i="1"/>
  <c r="M3256" i="1"/>
  <c r="U3255" i="1"/>
  <c r="T3250" i="1"/>
  <c r="AB3253" i="1"/>
  <c r="W3255" i="1"/>
  <c r="AD3254" i="1"/>
  <c r="I3256" i="1"/>
  <c r="AD3255" i="1"/>
  <c r="Z3253" i="1"/>
  <c r="L3250" i="1"/>
  <c r="AD3253" i="1"/>
  <c r="R3255" i="1"/>
  <c r="K3254" i="1"/>
  <c r="P3253" i="1"/>
  <c r="T3252" i="1"/>
  <c r="J3250" i="1"/>
  <c r="T3255" i="1"/>
  <c r="K3255" i="1"/>
  <c r="Z3250" i="1"/>
  <c r="T3253" i="1"/>
  <c r="U3256" i="1"/>
  <c r="O3255" i="1"/>
  <c r="AC3254" i="1"/>
  <c r="K3251" i="1"/>
  <c r="V3254" i="1"/>
  <c r="Y3256" i="1"/>
  <c r="U3251" i="1"/>
  <c r="AB3255" i="1"/>
  <c r="K3252" i="1"/>
  <c r="W3256" i="1"/>
  <c r="L3256" i="1"/>
  <c r="W3254" i="1"/>
  <c r="V3253" i="1"/>
  <c r="R3252" i="1"/>
  <c r="Y3254" i="1"/>
  <c r="Q3253" i="1"/>
  <c r="L3251" i="1"/>
  <c r="R3254" i="1"/>
  <c r="Q3250" i="1"/>
  <c r="AD3252" i="1"/>
  <c r="O3251" i="1"/>
  <c r="Y3251" i="1"/>
  <c r="M3251" i="1"/>
  <c r="AC3255" i="1"/>
  <c r="V3256" i="1"/>
  <c r="Z3255" i="1"/>
  <c r="R3256" i="1"/>
  <c r="P3255" i="1"/>
  <c r="AC3253" i="1"/>
  <c r="R3253" i="1"/>
  <c r="AB3256" i="1"/>
  <c r="I3251" i="1"/>
  <c r="AB3252" i="1"/>
  <c r="L3255" i="1"/>
  <c r="J3251" i="1"/>
  <c r="AB3251" i="1"/>
  <c r="Q3251" i="1"/>
  <c r="Y3250" i="1"/>
  <c r="R3250" i="1"/>
  <c r="K3256" i="1"/>
  <c r="M3253" i="1"/>
  <c r="V3252" i="1"/>
  <c r="T3256" i="1"/>
  <c r="W3251" i="1"/>
  <c r="J3252" i="1"/>
  <c r="AB3250" i="1"/>
  <c r="Y3253" i="1"/>
  <c r="J3256" i="1"/>
  <c r="O3252" i="1"/>
  <c r="AC3251" i="1"/>
  <c r="T3254" i="1"/>
  <c r="AC3252" i="1"/>
  <c r="Q3256" i="1"/>
  <c r="W3250" i="1"/>
  <c r="Y4235" i="1"/>
  <c r="Z4234" i="1"/>
  <c r="J4236" i="1"/>
  <c r="AC4233" i="1"/>
  <c r="U4236" i="1"/>
  <c r="I4235" i="1"/>
  <c r="Q4235" i="1"/>
  <c r="Y4238" i="1"/>
  <c r="AD4233" i="1"/>
  <c r="W4235" i="1"/>
  <c r="I4237" i="1"/>
  <c r="AD4239" i="1"/>
  <c r="Z4237" i="1"/>
  <c r="O4239" i="1"/>
  <c r="V4233" i="1"/>
  <c r="AD4234" i="1"/>
  <c r="K4236" i="1"/>
  <c r="I4236" i="1"/>
  <c r="U4237" i="1"/>
  <c r="Z4239" i="1"/>
  <c r="J4237" i="1"/>
  <c r="U4235" i="1"/>
  <c r="P4235" i="1"/>
  <c r="J4238" i="1"/>
  <c r="L4237" i="1"/>
  <c r="M4238" i="1"/>
  <c r="L4235" i="1"/>
  <c r="O4236" i="1"/>
  <c r="I4233" i="1"/>
  <c r="V4234" i="1"/>
  <c r="T4234" i="1"/>
  <c r="AB4236" i="1"/>
  <c r="R4234" i="1"/>
  <c r="W4236" i="1"/>
  <c r="Z4235" i="1"/>
  <c r="V4238" i="1"/>
  <c r="P4239" i="1"/>
  <c r="U4233" i="1"/>
  <c r="K4233" i="1"/>
  <c r="O4237" i="1"/>
  <c r="Q4238" i="1"/>
  <c r="O4233" i="1"/>
  <c r="M4235" i="1"/>
  <c r="I4238" i="1"/>
  <c r="L4236" i="1"/>
  <c r="AB4237" i="1"/>
  <c r="P4237" i="1"/>
  <c r="P4234" i="1"/>
  <c r="M4233" i="1"/>
  <c r="Q4237" i="1"/>
  <c r="AC4239" i="1"/>
  <c r="M4237" i="1"/>
  <c r="P4233" i="1"/>
  <c r="M4239" i="1"/>
  <c r="U4238" i="1"/>
  <c r="T4233" i="1"/>
  <c r="W4238" i="1"/>
  <c r="AD4237" i="1"/>
  <c r="I4239" i="1"/>
  <c r="AD4238" i="1"/>
  <c r="Z4236" i="1"/>
  <c r="L4233" i="1"/>
  <c r="AD4236" i="1"/>
  <c r="R4238" i="1"/>
  <c r="K4237" i="1"/>
  <c r="P4236" i="1"/>
  <c r="T4235" i="1"/>
  <c r="J4233" i="1"/>
  <c r="T4238" i="1"/>
  <c r="K4238" i="1"/>
  <c r="Z4233" i="1"/>
  <c r="T4236" i="1"/>
  <c r="U4239" i="1"/>
  <c r="O4238" i="1"/>
  <c r="AC4237" i="1"/>
  <c r="K4234" i="1"/>
  <c r="V4237" i="1"/>
  <c r="Y4239" i="1"/>
  <c r="U4234" i="1"/>
  <c r="AB4238" i="1"/>
  <c r="K4235" i="1"/>
  <c r="W4239" i="1"/>
  <c r="L4239" i="1"/>
  <c r="W4237" i="1"/>
  <c r="V4236" i="1"/>
  <c r="R4235" i="1"/>
  <c r="Y4237" i="1"/>
  <c r="Q4236" i="1"/>
  <c r="L4234" i="1"/>
  <c r="R4237" i="1"/>
  <c r="Q4233" i="1"/>
  <c r="AD4235" i="1"/>
  <c r="O4234" i="1"/>
  <c r="Y4234" i="1"/>
  <c r="M4234" i="1"/>
  <c r="AC4238" i="1"/>
  <c r="V4239" i="1"/>
  <c r="Z4238" i="1"/>
  <c r="R4239" i="1"/>
  <c r="P4238" i="1"/>
  <c r="AC4236" i="1"/>
  <c r="R4236" i="1"/>
  <c r="AB4239" i="1"/>
  <c r="I4234" i="1"/>
  <c r="AB4235" i="1"/>
  <c r="L4238" i="1"/>
  <c r="N4238" i="1" s="1"/>
  <c r="J4234" i="1"/>
  <c r="AB4234" i="1"/>
  <c r="Q4234" i="1"/>
  <c r="Y4233" i="1"/>
  <c r="R4233" i="1"/>
  <c r="K4239" i="1"/>
  <c r="M4236" i="1"/>
  <c r="V4235" i="1"/>
  <c r="T4239" i="1"/>
  <c r="W4234" i="1"/>
  <c r="J4235" i="1"/>
  <c r="AB4233" i="1"/>
  <c r="Y4236" i="1"/>
  <c r="J4239" i="1"/>
  <c r="O4235" i="1"/>
  <c r="AC4234" i="1"/>
  <c r="T4237" i="1"/>
  <c r="AC4235" i="1"/>
  <c r="Q4239" i="1"/>
  <c r="W4233" i="1"/>
  <c r="R2629" i="1"/>
  <c r="R3684" i="1"/>
  <c r="R4140" i="1"/>
  <c r="R2717" i="1"/>
  <c r="R2693" i="1"/>
  <c r="R3205" i="1"/>
  <c r="R3204" i="1"/>
  <c r="R3683" i="1"/>
  <c r="R2716" i="1"/>
  <c r="R2628" i="1"/>
  <c r="R4139" i="1"/>
  <c r="R2692" i="1"/>
  <c r="R3206" i="1"/>
  <c r="R3685" i="1"/>
  <c r="R2718" i="1"/>
  <c r="R2630" i="1"/>
  <c r="R2694" i="1"/>
  <c r="R4141" i="1"/>
  <c r="R2627" i="1"/>
  <c r="R3203" i="1"/>
  <c r="R4138" i="1"/>
  <c r="R2691" i="1"/>
  <c r="R2715" i="1"/>
  <c r="R3682" i="1"/>
  <c r="R2626" i="1"/>
  <c r="R4137" i="1"/>
  <c r="R2690" i="1"/>
  <c r="R3681" i="1"/>
  <c r="R2714" i="1"/>
  <c r="R3202" i="1"/>
  <c r="R2688" i="1"/>
  <c r="R2624" i="1"/>
  <c r="R2712" i="1"/>
  <c r="R3200" i="1"/>
  <c r="R3679" i="1"/>
  <c r="R4135" i="1"/>
  <c r="R3201" i="1"/>
  <c r="R2625" i="1"/>
  <c r="R2713" i="1"/>
  <c r="R4136" i="1"/>
  <c r="R2689" i="1"/>
  <c r="R3680" i="1"/>
  <c r="W1878" i="1"/>
  <c r="W406" i="1"/>
  <c r="AD1877" i="1"/>
  <c r="AD405" i="1"/>
  <c r="I1879" i="1"/>
  <c r="I407" i="1"/>
  <c r="AD1878" i="1"/>
  <c r="AD406" i="1"/>
  <c r="Z1876" i="1"/>
  <c r="Z404" i="1"/>
  <c r="L1873" i="1"/>
  <c r="L401" i="1"/>
  <c r="AD1876" i="1"/>
  <c r="AD404" i="1"/>
  <c r="R1878" i="1"/>
  <c r="R406" i="1"/>
  <c r="K405" i="1"/>
  <c r="K1877" i="1"/>
  <c r="P404" i="1"/>
  <c r="P1876" i="1"/>
  <c r="T403" i="1"/>
  <c r="T1875" i="1"/>
  <c r="J1873" i="1"/>
  <c r="J401" i="1"/>
  <c r="T406" i="1"/>
  <c r="T1878" i="1"/>
  <c r="K1878" i="1"/>
  <c r="K406" i="1"/>
  <c r="Z1873" i="1"/>
  <c r="Z401" i="1"/>
  <c r="T404" i="1"/>
  <c r="T1876" i="1"/>
  <c r="U1879" i="1"/>
  <c r="U407" i="1"/>
  <c r="L404" i="1"/>
  <c r="L1876" i="1"/>
  <c r="AB1877" i="1"/>
  <c r="AB405" i="1"/>
  <c r="P405" i="1"/>
  <c r="P1877" i="1"/>
  <c r="P1874" i="1"/>
  <c r="P402" i="1"/>
  <c r="M1873" i="1"/>
  <c r="M401" i="1"/>
  <c r="Q405" i="1"/>
  <c r="Q1877" i="1"/>
  <c r="AC1879" i="1"/>
  <c r="AC407" i="1"/>
  <c r="M405" i="1"/>
  <c r="M1877" i="1"/>
  <c r="P1873" i="1"/>
  <c r="P401" i="1"/>
  <c r="M407" i="1"/>
  <c r="M1879" i="1"/>
  <c r="U1878" i="1"/>
  <c r="U406" i="1"/>
  <c r="T401" i="1"/>
  <c r="T1873" i="1"/>
  <c r="AB404" i="1"/>
  <c r="AB1876" i="1"/>
  <c r="Q404" i="1"/>
  <c r="Q1876" i="1"/>
  <c r="L402" i="1"/>
  <c r="L1874" i="1"/>
  <c r="R405" i="1"/>
  <c r="R1877" i="1"/>
  <c r="Q1873" i="1"/>
  <c r="Q401" i="1"/>
  <c r="AD403" i="1"/>
  <c r="AD1875" i="1"/>
  <c r="O1874" i="1"/>
  <c r="O402" i="1"/>
  <c r="Y402" i="1"/>
  <c r="Y1874" i="1"/>
  <c r="M402" i="1"/>
  <c r="M1874" i="1"/>
  <c r="AC406" i="1"/>
  <c r="AC1878" i="1"/>
  <c r="V1879" i="1"/>
  <c r="V407" i="1"/>
  <c r="Z1878" i="1"/>
  <c r="Z406" i="1"/>
  <c r="R407" i="1"/>
  <c r="R1879" i="1"/>
  <c r="P406" i="1"/>
  <c r="P1878" i="1"/>
  <c r="AC1876" i="1"/>
  <c r="AC404" i="1"/>
  <c r="R404" i="1"/>
  <c r="R1876" i="1"/>
  <c r="AB407" i="1"/>
  <c r="AB1879" i="1"/>
  <c r="I1874" i="1"/>
  <c r="I402" i="1"/>
  <c r="AB403" i="1"/>
  <c r="AB1875" i="1"/>
  <c r="L406" i="1"/>
  <c r="L1878" i="1"/>
  <c r="O1878" i="1"/>
  <c r="O406" i="1"/>
  <c r="AC405" i="1"/>
  <c r="AC1877" i="1"/>
  <c r="K402" i="1"/>
  <c r="K1874" i="1"/>
  <c r="V1877" i="1"/>
  <c r="V405" i="1"/>
  <c r="Y407" i="1"/>
  <c r="Y1879" i="1"/>
  <c r="U1874" i="1"/>
  <c r="U402" i="1"/>
  <c r="AB1878" i="1"/>
  <c r="AB406" i="1"/>
  <c r="K1875" i="1"/>
  <c r="K403" i="1"/>
  <c r="W407" i="1"/>
  <c r="W1879" i="1"/>
  <c r="L407" i="1"/>
  <c r="L1879" i="1"/>
  <c r="W1877" i="1"/>
  <c r="W405" i="1"/>
  <c r="V1876" i="1"/>
  <c r="V404" i="1"/>
  <c r="R1875" i="1"/>
  <c r="R403" i="1"/>
  <c r="Y1877" i="1"/>
  <c r="Y405" i="1"/>
  <c r="Y403" i="1"/>
  <c r="Y1875" i="1"/>
  <c r="Z1874" i="1"/>
  <c r="Z402" i="1"/>
  <c r="J1876" i="1"/>
  <c r="J404" i="1"/>
  <c r="AC1873" i="1"/>
  <c r="AC401" i="1"/>
  <c r="U1876" i="1"/>
  <c r="U404" i="1"/>
  <c r="I403" i="1"/>
  <c r="I1875" i="1"/>
  <c r="Q1875" i="1"/>
  <c r="Q403" i="1"/>
  <c r="Y1878" i="1"/>
  <c r="Y406" i="1"/>
  <c r="AD1873" i="1"/>
  <c r="AD401" i="1"/>
  <c r="W1875" i="1"/>
  <c r="W403" i="1"/>
  <c r="I405" i="1"/>
  <c r="I1877" i="1"/>
  <c r="AD1879" i="1"/>
  <c r="AD407" i="1"/>
  <c r="Z1877" i="1"/>
  <c r="Z405" i="1"/>
  <c r="O407" i="1"/>
  <c r="O1879" i="1"/>
  <c r="V1873" i="1"/>
  <c r="V401" i="1"/>
  <c r="J1874" i="1"/>
  <c r="J402" i="1"/>
  <c r="AB1874" i="1"/>
  <c r="AB402" i="1"/>
  <c r="Q1874" i="1"/>
  <c r="Q402" i="1"/>
  <c r="Y1873" i="1"/>
  <c r="Y401" i="1"/>
  <c r="R401" i="1"/>
  <c r="R1873" i="1"/>
  <c r="K1879" i="1"/>
  <c r="K407" i="1"/>
  <c r="M1876" i="1"/>
  <c r="M404" i="1"/>
  <c r="V403" i="1"/>
  <c r="V1875" i="1"/>
  <c r="T1879" i="1"/>
  <c r="T407" i="1"/>
  <c r="W1874" i="1"/>
  <c r="W402" i="1"/>
  <c r="J1875" i="1"/>
  <c r="J403" i="1"/>
  <c r="AB1873" i="1"/>
  <c r="AB401" i="1"/>
  <c r="Y404" i="1"/>
  <c r="Y1876" i="1"/>
  <c r="J1879" i="1"/>
  <c r="J407" i="1"/>
  <c r="O403" i="1"/>
  <c r="O1875" i="1"/>
  <c r="AC402" i="1"/>
  <c r="AC1874" i="1"/>
  <c r="T405" i="1"/>
  <c r="T1877" i="1"/>
  <c r="AC1875" i="1"/>
  <c r="AC403" i="1"/>
  <c r="Q1879" i="1"/>
  <c r="Q407" i="1"/>
  <c r="W401" i="1"/>
  <c r="W1873" i="1"/>
  <c r="R1874" i="1"/>
  <c r="R402" i="1"/>
  <c r="W1876" i="1"/>
  <c r="W404" i="1"/>
  <c r="Z403" i="1"/>
  <c r="Z1875" i="1"/>
  <c r="V406" i="1"/>
  <c r="V1878" i="1"/>
  <c r="P1879" i="1"/>
  <c r="P407" i="1"/>
  <c r="U401" i="1"/>
  <c r="U1873" i="1"/>
  <c r="K1873" i="1"/>
  <c r="K401" i="1"/>
  <c r="O405" i="1"/>
  <c r="O1877" i="1"/>
  <c r="Q1878" i="1"/>
  <c r="Q406" i="1"/>
  <c r="O401" i="1"/>
  <c r="O1873" i="1"/>
  <c r="M1875" i="1"/>
  <c r="M403" i="1"/>
  <c r="I406" i="1"/>
  <c r="I1878" i="1"/>
  <c r="AD402" i="1"/>
  <c r="AD1874" i="1"/>
  <c r="K404" i="1"/>
  <c r="K1876" i="1"/>
  <c r="I1876" i="1"/>
  <c r="I404" i="1"/>
  <c r="U405" i="1"/>
  <c r="U1877" i="1"/>
  <c r="Z407" i="1"/>
  <c r="Z1879" i="1"/>
  <c r="J405" i="1"/>
  <c r="J1877" i="1"/>
  <c r="U1875" i="1"/>
  <c r="U403" i="1"/>
  <c r="P403" i="1"/>
  <c r="P1875" i="1"/>
  <c r="J1878" i="1"/>
  <c r="J406" i="1"/>
  <c r="L1877" i="1"/>
  <c r="L405" i="1"/>
  <c r="M1878" i="1"/>
  <c r="M406" i="1"/>
  <c r="L403" i="1"/>
  <c r="L1875" i="1"/>
  <c r="O1876" i="1"/>
  <c r="O404" i="1"/>
  <c r="I401" i="1"/>
  <c r="I1873" i="1"/>
  <c r="V1874" i="1"/>
  <c r="V402" i="1"/>
  <c r="T1874" i="1"/>
  <c r="T402" i="1"/>
  <c r="W374" i="1"/>
  <c r="W1846" i="1"/>
  <c r="AD373" i="1"/>
  <c r="AD1845" i="1"/>
  <c r="I375" i="1"/>
  <c r="I1847" i="1"/>
  <c r="AD374" i="1"/>
  <c r="AD1846" i="1"/>
  <c r="Z372" i="1"/>
  <c r="Z1844" i="1"/>
  <c r="L369" i="1"/>
  <c r="L1841" i="1"/>
  <c r="AD372" i="1"/>
  <c r="AD1844" i="1"/>
  <c r="R374" i="1"/>
  <c r="R1846" i="1"/>
  <c r="K373" i="1"/>
  <c r="K1845" i="1"/>
  <c r="P372" i="1"/>
  <c r="P1844" i="1"/>
  <c r="T371" i="1"/>
  <c r="T1843" i="1"/>
  <c r="J369" i="1"/>
  <c r="J1841" i="1"/>
  <c r="T374" i="1"/>
  <c r="T1846" i="1"/>
  <c r="K374" i="1"/>
  <c r="K1846" i="1"/>
  <c r="Z369" i="1"/>
  <c r="Z1841" i="1"/>
  <c r="T372" i="1"/>
  <c r="T1844" i="1"/>
  <c r="U375" i="1"/>
  <c r="U1847" i="1"/>
  <c r="L372" i="1"/>
  <c r="L1844" i="1"/>
  <c r="AB373" i="1"/>
  <c r="AB1845" i="1"/>
  <c r="P373" i="1"/>
  <c r="P1845" i="1"/>
  <c r="P370" i="1"/>
  <c r="P1842" i="1"/>
  <c r="M369" i="1"/>
  <c r="M1841" i="1"/>
  <c r="Q373" i="1"/>
  <c r="Q1845" i="1"/>
  <c r="AC375" i="1"/>
  <c r="AC1847" i="1"/>
  <c r="M373" i="1"/>
  <c r="M1845" i="1"/>
  <c r="P369" i="1"/>
  <c r="P1841" i="1"/>
  <c r="M375" i="1"/>
  <c r="M1847" i="1"/>
  <c r="U374" i="1"/>
  <c r="U1846" i="1"/>
  <c r="T369" i="1"/>
  <c r="T1841" i="1"/>
  <c r="Q372" i="1"/>
  <c r="Q1844" i="1"/>
  <c r="L370" i="1"/>
  <c r="L1842" i="1"/>
  <c r="R373" i="1"/>
  <c r="R1845" i="1"/>
  <c r="Q369" i="1"/>
  <c r="Q1841" i="1"/>
  <c r="AD371" i="1"/>
  <c r="AD1843" i="1"/>
  <c r="O370" i="1"/>
  <c r="O1842" i="1"/>
  <c r="Y370" i="1"/>
  <c r="Y1842" i="1"/>
  <c r="M370" i="1"/>
  <c r="M1842" i="1"/>
  <c r="AC374" i="1"/>
  <c r="AC1846" i="1"/>
  <c r="V375" i="1"/>
  <c r="V1847" i="1"/>
  <c r="Z374" i="1"/>
  <c r="Z1846" i="1"/>
  <c r="R375" i="1"/>
  <c r="R1847" i="1"/>
  <c r="P374" i="1"/>
  <c r="P1846" i="1"/>
  <c r="AC372" i="1"/>
  <c r="AC1844" i="1"/>
  <c r="R372" i="1"/>
  <c r="R1844" i="1"/>
  <c r="AB375" i="1"/>
  <c r="AB1847" i="1"/>
  <c r="I370" i="1"/>
  <c r="I1842" i="1"/>
  <c r="AB371" i="1"/>
  <c r="AB1843" i="1"/>
  <c r="L374" i="1"/>
  <c r="L1846" i="1"/>
  <c r="O374" i="1"/>
  <c r="O1846" i="1"/>
  <c r="AC373" i="1"/>
  <c r="AC1845" i="1"/>
  <c r="K370" i="1"/>
  <c r="N370" i="1" s="1"/>
  <c r="K1842" i="1"/>
  <c r="N1842" i="1" s="1"/>
  <c r="V373" i="1"/>
  <c r="V1845" i="1"/>
  <c r="Y375" i="1"/>
  <c r="Y1847" i="1"/>
  <c r="U370" i="1"/>
  <c r="U1842" i="1"/>
  <c r="AB374" i="1"/>
  <c r="AB1846" i="1"/>
  <c r="K371" i="1"/>
  <c r="K1843" i="1"/>
  <c r="W375" i="1"/>
  <c r="W1847" i="1"/>
  <c r="L375" i="1"/>
  <c r="L1847" i="1"/>
  <c r="W373" i="1"/>
  <c r="W1845" i="1"/>
  <c r="V372" i="1"/>
  <c r="V1844" i="1"/>
  <c r="R371" i="1"/>
  <c r="R1843" i="1"/>
  <c r="Y373" i="1"/>
  <c r="Y1845" i="1"/>
  <c r="Y371" i="1"/>
  <c r="Y1843" i="1"/>
  <c r="Z370" i="1"/>
  <c r="Z1842" i="1"/>
  <c r="J372" i="1"/>
  <c r="J1844" i="1"/>
  <c r="AC369" i="1"/>
  <c r="AC1841" i="1"/>
  <c r="U372" i="1"/>
  <c r="U1844" i="1"/>
  <c r="I371" i="1"/>
  <c r="I1843" i="1"/>
  <c r="Q371" i="1"/>
  <c r="Q1843" i="1"/>
  <c r="Y374" i="1"/>
  <c r="Y1846" i="1"/>
  <c r="AD369" i="1"/>
  <c r="AD1841" i="1"/>
  <c r="W371" i="1"/>
  <c r="W1843" i="1"/>
  <c r="I373" i="1"/>
  <c r="I1845" i="1"/>
  <c r="AD375" i="1"/>
  <c r="AD1847" i="1"/>
  <c r="Z373" i="1"/>
  <c r="Z1845" i="1"/>
  <c r="O375" i="1"/>
  <c r="O1847" i="1"/>
  <c r="V369" i="1"/>
  <c r="V1841" i="1"/>
  <c r="J370" i="1"/>
  <c r="J1842" i="1"/>
  <c r="AB370" i="1"/>
  <c r="AB1842" i="1"/>
  <c r="Q370" i="1"/>
  <c r="Q1842" i="1"/>
  <c r="Y369" i="1"/>
  <c r="AA369" i="1" s="1"/>
  <c r="Y1841" i="1"/>
  <c r="R369" i="1"/>
  <c r="R1841" i="1"/>
  <c r="K375" i="1"/>
  <c r="K1847" i="1"/>
  <c r="M372" i="1"/>
  <c r="M1844" i="1"/>
  <c r="V371" i="1"/>
  <c r="V1843" i="1"/>
  <c r="T375" i="1"/>
  <c r="T1847" i="1"/>
  <c r="W370" i="1"/>
  <c r="W1842" i="1"/>
  <c r="J371" i="1"/>
  <c r="J1843" i="1"/>
  <c r="AB369" i="1"/>
  <c r="AB1841" i="1"/>
  <c r="Y372" i="1"/>
  <c r="Y1844" i="1"/>
  <c r="J375" i="1"/>
  <c r="J1847" i="1"/>
  <c r="O371" i="1"/>
  <c r="O1843" i="1"/>
  <c r="AC370" i="1"/>
  <c r="AC1842" i="1"/>
  <c r="T373" i="1"/>
  <c r="T1845" i="1"/>
  <c r="AC371" i="1"/>
  <c r="AC1843" i="1"/>
  <c r="Q375" i="1"/>
  <c r="Q1847" i="1"/>
  <c r="W369" i="1"/>
  <c r="W1841" i="1"/>
  <c r="AB372" i="1"/>
  <c r="AB1844" i="1"/>
  <c r="R370" i="1"/>
  <c r="R1842" i="1"/>
  <c r="W372" i="1"/>
  <c r="W1844" i="1"/>
  <c r="Z371" i="1"/>
  <c r="Z1843" i="1"/>
  <c r="V374" i="1"/>
  <c r="V1846" i="1"/>
  <c r="P375" i="1"/>
  <c r="P1847" i="1"/>
  <c r="U369" i="1"/>
  <c r="U1841" i="1"/>
  <c r="K369" i="1"/>
  <c r="K1841" i="1"/>
  <c r="O373" i="1"/>
  <c r="O1845" i="1"/>
  <c r="Q374" i="1"/>
  <c r="Q1846" i="1"/>
  <c r="O369" i="1"/>
  <c r="O1841" i="1"/>
  <c r="M371" i="1"/>
  <c r="M1843" i="1"/>
  <c r="I374" i="1"/>
  <c r="I1846" i="1"/>
  <c r="AD370" i="1"/>
  <c r="AD1842" i="1"/>
  <c r="K372" i="1"/>
  <c r="K1844" i="1"/>
  <c r="I372" i="1"/>
  <c r="I1844" i="1"/>
  <c r="U373" i="1"/>
  <c r="U1845" i="1"/>
  <c r="Z375" i="1"/>
  <c r="Z1847" i="1"/>
  <c r="AA1847" i="1" s="1"/>
  <c r="J373" i="1"/>
  <c r="J1845" i="1"/>
  <c r="U371" i="1"/>
  <c r="U1843" i="1"/>
  <c r="P371" i="1"/>
  <c r="P1843" i="1"/>
  <c r="J374" i="1"/>
  <c r="J1846" i="1"/>
  <c r="L373" i="1"/>
  <c r="L1845" i="1"/>
  <c r="M374" i="1"/>
  <c r="M1846" i="1"/>
  <c r="L371" i="1"/>
  <c r="L1843" i="1"/>
  <c r="O372" i="1"/>
  <c r="O1844" i="1"/>
  <c r="I369" i="1"/>
  <c r="I1841" i="1"/>
  <c r="V370" i="1"/>
  <c r="V1842" i="1"/>
  <c r="T370" i="1"/>
  <c r="T1842" i="1"/>
  <c r="AB2627" i="1"/>
  <c r="AB3682" i="1"/>
  <c r="AB2715" i="1"/>
  <c r="AB3203" i="1"/>
  <c r="AB2691" i="1"/>
  <c r="AB4138" i="1"/>
  <c r="W4138" i="1"/>
  <c r="W2691" i="1"/>
  <c r="W3682" i="1"/>
  <c r="W3203" i="1"/>
  <c r="W2715" i="1"/>
  <c r="W2627" i="1"/>
  <c r="Z2714" i="1"/>
  <c r="Z2626" i="1"/>
  <c r="Z2690" i="1"/>
  <c r="Z3681" i="1"/>
  <c r="Z4137" i="1"/>
  <c r="Z3202" i="1"/>
  <c r="V2693" i="1"/>
  <c r="V2629" i="1"/>
  <c r="V3684" i="1"/>
  <c r="V4140" i="1"/>
  <c r="V3205" i="1"/>
  <c r="V2717" i="1"/>
  <c r="P4141" i="1"/>
  <c r="P2718" i="1"/>
  <c r="P2630" i="1"/>
  <c r="P3206" i="1"/>
  <c r="P2694" i="1"/>
  <c r="P3685" i="1"/>
  <c r="U4135" i="1"/>
  <c r="U2624" i="1"/>
  <c r="U3200" i="1"/>
  <c r="U3679" i="1"/>
  <c r="U2712" i="1"/>
  <c r="U2688" i="1"/>
  <c r="K4135" i="1"/>
  <c r="K3679" i="1"/>
  <c r="K2712" i="1"/>
  <c r="K3200" i="1"/>
  <c r="K2688" i="1"/>
  <c r="K2624" i="1"/>
  <c r="O4139" i="1"/>
  <c r="O2716" i="1"/>
  <c r="O2628" i="1"/>
  <c r="O3683" i="1"/>
  <c r="O3204" i="1"/>
  <c r="O2692" i="1"/>
  <c r="Q4140" i="1"/>
  <c r="Q3684" i="1"/>
  <c r="Q2717" i="1"/>
  <c r="Q2693" i="1"/>
  <c r="Q3205" i="1"/>
  <c r="Q2629" i="1"/>
  <c r="O2712" i="1"/>
  <c r="O2688" i="1"/>
  <c r="O3679" i="1"/>
  <c r="O4135" i="1"/>
  <c r="O3200" i="1"/>
  <c r="O2624" i="1"/>
  <c r="M2714" i="1"/>
  <c r="M2626" i="1"/>
  <c r="M2690" i="1"/>
  <c r="M3681" i="1"/>
  <c r="M3202" i="1"/>
  <c r="M4137" i="1"/>
  <c r="I2717" i="1"/>
  <c r="I4140" i="1"/>
  <c r="I2629" i="1"/>
  <c r="I2693" i="1"/>
  <c r="I3684" i="1"/>
  <c r="I3205" i="1"/>
  <c r="AD4136" i="1"/>
  <c r="AD3680" i="1"/>
  <c r="AD2625" i="1"/>
  <c r="AD2713" i="1"/>
  <c r="AD3201" i="1"/>
  <c r="AD2689" i="1"/>
  <c r="K2691" i="1"/>
  <c r="K2627" i="1"/>
  <c r="K4138" i="1"/>
  <c r="K2715" i="1"/>
  <c r="K3203" i="1"/>
  <c r="K3682" i="1"/>
  <c r="I2627" i="1"/>
  <c r="I2691" i="1"/>
  <c r="I3203" i="1"/>
  <c r="I4138" i="1"/>
  <c r="I2715" i="1"/>
  <c r="I3682" i="1"/>
  <c r="U2692" i="1"/>
  <c r="U3683" i="1"/>
  <c r="U2628" i="1"/>
  <c r="U3204" i="1"/>
  <c r="U4139" i="1"/>
  <c r="U2716" i="1"/>
  <c r="Z3206" i="1"/>
  <c r="Z2630" i="1"/>
  <c r="Z2694" i="1"/>
  <c r="Z4141" i="1"/>
  <c r="Z2718" i="1"/>
  <c r="Z3685" i="1"/>
  <c r="J2628" i="1"/>
  <c r="J3683" i="1"/>
  <c r="J2716" i="1"/>
  <c r="J3204" i="1"/>
  <c r="J2692" i="1"/>
  <c r="J4139" i="1"/>
  <c r="U3681" i="1"/>
  <c r="U2626" i="1"/>
  <c r="U2690" i="1"/>
  <c r="U3202" i="1"/>
  <c r="U2714" i="1"/>
  <c r="U4137" i="1"/>
  <c r="P4137" i="1"/>
  <c r="P2626" i="1"/>
  <c r="P2690" i="1"/>
  <c r="P3202" i="1"/>
  <c r="P3681" i="1"/>
  <c r="P2714" i="1"/>
  <c r="J2693" i="1"/>
  <c r="J2717" i="1"/>
  <c r="J4140" i="1"/>
  <c r="J2629" i="1"/>
  <c r="J3205" i="1"/>
  <c r="J3684" i="1"/>
  <c r="L3204" i="1"/>
  <c r="L4139" i="1"/>
  <c r="L2716" i="1"/>
  <c r="L2692" i="1"/>
  <c r="L3683" i="1"/>
  <c r="L2628" i="1"/>
  <c r="M2629" i="1"/>
  <c r="M2717" i="1"/>
  <c r="M4140" i="1"/>
  <c r="M3205" i="1"/>
  <c r="M3684" i="1"/>
  <c r="M2693" i="1"/>
  <c r="L3202" i="1"/>
  <c r="L4137" i="1"/>
  <c r="L2626" i="1"/>
  <c r="L2690" i="1"/>
  <c r="L2714" i="1"/>
  <c r="L3681" i="1"/>
  <c r="O4138" i="1"/>
  <c r="O2627" i="1"/>
  <c r="O3203" i="1"/>
  <c r="O2715" i="1"/>
  <c r="O2691" i="1"/>
  <c r="O3682" i="1"/>
  <c r="I2624" i="1"/>
  <c r="I2712" i="1"/>
  <c r="I3200" i="1"/>
  <c r="I3679" i="1"/>
  <c r="I4135" i="1"/>
  <c r="I2688" i="1"/>
  <c r="V4136" i="1"/>
  <c r="V2713" i="1"/>
  <c r="V3201" i="1"/>
  <c r="V2625" i="1"/>
  <c r="V3680" i="1"/>
  <c r="V2689" i="1"/>
  <c r="T3680" i="1"/>
  <c r="T4136" i="1"/>
  <c r="T2713" i="1"/>
  <c r="T3201" i="1"/>
  <c r="T2689" i="1"/>
  <c r="T2625" i="1"/>
  <c r="W2693" i="1"/>
  <c r="W2717" i="1"/>
  <c r="W3684" i="1"/>
  <c r="W2629" i="1"/>
  <c r="W3205" i="1"/>
  <c r="W4140" i="1"/>
  <c r="AD2716" i="1"/>
  <c r="AD3683" i="1"/>
  <c r="AD2692" i="1"/>
  <c r="AD3204" i="1"/>
  <c r="AD4139" i="1"/>
  <c r="AD2628" i="1"/>
  <c r="I2718" i="1"/>
  <c r="I2694" i="1"/>
  <c r="I3685" i="1"/>
  <c r="I3206" i="1"/>
  <c r="I4141" i="1"/>
  <c r="I2630" i="1"/>
  <c r="AD2693" i="1"/>
  <c r="AD2717" i="1"/>
  <c r="AD3684" i="1"/>
  <c r="AD2629" i="1"/>
  <c r="AD4140" i="1"/>
  <c r="AD3205" i="1"/>
  <c r="Z4138" i="1"/>
  <c r="Z3682" i="1"/>
  <c r="Z2627" i="1"/>
  <c r="Z3203" i="1"/>
  <c r="Z2715" i="1"/>
  <c r="Z2691" i="1"/>
  <c r="L2688" i="1"/>
  <c r="L2624" i="1"/>
  <c r="L3679" i="1"/>
  <c r="L3200" i="1"/>
  <c r="L2712" i="1"/>
  <c r="L4135" i="1"/>
  <c r="AD2691" i="1"/>
  <c r="AD3682" i="1"/>
  <c r="AD3203" i="1"/>
  <c r="AD2627" i="1"/>
  <c r="AD4138" i="1"/>
  <c r="AD2715" i="1"/>
  <c r="K2628" i="1"/>
  <c r="K4139" i="1"/>
  <c r="K2692" i="1"/>
  <c r="K3204" i="1"/>
  <c r="K3683" i="1"/>
  <c r="K2716" i="1"/>
  <c r="P2627" i="1"/>
  <c r="P3203" i="1"/>
  <c r="P2715" i="1"/>
  <c r="P4138" i="1"/>
  <c r="P3682" i="1"/>
  <c r="P2691" i="1"/>
  <c r="T2714" i="1"/>
  <c r="T2626" i="1"/>
  <c r="T2690" i="1"/>
  <c r="T3202" i="1"/>
  <c r="T4137" i="1"/>
  <c r="T3681" i="1"/>
  <c r="J2712" i="1"/>
  <c r="J3200" i="1"/>
  <c r="J3679" i="1"/>
  <c r="J2688" i="1"/>
  <c r="J2624" i="1"/>
  <c r="J4135" i="1"/>
  <c r="T2693" i="1"/>
  <c r="T4140" i="1"/>
  <c r="T3205" i="1"/>
  <c r="T2717" i="1"/>
  <c r="T2629" i="1"/>
  <c r="T3684" i="1"/>
  <c r="K2629" i="1"/>
  <c r="K4140" i="1"/>
  <c r="K2693" i="1"/>
  <c r="K2717" i="1"/>
  <c r="K3684" i="1"/>
  <c r="K3205" i="1"/>
  <c r="Z2688" i="1"/>
  <c r="Z3200" i="1"/>
  <c r="Z3679" i="1"/>
  <c r="Z4135" i="1"/>
  <c r="Z2712" i="1"/>
  <c r="Z2624" i="1"/>
  <c r="T3203" i="1"/>
  <c r="T3682" i="1"/>
  <c r="T2627" i="1"/>
  <c r="T4138" i="1"/>
  <c r="T2691" i="1"/>
  <c r="T2715" i="1"/>
  <c r="U4141" i="1"/>
  <c r="U2630" i="1"/>
  <c r="U2694" i="1"/>
  <c r="U2718" i="1"/>
  <c r="U3206" i="1"/>
  <c r="U3685" i="1"/>
  <c r="L3203" i="1"/>
  <c r="L2691" i="1"/>
  <c r="L2715" i="1"/>
  <c r="L3682" i="1"/>
  <c r="L4138" i="1"/>
  <c r="L2627" i="1"/>
  <c r="AB2628" i="1"/>
  <c r="AB2716" i="1"/>
  <c r="AB3683" i="1"/>
  <c r="AB3204" i="1"/>
  <c r="AB2692" i="1"/>
  <c r="AB4139" i="1"/>
  <c r="P2628" i="1"/>
  <c r="P2692" i="1"/>
  <c r="P3683" i="1"/>
  <c r="P3204" i="1"/>
  <c r="P4139" i="1"/>
  <c r="P2716" i="1"/>
  <c r="P2713" i="1"/>
  <c r="P3680" i="1"/>
  <c r="P3201" i="1"/>
  <c r="P2689" i="1"/>
  <c r="P4136" i="1"/>
  <c r="P2625" i="1"/>
  <c r="M3200" i="1"/>
  <c r="M3679" i="1"/>
  <c r="M2624" i="1"/>
  <c r="M4135" i="1"/>
  <c r="M2688" i="1"/>
  <c r="M2712" i="1"/>
  <c r="Q3204" i="1"/>
  <c r="Q2628" i="1"/>
  <c r="Q4139" i="1"/>
  <c r="Q2692" i="1"/>
  <c r="Q2716" i="1"/>
  <c r="Q3683" i="1"/>
  <c r="AC2718" i="1"/>
  <c r="AC4141" i="1"/>
  <c r="AC2630" i="1"/>
  <c r="AC3206" i="1"/>
  <c r="AC2694" i="1"/>
  <c r="AC3685" i="1"/>
  <c r="M3204" i="1"/>
  <c r="M4139" i="1"/>
  <c r="M2628" i="1"/>
  <c r="M3683" i="1"/>
  <c r="M2716" i="1"/>
  <c r="M2692" i="1"/>
  <c r="P2624" i="1"/>
  <c r="P3679" i="1"/>
  <c r="P3200" i="1"/>
  <c r="P4135" i="1"/>
  <c r="P2688" i="1"/>
  <c r="P2712" i="1"/>
  <c r="M4141" i="1"/>
  <c r="M3685" i="1"/>
  <c r="M3206" i="1"/>
  <c r="M2718" i="1"/>
  <c r="M2694" i="1"/>
  <c r="M2630" i="1"/>
  <c r="U2629" i="1"/>
  <c r="U4140" i="1"/>
  <c r="U3205" i="1"/>
  <c r="U2717" i="1"/>
  <c r="U2693" i="1"/>
  <c r="U3684" i="1"/>
  <c r="T2712" i="1"/>
  <c r="T2624" i="1"/>
  <c r="T4135" i="1"/>
  <c r="T2688" i="1"/>
  <c r="T3679" i="1"/>
  <c r="T3200" i="1"/>
  <c r="Q2715" i="1"/>
  <c r="Q2627" i="1"/>
  <c r="Q4138" i="1"/>
  <c r="Q3682" i="1"/>
  <c r="Q2691" i="1"/>
  <c r="Q3203" i="1"/>
  <c r="L2689" i="1"/>
  <c r="L4136" i="1"/>
  <c r="L3201" i="1"/>
  <c r="L2713" i="1"/>
  <c r="L2625" i="1"/>
  <c r="L3680" i="1"/>
  <c r="Q2624" i="1"/>
  <c r="Q2712" i="1"/>
  <c r="Q3679" i="1"/>
  <c r="Q3200" i="1"/>
  <c r="Q2688" i="1"/>
  <c r="Q4135" i="1"/>
  <c r="AD2626" i="1"/>
  <c r="AD2714" i="1"/>
  <c r="AD3681" i="1"/>
  <c r="AD4137" i="1"/>
  <c r="AD2690" i="1"/>
  <c r="AD3202" i="1"/>
  <c r="O3201" i="1"/>
  <c r="O4136" i="1"/>
  <c r="O2625" i="1"/>
  <c r="O3680" i="1"/>
  <c r="O2689" i="1"/>
  <c r="O2713" i="1"/>
  <c r="Y3680" i="1"/>
  <c r="Y2713" i="1"/>
  <c r="Y3201" i="1"/>
  <c r="Y2689" i="1"/>
  <c r="Y4136" i="1"/>
  <c r="Y2625" i="1"/>
  <c r="M3680" i="1"/>
  <c r="M2689" i="1"/>
  <c r="M2713" i="1"/>
  <c r="M4136" i="1"/>
  <c r="M3201" i="1"/>
  <c r="M2625" i="1"/>
  <c r="AC2717" i="1"/>
  <c r="AC3684" i="1"/>
  <c r="AC2693" i="1"/>
  <c r="AC4140" i="1"/>
  <c r="AC2629" i="1"/>
  <c r="AC3205" i="1"/>
  <c r="V3206" i="1"/>
  <c r="V4141" i="1"/>
  <c r="V2694" i="1"/>
  <c r="V2718" i="1"/>
  <c r="V2630" i="1"/>
  <c r="V3685" i="1"/>
  <c r="Z3205" i="1"/>
  <c r="Z2717" i="1"/>
  <c r="Z4140" i="1"/>
  <c r="Z2693" i="1"/>
  <c r="Z3684" i="1"/>
  <c r="Z2629" i="1"/>
  <c r="P2629" i="1"/>
  <c r="P2693" i="1"/>
  <c r="P3684" i="1"/>
  <c r="P2717" i="1"/>
  <c r="P4140" i="1"/>
  <c r="P3205" i="1"/>
  <c r="AC3682" i="1"/>
  <c r="AC2627" i="1"/>
  <c r="AC2691" i="1"/>
  <c r="AC2715" i="1"/>
  <c r="AC3203" i="1"/>
  <c r="AC4138" i="1"/>
  <c r="AB3206" i="1"/>
  <c r="AB2694" i="1"/>
  <c r="AB2718" i="1"/>
  <c r="AB2630" i="1"/>
  <c r="AB3685" i="1"/>
  <c r="AB4141" i="1"/>
  <c r="I2625" i="1"/>
  <c r="I3680" i="1"/>
  <c r="I2689" i="1"/>
  <c r="I4136" i="1"/>
  <c r="I3201" i="1"/>
  <c r="I2713" i="1"/>
  <c r="AB3202" i="1"/>
  <c r="AB2690" i="1"/>
  <c r="AB2626" i="1"/>
  <c r="AB2714" i="1"/>
  <c r="AB4137" i="1"/>
  <c r="AB3681" i="1"/>
  <c r="L3684" i="1"/>
  <c r="L2693" i="1"/>
  <c r="L4140" i="1"/>
  <c r="L2629" i="1"/>
  <c r="L3205" i="1"/>
  <c r="L2717" i="1"/>
  <c r="O4140" i="1"/>
  <c r="O2693" i="1"/>
  <c r="O3205" i="1"/>
  <c r="O2717" i="1"/>
  <c r="O2629" i="1"/>
  <c r="O3684" i="1"/>
  <c r="AC2692" i="1"/>
  <c r="AC2628" i="1"/>
  <c r="AC4139" i="1"/>
  <c r="AC3204" i="1"/>
  <c r="AC2716" i="1"/>
  <c r="AC3683" i="1"/>
  <c r="K2625" i="1"/>
  <c r="K3201" i="1"/>
  <c r="K2713" i="1"/>
  <c r="K2689" i="1"/>
  <c r="K4136" i="1"/>
  <c r="K3680" i="1"/>
  <c r="V3683" i="1"/>
  <c r="V2716" i="1"/>
  <c r="V3204" i="1"/>
  <c r="V2692" i="1"/>
  <c r="V2628" i="1"/>
  <c r="V4139" i="1"/>
  <c r="Y2630" i="1"/>
  <c r="Y4141" i="1"/>
  <c r="Y2718" i="1"/>
  <c r="Y2694" i="1"/>
  <c r="Y3685" i="1"/>
  <c r="Y3206" i="1"/>
  <c r="U2689" i="1"/>
  <c r="U3201" i="1"/>
  <c r="U3680" i="1"/>
  <c r="U4136" i="1"/>
  <c r="U2625" i="1"/>
  <c r="U2713" i="1"/>
  <c r="AB2629" i="1"/>
  <c r="AB4140" i="1"/>
  <c r="AB3684" i="1"/>
  <c r="AB2693" i="1"/>
  <c r="AB2717" i="1"/>
  <c r="AB3205" i="1"/>
  <c r="K3202" i="1"/>
  <c r="K2626" i="1"/>
  <c r="K2714" i="1"/>
  <c r="K3681" i="1"/>
  <c r="K2690" i="1"/>
  <c r="K4137" i="1"/>
  <c r="W4141" i="1"/>
  <c r="W2718" i="1"/>
  <c r="W2694" i="1"/>
  <c r="W3206" i="1"/>
  <c r="W2630" i="1"/>
  <c r="W3685" i="1"/>
  <c r="L2718" i="1"/>
  <c r="L3685" i="1"/>
  <c r="L2630" i="1"/>
  <c r="L3206" i="1"/>
  <c r="L2694" i="1"/>
  <c r="L4141" i="1"/>
  <c r="W2628" i="1"/>
  <c r="W3204" i="1"/>
  <c r="W2716" i="1"/>
  <c r="W4139" i="1"/>
  <c r="W2692" i="1"/>
  <c r="W3683" i="1"/>
  <c r="V2627" i="1"/>
  <c r="V2691" i="1"/>
  <c r="V2715" i="1"/>
  <c r="V3682" i="1"/>
  <c r="V3203" i="1"/>
  <c r="V4138" i="1"/>
  <c r="Y3683" i="1"/>
  <c r="Y2716" i="1"/>
  <c r="Y3204" i="1"/>
  <c r="Y4139" i="1"/>
  <c r="Y2692" i="1"/>
  <c r="Y2628" i="1"/>
  <c r="Y2626" i="1"/>
  <c r="Y3681" i="1"/>
  <c r="Y4137" i="1"/>
  <c r="Y3202" i="1"/>
  <c r="Y2714" i="1"/>
  <c r="Y2690" i="1"/>
  <c r="Z2713" i="1"/>
  <c r="Z3680" i="1"/>
  <c r="Z2689" i="1"/>
  <c r="Z2625" i="1"/>
  <c r="Z4136" i="1"/>
  <c r="Z3201" i="1"/>
  <c r="J2627" i="1"/>
  <c r="J2715" i="1"/>
  <c r="J2691" i="1"/>
  <c r="J3203" i="1"/>
  <c r="J4138" i="1"/>
  <c r="J3682" i="1"/>
  <c r="AC3679" i="1"/>
  <c r="AC2712" i="1"/>
  <c r="AC2688" i="1"/>
  <c r="AC4135" i="1"/>
  <c r="AC2624" i="1"/>
  <c r="AC3200" i="1"/>
  <c r="U2627" i="1"/>
  <c r="U3203" i="1"/>
  <c r="U2691" i="1"/>
  <c r="U4138" i="1"/>
  <c r="U2715" i="1"/>
  <c r="U3682" i="1"/>
  <c r="I2626" i="1"/>
  <c r="I3681" i="1"/>
  <c r="I3202" i="1"/>
  <c r="I2714" i="1"/>
  <c r="I2690" i="1"/>
  <c r="I4137" i="1"/>
  <c r="Q4137" i="1"/>
  <c r="Q3202" i="1"/>
  <c r="Q2714" i="1"/>
  <c r="Q2626" i="1"/>
  <c r="Q3681" i="1"/>
  <c r="Q2690" i="1"/>
  <c r="Y2717" i="1"/>
  <c r="Y4140" i="1"/>
  <c r="Y3205" i="1"/>
  <c r="Y2693" i="1"/>
  <c r="Y2629" i="1"/>
  <c r="Y3684" i="1"/>
  <c r="AD2624" i="1"/>
  <c r="AD2688" i="1"/>
  <c r="AD3679" i="1"/>
  <c r="AD4135" i="1"/>
  <c r="AD2712" i="1"/>
  <c r="AD3200" i="1"/>
  <c r="W3681" i="1"/>
  <c r="W2626" i="1"/>
  <c r="W2690" i="1"/>
  <c r="W4137" i="1"/>
  <c r="W3202" i="1"/>
  <c r="W2714" i="1"/>
  <c r="I4139" i="1"/>
  <c r="I2628" i="1"/>
  <c r="I2692" i="1"/>
  <c r="I3204" i="1"/>
  <c r="I2716" i="1"/>
  <c r="I3683" i="1"/>
  <c r="AD3685" i="1"/>
  <c r="AD3206" i="1"/>
  <c r="AD2630" i="1"/>
  <c r="AD2694" i="1"/>
  <c r="AD4141" i="1"/>
  <c r="AD2718" i="1"/>
  <c r="Z2716" i="1"/>
  <c r="Z2692" i="1"/>
  <c r="Z3683" i="1"/>
  <c r="Z3204" i="1"/>
  <c r="Z4139" i="1"/>
  <c r="Z2628" i="1"/>
  <c r="O2694" i="1"/>
  <c r="O2630" i="1"/>
  <c r="O3685" i="1"/>
  <c r="O2718" i="1"/>
  <c r="O4141" i="1"/>
  <c r="O3206" i="1"/>
  <c r="V4135" i="1"/>
  <c r="V2712" i="1"/>
  <c r="V2688" i="1"/>
  <c r="V3200" i="1"/>
  <c r="V2624" i="1"/>
  <c r="V3679" i="1"/>
  <c r="J2625" i="1"/>
  <c r="J2713" i="1"/>
  <c r="J2689" i="1"/>
  <c r="J3680" i="1"/>
  <c r="J4136" i="1"/>
  <c r="J3201" i="1"/>
  <c r="AB2625" i="1"/>
  <c r="AB3680" i="1"/>
  <c r="AB4136" i="1"/>
  <c r="AB3201" i="1"/>
  <c r="AB2713" i="1"/>
  <c r="AB2689" i="1"/>
  <c r="Q2689" i="1"/>
  <c r="Q2713" i="1"/>
  <c r="Q3680" i="1"/>
  <c r="Q3201" i="1"/>
  <c r="Q2625" i="1"/>
  <c r="Q4136" i="1"/>
  <c r="Y2712" i="1"/>
  <c r="Y2688" i="1"/>
  <c r="Y4135" i="1"/>
  <c r="Y2624" i="1"/>
  <c r="Y3679" i="1"/>
  <c r="Y3200" i="1"/>
  <c r="K2694" i="1"/>
  <c r="K2718" i="1"/>
  <c r="K3206" i="1"/>
  <c r="K3685" i="1"/>
  <c r="K2630" i="1"/>
  <c r="K4141" i="1"/>
  <c r="M4138" i="1"/>
  <c r="M3203" i="1"/>
  <c r="M3682" i="1"/>
  <c r="M2691" i="1"/>
  <c r="M2715" i="1"/>
  <c r="M2627" i="1"/>
  <c r="V2714" i="1"/>
  <c r="V3681" i="1"/>
  <c r="V3202" i="1"/>
  <c r="V2690" i="1"/>
  <c r="V4137" i="1"/>
  <c r="V2626" i="1"/>
  <c r="T2718" i="1"/>
  <c r="T2694" i="1"/>
  <c r="T2630" i="1"/>
  <c r="T4141" i="1"/>
  <c r="T3206" i="1"/>
  <c r="T3685" i="1"/>
  <c r="W3680" i="1"/>
  <c r="W2689" i="1"/>
  <c r="W3201" i="1"/>
  <c r="W2625" i="1"/>
  <c r="W2713" i="1"/>
  <c r="W4136" i="1"/>
  <c r="J2626" i="1"/>
  <c r="J2690" i="1"/>
  <c r="J2714" i="1"/>
  <c r="J4137" i="1"/>
  <c r="J3681" i="1"/>
  <c r="J3202" i="1"/>
  <c r="AB3679" i="1"/>
  <c r="AB2712" i="1"/>
  <c r="AB4135" i="1"/>
  <c r="AB3200" i="1"/>
  <c r="AB2688" i="1"/>
  <c r="AB2624" i="1"/>
  <c r="Y3682" i="1"/>
  <c r="Y4138" i="1"/>
  <c r="Y2691" i="1"/>
  <c r="Y2715" i="1"/>
  <c r="Y3203" i="1"/>
  <c r="Y2627" i="1"/>
  <c r="J2630" i="1"/>
  <c r="J3685" i="1"/>
  <c r="J2718" i="1"/>
  <c r="J4141" i="1"/>
  <c r="J3206" i="1"/>
  <c r="J2694" i="1"/>
  <c r="O4137" i="1"/>
  <c r="O2714" i="1"/>
  <c r="O3202" i="1"/>
  <c r="O2690" i="1"/>
  <c r="O2626" i="1"/>
  <c r="O3681" i="1"/>
  <c r="AC2689" i="1"/>
  <c r="AC3201" i="1"/>
  <c r="AC4136" i="1"/>
  <c r="AC2625" i="1"/>
  <c r="AC2713" i="1"/>
  <c r="AC3680" i="1"/>
  <c r="T4139" i="1"/>
  <c r="T3204" i="1"/>
  <c r="T2716" i="1"/>
  <c r="T2692" i="1"/>
  <c r="T3683" i="1"/>
  <c r="T2628" i="1"/>
  <c r="AC2690" i="1"/>
  <c r="AC2714" i="1"/>
  <c r="AC3681" i="1"/>
  <c r="AC4137" i="1"/>
  <c r="AC2626" i="1"/>
  <c r="AC3202" i="1"/>
  <c r="Q3685" i="1"/>
  <c r="Q2718" i="1"/>
  <c r="Q2694" i="1"/>
  <c r="Q3206" i="1"/>
  <c r="Q2630" i="1"/>
  <c r="Q4141" i="1"/>
  <c r="W3200" i="1"/>
  <c r="W2624" i="1"/>
  <c r="W3679" i="1"/>
  <c r="W2712" i="1"/>
  <c r="W4135" i="1"/>
  <c r="W2688" i="1"/>
  <c r="N1874" i="1" l="1"/>
  <c r="AA374" i="1"/>
  <c r="AA3590" i="1"/>
  <c r="AA1843" i="1"/>
  <c r="AA4234" i="1"/>
  <c r="N402" i="1"/>
  <c r="AA3586" i="1"/>
  <c r="AA3255" i="1"/>
  <c r="AA4236" i="1"/>
  <c r="AA4237" i="1"/>
  <c r="N3254" i="1"/>
  <c r="S4236" i="1"/>
  <c r="AA4238" i="1"/>
  <c r="AA4239" i="1"/>
  <c r="AA3589" i="1"/>
  <c r="N4235" i="1"/>
  <c r="S3253" i="1"/>
  <c r="AA2630" i="1"/>
  <c r="AA3202" i="1"/>
  <c r="AA3681" i="1"/>
  <c r="AA2690" i="1"/>
  <c r="N2626" i="1"/>
  <c r="AA2627" i="1"/>
  <c r="AA2718" i="1"/>
  <c r="S4239" i="1"/>
  <c r="N3587" i="1"/>
  <c r="AA3585" i="1"/>
  <c r="AA3591" i="1"/>
  <c r="X4237" i="1"/>
  <c r="S4235" i="1"/>
  <c r="X4239" i="1"/>
  <c r="X4238" i="1"/>
  <c r="S3591" i="1"/>
  <c r="AA4233" i="1"/>
  <c r="N4237" i="1"/>
  <c r="X2630" i="1"/>
  <c r="S3590" i="1"/>
  <c r="U3592" i="1"/>
  <c r="I3592" i="1"/>
  <c r="AB3592" i="1"/>
  <c r="V3592" i="1"/>
  <c r="Y3592" i="1"/>
  <c r="AD3592" i="1"/>
  <c r="N3591" i="1"/>
  <c r="X3585" i="1"/>
  <c r="N3586" i="1"/>
  <c r="X3586" i="1"/>
  <c r="X3588" i="1"/>
  <c r="N3590" i="1"/>
  <c r="N3585" i="1"/>
  <c r="N3588" i="1"/>
  <c r="S3585" i="1"/>
  <c r="S3589" i="1"/>
  <c r="K3592" i="1"/>
  <c r="W3592" i="1"/>
  <c r="R3592" i="1"/>
  <c r="T3592" i="1"/>
  <c r="Z3592" i="1"/>
  <c r="L3592" i="1"/>
  <c r="J3592" i="1"/>
  <c r="Q3592" i="1"/>
  <c r="M3592" i="1"/>
  <c r="X3591" i="1"/>
  <c r="S3586" i="1"/>
  <c r="S3588" i="1"/>
  <c r="X3590" i="1"/>
  <c r="X3587" i="1"/>
  <c r="N3589" i="1"/>
  <c r="X3589" i="1"/>
  <c r="S3587" i="1"/>
  <c r="AA3588" i="1"/>
  <c r="AA3587" i="1"/>
  <c r="O3592" i="1"/>
  <c r="AC3592" i="1"/>
  <c r="P3592" i="1"/>
  <c r="AA3682" i="1"/>
  <c r="N3202" i="1"/>
  <c r="AA4137" i="1"/>
  <c r="AA2688" i="1"/>
  <c r="X3250" i="1"/>
  <c r="X3251" i="1"/>
  <c r="N3256" i="1"/>
  <c r="S3254" i="1"/>
  <c r="AA3252" i="1"/>
  <c r="AA2715" i="1"/>
  <c r="N4234" i="1"/>
  <c r="X4235" i="1"/>
  <c r="N4233" i="1"/>
  <c r="X4234" i="1"/>
  <c r="S4233" i="1"/>
  <c r="S4237" i="1"/>
  <c r="S4238" i="1"/>
  <c r="N4236" i="1"/>
  <c r="X4233" i="1"/>
  <c r="X4236" i="1"/>
  <c r="N4239" i="1"/>
  <c r="S3250" i="1"/>
  <c r="N3252" i="1"/>
  <c r="N1873" i="1"/>
  <c r="J3257" i="1"/>
  <c r="V3257" i="1"/>
  <c r="W3257" i="1"/>
  <c r="Y3257" i="1"/>
  <c r="Q3257" i="1"/>
  <c r="T3257" i="1"/>
  <c r="S3252" i="1"/>
  <c r="X3254" i="1"/>
  <c r="X3256" i="1"/>
  <c r="N3251" i="1"/>
  <c r="S3255" i="1"/>
  <c r="N3255" i="1"/>
  <c r="N3250" i="1"/>
  <c r="S3251" i="1"/>
  <c r="AA3256" i="1"/>
  <c r="X3252" i="1"/>
  <c r="AA3251" i="1"/>
  <c r="U3257" i="1"/>
  <c r="R3257" i="1"/>
  <c r="AC3257" i="1"/>
  <c r="P3257" i="1"/>
  <c r="O3257" i="1"/>
  <c r="K3257" i="1"/>
  <c r="I3257" i="1"/>
  <c r="AB3257" i="1"/>
  <c r="S3256" i="1"/>
  <c r="AA3250" i="1"/>
  <c r="AA3253" i="1"/>
  <c r="X3255" i="1"/>
  <c r="X3253" i="1"/>
  <c r="N3253" i="1"/>
  <c r="AA3254" i="1"/>
  <c r="M3257" i="1"/>
  <c r="Z3257" i="1"/>
  <c r="AD3257" i="1"/>
  <c r="L3257" i="1"/>
  <c r="J4240" i="1"/>
  <c r="V4240" i="1"/>
  <c r="W4240" i="1"/>
  <c r="Y4240" i="1"/>
  <c r="Q4240" i="1"/>
  <c r="T4240" i="1"/>
  <c r="U4240" i="1"/>
  <c r="R4240" i="1"/>
  <c r="AC4240" i="1"/>
  <c r="P4240" i="1"/>
  <c r="O4240" i="1"/>
  <c r="K4240" i="1"/>
  <c r="I4240" i="1"/>
  <c r="AB4240" i="1"/>
  <c r="M4240" i="1"/>
  <c r="Z4240" i="1"/>
  <c r="AD4240" i="1"/>
  <c r="L4240" i="1"/>
  <c r="S4234" i="1"/>
  <c r="AA4235" i="1"/>
  <c r="X3685" i="1"/>
  <c r="AA4135" i="1"/>
  <c r="N4141" i="1"/>
  <c r="S4140" i="1"/>
  <c r="N2718" i="1"/>
  <c r="AA2624" i="1"/>
  <c r="AA2693" i="1"/>
  <c r="X4139" i="1"/>
  <c r="X2716" i="1"/>
  <c r="AA3200" i="1"/>
  <c r="N3681" i="1"/>
  <c r="AA1874" i="1"/>
  <c r="S1877" i="1"/>
  <c r="N1876" i="1"/>
  <c r="N407" i="1"/>
  <c r="S405" i="1"/>
  <c r="AA1877" i="1"/>
  <c r="S404" i="1"/>
  <c r="AA402" i="1"/>
  <c r="R4142" i="1"/>
  <c r="R2695" i="1"/>
  <c r="R3207" i="1"/>
  <c r="R2719" i="1"/>
  <c r="R2631" i="1"/>
  <c r="R3686" i="1"/>
  <c r="X1844" i="1"/>
  <c r="AA1844" i="1"/>
  <c r="S1873" i="1"/>
  <c r="X404" i="1"/>
  <c r="AA405" i="1"/>
  <c r="N404" i="1"/>
  <c r="N1879" i="1"/>
  <c r="AA407" i="1"/>
  <c r="AA403" i="1"/>
  <c r="S401" i="1"/>
  <c r="X1876" i="1"/>
  <c r="N401" i="1"/>
  <c r="S1876" i="1"/>
  <c r="N369" i="1"/>
  <c r="N375" i="1"/>
  <c r="AA373" i="1"/>
  <c r="AA1879" i="1"/>
  <c r="AA1875" i="1"/>
  <c r="S375" i="1"/>
  <c r="U1880" i="1"/>
  <c r="U408" i="1"/>
  <c r="T408" i="1"/>
  <c r="T1880" i="1"/>
  <c r="X1873" i="1"/>
  <c r="X402" i="1"/>
  <c r="X405" i="1"/>
  <c r="X1879" i="1"/>
  <c r="S406" i="1"/>
  <c r="S402" i="1"/>
  <c r="N406" i="1"/>
  <c r="K408" i="1"/>
  <c r="K1880" i="1"/>
  <c r="I1880" i="1"/>
  <c r="I408" i="1"/>
  <c r="V408" i="1"/>
  <c r="V1880" i="1"/>
  <c r="W1880" i="1"/>
  <c r="W408" i="1"/>
  <c r="Y408" i="1"/>
  <c r="Y1880" i="1"/>
  <c r="Z408" i="1"/>
  <c r="Z1880" i="1"/>
  <c r="X401" i="1"/>
  <c r="X1874" i="1"/>
  <c r="X1877" i="1"/>
  <c r="X407" i="1"/>
  <c r="S1878" i="1"/>
  <c r="S1874" i="1"/>
  <c r="N1878" i="1"/>
  <c r="AB408" i="1"/>
  <c r="AB1880" i="1"/>
  <c r="R408" i="1"/>
  <c r="R1880" i="1"/>
  <c r="Q408" i="1"/>
  <c r="Q1880" i="1"/>
  <c r="L1880" i="1"/>
  <c r="L408" i="1"/>
  <c r="S1875" i="1"/>
  <c r="S1879" i="1"/>
  <c r="X403" i="1"/>
  <c r="N403" i="1"/>
  <c r="AA406" i="1"/>
  <c r="AA401" i="1"/>
  <c r="N1877" i="1"/>
  <c r="AA404" i="1"/>
  <c r="X406" i="1"/>
  <c r="O1880" i="1"/>
  <c r="O408" i="1"/>
  <c r="J408" i="1"/>
  <c r="J1880" i="1"/>
  <c r="AC408" i="1"/>
  <c r="AC1880" i="1"/>
  <c r="P1880" i="1"/>
  <c r="P408" i="1"/>
  <c r="M408" i="1"/>
  <c r="M1880" i="1"/>
  <c r="AD408" i="1"/>
  <c r="AD1880" i="1"/>
  <c r="S403" i="1"/>
  <c r="S407" i="1"/>
  <c r="X1875" i="1"/>
  <c r="N1875" i="1"/>
  <c r="AA1878" i="1"/>
  <c r="AA1873" i="1"/>
  <c r="N405" i="1"/>
  <c r="AA1876" i="1"/>
  <c r="X1878" i="1"/>
  <c r="S371" i="1"/>
  <c r="AA372" i="1"/>
  <c r="X375" i="1"/>
  <c r="N1846" i="1"/>
  <c r="N1841" i="1"/>
  <c r="X1843" i="1"/>
  <c r="AA1845" i="1"/>
  <c r="X370" i="1"/>
  <c r="U376" i="1"/>
  <c r="U1848" i="1"/>
  <c r="T376" i="1"/>
  <c r="T1848" i="1"/>
  <c r="N1844" i="1"/>
  <c r="S1841" i="1"/>
  <c r="S1844" i="1"/>
  <c r="AA1846" i="1"/>
  <c r="AA1842" i="1"/>
  <c r="S1845" i="1"/>
  <c r="S1846" i="1"/>
  <c r="K376" i="1"/>
  <c r="K1848" i="1"/>
  <c r="I376" i="1"/>
  <c r="I1848" i="1"/>
  <c r="V376" i="1"/>
  <c r="V1848" i="1"/>
  <c r="W376" i="1"/>
  <c r="W1848" i="1"/>
  <c r="Y376" i="1"/>
  <c r="Y1848" i="1"/>
  <c r="Z376" i="1"/>
  <c r="Z1848" i="1"/>
  <c r="X373" i="1"/>
  <c r="N371" i="1"/>
  <c r="S374" i="1"/>
  <c r="AA370" i="1"/>
  <c r="N372" i="1"/>
  <c r="X372" i="1"/>
  <c r="N374" i="1"/>
  <c r="S372" i="1"/>
  <c r="AB376" i="1"/>
  <c r="AB1848" i="1"/>
  <c r="R376" i="1"/>
  <c r="R1848" i="1"/>
  <c r="Q376" i="1"/>
  <c r="Q1848" i="1"/>
  <c r="L376" i="1"/>
  <c r="L1848" i="1"/>
  <c r="N1843" i="1"/>
  <c r="S1842" i="1"/>
  <c r="X1841" i="1"/>
  <c r="X1842" i="1"/>
  <c r="S1843" i="1"/>
  <c r="X1845" i="1"/>
  <c r="X1847" i="1"/>
  <c r="S1847" i="1"/>
  <c r="N1847" i="1"/>
  <c r="AA1841" i="1"/>
  <c r="N1845" i="1"/>
  <c r="X1846" i="1"/>
  <c r="O376" i="1"/>
  <c r="O1848" i="1"/>
  <c r="J376" i="1"/>
  <c r="J1848" i="1"/>
  <c r="AC376" i="1"/>
  <c r="AC1848" i="1"/>
  <c r="P376" i="1"/>
  <c r="P1848" i="1"/>
  <c r="M376" i="1"/>
  <c r="M1848" i="1"/>
  <c r="AD376" i="1"/>
  <c r="AD1848" i="1"/>
  <c r="AA371" i="1"/>
  <c r="AA375" i="1"/>
  <c r="S370" i="1"/>
  <c r="S369" i="1"/>
  <c r="X369" i="1"/>
  <c r="N373" i="1"/>
  <c r="S373" i="1"/>
  <c r="X374" i="1"/>
  <c r="X371" i="1"/>
  <c r="N4137" i="1"/>
  <c r="AA4141" i="1"/>
  <c r="AA3205" i="1"/>
  <c r="N3685" i="1"/>
  <c r="S2690" i="1"/>
  <c r="X2694" i="1"/>
  <c r="N2694" i="1"/>
  <c r="AA2717" i="1"/>
  <c r="S3205" i="1"/>
  <c r="X2718" i="1"/>
  <c r="AA2712" i="1"/>
  <c r="AA3684" i="1"/>
  <c r="AA2691" i="1"/>
  <c r="AA3679" i="1"/>
  <c r="AA3203" i="1"/>
  <c r="AA2714" i="1"/>
  <c r="AA2626" i="1"/>
  <c r="X2628" i="1"/>
  <c r="X3683" i="1"/>
  <c r="S3681" i="1"/>
  <c r="S4137" i="1"/>
  <c r="AA4138" i="1"/>
  <c r="N2630" i="1"/>
  <c r="N3206" i="1"/>
  <c r="N2690" i="1"/>
  <c r="AA3206" i="1"/>
  <c r="AA2694" i="1"/>
  <c r="N3680" i="1"/>
  <c r="S2717" i="1"/>
  <c r="S2693" i="1"/>
  <c r="N2714" i="1"/>
  <c r="AA3685" i="1"/>
  <c r="N4136" i="1"/>
  <c r="N2689" i="1"/>
  <c r="N3201" i="1"/>
  <c r="N2625" i="1"/>
  <c r="S3684" i="1"/>
  <c r="AA2629" i="1"/>
  <c r="AA4140" i="1"/>
  <c r="X2692" i="1"/>
  <c r="X3204" i="1"/>
  <c r="S2626" i="1"/>
  <c r="S3202" i="1"/>
  <c r="X3206" i="1"/>
  <c r="S2629" i="1"/>
  <c r="S2714" i="1"/>
  <c r="X4141" i="1"/>
  <c r="N2713" i="1"/>
  <c r="S4141" i="1"/>
  <c r="S2718" i="1"/>
  <c r="K4142" i="1"/>
  <c r="K3207" i="1"/>
  <c r="K2695" i="1"/>
  <c r="K2719" i="1"/>
  <c r="K2631" i="1"/>
  <c r="K3686" i="1"/>
  <c r="AA2692" i="1"/>
  <c r="AA3204" i="1"/>
  <c r="I3686" i="1"/>
  <c r="I3207" i="1"/>
  <c r="I2719" i="1"/>
  <c r="I2631" i="1"/>
  <c r="I2695" i="1"/>
  <c r="I4142" i="1"/>
  <c r="AA2689" i="1"/>
  <c r="S2625" i="1"/>
  <c r="X2624" i="1"/>
  <c r="X4138" i="1"/>
  <c r="N3684" i="1"/>
  <c r="X2717" i="1"/>
  <c r="X3681" i="1"/>
  <c r="X2626" i="1"/>
  <c r="N2692" i="1"/>
  <c r="N2628" i="1"/>
  <c r="X2689" i="1"/>
  <c r="X3680" i="1"/>
  <c r="S3679" i="1"/>
  <c r="S3204" i="1"/>
  <c r="S3683" i="1"/>
  <c r="S2716" i="1"/>
  <c r="AD4142" i="1"/>
  <c r="AD2695" i="1"/>
  <c r="AD2631" i="1"/>
  <c r="AD3207" i="1"/>
  <c r="AD2719" i="1"/>
  <c r="AD3686" i="1"/>
  <c r="S3685" i="1"/>
  <c r="AA4139" i="1"/>
  <c r="AA2716" i="1"/>
  <c r="AB3207" i="1"/>
  <c r="AB2631" i="1"/>
  <c r="AB3686" i="1"/>
  <c r="AB2719" i="1"/>
  <c r="AB2695" i="1"/>
  <c r="AB4142" i="1"/>
  <c r="V4142" i="1"/>
  <c r="V2695" i="1"/>
  <c r="V3207" i="1"/>
  <c r="V3686" i="1"/>
  <c r="V2719" i="1"/>
  <c r="V2631" i="1"/>
  <c r="AA2625" i="1"/>
  <c r="S2713" i="1"/>
  <c r="X2688" i="1"/>
  <c r="X2712" i="1"/>
  <c r="X2627" i="1"/>
  <c r="X3203" i="1"/>
  <c r="N4140" i="1"/>
  <c r="X3205" i="1"/>
  <c r="X4137" i="1"/>
  <c r="X2714" i="1"/>
  <c r="Q2719" i="1"/>
  <c r="Q4142" i="1"/>
  <c r="Q3207" i="1"/>
  <c r="Q2695" i="1"/>
  <c r="Q3686" i="1"/>
  <c r="Q2631" i="1"/>
  <c r="X4136" i="1"/>
  <c r="S2715" i="1"/>
  <c r="N2715" i="1"/>
  <c r="S2624" i="1"/>
  <c r="S3200" i="1"/>
  <c r="S2692" i="1"/>
  <c r="S3206" i="1"/>
  <c r="S2694" i="1"/>
  <c r="O2631" i="1"/>
  <c r="O2719" i="1"/>
  <c r="O4142" i="1"/>
  <c r="O3207" i="1"/>
  <c r="O3686" i="1"/>
  <c r="O2695" i="1"/>
  <c r="J3207" i="1"/>
  <c r="J2695" i="1"/>
  <c r="J4142" i="1"/>
  <c r="J3686" i="1"/>
  <c r="J2719" i="1"/>
  <c r="J2631" i="1"/>
  <c r="AA2628" i="1"/>
  <c r="AA3683" i="1"/>
  <c r="AA4136" i="1"/>
  <c r="AA2713" i="1"/>
  <c r="AA3680" i="1"/>
  <c r="S2689" i="1"/>
  <c r="S4136" i="1"/>
  <c r="S3201" i="1"/>
  <c r="X3200" i="1"/>
  <c r="X3679" i="1"/>
  <c r="X2715" i="1"/>
  <c r="X2691" i="1"/>
  <c r="X3682" i="1"/>
  <c r="N2693" i="1"/>
  <c r="X3684" i="1"/>
  <c r="X2629" i="1"/>
  <c r="X4140" i="1"/>
  <c r="X2693" i="1"/>
  <c r="X3202" i="1"/>
  <c r="X2690" i="1"/>
  <c r="N2716" i="1"/>
  <c r="AC2719" i="1"/>
  <c r="AC4142" i="1"/>
  <c r="AC3207" i="1"/>
  <c r="AC2631" i="1"/>
  <c r="AC2695" i="1"/>
  <c r="AC3686" i="1"/>
  <c r="X2625" i="1"/>
  <c r="X3201" i="1"/>
  <c r="S3682" i="1"/>
  <c r="S3203" i="1"/>
  <c r="S2627" i="1"/>
  <c r="P2719" i="1"/>
  <c r="P3686" i="1"/>
  <c r="P2631" i="1"/>
  <c r="P4142" i="1"/>
  <c r="P2695" i="1"/>
  <c r="P3207" i="1"/>
  <c r="M3207" i="1"/>
  <c r="M3686" i="1"/>
  <c r="M2719" i="1"/>
  <c r="M2631" i="1"/>
  <c r="M4142" i="1"/>
  <c r="M2695" i="1"/>
  <c r="N3682" i="1"/>
  <c r="N3203" i="1"/>
  <c r="N2691" i="1"/>
  <c r="S4135" i="1"/>
  <c r="S2688" i="1"/>
  <c r="S2712" i="1"/>
  <c r="Z4142" i="1"/>
  <c r="Z2719" i="1"/>
  <c r="Z3207" i="1"/>
  <c r="Z2695" i="1"/>
  <c r="Z2631" i="1"/>
  <c r="Z3686" i="1"/>
  <c r="N2688" i="1"/>
  <c r="N2712" i="1"/>
  <c r="N3679" i="1"/>
  <c r="S2630" i="1"/>
  <c r="U2719" i="1"/>
  <c r="U4142" i="1"/>
  <c r="U3686" i="1"/>
  <c r="U2631" i="1"/>
  <c r="U2695" i="1"/>
  <c r="U3207" i="1"/>
  <c r="AA3201" i="1"/>
  <c r="S3680" i="1"/>
  <c r="W2719" i="1"/>
  <c r="W2695" i="1"/>
  <c r="W2631" i="1"/>
  <c r="W4142" i="1"/>
  <c r="W3686" i="1"/>
  <c r="W3207" i="1"/>
  <c r="X4135" i="1"/>
  <c r="Y2695" i="1"/>
  <c r="Y4142" i="1"/>
  <c r="Y3686" i="1"/>
  <c r="Y2719" i="1"/>
  <c r="Y3207" i="1"/>
  <c r="Y2631" i="1"/>
  <c r="N3205" i="1"/>
  <c r="N2717" i="1"/>
  <c r="N2629" i="1"/>
  <c r="N3683" i="1"/>
  <c r="N3204" i="1"/>
  <c r="N4139" i="1"/>
  <c r="X2713" i="1"/>
  <c r="S2691" i="1"/>
  <c r="S4138" i="1"/>
  <c r="T2719" i="1"/>
  <c r="T4142" i="1"/>
  <c r="T3686" i="1"/>
  <c r="T2695" i="1"/>
  <c r="T2631" i="1"/>
  <c r="T3207" i="1"/>
  <c r="N4138" i="1"/>
  <c r="N2627" i="1"/>
  <c r="S2628" i="1"/>
  <c r="S4139" i="1"/>
  <c r="N2624" i="1"/>
  <c r="N3200" i="1"/>
  <c r="N4135" i="1"/>
  <c r="L2631" i="1"/>
  <c r="L4142" i="1"/>
  <c r="L2719" i="1"/>
  <c r="L3686" i="1"/>
  <c r="L2695" i="1"/>
  <c r="L3207" i="1"/>
  <c r="H4238" i="1" l="1"/>
  <c r="H4235" i="1"/>
  <c r="H4239" i="1"/>
  <c r="H3591" i="1"/>
  <c r="H4237" i="1"/>
  <c r="X3592" i="1"/>
  <c r="H3587" i="1"/>
  <c r="H3590" i="1"/>
  <c r="H3588" i="1"/>
  <c r="H3586" i="1"/>
  <c r="H3589" i="1"/>
  <c r="H3585" i="1"/>
  <c r="S3592" i="1"/>
  <c r="AA3592" i="1"/>
  <c r="N3592" i="1"/>
  <c r="H4233" i="1"/>
  <c r="H4234" i="1"/>
  <c r="H4236" i="1"/>
  <c r="S4240" i="1"/>
  <c r="H3252" i="1"/>
  <c r="X4240" i="1"/>
  <c r="H3254" i="1"/>
  <c r="H1874" i="1"/>
  <c r="H3250" i="1"/>
  <c r="H3253" i="1"/>
  <c r="AA3257" i="1"/>
  <c r="H3256" i="1"/>
  <c r="H3255" i="1"/>
  <c r="H3251" i="1"/>
  <c r="N3257" i="1"/>
  <c r="S3257" i="1"/>
  <c r="X3257" i="1"/>
  <c r="H402" i="1"/>
  <c r="AA4240" i="1"/>
  <c r="N4240" i="1"/>
  <c r="H1877" i="1"/>
  <c r="R2646" i="1"/>
  <c r="R2641" i="1"/>
  <c r="R2645" i="1"/>
  <c r="R2644" i="1"/>
  <c r="R2642" i="1"/>
  <c r="H1873" i="1"/>
  <c r="H404" i="1"/>
  <c r="H407" i="1"/>
  <c r="H1876" i="1"/>
  <c r="H403" i="1"/>
  <c r="H405" i="1"/>
  <c r="H401" i="1"/>
  <c r="H1879" i="1"/>
  <c r="H375" i="1"/>
  <c r="H1875" i="1"/>
  <c r="AA1880" i="1"/>
  <c r="X408" i="1"/>
  <c r="AA408" i="1"/>
  <c r="X1880" i="1"/>
  <c r="H1878" i="1"/>
  <c r="H406" i="1"/>
  <c r="N1880" i="1"/>
  <c r="S408" i="1"/>
  <c r="N408" i="1"/>
  <c r="S1880" i="1"/>
  <c r="H1844" i="1"/>
  <c r="H1845" i="1"/>
  <c r="H369" i="1"/>
  <c r="H1842" i="1"/>
  <c r="AA1848" i="1"/>
  <c r="H373" i="1"/>
  <c r="H1841" i="1"/>
  <c r="X1848" i="1"/>
  <c r="H1846" i="1"/>
  <c r="H1847" i="1"/>
  <c r="H370" i="1"/>
  <c r="H1843" i="1"/>
  <c r="H372" i="1"/>
  <c r="AA376" i="1"/>
  <c r="H371" i="1"/>
  <c r="H374" i="1"/>
  <c r="N376" i="1"/>
  <c r="X376" i="1"/>
  <c r="S376" i="1"/>
  <c r="S1848" i="1"/>
  <c r="N1848" i="1"/>
  <c r="H2718" i="1"/>
  <c r="H4141" i="1"/>
  <c r="H2717" i="1"/>
  <c r="H2716" i="1"/>
  <c r="H3202" i="1"/>
  <c r="H2713" i="1"/>
  <c r="H2694" i="1"/>
  <c r="H2626" i="1"/>
  <c r="H2630" i="1"/>
  <c r="H2690" i="1"/>
  <c r="H3206" i="1"/>
  <c r="H4137" i="1"/>
  <c r="H3683" i="1"/>
  <c r="H3685" i="1"/>
  <c r="H3681" i="1"/>
  <c r="AA3207" i="1"/>
  <c r="AA2631" i="1"/>
  <c r="AA4142" i="1"/>
  <c r="H2629" i="1"/>
  <c r="AA3686" i="1"/>
  <c r="H2714" i="1"/>
  <c r="H2625" i="1"/>
  <c r="H2712" i="1"/>
  <c r="H2693" i="1"/>
  <c r="X3686" i="1"/>
  <c r="H3204" i="1"/>
  <c r="H3205" i="1"/>
  <c r="H3203" i="1"/>
  <c r="H3684" i="1"/>
  <c r="H2624" i="1"/>
  <c r="H4138" i="1"/>
  <c r="X2631" i="1"/>
  <c r="H2628" i="1"/>
  <c r="H4139" i="1"/>
  <c r="S3207" i="1"/>
  <c r="S2631" i="1"/>
  <c r="H3680" i="1"/>
  <c r="H2691" i="1"/>
  <c r="H4136" i="1"/>
  <c r="H4140" i="1"/>
  <c r="AD2642" i="1"/>
  <c r="T2646" i="1"/>
  <c r="M2642" i="1"/>
  <c r="AD2641" i="1"/>
  <c r="K2645" i="1"/>
  <c r="J2643" i="1"/>
  <c r="Y2642" i="1"/>
  <c r="J2646" i="1"/>
  <c r="W2645" i="1"/>
  <c r="M2645" i="1"/>
  <c r="S4142" i="1"/>
  <c r="H3200" i="1"/>
  <c r="I2643" i="1"/>
  <c r="N2631" i="1"/>
  <c r="N2719" i="1"/>
  <c r="N3207" i="1"/>
  <c r="T2640" i="1"/>
  <c r="X2695" i="1"/>
  <c r="X2719" i="1"/>
  <c r="T2642" i="1"/>
  <c r="AD2646" i="1"/>
  <c r="U2642" i="1"/>
  <c r="AB2641" i="1"/>
  <c r="Y2644" i="1"/>
  <c r="Y2641" i="1"/>
  <c r="K2641" i="1"/>
  <c r="U2643" i="1"/>
  <c r="W2644" i="1"/>
  <c r="AD2643" i="1"/>
  <c r="V2645" i="1"/>
  <c r="AC2642" i="1"/>
  <c r="O2642" i="1"/>
  <c r="O2644" i="1"/>
  <c r="Z2646" i="1"/>
  <c r="AB2644" i="1"/>
  <c r="Q2646" i="1"/>
  <c r="V2642" i="1"/>
  <c r="L2642" i="1"/>
  <c r="H3682" i="1"/>
  <c r="H2689" i="1"/>
  <c r="H4135" i="1"/>
  <c r="X4142" i="1"/>
  <c r="L2644" i="1"/>
  <c r="Z2642" i="1"/>
  <c r="AB2643" i="1"/>
  <c r="L2646" i="1"/>
  <c r="K2643" i="1"/>
  <c r="L2643" i="1"/>
  <c r="U2645" i="1"/>
  <c r="J2642" i="1"/>
  <c r="U2641" i="1"/>
  <c r="T2645" i="1"/>
  <c r="AB2646" i="1"/>
  <c r="AC2646" i="1"/>
  <c r="J2644" i="1"/>
  <c r="W2646" i="1"/>
  <c r="AB2642" i="1"/>
  <c r="O2643" i="1"/>
  <c r="O2645" i="1"/>
  <c r="L2641" i="1"/>
  <c r="P2643" i="1"/>
  <c r="Z2641" i="1"/>
  <c r="H2688" i="1"/>
  <c r="H3201" i="1"/>
  <c r="S2695" i="1"/>
  <c r="H2692" i="1"/>
  <c r="N2695" i="1"/>
  <c r="N4142" i="1"/>
  <c r="Y2646" i="1"/>
  <c r="P2641" i="1"/>
  <c r="Y2643" i="1"/>
  <c r="Z2645" i="1"/>
  <c r="Q2645" i="1"/>
  <c r="Y2645" i="1"/>
  <c r="L2645" i="1"/>
  <c r="M2641" i="1"/>
  <c r="AC2641" i="1"/>
  <c r="X3207" i="1"/>
  <c r="AA2719" i="1"/>
  <c r="AA2695" i="1"/>
  <c r="K2642" i="1"/>
  <c r="Q2644" i="1"/>
  <c r="W2643" i="1"/>
  <c r="AC2645" i="1"/>
  <c r="AD2645" i="1"/>
  <c r="T2643" i="1"/>
  <c r="O2646" i="1"/>
  <c r="P2645" i="1"/>
  <c r="W2642" i="1"/>
  <c r="V2641" i="1"/>
  <c r="M2643" i="1"/>
  <c r="V2646" i="1"/>
  <c r="P2646" i="1"/>
  <c r="U2644" i="1"/>
  <c r="AD2644" i="1"/>
  <c r="AB2645" i="1"/>
  <c r="O2641" i="1"/>
  <c r="T2641" i="1"/>
  <c r="M2646" i="1"/>
  <c r="Q2641" i="1"/>
  <c r="P2642" i="1"/>
  <c r="V2644" i="1"/>
  <c r="H2715" i="1"/>
  <c r="H3679" i="1"/>
  <c r="S3686" i="1"/>
  <c r="S2719" i="1"/>
  <c r="H2627" i="1"/>
  <c r="N3686" i="1"/>
  <c r="I2645" i="1"/>
  <c r="H3592" i="1" l="1"/>
  <c r="H4240" i="1"/>
  <c r="H3257" i="1"/>
  <c r="AA2645" i="1"/>
  <c r="K2644" i="1"/>
  <c r="J2641" i="1"/>
  <c r="V2643" i="1"/>
  <c r="X2643" i="1" s="1"/>
  <c r="P2644" i="1"/>
  <c r="S2644" i="1" s="1"/>
  <c r="U2646" i="1"/>
  <c r="X2646" i="1" s="1"/>
  <c r="J2645" i="1"/>
  <c r="Q2643" i="1"/>
  <c r="M2644" i="1"/>
  <c r="AC2644" i="1"/>
  <c r="Q2642" i="1"/>
  <c r="S2642" i="1" s="1"/>
  <c r="Z2644" i="1"/>
  <c r="AA2644" i="1" s="1"/>
  <c r="R2643" i="1"/>
  <c r="AC2643" i="1"/>
  <c r="Z2643" i="1"/>
  <c r="AA2643" i="1" s="1"/>
  <c r="K2646" i="1"/>
  <c r="N2646" i="1" s="1"/>
  <c r="T2644" i="1"/>
  <c r="X2644" i="1" s="1"/>
  <c r="W2641" i="1"/>
  <c r="X2641" i="1" s="1"/>
  <c r="R2647" i="1"/>
  <c r="R2640" i="1"/>
  <c r="H1880" i="1"/>
  <c r="H408" i="1"/>
  <c r="H376" i="1"/>
  <c r="H1848" i="1"/>
  <c r="H4142" i="1"/>
  <c r="H3686" i="1"/>
  <c r="H2631" i="1"/>
  <c r="N2642" i="1"/>
  <c r="AA2646" i="1"/>
  <c r="S2641" i="1"/>
  <c r="H2695" i="1"/>
  <c r="X2645" i="1"/>
  <c r="I2642" i="1"/>
  <c r="U2640" i="1"/>
  <c r="I2646" i="1"/>
  <c r="Y2647" i="1"/>
  <c r="N2643" i="1"/>
  <c r="Q2647" i="1"/>
  <c r="M2640" i="1"/>
  <c r="V2647" i="1"/>
  <c r="L2647" i="1"/>
  <c r="AB2647" i="1"/>
  <c r="N2641" i="1"/>
  <c r="AD2640" i="1"/>
  <c r="X2642" i="1"/>
  <c r="N2645" i="1"/>
  <c r="U2647" i="1"/>
  <c r="I2640" i="1"/>
  <c r="S2646" i="1"/>
  <c r="K2647" i="1"/>
  <c r="J2640" i="1"/>
  <c r="Y2640" i="1"/>
  <c r="M2647" i="1"/>
  <c r="W2640" i="1"/>
  <c r="AA2641" i="1"/>
  <c r="AD2647" i="1"/>
  <c r="Z2640" i="1"/>
  <c r="H2719" i="1"/>
  <c r="O2647" i="1"/>
  <c r="AA2642" i="1"/>
  <c r="AC2640" i="1"/>
  <c r="K2640" i="1"/>
  <c r="J2647" i="1"/>
  <c r="P2647" i="1"/>
  <c r="T2647" i="1"/>
  <c r="W2647" i="1"/>
  <c r="Z2647" i="1"/>
  <c r="H3207" i="1"/>
  <c r="O2640" i="1"/>
  <c r="AC2647" i="1"/>
  <c r="S2645" i="1"/>
  <c r="P2640" i="1"/>
  <c r="I2641" i="1"/>
  <c r="Q2640" i="1"/>
  <c r="I2644" i="1"/>
  <c r="V2640" i="1"/>
  <c r="L2640" i="1"/>
  <c r="AB2640" i="1"/>
  <c r="N2644" i="1" l="1"/>
  <c r="H2644" i="1" s="1"/>
  <c r="S2643" i="1"/>
  <c r="H2643" i="1" s="1"/>
  <c r="H2641" i="1"/>
  <c r="N2640" i="1"/>
  <c r="X2640" i="1"/>
  <c r="AA2640" i="1"/>
  <c r="H2645" i="1"/>
  <c r="X2647" i="1"/>
  <c r="S2640" i="1"/>
  <c r="S2647" i="1"/>
  <c r="AA2647" i="1"/>
  <c r="N2647" i="1"/>
  <c r="H2646" i="1"/>
  <c r="I2647" i="1"/>
  <c r="H2642" i="1"/>
  <c r="H2640" i="1" l="1"/>
  <c r="H2647" i="1"/>
  <c r="P421" i="1" l="1"/>
  <c r="P1893" i="1"/>
  <c r="AD423" i="1"/>
  <c r="AD1895" i="1"/>
  <c r="U1891" i="1"/>
  <c r="U419" i="1"/>
  <c r="P1890" i="1"/>
  <c r="P418" i="1"/>
  <c r="Q1892" i="1"/>
  <c r="Q420" i="1"/>
  <c r="Q419" i="1"/>
  <c r="Q1891" i="1"/>
  <c r="AC1892" i="1"/>
  <c r="AC420" i="1"/>
  <c r="AD424" i="1"/>
  <c r="AD1896" i="1"/>
  <c r="U1893" i="1"/>
  <c r="U421" i="1"/>
  <c r="P1895" i="1"/>
  <c r="P423" i="1"/>
  <c r="R1890" i="1"/>
  <c r="R418" i="1"/>
  <c r="Z1889" i="1"/>
  <c r="Z417" i="1"/>
  <c r="O1895" i="1"/>
  <c r="O423" i="1"/>
  <c r="AB1893" i="1"/>
  <c r="AB421" i="1"/>
  <c r="T1893" i="1"/>
  <c r="T421" i="1"/>
  <c r="V1891" i="1"/>
  <c r="V419" i="1"/>
  <c r="O1890" i="1"/>
  <c r="O418" i="1"/>
  <c r="T418" i="1"/>
  <c r="T1890" i="1"/>
  <c r="T420" i="1"/>
  <c r="T1892" i="1"/>
  <c r="T419" i="1"/>
  <c r="T1891" i="1"/>
  <c r="U1894" i="1"/>
  <c r="U422" i="1"/>
  <c r="R1892" i="1"/>
  <c r="R420" i="1"/>
  <c r="Z424" i="1"/>
  <c r="Z1896" i="1"/>
  <c r="O419" i="1"/>
  <c r="O1891" i="1"/>
  <c r="T1889" i="1"/>
  <c r="T417" i="1"/>
  <c r="M423" i="1"/>
  <c r="M1895" i="1"/>
  <c r="M421" i="1"/>
  <c r="V423" i="1"/>
  <c r="V1895" i="1"/>
  <c r="V1892" i="1"/>
  <c r="V420" i="1"/>
  <c r="W1893" i="1"/>
  <c r="AD422" i="1"/>
  <c r="AD1894" i="1"/>
  <c r="AD421" i="1"/>
  <c r="AD1893" i="1"/>
  <c r="U423" i="1"/>
  <c r="U1895" i="1"/>
  <c r="U1892" i="1"/>
  <c r="U420" i="1"/>
  <c r="P1896" i="1"/>
  <c r="P424" i="1"/>
  <c r="R1895" i="1"/>
  <c r="R423" i="1"/>
  <c r="R1893" i="1"/>
  <c r="R421" i="1"/>
  <c r="L1891" i="1"/>
  <c r="L419" i="1"/>
  <c r="L417" i="1"/>
  <c r="L1889" i="1"/>
  <c r="O1896" i="1"/>
  <c r="O424" i="1"/>
  <c r="AB1890" i="1"/>
  <c r="AB418" i="1"/>
  <c r="Q418" i="1"/>
  <c r="Q1890" i="1"/>
  <c r="Q417" i="1"/>
  <c r="Q1889" i="1"/>
  <c r="T1896" i="1"/>
  <c r="T424" i="1"/>
  <c r="M1891" i="1"/>
  <c r="M419" i="1"/>
  <c r="O421" i="1"/>
  <c r="O1893" i="1"/>
  <c r="V418" i="1"/>
  <c r="V1890" i="1"/>
  <c r="V1889" i="1"/>
  <c r="V417" i="1"/>
  <c r="I1895" i="1"/>
  <c r="I423" i="1"/>
  <c r="I1896" i="1"/>
  <c r="I424" i="1"/>
  <c r="I420" i="1"/>
  <c r="I1892" i="1"/>
  <c r="I1889" i="1"/>
  <c r="I417" i="1"/>
  <c r="O417" i="1"/>
  <c r="O1889" i="1"/>
  <c r="U1896" i="1"/>
  <c r="U424" i="1"/>
  <c r="P1892" i="1"/>
  <c r="P420" i="1"/>
  <c r="R1894" i="1"/>
  <c r="R422" i="1"/>
  <c r="L1893" i="1"/>
  <c r="AB1891" i="1"/>
  <c r="AB419" i="1"/>
  <c r="Q1893" i="1"/>
  <c r="Q421" i="1"/>
  <c r="Q422" i="1"/>
  <c r="Q1894" i="1"/>
  <c r="T423" i="1"/>
  <c r="T1895" i="1"/>
  <c r="M420" i="1"/>
  <c r="V421" i="1"/>
  <c r="V1893" i="1"/>
  <c r="W423" i="1"/>
  <c r="W1895" i="1"/>
  <c r="I418" i="1"/>
  <c r="I1890" i="1"/>
  <c r="AD417" i="1"/>
  <c r="AD1889" i="1"/>
  <c r="R417" i="1"/>
  <c r="R1889" i="1"/>
  <c r="AD1890" i="1"/>
  <c r="AD418" i="1"/>
  <c r="O422" i="1"/>
  <c r="O1894" i="1"/>
  <c r="P1889" i="1"/>
  <c r="P417" i="1"/>
  <c r="Z1893" i="1"/>
  <c r="Z421" i="1"/>
  <c r="I1894" i="1"/>
  <c r="I422" i="1"/>
  <c r="O420" i="1"/>
  <c r="O1892" i="1"/>
  <c r="AD420" i="1"/>
  <c r="AD1892" i="1"/>
  <c r="AD419" i="1"/>
  <c r="AD1891" i="1"/>
  <c r="U417" i="1"/>
  <c r="U1889" i="1"/>
  <c r="U418" i="1"/>
  <c r="U1890" i="1"/>
  <c r="P1894" i="1"/>
  <c r="P422" i="1"/>
  <c r="P419" i="1"/>
  <c r="P1891" i="1"/>
  <c r="R1896" i="1"/>
  <c r="R424" i="1"/>
  <c r="R1891" i="1"/>
  <c r="R419" i="1"/>
  <c r="L422" i="1"/>
  <c r="Z1892" i="1"/>
  <c r="Z420" i="1"/>
  <c r="Z1895" i="1"/>
  <c r="Z423" i="1"/>
  <c r="AB424" i="1"/>
  <c r="AB1896" i="1"/>
  <c r="AB422" i="1"/>
  <c r="AB1894" i="1"/>
  <c r="Q1895" i="1"/>
  <c r="Q423" i="1"/>
  <c r="Q1896" i="1"/>
  <c r="Q424" i="1"/>
  <c r="T1894" i="1"/>
  <c r="T422" i="1"/>
  <c r="M422" i="1"/>
  <c r="M417" i="1"/>
  <c r="M1889" i="1"/>
  <c r="V422" i="1"/>
  <c r="V1894" i="1"/>
  <c r="V424" i="1"/>
  <c r="V1896" i="1"/>
  <c r="W417" i="1"/>
  <c r="W1889" i="1"/>
  <c r="I421" i="1"/>
  <c r="I1893" i="1"/>
  <c r="K1891" i="1"/>
  <c r="K419" i="1"/>
  <c r="I1891" i="1"/>
  <c r="I419" i="1"/>
  <c r="W1892" i="1" l="1"/>
  <c r="X1892" i="1" s="1"/>
  <c r="AC422" i="1"/>
  <c r="W419" i="1"/>
  <c r="X419" i="1" s="1"/>
  <c r="M1896" i="1"/>
  <c r="AB417" i="1"/>
  <c r="AB1892" i="1"/>
  <c r="L418" i="1"/>
  <c r="AB423" i="1"/>
  <c r="W418" i="1"/>
  <c r="X418" i="1" s="1"/>
  <c r="L423" i="1"/>
  <c r="Z419" i="1"/>
  <c r="AC1891" i="1"/>
  <c r="W422" i="1"/>
  <c r="X422" i="1" s="1"/>
  <c r="M418" i="1"/>
  <c r="L421" i="1"/>
  <c r="M1894" i="1"/>
  <c r="L424" i="1"/>
  <c r="W421" i="1"/>
  <c r="X421" i="1" s="1"/>
  <c r="M1892" i="1"/>
  <c r="M1893" i="1"/>
  <c r="L1892" i="1"/>
  <c r="W1896" i="1"/>
  <c r="X1896" i="1" s="1"/>
  <c r="Z1894" i="1"/>
  <c r="Z418" i="1"/>
  <c r="L1894" i="1"/>
  <c r="Z1891" i="1"/>
  <c r="L1895" i="1"/>
  <c r="Z422" i="1"/>
  <c r="W424" i="1"/>
  <c r="X424" i="1" s="1"/>
  <c r="Z1890" i="1"/>
  <c r="L420" i="1"/>
  <c r="L1890" i="1"/>
  <c r="W1890" i="1"/>
  <c r="X1890" i="1" s="1"/>
  <c r="AB1895" i="1"/>
  <c r="AB1889" i="1"/>
  <c r="L1896" i="1"/>
  <c r="M1890" i="1"/>
  <c r="W1894" i="1"/>
  <c r="X1894" i="1" s="1"/>
  <c r="W1891" i="1"/>
  <c r="X1891" i="1" s="1"/>
  <c r="M424" i="1"/>
  <c r="AB420" i="1"/>
  <c r="W420" i="1"/>
  <c r="X420" i="1" s="1"/>
  <c r="AC1894" i="1"/>
  <c r="AC419" i="1"/>
  <c r="N1891" i="1"/>
  <c r="S420" i="1"/>
  <c r="N419" i="1"/>
  <c r="X423" i="1"/>
  <c r="S421" i="1"/>
  <c r="J420" i="1"/>
  <c r="J1892" i="1"/>
  <c r="K422" i="1"/>
  <c r="N422" i="1" s="1"/>
  <c r="K1894" i="1"/>
  <c r="K424" i="1"/>
  <c r="K1896" i="1"/>
  <c r="K1890" i="1"/>
  <c r="K418" i="1"/>
  <c r="Y1890" i="1"/>
  <c r="Y418" i="1"/>
  <c r="AC421" i="1"/>
  <c r="AC1893" i="1"/>
  <c r="S417" i="1"/>
  <c r="S1896" i="1"/>
  <c r="S419" i="1"/>
  <c r="S418" i="1"/>
  <c r="S423" i="1"/>
  <c r="J1894" i="1"/>
  <c r="J422" i="1"/>
  <c r="J1889" i="1"/>
  <c r="J417" i="1"/>
  <c r="Y1889" i="1"/>
  <c r="AA1889" i="1" s="1"/>
  <c r="Y417" i="1"/>
  <c r="AA417" i="1" s="1"/>
  <c r="K421" i="1"/>
  <c r="K1893" i="1"/>
  <c r="Y422" i="1"/>
  <c r="Y1894" i="1"/>
  <c r="Y423" i="1"/>
  <c r="AA423" i="1" s="1"/>
  <c r="Y1895" i="1"/>
  <c r="AA1895" i="1" s="1"/>
  <c r="S1892" i="1"/>
  <c r="S1890" i="1"/>
  <c r="X1893" i="1"/>
  <c r="S1895" i="1"/>
  <c r="J1896" i="1"/>
  <c r="J424" i="1"/>
  <c r="Y419" i="1"/>
  <c r="Y1891" i="1"/>
  <c r="Y420" i="1"/>
  <c r="AA420" i="1" s="1"/>
  <c r="Y1892" i="1"/>
  <c r="AA1892" i="1" s="1"/>
  <c r="Y421" i="1"/>
  <c r="AA421" i="1" s="1"/>
  <c r="Y1893" i="1"/>
  <c r="AA1893" i="1" s="1"/>
  <c r="K1889" i="1"/>
  <c r="N1889" i="1" s="1"/>
  <c r="K417" i="1"/>
  <c r="N417" i="1" s="1"/>
  <c r="AC1890" i="1"/>
  <c r="AC418" i="1"/>
  <c r="AC417" i="1"/>
  <c r="AC1889" i="1"/>
  <c r="S1894" i="1"/>
  <c r="X417" i="1"/>
  <c r="J1890" i="1"/>
  <c r="J418" i="1"/>
  <c r="K423" i="1"/>
  <c r="K1895" i="1"/>
  <c r="K420" i="1"/>
  <c r="K1892" i="1"/>
  <c r="Y424" i="1"/>
  <c r="AA424" i="1" s="1"/>
  <c r="Y1896" i="1"/>
  <c r="AA1896" i="1" s="1"/>
  <c r="AC423" i="1"/>
  <c r="AC1895" i="1"/>
  <c r="AC1896" i="1"/>
  <c r="AC424" i="1"/>
  <c r="J1895" i="1"/>
  <c r="J423" i="1"/>
  <c r="J419" i="1"/>
  <c r="J1891" i="1"/>
  <c r="J421" i="1"/>
  <c r="J1893" i="1"/>
  <c r="S422" i="1"/>
  <c r="X1895" i="1"/>
  <c r="S1889" i="1"/>
  <c r="S1893" i="1"/>
  <c r="S424" i="1"/>
  <c r="X1889" i="1"/>
  <c r="S1891" i="1"/>
  <c r="AA1890" i="1" l="1"/>
  <c r="N1894" i="1"/>
  <c r="N421" i="1"/>
  <c r="H421" i="1" s="1"/>
  <c r="N423" i="1"/>
  <c r="H423" i="1" s="1"/>
  <c r="AA1891" i="1"/>
  <c r="H1891" i="1" s="1"/>
  <c r="N1895" i="1"/>
  <c r="H1895" i="1" s="1"/>
  <c r="AA1894" i="1"/>
  <c r="AA418" i="1"/>
  <c r="N1893" i="1"/>
  <c r="H1893" i="1" s="1"/>
  <c r="N1892" i="1"/>
  <c r="H1892" i="1" s="1"/>
  <c r="N420" i="1"/>
  <c r="H420" i="1" s="1"/>
  <c r="AA419" i="1"/>
  <c r="H419" i="1" s="1"/>
  <c r="N418" i="1"/>
  <c r="N1896" i="1"/>
  <c r="H1896" i="1" s="1"/>
  <c r="AA422" i="1"/>
  <c r="H422" i="1" s="1"/>
  <c r="N424" i="1"/>
  <c r="H424" i="1" s="1"/>
  <c r="N1890" i="1"/>
  <c r="H1889" i="1"/>
  <c r="H417" i="1"/>
  <c r="H1890" i="1" l="1"/>
  <c r="H1894" i="1"/>
  <c r="H418" i="1"/>
  <c r="I3160" i="1" l="1"/>
  <c r="J3160" i="1"/>
  <c r="K3160" i="1"/>
  <c r="L3160" i="1"/>
  <c r="M3160" i="1"/>
  <c r="O3160" i="1"/>
  <c r="P3160" i="1"/>
  <c r="Q3160" i="1"/>
  <c r="R3160" i="1"/>
  <c r="T3160" i="1"/>
  <c r="U3160" i="1"/>
  <c r="V3160" i="1"/>
  <c r="W3160" i="1"/>
  <c r="Y3160" i="1"/>
  <c r="Z3160" i="1"/>
  <c r="AB3160" i="1"/>
  <c r="AC3160" i="1"/>
  <c r="AD3160" i="1"/>
  <c r="I3161" i="1"/>
  <c r="J3161" i="1"/>
  <c r="K3161" i="1"/>
  <c r="L3161" i="1"/>
  <c r="M3161" i="1"/>
  <c r="O3161" i="1"/>
  <c r="P3161" i="1"/>
  <c r="Q3161" i="1"/>
  <c r="R3161" i="1"/>
  <c r="T3161" i="1"/>
  <c r="U3161" i="1"/>
  <c r="V3161" i="1"/>
  <c r="W3161" i="1"/>
  <c r="Y3161" i="1"/>
  <c r="Z3161" i="1"/>
  <c r="AB3161" i="1"/>
  <c r="AC3161" i="1"/>
  <c r="AD3161" i="1"/>
  <c r="I3162" i="1"/>
  <c r="J3162" i="1"/>
  <c r="K3162" i="1"/>
  <c r="L3162" i="1"/>
  <c r="M3162" i="1"/>
  <c r="O3162" i="1"/>
  <c r="P3162" i="1"/>
  <c r="Q3162" i="1"/>
  <c r="R3162" i="1"/>
  <c r="T3162" i="1"/>
  <c r="U3162" i="1"/>
  <c r="V3162" i="1"/>
  <c r="W3162" i="1"/>
  <c r="Y3162" i="1"/>
  <c r="Z3162" i="1"/>
  <c r="AB3162" i="1"/>
  <c r="AC3162" i="1"/>
  <c r="AD3162" i="1"/>
  <c r="I3163" i="1"/>
  <c r="J3163" i="1"/>
  <c r="K3163" i="1"/>
  <c r="L3163" i="1"/>
  <c r="M3163" i="1"/>
  <c r="O3163" i="1"/>
  <c r="P3163" i="1"/>
  <c r="Q3163" i="1"/>
  <c r="R3163" i="1"/>
  <c r="T3163" i="1"/>
  <c r="U3163" i="1"/>
  <c r="V3163" i="1"/>
  <c r="W3163" i="1"/>
  <c r="Y3163" i="1"/>
  <c r="Z3163" i="1"/>
  <c r="AB3163" i="1"/>
  <c r="AC3163" i="1"/>
  <c r="AD3163" i="1"/>
  <c r="I3164" i="1"/>
  <c r="J3164" i="1"/>
  <c r="K3164" i="1"/>
  <c r="L3164" i="1"/>
  <c r="M3164" i="1"/>
  <c r="O3164" i="1"/>
  <c r="P3164" i="1"/>
  <c r="Q3164" i="1"/>
  <c r="R3164" i="1"/>
  <c r="T3164" i="1"/>
  <c r="U3164" i="1"/>
  <c r="V3164" i="1"/>
  <c r="W3164" i="1"/>
  <c r="Y3164" i="1"/>
  <c r="Z3164" i="1"/>
  <c r="AB3164" i="1"/>
  <c r="AC3164" i="1"/>
  <c r="AD3164" i="1"/>
  <c r="I3165" i="1"/>
  <c r="J3165" i="1"/>
  <c r="K3165" i="1"/>
  <c r="L3165" i="1"/>
  <c r="M3165" i="1"/>
  <c r="O3165" i="1"/>
  <c r="P3165" i="1"/>
  <c r="Q3165" i="1"/>
  <c r="R3165" i="1"/>
  <c r="T3165" i="1"/>
  <c r="U3165" i="1"/>
  <c r="V3165" i="1"/>
  <c r="W3165" i="1"/>
  <c r="Y3165" i="1"/>
  <c r="Z3165" i="1"/>
  <c r="AB3165" i="1"/>
  <c r="AC3165" i="1"/>
  <c r="AD3165" i="1"/>
  <c r="I3166" i="1"/>
  <c r="J3166" i="1"/>
  <c r="K3166" i="1"/>
  <c r="L3166" i="1"/>
  <c r="M3166" i="1"/>
  <c r="O3166" i="1"/>
  <c r="P3166" i="1"/>
  <c r="Q3166" i="1"/>
  <c r="R3166" i="1"/>
  <c r="T3166" i="1"/>
  <c r="U3166" i="1"/>
  <c r="V3166" i="1"/>
  <c r="W3166" i="1"/>
  <c r="Y3166" i="1"/>
  <c r="Z3166" i="1"/>
  <c r="AB3166" i="1"/>
  <c r="AC3166" i="1"/>
  <c r="AD3166" i="1"/>
  <c r="I3167" i="1"/>
  <c r="J3167" i="1"/>
  <c r="K3167" i="1"/>
  <c r="L3167" i="1"/>
  <c r="M3167" i="1"/>
  <c r="O3167" i="1"/>
  <c r="P3167" i="1"/>
  <c r="Q3167" i="1"/>
  <c r="R3167" i="1"/>
  <c r="T3167" i="1"/>
  <c r="U3167" i="1"/>
  <c r="V3167" i="1"/>
  <c r="W3167" i="1"/>
  <c r="Y3167" i="1"/>
  <c r="Z3167" i="1"/>
  <c r="AB3167" i="1"/>
  <c r="AC3167" i="1"/>
  <c r="AD3167" i="1"/>
  <c r="I3168" i="1"/>
  <c r="J3168" i="1"/>
  <c r="K3168" i="1"/>
  <c r="L3168" i="1"/>
  <c r="M3168" i="1"/>
  <c r="O3168" i="1"/>
  <c r="P3168" i="1"/>
  <c r="Q3168" i="1"/>
  <c r="R3168" i="1"/>
  <c r="T3168" i="1"/>
  <c r="U3168" i="1"/>
  <c r="V3168" i="1"/>
  <c r="W3168" i="1"/>
  <c r="Y3168" i="1"/>
  <c r="Z3168" i="1"/>
  <c r="AB3168" i="1"/>
  <c r="AC3168" i="1"/>
  <c r="AD3168" i="1"/>
  <c r="I3169" i="1"/>
  <c r="J3169" i="1"/>
  <c r="K3169" i="1"/>
  <c r="L3169" i="1"/>
  <c r="M3169" i="1"/>
  <c r="O3169" i="1"/>
  <c r="P3169" i="1"/>
  <c r="Q3169" i="1"/>
  <c r="R3169" i="1"/>
  <c r="T3169" i="1"/>
  <c r="U3169" i="1"/>
  <c r="V3169" i="1"/>
  <c r="W3169" i="1"/>
  <c r="Y3169" i="1"/>
  <c r="Z3169" i="1"/>
  <c r="AB3169" i="1"/>
  <c r="AC3169" i="1"/>
  <c r="AD3169" i="1"/>
  <c r="I3170" i="1"/>
  <c r="J3170" i="1"/>
  <c r="K3170" i="1"/>
  <c r="L3170" i="1"/>
  <c r="M3170" i="1"/>
  <c r="O3170" i="1"/>
  <c r="P3170" i="1"/>
  <c r="Q3170" i="1"/>
  <c r="R3170" i="1"/>
  <c r="T3170" i="1"/>
  <c r="U3170" i="1"/>
  <c r="V3170" i="1"/>
  <c r="W3170" i="1"/>
  <c r="Y3170" i="1"/>
  <c r="Z3170" i="1"/>
  <c r="AB3170" i="1"/>
  <c r="AC3170" i="1"/>
  <c r="AD3170" i="1"/>
  <c r="I3171" i="1"/>
  <c r="J3171" i="1"/>
  <c r="K3171" i="1"/>
  <c r="L3171" i="1"/>
  <c r="M3171" i="1"/>
  <c r="O3171" i="1"/>
  <c r="P3171" i="1"/>
  <c r="Q3171" i="1"/>
  <c r="R3171" i="1"/>
  <c r="T3171" i="1"/>
  <c r="U3171" i="1"/>
  <c r="V3171" i="1"/>
  <c r="W3171" i="1"/>
  <c r="Y3171" i="1"/>
  <c r="Z3171" i="1"/>
  <c r="AB3171" i="1"/>
  <c r="AC3171" i="1"/>
  <c r="AD3171" i="1"/>
  <c r="I3172" i="1"/>
  <c r="J3172" i="1"/>
  <c r="K3172" i="1"/>
  <c r="L3172" i="1"/>
  <c r="M3172" i="1"/>
  <c r="O3172" i="1"/>
  <c r="P3172" i="1"/>
  <c r="Q3172" i="1"/>
  <c r="R3172" i="1"/>
  <c r="T3172" i="1"/>
  <c r="U3172" i="1"/>
  <c r="V3172" i="1"/>
  <c r="W3172" i="1"/>
  <c r="Y3172" i="1"/>
  <c r="Z3172" i="1"/>
  <c r="AB3172" i="1"/>
  <c r="AC3172" i="1"/>
  <c r="AD3172" i="1"/>
  <c r="I3173" i="1"/>
  <c r="J3173" i="1"/>
  <c r="K3173" i="1"/>
  <c r="L3173" i="1"/>
  <c r="M3173" i="1"/>
  <c r="O3173" i="1"/>
  <c r="P3173" i="1"/>
  <c r="Q3173" i="1"/>
  <c r="R3173" i="1"/>
  <c r="T3173" i="1"/>
  <c r="U3173" i="1"/>
  <c r="V3173" i="1"/>
  <c r="W3173" i="1"/>
  <c r="Y3173" i="1"/>
  <c r="Z3173" i="1"/>
  <c r="AB3173" i="1"/>
  <c r="AC3173" i="1"/>
  <c r="AD3173" i="1"/>
  <c r="I3174" i="1"/>
  <c r="J3174" i="1"/>
  <c r="K3174" i="1"/>
  <c r="L3174" i="1"/>
  <c r="M3174" i="1"/>
  <c r="O3174" i="1"/>
  <c r="P3174" i="1"/>
  <c r="Q3174" i="1"/>
  <c r="R3174" i="1"/>
  <c r="T3174" i="1"/>
  <c r="U3174" i="1"/>
  <c r="V3174" i="1"/>
  <c r="W3174" i="1"/>
  <c r="Y3174" i="1"/>
  <c r="Z3174" i="1"/>
  <c r="AB3174" i="1"/>
  <c r="AC3174" i="1"/>
  <c r="AD3174" i="1"/>
  <c r="I3175" i="1"/>
  <c r="J3175" i="1"/>
  <c r="K3175" i="1"/>
  <c r="L3175" i="1"/>
  <c r="M3175" i="1"/>
  <c r="O3175" i="1"/>
  <c r="P3175" i="1"/>
  <c r="Q3175" i="1"/>
  <c r="R3175" i="1"/>
  <c r="T3175" i="1"/>
  <c r="U3175" i="1"/>
  <c r="V3175" i="1"/>
  <c r="W3175" i="1"/>
  <c r="Y3175" i="1"/>
  <c r="Z3175" i="1"/>
  <c r="AB3175" i="1"/>
  <c r="AC3175" i="1"/>
  <c r="AD3175" i="1"/>
  <c r="I3192" i="1"/>
  <c r="J3192" i="1"/>
  <c r="K3192" i="1"/>
  <c r="L3192" i="1"/>
  <c r="M3192" i="1"/>
  <c r="O3192" i="1"/>
  <c r="P3192" i="1"/>
  <c r="Q3192" i="1"/>
  <c r="R3192" i="1"/>
  <c r="T3192" i="1"/>
  <c r="U3192" i="1"/>
  <c r="V3192" i="1"/>
  <c r="W3192" i="1"/>
  <c r="Y3192" i="1"/>
  <c r="Z3192" i="1"/>
  <c r="AB3192" i="1"/>
  <c r="AC3192" i="1"/>
  <c r="AD3192" i="1"/>
  <c r="I3193" i="1"/>
  <c r="J3193" i="1"/>
  <c r="K3193" i="1"/>
  <c r="L3193" i="1"/>
  <c r="M3193" i="1"/>
  <c r="O3193" i="1"/>
  <c r="P3193" i="1"/>
  <c r="Q3193" i="1"/>
  <c r="R3193" i="1"/>
  <c r="T3193" i="1"/>
  <c r="U3193" i="1"/>
  <c r="V3193" i="1"/>
  <c r="W3193" i="1"/>
  <c r="Y3193" i="1"/>
  <c r="Z3193" i="1"/>
  <c r="AB3193" i="1"/>
  <c r="AC3193" i="1"/>
  <c r="AD3193" i="1"/>
  <c r="I3194" i="1"/>
  <c r="J3194" i="1"/>
  <c r="K3194" i="1"/>
  <c r="L3194" i="1"/>
  <c r="M3194" i="1"/>
  <c r="O3194" i="1"/>
  <c r="P3194" i="1"/>
  <c r="Q3194" i="1"/>
  <c r="R3194" i="1"/>
  <c r="T3194" i="1"/>
  <c r="U3194" i="1"/>
  <c r="V3194" i="1"/>
  <c r="W3194" i="1"/>
  <c r="Y3194" i="1"/>
  <c r="Z3194" i="1"/>
  <c r="AB3194" i="1"/>
  <c r="AC3194" i="1"/>
  <c r="AD3194" i="1"/>
  <c r="I3195" i="1"/>
  <c r="J3195" i="1"/>
  <c r="K3195" i="1"/>
  <c r="L3195" i="1"/>
  <c r="M3195" i="1"/>
  <c r="O3195" i="1"/>
  <c r="P3195" i="1"/>
  <c r="Q3195" i="1"/>
  <c r="R3195" i="1"/>
  <c r="T3195" i="1"/>
  <c r="U3195" i="1"/>
  <c r="V3195" i="1"/>
  <c r="W3195" i="1"/>
  <c r="Y3195" i="1"/>
  <c r="Z3195" i="1"/>
  <c r="AB3195" i="1"/>
  <c r="AC3195" i="1"/>
  <c r="AD3195" i="1"/>
  <c r="I3196" i="1"/>
  <c r="J3196" i="1"/>
  <c r="K3196" i="1"/>
  <c r="L3196" i="1"/>
  <c r="M3196" i="1"/>
  <c r="O3196" i="1"/>
  <c r="P3196" i="1"/>
  <c r="Q3196" i="1"/>
  <c r="R3196" i="1"/>
  <c r="T3196" i="1"/>
  <c r="U3196" i="1"/>
  <c r="V3196" i="1"/>
  <c r="W3196" i="1"/>
  <c r="Y3196" i="1"/>
  <c r="Z3196" i="1"/>
  <c r="AB3196" i="1"/>
  <c r="AC3196" i="1"/>
  <c r="AD3196" i="1"/>
  <c r="I3197" i="1"/>
  <c r="J3197" i="1"/>
  <c r="K3197" i="1"/>
  <c r="L3197" i="1"/>
  <c r="M3197" i="1"/>
  <c r="O3197" i="1"/>
  <c r="P3197" i="1"/>
  <c r="Q3197" i="1"/>
  <c r="R3197" i="1"/>
  <c r="T3197" i="1"/>
  <c r="U3197" i="1"/>
  <c r="V3197" i="1"/>
  <c r="W3197" i="1"/>
  <c r="Y3197" i="1"/>
  <c r="Z3197" i="1"/>
  <c r="AB3197" i="1"/>
  <c r="AC3197" i="1"/>
  <c r="AD3197" i="1"/>
  <c r="I3198" i="1"/>
  <c r="J3198" i="1"/>
  <c r="K3198" i="1"/>
  <c r="L3198" i="1"/>
  <c r="M3198" i="1"/>
  <c r="O3198" i="1"/>
  <c r="P3198" i="1"/>
  <c r="Q3198" i="1"/>
  <c r="R3198" i="1"/>
  <c r="T3198" i="1"/>
  <c r="U3198" i="1"/>
  <c r="V3198" i="1"/>
  <c r="W3198" i="1"/>
  <c r="Y3198" i="1"/>
  <c r="Z3198" i="1"/>
  <c r="AB3198" i="1"/>
  <c r="AC3198" i="1"/>
  <c r="AD3198" i="1"/>
  <c r="I3199" i="1"/>
  <c r="J3199" i="1"/>
  <c r="K3199" i="1"/>
  <c r="L3199" i="1"/>
  <c r="M3199" i="1"/>
  <c r="O3199" i="1"/>
  <c r="P3199" i="1"/>
  <c r="Q3199" i="1"/>
  <c r="R3199" i="1"/>
  <c r="T3199" i="1"/>
  <c r="U3199" i="1"/>
  <c r="V3199" i="1"/>
  <c r="W3199" i="1"/>
  <c r="Y3199" i="1"/>
  <c r="Z3199" i="1"/>
  <c r="AB3199" i="1"/>
  <c r="AC3199" i="1"/>
  <c r="AD3199" i="1"/>
  <c r="S3169" i="1" l="1"/>
  <c r="AA3193" i="1"/>
  <c r="AA3175" i="1"/>
  <c r="AA3173" i="1"/>
  <c r="N3166" i="1"/>
  <c r="N3198" i="1"/>
  <c r="X3196" i="1"/>
  <c r="AA3163" i="1"/>
  <c r="N3162" i="1"/>
  <c r="X3160" i="1"/>
  <c r="S3160" i="1"/>
  <c r="AA3195" i="1"/>
  <c r="AA3169" i="1"/>
  <c r="S3167" i="1"/>
  <c r="N3167" i="1"/>
  <c r="S3165" i="1"/>
  <c r="AA3164" i="1"/>
  <c r="S3175" i="1"/>
  <c r="X3198" i="1"/>
  <c r="S3193" i="1"/>
  <c r="N3192" i="1"/>
  <c r="N3174" i="1"/>
  <c r="X3172" i="1"/>
  <c r="AA3167" i="1"/>
  <c r="S3163" i="1"/>
  <c r="N3163" i="1"/>
  <c r="S3161" i="1"/>
  <c r="AA3160" i="1"/>
  <c r="N3199" i="1"/>
  <c r="X3195" i="1"/>
  <c r="X3174" i="1"/>
  <c r="N3168" i="1"/>
  <c r="AA3199" i="1"/>
  <c r="S3199" i="1"/>
  <c r="AA3197" i="1"/>
  <c r="N3175" i="1"/>
  <c r="AA3171" i="1"/>
  <c r="X3171" i="1"/>
  <c r="X3164" i="1"/>
  <c r="S3164" i="1"/>
  <c r="S3195" i="1"/>
  <c r="X3192" i="1"/>
  <c r="S3171" i="1"/>
  <c r="X3168" i="1"/>
  <c r="N3164" i="1"/>
  <c r="X3163" i="1"/>
  <c r="N3160" i="1"/>
  <c r="N3194" i="1"/>
  <c r="S3173" i="1"/>
  <c r="S3172" i="1"/>
  <c r="X3170" i="1"/>
  <c r="N3170" i="1"/>
  <c r="X3166" i="1"/>
  <c r="X3165" i="1"/>
  <c r="N3165" i="1"/>
  <c r="X3162" i="1"/>
  <c r="X3161" i="1"/>
  <c r="S3197" i="1"/>
  <c r="AA3196" i="1"/>
  <c r="S3196" i="1"/>
  <c r="X3194" i="1"/>
  <c r="AA3172" i="1"/>
  <c r="AA3198" i="1"/>
  <c r="X3197" i="1"/>
  <c r="N3197" i="1"/>
  <c r="AA3194" i="1"/>
  <c r="S3194" i="1"/>
  <c r="AA3174" i="1"/>
  <c r="X3173" i="1"/>
  <c r="N3173" i="1"/>
  <c r="AA3170" i="1"/>
  <c r="S3170" i="1"/>
  <c r="AA3166" i="1"/>
  <c r="AA3165" i="1"/>
  <c r="AA3162" i="1"/>
  <c r="AA3161" i="1"/>
  <c r="N3196" i="1"/>
  <c r="N3195" i="1"/>
  <c r="X3193" i="1"/>
  <c r="AA3192" i="1"/>
  <c r="S3192" i="1"/>
  <c r="N3172" i="1"/>
  <c r="N3171" i="1"/>
  <c r="X3169" i="1"/>
  <c r="AA3168" i="1"/>
  <c r="S3168" i="1"/>
  <c r="S3166" i="1"/>
  <c r="N3161" i="1"/>
  <c r="X3199" i="1"/>
  <c r="S3198" i="1"/>
  <c r="N3193" i="1"/>
  <c r="X3175" i="1"/>
  <c r="S3174" i="1"/>
  <c r="N3169" i="1"/>
  <c r="X3167" i="1"/>
  <c r="S3162" i="1"/>
  <c r="I3208" i="1"/>
  <c r="J3208" i="1"/>
  <c r="K3208" i="1"/>
  <c r="L3208" i="1"/>
  <c r="M3208" i="1"/>
  <c r="O3208" i="1"/>
  <c r="P3208" i="1"/>
  <c r="Q3208" i="1"/>
  <c r="R3208" i="1"/>
  <c r="T3208" i="1"/>
  <c r="U3208" i="1"/>
  <c r="V3208" i="1"/>
  <c r="W3208" i="1"/>
  <c r="Y3208" i="1"/>
  <c r="Z3208" i="1"/>
  <c r="AB3208" i="1"/>
  <c r="AC3208" i="1"/>
  <c r="AD3208" i="1"/>
  <c r="I3209" i="1"/>
  <c r="J3209" i="1"/>
  <c r="K3209" i="1"/>
  <c r="L3209" i="1"/>
  <c r="M3209" i="1"/>
  <c r="O3209" i="1"/>
  <c r="P3209" i="1"/>
  <c r="Q3209" i="1"/>
  <c r="R3209" i="1"/>
  <c r="T3209" i="1"/>
  <c r="U3209" i="1"/>
  <c r="V3209" i="1"/>
  <c r="W3209" i="1"/>
  <c r="Y3209" i="1"/>
  <c r="Z3209" i="1"/>
  <c r="AB3209" i="1"/>
  <c r="AC3209" i="1"/>
  <c r="AD3209" i="1"/>
  <c r="I3210" i="1"/>
  <c r="J3210" i="1"/>
  <c r="K3210" i="1"/>
  <c r="L3210" i="1"/>
  <c r="M3210" i="1"/>
  <c r="O3210" i="1"/>
  <c r="P3210" i="1"/>
  <c r="Q3210" i="1"/>
  <c r="R3210" i="1"/>
  <c r="T3210" i="1"/>
  <c r="U3210" i="1"/>
  <c r="V3210" i="1"/>
  <c r="W3210" i="1"/>
  <c r="Y3210" i="1"/>
  <c r="Z3210" i="1"/>
  <c r="AB3210" i="1"/>
  <c r="AC3210" i="1"/>
  <c r="AD3210" i="1"/>
  <c r="I3211" i="1"/>
  <c r="J3211" i="1"/>
  <c r="K3211" i="1"/>
  <c r="L3211" i="1"/>
  <c r="M3211" i="1"/>
  <c r="O3211" i="1"/>
  <c r="P3211" i="1"/>
  <c r="Q3211" i="1"/>
  <c r="R3211" i="1"/>
  <c r="T3211" i="1"/>
  <c r="U3211" i="1"/>
  <c r="V3211" i="1"/>
  <c r="W3211" i="1"/>
  <c r="Y3211" i="1"/>
  <c r="Z3211" i="1"/>
  <c r="AB3211" i="1"/>
  <c r="AC3211" i="1"/>
  <c r="AD3211" i="1"/>
  <c r="I3212" i="1"/>
  <c r="J3212" i="1"/>
  <c r="K3212" i="1"/>
  <c r="L3212" i="1"/>
  <c r="M3212" i="1"/>
  <c r="O3212" i="1"/>
  <c r="P3212" i="1"/>
  <c r="Q3212" i="1"/>
  <c r="R3212" i="1"/>
  <c r="T3212" i="1"/>
  <c r="U3212" i="1"/>
  <c r="V3212" i="1"/>
  <c r="W3212" i="1"/>
  <c r="Y3212" i="1"/>
  <c r="Z3212" i="1"/>
  <c r="AB3212" i="1"/>
  <c r="AC3212" i="1"/>
  <c r="AD3212" i="1"/>
  <c r="I3213" i="1"/>
  <c r="J3213" i="1"/>
  <c r="K3213" i="1"/>
  <c r="L3213" i="1"/>
  <c r="M3213" i="1"/>
  <c r="O3213" i="1"/>
  <c r="P3213" i="1"/>
  <c r="Q3213" i="1"/>
  <c r="R3213" i="1"/>
  <c r="T3213" i="1"/>
  <c r="U3213" i="1"/>
  <c r="V3213" i="1"/>
  <c r="W3213" i="1"/>
  <c r="Y3213" i="1"/>
  <c r="Z3213" i="1"/>
  <c r="AB3213" i="1"/>
  <c r="AC3213" i="1"/>
  <c r="AD3213" i="1"/>
  <c r="I3214" i="1"/>
  <c r="J3214" i="1"/>
  <c r="K3214" i="1"/>
  <c r="L3214" i="1"/>
  <c r="M3214" i="1"/>
  <c r="O3214" i="1"/>
  <c r="P3214" i="1"/>
  <c r="Q3214" i="1"/>
  <c r="R3214" i="1"/>
  <c r="T3214" i="1"/>
  <c r="U3214" i="1"/>
  <c r="V3214" i="1"/>
  <c r="W3214" i="1"/>
  <c r="Y3214" i="1"/>
  <c r="Z3214" i="1"/>
  <c r="AB3214" i="1"/>
  <c r="AC3214" i="1"/>
  <c r="AD3214" i="1"/>
  <c r="I3215" i="1"/>
  <c r="J3215" i="1"/>
  <c r="K3215" i="1"/>
  <c r="L3215" i="1"/>
  <c r="M3215" i="1"/>
  <c r="O3215" i="1"/>
  <c r="P3215" i="1"/>
  <c r="Q3215" i="1"/>
  <c r="R3215" i="1"/>
  <c r="T3215" i="1"/>
  <c r="U3215" i="1"/>
  <c r="V3215" i="1"/>
  <c r="W3215" i="1"/>
  <c r="Y3215" i="1"/>
  <c r="Z3215" i="1"/>
  <c r="AB3215" i="1"/>
  <c r="AC3215" i="1"/>
  <c r="AD3215" i="1"/>
  <c r="H3163" i="1" l="1"/>
  <c r="H3161" i="1"/>
  <c r="H3175" i="1"/>
  <c r="H3199" i="1"/>
  <c r="H3165" i="1"/>
  <c r="H3172" i="1"/>
  <c r="H3195" i="1"/>
  <c r="H3169" i="1"/>
  <c r="AA3213" i="1"/>
  <c r="H3174" i="1"/>
  <c r="H3173" i="1"/>
  <c r="H3197" i="1"/>
  <c r="H3164" i="1"/>
  <c r="H3167" i="1"/>
  <c r="H3160" i="1"/>
  <c r="H3166" i="1"/>
  <c r="H3193" i="1"/>
  <c r="N3208" i="1"/>
  <c r="AA3212" i="1"/>
  <c r="X3212" i="1"/>
  <c r="N3211" i="1"/>
  <c r="X3210" i="1"/>
  <c r="N3209" i="1"/>
  <c r="N3215" i="1"/>
  <c r="AA3215" i="1"/>
  <c r="S3213" i="1"/>
  <c r="X3209" i="1"/>
  <c r="X3214" i="1"/>
  <c r="X3215" i="1"/>
  <c r="AA3214" i="1"/>
  <c r="X3213" i="1"/>
  <c r="S3212" i="1"/>
  <c r="AA3209" i="1"/>
  <c r="AA3208" i="1"/>
  <c r="H3192" i="1"/>
  <c r="S3214" i="1"/>
  <c r="X3211" i="1"/>
  <c r="AA3210" i="1"/>
  <c r="S3210" i="1"/>
  <c r="N3210" i="1"/>
  <c r="S3208" i="1"/>
  <c r="H3171" i="1"/>
  <c r="N3213" i="1"/>
  <c r="N3212" i="1"/>
  <c r="S3209" i="1"/>
  <c r="N3214" i="1"/>
  <c r="AA3211" i="1"/>
  <c r="S3211" i="1"/>
  <c r="S3215" i="1"/>
  <c r="X3208" i="1"/>
  <c r="H3170" i="1"/>
  <c r="H3194" i="1"/>
  <c r="H3196" i="1"/>
  <c r="H3198" i="1"/>
  <c r="H3168" i="1"/>
  <c r="H3162" i="1"/>
  <c r="H3209" i="1" l="1"/>
  <c r="H3208" i="1"/>
  <c r="H3214" i="1"/>
  <c r="H3215" i="1"/>
  <c r="H3212" i="1"/>
  <c r="H3213" i="1"/>
  <c r="H3210" i="1"/>
  <c r="H3211" i="1"/>
  <c r="I4143" i="1"/>
  <c r="J4143" i="1"/>
  <c r="K4143" i="1"/>
  <c r="L4143" i="1"/>
  <c r="M4143" i="1"/>
  <c r="O4143" i="1"/>
  <c r="P4143" i="1"/>
  <c r="Q4143" i="1"/>
  <c r="R4143" i="1"/>
  <c r="T4143" i="1"/>
  <c r="U4143" i="1"/>
  <c r="V4143" i="1"/>
  <c r="W4143" i="1"/>
  <c r="Y4143" i="1"/>
  <c r="Z4143" i="1"/>
  <c r="AB4143" i="1"/>
  <c r="AC4143" i="1"/>
  <c r="AD4143" i="1"/>
  <c r="I4144" i="1"/>
  <c r="J4144" i="1"/>
  <c r="K4144" i="1"/>
  <c r="L4144" i="1"/>
  <c r="M4144" i="1"/>
  <c r="O4144" i="1"/>
  <c r="P4144" i="1"/>
  <c r="Q4144" i="1"/>
  <c r="R4144" i="1"/>
  <c r="T4144" i="1"/>
  <c r="U4144" i="1"/>
  <c r="V4144" i="1"/>
  <c r="W4144" i="1"/>
  <c r="Y4144" i="1"/>
  <c r="Z4144" i="1"/>
  <c r="AB4144" i="1"/>
  <c r="AC4144" i="1"/>
  <c r="AD4144" i="1"/>
  <c r="I4145" i="1"/>
  <c r="J4145" i="1"/>
  <c r="K4145" i="1"/>
  <c r="L4145" i="1"/>
  <c r="M4145" i="1"/>
  <c r="O4145" i="1"/>
  <c r="P4145" i="1"/>
  <c r="Q4145" i="1"/>
  <c r="R4145" i="1"/>
  <c r="T4145" i="1"/>
  <c r="U4145" i="1"/>
  <c r="V4145" i="1"/>
  <c r="W4145" i="1"/>
  <c r="Y4145" i="1"/>
  <c r="Z4145" i="1"/>
  <c r="AB4145" i="1"/>
  <c r="AC4145" i="1"/>
  <c r="AD4145" i="1"/>
  <c r="I4146" i="1"/>
  <c r="J4146" i="1"/>
  <c r="K4146" i="1"/>
  <c r="L4146" i="1"/>
  <c r="M4146" i="1"/>
  <c r="O4146" i="1"/>
  <c r="P4146" i="1"/>
  <c r="Q4146" i="1"/>
  <c r="R4146" i="1"/>
  <c r="T4146" i="1"/>
  <c r="U4146" i="1"/>
  <c r="V4146" i="1"/>
  <c r="W4146" i="1"/>
  <c r="Y4146" i="1"/>
  <c r="Z4146" i="1"/>
  <c r="AB4146" i="1"/>
  <c r="AC4146" i="1"/>
  <c r="AD4146" i="1"/>
  <c r="I4147" i="1"/>
  <c r="J4147" i="1"/>
  <c r="K4147" i="1"/>
  <c r="L4147" i="1"/>
  <c r="M4147" i="1"/>
  <c r="O4147" i="1"/>
  <c r="P4147" i="1"/>
  <c r="Q4147" i="1"/>
  <c r="R4147" i="1"/>
  <c r="T4147" i="1"/>
  <c r="U4147" i="1"/>
  <c r="V4147" i="1"/>
  <c r="W4147" i="1"/>
  <c r="Y4147" i="1"/>
  <c r="Z4147" i="1"/>
  <c r="AB4147" i="1"/>
  <c r="AC4147" i="1"/>
  <c r="AD4147" i="1"/>
  <c r="I4148" i="1"/>
  <c r="J4148" i="1"/>
  <c r="K4148" i="1"/>
  <c r="L4148" i="1"/>
  <c r="M4148" i="1"/>
  <c r="O4148" i="1"/>
  <c r="P4148" i="1"/>
  <c r="Q4148" i="1"/>
  <c r="R4148" i="1"/>
  <c r="T4148" i="1"/>
  <c r="U4148" i="1"/>
  <c r="V4148" i="1"/>
  <c r="W4148" i="1"/>
  <c r="Y4148" i="1"/>
  <c r="Z4148" i="1"/>
  <c r="AB4148" i="1"/>
  <c r="AC4148" i="1"/>
  <c r="AD4148" i="1"/>
  <c r="I4149" i="1"/>
  <c r="J4149" i="1"/>
  <c r="K4149" i="1"/>
  <c r="L4149" i="1"/>
  <c r="M4149" i="1"/>
  <c r="O4149" i="1"/>
  <c r="P4149" i="1"/>
  <c r="Q4149" i="1"/>
  <c r="R4149" i="1"/>
  <c r="T4149" i="1"/>
  <c r="U4149" i="1"/>
  <c r="V4149" i="1"/>
  <c r="W4149" i="1"/>
  <c r="Y4149" i="1"/>
  <c r="Z4149" i="1"/>
  <c r="AB4149" i="1"/>
  <c r="AC4149" i="1"/>
  <c r="AD4149" i="1"/>
  <c r="I4150" i="1"/>
  <c r="J4150" i="1"/>
  <c r="K4150" i="1"/>
  <c r="L4150" i="1"/>
  <c r="M4150" i="1"/>
  <c r="O4150" i="1"/>
  <c r="P4150" i="1"/>
  <c r="Q4150" i="1"/>
  <c r="R4150" i="1"/>
  <c r="T4150" i="1"/>
  <c r="U4150" i="1"/>
  <c r="V4150" i="1"/>
  <c r="W4150" i="1"/>
  <c r="Y4150" i="1"/>
  <c r="Z4150" i="1"/>
  <c r="AB4150" i="1"/>
  <c r="AC4150" i="1"/>
  <c r="AD4150" i="1"/>
  <c r="I4151" i="1"/>
  <c r="J4151" i="1"/>
  <c r="K4151" i="1"/>
  <c r="L4151" i="1"/>
  <c r="M4151" i="1"/>
  <c r="O4151" i="1"/>
  <c r="P4151" i="1"/>
  <c r="Q4151" i="1"/>
  <c r="R4151" i="1"/>
  <c r="T4151" i="1"/>
  <c r="U4151" i="1"/>
  <c r="V4151" i="1"/>
  <c r="W4151" i="1"/>
  <c r="Y4151" i="1"/>
  <c r="Z4151" i="1"/>
  <c r="AB4151" i="1"/>
  <c r="AC4151" i="1"/>
  <c r="AD4151" i="1"/>
  <c r="I4152" i="1"/>
  <c r="J4152" i="1"/>
  <c r="K4152" i="1"/>
  <c r="L4152" i="1"/>
  <c r="M4152" i="1"/>
  <c r="O4152" i="1"/>
  <c r="P4152" i="1"/>
  <c r="Q4152" i="1"/>
  <c r="R4152" i="1"/>
  <c r="T4152" i="1"/>
  <c r="U4152" i="1"/>
  <c r="V4152" i="1"/>
  <c r="W4152" i="1"/>
  <c r="Y4152" i="1"/>
  <c r="Z4152" i="1"/>
  <c r="AB4152" i="1"/>
  <c r="AC4152" i="1"/>
  <c r="AD4152" i="1"/>
  <c r="I4153" i="1"/>
  <c r="J4153" i="1"/>
  <c r="K4153" i="1"/>
  <c r="L4153" i="1"/>
  <c r="M4153" i="1"/>
  <c r="O4153" i="1"/>
  <c r="P4153" i="1"/>
  <c r="Q4153" i="1"/>
  <c r="R4153" i="1"/>
  <c r="T4153" i="1"/>
  <c r="U4153" i="1"/>
  <c r="V4153" i="1"/>
  <c r="W4153" i="1"/>
  <c r="Y4153" i="1"/>
  <c r="Z4153" i="1"/>
  <c r="AB4153" i="1"/>
  <c r="AC4153" i="1"/>
  <c r="AD4153" i="1"/>
  <c r="I4154" i="1"/>
  <c r="J4154" i="1"/>
  <c r="K4154" i="1"/>
  <c r="L4154" i="1"/>
  <c r="M4154" i="1"/>
  <c r="O4154" i="1"/>
  <c r="P4154" i="1"/>
  <c r="Q4154" i="1"/>
  <c r="R4154" i="1"/>
  <c r="T4154" i="1"/>
  <c r="U4154" i="1"/>
  <c r="V4154" i="1"/>
  <c r="W4154" i="1"/>
  <c r="Y4154" i="1"/>
  <c r="Z4154" i="1"/>
  <c r="AB4154" i="1"/>
  <c r="AC4154" i="1"/>
  <c r="AD4154" i="1"/>
  <c r="I4155" i="1"/>
  <c r="J4155" i="1"/>
  <c r="K4155" i="1"/>
  <c r="L4155" i="1"/>
  <c r="M4155" i="1"/>
  <c r="O4155" i="1"/>
  <c r="P4155" i="1"/>
  <c r="Q4155" i="1"/>
  <c r="R4155" i="1"/>
  <c r="T4155" i="1"/>
  <c r="U4155" i="1"/>
  <c r="V4155" i="1"/>
  <c r="W4155" i="1"/>
  <c r="Y4155" i="1"/>
  <c r="Z4155" i="1"/>
  <c r="AB4155" i="1"/>
  <c r="AC4155" i="1"/>
  <c r="AD4155" i="1"/>
  <c r="I4156" i="1"/>
  <c r="J4156" i="1"/>
  <c r="K4156" i="1"/>
  <c r="L4156" i="1"/>
  <c r="M4156" i="1"/>
  <c r="O4156" i="1"/>
  <c r="P4156" i="1"/>
  <c r="Q4156" i="1"/>
  <c r="R4156" i="1"/>
  <c r="T4156" i="1"/>
  <c r="U4156" i="1"/>
  <c r="V4156" i="1"/>
  <c r="W4156" i="1"/>
  <c r="Y4156" i="1"/>
  <c r="Z4156" i="1"/>
  <c r="AB4156" i="1"/>
  <c r="AC4156" i="1"/>
  <c r="AD4156" i="1"/>
  <c r="I4157" i="1"/>
  <c r="J4157" i="1"/>
  <c r="K4157" i="1"/>
  <c r="L4157" i="1"/>
  <c r="M4157" i="1"/>
  <c r="O4157" i="1"/>
  <c r="P4157" i="1"/>
  <c r="Q4157" i="1"/>
  <c r="R4157" i="1"/>
  <c r="T4157" i="1"/>
  <c r="U4157" i="1"/>
  <c r="V4157" i="1"/>
  <c r="W4157" i="1"/>
  <c r="Y4157" i="1"/>
  <c r="Z4157" i="1"/>
  <c r="AB4157" i="1"/>
  <c r="AC4157" i="1"/>
  <c r="AD4157" i="1"/>
  <c r="I4158" i="1"/>
  <c r="J4158" i="1"/>
  <c r="K4158" i="1"/>
  <c r="L4158" i="1"/>
  <c r="M4158" i="1"/>
  <c r="O4158" i="1"/>
  <c r="P4158" i="1"/>
  <c r="Q4158" i="1"/>
  <c r="R4158" i="1"/>
  <c r="T4158" i="1"/>
  <c r="U4158" i="1"/>
  <c r="V4158" i="1"/>
  <c r="W4158" i="1"/>
  <c r="Y4158" i="1"/>
  <c r="Z4158" i="1"/>
  <c r="AB4158" i="1"/>
  <c r="AC4158" i="1"/>
  <c r="AD4158" i="1"/>
  <c r="I4159" i="1"/>
  <c r="J4159" i="1"/>
  <c r="K4159" i="1"/>
  <c r="L4159" i="1"/>
  <c r="M4159" i="1"/>
  <c r="O4159" i="1"/>
  <c r="P4159" i="1"/>
  <c r="Q4159" i="1"/>
  <c r="R4159" i="1"/>
  <c r="T4159" i="1"/>
  <c r="U4159" i="1"/>
  <c r="V4159" i="1"/>
  <c r="W4159" i="1"/>
  <c r="Y4159" i="1"/>
  <c r="Z4159" i="1"/>
  <c r="AB4159" i="1"/>
  <c r="AC4159" i="1"/>
  <c r="AD4159" i="1"/>
  <c r="I4160" i="1"/>
  <c r="J4160" i="1"/>
  <c r="K4160" i="1"/>
  <c r="L4160" i="1"/>
  <c r="M4160" i="1"/>
  <c r="O4160" i="1"/>
  <c r="P4160" i="1"/>
  <c r="Q4160" i="1"/>
  <c r="R4160" i="1"/>
  <c r="T4160" i="1"/>
  <c r="U4160" i="1"/>
  <c r="V4160" i="1"/>
  <c r="W4160" i="1"/>
  <c r="Y4160" i="1"/>
  <c r="Z4160" i="1"/>
  <c r="AB4160" i="1"/>
  <c r="AC4160" i="1"/>
  <c r="AD4160" i="1"/>
  <c r="I4161" i="1"/>
  <c r="J4161" i="1"/>
  <c r="K4161" i="1"/>
  <c r="L4161" i="1"/>
  <c r="M4161" i="1"/>
  <c r="O4161" i="1"/>
  <c r="P4161" i="1"/>
  <c r="Q4161" i="1"/>
  <c r="R4161" i="1"/>
  <c r="T4161" i="1"/>
  <c r="U4161" i="1"/>
  <c r="V4161" i="1"/>
  <c r="W4161" i="1"/>
  <c r="Y4161" i="1"/>
  <c r="Z4161" i="1"/>
  <c r="AB4161" i="1"/>
  <c r="AC4161" i="1"/>
  <c r="AD4161" i="1"/>
  <c r="I4162" i="1"/>
  <c r="J4162" i="1"/>
  <c r="K4162" i="1"/>
  <c r="L4162" i="1"/>
  <c r="M4162" i="1"/>
  <c r="O4162" i="1"/>
  <c r="P4162" i="1"/>
  <c r="Q4162" i="1"/>
  <c r="R4162" i="1"/>
  <c r="T4162" i="1"/>
  <c r="U4162" i="1"/>
  <c r="V4162" i="1"/>
  <c r="W4162" i="1"/>
  <c r="Y4162" i="1"/>
  <c r="Z4162" i="1"/>
  <c r="AB4162" i="1"/>
  <c r="AC4162" i="1"/>
  <c r="AD4162" i="1"/>
  <c r="I4163" i="1"/>
  <c r="J4163" i="1"/>
  <c r="K4163" i="1"/>
  <c r="L4163" i="1"/>
  <c r="M4163" i="1"/>
  <c r="O4163" i="1"/>
  <c r="P4163" i="1"/>
  <c r="Q4163" i="1"/>
  <c r="R4163" i="1"/>
  <c r="T4163" i="1"/>
  <c r="U4163" i="1"/>
  <c r="V4163" i="1"/>
  <c r="W4163" i="1"/>
  <c r="Y4163" i="1"/>
  <c r="Z4163" i="1"/>
  <c r="AB4163" i="1"/>
  <c r="AC4163" i="1"/>
  <c r="AD4163" i="1"/>
  <c r="I4164" i="1"/>
  <c r="J4164" i="1"/>
  <c r="K4164" i="1"/>
  <c r="L4164" i="1"/>
  <c r="M4164" i="1"/>
  <c r="O4164" i="1"/>
  <c r="P4164" i="1"/>
  <c r="Q4164" i="1"/>
  <c r="R4164" i="1"/>
  <c r="T4164" i="1"/>
  <c r="U4164" i="1"/>
  <c r="V4164" i="1"/>
  <c r="W4164" i="1"/>
  <c r="Y4164" i="1"/>
  <c r="Z4164" i="1"/>
  <c r="AB4164" i="1"/>
  <c r="AC4164" i="1"/>
  <c r="AD4164" i="1"/>
  <c r="I4165" i="1"/>
  <c r="J4165" i="1"/>
  <c r="K4165" i="1"/>
  <c r="L4165" i="1"/>
  <c r="M4165" i="1"/>
  <c r="O4165" i="1"/>
  <c r="P4165" i="1"/>
  <c r="Q4165" i="1"/>
  <c r="R4165" i="1"/>
  <c r="T4165" i="1"/>
  <c r="U4165" i="1"/>
  <c r="V4165" i="1"/>
  <c r="W4165" i="1"/>
  <c r="Y4165" i="1"/>
  <c r="Z4165" i="1"/>
  <c r="AB4165" i="1"/>
  <c r="AC4165" i="1"/>
  <c r="AD4165" i="1"/>
  <c r="I4166" i="1"/>
  <c r="J4166" i="1"/>
  <c r="K4166" i="1"/>
  <c r="L4166" i="1"/>
  <c r="M4166" i="1"/>
  <c r="O4166" i="1"/>
  <c r="P4166" i="1"/>
  <c r="Q4166" i="1"/>
  <c r="R4166" i="1"/>
  <c r="T4166" i="1"/>
  <c r="U4166" i="1"/>
  <c r="V4166" i="1"/>
  <c r="W4166" i="1"/>
  <c r="Y4166" i="1"/>
  <c r="Z4166" i="1"/>
  <c r="AB4166" i="1"/>
  <c r="AC4166" i="1"/>
  <c r="AD4166" i="1"/>
  <c r="I4167" i="1"/>
  <c r="J4167" i="1"/>
  <c r="K4167" i="1"/>
  <c r="L4167" i="1"/>
  <c r="M4167" i="1"/>
  <c r="O4167" i="1"/>
  <c r="P4167" i="1"/>
  <c r="Q4167" i="1"/>
  <c r="R4167" i="1"/>
  <c r="T4167" i="1"/>
  <c r="U4167" i="1"/>
  <c r="V4167" i="1"/>
  <c r="W4167" i="1"/>
  <c r="Y4167" i="1"/>
  <c r="Z4167" i="1"/>
  <c r="AB4167" i="1"/>
  <c r="AC4167" i="1"/>
  <c r="AD4167" i="1"/>
  <c r="I4168" i="1"/>
  <c r="J4168" i="1"/>
  <c r="K4168" i="1"/>
  <c r="L4168" i="1"/>
  <c r="M4168" i="1"/>
  <c r="O4168" i="1"/>
  <c r="P4168" i="1"/>
  <c r="Q4168" i="1"/>
  <c r="R4168" i="1"/>
  <c r="T4168" i="1"/>
  <c r="U4168" i="1"/>
  <c r="V4168" i="1"/>
  <c r="W4168" i="1"/>
  <c r="Y4168" i="1"/>
  <c r="Z4168" i="1"/>
  <c r="AB4168" i="1"/>
  <c r="AC4168" i="1"/>
  <c r="AD4168" i="1"/>
  <c r="I4169" i="1"/>
  <c r="J4169" i="1"/>
  <c r="K4169" i="1"/>
  <c r="L4169" i="1"/>
  <c r="M4169" i="1"/>
  <c r="O4169" i="1"/>
  <c r="P4169" i="1"/>
  <c r="Q4169" i="1"/>
  <c r="R4169" i="1"/>
  <c r="T4169" i="1"/>
  <c r="U4169" i="1"/>
  <c r="V4169" i="1"/>
  <c r="W4169" i="1"/>
  <c r="Y4169" i="1"/>
  <c r="Z4169" i="1"/>
  <c r="AB4169" i="1"/>
  <c r="AC4169" i="1"/>
  <c r="AD4169" i="1"/>
  <c r="I4170" i="1"/>
  <c r="J4170" i="1"/>
  <c r="K4170" i="1"/>
  <c r="L4170" i="1"/>
  <c r="M4170" i="1"/>
  <c r="O4170" i="1"/>
  <c r="P4170" i="1"/>
  <c r="Q4170" i="1"/>
  <c r="R4170" i="1"/>
  <c r="T4170" i="1"/>
  <c r="U4170" i="1"/>
  <c r="V4170" i="1"/>
  <c r="W4170" i="1"/>
  <c r="Y4170" i="1"/>
  <c r="Z4170" i="1"/>
  <c r="AB4170" i="1"/>
  <c r="AC4170" i="1"/>
  <c r="AD4170" i="1"/>
  <c r="I4171" i="1"/>
  <c r="J4171" i="1"/>
  <c r="K4171" i="1"/>
  <c r="L4171" i="1"/>
  <c r="M4171" i="1"/>
  <c r="O4171" i="1"/>
  <c r="P4171" i="1"/>
  <c r="Q4171" i="1"/>
  <c r="R4171" i="1"/>
  <c r="T4171" i="1"/>
  <c r="U4171" i="1"/>
  <c r="V4171" i="1"/>
  <c r="W4171" i="1"/>
  <c r="Y4171" i="1"/>
  <c r="Z4171" i="1"/>
  <c r="AB4171" i="1"/>
  <c r="AC4171" i="1"/>
  <c r="AD4171" i="1"/>
  <c r="I4172" i="1"/>
  <c r="J4172" i="1"/>
  <c r="K4172" i="1"/>
  <c r="L4172" i="1"/>
  <c r="M4172" i="1"/>
  <c r="O4172" i="1"/>
  <c r="P4172" i="1"/>
  <c r="Q4172" i="1"/>
  <c r="R4172" i="1"/>
  <c r="T4172" i="1"/>
  <c r="U4172" i="1"/>
  <c r="V4172" i="1"/>
  <c r="W4172" i="1"/>
  <c r="Y4172" i="1"/>
  <c r="Z4172" i="1"/>
  <c r="AB4172" i="1"/>
  <c r="AC4172" i="1"/>
  <c r="AD4172" i="1"/>
  <c r="I4173" i="1"/>
  <c r="J4173" i="1"/>
  <c r="K4173" i="1"/>
  <c r="L4173" i="1"/>
  <c r="M4173" i="1"/>
  <c r="O4173" i="1"/>
  <c r="P4173" i="1"/>
  <c r="Q4173" i="1"/>
  <c r="R4173" i="1"/>
  <c r="T4173" i="1"/>
  <c r="U4173" i="1"/>
  <c r="V4173" i="1"/>
  <c r="W4173" i="1"/>
  <c r="Y4173" i="1"/>
  <c r="Z4173" i="1"/>
  <c r="AB4173" i="1"/>
  <c r="AC4173" i="1"/>
  <c r="AD4173" i="1"/>
  <c r="I4174" i="1"/>
  <c r="J4174" i="1"/>
  <c r="K4174" i="1"/>
  <c r="L4174" i="1"/>
  <c r="M4174" i="1"/>
  <c r="O4174" i="1"/>
  <c r="P4174" i="1"/>
  <c r="Q4174" i="1"/>
  <c r="R4174" i="1"/>
  <c r="T4174" i="1"/>
  <c r="U4174" i="1"/>
  <c r="V4174" i="1"/>
  <c r="W4174" i="1"/>
  <c r="Y4174" i="1"/>
  <c r="Z4174" i="1"/>
  <c r="AB4174" i="1"/>
  <c r="AC4174" i="1"/>
  <c r="AD4174" i="1"/>
  <c r="AA4144" i="1" l="1"/>
  <c r="AA4157" i="1"/>
  <c r="AA4153" i="1"/>
  <c r="AA4145" i="1"/>
  <c r="AA4143" i="1"/>
  <c r="N4160" i="1"/>
  <c r="N4144" i="1"/>
  <c r="N4164" i="1"/>
  <c r="AA4162" i="1"/>
  <c r="S4155" i="1"/>
  <c r="AA4154" i="1"/>
  <c r="AA4161" i="1"/>
  <c r="N4156" i="1"/>
  <c r="X4158" i="1"/>
  <c r="S4158" i="1"/>
  <c r="AA4156" i="1"/>
  <c r="S4163" i="1"/>
  <c r="AA4149" i="1"/>
  <c r="X4173" i="1"/>
  <c r="S4173" i="1"/>
  <c r="S4169" i="1"/>
  <c r="S4165" i="1"/>
  <c r="N4165" i="1"/>
  <c r="S4153" i="1"/>
  <c r="X4152" i="1"/>
  <c r="S4149" i="1"/>
  <c r="N4174" i="1"/>
  <c r="AA4173" i="1"/>
  <c r="AA4171" i="1"/>
  <c r="N4170" i="1"/>
  <c r="AA4169" i="1"/>
  <c r="AA4165" i="1"/>
  <c r="S4161" i="1"/>
  <c r="N4161" i="1"/>
  <c r="S4159" i="1"/>
  <c r="AA4158" i="1"/>
  <c r="X4154" i="1"/>
  <c r="S4154" i="1"/>
  <c r="AA4152" i="1"/>
  <c r="N4152" i="1"/>
  <c r="AA4147" i="1"/>
  <c r="S4145" i="1"/>
  <c r="X4174" i="1"/>
  <c r="N4172" i="1"/>
  <c r="X4170" i="1"/>
  <c r="N4168" i="1"/>
  <c r="S4166" i="1"/>
  <c r="AA4164" i="1"/>
  <c r="S4157" i="1"/>
  <c r="N4157" i="1"/>
  <c r="AA4148" i="1"/>
  <c r="N4148" i="1"/>
  <c r="X4146" i="1"/>
  <c r="X4162" i="1"/>
  <c r="S4162" i="1"/>
  <c r="AA4160" i="1"/>
  <c r="X4151" i="1"/>
  <c r="N4151" i="1"/>
  <c r="AA4174" i="1"/>
  <c r="X4172" i="1"/>
  <c r="X4171" i="1"/>
  <c r="X4168" i="1"/>
  <c r="X4167" i="1"/>
  <c r="N4167" i="1"/>
  <c r="AA4163" i="1"/>
  <c r="AA4159" i="1"/>
  <c r="S4156" i="1"/>
  <c r="AA4155" i="1"/>
  <c r="S4150" i="1"/>
  <c r="N4149" i="1"/>
  <c r="S4147" i="1"/>
  <c r="AA4146" i="1"/>
  <c r="S4146" i="1"/>
  <c r="N4145" i="1"/>
  <c r="S4143" i="1"/>
  <c r="AA4172" i="1"/>
  <c r="S4172" i="1"/>
  <c r="AA4168" i="1"/>
  <c r="S4168" i="1"/>
  <c r="AA4167" i="1"/>
  <c r="N4166" i="1"/>
  <c r="N4162" i="1"/>
  <c r="X4161" i="1"/>
  <c r="N4158" i="1"/>
  <c r="X4157" i="1"/>
  <c r="N4154" i="1"/>
  <c r="N4153" i="1"/>
  <c r="S4151" i="1"/>
  <c r="AA4150" i="1"/>
  <c r="X4150" i="1"/>
  <c r="X4148" i="1"/>
  <c r="X4147" i="1"/>
  <c r="N4147" i="1"/>
  <c r="X4144" i="1"/>
  <c r="X4143" i="1"/>
  <c r="S4174" i="1"/>
  <c r="N4173" i="1"/>
  <c r="S4171" i="1"/>
  <c r="AA4170" i="1"/>
  <c r="S4170" i="1"/>
  <c r="N4169" i="1"/>
  <c r="S4167" i="1"/>
  <c r="AA4166" i="1"/>
  <c r="X4166" i="1"/>
  <c r="X4164" i="1"/>
  <c r="X4163" i="1"/>
  <c r="N4163" i="1"/>
  <c r="X4160" i="1"/>
  <c r="X4159" i="1"/>
  <c r="X4156" i="1"/>
  <c r="X4155" i="1"/>
  <c r="S4152" i="1"/>
  <c r="AA4151" i="1"/>
  <c r="N4150" i="1"/>
  <c r="N4146" i="1"/>
  <c r="X4145" i="1"/>
  <c r="X4169" i="1"/>
  <c r="S4164" i="1"/>
  <c r="N4159" i="1"/>
  <c r="X4153" i="1"/>
  <c r="S4148" i="1"/>
  <c r="N4143" i="1"/>
  <c r="N4171" i="1"/>
  <c r="X4165" i="1"/>
  <c r="S4160" i="1"/>
  <c r="N4155" i="1"/>
  <c r="X4149" i="1"/>
  <c r="S4144" i="1"/>
  <c r="H4166" i="1" l="1"/>
  <c r="H4174" i="1"/>
  <c r="H4171" i="1"/>
  <c r="H4151" i="1"/>
  <c r="H4147" i="1"/>
  <c r="H4161" i="1"/>
  <c r="H4169" i="1"/>
  <c r="H4163" i="1"/>
  <c r="H4143" i="1"/>
  <c r="H4157" i="1"/>
  <c r="H4168" i="1"/>
  <c r="H4159" i="1"/>
  <c r="H4145" i="1"/>
  <c r="H4170" i="1"/>
  <c r="H4154" i="1"/>
  <c r="H4162" i="1"/>
  <c r="H4144" i="1"/>
  <c r="H4149" i="1"/>
  <c r="H4150" i="1"/>
  <c r="H4146" i="1"/>
  <c r="H4167" i="1"/>
  <c r="H4148" i="1"/>
  <c r="H4172" i="1"/>
  <c r="H4152" i="1"/>
  <c r="H4158" i="1"/>
  <c r="H4153" i="1"/>
  <c r="H4173" i="1"/>
  <c r="H4156" i="1"/>
  <c r="H4160" i="1"/>
  <c r="H4164" i="1"/>
  <c r="H4155" i="1"/>
  <c r="H4165" i="1"/>
  <c r="I361" i="1"/>
  <c r="J361" i="1"/>
  <c r="K361" i="1"/>
  <c r="L361" i="1"/>
  <c r="M361" i="1"/>
  <c r="O361" i="1"/>
  <c r="P361" i="1"/>
  <c r="Q361" i="1"/>
  <c r="R361" i="1"/>
  <c r="T361" i="1"/>
  <c r="U361" i="1"/>
  <c r="V361" i="1"/>
  <c r="W361" i="1"/>
  <c r="Y361" i="1"/>
  <c r="Z361" i="1"/>
  <c r="AB361" i="1"/>
  <c r="AC361" i="1"/>
  <c r="AD361" i="1"/>
  <c r="I362" i="1"/>
  <c r="J362" i="1"/>
  <c r="K362" i="1"/>
  <c r="L362" i="1"/>
  <c r="M362" i="1"/>
  <c r="O362" i="1"/>
  <c r="P362" i="1"/>
  <c r="Q362" i="1"/>
  <c r="R362" i="1"/>
  <c r="T362" i="1"/>
  <c r="U362" i="1"/>
  <c r="V362" i="1"/>
  <c r="W362" i="1"/>
  <c r="Y362" i="1"/>
  <c r="Z362" i="1"/>
  <c r="AB362" i="1"/>
  <c r="AC362" i="1"/>
  <c r="AD362" i="1"/>
  <c r="I363" i="1"/>
  <c r="J363" i="1"/>
  <c r="K363" i="1"/>
  <c r="L363" i="1"/>
  <c r="M363" i="1"/>
  <c r="O363" i="1"/>
  <c r="P363" i="1"/>
  <c r="Q363" i="1"/>
  <c r="R363" i="1"/>
  <c r="T363" i="1"/>
  <c r="U363" i="1"/>
  <c r="V363" i="1"/>
  <c r="W363" i="1"/>
  <c r="Y363" i="1"/>
  <c r="Z363" i="1"/>
  <c r="AB363" i="1"/>
  <c r="AC363" i="1"/>
  <c r="AD363" i="1"/>
  <c r="I364" i="1"/>
  <c r="J364" i="1"/>
  <c r="K364" i="1"/>
  <c r="L364" i="1"/>
  <c r="M364" i="1"/>
  <c r="O364" i="1"/>
  <c r="P364" i="1"/>
  <c r="Q364" i="1"/>
  <c r="R364" i="1"/>
  <c r="T364" i="1"/>
  <c r="U364" i="1"/>
  <c r="V364" i="1"/>
  <c r="W364" i="1"/>
  <c r="Y364" i="1"/>
  <c r="Z364" i="1"/>
  <c r="AB364" i="1"/>
  <c r="AC364" i="1"/>
  <c r="AD364" i="1"/>
  <c r="I365" i="1"/>
  <c r="J365" i="1"/>
  <c r="K365" i="1"/>
  <c r="L365" i="1"/>
  <c r="M365" i="1"/>
  <c r="O365" i="1"/>
  <c r="P365" i="1"/>
  <c r="Q365" i="1"/>
  <c r="R365" i="1"/>
  <c r="T365" i="1"/>
  <c r="U365" i="1"/>
  <c r="V365" i="1"/>
  <c r="W365" i="1"/>
  <c r="Y365" i="1"/>
  <c r="Z365" i="1"/>
  <c r="AB365" i="1"/>
  <c r="AC365" i="1"/>
  <c r="AD365" i="1"/>
  <c r="I366" i="1"/>
  <c r="J366" i="1"/>
  <c r="K366" i="1"/>
  <c r="L366" i="1"/>
  <c r="M366" i="1"/>
  <c r="O366" i="1"/>
  <c r="P366" i="1"/>
  <c r="Q366" i="1"/>
  <c r="R366" i="1"/>
  <c r="T366" i="1"/>
  <c r="U366" i="1"/>
  <c r="V366" i="1"/>
  <c r="W366" i="1"/>
  <c r="Y366" i="1"/>
  <c r="Z366" i="1"/>
  <c r="AB366" i="1"/>
  <c r="AC366" i="1"/>
  <c r="AD366" i="1"/>
  <c r="I367" i="1"/>
  <c r="J367" i="1"/>
  <c r="K367" i="1"/>
  <c r="L367" i="1"/>
  <c r="M367" i="1"/>
  <c r="O367" i="1"/>
  <c r="P367" i="1"/>
  <c r="Q367" i="1"/>
  <c r="R367" i="1"/>
  <c r="T367" i="1"/>
  <c r="U367" i="1"/>
  <c r="V367" i="1"/>
  <c r="W367" i="1"/>
  <c r="Y367" i="1"/>
  <c r="Z367" i="1"/>
  <c r="AB367" i="1"/>
  <c r="AC367" i="1"/>
  <c r="AD367" i="1"/>
  <c r="I368" i="1"/>
  <c r="J368" i="1"/>
  <c r="K368" i="1"/>
  <c r="L368" i="1"/>
  <c r="M368" i="1"/>
  <c r="O368" i="1"/>
  <c r="P368" i="1"/>
  <c r="Q368" i="1"/>
  <c r="R368" i="1"/>
  <c r="T368" i="1"/>
  <c r="U368" i="1"/>
  <c r="V368" i="1"/>
  <c r="W368" i="1"/>
  <c r="Y368" i="1"/>
  <c r="Z368" i="1"/>
  <c r="AB368" i="1"/>
  <c r="AC368" i="1"/>
  <c r="AD368" i="1"/>
  <c r="I409" i="1"/>
  <c r="J409" i="1"/>
  <c r="K409" i="1"/>
  <c r="L409" i="1"/>
  <c r="M409" i="1"/>
  <c r="O409" i="1"/>
  <c r="P409" i="1"/>
  <c r="Q409" i="1"/>
  <c r="R409" i="1"/>
  <c r="T409" i="1"/>
  <c r="U409" i="1"/>
  <c r="V409" i="1"/>
  <c r="W409" i="1"/>
  <c r="Y409" i="1"/>
  <c r="Z409" i="1"/>
  <c r="AB409" i="1"/>
  <c r="AC409" i="1"/>
  <c r="AD409" i="1"/>
  <c r="I410" i="1"/>
  <c r="J410" i="1"/>
  <c r="K410" i="1"/>
  <c r="L410" i="1"/>
  <c r="M410" i="1"/>
  <c r="O410" i="1"/>
  <c r="P410" i="1"/>
  <c r="Q410" i="1"/>
  <c r="R410" i="1"/>
  <c r="T410" i="1"/>
  <c r="U410" i="1"/>
  <c r="V410" i="1"/>
  <c r="W410" i="1"/>
  <c r="Y410" i="1"/>
  <c r="Z410" i="1"/>
  <c r="AB410" i="1"/>
  <c r="AC410" i="1"/>
  <c r="AD410" i="1"/>
  <c r="I411" i="1"/>
  <c r="J411" i="1"/>
  <c r="K411" i="1"/>
  <c r="L411" i="1"/>
  <c r="M411" i="1"/>
  <c r="O411" i="1"/>
  <c r="P411" i="1"/>
  <c r="Q411" i="1"/>
  <c r="R411" i="1"/>
  <c r="T411" i="1"/>
  <c r="U411" i="1"/>
  <c r="V411" i="1"/>
  <c r="W411" i="1"/>
  <c r="Y411" i="1"/>
  <c r="Z411" i="1"/>
  <c r="AB411" i="1"/>
  <c r="AC411" i="1"/>
  <c r="AD411" i="1"/>
  <c r="I412" i="1"/>
  <c r="J412" i="1"/>
  <c r="K412" i="1"/>
  <c r="L412" i="1"/>
  <c r="M412" i="1"/>
  <c r="O412" i="1"/>
  <c r="P412" i="1"/>
  <c r="Q412" i="1"/>
  <c r="R412" i="1"/>
  <c r="T412" i="1"/>
  <c r="U412" i="1"/>
  <c r="V412" i="1"/>
  <c r="W412" i="1"/>
  <c r="Y412" i="1"/>
  <c r="Z412" i="1"/>
  <c r="AB412" i="1"/>
  <c r="AC412" i="1"/>
  <c r="AD412" i="1"/>
  <c r="I413" i="1"/>
  <c r="J413" i="1"/>
  <c r="K413" i="1"/>
  <c r="L413" i="1"/>
  <c r="M413" i="1"/>
  <c r="O413" i="1"/>
  <c r="P413" i="1"/>
  <c r="Q413" i="1"/>
  <c r="R413" i="1"/>
  <c r="T413" i="1"/>
  <c r="U413" i="1"/>
  <c r="V413" i="1"/>
  <c r="W413" i="1"/>
  <c r="Y413" i="1"/>
  <c r="Z413" i="1"/>
  <c r="AB413" i="1"/>
  <c r="AC413" i="1"/>
  <c r="AD413" i="1"/>
  <c r="I414" i="1"/>
  <c r="J414" i="1"/>
  <c r="K414" i="1"/>
  <c r="L414" i="1"/>
  <c r="M414" i="1"/>
  <c r="O414" i="1"/>
  <c r="P414" i="1"/>
  <c r="Q414" i="1"/>
  <c r="R414" i="1"/>
  <c r="T414" i="1"/>
  <c r="U414" i="1"/>
  <c r="V414" i="1"/>
  <c r="W414" i="1"/>
  <c r="Y414" i="1"/>
  <c r="Z414" i="1"/>
  <c r="AB414" i="1"/>
  <c r="AC414" i="1"/>
  <c r="AD414" i="1"/>
  <c r="I415" i="1"/>
  <c r="J415" i="1"/>
  <c r="K415" i="1"/>
  <c r="L415" i="1"/>
  <c r="M415" i="1"/>
  <c r="O415" i="1"/>
  <c r="P415" i="1"/>
  <c r="Q415" i="1"/>
  <c r="R415" i="1"/>
  <c r="T415" i="1"/>
  <c r="U415" i="1"/>
  <c r="V415" i="1"/>
  <c r="W415" i="1"/>
  <c r="Y415" i="1"/>
  <c r="Z415" i="1"/>
  <c r="AB415" i="1"/>
  <c r="AC415" i="1"/>
  <c r="AD415" i="1"/>
  <c r="I416" i="1"/>
  <c r="J416" i="1"/>
  <c r="K416" i="1"/>
  <c r="L416" i="1"/>
  <c r="M416" i="1"/>
  <c r="O416" i="1"/>
  <c r="P416" i="1"/>
  <c r="Q416" i="1"/>
  <c r="R416" i="1"/>
  <c r="T416" i="1"/>
  <c r="U416" i="1"/>
  <c r="V416" i="1"/>
  <c r="W416" i="1"/>
  <c r="Y416" i="1"/>
  <c r="Z416" i="1"/>
  <c r="AB416" i="1"/>
  <c r="AC416" i="1"/>
  <c r="AD416" i="1"/>
  <c r="I1833" i="1"/>
  <c r="J1833" i="1"/>
  <c r="K1833" i="1"/>
  <c r="L1833" i="1"/>
  <c r="M1833" i="1"/>
  <c r="O1833" i="1"/>
  <c r="P1833" i="1"/>
  <c r="Q1833" i="1"/>
  <c r="R1833" i="1"/>
  <c r="T1833" i="1"/>
  <c r="U1833" i="1"/>
  <c r="V1833" i="1"/>
  <c r="W1833" i="1"/>
  <c r="Y1833" i="1"/>
  <c r="Z1833" i="1"/>
  <c r="AB1833" i="1"/>
  <c r="AC1833" i="1"/>
  <c r="AD1833" i="1"/>
  <c r="I1834" i="1"/>
  <c r="J1834" i="1"/>
  <c r="K1834" i="1"/>
  <c r="L1834" i="1"/>
  <c r="M1834" i="1"/>
  <c r="O1834" i="1"/>
  <c r="P1834" i="1"/>
  <c r="Q1834" i="1"/>
  <c r="R1834" i="1"/>
  <c r="T1834" i="1"/>
  <c r="U1834" i="1"/>
  <c r="V1834" i="1"/>
  <c r="W1834" i="1"/>
  <c r="Y1834" i="1"/>
  <c r="Z1834" i="1"/>
  <c r="AB1834" i="1"/>
  <c r="AC1834" i="1"/>
  <c r="AD1834" i="1"/>
  <c r="I1835" i="1"/>
  <c r="J1835" i="1"/>
  <c r="K1835" i="1"/>
  <c r="L1835" i="1"/>
  <c r="M1835" i="1"/>
  <c r="O1835" i="1"/>
  <c r="P1835" i="1"/>
  <c r="Q1835" i="1"/>
  <c r="R1835" i="1"/>
  <c r="T1835" i="1"/>
  <c r="U1835" i="1"/>
  <c r="V1835" i="1"/>
  <c r="W1835" i="1"/>
  <c r="Y1835" i="1"/>
  <c r="Z1835" i="1"/>
  <c r="AB1835" i="1"/>
  <c r="AC1835" i="1"/>
  <c r="AD1835" i="1"/>
  <c r="I1836" i="1"/>
  <c r="J1836" i="1"/>
  <c r="K1836" i="1"/>
  <c r="L1836" i="1"/>
  <c r="M1836" i="1"/>
  <c r="O1836" i="1"/>
  <c r="P1836" i="1"/>
  <c r="Q1836" i="1"/>
  <c r="R1836" i="1"/>
  <c r="T1836" i="1"/>
  <c r="U1836" i="1"/>
  <c r="V1836" i="1"/>
  <c r="W1836" i="1"/>
  <c r="Y1836" i="1"/>
  <c r="Z1836" i="1"/>
  <c r="AB1836" i="1"/>
  <c r="AC1836" i="1"/>
  <c r="AD1836" i="1"/>
  <c r="I1837" i="1"/>
  <c r="J1837" i="1"/>
  <c r="K1837" i="1"/>
  <c r="L1837" i="1"/>
  <c r="M1837" i="1"/>
  <c r="O1837" i="1"/>
  <c r="P1837" i="1"/>
  <c r="Q1837" i="1"/>
  <c r="R1837" i="1"/>
  <c r="T1837" i="1"/>
  <c r="U1837" i="1"/>
  <c r="V1837" i="1"/>
  <c r="W1837" i="1"/>
  <c r="Y1837" i="1"/>
  <c r="Z1837" i="1"/>
  <c r="AB1837" i="1"/>
  <c r="AC1837" i="1"/>
  <c r="AD1837" i="1"/>
  <c r="I1838" i="1"/>
  <c r="J1838" i="1"/>
  <c r="K1838" i="1"/>
  <c r="L1838" i="1"/>
  <c r="M1838" i="1"/>
  <c r="O1838" i="1"/>
  <c r="P1838" i="1"/>
  <c r="Q1838" i="1"/>
  <c r="R1838" i="1"/>
  <c r="T1838" i="1"/>
  <c r="U1838" i="1"/>
  <c r="V1838" i="1"/>
  <c r="W1838" i="1"/>
  <c r="Y1838" i="1"/>
  <c r="Z1838" i="1"/>
  <c r="AB1838" i="1"/>
  <c r="AC1838" i="1"/>
  <c r="AD1838" i="1"/>
  <c r="I1839" i="1"/>
  <c r="J1839" i="1"/>
  <c r="K1839" i="1"/>
  <c r="L1839" i="1"/>
  <c r="M1839" i="1"/>
  <c r="O1839" i="1"/>
  <c r="P1839" i="1"/>
  <c r="Q1839" i="1"/>
  <c r="R1839" i="1"/>
  <c r="T1839" i="1"/>
  <c r="U1839" i="1"/>
  <c r="V1839" i="1"/>
  <c r="W1839" i="1"/>
  <c r="Y1839" i="1"/>
  <c r="Z1839" i="1"/>
  <c r="AB1839" i="1"/>
  <c r="AC1839" i="1"/>
  <c r="AD1839" i="1"/>
  <c r="I1840" i="1"/>
  <c r="J1840" i="1"/>
  <c r="K1840" i="1"/>
  <c r="L1840" i="1"/>
  <c r="M1840" i="1"/>
  <c r="O1840" i="1"/>
  <c r="P1840" i="1"/>
  <c r="Q1840" i="1"/>
  <c r="R1840" i="1"/>
  <c r="T1840" i="1"/>
  <c r="U1840" i="1"/>
  <c r="V1840" i="1"/>
  <c r="W1840" i="1"/>
  <c r="Y1840" i="1"/>
  <c r="Z1840" i="1"/>
  <c r="AB1840" i="1"/>
  <c r="AC1840" i="1"/>
  <c r="AD1840" i="1"/>
  <c r="I1881" i="1"/>
  <c r="J1881" i="1"/>
  <c r="K1881" i="1"/>
  <c r="L1881" i="1"/>
  <c r="M1881" i="1"/>
  <c r="O1881" i="1"/>
  <c r="P1881" i="1"/>
  <c r="Q1881" i="1"/>
  <c r="R1881" i="1"/>
  <c r="T1881" i="1"/>
  <c r="U1881" i="1"/>
  <c r="V1881" i="1"/>
  <c r="W1881" i="1"/>
  <c r="Y1881" i="1"/>
  <c r="Z1881" i="1"/>
  <c r="AB1881" i="1"/>
  <c r="AC1881" i="1"/>
  <c r="AD1881" i="1"/>
  <c r="I1882" i="1"/>
  <c r="J1882" i="1"/>
  <c r="K1882" i="1"/>
  <c r="L1882" i="1"/>
  <c r="M1882" i="1"/>
  <c r="O1882" i="1"/>
  <c r="P1882" i="1"/>
  <c r="Q1882" i="1"/>
  <c r="R1882" i="1"/>
  <c r="T1882" i="1"/>
  <c r="U1882" i="1"/>
  <c r="V1882" i="1"/>
  <c r="W1882" i="1"/>
  <c r="Y1882" i="1"/>
  <c r="Z1882" i="1"/>
  <c r="AB1882" i="1"/>
  <c r="AC1882" i="1"/>
  <c r="AD1882" i="1"/>
  <c r="I1883" i="1"/>
  <c r="J1883" i="1"/>
  <c r="K1883" i="1"/>
  <c r="L1883" i="1"/>
  <c r="M1883" i="1"/>
  <c r="O1883" i="1"/>
  <c r="P1883" i="1"/>
  <c r="Q1883" i="1"/>
  <c r="R1883" i="1"/>
  <c r="T1883" i="1"/>
  <c r="U1883" i="1"/>
  <c r="V1883" i="1"/>
  <c r="W1883" i="1"/>
  <c r="Y1883" i="1"/>
  <c r="Z1883" i="1"/>
  <c r="AB1883" i="1"/>
  <c r="AC1883" i="1"/>
  <c r="AD1883" i="1"/>
  <c r="I1884" i="1"/>
  <c r="J1884" i="1"/>
  <c r="K1884" i="1"/>
  <c r="L1884" i="1"/>
  <c r="M1884" i="1"/>
  <c r="O1884" i="1"/>
  <c r="P1884" i="1"/>
  <c r="Q1884" i="1"/>
  <c r="R1884" i="1"/>
  <c r="T1884" i="1"/>
  <c r="U1884" i="1"/>
  <c r="V1884" i="1"/>
  <c r="W1884" i="1"/>
  <c r="Y1884" i="1"/>
  <c r="Z1884" i="1"/>
  <c r="AB1884" i="1"/>
  <c r="AC1884" i="1"/>
  <c r="AD1884" i="1"/>
  <c r="I1885" i="1"/>
  <c r="J1885" i="1"/>
  <c r="K1885" i="1"/>
  <c r="L1885" i="1"/>
  <c r="M1885" i="1"/>
  <c r="O1885" i="1"/>
  <c r="P1885" i="1"/>
  <c r="Q1885" i="1"/>
  <c r="R1885" i="1"/>
  <c r="T1885" i="1"/>
  <c r="U1885" i="1"/>
  <c r="V1885" i="1"/>
  <c r="W1885" i="1"/>
  <c r="Y1885" i="1"/>
  <c r="Z1885" i="1"/>
  <c r="AB1885" i="1"/>
  <c r="AC1885" i="1"/>
  <c r="AD1885" i="1"/>
  <c r="I1886" i="1"/>
  <c r="J1886" i="1"/>
  <c r="K1886" i="1"/>
  <c r="L1886" i="1"/>
  <c r="M1886" i="1"/>
  <c r="O1886" i="1"/>
  <c r="P1886" i="1"/>
  <c r="Q1886" i="1"/>
  <c r="R1886" i="1"/>
  <c r="T1886" i="1"/>
  <c r="U1886" i="1"/>
  <c r="V1886" i="1"/>
  <c r="W1886" i="1"/>
  <c r="Y1886" i="1"/>
  <c r="Z1886" i="1"/>
  <c r="AB1886" i="1"/>
  <c r="AC1886" i="1"/>
  <c r="AD1886" i="1"/>
  <c r="I1887" i="1"/>
  <c r="J1887" i="1"/>
  <c r="K1887" i="1"/>
  <c r="L1887" i="1"/>
  <c r="M1887" i="1"/>
  <c r="O1887" i="1"/>
  <c r="P1887" i="1"/>
  <c r="Q1887" i="1"/>
  <c r="R1887" i="1"/>
  <c r="T1887" i="1"/>
  <c r="U1887" i="1"/>
  <c r="V1887" i="1"/>
  <c r="W1887" i="1"/>
  <c r="Y1887" i="1"/>
  <c r="Z1887" i="1"/>
  <c r="AB1887" i="1"/>
  <c r="AC1887" i="1"/>
  <c r="AD1887" i="1"/>
  <c r="I1888" i="1"/>
  <c r="J1888" i="1"/>
  <c r="K1888" i="1"/>
  <c r="L1888" i="1"/>
  <c r="M1888" i="1"/>
  <c r="O1888" i="1"/>
  <c r="P1888" i="1"/>
  <c r="Q1888" i="1"/>
  <c r="R1888" i="1"/>
  <c r="T1888" i="1"/>
  <c r="U1888" i="1"/>
  <c r="V1888" i="1"/>
  <c r="W1888" i="1"/>
  <c r="Y1888" i="1"/>
  <c r="Z1888" i="1"/>
  <c r="AB1888" i="1"/>
  <c r="AC1888" i="1"/>
  <c r="AD1888" i="1"/>
  <c r="AA416" i="1" l="1"/>
  <c r="AA414" i="1"/>
  <c r="AA410" i="1"/>
  <c r="N1887" i="1"/>
  <c r="AA1883" i="1"/>
  <c r="AA1881" i="1"/>
  <c r="N1840" i="1"/>
  <c r="AA415" i="1"/>
  <c r="N414" i="1"/>
  <c r="AA367" i="1"/>
  <c r="AA364" i="1"/>
  <c r="AA362" i="1"/>
  <c r="N1835" i="1"/>
  <c r="S411" i="1"/>
  <c r="X1882" i="1"/>
  <c r="N1882" i="1"/>
  <c r="AA1835" i="1"/>
  <c r="X412" i="1"/>
  <c r="S1885" i="1"/>
  <c r="AA1884" i="1"/>
  <c r="X368" i="1"/>
  <c r="S368" i="1"/>
  <c r="N366" i="1"/>
  <c r="S1888" i="1"/>
  <c r="N1888" i="1"/>
  <c r="S1837" i="1"/>
  <c r="S415" i="1"/>
  <c r="AA411" i="1"/>
  <c r="N411" i="1"/>
  <c r="N410" i="1"/>
  <c r="X409" i="1"/>
  <c r="S367" i="1"/>
  <c r="N367" i="1"/>
  <c r="S366" i="1"/>
  <c r="S363" i="1"/>
  <c r="AA1888" i="1"/>
  <c r="X1888" i="1"/>
  <c r="S1884" i="1"/>
  <c r="AA1839" i="1"/>
  <c r="N1838" i="1"/>
  <c r="AA1837" i="1"/>
  <c r="AA1833" i="1"/>
  <c r="X416" i="1"/>
  <c r="AA412" i="1"/>
  <c r="N412" i="1"/>
  <c r="AA363" i="1"/>
  <c r="N1839" i="1"/>
  <c r="AA1836" i="1"/>
  <c r="S1836" i="1"/>
  <c r="S1834" i="1"/>
  <c r="N1834" i="1"/>
  <c r="X413" i="1"/>
  <c r="S413" i="1"/>
  <c r="AA1887" i="1"/>
  <c r="N1886" i="1"/>
  <c r="X1881" i="1"/>
  <c r="AA368" i="1"/>
  <c r="X364" i="1"/>
  <c r="N362" i="1"/>
  <c r="X1885" i="1"/>
  <c r="N1884" i="1"/>
  <c r="S1881" i="1"/>
  <c r="N1881" i="1"/>
  <c r="X1838" i="1"/>
  <c r="S1838" i="1"/>
  <c r="N413" i="1"/>
  <c r="AA409" i="1"/>
  <c r="X365" i="1"/>
  <c r="S365" i="1"/>
  <c r="S364" i="1"/>
  <c r="N364" i="1"/>
  <c r="N363" i="1"/>
  <c r="S362" i="1"/>
  <c r="S361" i="1"/>
  <c r="X1886" i="1"/>
  <c r="AA1885" i="1"/>
  <c r="S1883" i="1"/>
  <c r="X1840" i="1"/>
  <c r="AA1838" i="1"/>
  <c r="X1836" i="1"/>
  <c r="S1835" i="1"/>
  <c r="X1833" i="1"/>
  <c r="S1833" i="1"/>
  <c r="N1833" i="1"/>
  <c r="S416" i="1"/>
  <c r="N415" i="1"/>
  <c r="S414" i="1"/>
  <c r="N409" i="1"/>
  <c r="AA366" i="1"/>
  <c r="AA365" i="1"/>
  <c r="X361" i="1"/>
  <c r="X1883" i="1"/>
  <c r="N1883" i="1"/>
  <c r="AA1840" i="1"/>
  <c r="S1840" i="1"/>
  <c r="S412" i="1"/>
  <c r="S410" i="1"/>
  <c r="N365" i="1"/>
  <c r="AA361" i="1"/>
  <c r="S1839" i="1"/>
  <c r="AA1834" i="1"/>
  <c r="AA413" i="1"/>
  <c r="S1887" i="1"/>
  <c r="X1837" i="1"/>
  <c r="X1884" i="1"/>
  <c r="X1839" i="1"/>
  <c r="N1837" i="1"/>
  <c r="X1887" i="1"/>
  <c r="N1885" i="1"/>
  <c r="AA1882" i="1"/>
  <c r="S1882" i="1"/>
  <c r="N1836" i="1"/>
  <c r="X1835" i="1"/>
  <c r="X1834" i="1"/>
  <c r="AA1886" i="1"/>
  <c r="S1886" i="1"/>
  <c r="X415" i="1"/>
  <c r="X414" i="1"/>
  <c r="X367" i="1"/>
  <c r="X366" i="1"/>
  <c r="N416" i="1"/>
  <c r="S409" i="1"/>
  <c r="N368" i="1"/>
  <c r="N361" i="1"/>
  <c r="X411" i="1"/>
  <c r="X410" i="1"/>
  <c r="X363" i="1"/>
  <c r="X362" i="1"/>
  <c r="H368" i="1" l="1"/>
  <c r="H366" i="1"/>
  <c r="H1888" i="1"/>
  <c r="H1839" i="1"/>
  <c r="H1835" i="1"/>
  <c r="H364" i="1"/>
  <c r="H1834" i="1"/>
  <c r="H1881" i="1"/>
  <c r="H1883" i="1"/>
  <c r="H1840" i="1"/>
  <c r="H1833" i="1"/>
  <c r="H1838" i="1"/>
  <c r="H1885" i="1"/>
  <c r="H1836" i="1"/>
  <c r="H1887" i="1"/>
  <c r="H410" i="1"/>
  <c r="H409" i="1"/>
  <c r="H414" i="1"/>
  <c r="H1882" i="1"/>
  <c r="H1837" i="1"/>
  <c r="H1884" i="1"/>
  <c r="H413" i="1"/>
  <c r="H415" i="1"/>
  <c r="H365" i="1"/>
  <c r="H411" i="1"/>
  <c r="H416" i="1"/>
  <c r="H412" i="1"/>
  <c r="H362" i="1"/>
  <c r="H361" i="1"/>
  <c r="H367" i="1"/>
  <c r="H363" i="1"/>
  <c r="H1886" i="1"/>
  <c r="I897" i="1" l="1"/>
  <c r="J897" i="1"/>
  <c r="K897" i="1"/>
  <c r="L897" i="1"/>
  <c r="M897" i="1"/>
  <c r="O897" i="1"/>
  <c r="P897" i="1"/>
  <c r="Q897" i="1"/>
  <c r="R897" i="1"/>
  <c r="T897" i="1"/>
  <c r="U897" i="1"/>
  <c r="V897" i="1"/>
  <c r="W897" i="1"/>
  <c r="Y897" i="1"/>
  <c r="Z897" i="1"/>
  <c r="AB897" i="1"/>
  <c r="AC897" i="1"/>
  <c r="AD897" i="1"/>
  <c r="I898" i="1"/>
  <c r="J898" i="1"/>
  <c r="K898" i="1"/>
  <c r="L898" i="1"/>
  <c r="M898" i="1"/>
  <c r="O898" i="1"/>
  <c r="P898" i="1"/>
  <c r="Q898" i="1"/>
  <c r="R898" i="1"/>
  <c r="T898" i="1"/>
  <c r="U898" i="1"/>
  <c r="V898" i="1"/>
  <c r="W898" i="1"/>
  <c r="Y898" i="1"/>
  <c r="Z898" i="1"/>
  <c r="AB898" i="1"/>
  <c r="AC898" i="1"/>
  <c r="AD898" i="1"/>
  <c r="I899" i="1"/>
  <c r="J899" i="1"/>
  <c r="K899" i="1"/>
  <c r="L899" i="1"/>
  <c r="M899" i="1"/>
  <c r="O899" i="1"/>
  <c r="P899" i="1"/>
  <c r="Q899" i="1"/>
  <c r="R899" i="1"/>
  <c r="T899" i="1"/>
  <c r="U899" i="1"/>
  <c r="V899" i="1"/>
  <c r="W899" i="1"/>
  <c r="Y899" i="1"/>
  <c r="Z899" i="1"/>
  <c r="AB899" i="1"/>
  <c r="AC899" i="1"/>
  <c r="AD899" i="1"/>
  <c r="I900" i="1"/>
  <c r="J900" i="1"/>
  <c r="K900" i="1"/>
  <c r="L900" i="1"/>
  <c r="M900" i="1"/>
  <c r="O900" i="1"/>
  <c r="P900" i="1"/>
  <c r="Q900" i="1"/>
  <c r="R900" i="1"/>
  <c r="T900" i="1"/>
  <c r="U900" i="1"/>
  <c r="V900" i="1"/>
  <c r="W900" i="1"/>
  <c r="Y900" i="1"/>
  <c r="Z900" i="1"/>
  <c r="AB900" i="1"/>
  <c r="AC900" i="1"/>
  <c r="AD900" i="1"/>
  <c r="I901" i="1"/>
  <c r="J901" i="1"/>
  <c r="K901" i="1"/>
  <c r="L901" i="1"/>
  <c r="M901" i="1"/>
  <c r="O901" i="1"/>
  <c r="P901" i="1"/>
  <c r="Q901" i="1"/>
  <c r="R901" i="1"/>
  <c r="T901" i="1"/>
  <c r="U901" i="1"/>
  <c r="V901" i="1"/>
  <c r="W901" i="1"/>
  <c r="Y901" i="1"/>
  <c r="Z901" i="1"/>
  <c r="AB901" i="1"/>
  <c r="AC901" i="1"/>
  <c r="AD901" i="1"/>
  <c r="I902" i="1"/>
  <c r="J902" i="1"/>
  <c r="K902" i="1"/>
  <c r="L902" i="1"/>
  <c r="M902" i="1"/>
  <c r="O902" i="1"/>
  <c r="P902" i="1"/>
  <c r="Q902" i="1"/>
  <c r="R902" i="1"/>
  <c r="T902" i="1"/>
  <c r="U902" i="1"/>
  <c r="V902" i="1"/>
  <c r="W902" i="1"/>
  <c r="Y902" i="1"/>
  <c r="Z902" i="1"/>
  <c r="AB902" i="1"/>
  <c r="AC902" i="1"/>
  <c r="AD902" i="1"/>
  <c r="I903" i="1"/>
  <c r="J903" i="1"/>
  <c r="K903" i="1"/>
  <c r="L903" i="1"/>
  <c r="M903" i="1"/>
  <c r="O903" i="1"/>
  <c r="P903" i="1"/>
  <c r="Q903" i="1"/>
  <c r="R903" i="1"/>
  <c r="T903" i="1"/>
  <c r="U903" i="1"/>
  <c r="V903" i="1"/>
  <c r="W903" i="1"/>
  <c r="Y903" i="1"/>
  <c r="Z903" i="1"/>
  <c r="AB903" i="1"/>
  <c r="AC903" i="1"/>
  <c r="AD903" i="1"/>
  <c r="I904" i="1"/>
  <c r="J904" i="1"/>
  <c r="K904" i="1"/>
  <c r="L904" i="1"/>
  <c r="M904" i="1"/>
  <c r="O904" i="1"/>
  <c r="P904" i="1"/>
  <c r="Q904" i="1"/>
  <c r="R904" i="1"/>
  <c r="T904" i="1"/>
  <c r="U904" i="1"/>
  <c r="V904" i="1"/>
  <c r="W904" i="1"/>
  <c r="Y904" i="1"/>
  <c r="Z904" i="1"/>
  <c r="AB904" i="1"/>
  <c r="AC904" i="1"/>
  <c r="AD904" i="1"/>
  <c r="N898" i="1" l="1"/>
  <c r="AA904" i="1"/>
  <c r="AA900" i="1"/>
  <c r="N902" i="1"/>
  <c r="AA897" i="1"/>
  <c r="X897" i="1"/>
  <c r="N903" i="1"/>
  <c r="AA899" i="1"/>
  <c r="X901" i="1"/>
  <c r="S901" i="1"/>
  <c r="N901" i="1"/>
  <c r="S899" i="1"/>
  <c r="AA903" i="1"/>
  <c r="X904" i="1"/>
  <c r="S904" i="1"/>
  <c r="S900" i="1"/>
  <c r="N899" i="1"/>
  <c r="S903" i="1"/>
  <c r="AA901" i="1"/>
  <c r="X900" i="1"/>
  <c r="AA898" i="1"/>
  <c r="X902" i="1"/>
  <c r="S902" i="1"/>
  <c r="N904" i="1"/>
  <c r="X903" i="1"/>
  <c r="AA902" i="1"/>
  <c r="N900" i="1"/>
  <c r="X899" i="1"/>
  <c r="X898" i="1"/>
  <c r="S898" i="1"/>
  <c r="S897" i="1"/>
  <c r="N897" i="1"/>
  <c r="H899" i="1" l="1"/>
  <c r="H897" i="1"/>
  <c r="H901" i="1"/>
  <c r="H898" i="1"/>
  <c r="H900" i="1"/>
  <c r="H902" i="1"/>
  <c r="H903" i="1"/>
  <c r="H904" i="1"/>
  <c r="I2548" i="1" l="1"/>
  <c r="I2470" i="1"/>
  <c r="I2550" i="1"/>
  <c r="I2484" i="1"/>
  <c r="I2551" i="1"/>
  <c r="I2475" i="1"/>
  <c r="I2483" i="1"/>
  <c r="I2477" i="1"/>
  <c r="H2477" i="1" l="1"/>
  <c r="H2484" i="1"/>
  <c r="H2483" i="1"/>
  <c r="H2550" i="1"/>
  <c r="H2470" i="1"/>
  <c r="H2551" i="1"/>
  <c r="H2548" i="1"/>
  <c r="H2475" i="1"/>
  <c r="I51" i="1"/>
  <c r="Q4215" i="1"/>
  <c r="T4214" i="1"/>
  <c r="AC4215" i="1"/>
  <c r="K4215" i="1"/>
  <c r="U4213" i="1"/>
  <c r="T4212" i="1"/>
  <c r="AD4210" i="1"/>
  <c r="V4210" i="1"/>
  <c r="Q4209" i="1"/>
  <c r="I4209" i="1"/>
  <c r="U4210" i="1"/>
  <c r="Q4210" i="1"/>
  <c r="T4209" i="1"/>
  <c r="V4209" i="1"/>
  <c r="R4209" i="1"/>
  <c r="X4212" i="1" l="1"/>
  <c r="X4214" i="1"/>
  <c r="X4213" i="1"/>
  <c r="S4215" i="1"/>
  <c r="S4210" i="1"/>
  <c r="N4215" i="1"/>
  <c r="I155" i="1"/>
  <c r="X4209" i="1"/>
  <c r="X4210" i="1"/>
  <c r="S4209" i="1"/>
  <c r="H51" i="1"/>
  <c r="H155" i="1" s="1"/>
  <c r="H164" i="1" s="1"/>
  <c r="H4212" i="1" l="1"/>
  <c r="H4214" i="1"/>
  <c r="H4215" i="1"/>
  <c r="H4210" i="1"/>
  <c r="H4213" i="1"/>
  <c r="H4209" i="1"/>
  <c r="D340" i="33"/>
  <c r="D411" i="33" s="1"/>
  <c r="D463" i="33"/>
  <c r="I164" i="1"/>
  <c r="E463" i="33"/>
  <c r="E340" i="33"/>
  <c r="E411" i="33" s="1"/>
  <c r="G412" i="33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 i="33"/>
  <c r="L426" i="2" s="1"/>
  <c r="O466" i="33"/>
  <c r="M424" i="2" s="1"/>
  <c r="O470" i="33"/>
  <c r="M428" i="2" s="1"/>
  <c r="P464" i="33"/>
  <c r="P468" i="33"/>
  <c r="N426" i="2" s="1"/>
  <c r="Q466" i="33"/>
  <c r="O424" i="2" s="1"/>
  <c r="Q470" i="33"/>
  <c r="O428" i="2" s="1"/>
  <c r="V465" i="33"/>
  <c r="T423" i="2" s="1"/>
  <c r="V469" i="33"/>
  <c r="T427" i="2" s="1"/>
  <c r="E466" i="33"/>
  <c r="N465" i="33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 i="33"/>
  <c r="M426" i="2" s="1"/>
  <c r="P466" i="33"/>
  <c r="N424" i="2" s="1"/>
  <c r="P470" i="33"/>
  <c r="N428" i="2" s="1"/>
  <c r="Q464" i="33"/>
  <c r="Q468" i="33"/>
  <c r="O426" i="2" s="1"/>
  <c r="V467" i="33"/>
  <c r="T425" i="2" s="1"/>
  <c r="J464" i="33"/>
  <c r="J468" i="33"/>
  <c r="H426" i="2" s="1"/>
  <c r="K466" i="33"/>
  <c r="I424" i="2" s="1"/>
  <c r="K470" i="33"/>
  <c r="I428" i="2" s="1"/>
  <c r="L464" i="33"/>
  <c r="L468" i="33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 i="33"/>
  <c r="K427" i="2" s="1"/>
  <c r="G464" i="33"/>
  <c r="G468" i="33"/>
  <c r="E426" i="2" s="1"/>
  <c r="H466" i="33"/>
  <c r="F424" i="2" s="1"/>
  <c r="H470" i="33"/>
  <c r="F428" i="2" s="1"/>
  <c r="I464" i="33"/>
  <c r="I468" i="33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 i="33"/>
  <c r="S426" i="2" s="1"/>
  <c r="N467" i="33"/>
  <c r="L425" i="2" s="1"/>
  <c r="Q469" i="33"/>
  <c r="O427" i="2" s="1"/>
  <c r="V464" i="33"/>
  <c r="J469" i="33"/>
  <c r="H427" i="2" s="1"/>
  <c r="K464" i="33"/>
  <c r="K469" i="33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 i="33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 i="33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 i="33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 i="33"/>
  <c r="I425" i="2" s="1"/>
  <c r="S468" i="33"/>
  <c r="Q426" i="2" s="1"/>
  <c r="H465" i="33"/>
  <c r="F423" i="2" s="1"/>
  <c r="M468" i="33"/>
  <c r="K426" i="2" s="1"/>
  <c r="N342" i="33"/>
  <c r="N346" i="33"/>
  <c r="E342" i="33"/>
  <c r="E346" i="33"/>
  <c r="V342" i="33"/>
  <c r="V346" i="33"/>
  <c r="U342" i="33"/>
  <c r="U346" i="33"/>
  <c r="F341" i="33"/>
  <c r="F345" i="33"/>
  <c r="G343" i="33"/>
  <c r="G347" i="33"/>
  <c r="H341" i="33"/>
  <c r="H345" i="33"/>
  <c r="I343" i="33"/>
  <c r="I347" i="33"/>
  <c r="J344" i="33"/>
  <c r="K342" i="33"/>
  <c r="K346" i="33"/>
  <c r="L344" i="33"/>
  <c r="M342" i="33"/>
  <c r="M346" i="33"/>
  <c r="O342" i="33"/>
  <c r="O346" i="33"/>
  <c r="P344" i="33"/>
  <c r="Q342" i="33"/>
  <c r="Q346" i="33"/>
  <c r="R343" i="33"/>
  <c r="R347" i="33"/>
  <c r="S341" i="33"/>
  <c r="S345" i="33"/>
  <c r="T342" i="33"/>
  <c r="T346" i="33"/>
  <c r="N343" i="33"/>
  <c r="N347" i="33"/>
  <c r="E343" i="33"/>
  <c r="E347" i="33"/>
  <c r="V343" i="33"/>
  <c r="V347" i="33"/>
  <c r="U343" i="33"/>
  <c r="U347" i="33"/>
  <c r="F342" i="33"/>
  <c r="F346" i="33"/>
  <c r="G344" i="33"/>
  <c r="H342" i="33"/>
  <c r="H346" i="33"/>
  <c r="I344" i="33"/>
  <c r="J341" i="33"/>
  <c r="J345" i="33"/>
  <c r="K343" i="33"/>
  <c r="K347" i="33"/>
  <c r="L341" i="33"/>
  <c r="L345" i="33"/>
  <c r="M343" i="33"/>
  <c r="M347" i="33"/>
  <c r="O343" i="33"/>
  <c r="O347" i="33"/>
  <c r="P341" i="33"/>
  <c r="P345" i="33"/>
  <c r="Q343" i="33"/>
  <c r="Q347" i="33"/>
  <c r="R344" i="33"/>
  <c r="S342" i="33"/>
  <c r="S346" i="33"/>
  <c r="T343" i="33"/>
  <c r="T347" i="33"/>
  <c r="N344" i="33"/>
  <c r="E344" i="33"/>
  <c r="V344" i="33"/>
  <c r="U344" i="33"/>
  <c r="F343" i="33"/>
  <c r="F347" i="33"/>
  <c r="G341" i="33"/>
  <c r="G345" i="33"/>
  <c r="H343" i="33"/>
  <c r="H347" i="33"/>
  <c r="I341" i="33"/>
  <c r="I345" i="33"/>
  <c r="J342" i="33"/>
  <c r="J346" i="33"/>
  <c r="K344" i="33"/>
  <c r="L342" i="33"/>
  <c r="L346" i="33"/>
  <c r="M344" i="33"/>
  <c r="O344" i="33"/>
  <c r="P342" i="33"/>
  <c r="P346" i="33"/>
  <c r="Q344" i="33"/>
  <c r="R341" i="33"/>
  <c r="R345" i="33"/>
  <c r="S343" i="33"/>
  <c r="S347" i="33"/>
  <c r="T344" i="33"/>
  <c r="N341" i="33"/>
  <c r="E345" i="33"/>
  <c r="G342" i="33"/>
  <c r="J343" i="33"/>
  <c r="M345" i="33"/>
  <c r="Q345" i="33"/>
  <c r="T345" i="33"/>
  <c r="N345" i="33"/>
  <c r="U341" i="33"/>
  <c r="G346" i="33"/>
  <c r="I342" i="33"/>
  <c r="J347" i="33"/>
  <c r="L343" i="33"/>
  <c r="P343" i="33"/>
  <c r="S344" i="33"/>
  <c r="V341" i="33"/>
  <c r="U345" i="33"/>
  <c r="F344" i="33"/>
  <c r="F545" i="33" s="1"/>
  <c r="I346" i="33"/>
  <c r="K341" i="33"/>
  <c r="L347" i="33"/>
  <c r="O341" i="33"/>
  <c r="P347" i="33"/>
  <c r="R342" i="33"/>
  <c r="E341" i="33"/>
  <c r="H344" i="33"/>
  <c r="O345" i="33"/>
  <c r="V345" i="33"/>
  <c r="Q341" i="33"/>
  <c r="K345" i="33"/>
  <c r="R346" i="33"/>
  <c r="M341" i="33"/>
  <c r="T341" i="33"/>
  <c r="AA4293" i="1" l="1"/>
  <c r="N4294" i="1"/>
  <c r="S4291" i="1"/>
  <c r="AA4290" i="1"/>
  <c r="S4290" i="1"/>
  <c r="N4295" i="1"/>
  <c r="AA4291" i="1"/>
  <c r="AA4289" i="1"/>
  <c r="X4295" i="1"/>
  <c r="S4293" i="1"/>
  <c r="X4291" i="1"/>
  <c r="X4294" i="1"/>
  <c r="S4294" i="1"/>
  <c r="S4295" i="1"/>
  <c r="S4289" i="1"/>
  <c r="N4289" i="1"/>
  <c r="AA4294" i="1"/>
  <c r="AA4295" i="1"/>
  <c r="X4292" i="1"/>
  <c r="N4293" i="1"/>
  <c r="S4292" i="1"/>
  <c r="N4292" i="1"/>
  <c r="AA4292" i="1"/>
  <c r="X4290" i="1"/>
  <c r="X4289" i="1"/>
  <c r="X4293" i="1"/>
  <c r="N4290" i="1"/>
  <c r="AD3326" i="1"/>
  <c r="AD4309" i="1"/>
  <c r="AC3324" i="1"/>
  <c r="AC4307" i="1"/>
  <c r="AB3328" i="1"/>
  <c r="AB4311" i="1"/>
  <c r="Y3325" i="1"/>
  <c r="Y4308" i="1"/>
  <c r="V3323" i="1"/>
  <c r="V4306" i="1"/>
  <c r="T3323" i="1"/>
  <c r="T4306" i="1"/>
  <c r="T3326" i="1"/>
  <c r="T4309" i="1"/>
  <c r="Q3326" i="1"/>
  <c r="Q4309" i="1"/>
  <c r="J3326" i="1"/>
  <c r="J4309" i="1"/>
  <c r="M3324" i="1"/>
  <c r="M4307" i="1"/>
  <c r="L3324" i="1"/>
  <c r="L4307" i="1"/>
  <c r="P3326" i="1"/>
  <c r="P4309" i="1"/>
  <c r="J3323" i="1"/>
  <c r="J4306" i="1"/>
  <c r="AD3323" i="1"/>
  <c r="AD4306" i="1"/>
  <c r="AD3324" i="1"/>
  <c r="AD4307" i="1"/>
  <c r="AC3322" i="1"/>
  <c r="AC4305" i="1"/>
  <c r="AB3323" i="1"/>
  <c r="AB4306" i="1"/>
  <c r="AB3325" i="1"/>
  <c r="AB4308" i="1"/>
  <c r="Z3327" i="1"/>
  <c r="Z4310" i="1"/>
  <c r="Z3328" i="1"/>
  <c r="Z4311" i="1"/>
  <c r="Y3327" i="1"/>
  <c r="Y4310" i="1"/>
  <c r="AA4310" i="1" s="1"/>
  <c r="Y3328" i="1"/>
  <c r="AA3328" i="1" s="1"/>
  <c r="Y4311" i="1"/>
  <c r="W3326" i="1"/>
  <c r="W4309" i="1"/>
  <c r="V3326" i="1"/>
  <c r="V4309" i="1"/>
  <c r="V3324" i="1"/>
  <c r="V4307" i="1"/>
  <c r="U3326" i="1"/>
  <c r="U4309" i="1"/>
  <c r="U3325" i="1"/>
  <c r="U4308" i="1"/>
  <c r="R3322" i="1"/>
  <c r="R4305" i="1"/>
  <c r="T3325" i="1"/>
  <c r="T4308" i="1"/>
  <c r="Q3325" i="1"/>
  <c r="Q4308" i="1"/>
  <c r="R3325" i="1"/>
  <c r="R4308" i="1"/>
  <c r="O3324" i="1"/>
  <c r="O4307" i="1"/>
  <c r="I3326" i="1"/>
  <c r="I4309" i="1"/>
  <c r="I3327" i="1"/>
  <c r="I4310" i="1"/>
  <c r="Q3323" i="1"/>
  <c r="Q4306" i="1"/>
  <c r="K3327" i="1"/>
  <c r="K4310" i="1"/>
  <c r="K3324" i="1"/>
  <c r="K4307" i="1"/>
  <c r="M3323" i="1"/>
  <c r="M4306" i="1"/>
  <c r="J3322" i="1"/>
  <c r="J4305" i="1"/>
  <c r="P3324" i="1"/>
  <c r="P4307" i="1"/>
  <c r="J3328" i="1"/>
  <c r="J4311" i="1"/>
  <c r="K3326" i="1"/>
  <c r="K4309" i="1"/>
  <c r="O3325" i="1"/>
  <c r="O4308" i="1"/>
  <c r="K3325" i="1"/>
  <c r="K4308" i="1"/>
  <c r="AC3327" i="1"/>
  <c r="AC4310" i="1"/>
  <c r="Z3325" i="1"/>
  <c r="AA3325" i="1" s="1"/>
  <c r="Z4308" i="1"/>
  <c r="W3325" i="1"/>
  <c r="W4308" i="1"/>
  <c r="V3328" i="1"/>
  <c r="V4311" i="1"/>
  <c r="T3322" i="1"/>
  <c r="T4305" i="1"/>
  <c r="R3324" i="1"/>
  <c r="R4307" i="1"/>
  <c r="L3327" i="1"/>
  <c r="L4310" i="1"/>
  <c r="M3327" i="1"/>
  <c r="M4310" i="1"/>
  <c r="K3323" i="1"/>
  <c r="K4306" i="1"/>
  <c r="P3322" i="1"/>
  <c r="P4305" i="1"/>
  <c r="J3325" i="1"/>
  <c r="J4308" i="1"/>
  <c r="AD3327" i="1"/>
  <c r="AD4310" i="1"/>
  <c r="AD3325" i="1"/>
  <c r="AD4308" i="1"/>
  <c r="AC3328" i="1"/>
  <c r="AC4311" i="1"/>
  <c r="AC3323" i="1"/>
  <c r="AC4306" i="1"/>
  <c r="AB3326" i="1"/>
  <c r="AB4309" i="1"/>
  <c r="AB3327" i="1"/>
  <c r="AB4310" i="1"/>
  <c r="Z3323" i="1"/>
  <c r="Z4306" i="1"/>
  <c r="Y3324" i="1"/>
  <c r="Y4307" i="1"/>
  <c r="Y3322" i="1"/>
  <c r="Y4305" i="1"/>
  <c r="W3323" i="1"/>
  <c r="W4306" i="1"/>
  <c r="W3322" i="1"/>
  <c r="W4305" i="1"/>
  <c r="V3325" i="1"/>
  <c r="V4308" i="1"/>
  <c r="U3328" i="1"/>
  <c r="U4311" i="1"/>
  <c r="U3323" i="1"/>
  <c r="U4306" i="1"/>
  <c r="U3324" i="1"/>
  <c r="U4307" i="1"/>
  <c r="T3328" i="1"/>
  <c r="T4311" i="1"/>
  <c r="R3326" i="1"/>
  <c r="R4309" i="1"/>
  <c r="R3328" i="1"/>
  <c r="R4311" i="1"/>
  <c r="I3328" i="1"/>
  <c r="I4311" i="1"/>
  <c r="I3323" i="1"/>
  <c r="I4306" i="1"/>
  <c r="I3324" i="1"/>
  <c r="I4307" i="1"/>
  <c r="Q3324" i="1"/>
  <c r="Q4307" i="1"/>
  <c r="J3327" i="1"/>
  <c r="J4310" i="1"/>
  <c r="P3325" i="1"/>
  <c r="P4308" i="1"/>
  <c r="P3328" i="1"/>
  <c r="P4311" i="1"/>
  <c r="M3322" i="1"/>
  <c r="M4305" i="1"/>
  <c r="O3326" i="1"/>
  <c r="O4309" i="1"/>
  <c r="P3323" i="1"/>
  <c r="P4306" i="1"/>
  <c r="L3323" i="1"/>
  <c r="L4306" i="1"/>
  <c r="M3328" i="1"/>
  <c r="M4311" i="1"/>
  <c r="M3325" i="1"/>
  <c r="M4308" i="1"/>
  <c r="P3327" i="1"/>
  <c r="P4310" i="1"/>
  <c r="AB3322" i="1"/>
  <c r="AB4305" i="1"/>
  <c r="Z3326" i="1"/>
  <c r="Z4309" i="1"/>
  <c r="W3328" i="1"/>
  <c r="W4311" i="1"/>
  <c r="U3327" i="1"/>
  <c r="U4310" i="1"/>
  <c r="R3323" i="1"/>
  <c r="R4306" i="1"/>
  <c r="I3322" i="1"/>
  <c r="I4305" i="1"/>
  <c r="L3328" i="1"/>
  <c r="L4311" i="1"/>
  <c r="AD3322" i="1"/>
  <c r="AD4305" i="1"/>
  <c r="AD3328" i="1"/>
  <c r="AD4311" i="1"/>
  <c r="AC3326" i="1"/>
  <c r="AC4309" i="1"/>
  <c r="AC3325" i="1"/>
  <c r="AC4308" i="1"/>
  <c r="AB3324" i="1"/>
  <c r="AB4307" i="1"/>
  <c r="Z3324" i="1"/>
  <c r="Z4307" i="1"/>
  <c r="Z3322" i="1"/>
  <c r="Z4305" i="1"/>
  <c r="Y3326" i="1"/>
  <c r="Y4309" i="1"/>
  <c r="Y3323" i="1"/>
  <c r="Y4306" i="1"/>
  <c r="W3327" i="1"/>
  <c r="W4310" i="1"/>
  <c r="W3324" i="1"/>
  <c r="W4307" i="1"/>
  <c r="V3322" i="1"/>
  <c r="V4305" i="1"/>
  <c r="U3322" i="1"/>
  <c r="U4305" i="1"/>
  <c r="V3327" i="1"/>
  <c r="V4310" i="1"/>
  <c r="T3324" i="1"/>
  <c r="T4307" i="1"/>
  <c r="T3327" i="1"/>
  <c r="T4310" i="1"/>
  <c r="R3327" i="1"/>
  <c r="R4310" i="1"/>
  <c r="Q3328" i="1"/>
  <c r="Q4311" i="1"/>
  <c r="O3327" i="1"/>
  <c r="O4310" i="1"/>
  <c r="O3323" i="1"/>
  <c r="O4306" i="1"/>
  <c r="Q3322" i="1"/>
  <c r="Q4305" i="1"/>
  <c r="I3325" i="1"/>
  <c r="I4308" i="1"/>
  <c r="Q3327" i="1"/>
  <c r="Q4310" i="1"/>
  <c r="L3322" i="1"/>
  <c r="L4305" i="1"/>
  <c r="L3326" i="1"/>
  <c r="L4309" i="1"/>
  <c r="M3326" i="1"/>
  <c r="M4309" i="1"/>
  <c r="K3328" i="1"/>
  <c r="K4311" i="1"/>
  <c r="O3328" i="1"/>
  <c r="O4311" i="1"/>
  <c r="J3324" i="1"/>
  <c r="J4307" i="1"/>
  <c r="L3325" i="1"/>
  <c r="N3325" i="1" s="1"/>
  <c r="L4308" i="1"/>
  <c r="O3322" i="1"/>
  <c r="O4305" i="1"/>
  <c r="K3322" i="1"/>
  <c r="K4305" i="1"/>
  <c r="X3326" i="1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 i="33"/>
  <c r="S282" i="2"/>
  <c r="U546" i="33"/>
  <c r="J280" i="2"/>
  <c r="L544" i="33"/>
  <c r="U348" i="33"/>
  <c r="S278" i="2"/>
  <c r="U542" i="33"/>
  <c r="K282" i="2"/>
  <c r="M546" i="33"/>
  <c r="N348" i="33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 i="33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 i="33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i="1" s="1"/>
  <c r="Z797" i="1"/>
  <c r="Z2828" i="1"/>
  <c r="Z3811" i="1"/>
  <c r="Z2423" i="1"/>
  <c r="AB665" i="1"/>
  <c r="AB674" i="1" s="1"/>
  <c r="AB798" i="1"/>
  <c r="AB3812" i="1"/>
  <c r="AB2829" i="1"/>
  <c r="AB2424" i="1"/>
  <c r="L665" i="1"/>
  <c r="L674" i="1" s="1"/>
  <c r="L798" i="1"/>
  <c r="L3812" i="1"/>
  <c r="L2829" i="1"/>
  <c r="L2424" i="1"/>
  <c r="AC666" i="1"/>
  <c r="AC675" i="1" s="1"/>
  <c r="AC799" i="1"/>
  <c r="AC2830" i="1"/>
  <c r="AC3813" i="1"/>
  <c r="AC2425" i="1"/>
  <c r="Z663" i="1"/>
  <c r="Z672" i="1" s="1"/>
  <c r="Z796" i="1"/>
  <c r="Z3810" i="1"/>
  <c r="Z2827" i="1"/>
  <c r="Z2422" i="1"/>
  <c r="M666" i="1"/>
  <c r="M675" i="1" s="1"/>
  <c r="M799" i="1"/>
  <c r="M2830" i="1"/>
  <c r="M3813" i="1"/>
  <c r="M2425" i="1"/>
  <c r="K666" i="1"/>
  <c r="K799" i="1"/>
  <c r="K3813" i="1"/>
  <c r="K2830" i="1"/>
  <c r="K2425" i="1"/>
  <c r="P661" i="1"/>
  <c r="P670" i="1" s="1"/>
  <c r="P794" i="1"/>
  <c r="P2825" i="1"/>
  <c r="P3808" i="1"/>
  <c r="P2420" i="1"/>
  <c r="V663" i="1"/>
  <c r="V672" i="1" s="1"/>
  <c r="V796" i="1"/>
  <c r="V3810" i="1"/>
  <c r="V2827" i="1"/>
  <c r="V2422" i="1"/>
  <c r="Z666" i="1"/>
  <c r="Z675" i="1" s="1"/>
  <c r="Z799" i="1"/>
  <c r="Z3813" i="1"/>
  <c r="Z2830" i="1"/>
  <c r="Z2425" i="1"/>
  <c r="L663" i="1"/>
  <c r="L672" i="1" s="1"/>
  <c r="L796" i="1"/>
  <c r="L3810" i="1"/>
  <c r="L2827" i="1"/>
  <c r="L2422" i="1"/>
  <c r="Q666" i="1"/>
  <c r="Q675" i="1" s="1"/>
  <c r="Q799" i="1"/>
  <c r="Q2830" i="1"/>
  <c r="Q3813" i="1"/>
  <c r="Q2425" i="1"/>
  <c r="O665" i="1"/>
  <c r="O798" i="1"/>
  <c r="O3812" i="1"/>
  <c r="O2829" i="1"/>
  <c r="O2424" i="1"/>
  <c r="AB662" i="1"/>
  <c r="AB671" i="1" s="1"/>
  <c r="AB795" i="1"/>
  <c r="AB2826" i="1"/>
  <c r="AB3809" i="1"/>
  <c r="AB2421" i="1"/>
  <c r="L666" i="1"/>
  <c r="L675" i="1" s="1"/>
  <c r="L799" i="1"/>
  <c r="L2830" i="1"/>
  <c r="L3813" i="1"/>
  <c r="L2425" i="1"/>
  <c r="R665" i="1"/>
  <c r="R674" i="1" s="1"/>
  <c r="R798" i="1"/>
  <c r="R3812" i="1"/>
  <c r="R2829" i="1"/>
  <c r="R2424" i="1"/>
  <c r="O663" i="1"/>
  <c r="O796" i="1"/>
  <c r="O3810" i="1"/>
  <c r="O2827" i="1"/>
  <c r="O2422" i="1"/>
  <c r="R666" i="1"/>
  <c r="R675" i="1" s="1"/>
  <c r="R799" i="1"/>
  <c r="R3813" i="1"/>
  <c r="R2830" i="1"/>
  <c r="R2425" i="1"/>
  <c r="P666" i="1"/>
  <c r="P675" i="1" s="1"/>
  <c r="P799" i="1"/>
  <c r="P2830" i="1"/>
  <c r="P3813" i="1"/>
  <c r="P2425" i="1"/>
  <c r="AD663" i="1"/>
  <c r="AD672" i="1" s="1"/>
  <c r="AD796" i="1"/>
  <c r="AD3810" i="1"/>
  <c r="AD2827" i="1"/>
  <c r="AD2422" i="1"/>
  <c r="V662" i="1"/>
  <c r="V671" i="1" s="1"/>
  <c r="V795" i="1"/>
  <c r="V2826" i="1"/>
  <c r="V3809" i="1"/>
  <c r="V2421" i="1"/>
  <c r="T662" i="1"/>
  <c r="T795" i="1"/>
  <c r="T2826" i="1"/>
  <c r="T3809" i="1"/>
  <c r="T2421" i="1"/>
  <c r="W663" i="1"/>
  <c r="W672" i="1" s="1"/>
  <c r="W796" i="1"/>
  <c r="W3810" i="1"/>
  <c r="W2827" i="1"/>
  <c r="W2422" i="1"/>
  <c r="T665" i="1"/>
  <c r="T798" i="1"/>
  <c r="T3812" i="1"/>
  <c r="T2829" i="1"/>
  <c r="T2424" i="1"/>
  <c r="AD665" i="1"/>
  <c r="AD674" i="1" s="1"/>
  <c r="AD798" i="1"/>
  <c r="AD3812" i="1"/>
  <c r="AD2829" i="1"/>
  <c r="AD2424" i="1"/>
  <c r="V664" i="1"/>
  <c r="V673" i="1" s="1"/>
  <c r="V797" i="1"/>
  <c r="V2828" i="1"/>
  <c r="V3811" i="1"/>
  <c r="V2423" i="1"/>
  <c r="T664" i="1"/>
  <c r="T797" i="1"/>
  <c r="T3811" i="1"/>
  <c r="T2828" i="1"/>
  <c r="T2423" i="1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 i="33"/>
  <c r="P278" i="2"/>
  <c r="R542" i="33"/>
  <c r="M281" i="2"/>
  <c r="O545" i="33"/>
  <c r="I281" i="2"/>
  <c r="K545" i="33"/>
  <c r="I348" i="33"/>
  <c r="G278" i="2"/>
  <c r="I542" i="33"/>
  <c r="G348" i="33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 i="33"/>
  <c r="R283" i="2"/>
  <c r="T547" i="33"/>
  <c r="P284" i="2"/>
  <c r="R548" i="33"/>
  <c r="N281" i="2"/>
  <c r="P545" i="33"/>
  <c r="K279" i="2"/>
  <c r="M543" i="33"/>
  <c r="H281" i="2"/>
  <c r="J545" i="33"/>
  <c r="H348" i="33"/>
  <c r="F278" i="2"/>
  <c r="H542" i="33"/>
  <c r="D278" i="2"/>
  <c r="F348" i="33"/>
  <c r="F549" i="33" s="1"/>
  <c r="F542" i="33"/>
  <c r="T279" i="2"/>
  <c r="V543" i="33"/>
  <c r="L279" i="2"/>
  <c r="N543" i="33"/>
  <c r="P663" i="1"/>
  <c r="P672" i="1" s="1"/>
  <c r="P796" i="1"/>
  <c r="P3810" i="1"/>
  <c r="P2827" i="1"/>
  <c r="P2422" i="1"/>
  <c r="U661" i="1"/>
  <c r="U670" i="1" s="1"/>
  <c r="U794" i="1"/>
  <c r="U3808" i="1"/>
  <c r="U2825" i="1"/>
  <c r="U2420" i="1"/>
  <c r="K663" i="1"/>
  <c r="K796" i="1"/>
  <c r="K3810" i="1"/>
  <c r="K2827" i="1"/>
  <c r="K2422" i="1"/>
  <c r="AC662" i="1"/>
  <c r="AC671" i="1" s="1"/>
  <c r="AC795" i="1"/>
  <c r="AC3809" i="1"/>
  <c r="AC2826" i="1"/>
  <c r="AC2421" i="1"/>
  <c r="Y665" i="1"/>
  <c r="Y798" i="1"/>
  <c r="Y2829" i="1"/>
  <c r="Y3812" i="1"/>
  <c r="Y2424" i="1"/>
  <c r="M662" i="1"/>
  <c r="M671" i="1" s="1"/>
  <c r="M795" i="1"/>
  <c r="M3809" i="1"/>
  <c r="M2826" i="1"/>
  <c r="M2421" i="1"/>
  <c r="O666" i="1"/>
  <c r="O799" i="1"/>
  <c r="O3813" i="1"/>
  <c r="O2830" i="1"/>
  <c r="O2425" i="1"/>
  <c r="AC665" i="1"/>
  <c r="AC674" i="1" s="1"/>
  <c r="AC798" i="1"/>
  <c r="AC2829" i="1"/>
  <c r="AC3812" i="1"/>
  <c r="AC2424" i="1"/>
  <c r="Z662" i="1"/>
  <c r="Z671" i="1" s="1"/>
  <c r="Z795" i="1"/>
  <c r="Z2826" i="1"/>
  <c r="Z3809" i="1"/>
  <c r="Z2421" i="1"/>
  <c r="K665" i="1"/>
  <c r="K798" i="1"/>
  <c r="K3812" i="1"/>
  <c r="K2829" i="1"/>
  <c r="K2424" i="1"/>
  <c r="Q661" i="1"/>
  <c r="Q670" i="1" s="1"/>
  <c r="Q794" i="1"/>
  <c r="Q3808" i="1"/>
  <c r="Q2825" i="1"/>
  <c r="Q2420" i="1"/>
  <c r="V471" i="33"/>
  <c r="T429" i="2" s="1"/>
  <c r="T422" i="2"/>
  <c r="AC664" i="1"/>
  <c r="AC673" i="1" s="1"/>
  <c r="AC797" i="1"/>
  <c r="AC3811" i="1"/>
  <c r="AC2828" i="1"/>
  <c r="AC2423" i="1"/>
  <c r="Z665" i="1"/>
  <c r="Z674" i="1" s="1"/>
  <c r="Z798" i="1"/>
  <c r="Z3812" i="1"/>
  <c r="Z2829" i="1"/>
  <c r="Z2424" i="1"/>
  <c r="L662" i="1"/>
  <c r="L671" i="1" s="1"/>
  <c r="L795" i="1"/>
  <c r="L2826" i="1"/>
  <c r="L3809" i="1"/>
  <c r="L2421" i="1"/>
  <c r="M471" i="33"/>
  <c r="K429" i="2" s="1"/>
  <c r="K422" i="2"/>
  <c r="W661" i="1"/>
  <c r="W670" i="1" s="1"/>
  <c r="W794" i="1"/>
  <c r="W3808" i="1"/>
  <c r="W2825" i="1"/>
  <c r="W2420" i="1"/>
  <c r="R662" i="1"/>
  <c r="R671" i="1" s="1"/>
  <c r="R795" i="1"/>
  <c r="R2826" i="1"/>
  <c r="R3809" i="1"/>
  <c r="R2421" i="1"/>
  <c r="P662" i="1"/>
  <c r="P671" i="1" s="1"/>
  <c r="P795" i="1"/>
  <c r="P2826" i="1"/>
  <c r="P3809" i="1"/>
  <c r="P2421" i="1"/>
  <c r="W664" i="1"/>
  <c r="W673" i="1" s="1"/>
  <c r="W797" i="1"/>
  <c r="W2828" i="1"/>
  <c r="W3811" i="1"/>
  <c r="W2423" i="1"/>
  <c r="U664" i="1"/>
  <c r="U673" i="1" s="1"/>
  <c r="U797" i="1"/>
  <c r="U3811" i="1"/>
  <c r="U2828" i="1"/>
  <c r="U2423" i="1"/>
  <c r="V665" i="1"/>
  <c r="V674" i="1" s="1"/>
  <c r="V798" i="1"/>
  <c r="V3812" i="1"/>
  <c r="V2829" i="1"/>
  <c r="V2424" i="1"/>
  <c r="T661" i="1"/>
  <c r="T794" i="1"/>
  <c r="T2825" i="1"/>
  <c r="T3808" i="1"/>
  <c r="T2420" i="1"/>
  <c r="AD661" i="1"/>
  <c r="AD670" i="1" s="1"/>
  <c r="AD794" i="1"/>
  <c r="AD3808" i="1"/>
  <c r="AD2825" i="1"/>
  <c r="AD2420" i="1"/>
  <c r="P471" i="33"/>
  <c r="N429" i="2" s="1"/>
  <c r="N422" i="2"/>
  <c r="N471" i="33"/>
  <c r="L429" i="2" s="1"/>
  <c r="L422" i="2"/>
  <c r="T348" i="33"/>
  <c r="R278" i="2"/>
  <c r="T542" i="33"/>
  <c r="M348" i="33"/>
  <c r="K278" i="2"/>
  <c r="M542" i="33"/>
  <c r="V348" i="33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 i="33"/>
  <c r="Q283" i="2"/>
  <c r="S547" i="33"/>
  <c r="O280" i="2"/>
  <c r="Q544" i="33"/>
  <c r="M280" i="2"/>
  <c r="O544" i="33"/>
  <c r="L348" i="33"/>
  <c r="J278" i="2"/>
  <c r="L542" i="33"/>
  <c r="J348" i="33"/>
  <c r="H278" i="2"/>
  <c r="J542" i="33"/>
  <c r="E281" i="2"/>
  <c r="G545" i="33"/>
  <c r="S280" i="2"/>
  <c r="U544" i="33"/>
  <c r="C280" i="2"/>
  <c r="E544" i="33"/>
  <c r="D343" i="3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 i="33"/>
  <c r="R664" i="1"/>
  <c r="R673" i="1" s="1"/>
  <c r="R797" i="1"/>
  <c r="R2828" i="1"/>
  <c r="R3811" i="1"/>
  <c r="R2423" i="1"/>
  <c r="S471" i="33"/>
  <c r="Q429" i="2" s="1"/>
  <c r="Q422" i="2"/>
  <c r="AC663" i="1"/>
  <c r="AC672" i="1" s="1"/>
  <c r="AC796" i="1"/>
  <c r="AC3810" i="1"/>
  <c r="AC2827" i="1"/>
  <c r="AC2422" i="1"/>
  <c r="AB661" i="1"/>
  <c r="AB670" i="1" s="1"/>
  <c r="AB794" i="1"/>
  <c r="AB2825" i="1"/>
  <c r="AB3808" i="1"/>
  <c r="AB2420" i="1"/>
  <c r="Q663" i="1"/>
  <c r="Q672" i="1" s="1"/>
  <c r="Q796" i="1"/>
  <c r="Q3810" i="1"/>
  <c r="Q2827" i="1"/>
  <c r="Q2422" i="1"/>
  <c r="AB664" i="1"/>
  <c r="AB673" i="1" s="1"/>
  <c r="AB797" i="1"/>
  <c r="AB3811" i="1"/>
  <c r="AB2828" i="1"/>
  <c r="AB2423" i="1"/>
  <c r="Y661" i="1"/>
  <c r="Y794" i="1"/>
  <c r="Y3808" i="1"/>
  <c r="Y2825" i="1"/>
  <c r="Y2420" i="1"/>
  <c r="L664" i="1"/>
  <c r="L673" i="1" s="1"/>
  <c r="L797" i="1"/>
  <c r="L3811" i="1"/>
  <c r="L2828" i="1"/>
  <c r="L2423" i="1"/>
  <c r="R663" i="1"/>
  <c r="R672" i="1" s="1"/>
  <c r="R796" i="1"/>
  <c r="R3810" i="1"/>
  <c r="R2827" i="1"/>
  <c r="R2422" i="1"/>
  <c r="O661" i="1"/>
  <c r="O794" i="1"/>
  <c r="O3808" i="1"/>
  <c r="O2825" i="1"/>
  <c r="O2420" i="1"/>
  <c r="AC661" i="1"/>
  <c r="AC670" i="1" s="1"/>
  <c r="AC794" i="1"/>
  <c r="AC3808" i="1"/>
  <c r="AC2825" i="1"/>
  <c r="AC2420" i="1"/>
  <c r="Y664" i="1"/>
  <c r="Y797" i="1"/>
  <c r="Y3811" i="1"/>
  <c r="Y2828" i="1"/>
  <c r="Y2423" i="1"/>
  <c r="M665" i="1"/>
  <c r="M674" i="1" s="1"/>
  <c r="M798" i="1"/>
  <c r="M2829" i="1"/>
  <c r="M3812" i="1"/>
  <c r="M2424" i="1"/>
  <c r="K661" i="1"/>
  <c r="K794" i="1"/>
  <c r="K3808" i="1"/>
  <c r="K2825" i="1"/>
  <c r="K2420" i="1"/>
  <c r="P665" i="1"/>
  <c r="P674" i="1" s="1"/>
  <c r="P798" i="1"/>
  <c r="P3812" i="1"/>
  <c r="P2829" i="1"/>
  <c r="P2424" i="1"/>
  <c r="W665" i="1"/>
  <c r="W674" i="1" s="1"/>
  <c r="W798" i="1"/>
  <c r="W3812" i="1"/>
  <c r="W2829" i="1"/>
  <c r="W2424" i="1"/>
  <c r="U471" i="33"/>
  <c r="S429" i="2" s="1"/>
  <c r="S422" i="2"/>
  <c r="Z661" i="1"/>
  <c r="Z670" i="1" s="1"/>
  <c r="Z794" i="1"/>
  <c r="Z3808" i="1"/>
  <c r="Z2825" i="1"/>
  <c r="Z2420" i="1"/>
  <c r="M664" i="1"/>
  <c r="M673" i="1" s="1"/>
  <c r="M797" i="1"/>
  <c r="M3811" i="1"/>
  <c r="M2828" i="1"/>
  <c r="M2423" i="1"/>
  <c r="K664" i="1"/>
  <c r="K797" i="1"/>
  <c r="K2828" i="1"/>
  <c r="K3811" i="1"/>
  <c r="K2423" i="1"/>
  <c r="Q665" i="1"/>
  <c r="Q674" i="1" s="1"/>
  <c r="Q798" i="1"/>
  <c r="Q2829" i="1"/>
  <c r="Q3812" i="1"/>
  <c r="Q2424" i="1"/>
  <c r="U665" i="1"/>
  <c r="U674" i="1" s="1"/>
  <c r="U798" i="1"/>
  <c r="U2829" i="1"/>
  <c r="U3812" i="1"/>
  <c r="U2424" i="1"/>
  <c r="Q664" i="1"/>
  <c r="Q673" i="1" s="1"/>
  <c r="Q797" i="1"/>
  <c r="Q3811" i="1"/>
  <c r="Q2828" i="1"/>
  <c r="Q2423" i="1"/>
  <c r="O664" i="1"/>
  <c r="O797" i="1"/>
  <c r="O2828" i="1"/>
  <c r="O3811" i="1"/>
  <c r="O2423" i="1"/>
  <c r="Q471" i="33"/>
  <c r="O429" i="2" s="1"/>
  <c r="O422" i="2"/>
  <c r="O471" i="33"/>
  <c r="M429" i="2" s="1"/>
  <c r="M422" i="2"/>
  <c r="AD666" i="1"/>
  <c r="AD675" i="1" s="1"/>
  <c r="AD799" i="1"/>
  <c r="AD3813" i="1"/>
  <c r="AD2830" i="1"/>
  <c r="AD2425" i="1"/>
  <c r="V661" i="1"/>
  <c r="V670" i="1" s="1"/>
  <c r="V794" i="1"/>
  <c r="V3808" i="1"/>
  <c r="V2825" i="1"/>
  <c r="V2420" i="1"/>
  <c r="W666" i="1"/>
  <c r="W675" i="1" s="1"/>
  <c r="W799" i="1"/>
  <c r="W3813" i="1"/>
  <c r="W2830" i="1"/>
  <c r="W2425" i="1"/>
  <c r="U666" i="1"/>
  <c r="U675" i="1" s="1"/>
  <c r="U799" i="1"/>
  <c r="U2830" i="1"/>
  <c r="U3813" i="1"/>
  <c r="U2425" i="1"/>
  <c r="J284" i="2"/>
  <c r="L548" i="33"/>
  <c r="T282" i="2"/>
  <c r="V546" i="33"/>
  <c r="K348" i="33"/>
  <c r="I278" i="2"/>
  <c r="K542" i="33"/>
  <c r="M282" i="2"/>
  <c r="O546" i="33"/>
  <c r="G283" i="2"/>
  <c r="I547" i="33"/>
  <c r="I282" i="2"/>
  <c r="K546" i="33"/>
  <c r="F281" i="2"/>
  <c r="H545" i="33"/>
  <c r="O348" i="33"/>
  <c r="M278" i="2"/>
  <c r="O542" i="33"/>
  <c r="D281" i="2"/>
  <c r="N280" i="2"/>
  <c r="P544" i="33"/>
  <c r="E283" i="2"/>
  <c r="G547" i="33"/>
  <c r="O282" i="2"/>
  <c r="Q546" i="33"/>
  <c r="C282" i="2"/>
  <c r="D345" i="33"/>
  <c r="E546" i="33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 i="33"/>
  <c r="L661" i="1"/>
  <c r="L670" i="1" s="1"/>
  <c r="L794" i="1"/>
  <c r="L2825" i="1"/>
  <c r="L3808" i="1"/>
  <c r="L2420" i="1"/>
  <c r="M663" i="1"/>
  <c r="M672" i="1" s="1"/>
  <c r="M796" i="1"/>
  <c r="M3810" i="1"/>
  <c r="M2827" i="1"/>
  <c r="M2422" i="1"/>
  <c r="Y662" i="1"/>
  <c r="Y795" i="1"/>
  <c r="Y3809" i="1"/>
  <c r="Y2826" i="1"/>
  <c r="Y2421" i="1"/>
  <c r="Y666" i="1"/>
  <c r="Y799" i="1"/>
  <c r="Y2830" i="1"/>
  <c r="Y3813" i="1"/>
  <c r="Y2425" i="1"/>
  <c r="O662" i="1"/>
  <c r="O795" i="1"/>
  <c r="O2826" i="1"/>
  <c r="O3809" i="1"/>
  <c r="O2421" i="1"/>
  <c r="T471" i="33"/>
  <c r="R429" i="2" s="1"/>
  <c r="R422" i="2"/>
  <c r="H471" i="33"/>
  <c r="F429" i="2" s="1"/>
  <c r="F422" i="2"/>
  <c r="Q662" i="1"/>
  <c r="Q671" i="1" s="1"/>
  <c r="Q795" i="1"/>
  <c r="Q3809" i="1"/>
  <c r="Q2826" i="1"/>
  <c r="Q2421" i="1"/>
  <c r="AD664" i="1"/>
  <c r="AD673" i="1" s="1"/>
  <c r="AD797" i="1"/>
  <c r="AD2828" i="1"/>
  <c r="AD3811" i="1"/>
  <c r="AD2423" i="1"/>
  <c r="AB663" i="1"/>
  <c r="AB672" i="1" s="1"/>
  <c r="AB796" i="1"/>
  <c r="AB3810" i="1"/>
  <c r="AB2827" i="1"/>
  <c r="AB2422" i="1"/>
  <c r="R471" i="33"/>
  <c r="P429" i="2" s="1"/>
  <c r="P422" i="2"/>
  <c r="M661" i="1"/>
  <c r="M670" i="1" s="1"/>
  <c r="M794" i="1"/>
  <c r="M3808" i="1"/>
  <c r="M2825" i="1"/>
  <c r="M2420" i="1"/>
  <c r="R661" i="1"/>
  <c r="R670" i="1" s="1"/>
  <c r="R794" i="1"/>
  <c r="R3808" i="1"/>
  <c r="R2825" i="1"/>
  <c r="R2420" i="1"/>
  <c r="K471" i="33"/>
  <c r="I429" i="2" s="1"/>
  <c r="I422" i="2"/>
  <c r="T663" i="1"/>
  <c r="T796" i="1"/>
  <c r="T3810" i="1"/>
  <c r="T2827" i="1"/>
  <c r="T2422" i="1"/>
  <c r="AB666" i="1"/>
  <c r="AB675" i="1" s="1"/>
  <c r="AB799" i="1"/>
  <c r="AB2830" i="1"/>
  <c r="AB3813" i="1"/>
  <c r="AB2425" i="1"/>
  <c r="Y663" i="1"/>
  <c r="Y796" i="1"/>
  <c r="Y3810" i="1"/>
  <c r="Y2827" i="1"/>
  <c r="Y2422" i="1"/>
  <c r="I471" i="33"/>
  <c r="G429" i="2" s="1"/>
  <c r="G422" i="2"/>
  <c r="E422" i="2"/>
  <c r="P664" i="1"/>
  <c r="P673" i="1" s="1"/>
  <c r="P797" i="1"/>
  <c r="P3811" i="1"/>
  <c r="P2828" i="1"/>
  <c r="P2423" i="1"/>
  <c r="L471" i="33"/>
  <c r="J429" i="2" s="1"/>
  <c r="J422" i="2"/>
  <c r="J471" i="33"/>
  <c r="H429" i="2" s="1"/>
  <c r="H422" i="2"/>
  <c r="V666" i="1"/>
  <c r="V675" i="1" s="1"/>
  <c r="V799" i="1"/>
  <c r="V3813" i="1"/>
  <c r="V2830" i="1"/>
  <c r="V2425" i="1"/>
  <c r="T666" i="1"/>
  <c r="T799" i="1"/>
  <c r="T2830" i="1"/>
  <c r="T3813" i="1"/>
  <c r="T2425" i="1"/>
  <c r="AD662" i="1"/>
  <c r="AD671" i="1" s="1"/>
  <c r="AD795" i="1"/>
  <c r="AD2826" i="1"/>
  <c r="AD3809" i="1"/>
  <c r="AD2421" i="1"/>
  <c r="U663" i="1"/>
  <c r="U672" i="1" s="1"/>
  <c r="U796" i="1"/>
  <c r="U3810" i="1"/>
  <c r="U2827" i="1"/>
  <c r="U2422" i="1"/>
  <c r="C424" i="2"/>
  <c r="W662" i="1"/>
  <c r="W671" i="1" s="1"/>
  <c r="W795" i="1"/>
  <c r="W2826" i="1"/>
  <c r="W3809" i="1"/>
  <c r="W2421" i="1"/>
  <c r="U662" i="1"/>
  <c r="U671" i="1" s="1"/>
  <c r="U795" i="1"/>
  <c r="U3809" i="1"/>
  <c r="U2826" i="1"/>
  <c r="U2421" i="1"/>
  <c r="S4309" i="1" l="1"/>
  <c r="AA4311" i="1"/>
  <c r="S3326" i="1"/>
  <c r="S3327" i="1"/>
  <c r="AA3327" i="1"/>
  <c r="X3325" i="1"/>
  <c r="AA3326" i="1"/>
  <c r="S4296" i="1"/>
  <c r="AA4296" i="1"/>
  <c r="X4296" i="1"/>
  <c r="S3322" i="1"/>
  <c r="X3323" i="1"/>
  <c r="X3322" i="1"/>
  <c r="S3325" i="1"/>
  <c r="H3325" i="1" s="1"/>
  <c r="N3322" i="1"/>
  <c r="S3328" i="1"/>
  <c r="S3323" i="1"/>
  <c r="X3327" i="1"/>
  <c r="AA3324" i="1"/>
  <c r="N3323" i="1"/>
  <c r="X3328" i="1"/>
  <c r="AA3322" i="1"/>
  <c r="AA3323" i="1"/>
  <c r="S3324" i="1"/>
  <c r="N3327" i="1"/>
  <c r="N3328" i="1"/>
  <c r="N3326" i="1"/>
  <c r="X3324" i="1"/>
  <c r="N3324" i="1"/>
  <c r="AA4306" i="1"/>
  <c r="X4311" i="1"/>
  <c r="AA4307" i="1"/>
  <c r="N4307" i="1"/>
  <c r="S4305" i="1"/>
  <c r="N4311" i="1"/>
  <c r="X4307" i="1"/>
  <c r="N4306" i="1"/>
  <c r="X4305" i="1"/>
  <c r="S4308" i="1"/>
  <c r="X4308" i="1"/>
  <c r="Z3329" i="1"/>
  <c r="Z4312" i="1"/>
  <c r="W3329" i="1"/>
  <c r="W4312" i="1"/>
  <c r="I3329" i="1"/>
  <c r="I4312" i="1"/>
  <c r="U3329" i="1"/>
  <c r="U4312" i="1"/>
  <c r="N4305" i="1"/>
  <c r="S4311" i="1"/>
  <c r="S4306" i="1"/>
  <c r="X4310" i="1"/>
  <c r="AA4309" i="1"/>
  <c r="AA4305" i="1"/>
  <c r="N4308" i="1"/>
  <c r="N4309" i="1"/>
  <c r="N4310" i="1"/>
  <c r="S4307" i="1"/>
  <c r="X4306" i="1"/>
  <c r="AA4308" i="1"/>
  <c r="K3329" i="1"/>
  <c r="K4312" i="1"/>
  <c r="L3329" i="1"/>
  <c r="L4312" i="1"/>
  <c r="M3329" i="1"/>
  <c r="M4312" i="1"/>
  <c r="Y3329" i="1"/>
  <c r="Y4312" i="1"/>
  <c r="T3329" i="1"/>
  <c r="T4312" i="1"/>
  <c r="V3329" i="1"/>
  <c r="V4312" i="1"/>
  <c r="P3329" i="1"/>
  <c r="P4312" i="1"/>
  <c r="AB3329" i="1"/>
  <c r="AB4312" i="1"/>
  <c r="R3329" i="1"/>
  <c r="R4312" i="1"/>
  <c r="AD3329" i="1"/>
  <c r="AD4312" i="1"/>
  <c r="S4310" i="1"/>
  <c r="X4309" i="1"/>
  <c r="O3329" i="1"/>
  <c r="O4312" i="1"/>
  <c r="Q3329" i="1"/>
  <c r="Q4312" i="1"/>
  <c r="J3329" i="1"/>
  <c r="J4312" i="1"/>
  <c r="AC3329" i="1"/>
  <c r="AC4312" i="1"/>
  <c r="D419" i="33"/>
  <c r="B339" i="2" s="1"/>
  <c r="AA3811" i="1"/>
  <c r="AA2830" i="1"/>
  <c r="D348" i="33"/>
  <c r="AA796" i="1"/>
  <c r="AA799" i="1"/>
  <c r="AA2826" i="1"/>
  <c r="AA2827" i="1"/>
  <c r="AA797" i="1"/>
  <c r="AA3813" i="1"/>
  <c r="AA3810" i="1"/>
  <c r="N3811" i="1"/>
  <c r="S799" i="1"/>
  <c r="AA3809" i="1"/>
  <c r="AA2423" i="1"/>
  <c r="AA2421" i="1"/>
  <c r="X2425" i="1"/>
  <c r="X3813" i="1"/>
  <c r="AA2828" i="1"/>
  <c r="S2830" i="1"/>
  <c r="X2830" i="1"/>
  <c r="AA795" i="1"/>
  <c r="N797" i="1"/>
  <c r="X799" i="1"/>
  <c r="AA2422" i="1"/>
  <c r="AA2425" i="1"/>
  <c r="N2423" i="1"/>
  <c r="S3813" i="1"/>
  <c r="S2425" i="1"/>
  <c r="Q660" i="1"/>
  <c r="Q669" i="1" s="1"/>
  <c r="Q793" i="1"/>
  <c r="Q3807" i="1"/>
  <c r="Q2824" i="1"/>
  <c r="Q2419" i="1"/>
  <c r="M667" i="1"/>
  <c r="M676" i="1" s="1"/>
  <c r="M800" i="1"/>
  <c r="M3814" i="1"/>
  <c r="M2831" i="1"/>
  <c r="M2426" i="1"/>
  <c r="X796" i="1"/>
  <c r="Y667" i="1"/>
  <c r="Y800" i="1"/>
  <c r="Y3814" i="1"/>
  <c r="Y2831" i="1"/>
  <c r="Y2426" i="1"/>
  <c r="AB667" i="1"/>
  <c r="AB676" i="1" s="1"/>
  <c r="AB800" i="1"/>
  <c r="AB3814" i="1"/>
  <c r="AB2831" i="1"/>
  <c r="AB2426" i="1"/>
  <c r="S795" i="1"/>
  <c r="W1503" i="1"/>
  <c r="W1495" i="1"/>
  <c r="W4429" i="1"/>
  <c r="W744" i="1"/>
  <c r="W248" i="1"/>
  <c r="W1051" i="1"/>
  <c r="W2458" i="1"/>
  <c r="W326" i="1"/>
  <c r="W335" i="1" s="1"/>
  <c r="W1035" i="1"/>
  <c r="W1043" i="1"/>
  <c r="W2136" i="1"/>
  <c r="W2210" i="1"/>
  <c r="W977" i="1"/>
  <c r="W1001" i="1"/>
  <c r="V1501" i="1"/>
  <c r="V1493" i="1"/>
  <c r="V742" i="1"/>
  <c r="V4427" i="1"/>
  <c r="V246" i="1"/>
  <c r="V1033" i="1"/>
  <c r="V324" i="1"/>
  <c r="V333" i="1" s="1"/>
  <c r="V1049" i="1"/>
  <c r="V1041" i="1"/>
  <c r="V2456" i="1"/>
  <c r="V2134" i="1"/>
  <c r="V2208" i="1"/>
  <c r="V999" i="1"/>
  <c r="V975" i="1"/>
  <c r="U1491" i="1"/>
  <c r="U1499" i="1"/>
  <c r="U740" i="1"/>
  <c r="U4425" i="1"/>
  <c r="U244" i="1"/>
  <c r="U1039" i="1"/>
  <c r="U322" i="1"/>
  <c r="U331" i="1" s="1"/>
  <c r="U2454" i="1"/>
  <c r="U1047" i="1"/>
  <c r="U1031" i="1"/>
  <c r="U2206" i="1"/>
  <c r="U2132" i="1"/>
  <c r="U973" i="1"/>
  <c r="U997" i="1"/>
  <c r="I285" i="2"/>
  <c r="K549" i="33"/>
  <c r="K557" i="33" s="1"/>
  <c r="I240" i="2" s="1"/>
  <c r="Q1505" i="1"/>
  <c r="Q1497" i="1"/>
  <c r="Q746" i="1"/>
  <c r="Q4431" i="1"/>
  <c r="Q250" i="1"/>
  <c r="Q1053" i="1"/>
  <c r="Q328" i="1"/>
  <c r="Q337" i="1" s="1"/>
  <c r="Q1037" i="1"/>
  <c r="Q1045" i="1"/>
  <c r="Q2460" i="1"/>
  <c r="Q2138" i="1"/>
  <c r="Q2212" i="1"/>
  <c r="Q979" i="1"/>
  <c r="Q1003" i="1"/>
  <c r="W667" i="1"/>
  <c r="W676" i="1" s="1"/>
  <c r="W800" i="1"/>
  <c r="W2831" i="1"/>
  <c r="W3814" i="1"/>
  <c r="W2426" i="1"/>
  <c r="S797" i="1"/>
  <c r="N2825" i="1"/>
  <c r="S2825" i="1"/>
  <c r="AA2825" i="1"/>
  <c r="Z667" i="1"/>
  <c r="Z676" i="1" s="1"/>
  <c r="Z800" i="1"/>
  <c r="Z3814" i="1"/>
  <c r="Z2831" i="1"/>
  <c r="Z2426" i="1"/>
  <c r="I1493" i="1"/>
  <c r="I1501" i="1"/>
  <c r="I742" i="1"/>
  <c r="I4427" i="1"/>
  <c r="I246" i="1"/>
  <c r="I324" i="1"/>
  <c r="I1049" i="1"/>
  <c r="I1033" i="1"/>
  <c r="I1041" i="1"/>
  <c r="I2456" i="1"/>
  <c r="I2208" i="1"/>
  <c r="I999" i="1"/>
  <c r="I2134" i="1"/>
  <c r="I975" i="1"/>
  <c r="K1494" i="1"/>
  <c r="K1502" i="1"/>
  <c r="K743" i="1"/>
  <c r="K4428" i="1"/>
  <c r="K247" i="1"/>
  <c r="K1042" i="1"/>
  <c r="K325" i="1"/>
  <c r="K1034" i="1"/>
  <c r="K2457" i="1"/>
  <c r="K1050" i="1"/>
  <c r="K2209" i="1"/>
  <c r="K2135" i="1"/>
  <c r="K976" i="1"/>
  <c r="K1000" i="1"/>
  <c r="U1493" i="1"/>
  <c r="U1501" i="1"/>
  <c r="U742" i="1"/>
  <c r="U4427" i="1"/>
  <c r="U246" i="1"/>
  <c r="U1041" i="1"/>
  <c r="U324" i="1"/>
  <c r="U333" i="1" s="1"/>
  <c r="U1049" i="1"/>
  <c r="U1033" i="1"/>
  <c r="U2456" i="1"/>
  <c r="U2208" i="1"/>
  <c r="U2134" i="1"/>
  <c r="U999" i="1"/>
  <c r="U975" i="1"/>
  <c r="Z1496" i="1"/>
  <c r="Z1504" i="1"/>
  <c r="Z745" i="1"/>
  <c r="Z4430" i="1"/>
  <c r="Z249" i="1"/>
  <c r="Z327" i="1"/>
  <c r="Z336" i="1" s="1"/>
  <c r="Z1036" i="1"/>
  <c r="Z1052" i="1"/>
  <c r="Z1044" i="1"/>
  <c r="Z2459" i="1"/>
  <c r="Z2211" i="1"/>
  <c r="Z2137" i="1"/>
  <c r="Z978" i="1"/>
  <c r="Z1002" i="1"/>
  <c r="R1499" i="1"/>
  <c r="R1491" i="1"/>
  <c r="R740" i="1"/>
  <c r="R4425" i="1"/>
  <c r="R244" i="1"/>
  <c r="R1031" i="1"/>
  <c r="R2454" i="1"/>
  <c r="R322" i="1"/>
  <c r="R331" i="1" s="1"/>
  <c r="R1039" i="1"/>
  <c r="R1047" i="1"/>
  <c r="R2132" i="1"/>
  <c r="R2206" i="1"/>
  <c r="R997" i="1"/>
  <c r="R973" i="1"/>
  <c r="R285" i="2"/>
  <c r="T549" i="33"/>
  <c r="T557" i="33" s="1"/>
  <c r="R240" i="2" s="1"/>
  <c r="V667" i="1"/>
  <c r="V676" i="1" s="1"/>
  <c r="V800" i="1"/>
  <c r="V3814" i="1"/>
  <c r="V2831" i="1"/>
  <c r="V2426" i="1"/>
  <c r="X794" i="1"/>
  <c r="R667" i="1"/>
  <c r="R676" i="1" s="1"/>
  <c r="R800" i="1"/>
  <c r="R3814" i="1"/>
  <c r="R2831" i="1"/>
  <c r="R2426" i="1"/>
  <c r="N2829" i="1"/>
  <c r="AA3812" i="1"/>
  <c r="N2827" i="1"/>
  <c r="T1492" i="1"/>
  <c r="T1500" i="1"/>
  <c r="T741" i="1"/>
  <c r="T4426" i="1"/>
  <c r="T245" i="1"/>
  <c r="T1048" i="1"/>
  <c r="T1040" i="1"/>
  <c r="T323" i="1"/>
  <c r="T1032" i="1"/>
  <c r="T2455" i="1"/>
  <c r="T2207" i="1"/>
  <c r="T2133" i="1"/>
  <c r="T974" i="1"/>
  <c r="T998" i="1"/>
  <c r="D285" i="2"/>
  <c r="F557" i="33"/>
  <c r="D240" i="2" s="1"/>
  <c r="F285" i="2"/>
  <c r="H549" i="33"/>
  <c r="H557" i="33" s="1"/>
  <c r="F240" i="2" s="1"/>
  <c r="R1492" i="1"/>
  <c r="R1500" i="1"/>
  <c r="R741" i="1"/>
  <c r="R4426" i="1"/>
  <c r="R245" i="1"/>
  <c r="R323" i="1"/>
  <c r="R332" i="1" s="1"/>
  <c r="R1032" i="1"/>
  <c r="R2455" i="1"/>
  <c r="R1048" i="1"/>
  <c r="R1040" i="1"/>
  <c r="R2207" i="1"/>
  <c r="R2133" i="1"/>
  <c r="R974" i="1"/>
  <c r="R998" i="1"/>
  <c r="Y1497" i="1"/>
  <c r="Y1505" i="1"/>
  <c r="Y746" i="1"/>
  <c r="Y4431" i="1"/>
  <c r="Y250" i="1"/>
  <c r="Y328" i="1"/>
  <c r="Y1045" i="1"/>
  <c r="Y1037" i="1"/>
  <c r="Y2460" i="1"/>
  <c r="Y1053" i="1"/>
  <c r="Y2138" i="1"/>
  <c r="Y2212" i="1"/>
  <c r="Y1003" i="1"/>
  <c r="Y979" i="1"/>
  <c r="E285" i="2"/>
  <c r="G549" i="33"/>
  <c r="G557" i="33" s="1"/>
  <c r="E240" i="2" s="1"/>
  <c r="AB1494" i="1"/>
  <c r="AB1502" i="1"/>
  <c r="AB743" i="1"/>
  <c r="AB4428" i="1"/>
  <c r="AB247" i="1"/>
  <c r="AB325" i="1"/>
  <c r="AB334" i="1" s="1"/>
  <c r="AB1042" i="1"/>
  <c r="AB2457" i="1"/>
  <c r="AB1050" i="1"/>
  <c r="AB1034" i="1"/>
  <c r="AB976" i="1"/>
  <c r="AB2209" i="1"/>
  <c r="AB2135" i="1"/>
  <c r="AB1000" i="1"/>
  <c r="T1495" i="1"/>
  <c r="T1503" i="1"/>
  <c r="T744" i="1"/>
  <c r="T4429" i="1"/>
  <c r="T248" i="1"/>
  <c r="T326" i="1"/>
  <c r="T1051" i="1"/>
  <c r="T1035" i="1"/>
  <c r="T1043" i="1"/>
  <c r="T2458" i="1"/>
  <c r="T2136" i="1"/>
  <c r="T2210" i="1"/>
  <c r="T977" i="1"/>
  <c r="T1001" i="1"/>
  <c r="Y1500" i="1"/>
  <c r="Y1492" i="1"/>
  <c r="Y741" i="1"/>
  <c r="Y4426" i="1"/>
  <c r="Y245" i="1"/>
  <c r="Y1032" i="1"/>
  <c r="Y323" i="1"/>
  <c r="Y1048" i="1"/>
  <c r="Y1040" i="1"/>
  <c r="Y2455" i="1"/>
  <c r="Y2207" i="1"/>
  <c r="Y2133" i="1"/>
  <c r="Y998" i="1"/>
  <c r="Y974" i="1"/>
  <c r="X2423" i="1"/>
  <c r="T673" i="1"/>
  <c r="X664" i="1"/>
  <c r="X673" i="1" s="1"/>
  <c r="X2424" i="1"/>
  <c r="T674" i="1"/>
  <c r="X665" i="1"/>
  <c r="X674" i="1" s="1"/>
  <c r="X2421" i="1"/>
  <c r="X662" i="1"/>
  <c r="X671" i="1" s="1"/>
  <c r="T671" i="1"/>
  <c r="S2422" i="1"/>
  <c r="O672" i="1"/>
  <c r="S663" i="1"/>
  <c r="S672" i="1" s="1"/>
  <c r="S3812" i="1"/>
  <c r="N3813" i="1"/>
  <c r="Q285" i="2"/>
  <c r="S549" i="33"/>
  <c r="S557" i="33" s="1"/>
  <c r="Q240" i="2" s="1"/>
  <c r="AD1501" i="1"/>
  <c r="AD1493" i="1"/>
  <c r="AD742" i="1"/>
  <c r="AD4427" i="1"/>
  <c r="AD246" i="1"/>
  <c r="AD324" i="1"/>
  <c r="AD333" i="1" s="1"/>
  <c r="AD1049" i="1"/>
  <c r="AD1033" i="1"/>
  <c r="AD1041" i="1"/>
  <c r="AD2456" i="1"/>
  <c r="AD2134" i="1"/>
  <c r="AD2208" i="1"/>
  <c r="AD999" i="1"/>
  <c r="AD975" i="1"/>
  <c r="L1496" i="1"/>
  <c r="L1504" i="1"/>
  <c r="L745" i="1"/>
  <c r="L4430" i="1"/>
  <c r="L249" i="1"/>
  <c r="L2459" i="1"/>
  <c r="L327" i="1"/>
  <c r="L336" i="1" s="1"/>
  <c r="L1036" i="1"/>
  <c r="L1044" i="1"/>
  <c r="L1052" i="1"/>
  <c r="L2137" i="1"/>
  <c r="L2211" i="1"/>
  <c r="L978" i="1"/>
  <c r="L1002" i="1"/>
  <c r="R1501" i="1"/>
  <c r="R1493" i="1"/>
  <c r="R742" i="1"/>
  <c r="R4427" i="1"/>
  <c r="R246" i="1"/>
  <c r="R1041" i="1"/>
  <c r="R324" i="1"/>
  <c r="R333" i="1" s="1"/>
  <c r="R1049" i="1"/>
  <c r="R1033" i="1"/>
  <c r="R2456" i="1"/>
  <c r="R2134" i="1"/>
  <c r="R2208" i="1"/>
  <c r="R975" i="1"/>
  <c r="R999" i="1"/>
  <c r="R1503" i="1"/>
  <c r="R1495" i="1"/>
  <c r="R744" i="1"/>
  <c r="R4429" i="1"/>
  <c r="R248" i="1"/>
  <c r="R1035" i="1"/>
  <c r="R326" i="1"/>
  <c r="R335" i="1" s="1"/>
  <c r="R2458" i="1"/>
  <c r="R1043" i="1"/>
  <c r="R1051" i="1"/>
  <c r="R2136" i="1"/>
  <c r="R2210" i="1"/>
  <c r="R977" i="1"/>
  <c r="R1001" i="1"/>
  <c r="B278" i="2"/>
  <c r="D542" i="33"/>
  <c r="I662" i="1"/>
  <c r="I795" i="1"/>
  <c r="I3809" i="1"/>
  <c r="I2826" i="1"/>
  <c r="I2421" i="1"/>
  <c r="Q667" i="1"/>
  <c r="Q676" i="1" s="1"/>
  <c r="Q800" i="1"/>
  <c r="Q3814" i="1"/>
  <c r="Q2831" i="1"/>
  <c r="Q2426" i="1"/>
  <c r="K660" i="1"/>
  <c r="K793" i="1"/>
  <c r="K3807" i="1"/>
  <c r="K2419" i="1"/>
  <c r="K2824" i="1"/>
  <c r="Y672" i="1"/>
  <c r="AA663" i="1"/>
  <c r="AA672" i="1" s="1"/>
  <c r="X2422" i="1"/>
  <c r="T672" i="1"/>
  <c r="X663" i="1"/>
  <c r="X672" i="1" s="1"/>
  <c r="P660" i="1"/>
  <c r="P669" i="1" s="1"/>
  <c r="P793" i="1"/>
  <c r="P3807" i="1"/>
  <c r="P2824" i="1"/>
  <c r="P2419" i="1"/>
  <c r="L660" i="1"/>
  <c r="L669" i="1" s="1"/>
  <c r="L793" i="1"/>
  <c r="L3807" i="1"/>
  <c r="L2824" i="1"/>
  <c r="L2419" i="1"/>
  <c r="S2421" i="1"/>
  <c r="O671" i="1"/>
  <c r="S662" i="1"/>
  <c r="S671" i="1" s="1"/>
  <c r="Y675" i="1"/>
  <c r="AA666" i="1"/>
  <c r="AA675" i="1" s="1"/>
  <c r="Y671" i="1"/>
  <c r="AA662" i="1"/>
  <c r="AA671" i="1" s="1"/>
  <c r="B279" i="2"/>
  <c r="D543" i="33"/>
  <c r="AC1492" i="1"/>
  <c r="AC1500" i="1"/>
  <c r="AC741" i="1"/>
  <c r="AC4426" i="1"/>
  <c r="AC245" i="1"/>
  <c r="AC1048" i="1"/>
  <c r="AC323" i="1"/>
  <c r="AC332" i="1" s="1"/>
  <c r="AC1032" i="1"/>
  <c r="AC1040" i="1"/>
  <c r="AC2455" i="1"/>
  <c r="AC2207" i="1"/>
  <c r="AC2133" i="1"/>
  <c r="AC998" i="1"/>
  <c r="AC974" i="1"/>
  <c r="U799" i="33" s="1"/>
  <c r="M1493" i="1"/>
  <c r="M1501" i="1"/>
  <c r="M742" i="1"/>
  <c r="M4427" i="1"/>
  <c r="M246" i="1"/>
  <c r="M324" i="1"/>
  <c r="M333" i="1" s="1"/>
  <c r="M1049" i="1"/>
  <c r="M1041" i="1"/>
  <c r="M2456" i="1"/>
  <c r="M1033" i="1"/>
  <c r="M2208" i="1"/>
  <c r="M999" i="1"/>
  <c r="M2134" i="1"/>
  <c r="M975" i="1"/>
  <c r="U1500" i="1"/>
  <c r="U1492" i="1"/>
  <c r="U741" i="1"/>
  <c r="U4426" i="1"/>
  <c r="U245" i="1"/>
  <c r="U1040" i="1"/>
  <c r="U323" i="1"/>
  <c r="U332" i="1" s="1"/>
  <c r="U1048" i="1"/>
  <c r="U1032" i="1"/>
  <c r="U2455" i="1"/>
  <c r="U2207" i="1"/>
  <c r="U2133" i="1"/>
  <c r="U998" i="1"/>
  <c r="U974" i="1"/>
  <c r="Z1495" i="1"/>
  <c r="Z1503" i="1"/>
  <c r="Z4429" i="1"/>
  <c r="Z744" i="1"/>
  <c r="Z248" i="1"/>
  <c r="Z1051" i="1"/>
  <c r="Z326" i="1"/>
  <c r="Z335" i="1" s="1"/>
  <c r="Z1035" i="1"/>
  <c r="Z2458" i="1"/>
  <c r="Z1043" i="1"/>
  <c r="Z2136" i="1"/>
  <c r="Z2210" i="1"/>
  <c r="Z977" i="1"/>
  <c r="Z1001" i="1"/>
  <c r="AD1505" i="1"/>
  <c r="AD1497" i="1"/>
  <c r="AD746" i="1"/>
  <c r="AD4431" i="1"/>
  <c r="AD250" i="1"/>
  <c r="AD1037" i="1"/>
  <c r="AD328" i="1"/>
  <c r="AD337" i="1" s="1"/>
  <c r="AD1053" i="1"/>
  <c r="AD2460" i="1"/>
  <c r="AD1045" i="1"/>
  <c r="AD2138" i="1"/>
  <c r="AD2212" i="1"/>
  <c r="AD1003" i="1"/>
  <c r="AD979" i="1"/>
  <c r="M1494" i="1"/>
  <c r="M1502" i="1"/>
  <c r="M743" i="1"/>
  <c r="M4428" i="1"/>
  <c r="M247" i="1"/>
  <c r="M325" i="1"/>
  <c r="M334" i="1" s="1"/>
  <c r="M1050" i="1"/>
  <c r="M1042" i="1"/>
  <c r="M1034" i="1"/>
  <c r="M2457" i="1"/>
  <c r="M2209" i="1"/>
  <c r="M2135" i="1"/>
  <c r="M976" i="1"/>
  <c r="M1000" i="1"/>
  <c r="R1505" i="1"/>
  <c r="R1497" i="1"/>
  <c r="R746" i="1"/>
  <c r="R4431" i="1"/>
  <c r="R250" i="1"/>
  <c r="R1045" i="1"/>
  <c r="R1053" i="1"/>
  <c r="R328" i="1"/>
  <c r="R337" i="1" s="1"/>
  <c r="R2460" i="1"/>
  <c r="R1037" i="1"/>
  <c r="R2138" i="1"/>
  <c r="R2212" i="1"/>
  <c r="R1003" i="1"/>
  <c r="R979" i="1"/>
  <c r="Z1492" i="1"/>
  <c r="Z1500" i="1"/>
  <c r="Z741" i="1"/>
  <c r="Z4426" i="1"/>
  <c r="Z245" i="1"/>
  <c r="Z323" i="1"/>
  <c r="Z332" i="1" s="1"/>
  <c r="Z2455" i="1"/>
  <c r="Z1048" i="1"/>
  <c r="Z1040" i="1"/>
  <c r="Z1032" i="1"/>
  <c r="Z2207" i="1"/>
  <c r="Z2133" i="1"/>
  <c r="Z974" i="1"/>
  <c r="Z998" i="1"/>
  <c r="J1501" i="1"/>
  <c r="J1493" i="1"/>
  <c r="J742" i="1"/>
  <c r="J4427" i="1"/>
  <c r="J246" i="1"/>
  <c r="J324" i="1"/>
  <c r="J1033" i="1"/>
  <c r="J1041" i="1"/>
  <c r="J1049" i="1"/>
  <c r="J2456" i="1"/>
  <c r="J2134" i="1"/>
  <c r="J999" i="1"/>
  <c r="J975" i="1"/>
  <c r="O1492" i="1"/>
  <c r="O1500" i="1"/>
  <c r="O741" i="1"/>
  <c r="O4426" i="1"/>
  <c r="O245" i="1"/>
  <c r="O1048" i="1"/>
  <c r="O1040" i="1"/>
  <c r="O323" i="1"/>
  <c r="O2455" i="1"/>
  <c r="O1032" i="1"/>
  <c r="O2133" i="1"/>
  <c r="O2207" i="1"/>
  <c r="O974" i="1"/>
  <c r="O998" i="1"/>
  <c r="V1496" i="1"/>
  <c r="V1504" i="1"/>
  <c r="V4430" i="1"/>
  <c r="V745" i="1"/>
  <c r="V249" i="1"/>
  <c r="V327" i="1"/>
  <c r="V336" i="1" s="1"/>
  <c r="V1044" i="1"/>
  <c r="V1052" i="1"/>
  <c r="V1036" i="1"/>
  <c r="V2459" i="1"/>
  <c r="V2211" i="1"/>
  <c r="V978" i="1"/>
  <c r="V2137" i="1"/>
  <c r="V1002" i="1"/>
  <c r="B282" i="2"/>
  <c r="D546" i="33"/>
  <c r="M285" i="2"/>
  <c r="O549" i="33"/>
  <c r="O557" i="33" s="1"/>
  <c r="M240" i="2" s="1"/>
  <c r="P1503" i="1"/>
  <c r="P1495" i="1"/>
  <c r="P744" i="1"/>
  <c r="P4429" i="1"/>
  <c r="P248" i="1"/>
  <c r="P1051" i="1"/>
  <c r="P326" i="1"/>
  <c r="P335" i="1" s="1"/>
  <c r="P1035" i="1"/>
  <c r="P1043" i="1"/>
  <c r="P2458" i="1"/>
  <c r="P2136" i="1"/>
  <c r="P2210" i="1"/>
  <c r="P977" i="1"/>
  <c r="P1001" i="1"/>
  <c r="U1503" i="1"/>
  <c r="U1495" i="1"/>
  <c r="U744" i="1"/>
  <c r="U4429" i="1"/>
  <c r="U248" i="1"/>
  <c r="U326" i="1"/>
  <c r="U335" i="1" s="1"/>
  <c r="U1043" i="1"/>
  <c r="U1051" i="1"/>
  <c r="U1035" i="1"/>
  <c r="U2458" i="1"/>
  <c r="U2210" i="1"/>
  <c r="U2136" i="1"/>
  <c r="U1001" i="1"/>
  <c r="U977" i="1"/>
  <c r="U660" i="1"/>
  <c r="U669" i="1" s="1"/>
  <c r="U793" i="1"/>
  <c r="U3807" i="1"/>
  <c r="U2824" i="1"/>
  <c r="U2419" i="1"/>
  <c r="S2423" i="1"/>
  <c r="O673" i="1"/>
  <c r="S664" i="1"/>
  <c r="S673" i="1" s="1"/>
  <c r="K673" i="1"/>
  <c r="N664" i="1"/>
  <c r="N673" i="1" s="1"/>
  <c r="AC660" i="1"/>
  <c r="AC669" i="1" s="1"/>
  <c r="AC793" i="1"/>
  <c r="AC3807" i="1"/>
  <c r="AC2824" i="1"/>
  <c r="AC2419" i="1"/>
  <c r="N3808" i="1"/>
  <c r="S3808" i="1"/>
  <c r="AA3808" i="1"/>
  <c r="D547" i="33"/>
  <c r="B283" i="2"/>
  <c r="AC1496" i="1"/>
  <c r="AC1504" i="1"/>
  <c r="AC4430" i="1"/>
  <c r="AC745" i="1"/>
  <c r="AC249" i="1"/>
  <c r="AC1052" i="1"/>
  <c r="AC1044" i="1"/>
  <c r="AC327" i="1"/>
  <c r="AC336" i="1" s="1"/>
  <c r="AC2459" i="1"/>
  <c r="AC1036" i="1"/>
  <c r="AC2211" i="1"/>
  <c r="AC2137" i="1"/>
  <c r="AC1002" i="1"/>
  <c r="AC978" i="1"/>
  <c r="U803" i="33" s="1"/>
  <c r="M1497" i="1"/>
  <c r="M1505" i="1"/>
  <c r="M746" i="1"/>
  <c r="M4431" i="1"/>
  <c r="M250" i="1"/>
  <c r="M328" i="1"/>
  <c r="M337" i="1" s="1"/>
  <c r="M1053" i="1"/>
  <c r="M1045" i="1"/>
  <c r="M2460" i="1"/>
  <c r="M1037" i="1"/>
  <c r="M2138" i="1"/>
  <c r="M2212" i="1"/>
  <c r="M1003" i="1"/>
  <c r="M979" i="1"/>
  <c r="U1496" i="1"/>
  <c r="U1504" i="1"/>
  <c r="U745" i="1"/>
  <c r="U4430" i="1"/>
  <c r="U249" i="1"/>
  <c r="U1044" i="1"/>
  <c r="U1052" i="1"/>
  <c r="U327" i="1"/>
  <c r="U336" i="1" s="1"/>
  <c r="U1036" i="1"/>
  <c r="U2459" i="1"/>
  <c r="U2211" i="1"/>
  <c r="U2137" i="1"/>
  <c r="U1002" i="1"/>
  <c r="U978" i="1"/>
  <c r="AB1492" i="1"/>
  <c r="AB1500" i="1"/>
  <c r="AB741" i="1"/>
  <c r="AB4426" i="1"/>
  <c r="AB245" i="1"/>
  <c r="AB1048" i="1"/>
  <c r="AB323" i="1"/>
  <c r="AB332" i="1" s="1"/>
  <c r="AB1040" i="1"/>
  <c r="AB2455" i="1"/>
  <c r="AB1032" i="1"/>
  <c r="AB2207" i="1"/>
  <c r="AB2133" i="1"/>
  <c r="AB974" i="1"/>
  <c r="AB998" i="1"/>
  <c r="Q1491" i="1"/>
  <c r="Q1499" i="1"/>
  <c r="Q740" i="1"/>
  <c r="Q4425" i="1"/>
  <c r="Q244" i="1"/>
  <c r="Q1047" i="1"/>
  <c r="Q322" i="1"/>
  <c r="Q331" i="1" s="1"/>
  <c r="Q1039" i="1"/>
  <c r="Q1031" i="1"/>
  <c r="Q2454" i="1"/>
  <c r="Q2206" i="1"/>
  <c r="Q2132" i="1"/>
  <c r="Q973" i="1"/>
  <c r="Q997" i="1"/>
  <c r="D545" i="33"/>
  <c r="B281" i="2"/>
  <c r="J1497" i="1"/>
  <c r="J1505" i="1"/>
  <c r="J746" i="1"/>
  <c r="J4431" i="1"/>
  <c r="J250" i="1"/>
  <c r="J1037" i="1"/>
  <c r="J328" i="1"/>
  <c r="J1053" i="1"/>
  <c r="J1045" i="1"/>
  <c r="J2460" i="1"/>
  <c r="J2138" i="1"/>
  <c r="J979" i="1"/>
  <c r="J1003" i="1"/>
  <c r="O1496" i="1"/>
  <c r="O1504" i="1"/>
  <c r="O745" i="1"/>
  <c r="O4430" i="1"/>
  <c r="O249" i="1"/>
  <c r="O327" i="1"/>
  <c r="O1052" i="1"/>
  <c r="O1044" i="1"/>
  <c r="O1036" i="1"/>
  <c r="O2459" i="1"/>
  <c r="O2137" i="1"/>
  <c r="O2211" i="1"/>
  <c r="O978" i="1"/>
  <c r="O1002" i="1"/>
  <c r="W1494" i="1"/>
  <c r="W1502" i="1"/>
  <c r="W743" i="1"/>
  <c r="W4428" i="1"/>
  <c r="W247" i="1"/>
  <c r="W1050" i="1"/>
  <c r="W325" i="1"/>
  <c r="W334" i="1" s="1"/>
  <c r="W2457" i="1"/>
  <c r="W1034" i="1"/>
  <c r="W1042" i="1"/>
  <c r="W2209" i="1"/>
  <c r="W2135" i="1"/>
  <c r="W976" i="1"/>
  <c r="W1000" i="1"/>
  <c r="K1500" i="1"/>
  <c r="K1492" i="1"/>
  <c r="K741" i="1"/>
  <c r="K4426" i="1"/>
  <c r="K245" i="1"/>
  <c r="K323" i="1"/>
  <c r="K1032" i="1"/>
  <c r="K2455" i="1"/>
  <c r="K1048" i="1"/>
  <c r="K1040" i="1"/>
  <c r="K2133" i="1"/>
  <c r="K2207" i="1"/>
  <c r="K974" i="1"/>
  <c r="K998" i="1"/>
  <c r="M1500" i="1"/>
  <c r="M1492" i="1"/>
  <c r="M741" i="1"/>
  <c r="M4426" i="1"/>
  <c r="M245" i="1"/>
  <c r="M1048" i="1"/>
  <c r="M323" i="1"/>
  <c r="M332" i="1" s="1"/>
  <c r="M1040" i="1"/>
  <c r="M1032" i="1"/>
  <c r="M2455" i="1"/>
  <c r="M2207" i="1"/>
  <c r="M2133" i="1"/>
  <c r="M998" i="1"/>
  <c r="M974" i="1"/>
  <c r="V1505" i="1"/>
  <c r="V1497" i="1"/>
  <c r="V746" i="1"/>
  <c r="V4431" i="1"/>
  <c r="V250" i="1"/>
  <c r="V1037" i="1"/>
  <c r="V328" i="1"/>
  <c r="V337" i="1" s="1"/>
  <c r="V1053" i="1"/>
  <c r="V1045" i="1"/>
  <c r="V2460" i="1"/>
  <c r="V2138" i="1"/>
  <c r="V2212" i="1"/>
  <c r="V979" i="1"/>
  <c r="V1003" i="1"/>
  <c r="AD1491" i="1"/>
  <c r="AD1499" i="1"/>
  <c r="AD740" i="1"/>
  <c r="AD4425" i="1"/>
  <c r="AD244" i="1"/>
  <c r="AD2454" i="1"/>
  <c r="AD322" i="1"/>
  <c r="AD331" i="1" s="1"/>
  <c r="AD1039" i="1"/>
  <c r="AD1031" i="1"/>
  <c r="AD1047" i="1"/>
  <c r="AD2132" i="1"/>
  <c r="AD2206" i="1"/>
  <c r="AD973" i="1"/>
  <c r="AD997" i="1"/>
  <c r="K285" i="2"/>
  <c r="M549" i="33"/>
  <c r="M550" i="33" s="1"/>
  <c r="T660" i="1"/>
  <c r="T793" i="1"/>
  <c r="T3807" i="1"/>
  <c r="T2824" i="1"/>
  <c r="T2419" i="1"/>
  <c r="X2420" i="1"/>
  <c r="X661" i="1"/>
  <c r="X670" i="1" s="1"/>
  <c r="T670" i="1"/>
  <c r="AD793" i="1"/>
  <c r="AD660" i="1"/>
  <c r="AD669" i="1" s="1"/>
  <c r="AD2824" i="1"/>
  <c r="AD3807" i="1"/>
  <c r="AD2419" i="1"/>
  <c r="N3812" i="1"/>
  <c r="AA2829" i="1"/>
  <c r="N3810" i="1"/>
  <c r="J1491" i="1"/>
  <c r="J1499" i="1"/>
  <c r="J740" i="1"/>
  <c r="J4425" i="1"/>
  <c r="J244" i="1"/>
  <c r="J2454" i="1"/>
  <c r="J1039" i="1"/>
  <c r="J322" i="1"/>
  <c r="J1031" i="1"/>
  <c r="J1047" i="1"/>
  <c r="J2132" i="1"/>
  <c r="J973" i="1"/>
  <c r="J997" i="1"/>
  <c r="I1497" i="1"/>
  <c r="I1505" i="1"/>
  <c r="I746" i="1"/>
  <c r="I4431" i="1"/>
  <c r="I250" i="1"/>
  <c r="I1053" i="1"/>
  <c r="I328" i="1"/>
  <c r="I1037" i="1"/>
  <c r="I1045" i="1"/>
  <c r="I2460" i="1"/>
  <c r="I2138" i="1"/>
  <c r="I1003" i="1"/>
  <c r="I979" i="1"/>
  <c r="L1492" i="1"/>
  <c r="L1500" i="1"/>
  <c r="L741" i="1"/>
  <c r="L4426" i="1"/>
  <c r="L245" i="1"/>
  <c r="L1040" i="1"/>
  <c r="L323" i="1"/>
  <c r="L332" i="1" s="1"/>
  <c r="L1032" i="1"/>
  <c r="L2455" i="1"/>
  <c r="L1048" i="1"/>
  <c r="L2207" i="1"/>
  <c r="L2133" i="1"/>
  <c r="L998" i="1"/>
  <c r="L974" i="1"/>
  <c r="Q1495" i="1"/>
  <c r="Q1503" i="1"/>
  <c r="Q744" i="1"/>
  <c r="Q4429" i="1"/>
  <c r="Q248" i="1"/>
  <c r="Q326" i="1"/>
  <c r="Q335" i="1" s="1"/>
  <c r="Q1051" i="1"/>
  <c r="Q1043" i="1"/>
  <c r="Q1035" i="1"/>
  <c r="Q2458" i="1"/>
  <c r="Q2210" i="1"/>
  <c r="Q2136" i="1"/>
  <c r="Q1001" i="1"/>
  <c r="Q977" i="1"/>
  <c r="W1497" i="1"/>
  <c r="W1505" i="1"/>
  <c r="W746" i="1"/>
  <c r="W4431" i="1"/>
  <c r="W250" i="1"/>
  <c r="W328" i="1"/>
  <c r="W337" i="1" s="1"/>
  <c r="W1045" i="1"/>
  <c r="W2460" i="1"/>
  <c r="W1053" i="1"/>
  <c r="W1037" i="1"/>
  <c r="W2212" i="1"/>
  <c r="W1003" i="1"/>
  <c r="W979" i="1"/>
  <c r="W2138" i="1"/>
  <c r="AD1494" i="1"/>
  <c r="AD1502" i="1"/>
  <c r="AD743" i="1"/>
  <c r="AD4428" i="1"/>
  <c r="AD247" i="1"/>
  <c r="AD1042" i="1"/>
  <c r="AD325" i="1"/>
  <c r="AD334" i="1" s="1"/>
  <c r="AD1050" i="1"/>
  <c r="AD1034" i="1"/>
  <c r="AD2457" i="1"/>
  <c r="AD2209" i="1"/>
  <c r="AD2135" i="1"/>
  <c r="AD1000" i="1"/>
  <c r="AD976" i="1"/>
  <c r="P1494" i="1"/>
  <c r="P1502" i="1"/>
  <c r="P743" i="1"/>
  <c r="P4428" i="1"/>
  <c r="P247" i="1"/>
  <c r="P325" i="1"/>
  <c r="P334" i="1" s="1"/>
  <c r="P1050" i="1"/>
  <c r="P1034" i="1"/>
  <c r="P1042" i="1"/>
  <c r="P2457" i="1"/>
  <c r="P976" i="1"/>
  <c r="P2135" i="1"/>
  <c r="P2209" i="1"/>
  <c r="P1000" i="1"/>
  <c r="Y1491" i="1"/>
  <c r="Y1499" i="1"/>
  <c r="Y740" i="1"/>
  <c r="Y4425" i="1"/>
  <c r="Y244" i="1"/>
  <c r="Y322" i="1"/>
  <c r="Y1047" i="1"/>
  <c r="Y2454" i="1"/>
  <c r="Y1039" i="1"/>
  <c r="Y1031" i="1"/>
  <c r="Y2206" i="1"/>
  <c r="Y2132" i="1"/>
  <c r="Y973" i="1"/>
  <c r="Y997" i="1"/>
  <c r="X2828" i="1"/>
  <c r="X2829" i="1"/>
  <c r="X3809" i="1"/>
  <c r="S2827" i="1"/>
  <c r="S798" i="1"/>
  <c r="N799" i="1"/>
  <c r="T1496" i="1"/>
  <c r="T1504" i="1"/>
  <c r="T745" i="1"/>
  <c r="T4430" i="1"/>
  <c r="T249" i="1"/>
  <c r="T2459" i="1"/>
  <c r="T327" i="1"/>
  <c r="T1044" i="1"/>
  <c r="T1036" i="1"/>
  <c r="T1052" i="1"/>
  <c r="T2211" i="1"/>
  <c r="T2137" i="1"/>
  <c r="T978" i="1"/>
  <c r="T1002" i="1"/>
  <c r="J1495" i="1"/>
  <c r="J1503" i="1"/>
  <c r="J744" i="1"/>
  <c r="J4429" i="1"/>
  <c r="J248" i="1"/>
  <c r="J326" i="1"/>
  <c r="J1043" i="1"/>
  <c r="J1035" i="1"/>
  <c r="J1051" i="1"/>
  <c r="J2458" i="1"/>
  <c r="J2136" i="1"/>
  <c r="J977" i="1"/>
  <c r="J1001" i="1"/>
  <c r="P1492" i="1"/>
  <c r="P1500" i="1"/>
  <c r="P741" i="1"/>
  <c r="P4426" i="1"/>
  <c r="P245" i="1"/>
  <c r="P323" i="1"/>
  <c r="P332" i="1" s="1"/>
  <c r="P1048" i="1"/>
  <c r="P1040" i="1"/>
  <c r="P2455" i="1"/>
  <c r="P1032" i="1"/>
  <c r="P2207" i="1"/>
  <c r="P2133" i="1"/>
  <c r="P974" i="1"/>
  <c r="P998" i="1"/>
  <c r="W1492" i="1"/>
  <c r="W1500" i="1"/>
  <c r="W741" i="1"/>
  <c r="W4426" i="1"/>
  <c r="W245" i="1"/>
  <c r="W1040" i="1"/>
  <c r="W323" i="1"/>
  <c r="W332" i="1" s="1"/>
  <c r="W2455" i="1"/>
  <c r="W1032" i="1"/>
  <c r="W1048" i="1"/>
  <c r="W2133" i="1"/>
  <c r="W2207" i="1"/>
  <c r="W974" i="1"/>
  <c r="W998" i="1"/>
  <c r="Y1494" i="1"/>
  <c r="Y1502" i="1"/>
  <c r="Y743" i="1"/>
  <c r="Y4428" i="1"/>
  <c r="Y247" i="1"/>
  <c r="Y325" i="1"/>
  <c r="Y1034" i="1"/>
  <c r="Y2457" i="1"/>
  <c r="Y1050" i="1"/>
  <c r="Y1042" i="1"/>
  <c r="Y2209" i="1"/>
  <c r="Y2135" i="1"/>
  <c r="Y976" i="1"/>
  <c r="Y1000" i="1"/>
  <c r="AC1502" i="1"/>
  <c r="AC1494" i="1"/>
  <c r="AC743" i="1"/>
  <c r="AC4428" i="1"/>
  <c r="AC247" i="1"/>
  <c r="AC1050" i="1"/>
  <c r="AC325" i="1"/>
  <c r="AC334" i="1" s="1"/>
  <c r="AC1034" i="1"/>
  <c r="AC1042" i="1"/>
  <c r="AC2209" i="1"/>
  <c r="AC2135" i="1"/>
  <c r="AC2457" i="1"/>
  <c r="AC976" i="1"/>
  <c r="AC1000" i="1"/>
  <c r="M1495" i="1"/>
  <c r="M1503" i="1"/>
  <c r="M744" i="1"/>
  <c r="M4429" i="1"/>
  <c r="M248" i="1"/>
  <c r="M326" i="1"/>
  <c r="M335" i="1" s="1"/>
  <c r="M1035" i="1"/>
  <c r="M2458" i="1"/>
  <c r="M1043" i="1"/>
  <c r="M1051" i="1"/>
  <c r="M2210" i="1"/>
  <c r="M2136" i="1"/>
  <c r="M1001" i="1"/>
  <c r="M977" i="1"/>
  <c r="V1492" i="1"/>
  <c r="V1500" i="1"/>
  <c r="V741" i="1"/>
  <c r="V4426" i="1"/>
  <c r="V245" i="1"/>
  <c r="V323" i="1"/>
  <c r="V332" i="1" s="1"/>
  <c r="V1032" i="1"/>
  <c r="V2455" i="1"/>
  <c r="V1048" i="1"/>
  <c r="V1040" i="1"/>
  <c r="V2207" i="1"/>
  <c r="V2133" i="1"/>
  <c r="V974" i="1"/>
  <c r="V998" i="1"/>
  <c r="T1491" i="1"/>
  <c r="T1499" i="1"/>
  <c r="T740" i="1"/>
  <c r="T4425" i="1"/>
  <c r="T244" i="1"/>
  <c r="T322" i="1"/>
  <c r="T2454" i="1"/>
  <c r="T1047" i="1"/>
  <c r="T1031" i="1"/>
  <c r="T1039" i="1"/>
  <c r="T2132" i="1"/>
  <c r="T2206" i="1"/>
  <c r="T973" i="1"/>
  <c r="T997" i="1"/>
  <c r="Q1501" i="1"/>
  <c r="Q1493" i="1"/>
  <c r="Q742" i="1"/>
  <c r="Q4427" i="1"/>
  <c r="Q246" i="1"/>
  <c r="Q324" i="1"/>
  <c r="Q333" i="1" s="1"/>
  <c r="Q1033" i="1"/>
  <c r="Q1041" i="1"/>
  <c r="Q2456" i="1"/>
  <c r="Q1049" i="1"/>
  <c r="Q2208" i="1"/>
  <c r="Q999" i="1"/>
  <c r="Q2134" i="1"/>
  <c r="Q975" i="1"/>
  <c r="T675" i="1"/>
  <c r="X666" i="1"/>
  <c r="X675" i="1" s="1"/>
  <c r="O660" i="1"/>
  <c r="O793" i="1"/>
  <c r="O3807" i="1"/>
  <c r="O2419" i="1"/>
  <c r="O2824" i="1"/>
  <c r="X2827" i="1"/>
  <c r="P667" i="1"/>
  <c r="P676" i="1" s="1"/>
  <c r="P800" i="1"/>
  <c r="P3814" i="1"/>
  <c r="P2831" i="1"/>
  <c r="P2426" i="1"/>
  <c r="L667" i="1"/>
  <c r="L676" i="1" s="1"/>
  <c r="L800" i="1"/>
  <c r="L3814" i="1"/>
  <c r="L2831" i="1"/>
  <c r="L2426" i="1"/>
  <c r="S3809" i="1"/>
  <c r="I1495" i="1"/>
  <c r="I1503" i="1"/>
  <c r="I744" i="1"/>
  <c r="I4429" i="1"/>
  <c r="I248" i="1"/>
  <c r="I326" i="1"/>
  <c r="I1043" i="1"/>
  <c r="I1035" i="1"/>
  <c r="I1051" i="1"/>
  <c r="I2458" i="1"/>
  <c r="I2136" i="1"/>
  <c r="I1001" i="1"/>
  <c r="I977" i="1"/>
  <c r="K1504" i="1"/>
  <c r="K1496" i="1"/>
  <c r="K745" i="1"/>
  <c r="K4430" i="1"/>
  <c r="K249" i="1"/>
  <c r="K327" i="1"/>
  <c r="K1036" i="1"/>
  <c r="K1052" i="1"/>
  <c r="K1044" i="1"/>
  <c r="K2459" i="1"/>
  <c r="K2137" i="1"/>
  <c r="K2211" i="1"/>
  <c r="K1002" i="1"/>
  <c r="K978" i="1"/>
  <c r="J1502" i="1"/>
  <c r="J1494" i="1"/>
  <c r="J743" i="1"/>
  <c r="J4428" i="1"/>
  <c r="J247" i="1"/>
  <c r="J1050" i="1"/>
  <c r="J325" i="1"/>
  <c r="J1034" i="1"/>
  <c r="J1042" i="1"/>
  <c r="J2457" i="1"/>
  <c r="J2135" i="1"/>
  <c r="J1000" i="1"/>
  <c r="J976" i="1"/>
  <c r="AD1503" i="1"/>
  <c r="AD1495" i="1"/>
  <c r="AD744" i="1"/>
  <c r="AD4429" i="1"/>
  <c r="AD248" i="1"/>
  <c r="AD326" i="1"/>
  <c r="AD335" i="1" s="1"/>
  <c r="AD1043" i="1"/>
  <c r="AD2458" i="1"/>
  <c r="AD1035" i="1"/>
  <c r="AD1051" i="1"/>
  <c r="AD2136" i="1"/>
  <c r="AD2210" i="1"/>
  <c r="AD977" i="1"/>
  <c r="AD1001" i="1"/>
  <c r="U667" i="1"/>
  <c r="U676" i="1" s="1"/>
  <c r="U800" i="1"/>
  <c r="U3814" i="1"/>
  <c r="U2831" i="1"/>
  <c r="U2426" i="1"/>
  <c r="S3811" i="1"/>
  <c r="AC667" i="1"/>
  <c r="AC676" i="1" s="1"/>
  <c r="AC800" i="1"/>
  <c r="AC3814" i="1"/>
  <c r="AC2831" i="1"/>
  <c r="AC2426" i="1"/>
  <c r="N794" i="1"/>
  <c r="S794" i="1"/>
  <c r="AA794" i="1"/>
  <c r="B280" i="2"/>
  <c r="D544" i="33"/>
  <c r="AC1501" i="1"/>
  <c r="AC1493" i="1"/>
  <c r="AC742" i="1"/>
  <c r="AC4427" i="1"/>
  <c r="AC246" i="1"/>
  <c r="AC1033" i="1"/>
  <c r="AC324" i="1"/>
  <c r="AC333" i="1" s="1"/>
  <c r="AC1049" i="1"/>
  <c r="AC1041" i="1"/>
  <c r="AC2456" i="1"/>
  <c r="AC2208" i="1"/>
  <c r="AC999" i="1"/>
  <c r="AC2134" i="1"/>
  <c r="AC975" i="1"/>
  <c r="O1491" i="1"/>
  <c r="O1499" i="1"/>
  <c r="O740" i="1"/>
  <c r="O4425" i="1"/>
  <c r="O244" i="1"/>
  <c r="O322" i="1"/>
  <c r="O1031" i="1"/>
  <c r="O2454" i="1"/>
  <c r="O1047" i="1"/>
  <c r="O1039" i="1"/>
  <c r="O2132" i="1"/>
  <c r="O2206" i="1"/>
  <c r="O997" i="1"/>
  <c r="O973" i="1"/>
  <c r="J285" i="2"/>
  <c r="L549" i="33"/>
  <c r="L557" i="33" s="1"/>
  <c r="J240" i="2" s="1"/>
  <c r="W1493" i="1"/>
  <c r="W1501" i="1"/>
  <c r="W742" i="1"/>
  <c r="W4427" i="1"/>
  <c r="W246" i="1"/>
  <c r="W324" i="1"/>
  <c r="W333" i="1" s="1"/>
  <c r="W1041" i="1"/>
  <c r="W2456" i="1"/>
  <c r="W1049" i="1"/>
  <c r="W1033" i="1"/>
  <c r="W2134" i="1"/>
  <c r="W2208" i="1"/>
  <c r="W999" i="1"/>
  <c r="W975" i="1"/>
  <c r="T285" i="2"/>
  <c r="V549" i="33"/>
  <c r="V557" i="33" s="1"/>
  <c r="T240" i="2" s="1"/>
  <c r="T667" i="1"/>
  <c r="T800" i="1"/>
  <c r="T3814" i="1"/>
  <c r="T2831" i="1"/>
  <c r="T2426" i="1"/>
  <c r="X3808" i="1"/>
  <c r="AD667" i="1"/>
  <c r="AD676" i="1" s="1"/>
  <c r="AD800" i="1"/>
  <c r="AD3814" i="1"/>
  <c r="AD2831" i="1"/>
  <c r="AD2426" i="1"/>
  <c r="N798" i="1"/>
  <c r="AA798" i="1"/>
  <c r="N796" i="1"/>
  <c r="AD1492" i="1"/>
  <c r="AD1500" i="1"/>
  <c r="AD741" i="1"/>
  <c r="AD4426" i="1"/>
  <c r="AD245" i="1"/>
  <c r="AD323" i="1"/>
  <c r="AD332" i="1" s="1"/>
  <c r="AD2455" i="1"/>
  <c r="AD1032" i="1"/>
  <c r="AD1048" i="1"/>
  <c r="AD1040" i="1"/>
  <c r="AD2207" i="1"/>
  <c r="AD2133" i="1"/>
  <c r="AD974" i="1"/>
  <c r="AD998" i="1"/>
  <c r="O1494" i="1"/>
  <c r="O1502" i="1"/>
  <c r="O743" i="1"/>
  <c r="O4428" i="1"/>
  <c r="O247" i="1"/>
  <c r="O1034" i="1"/>
  <c r="O325" i="1"/>
  <c r="O1050" i="1"/>
  <c r="O2457" i="1"/>
  <c r="O1042" i="1"/>
  <c r="O2209" i="1"/>
  <c r="O2135" i="1"/>
  <c r="O976" i="1"/>
  <c r="O1000" i="1"/>
  <c r="V1494" i="1"/>
  <c r="V1502" i="1"/>
  <c r="V743" i="1"/>
  <c r="V4428" i="1"/>
  <c r="V247" i="1"/>
  <c r="V1034" i="1"/>
  <c r="V325" i="1"/>
  <c r="V334" i="1" s="1"/>
  <c r="V1050" i="1"/>
  <c r="V1042" i="1"/>
  <c r="V2457" i="1"/>
  <c r="V2209" i="1"/>
  <c r="V2135" i="1"/>
  <c r="V1000" i="1"/>
  <c r="V976" i="1"/>
  <c r="AB1496" i="1"/>
  <c r="AB1504" i="1"/>
  <c r="AB745" i="1"/>
  <c r="AB4430" i="1"/>
  <c r="AB249" i="1"/>
  <c r="AB1036" i="1"/>
  <c r="AB2459" i="1"/>
  <c r="AB327" i="1"/>
  <c r="AB336" i="1" s="1"/>
  <c r="AB1044" i="1"/>
  <c r="AB1052" i="1"/>
  <c r="AB2137" i="1"/>
  <c r="AB2211" i="1"/>
  <c r="AB978" i="1"/>
  <c r="AB1002" i="1"/>
  <c r="M1491" i="1"/>
  <c r="M1499" i="1"/>
  <c r="M740" i="1"/>
  <c r="M4425" i="1"/>
  <c r="M244" i="1"/>
  <c r="M1031" i="1"/>
  <c r="M322" i="1"/>
  <c r="M331" i="1" s="1"/>
  <c r="M1039" i="1"/>
  <c r="M1047" i="1"/>
  <c r="M2454" i="1"/>
  <c r="M2206" i="1"/>
  <c r="M2132" i="1"/>
  <c r="M973" i="1"/>
  <c r="I798" i="33" s="1"/>
  <c r="M997" i="1"/>
  <c r="P285" i="2"/>
  <c r="R549" i="33"/>
  <c r="R557" i="33" s="1"/>
  <c r="P240" i="2" s="1"/>
  <c r="O1501" i="1"/>
  <c r="O1493" i="1"/>
  <c r="O742" i="1"/>
  <c r="O4427" i="1"/>
  <c r="O246" i="1"/>
  <c r="O324" i="1"/>
  <c r="O1033" i="1"/>
  <c r="O2456" i="1"/>
  <c r="O1041" i="1"/>
  <c r="O1049" i="1"/>
  <c r="O2134" i="1"/>
  <c r="O2208" i="1"/>
  <c r="O999" i="1"/>
  <c r="O975" i="1"/>
  <c r="O1505" i="1"/>
  <c r="O1497" i="1"/>
  <c r="O746" i="1"/>
  <c r="O4431" i="1"/>
  <c r="O250" i="1"/>
  <c r="O328" i="1"/>
  <c r="O1053" i="1"/>
  <c r="O1037" i="1"/>
  <c r="O2460" i="1"/>
  <c r="O1045" i="1"/>
  <c r="O2138" i="1"/>
  <c r="O1003" i="1"/>
  <c r="O979" i="1"/>
  <c r="O2212" i="1"/>
  <c r="W1499" i="1"/>
  <c r="W1491" i="1"/>
  <c r="W740" i="1"/>
  <c r="W4425" i="1"/>
  <c r="W244" i="1"/>
  <c r="W1047" i="1"/>
  <c r="W322" i="1"/>
  <c r="W331" i="1" s="1"/>
  <c r="W2454" i="1"/>
  <c r="W1031" i="1"/>
  <c r="W1039" i="1"/>
  <c r="W2132" i="1"/>
  <c r="W2206" i="1"/>
  <c r="W997" i="1"/>
  <c r="W973" i="1"/>
  <c r="X3811" i="1"/>
  <c r="X3812" i="1"/>
  <c r="X2826" i="1"/>
  <c r="S3810" i="1"/>
  <c r="S2424" i="1"/>
  <c r="S665" i="1"/>
  <c r="S674" i="1" s="1"/>
  <c r="O674" i="1"/>
  <c r="N2425" i="1"/>
  <c r="K675" i="1"/>
  <c r="N666" i="1"/>
  <c r="N675" i="1" s="1"/>
  <c r="T1493" i="1"/>
  <c r="T1501" i="1"/>
  <c r="T742" i="1"/>
  <c r="T4427" i="1"/>
  <c r="T246" i="1"/>
  <c r="T1049" i="1"/>
  <c r="T324" i="1"/>
  <c r="T1041" i="1"/>
  <c r="T2456" i="1"/>
  <c r="T1033" i="1"/>
  <c r="T2134" i="1"/>
  <c r="T2208" i="1"/>
  <c r="T975" i="1"/>
  <c r="T999" i="1"/>
  <c r="J1492" i="1"/>
  <c r="J1500" i="1"/>
  <c r="J741" i="1"/>
  <c r="J4426" i="1"/>
  <c r="J245" i="1"/>
  <c r="J323" i="1"/>
  <c r="J1032" i="1"/>
  <c r="J2455" i="1"/>
  <c r="J1048" i="1"/>
  <c r="J1040" i="1"/>
  <c r="J2133" i="1"/>
  <c r="J974" i="1"/>
  <c r="J998" i="1"/>
  <c r="P1493" i="1"/>
  <c r="P1501" i="1"/>
  <c r="P742" i="1"/>
  <c r="P4427" i="1"/>
  <c r="P246" i="1"/>
  <c r="P1041" i="1"/>
  <c r="P1049" i="1"/>
  <c r="P324" i="1"/>
  <c r="P333" i="1" s="1"/>
  <c r="P1033" i="1"/>
  <c r="P2456" i="1"/>
  <c r="P2134" i="1"/>
  <c r="P2208" i="1"/>
  <c r="P975" i="1"/>
  <c r="P999" i="1"/>
  <c r="V1491" i="1"/>
  <c r="V1499" i="1"/>
  <c r="V740" i="1"/>
  <c r="V4425" i="1"/>
  <c r="V244" i="1"/>
  <c r="V1031" i="1"/>
  <c r="V2454" i="1"/>
  <c r="V322" i="1"/>
  <c r="V331" i="1" s="1"/>
  <c r="V1039" i="1"/>
  <c r="V1047" i="1"/>
  <c r="V2132" i="1"/>
  <c r="V2206" i="1"/>
  <c r="V997" i="1"/>
  <c r="V973" i="1"/>
  <c r="L285" i="2"/>
  <c r="N549" i="33"/>
  <c r="N550" i="33" s="1"/>
  <c r="AC1499" i="1"/>
  <c r="AC1491" i="1"/>
  <c r="AC740" i="1"/>
  <c r="AC4425" i="1"/>
  <c r="AC244" i="1"/>
  <c r="AC322" i="1"/>
  <c r="AC331" i="1" s="1"/>
  <c r="AC1039" i="1"/>
  <c r="AC1031" i="1"/>
  <c r="AC1047" i="1"/>
  <c r="AC2454" i="1"/>
  <c r="AC2206" i="1"/>
  <c r="AC2132" i="1"/>
  <c r="AC973" i="1"/>
  <c r="AC997" i="1"/>
  <c r="I1491" i="1"/>
  <c r="I1499" i="1"/>
  <c r="I740" i="1"/>
  <c r="I4425" i="1"/>
  <c r="I244" i="1"/>
  <c r="I1039" i="1"/>
  <c r="I322" i="1"/>
  <c r="I1031" i="1"/>
  <c r="I2454" i="1"/>
  <c r="I1047" i="1"/>
  <c r="I2132" i="1"/>
  <c r="I973" i="1"/>
  <c r="I997" i="1"/>
  <c r="O667" i="1"/>
  <c r="O800" i="1"/>
  <c r="O2831" i="1"/>
  <c r="O3814" i="1"/>
  <c r="O2426" i="1"/>
  <c r="M660" i="1"/>
  <c r="M669" i="1" s="1"/>
  <c r="M793" i="1"/>
  <c r="M3807" i="1"/>
  <c r="M2824" i="1"/>
  <c r="M2419" i="1"/>
  <c r="X3810" i="1"/>
  <c r="Y660" i="1"/>
  <c r="Y793" i="1"/>
  <c r="Y3807" i="1"/>
  <c r="Y2824" i="1"/>
  <c r="Y2419" i="1"/>
  <c r="AB660" i="1"/>
  <c r="AB669" i="1" s="1"/>
  <c r="AB793" i="1"/>
  <c r="AB3807" i="1"/>
  <c r="AB2824" i="1"/>
  <c r="AB2419" i="1"/>
  <c r="S2826" i="1"/>
  <c r="I1492" i="1"/>
  <c r="I1500" i="1"/>
  <c r="I741" i="1"/>
  <c r="I4426" i="1"/>
  <c r="I245" i="1"/>
  <c r="I1032" i="1"/>
  <c r="I323" i="1"/>
  <c r="I1048" i="1"/>
  <c r="I1040" i="1"/>
  <c r="I2455" i="1"/>
  <c r="I2133" i="1"/>
  <c r="I998" i="1"/>
  <c r="I974" i="1"/>
  <c r="K1493" i="1"/>
  <c r="K1501" i="1"/>
  <c r="K742" i="1"/>
  <c r="K4427" i="1"/>
  <c r="K246" i="1"/>
  <c r="K324" i="1"/>
  <c r="K1041" i="1"/>
  <c r="K2456" i="1"/>
  <c r="K1033" i="1"/>
  <c r="K1049" i="1"/>
  <c r="K2134" i="1"/>
  <c r="K975" i="1"/>
  <c r="K999" i="1"/>
  <c r="P1496" i="1"/>
  <c r="P1504" i="1"/>
  <c r="P745" i="1"/>
  <c r="P4430" i="1"/>
  <c r="P249" i="1"/>
  <c r="P1052" i="1"/>
  <c r="P1044" i="1"/>
  <c r="P2459" i="1"/>
  <c r="P327" i="1"/>
  <c r="P336" i="1" s="1"/>
  <c r="P1036" i="1"/>
  <c r="P2137" i="1"/>
  <c r="P2211" i="1"/>
  <c r="P978" i="1"/>
  <c r="P1002" i="1"/>
  <c r="W1496" i="1"/>
  <c r="W1504" i="1"/>
  <c r="W4430" i="1"/>
  <c r="W745" i="1"/>
  <c r="W249" i="1"/>
  <c r="W1052" i="1"/>
  <c r="W1044" i="1"/>
  <c r="W327" i="1"/>
  <c r="W336" i="1" s="1"/>
  <c r="W2459" i="1"/>
  <c r="W1036" i="1"/>
  <c r="W2137" i="1"/>
  <c r="W2211" i="1"/>
  <c r="W978" i="1"/>
  <c r="W1002" i="1"/>
  <c r="T1497" i="1"/>
  <c r="T1505" i="1"/>
  <c r="T746" i="1"/>
  <c r="T4431" i="1"/>
  <c r="T250" i="1"/>
  <c r="T1045" i="1"/>
  <c r="T2460" i="1"/>
  <c r="T328" i="1"/>
  <c r="T1037" i="1"/>
  <c r="T1053" i="1"/>
  <c r="T2138" i="1"/>
  <c r="T2212" i="1"/>
  <c r="T1003" i="1"/>
  <c r="T979" i="1"/>
  <c r="J1496" i="1"/>
  <c r="J1504" i="1"/>
  <c r="J745" i="1"/>
  <c r="J4430" i="1"/>
  <c r="J249" i="1"/>
  <c r="J327" i="1"/>
  <c r="J1052" i="1"/>
  <c r="J1044" i="1"/>
  <c r="J1036" i="1"/>
  <c r="J2459" i="1"/>
  <c r="J2137" i="1"/>
  <c r="J978" i="1"/>
  <c r="J1002" i="1"/>
  <c r="P1497" i="1"/>
  <c r="P1505" i="1"/>
  <c r="P746" i="1"/>
  <c r="P4431" i="1"/>
  <c r="P250" i="1"/>
  <c r="P1053" i="1"/>
  <c r="P2460" i="1"/>
  <c r="P328" i="1"/>
  <c r="P337" i="1" s="1"/>
  <c r="P1045" i="1"/>
  <c r="P1037" i="1"/>
  <c r="P2138" i="1"/>
  <c r="P2212" i="1"/>
  <c r="P979" i="1"/>
  <c r="P1003" i="1"/>
  <c r="V1495" i="1"/>
  <c r="V1503" i="1"/>
  <c r="V744" i="1"/>
  <c r="V4429" i="1"/>
  <c r="V248" i="1"/>
  <c r="V1035" i="1"/>
  <c r="V326" i="1"/>
  <c r="V335" i="1" s="1"/>
  <c r="V1043" i="1"/>
  <c r="V1051" i="1"/>
  <c r="V2458" i="1"/>
  <c r="V2136" i="1"/>
  <c r="V2210" i="1"/>
  <c r="V977" i="1"/>
  <c r="V1001" i="1"/>
  <c r="T1502" i="1"/>
  <c r="T1494" i="1"/>
  <c r="T743" i="1"/>
  <c r="T4428" i="1"/>
  <c r="T247" i="1"/>
  <c r="T325" i="1"/>
  <c r="T1034" i="1"/>
  <c r="T1042" i="1"/>
  <c r="T2457" i="1"/>
  <c r="T1050" i="1"/>
  <c r="T976" i="1"/>
  <c r="T2209" i="1"/>
  <c r="T2135" i="1"/>
  <c r="T1000" i="1"/>
  <c r="L1493" i="1"/>
  <c r="L1501" i="1"/>
  <c r="L742" i="1"/>
  <c r="L4427" i="1"/>
  <c r="L246" i="1"/>
  <c r="L324" i="1"/>
  <c r="L333" i="1" s="1"/>
  <c r="L1041" i="1"/>
  <c r="L2456" i="1"/>
  <c r="L1033" i="1"/>
  <c r="L1049" i="1"/>
  <c r="L2134" i="1"/>
  <c r="L2208" i="1"/>
  <c r="L975" i="1"/>
  <c r="L999" i="1"/>
  <c r="Q1496" i="1"/>
  <c r="Q1504" i="1"/>
  <c r="Q745" i="1"/>
  <c r="Q4430" i="1"/>
  <c r="Q249" i="1"/>
  <c r="Q327" i="1"/>
  <c r="Q336" i="1" s="1"/>
  <c r="Q1036" i="1"/>
  <c r="Q1044" i="1"/>
  <c r="Q1052" i="1"/>
  <c r="Q2459" i="1"/>
  <c r="Q2211" i="1"/>
  <c r="Q2137" i="1"/>
  <c r="Q978" i="1"/>
  <c r="Q1002" i="1"/>
  <c r="Z1493" i="1"/>
  <c r="Z1501" i="1"/>
  <c r="Z742" i="1"/>
  <c r="Z4427" i="1"/>
  <c r="Z246" i="1"/>
  <c r="Z1049" i="1"/>
  <c r="Z324" i="1"/>
  <c r="Z333" i="1" s="1"/>
  <c r="Z1033" i="1"/>
  <c r="Z1041" i="1"/>
  <c r="Z2456" i="1"/>
  <c r="Z2134" i="1"/>
  <c r="Z2208" i="1"/>
  <c r="Z999" i="1"/>
  <c r="Z975" i="1"/>
  <c r="S800" i="33" s="1"/>
  <c r="L1502" i="1"/>
  <c r="L1494" i="1"/>
  <c r="L743" i="1"/>
  <c r="L4428" i="1"/>
  <c r="L247" i="1"/>
  <c r="L325" i="1"/>
  <c r="L334" i="1" s="1"/>
  <c r="L1042" i="1"/>
  <c r="L1050" i="1"/>
  <c r="L1034" i="1"/>
  <c r="L2457" i="1"/>
  <c r="L976" i="1"/>
  <c r="L2209" i="1"/>
  <c r="L2135" i="1"/>
  <c r="L1000" i="1"/>
  <c r="M1504" i="1"/>
  <c r="M1496" i="1"/>
  <c r="M745" i="1"/>
  <c r="M4430" i="1"/>
  <c r="M249" i="1"/>
  <c r="M1052" i="1"/>
  <c r="M327" i="1"/>
  <c r="M336" i="1" s="1"/>
  <c r="M1044" i="1"/>
  <c r="M2459" i="1"/>
  <c r="M1036" i="1"/>
  <c r="M2211" i="1"/>
  <c r="M2137" i="1"/>
  <c r="M1002" i="1"/>
  <c r="M978" i="1"/>
  <c r="I803" i="33" s="1"/>
  <c r="P1499" i="1"/>
  <c r="P1491" i="1"/>
  <c r="P740" i="1"/>
  <c r="P4425" i="1"/>
  <c r="P244" i="1"/>
  <c r="P1047" i="1"/>
  <c r="P322" i="1"/>
  <c r="P331" i="1" s="1"/>
  <c r="P1031" i="1"/>
  <c r="P2454" i="1"/>
  <c r="P1039" i="1"/>
  <c r="P2132" i="1"/>
  <c r="P2206" i="1"/>
  <c r="P973" i="1"/>
  <c r="P997" i="1"/>
  <c r="W660" i="1"/>
  <c r="W669" i="1" s="1"/>
  <c r="W793" i="1"/>
  <c r="W3807" i="1"/>
  <c r="W2419" i="1"/>
  <c r="W2824" i="1"/>
  <c r="S2828" i="1"/>
  <c r="N2828" i="1"/>
  <c r="N2420" i="1"/>
  <c r="K670" i="1"/>
  <c r="N661" i="1"/>
  <c r="N670" i="1" s="1"/>
  <c r="Y673" i="1"/>
  <c r="AA664" i="1"/>
  <c r="AA673" i="1" s="1"/>
  <c r="S2420" i="1"/>
  <c r="O670" i="1"/>
  <c r="S661" i="1"/>
  <c r="S670" i="1" s="1"/>
  <c r="AA2420" i="1"/>
  <c r="Y670" i="1"/>
  <c r="AA661" i="1"/>
  <c r="AA670" i="1" s="1"/>
  <c r="Z793" i="1"/>
  <c r="Z660" i="1"/>
  <c r="Z669" i="1" s="1"/>
  <c r="Z2824" i="1"/>
  <c r="Z3807" i="1"/>
  <c r="Z2419" i="1"/>
  <c r="I1496" i="1"/>
  <c r="I1504" i="1"/>
  <c r="I4430" i="1"/>
  <c r="I745" i="1"/>
  <c r="I249" i="1"/>
  <c r="I1036" i="1"/>
  <c r="I327" i="1"/>
  <c r="I2459" i="1"/>
  <c r="I1052" i="1"/>
  <c r="I1044" i="1"/>
  <c r="I2137" i="1"/>
  <c r="I1002" i="1"/>
  <c r="I978" i="1"/>
  <c r="K1497" i="1"/>
  <c r="K1505" i="1"/>
  <c r="K746" i="1"/>
  <c r="K4431" i="1"/>
  <c r="K250" i="1"/>
  <c r="K328" i="1"/>
  <c r="K1037" i="1"/>
  <c r="K1053" i="1"/>
  <c r="K1045" i="1"/>
  <c r="K2460" i="1"/>
  <c r="K2138" i="1"/>
  <c r="K1003" i="1"/>
  <c r="K979" i="1"/>
  <c r="K2212" i="1"/>
  <c r="Q1494" i="1"/>
  <c r="Q1502" i="1"/>
  <c r="Q743" i="1"/>
  <c r="Q4428" i="1"/>
  <c r="Q247" i="1"/>
  <c r="Q325" i="1"/>
  <c r="Q334" i="1" s="1"/>
  <c r="Q1050" i="1"/>
  <c r="Q1034" i="1"/>
  <c r="Q1042" i="1"/>
  <c r="Q2457" i="1"/>
  <c r="Q2209" i="1"/>
  <c r="Q2135" i="1"/>
  <c r="Q1000" i="1"/>
  <c r="Q976" i="1"/>
  <c r="Y1493" i="1"/>
  <c r="Y1501" i="1"/>
  <c r="Y742" i="1"/>
  <c r="Y4427" i="1"/>
  <c r="Y246" i="1"/>
  <c r="Y324" i="1"/>
  <c r="Y1033" i="1"/>
  <c r="Y1041" i="1"/>
  <c r="Y2456" i="1"/>
  <c r="Y1049" i="1"/>
  <c r="Y2208" i="1"/>
  <c r="Y999" i="1"/>
  <c r="Y2134" i="1"/>
  <c r="Y975" i="1"/>
  <c r="H285" i="2"/>
  <c r="J549" i="33"/>
  <c r="J557" i="33" s="1"/>
  <c r="H240" i="2" s="1"/>
  <c r="I1502" i="1"/>
  <c r="I1494" i="1"/>
  <c r="I743" i="1"/>
  <c r="I4428" i="1"/>
  <c r="I247" i="1"/>
  <c r="I325" i="1"/>
  <c r="I1034" i="1"/>
  <c r="I1042" i="1"/>
  <c r="I2457" i="1"/>
  <c r="I1050" i="1"/>
  <c r="I2135" i="1"/>
  <c r="I976" i="1"/>
  <c r="I1000" i="1"/>
  <c r="L1497" i="1"/>
  <c r="L1505" i="1"/>
  <c r="L746" i="1"/>
  <c r="L4431" i="1"/>
  <c r="L250" i="1"/>
  <c r="L2460" i="1"/>
  <c r="L328" i="1"/>
  <c r="L337" i="1" s="1"/>
  <c r="L1053" i="1"/>
  <c r="L1037" i="1"/>
  <c r="L1045" i="1"/>
  <c r="L2138" i="1"/>
  <c r="L2212" i="1"/>
  <c r="L979" i="1"/>
  <c r="L1003" i="1"/>
  <c r="R1494" i="1"/>
  <c r="R1502" i="1"/>
  <c r="R743" i="1"/>
  <c r="R4428" i="1"/>
  <c r="R247" i="1"/>
  <c r="R1042" i="1"/>
  <c r="R325" i="1"/>
  <c r="R334" i="1" s="1"/>
  <c r="R2457" i="1"/>
  <c r="R1050" i="1"/>
  <c r="R1034" i="1"/>
  <c r="R2209" i="1"/>
  <c r="R2135" i="1"/>
  <c r="R1000" i="1"/>
  <c r="R976" i="1"/>
  <c r="Z1497" i="1"/>
  <c r="Z1505" i="1"/>
  <c r="Z746" i="1"/>
  <c r="Z4431" i="1"/>
  <c r="Z250" i="1"/>
  <c r="Z1053" i="1"/>
  <c r="Z1045" i="1"/>
  <c r="Z328" i="1"/>
  <c r="Z337" i="1" s="1"/>
  <c r="Z2460" i="1"/>
  <c r="Z1037" i="1"/>
  <c r="Z2138" i="1"/>
  <c r="Z2212" i="1"/>
  <c r="Z979" i="1"/>
  <c r="Z1003" i="1"/>
  <c r="AB1503" i="1"/>
  <c r="AB1495" i="1"/>
  <c r="AB744" i="1"/>
  <c r="AB4429" i="1"/>
  <c r="AB248" i="1"/>
  <c r="AB1043" i="1"/>
  <c r="AB326" i="1"/>
  <c r="AB335" i="1" s="1"/>
  <c r="AB1051" i="1"/>
  <c r="AB1035" i="1"/>
  <c r="AB2458" i="1"/>
  <c r="AB2136" i="1"/>
  <c r="AB2210" i="1"/>
  <c r="AB977" i="1"/>
  <c r="AB1001" i="1"/>
  <c r="Z1502" i="1"/>
  <c r="Z1494" i="1"/>
  <c r="Z743" i="1"/>
  <c r="Z4428" i="1"/>
  <c r="Z247" i="1"/>
  <c r="Z1050" i="1"/>
  <c r="Z325" i="1"/>
  <c r="Z334" i="1" s="1"/>
  <c r="Z1042" i="1"/>
  <c r="Z1034" i="1"/>
  <c r="Z2457" i="1"/>
  <c r="Z2209" i="1"/>
  <c r="Z2135" i="1"/>
  <c r="Z1000" i="1"/>
  <c r="Z976" i="1"/>
  <c r="Y1504" i="1"/>
  <c r="Y1496" i="1"/>
  <c r="Y745" i="1"/>
  <c r="Y4430" i="1"/>
  <c r="Y249" i="1"/>
  <c r="Y1036" i="1"/>
  <c r="Y327" i="1"/>
  <c r="Y1052" i="1"/>
  <c r="Y1044" i="1"/>
  <c r="Y2459" i="1"/>
  <c r="Y2211" i="1"/>
  <c r="Y2137" i="1"/>
  <c r="Y1002" i="1"/>
  <c r="Y978" i="1"/>
  <c r="AB1499" i="1"/>
  <c r="AB1491" i="1"/>
  <c r="AB740" i="1"/>
  <c r="AB4425" i="1"/>
  <c r="AB244" i="1"/>
  <c r="AB1039" i="1"/>
  <c r="AB322" i="1"/>
  <c r="AB331" i="1" s="1"/>
  <c r="AB1031" i="1"/>
  <c r="AB2454" i="1"/>
  <c r="AB1047" i="1"/>
  <c r="AB2132" i="1"/>
  <c r="AB2206" i="1"/>
  <c r="AB997" i="1"/>
  <c r="AB973" i="1"/>
  <c r="V793" i="1"/>
  <c r="V660" i="1"/>
  <c r="V669" i="1" s="1"/>
  <c r="V2824" i="1"/>
  <c r="V3807" i="1"/>
  <c r="V2419" i="1"/>
  <c r="X2825" i="1"/>
  <c r="R793" i="1"/>
  <c r="R660" i="1"/>
  <c r="R669" i="1" s="1"/>
  <c r="R2824" i="1"/>
  <c r="R3807" i="1"/>
  <c r="R2419" i="1"/>
  <c r="N2424" i="1"/>
  <c r="K674" i="1"/>
  <c r="N665" i="1"/>
  <c r="N674" i="1" s="1"/>
  <c r="O675" i="1"/>
  <c r="S666" i="1"/>
  <c r="S675" i="1" s="1"/>
  <c r="AA2424" i="1"/>
  <c r="Y674" i="1"/>
  <c r="AA665" i="1"/>
  <c r="AA674" i="1" s="1"/>
  <c r="N2422" i="1"/>
  <c r="K672" i="1"/>
  <c r="N663" i="1"/>
  <c r="N672" i="1" s="1"/>
  <c r="L1491" i="1"/>
  <c r="L1499" i="1"/>
  <c r="L740" i="1"/>
  <c r="L4425" i="1"/>
  <c r="L244" i="1"/>
  <c r="L1031" i="1"/>
  <c r="L322" i="1"/>
  <c r="L331" i="1" s="1"/>
  <c r="L1039" i="1"/>
  <c r="L2454" i="1"/>
  <c r="L1047" i="1"/>
  <c r="L2132" i="1"/>
  <c r="L2206" i="1"/>
  <c r="L997" i="1"/>
  <c r="L973" i="1"/>
  <c r="D548" i="33"/>
  <c r="B284" i="2"/>
  <c r="AC1497" i="1"/>
  <c r="AC1505" i="1"/>
  <c r="AC4431" i="1"/>
  <c r="AC746" i="1"/>
  <c r="AC250" i="1"/>
  <c r="AC1045" i="1"/>
  <c r="AC328" i="1"/>
  <c r="AC337" i="1" s="1"/>
  <c r="AC1053" i="1"/>
  <c r="AC2460" i="1"/>
  <c r="AC1037" i="1"/>
  <c r="AC2138" i="1"/>
  <c r="AC2212" i="1"/>
  <c r="AC1003" i="1"/>
  <c r="AC979" i="1"/>
  <c r="O1495" i="1"/>
  <c r="O1503" i="1"/>
  <c r="O744" i="1"/>
  <c r="O4429" i="1"/>
  <c r="O248" i="1"/>
  <c r="O2458" i="1"/>
  <c r="O326" i="1"/>
  <c r="O1035" i="1"/>
  <c r="O1051" i="1"/>
  <c r="O1043" i="1"/>
  <c r="O2136" i="1"/>
  <c r="O2210" i="1"/>
  <c r="O977" i="1"/>
  <c r="O1001" i="1"/>
  <c r="U1497" i="1"/>
  <c r="U1505" i="1"/>
  <c r="U746" i="1"/>
  <c r="U4431" i="1"/>
  <c r="U250" i="1"/>
  <c r="U328" i="1"/>
  <c r="U337" i="1" s="1"/>
  <c r="U1053" i="1"/>
  <c r="U1037" i="1"/>
  <c r="U2460" i="1"/>
  <c r="U1045" i="1"/>
  <c r="U2138" i="1"/>
  <c r="U2212" i="1"/>
  <c r="U979" i="1"/>
  <c r="U1003" i="1"/>
  <c r="AB1493" i="1"/>
  <c r="AB1501" i="1"/>
  <c r="AB742" i="1"/>
  <c r="AB4427" i="1"/>
  <c r="AB246" i="1"/>
  <c r="AB1041" i="1"/>
  <c r="AB324" i="1"/>
  <c r="AB333" i="1" s="1"/>
  <c r="AB1049" i="1"/>
  <c r="AB2456" i="1"/>
  <c r="AB1033" i="1"/>
  <c r="AB2134" i="1"/>
  <c r="AB2208" i="1"/>
  <c r="AB975" i="1"/>
  <c r="AB999" i="1"/>
  <c r="K1499" i="1"/>
  <c r="K1491" i="1"/>
  <c r="K740" i="1"/>
  <c r="K4425" i="1"/>
  <c r="K244" i="1"/>
  <c r="K1047" i="1"/>
  <c r="K322" i="1"/>
  <c r="K1039" i="1"/>
  <c r="K2454" i="1"/>
  <c r="K1031" i="1"/>
  <c r="K2132" i="1"/>
  <c r="K2206" i="1"/>
  <c r="K997" i="1"/>
  <c r="K973" i="1"/>
  <c r="G798" i="33" s="1"/>
  <c r="G285" i="2"/>
  <c r="I549" i="33"/>
  <c r="I557" i="33" s="1"/>
  <c r="G240" i="2" s="1"/>
  <c r="U1494" i="1"/>
  <c r="U1502" i="1"/>
  <c r="U743" i="1"/>
  <c r="U4428" i="1"/>
  <c r="U247" i="1"/>
  <c r="U1042" i="1"/>
  <c r="U1034" i="1"/>
  <c r="U325" i="1"/>
  <c r="U334" i="1" s="1"/>
  <c r="U2457" i="1"/>
  <c r="U1050" i="1"/>
  <c r="U2209" i="1"/>
  <c r="U2135" i="1"/>
  <c r="U976" i="1"/>
  <c r="U1000" i="1"/>
  <c r="O285" i="2"/>
  <c r="Q549" i="33"/>
  <c r="Q557" i="33" s="1"/>
  <c r="O240" i="2" s="1"/>
  <c r="X797" i="1"/>
  <c r="X798" i="1"/>
  <c r="X795" i="1"/>
  <c r="S796" i="1"/>
  <c r="S2829" i="1"/>
  <c r="N2830" i="1"/>
  <c r="AD1504" i="1"/>
  <c r="AD1496" i="1"/>
  <c r="AD4430" i="1"/>
  <c r="AD745" i="1"/>
  <c r="AD249" i="1"/>
  <c r="AD327" i="1"/>
  <c r="AD336" i="1" s="1"/>
  <c r="AD1052" i="1"/>
  <c r="AD1044" i="1"/>
  <c r="AD1036" i="1"/>
  <c r="AD2459" i="1"/>
  <c r="AD2211" i="1"/>
  <c r="AD978" i="1"/>
  <c r="AD2137" i="1"/>
  <c r="AD1002" i="1"/>
  <c r="L1495" i="1"/>
  <c r="L1503" i="1"/>
  <c r="L744" i="1"/>
  <c r="L4429" i="1"/>
  <c r="L248" i="1"/>
  <c r="L1035" i="1"/>
  <c r="L326" i="1"/>
  <c r="L335" i="1" s="1"/>
  <c r="L1043" i="1"/>
  <c r="L1051" i="1"/>
  <c r="L2458" i="1"/>
  <c r="L2136" i="1"/>
  <c r="L2210" i="1"/>
  <c r="L977" i="1"/>
  <c r="L1001" i="1"/>
  <c r="R1504" i="1"/>
  <c r="R1496" i="1"/>
  <c r="R745" i="1"/>
  <c r="R4430" i="1"/>
  <c r="R249" i="1"/>
  <c r="R327" i="1"/>
  <c r="R336" i="1" s="1"/>
  <c r="R1036" i="1"/>
  <c r="R2459" i="1"/>
  <c r="R1052" i="1"/>
  <c r="R1044" i="1"/>
  <c r="R2211" i="1"/>
  <c r="R978" i="1"/>
  <c r="R2137" i="1"/>
  <c r="R1002" i="1"/>
  <c r="Z1491" i="1"/>
  <c r="Z1499" i="1"/>
  <c r="Z740" i="1"/>
  <c r="Z4425" i="1"/>
  <c r="Z244" i="1"/>
  <c r="Z1047" i="1"/>
  <c r="Z2454" i="1"/>
  <c r="Z1031" i="1"/>
  <c r="Z322" i="1"/>
  <c r="Z331" i="1" s="1"/>
  <c r="Z1039" i="1"/>
  <c r="Z2132" i="1"/>
  <c r="Z2206" i="1"/>
  <c r="Z973" i="1"/>
  <c r="Z997" i="1"/>
  <c r="N285" i="2"/>
  <c r="P549" i="33"/>
  <c r="P557" i="33" s="1"/>
  <c r="N240" i="2" s="1"/>
  <c r="AB1505" i="1"/>
  <c r="AB1497" i="1"/>
  <c r="AB746" i="1"/>
  <c r="AB4431" i="1"/>
  <c r="AB250" i="1"/>
  <c r="AB1053" i="1"/>
  <c r="AB2460" i="1"/>
  <c r="AB328" i="1"/>
  <c r="AB337" i="1" s="1"/>
  <c r="AB1045" i="1"/>
  <c r="AB1037" i="1"/>
  <c r="AB2138" i="1"/>
  <c r="AB2212" i="1"/>
  <c r="AB979" i="1"/>
  <c r="AB1003" i="1"/>
  <c r="K1495" i="1"/>
  <c r="K1503" i="1"/>
  <c r="K744" i="1"/>
  <c r="K4429" i="1"/>
  <c r="K248" i="1"/>
  <c r="K1051" i="1"/>
  <c r="K2458" i="1"/>
  <c r="K326" i="1"/>
  <c r="K1043" i="1"/>
  <c r="K1035" i="1"/>
  <c r="K2136" i="1"/>
  <c r="K2210" i="1"/>
  <c r="K977" i="1"/>
  <c r="K1001" i="1"/>
  <c r="Q1492" i="1"/>
  <c r="Q1500" i="1"/>
  <c r="Q741" i="1"/>
  <c r="Q4426" i="1"/>
  <c r="Q245" i="1"/>
  <c r="Q323" i="1"/>
  <c r="Q332" i="1" s="1"/>
  <c r="Q1048" i="1"/>
  <c r="Q1032" i="1"/>
  <c r="Q1040" i="1"/>
  <c r="Q2455" i="1"/>
  <c r="Q2207" i="1"/>
  <c r="Q2133" i="1"/>
  <c r="Q998" i="1"/>
  <c r="Q974" i="1"/>
  <c r="Y1495" i="1"/>
  <c r="Y1503" i="1"/>
  <c r="Y4429" i="1"/>
  <c r="Y744" i="1"/>
  <c r="Y248" i="1"/>
  <c r="Y326" i="1"/>
  <c r="Y1051" i="1"/>
  <c r="Y2458" i="1"/>
  <c r="Y1043" i="1"/>
  <c r="Y1035" i="1"/>
  <c r="Y2210" i="1"/>
  <c r="Y2136" i="1"/>
  <c r="Y1001" i="1"/>
  <c r="Y977" i="1"/>
  <c r="S285" i="2"/>
  <c r="U549" i="33"/>
  <c r="U557" i="33" s="1"/>
  <c r="S240" i="2" s="1"/>
  <c r="AC1503" i="1"/>
  <c r="AC1495" i="1"/>
  <c r="AC744" i="1"/>
  <c r="AC4429" i="1"/>
  <c r="AC248" i="1"/>
  <c r="AC326" i="1"/>
  <c r="AC335" i="1" s="1"/>
  <c r="AC1043" i="1"/>
  <c r="AC2458" i="1"/>
  <c r="AC1035" i="1"/>
  <c r="AC1051" i="1"/>
  <c r="AC2210" i="1"/>
  <c r="AC2136" i="1"/>
  <c r="AC1001" i="1"/>
  <c r="AC977" i="1"/>
  <c r="C285" i="2"/>
  <c r="E549" i="33"/>
  <c r="E557" i="33" s="1"/>
  <c r="C240" i="2" s="1"/>
  <c r="H798" i="33" l="1"/>
  <c r="Q804" i="33"/>
  <c r="G799" i="33"/>
  <c r="T798" i="33"/>
  <c r="L803" i="33"/>
  <c r="R801" i="33"/>
  <c r="H799" i="33"/>
  <c r="O798" i="33"/>
  <c r="R800" i="33"/>
  <c r="P803" i="33"/>
  <c r="P802" i="33"/>
  <c r="U798" i="33"/>
  <c r="K801" i="33"/>
  <c r="AA3329" i="1"/>
  <c r="H3326" i="1"/>
  <c r="H3322" i="1"/>
  <c r="H3327" i="1"/>
  <c r="G802" i="33"/>
  <c r="G554" i="33"/>
  <c r="E237" i="2" s="1"/>
  <c r="K945" i="1" s="1"/>
  <c r="H3328" i="1"/>
  <c r="H3323" i="1"/>
  <c r="X3329" i="1"/>
  <c r="S3329" i="1"/>
  <c r="H4305" i="1"/>
  <c r="H3324" i="1"/>
  <c r="H4306" i="1"/>
  <c r="H4308" i="1"/>
  <c r="H4311" i="1"/>
  <c r="H4307" i="1"/>
  <c r="AA4312" i="1"/>
  <c r="H4310" i="1"/>
  <c r="H4309" i="1"/>
  <c r="S4312" i="1"/>
  <c r="H803" i="33"/>
  <c r="N4312" i="1"/>
  <c r="X4312" i="1"/>
  <c r="N3329" i="1"/>
  <c r="I800" i="33"/>
  <c r="J798" i="33"/>
  <c r="K803" i="33"/>
  <c r="M804" i="33"/>
  <c r="N799" i="33"/>
  <c r="L804" i="33"/>
  <c r="Q802" i="33"/>
  <c r="H800" i="33"/>
  <c r="K802" i="33"/>
  <c r="J799" i="33"/>
  <c r="S802" i="33"/>
  <c r="V800" i="33"/>
  <c r="O799" i="33"/>
  <c r="R802" i="33"/>
  <c r="O801" i="33"/>
  <c r="L801" i="33"/>
  <c r="S804" i="33"/>
  <c r="G801" i="33"/>
  <c r="L799" i="33"/>
  <c r="N800" i="33"/>
  <c r="L802" i="33"/>
  <c r="I804" i="33"/>
  <c r="N551" i="33"/>
  <c r="L233" i="2"/>
  <c r="M551" i="33"/>
  <c r="K233" i="2"/>
  <c r="I801" i="33"/>
  <c r="P800" i="33"/>
  <c r="R803" i="33"/>
  <c r="M801" i="33"/>
  <c r="S799" i="33"/>
  <c r="H804" i="33"/>
  <c r="N803" i="33"/>
  <c r="V803" i="33"/>
  <c r="N801" i="33"/>
  <c r="P798" i="33"/>
  <c r="P799" i="33"/>
  <c r="S801" i="33"/>
  <c r="G804" i="33"/>
  <c r="O804" i="33"/>
  <c r="K798" i="33"/>
  <c r="H801" i="33"/>
  <c r="K804" i="33"/>
  <c r="K800" i="33"/>
  <c r="V802" i="33"/>
  <c r="G803" i="33"/>
  <c r="U802" i="33"/>
  <c r="T800" i="33"/>
  <c r="Q798" i="33"/>
  <c r="L800" i="33"/>
  <c r="I799" i="33"/>
  <c r="M800" i="33"/>
  <c r="T801" i="33"/>
  <c r="O800" i="33"/>
  <c r="U801" i="33"/>
  <c r="K799" i="33"/>
  <c r="V801" i="33"/>
  <c r="P804" i="33"/>
  <c r="J803" i="33"/>
  <c r="T799" i="33"/>
  <c r="R804" i="33"/>
  <c r="M799" i="33"/>
  <c r="M798" i="33"/>
  <c r="T804" i="33"/>
  <c r="U804" i="33"/>
  <c r="Q803" i="33"/>
  <c r="V799" i="33"/>
  <c r="V798" i="33"/>
  <c r="Q801" i="33"/>
  <c r="O803" i="33"/>
  <c r="S798" i="33"/>
  <c r="M803" i="33"/>
  <c r="T802" i="33"/>
  <c r="J804" i="33"/>
  <c r="P801" i="33"/>
  <c r="J801" i="33"/>
  <c r="Q800" i="33"/>
  <c r="U800" i="33"/>
  <c r="N798" i="33"/>
  <c r="I802" i="33"/>
  <c r="F802" i="33"/>
  <c r="R798" i="33"/>
  <c r="H802" i="33"/>
  <c r="J802" i="33"/>
  <c r="J800" i="33"/>
  <c r="N804" i="33"/>
  <c r="L798" i="33"/>
  <c r="O802" i="33"/>
  <c r="V804" i="33"/>
  <c r="M802" i="33"/>
  <c r="R799" i="33"/>
  <c r="S803" i="33"/>
  <c r="E800" i="33"/>
  <c r="T803" i="33"/>
  <c r="Q799" i="33"/>
  <c r="N802" i="33"/>
  <c r="E555" i="33"/>
  <c r="C238" i="2" s="1"/>
  <c r="F551" i="33"/>
  <c r="D234" i="2" s="1"/>
  <c r="T1056" i="1"/>
  <c r="K1058" i="1"/>
  <c r="AB1060" i="1"/>
  <c r="U1055" i="1"/>
  <c r="V1057" i="1"/>
  <c r="AC1061" i="1"/>
  <c r="AB1055" i="1"/>
  <c r="P1059" i="1"/>
  <c r="R1057" i="1"/>
  <c r="AB1058" i="1"/>
  <c r="Y1061" i="1"/>
  <c r="R1056" i="1"/>
  <c r="O1059" i="1"/>
  <c r="R1058" i="1"/>
  <c r="L1061" i="1"/>
  <c r="Q1058" i="1"/>
  <c r="I1060" i="1"/>
  <c r="T1058" i="1"/>
  <c r="V1059" i="1"/>
  <c r="J1060" i="1"/>
  <c r="T1061" i="1"/>
  <c r="V1056" i="1"/>
  <c r="T1060" i="1"/>
  <c r="J1055" i="1"/>
  <c r="O1058" i="1"/>
  <c r="I1059" i="1"/>
  <c r="M1059" i="1"/>
  <c r="R1061" i="1"/>
  <c r="L1056" i="1"/>
  <c r="AB1061" i="1"/>
  <c r="L1059" i="1"/>
  <c r="U1058" i="1"/>
  <c r="Y1060" i="1"/>
  <c r="I1058" i="1"/>
  <c r="M1060" i="1"/>
  <c r="L1057" i="1"/>
  <c r="K1057" i="1"/>
  <c r="P1057" i="1"/>
  <c r="O1061" i="1"/>
  <c r="O1057" i="1"/>
  <c r="W1057" i="1"/>
  <c r="Q1057" i="1"/>
  <c r="AC1058" i="1"/>
  <c r="Y1058" i="1"/>
  <c r="P1056" i="1"/>
  <c r="P1058" i="1"/>
  <c r="W1061" i="1"/>
  <c r="I1061" i="1"/>
  <c r="V1061" i="1"/>
  <c r="V1060" i="1"/>
  <c r="M1058" i="1"/>
  <c r="U1056" i="1"/>
  <c r="M1057" i="1"/>
  <c r="AC1056" i="1"/>
  <c r="L1060" i="1"/>
  <c r="I1057" i="1"/>
  <c r="Q1061" i="1"/>
  <c r="Q1056" i="1"/>
  <c r="K1059" i="1"/>
  <c r="Z1055" i="1"/>
  <c r="R1060" i="1"/>
  <c r="AD1060" i="1"/>
  <c r="K1055" i="1"/>
  <c r="Z1058" i="1"/>
  <c r="Y1057" i="1"/>
  <c r="K1061" i="1"/>
  <c r="P1055" i="1"/>
  <c r="L1058" i="1"/>
  <c r="P1061" i="1"/>
  <c r="P1060" i="1"/>
  <c r="I1056" i="1"/>
  <c r="I1055" i="1"/>
  <c r="AC1055" i="1"/>
  <c r="J1056" i="1"/>
  <c r="V1058" i="1"/>
  <c r="O1055" i="1"/>
  <c r="AC1057" i="1"/>
  <c r="J1058" i="1"/>
  <c r="T1055" i="1"/>
  <c r="J1059" i="1"/>
  <c r="Y1055" i="1"/>
  <c r="Q1059" i="1"/>
  <c r="M1056" i="1"/>
  <c r="K1056" i="1"/>
  <c r="O1060" i="1"/>
  <c r="AB1056" i="1"/>
  <c r="O1056" i="1"/>
  <c r="J1057" i="1"/>
  <c r="Z1056" i="1"/>
  <c r="R1055" i="1"/>
  <c r="U1057" i="1"/>
  <c r="AC1059" i="1"/>
  <c r="Y1059" i="1"/>
  <c r="AB1057" i="1"/>
  <c r="U1061" i="1"/>
  <c r="L1055" i="1"/>
  <c r="AB1059" i="1"/>
  <c r="Z1057" i="1"/>
  <c r="Q1060" i="1"/>
  <c r="W1060" i="1"/>
  <c r="V1055" i="1"/>
  <c r="W1055" i="1"/>
  <c r="M1055" i="1"/>
  <c r="AD1056" i="1"/>
  <c r="AD1059" i="1"/>
  <c r="K1060" i="1"/>
  <c r="W1056" i="1"/>
  <c r="AD1058" i="1"/>
  <c r="Q1055" i="1"/>
  <c r="M1061" i="1"/>
  <c r="AC1060" i="1"/>
  <c r="U1059" i="1"/>
  <c r="AD1061" i="1"/>
  <c r="R1059" i="1"/>
  <c r="AD1057" i="1"/>
  <c r="Y1056" i="1"/>
  <c r="T1059" i="1"/>
  <c r="Z1060" i="1"/>
  <c r="Z1061" i="1"/>
  <c r="T1057" i="1"/>
  <c r="AD1055" i="1"/>
  <c r="W1058" i="1"/>
  <c r="J1061" i="1"/>
  <c r="U1060" i="1"/>
  <c r="Z1059" i="1"/>
  <c r="W1059" i="1"/>
  <c r="AA1504" i="1"/>
  <c r="AA1035" i="1"/>
  <c r="AA978" i="1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 i="1"/>
  <c r="R551" i="33"/>
  <c r="P234" i="2" s="1"/>
  <c r="G553" i="33"/>
  <c r="E236" i="2" s="1"/>
  <c r="H550" i="33"/>
  <c r="F233" i="2" s="1"/>
  <c r="H556" i="33"/>
  <c r="F239" i="2" s="1"/>
  <c r="P611" i="33"/>
  <c r="S550" i="33"/>
  <c r="Q233" i="2" s="1"/>
  <c r="G556" i="33"/>
  <c r="E239" i="2" s="1"/>
  <c r="H552" i="33"/>
  <c r="F235" i="2" s="1"/>
  <c r="AA1044" i="1"/>
  <c r="AA1001" i="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 i="1"/>
  <c r="N1503" i="1"/>
  <c r="O553" i="33"/>
  <c r="M236" i="2" s="1"/>
  <c r="S3814" i="1"/>
  <c r="K556" i="33"/>
  <c r="I239" i="2" s="1"/>
  <c r="V552" i="33"/>
  <c r="T235" i="2" s="1"/>
  <c r="AA975" i="1"/>
  <c r="AA1501" i="1"/>
  <c r="AA2210" i="1"/>
  <c r="T613" i="33"/>
  <c r="S615" i="33"/>
  <c r="F610" i="33"/>
  <c r="X2208" i="1"/>
  <c r="X1041" i="1"/>
  <c r="X800" i="1"/>
  <c r="S2210" i="1"/>
  <c r="S2426" i="1"/>
  <c r="T615" i="33"/>
  <c r="V614" i="33"/>
  <c r="N973" i="1"/>
  <c r="N1031" i="1"/>
  <c r="AA2208" i="1"/>
  <c r="AA1033" i="1"/>
  <c r="X1033" i="1"/>
  <c r="N1499" i="1"/>
  <c r="S977" i="1"/>
  <c r="S2831" i="1"/>
  <c r="X3814" i="1"/>
  <c r="F555" i="33"/>
  <c r="D238" i="2" s="1"/>
  <c r="L610" i="33"/>
  <c r="O615" i="33"/>
  <c r="H609" i="33"/>
  <c r="S612" i="33"/>
  <c r="H611" i="33"/>
  <c r="F614" i="33"/>
  <c r="U609" i="33"/>
  <c r="U612" i="33"/>
  <c r="K612" i="33"/>
  <c r="I610" i="33"/>
  <c r="O614" i="33"/>
  <c r="K613" i="33"/>
  <c r="P612" i="33"/>
  <c r="L609" i="33"/>
  <c r="V611" i="33"/>
  <c r="L556" i="33"/>
  <c r="J239" i="2" s="1"/>
  <c r="S1043" i="1"/>
  <c r="X975" i="1"/>
  <c r="X1501" i="1"/>
  <c r="O556" i="33"/>
  <c r="M239" i="2" s="1"/>
  <c r="X2426" i="1"/>
  <c r="F553" i="33"/>
  <c r="D236" i="2" s="1"/>
  <c r="U610" i="33"/>
  <c r="F554" i="33"/>
  <c r="D237" i="2" s="1"/>
  <c r="N1001" i="1"/>
  <c r="AA2211" i="1"/>
  <c r="AA1036" i="1"/>
  <c r="P609" i="33"/>
  <c r="AA977" i="1"/>
  <c r="H613" i="33"/>
  <c r="N2206" i="1"/>
  <c r="N1039" i="1"/>
  <c r="AA1002" i="1"/>
  <c r="M612" i="33"/>
  <c r="O552" i="33"/>
  <c r="M235" i="2" s="1"/>
  <c r="K609" i="33"/>
  <c r="O550" i="33"/>
  <c r="M233" i="2" s="1"/>
  <c r="S800" i="1"/>
  <c r="I609" i="33"/>
  <c r="X2831" i="1"/>
  <c r="Q611" i="33"/>
  <c r="P615" i="33"/>
  <c r="T610" i="33"/>
  <c r="O613" i="33"/>
  <c r="M615" i="33"/>
  <c r="O610" i="33"/>
  <c r="T612" i="33"/>
  <c r="H551" i="33"/>
  <c r="F234" i="2" s="1"/>
  <c r="AA1043" i="1"/>
  <c r="S1001" i="1"/>
  <c r="F550" i="33"/>
  <c r="D233" i="2" s="1"/>
  <c r="L614" i="33"/>
  <c r="K615" i="33"/>
  <c r="K614" i="33"/>
  <c r="L551" i="33"/>
  <c r="J234" i="2" s="1"/>
  <c r="T614" i="33"/>
  <c r="P610" i="33"/>
  <c r="F613" i="33"/>
  <c r="V612" i="33"/>
  <c r="V609" i="33"/>
  <c r="Q612" i="33"/>
  <c r="S610" i="33"/>
  <c r="S613" i="33"/>
  <c r="N4429" i="1"/>
  <c r="AC1054" i="1"/>
  <c r="AC1506" i="1"/>
  <c r="AC1038" i="1"/>
  <c r="AC1498" i="1"/>
  <c r="AC1046" i="1"/>
  <c r="AC251" i="1"/>
  <c r="AC329" i="1"/>
  <c r="AC338" i="1" s="1"/>
  <c r="AC747" i="1"/>
  <c r="AC4432" i="1"/>
  <c r="AC2461" i="1"/>
  <c r="AC2139" i="1"/>
  <c r="AC2213" i="1"/>
  <c r="AC1004" i="1"/>
  <c r="AC980" i="1"/>
  <c r="AC948" i="1"/>
  <c r="AA2136" i="1"/>
  <c r="AA2458" i="1"/>
  <c r="AA744" i="1"/>
  <c r="N1051" i="1"/>
  <c r="N997" i="1"/>
  <c r="N2454" i="1"/>
  <c r="N244" i="1"/>
  <c r="S2458" i="1"/>
  <c r="U615" i="33"/>
  <c r="AA2459" i="1"/>
  <c r="R614" i="33"/>
  <c r="AA1496" i="1"/>
  <c r="H615" i="33"/>
  <c r="AA2134" i="1"/>
  <c r="AA2456" i="1"/>
  <c r="AA246" i="1"/>
  <c r="R611" i="33"/>
  <c r="AA1493" i="1"/>
  <c r="N2138" i="1"/>
  <c r="N1037" i="1"/>
  <c r="N746" i="1"/>
  <c r="H612" i="33"/>
  <c r="Q554" i="33"/>
  <c r="O237" i="2" s="1"/>
  <c r="X2209" i="1"/>
  <c r="X2457" i="1"/>
  <c r="X247" i="1"/>
  <c r="X1502" i="1"/>
  <c r="X1037" i="1"/>
  <c r="X250" i="1"/>
  <c r="N615" i="33"/>
  <c r="X1497" i="1"/>
  <c r="N975" i="1"/>
  <c r="N1049" i="1"/>
  <c r="N324" i="1"/>
  <c r="N1501" i="1"/>
  <c r="E610" i="33"/>
  <c r="AA2824" i="1"/>
  <c r="U554" i="33"/>
  <c r="S237" i="2" s="1"/>
  <c r="X1049" i="1"/>
  <c r="Q609" i="33"/>
  <c r="S979" i="1"/>
  <c r="S2460" i="1"/>
  <c r="S250" i="1"/>
  <c r="S1505" i="1"/>
  <c r="S2208" i="1"/>
  <c r="S2456" i="1"/>
  <c r="S4427" i="1"/>
  <c r="S2135" i="1"/>
  <c r="S1050" i="1"/>
  <c r="S4428" i="1"/>
  <c r="AD1054" i="1"/>
  <c r="AD1038" i="1"/>
  <c r="AD1506" i="1"/>
  <c r="AD1046" i="1"/>
  <c r="AD1498" i="1"/>
  <c r="AD251" i="1"/>
  <c r="AD329" i="1"/>
  <c r="AD338" i="1" s="1"/>
  <c r="AD747" i="1"/>
  <c r="AD4432" i="1"/>
  <c r="AD2461" i="1"/>
  <c r="AD2139" i="1"/>
  <c r="AD2213" i="1"/>
  <c r="AD1004" i="1"/>
  <c r="AD948" i="1"/>
  <c r="AD980" i="1"/>
  <c r="S2132" i="1"/>
  <c r="S1031" i="1"/>
  <c r="S740" i="1"/>
  <c r="U611" i="33"/>
  <c r="R552" i="33"/>
  <c r="P235" i="2" s="1"/>
  <c r="I555" i="33"/>
  <c r="G238" i="2" s="1"/>
  <c r="N2211" i="1"/>
  <c r="N1052" i="1"/>
  <c r="N4430" i="1"/>
  <c r="L555" i="33"/>
  <c r="J238" i="2" s="1"/>
  <c r="E551" i="33"/>
  <c r="C234" i="2" s="1"/>
  <c r="S793" i="1"/>
  <c r="X2132" i="1"/>
  <c r="X2454" i="1"/>
  <c r="X740" i="1"/>
  <c r="I613" i="33"/>
  <c r="AA2209" i="1"/>
  <c r="AA1034" i="1"/>
  <c r="AA743" i="1"/>
  <c r="Q610" i="33"/>
  <c r="X1052" i="1"/>
  <c r="X2459" i="1"/>
  <c r="X1504" i="1"/>
  <c r="J552" i="33"/>
  <c r="H235" i="2" s="1"/>
  <c r="AA2132" i="1"/>
  <c r="AA2454" i="1"/>
  <c r="AA4425" i="1"/>
  <c r="L613" i="33"/>
  <c r="P553" i="33"/>
  <c r="N236" i="2" s="1"/>
  <c r="F609" i="33"/>
  <c r="X793" i="1"/>
  <c r="N998" i="1"/>
  <c r="N2133" i="1"/>
  <c r="N1032" i="1"/>
  <c r="N741" i="1"/>
  <c r="S1036" i="1"/>
  <c r="S249" i="1"/>
  <c r="J614" i="33"/>
  <c r="S1496" i="1"/>
  <c r="I615" i="33"/>
  <c r="P614" i="33"/>
  <c r="S2207" i="1"/>
  <c r="S323" i="1"/>
  <c r="S332" i="1" s="1"/>
  <c r="O332" i="1"/>
  <c r="S4426" i="1"/>
  <c r="N793" i="1"/>
  <c r="I554" i="33"/>
  <c r="G237" i="2" s="1"/>
  <c r="M611" i="33"/>
  <c r="H614" i="33"/>
  <c r="AA2133" i="1"/>
  <c r="AA1048" i="1"/>
  <c r="AA4426" i="1"/>
  <c r="X1001" i="1"/>
  <c r="X2136" i="1"/>
  <c r="X1051" i="1"/>
  <c r="X744" i="1"/>
  <c r="L554" i="33"/>
  <c r="J237" i="2" s="1"/>
  <c r="AA1003" i="1"/>
  <c r="AA1053" i="1"/>
  <c r="AA328" i="1"/>
  <c r="AA337" i="1" s="1"/>
  <c r="Y337" i="1"/>
  <c r="AA1505" i="1"/>
  <c r="M610" i="33"/>
  <c r="J1498" i="1"/>
  <c r="J1506" i="1"/>
  <c r="J1054" i="1"/>
  <c r="J1038" i="1"/>
  <c r="J1046" i="1"/>
  <c r="J251" i="1"/>
  <c r="J329" i="1"/>
  <c r="J747" i="1"/>
  <c r="J4432" i="1"/>
  <c r="J2461" i="1"/>
  <c r="J2139" i="1"/>
  <c r="J1004" i="1"/>
  <c r="J948" i="1"/>
  <c r="J980" i="1"/>
  <c r="X2133" i="1"/>
  <c r="X323" i="1"/>
  <c r="X332" i="1" s="1"/>
  <c r="T332" i="1"/>
  <c r="X4426" i="1"/>
  <c r="P556" i="33"/>
  <c r="N239" i="2" s="1"/>
  <c r="J555" i="33"/>
  <c r="H238" i="2" s="1"/>
  <c r="S614" i="33"/>
  <c r="L550" i="33"/>
  <c r="J233" i="2" s="1"/>
  <c r="N2135" i="1"/>
  <c r="N1034" i="1"/>
  <c r="N4428" i="1"/>
  <c r="O555" i="33"/>
  <c r="M238" i="2" s="1"/>
  <c r="L615" i="33"/>
  <c r="O554" i="33"/>
  <c r="M237" i="2" s="1"/>
  <c r="O609" i="33"/>
  <c r="P555" i="33"/>
  <c r="N238" i="2" s="1"/>
  <c r="I553" i="33"/>
  <c r="G236" i="2" s="1"/>
  <c r="I552" i="33"/>
  <c r="G235" i="2" s="1"/>
  <c r="AA2426" i="1"/>
  <c r="D549" i="33"/>
  <c r="B285" i="2"/>
  <c r="U613" i="33"/>
  <c r="AA1051" i="1"/>
  <c r="AA4429" i="1"/>
  <c r="N1043" i="1"/>
  <c r="N248" i="1"/>
  <c r="G613" i="33"/>
  <c r="N1495" i="1"/>
  <c r="M614" i="33"/>
  <c r="M1506" i="1"/>
  <c r="M1498" i="1"/>
  <c r="M1046" i="1"/>
  <c r="M1054" i="1"/>
  <c r="M1038" i="1"/>
  <c r="M251" i="1"/>
  <c r="M329" i="1"/>
  <c r="M338" i="1" s="1"/>
  <c r="M747" i="1"/>
  <c r="M4432" i="1"/>
  <c r="M2461" i="1"/>
  <c r="M2139" i="1"/>
  <c r="M2213" i="1"/>
  <c r="M980" i="1"/>
  <c r="M1004" i="1"/>
  <c r="M948" i="1"/>
  <c r="N4425" i="1"/>
  <c r="S1051" i="1"/>
  <c r="S248" i="1"/>
  <c r="J613" i="33"/>
  <c r="S1495" i="1"/>
  <c r="T609" i="33"/>
  <c r="AA249" i="1"/>
  <c r="E552" i="33"/>
  <c r="C235" i="2" s="1"/>
  <c r="AA4427" i="1"/>
  <c r="N2212" i="1"/>
  <c r="N2460" i="1"/>
  <c r="N328" i="1"/>
  <c r="N337" i="1" s="1"/>
  <c r="K337" i="1"/>
  <c r="N1505" i="1"/>
  <c r="E614" i="33"/>
  <c r="I614" i="33"/>
  <c r="X1042" i="1"/>
  <c r="X4428" i="1"/>
  <c r="X2212" i="1"/>
  <c r="X328" i="1"/>
  <c r="X337" i="1" s="1"/>
  <c r="T337" i="1"/>
  <c r="X4431" i="1"/>
  <c r="N1033" i="1"/>
  <c r="N246" i="1"/>
  <c r="G611" i="33"/>
  <c r="N1493" i="1"/>
  <c r="AA3807" i="1"/>
  <c r="T1054" i="1"/>
  <c r="T1038" i="1"/>
  <c r="T1046" i="1"/>
  <c r="T1498" i="1"/>
  <c r="T1506" i="1"/>
  <c r="T251" i="1"/>
  <c r="T329" i="1"/>
  <c r="T747" i="1"/>
  <c r="T4432" i="1"/>
  <c r="T2461" i="1"/>
  <c r="T2139" i="1"/>
  <c r="T2213" i="1"/>
  <c r="T1004" i="1"/>
  <c r="T980" i="1"/>
  <c r="X2456" i="1"/>
  <c r="X246" i="1"/>
  <c r="N611" i="33"/>
  <c r="X1493" i="1"/>
  <c r="S1003" i="1"/>
  <c r="S1037" i="1"/>
  <c r="S4431" i="1"/>
  <c r="S975" i="1"/>
  <c r="S2134" i="1"/>
  <c r="S1033" i="1"/>
  <c r="S742" i="1"/>
  <c r="Y1506" i="1"/>
  <c r="Y1498" i="1"/>
  <c r="Y1038" i="1"/>
  <c r="Y1046" i="1"/>
  <c r="Y1054" i="1"/>
  <c r="Y329" i="1"/>
  <c r="Y747" i="1"/>
  <c r="Y4432" i="1"/>
  <c r="Y251" i="1"/>
  <c r="Y2461" i="1"/>
  <c r="Y2139" i="1"/>
  <c r="Y2213" i="1"/>
  <c r="Y948" i="1"/>
  <c r="Y1004" i="1"/>
  <c r="Y980" i="1"/>
  <c r="J554" i="33"/>
  <c r="H237" i="2" s="1"/>
  <c r="S1000" i="1"/>
  <c r="S2209" i="1"/>
  <c r="S325" i="1"/>
  <c r="S334" i="1" s="1"/>
  <c r="O334" i="1"/>
  <c r="S743" i="1"/>
  <c r="X667" i="1"/>
  <c r="X676" i="1" s="1"/>
  <c r="T676" i="1"/>
  <c r="R555" i="33"/>
  <c r="P238" i="2" s="1"/>
  <c r="S973" i="1"/>
  <c r="S1039" i="1"/>
  <c r="S322" i="1"/>
  <c r="S331" i="1" s="1"/>
  <c r="O331" i="1"/>
  <c r="S1499" i="1"/>
  <c r="L553" i="33"/>
  <c r="J236" i="2" s="1"/>
  <c r="V613" i="33"/>
  <c r="N978" i="1"/>
  <c r="N2137" i="1"/>
  <c r="N1036" i="1"/>
  <c r="N745" i="1"/>
  <c r="Q555" i="33"/>
  <c r="O238" i="2" s="1"/>
  <c r="S2824" i="1"/>
  <c r="O669" i="1"/>
  <c r="S660" i="1"/>
  <c r="S669" i="1" s="1"/>
  <c r="L611" i="33"/>
  <c r="X997" i="1"/>
  <c r="X1039" i="1"/>
  <c r="X322" i="1"/>
  <c r="X331" i="1" s="1"/>
  <c r="T331" i="1"/>
  <c r="X1499" i="1"/>
  <c r="AA1000" i="1"/>
  <c r="AA1042" i="1"/>
  <c r="AA325" i="1"/>
  <c r="AA334" i="1" s="1"/>
  <c r="Y334" i="1"/>
  <c r="AA1502" i="1"/>
  <c r="X978" i="1"/>
  <c r="X1036" i="1"/>
  <c r="X249" i="1"/>
  <c r="N614" i="33"/>
  <c r="X1496" i="1"/>
  <c r="AA997" i="1"/>
  <c r="AA2206" i="1"/>
  <c r="AA1047" i="1"/>
  <c r="AA740" i="1"/>
  <c r="Q615" i="33"/>
  <c r="J553" i="33"/>
  <c r="H236" i="2" s="1"/>
  <c r="V551" i="33"/>
  <c r="T234" i="2" s="1"/>
  <c r="X2419" i="1"/>
  <c r="T669" i="1"/>
  <c r="X660" i="1"/>
  <c r="X669" i="1" s="1"/>
  <c r="N1040" i="1"/>
  <c r="N323" i="1"/>
  <c r="N332" i="1" s="1"/>
  <c r="K332" i="1"/>
  <c r="G610" i="33"/>
  <c r="N1492" i="1"/>
  <c r="S2211" i="1"/>
  <c r="S1044" i="1"/>
  <c r="S4430" i="1"/>
  <c r="V554" i="33"/>
  <c r="T237" i="2" s="1"/>
  <c r="U1498" i="1"/>
  <c r="U1506" i="1"/>
  <c r="U1054" i="1"/>
  <c r="U251" i="1"/>
  <c r="U1038" i="1"/>
  <c r="U329" i="1"/>
  <c r="U338" i="1" s="1"/>
  <c r="U1046" i="1"/>
  <c r="U747" i="1"/>
  <c r="U4432" i="1"/>
  <c r="U2461" i="1"/>
  <c r="U2139" i="1"/>
  <c r="U2213" i="1"/>
  <c r="U1004" i="1"/>
  <c r="U980" i="1"/>
  <c r="U948" i="1"/>
  <c r="S998" i="1"/>
  <c r="S2133" i="1"/>
  <c r="S1040" i="1"/>
  <c r="S741" i="1"/>
  <c r="F611" i="33"/>
  <c r="V615" i="33"/>
  <c r="N2824" i="1"/>
  <c r="K669" i="1"/>
  <c r="N660" i="1"/>
  <c r="N669" i="1" s="1"/>
  <c r="I671" i="1"/>
  <c r="M613" i="33"/>
  <c r="U553" i="33"/>
  <c r="S236" i="2" s="1"/>
  <c r="Z1498" i="1"/>
  <c r="Z1506" i="1"/>
  <c r="Z1046" i="1"/>
  <c r="Z1054" i="1"/>
  <c r="Z251" i="1"/>
  <c r="Z329" i="1"/>
  <c r="Z338" i="1" s="1"/>
  <c r="Z1038" i="1"/>
  <c r="Z747" i="1"/>
  <c r="Z4432" i="1"/>
  <c r="Z2461" i="1"/>
  <c r="Z2139" i="1"/>
  <c r="Z2213" i="1"/>
  <c r="Z1004" i="1"/>
  <c r="Z980" i="1"/>
  <c r="Z948" i="1"/>
  <c r="AA974" i="1"/>
  <c r="AA2207" i="1"/>
  <c r="AA323" i="1"/>
  <c r="AA332" i="1" s="1"/>
  <c r="Y332" i="1"/>
  <c r="AA741" i="1"/>
  <c r="X2458" i="1"/>
  <c r="X326" i="1"/>
  <c r="X335" i="1" s="1"/>
  <c r="T335" i="1"/>
  <c r="X1503" i="1"/>
  <c r="K1506" i="1"/>
  <c r="K1498" i="1"/>
  <c r="K1038" i="1"/>
  <c r="K1046" i="1"/>
  <c r="K1054" i="1"/>
  <c r="K251" i="1"/>
  <c r="K329" i="1"/>
  <c r="K4432" i="1"/>
  <c r="K747" i="1"/>
  <c r="K2461" i="1"/>
  <c r="K2139" i="1"/>
  <c r="K980" i="1"/>
  <c r="K1004" i="1"/>
  <c r="K948" i="1"/>
  <c r="AA2212" i="1"/>
  <c r="AA2460" i="1"/>
  <c r="AA250" i="1"/>
  <c r="R615" i="33"/>
  <c r="AA1497" i="1"/>
  <c r="X998" i="1"/>
  <c r="X2207" i="1"/>
  <c r="X1040" i="1"/>
  <c r="X741" i="1"/>
  <c r="M609" i="33"/>
  <c r="I551" i="33"/>
  <c r="G234" i="2" s="1"/>
  <c r="F556" i="33"/>
  <c r="D239" i="2" s="1"/>
  <c r="N1000" i="1"/>
  <c r="N2209" i="1"/>
  <c r="N325" i="1"/>
  <c r="N334" i="1" s="1"/>
  <c r="K334" i="1"/>
  <c r="N743" i="1"/>
  <c r="I333" i="1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 i="1"/>
  <c r="AA667" i="1"/>
  <c r="AA676" i="1" s="1"/>
  <c r="AA326" i="1"/>
  <c r="AA335" i="1" s="1"/>
  <c r="Y335" i="1"/>
  <c r="N326" i="1"/>
  <c r="N335" i="1" s="1"/>
  <c r="K335" i="1"/>
  <c r="V1506" i="1"/>
  <c r="V1498" i="1"/>
  <c r="V1054" i="1"/>
  <c r="V251" i="1"/>
  <c r="V1038" i="1"/>
  <c r="V329" i="1"/>
  <c r="V338" i="1" s="1"/>
  <c r="V1046" i="1"/>
  <c r="V747" i="1"/>
  <c r="V4432" i="1"/>
  <c r="V2461" i="1"/>
  <c r="V2139" i="1"/>
  <c r="V2213" i="1"/>
  <c r="V1004" i="1"/>
  <c r="V980" i="1"/>
  <c r="V948" i="1"/>
  <c r="W1498" i="1"/>
  <c r="W1506" i="1"/>
  <c r="W329" i="1"/>
  <c r="W338" i="1" s="1"/>
  <c r="W1038" i="1"/>
  <c r="W1046" i="1"/>
  <c r="W1054" i="1"/>
  <c r="W251" i="1"/>
  <c r="W4432" i="1"/>
  <c r="W747" i="1"/>
  <c r="W2461" i="1"/>
  <c r="W2213" i="1"/>
  <c r="W2139" i="1"/>
  <c r="W980" i="1"/>
  <c r="W1004" i="1"/>
  <c r="W948" i="1"/>
  <c r="N2132" i="1"/>
  <c r="N322" i="1"/>
  <c r="N331" i="1" s="1"/>
  <c r="K331" i="1"/>
  <c r="N740" i="1"/>
  <c r="S4429" i="1"/>
  <c r="AA2137" i="1"/>
  <c r="AA1052" i="1"/>
  <c r="AA4430" i="1"/>
  <c r="E612" i="33"/>
  <c r="AA742" i="1"/>
  <c r="N979" i="1"/>
  <c r="N1045" i="1"/>
  <c r="N250" i="1"/>
  <c r="G615" i="33"/>
  <c r="N1497" i="1"/>
  <c r="X1000" i="1"/>
  <c r="X976" i="1"/>
  <c r="X1034" i="1"/>
  <c r="X743" i="1"/>
  <c r="X979" i="1"/>
  <c r="X2138" i="1"/>
  <c r="X2460" i="1"/>
  <c r="X746" i="1"/>
  <c r="N2456" i="1"/>
  <c r="N4427" i="1"/>
  <c r="AA793" i="1"/>
  <c r="X4427" i="1"/>
  <c r="S2138" i="1"/>
  <c r="S1053" i="1"/>
  <c r="S746" i="1"/>
  <c r="S1049" i="1"/>
  <c r="S324" i="1"/>
  <c r="S333" i="1" s="1"/>
  <c r="O333" i="1"/>
  <c r="J611" i="33"/>
  <c r="S1493" i="1"/>
  <c r="U556" i="33"/>
  <c r="S239" i="2" s="1"/>
  <c r="S976" i="1"/>
  <c r="S1042" i="1"/>
  <c r="S1034" i="1"/>
  <c r="S1502" i="1"/>
  <c r="E553" i="33"/>
  <c r="C236" i="2" s="1"/>
  <c r="S997" i="1"/>
  <c r="S1047" i="1"/>
  <c r="S244" i="1"/>
  <c r="J609" i="33"/>
  <c r="S1491" i="1"/>
  <c r="N1002" i="1"/>
  <c r="N2459" i="1"/>
  <c r="N327" i="1"/>
  <c r="N336" i="1" s="1"/>
  <c r="K336" i="1"/>
  <c r="G614" i="33"/>
  <c r="N1496" i="1"/>
  <c r="E613" i="33"/>
  <c r="P554" i="33"/>
  <c r="N237" i="2" s="1"/>
  <c r="S2419" i="1"/>
  <c r="X973" i="1"/>
  <c r="X1031" i="1"/>
  <c r="X244" i="1"/>
  <c r="N609" i="33"/>
  <c r="X1491" i="1"/>
  <c r="AA976" i="1"/>
  <c r="AA1050" i="1"/>
  <c r="AA247" i="1"/>
  <c r="R612" i="33"/>
  <c r="AA1494" i="1"/>
  <c r="X2137" i="1"/>
  <c r="X1044" i="1"/>
  <c r="X4430" i="1"/>
  <c r="Q550" i="33"/>
  <c r="O233" i="2" s="1"/>
  <c r="AA1031" i="1"/>
  <c r="AA322" i="1"/>
  <c r="AA331" i="1" s="1"/>
  <c r="Y331" i="1"/>
  <c r="AA1499" i="1"/>
  <c r="E615" i="33"/>
  <c r="X2824" i="1"/>
  <c r="R1498" i="1"/>
  <c r="R1506" i="1"/>
  <c r="R1054" i="1"/>
  <c r="R1038" i="1"/>
  <c r="R1046" i="1"/>
  <c r="R251" i="1"/>
  <c r="R329" i="1"/>
  <c r="R338" i="1" s="1"/>
  <c r="R747" i="1"/>
  <c r="R4432" i="1"/>
  <c r="R2461" i="1"/>
  <c r="R2139" i="1"/>
  <c r="R2213" i="1"/>
  <c r="R1004" i="1"/>
  <c r="R980" i="1"/>
  <c r="N974" i="1"/>
  <c r="N1048" i="1"/>
  <c r="N245" i="1"/>
  <c r="N1500" i="1"/>
  <c r="S1002" i="1"/>
  <c r="S2137" i="1"/>
  <c r="S1052" i="1"/>
  <c r="S745" i="1"/>
  <c r="Q552" i="33"/>
  <c r="O235" i="2" s="1"/>
  <c r="J550" i="33"/>
  <c r="H233" i="2" s="1"/>
  <c r="S974" i="1"/>
  <c r="S1032" i="1"/>
  <c r="S1048" i="1"/>
  <c r="S1500" i="1"/>
  <c r="N2419" i="1"/>
  <c r="R553" i="33"/>
  <c r="P236" i="2" s="1"/>
  <c r="Q551" i="33"/>
  <c r="O234" i="2" s="1"/>
  <c r="AA2455" i="1"/>
  <c r="AA1032" i="1"/>
  <c r="R610" i="33"/>
  <c r="AA1492" i="1"/>
  <c r="X977" i="1"/>
  <c r="X1043" i="1"/>
  <c r="X248" i="1"/>
  <c r="N613" i="33"/>
  <c r="X1495" i="1"/>
  <c r="R550" i="33"/>
  <c r="P233" i="2" s="1"/>
  <c r="V553" i="33"/>
  <c r="T236" i="2" s="1"/>
  <c r="E556" i="33"/>
  <c r="C239" i="2" s="1"/>
  <c r="AA2138" i="1"/>
  <c r="AA1037" i="1"/>
  <c r="AA4431" i="1"/>
  <c r="L1498" i="1"/>
  <c r="L1506" i="1"/>
  <c r="L1054" i="1"/>
  <c r="L1038" i="1"/>
  <c r="L1046" i="1"/>
  <c r="L329" i="1"/>
  <c r="L338" i="1" s="1"/>
  <c r="L251" i="1"/>
  <c r="L4432" i="1"/>
  <c r="L747" i="1"/>
  <c r="L2461" i="1"/>
  <c r="L2139" i="1"/>
  <c r="L2213" i="1"/>
  <c r="L948" i="1"/>
  <c r="L1004" i="1"/>
  <c r="L980" i="1"/>
  <c r="X974" i="1"/>
  <c r="X2455" i="1"/>
  <c r="X1048" i="1"/>
  <c r="X1500" i="1"/>
  <c r="G551" i="33"/>
  <c r="E234" i="2" s="1"/>
  <c r="N976" i="1"/>
  <c r="N1050" i="1"/>
  <c r="N1042" i="1"/>
  <c r="N1502" i="1"/>
  <c r="E611" i="33"/>
  <c r="U555" i="33"/>
  <c r="S238" i="2" s="1"/>
  <c r="F552" i="33"/>
  <c r="D235" i="2" s="1"/>
  <c r="S554" i="33"/>
  <c r="Q237" i="2" s="1"/>
  <c r="AA3814" i="1"/>
  <c r="I1054" i="1"/>
  <c r="I1506" i="1"/>
  <c r="I1038" i="1"/>
  <c r="I1046" i="1"/>
  <c r="I1498" i="1"/>
  <c r="I329" i="1"/>
  <c r="I251" i="1"/>
  <c r="I747" i="1"/>
  <c r="I4432" i="1"/>
  <c r="I2461" i="1"/>
  <c r="I2139" i="1"/>
  <c r="I980" i="1"/>
  <c r="I1004" i="1"/>
  <c r="I948" i="1"/>
  <c r="AA248" i="1"/>
  <c r="R613" i="33"/>
  <c r="AA1495" i="1"/>
  <c r="N2136" i="1"/>
  <c r="N2458" i="1"/>
  <c r="N744" i="1"/>
  <c r="S609" i="33"/>
  <c r="O612" i="33"/>
  <c r="N1047" i="1"/>
  <c r="G609" i="33"/>
  <c r="N1491" i="1"/>
  <c r="T611" i="33"/>
  <c r="S2136" i="1"/>
  <c r="S326" i="1"/>
  <c r="S335" i="1" s="1"/>
  <c r="O335" i="1"/>
  <c r="S744" i="1"/>
  <c r="AA327" i="1"/>
  <c r="AA336" i="1" s="1"/>
  <c r="Y336" i="1"/>
  <c r="AA745" i="1"/>
  <c r="O1498" i="1"/>
  <c r="O1506" i="1"/>
  <c r="O1046" i="1"/>
  <c r="O1054" i="1"/>
  <c r="O329" i="1"/>
  <c r="O251" i="1"/>
  <c r="O1038" i="1"/>
  <c r="O4432" i="1"/>
  <c r="O747" i="1"/>
  <c r="O2461" i="1"/>
  <c r="O2213" i="1"/>
  <c r="O2139" i="1"/>
  <c r="O980" i="1"/>
  <c r="O1004" i="1"/>
  <c r="O948" i="1"/>
  <c r="AA1049" i="1"/>
  <c r="AA324" i="1"/>
  <c r="AA333" i="1" s="1"/>
  <c r="Y333" i="1"/>
  <c r="L612" i="33"/>
  <c r="N1003" i="1"/>
  <c r="N1053" i="1"/>
  <c r="N4431" i="1"/>
  <c r="P552" i="33"/>
  <c r="N235" i="2" s="1"/>
  <c r="S611" i="33"/>
  <c r="X2135" i="1"/>
  <c r="X1050" i="1"/>
  <c r="X325" i="1"/>
  <c r="X334" i="1" s="1"/>
  <c r="T334" i="1"/>
  <c r="N612" i="33"/>
  <c r="X1494" i="1"/>
  <c r="P613" i="33"/>
  <c r="X1003" i="1"/>
  <c r="X1053" i="1"/>
  <c r="X1045" i="1"/>
  <c r="X1505" i="1"/>
  <c r="Q614" i="33"/>
  <c r="N999" i="1"/>
  <c r="N2134" i="1"/>
  <c r="N1041" i="1"/>
  <c r="N742" i="1"/>
  <c r="AA2419" i="1"/>
  <c r="Y669" i="1"/>
  <c r="AA660" i="1"/>
  <c r="AA669" i="1" s="1"/>
  <c r="O676" i="1"/>
  <c r="S667" i="1"/>
  <c r="S676" i="1" s="1"/>
  <c r="E609" i="33"/>
  <c r="K611" i="33"/>
  <c r="X2134" i="1"/>
  <c r="X324" i="1"/>
  <c r="X333" i="1" s="1"/>
  <c r="T333" i="1"/>
  <c r="X742" i="1"/>
  <c r="S2212" i="1"/>
  <c r="S1045" i="1"/>
  <c r="S328" i="1"/>
  <c r="S337" i="1" s="1"/>
  <c r="O337" i="1"/>
  <c r="J615" i="33"/>
  <c r="S1497" i="1"/>
  <c r="S999" i="1"/>
  <c r="S1041" i="1"/>
  <c r="S246" i="1"/>
  <c r="S1501" i="1"/>
  <c r="S2457" i="1"/>
  <c r="S247" i="1"/>
  <c r="J612" i="33"/>
  <c r="S1494" i="1"/>
  <c r="V610" i="33"/>
  <c r="Q1506" i="1"/>
  <c r="Q1498" i="1"/>
  <c r="Q1038" i="1"/>
  <c r="Q1046" i="1"/>
  <c r="Q251" i="1"/>
  <c r="Q1054" i="1"/>
  <c r="Q329" i="1"/>
  <c r="Q338" i="1" s="1"/>
  <c r="Q4432" i="1"/>
  <c r="Q747" i="1"/>
  <c r="Q2461" i="1"/>
  <c r="Q2139" i="1"/>
  <c r="Q2213" i="1"/>
  <c r="Q980" i="1"/>
  <c r="Q1004" i="1"/>
  <c r="Q948" i="1"/>
  <c r="S2206" i="1"/>
  <c r="S2454" i="1"/>
  <c r="S4425" i="1"/>
  <c r="F612" i="33"/>
  <c r="N1044" i="1"/>
  <c r="N249" i="1"/>
  <c r="N1504" i="1"/>
  <c r="S3807" i="1"/>
  <c r="E550" i="33"/>
  <c r="C233" i="2" s="1"/>
  <c r="U550" i="33"/>
  <c r="S233" i="2" s="1"/>
  <c r="X2206" i="1"/>
  <c r="X1047" i="1"/>
  <c r="X4425" i="1"/>
  <c r="AA2135" i="1"/>
  <c r="AA2457" i="1"/>
  <c r="AA4428" i="1"/>
  <c r="P550" i="33"/>
  <c r="N233" i="2" s="1"/>
  <c r="K610" i="33"/>
  <c r="X1002" i="1"/>
  <c r="X2211" i="1"/>
  <c r="X327" i="1"/>
  <c r="X336" i="1" s="1"/>
  <c r="T336" i="1"/>
  <c r="X745" i="1"/>
  <c r="J556" i="33"/>
  <c r="H239" i="2" s="1"/>
  <c r="AA973" i="1"/>
  <c r="AA1039" i="1"/>
  <c r="AA244" i="1"/>
  <c r="R609" i="33"/>
  <c r="AA1491" i="1"/>
  <c r="I550" i="33"/>
  <c r="G233" i="2" s="1"/>
  <c r="H610" i="33"/>
  <c r="X3807" i="1"/>
  <c r="N2207" i="1"/>
  <c r="N2455" i="1"/>
  <c r="N4426" i="1"/>
  <c r="S978" i="1"/>
  <c r="S2459" i="1"/>
  <c r="S327" i="1"/>
  <c r="S336" i="1" s="1"/>
  <c r="O336" i="1"/>
  <c r="S1504" i="1"/>
  <c r="F615" i="33"/>
  <c r="U552" i="33"/>
  <c r="S235" i="2" s="1"/>
  <c r="U614" i="33"/>
  <c r="S2455" i="1"/>
  <c r="S245" i="1"/>
  <c r="J610" i="33"/>
  <c r="S1492" i="1"/>
  <c r="I612" i="33"/>
  <c r="I611" i="33"/>
  <c r="N3807" i="1"/>
  <c r="L552" i="33"/>
  <c r="J235" i="2" s="1"/>
  <c r="P551" i="33"/>
  <c r="N234" i="2" s="1"/>
  <c r="AA998" i="1"/>
  <c r="AA1040" i="1"/>
  <c r="AA245" i="1"/>
  <c r="AA1500" i="1"/>
  <c r="X2210" i="1"/>
  <c r="X1035" i="1"/>
  <c r="X4429" i="1"/>
  <c r="Q556" i="33"/>
  <c r="O239" i="2" s="1"/>
  <c r="AA979" i="1"/>
  <c r="AA1045" i="1"/>
  <c r="AA746" i="1"/>
  <c r="X1032" i="1"/>
  <c r="X245" i="1"/>
  <c r="N610" i="33"/>
  <c r="X1492" i="1"/>
  <c r="AB1498" i="1"/>
  <c r="AB1506" i="1"/>
  <c r="AB1054" i="1"/>
  <c r="AB1038" i="1"/>
  <c r="AB1046" i="1"/>
  <c r="AB251" i="1"/>
  <c r="AB329" i="1"/>
  <c r="AB338" i="1" s="1"/>
  <c r="AB4432" i="1"/>
  <c r="AB747" i="1"/>
  <c r="AB2461" i="1"/>
  <c r="AB2139" i="1"/>
  <c r="AB2213" i="1"/>
  <c r="AB948" i="1"/>
  <c r="AB1004" i="1"/>
  <c r="AB980" i="1"/>
  <c r="V550" i="33"/>
  <c r="T233" i="2" s="1"/>
  <c r="Q553" i="33"/>
  <c r="O236" i="2" s="1"/>
  <c r="O611" i="33"/>
  <c r="N2457" i="1"/>
  <c r="N247" i="1"/>
  <c r="G612" i="33"/>
  <c r="N1494" i="1"/>
  <c r="T551" i="33"/>
  <c r="R234" i="2" s="1"/>
  <c r="P1498" i="1"/>
  <c r="P1506" i="1"/>
  <c r="P1054" i="1"/>
  <c r="P1038" i="1"/>
  <c r="P1046" i="1"/>
  <c r="P251" i="1"/>
  <c r="P329" i="1"/>
  <c r="P338" i="1" s="1"/>
  <c r="P747" i="1"/>
  <c r="P4432" i="1"/>
  <c r="P2461" i="1"/>
  <c r="P2139" i="1"/>
  <c r="P2213" i="1"/>
  <c r="P948" i="1"/>
  <c r="P1004" i="1"/>
  <c r="P980" i="1"/>
  <c r="K805" i="33" s="1"/>
  <c r="E554" i="33"/>
  <c r="C237" i="2" s="1"/>
  <c r="S551" i="33"/>
  <c r="Q234" i="2" s="1"/>
  <c r="O551" i="33"/>
  <c r="M234" i="2" s="1"/>
  <c r="AA800" i="1"/>
  <c r="H805" i="33" l="1"/>
  <c r="T805" i="33"/>
  <c r="H3329" i="1"/>
  <c r="P805" i="33"/>
  <c r="Q945" i="1"/>
  <c r="L944" i="1"/>
  <c r="L941" i="1"/>
  <c r="Y947" i="1"/>
  <c r="K941" i="1"/>
  <c r="W944" i="1"/>
  <c r="V941" i="1"/>
  <c r="I941" i="1"/>
  <c r="Z945" i="1"/>
  <c r="K942" i="1"/>
  <c r="AD944" i="1"/>
  <c r="Y944" i="1"/>
  <c r="W941" i="1"/>
  <c r="I944" i="1"/>
  <c r="AD947" i="1"/>
  <c r="AD945" i="1"/>
  <c r="AD942" i="1"/>
  <c r="Q944" i="1"/>
  <c r="M943" i="1"/>
  <c r="U945" i="1"/>
  <c r="O946" i="1"/>
  <c r="O943" i="1"/>
  <c r="L942" i="1"/>
  <c r="J945" i="1"/>
  <c r="U947" i="1"/>
  <c r="Q947" i="1"/>
  <c r="J946" i="1"/>
  <c r="P947" i="1"/>
  <c r="AB946" i="1"/>
  <c r="Z947" i="1"/>
  <c r="Z941" i="1"/>
  <c r="K944" i="1"/>
  <c r="Y945" i="1"/>
  <c r="AA945" i="1" s="1"/>
  <c r="P942" i="1"/>
  <c r="P943" i="1"/>
  <c r="Z943" i="1"/>
  <c r="AC943" i="1"/>
  <c r="V943" i="1"/>
  <c r="I947" i="1"/>
  <c r="W942" i="1"/>
  <c r="W943" i="1"/>
  <c r="V945" i="1"/>
  <c r="AC942" i="1"/>
  <c r="M947" i="1"/>
  <c r="M942" i="1"/>
  <c r="V944" i="1"/>
  <c r="Y943" i="1"/>
  <c r="U941" i="1"/>
  <c r="P944" i="1"/>
  <c r="L946" i="1"/>
  <c r="Z944" i="1"/>
  <c r="U942" i="1"/>
  <c r="Z942" i="1"/>
  <c r="AD941" i="1"/>
  <c r="W947" i="1"/>
  <c r="V942" i="1"/>
  <c r="O947" i="1"/>
  <c r="J943" i="1"/>
  <c r="Y941" i="1"/>
  <c r="AC947" i="1"/>
  <c r="O942" i="1"/>
  <c r="AC944" i="1"/>
  <c r="O944" i="1"/>
  <c r="M944" i="1"/>
  <c r="V947" i="1"/>
  <c r="M945" i="1"/>
  <c r="I942" i="1"/>
  <c r="Q942" i="1"/>
  <c r="J941" i="1"/>
  <c r="U943" i="1"/>
  <c r="P946" i="1"/>
  <c r="L945" i="1"/>
  <c r="Y942" i="1"/>
  <c r="P941" i="1"/>
  <c r="AB945" i="1"/>
  <c r="Z946" i="1"/>
  <c r="J942" i="1"/>
  <c r="R941" i="1"/>
  <c r="M941" i="1"/>
  <c r="AC941" i="1"/>
  <c r="AC945" i="1"/>
  <c r="AD943" i="1"/>
  <c r="AB944" i="1"/>
  <c r="K947" i="1"/>
  <c r="T941" i="1"/>
  <c r="I945" i="1"/>
  <c r="AB942" i="1"/>
  <c r="Q943" i="1"/>
  <c r="AC946" i="1"/>
  <c r="O941" i="1"/>
  <c r="P945" i="1"/>
  <c r="J947" i="1"/>
  <c r="W946" i="1"/>
  <c r="Y946" i="1"/>
  <c r="O945" i="1"/>
  <c r="I943" i="1"/>
  <c r="V946" i="1"/>
  <c r="U946" i="1"/>
  <c r="Q941" i="1"/>
  <c r="Q946" i="1"/>
  <c r="M946" i="1"/>
  <c r="W945" i="1"/>
  <c r="J944" i="1"/>
  <c r="U944" i="1"/>
  <c r="AB947" i="1"/>
  <c r="K943" i="1"/>
  <c r="L943" i="1"/>
  <c r="L947" i="1"/>
  <c r="AD946" i="1"/>
  <c r="AB943" i="1"/>
  <c r="AB941" i="1"/>
  <c r="K946" i="1"/>
  <c r="I946" i="1"/>
  <c r="H4312" i="1"/>
  <c r="AA941" i="1"/>
  <c r="M552" i="33"/>
  <c r="K234" i="2"/>
  <c r="N552" i="33"/>
  <c r="L234" i="2"/>
  <c r="U805" i="33"/>
  <c r="M805" i="33"/>
  <c r="N805" i="33"/>
  <c r="J805" i="33"/>
  <c r="S805" i="33"/>
  <c r="V805" i="33"/>
  <c r="Q805" i="33"/>
  <c r="R805" i="33"/>
  <c r="I805" i="33"/>
  <c r="L805" i="33"/>
  <c r="O805" i="33"/>
  <c r="I1062" i="1"/>
  <c r="AA1060" i="1"/>
  <c r="X1055" i="1"/>
  <c r="S1059" i="1"/>
  <c r="AA1058" i="1"/>
  <c r="AA1057" i="1"/>
  <c r="N1061" i="1"/>
  <c r="S1060" i="1"/>
  <c r="S1055" i="1"/>
  <c r="N1055" i="1"/>
  <c r="N1058" i="1"/>
  <c r="N1056" i="1"/>
  <c r="X1058" i="1"/>
  <c r="J1062" i="1"/>
  <c r="O1062" i="1"/>
  <c r="X1057" i="1"/>
  <c r="AA1059" i="1"/>
  <c r="L1062" i="1"/>
  <c r="K1062" i="1"/>
  <c r="U1062" i="1"/>
  <c r="AA1055" i="1"/>
  <c r="Y1062" i="1"/>
  <c r="AA1061" i="1"/>
  <c r="X1059" i="1"/>
  <c r="AA1056" i="1"/>
  <c r="N1060" i="1"/>
  <c r="N1059" i="1"/>
  <c r="X1056" i="1"/>
  <c r="S1061" i="1"/>
  <c r="V1062" i="1"/>
  <c r="N1057" i="1"/>
  <c r="AB1062" i="1"/>
  <c r="Q1062" i="1"/>
  <c r="S1056" i="1"/>
  <c r="S1057" i="1"/>
  <c r="Z1062" i="1"/>
  <c r="T1062" i="1"/>
  <c r="M1062" i="1"/>
  <c r="AD1062" i="1"/>
  <c r="AC1062" i="1"/>
  <c r="P1062" i="1"/>
  <c r="X1061" i="1"/>
  <c r="R1062" i="1"/>
  <c r="W1062" i="1"/>
  <c r="X1060" i="1"/>
  <c r="S1058" i="1"/>
  <c r="H1001" i="1"/>
  <c r="H1042" i="1"/>
  <c r="H246" i="1"/>
  <c r="H1505" i="1"/>
  <c r="H999" i="1"/>
  <c r="H1039" i="1"/>
  <c r="H1503" i="1"/>
  <c r="U616" i="33"/>
  <c r="H740" i="1"/>
  <c r="H250" i="1"/>
  <c r="H1033" i="1"/>
  <c r="H2138" i="1"/>
  <c r="H975" i="1"/>
  <c r="H1035" i="1"/>
  <c r="H1501" i="1"/>
  <c r="H4431" i="1"/>
  <c r="H2458" i="1"/>
  <c r="H977" i="1"/>
  <c r="H1032" i="1"/>
  <c r="H1491" i="1"/>
  <c r="H997" i="1"/>
  <c r="H1502" i="1"/>
  <c r="H1000" i="1"/>
  <c r="H2133" i="1"/>
  <c r="H1051" i="1"/>
  <c r="H4430" i="1"/>
  <c r="H1497" i="1"/>
  <c r="H1044" i="1"/>
  <c r="H4427" i="1"/>
  <c r="V616" i="33"/>
  <c r="L616" i="33"/>
  <c r="H976" i="1"/>
  <c r="H746" i="1"/>
  <c r="H979" i="1"/>
  <c r="H741" i="1"/>
  <c r="H1499" i="1"/>
  <c r="H1493" i="1"/>
  <c r="H1037" i="1"/>
  <c r="H2136" i="1"/>
  <c r="H1045" i="1"/>
  <c r="H1003" i="1"/>
  <c r="H616" i="33"/>
  <c r="H974" i="1"/>
  <c r="H1002" i="1"/>
  <c r="H1034" i="1"/>
  <c r="H1049" i="1"/>
  <c r="H2456" i="1"/>
  <c r="H998" i="1"/>
  <c r="H2457" i="1"/>
  <c r="H973" i="1"/>
  <c r="K616" i="33"/>
  <c r="H1494" i="1"/>
  <c r="H1500" i="1"/>
  <c r="H1504" i="1"/>
  <c r="H4426" i="1"/>
  <c r="H1041" i="1"/>
  <c r="H1053" i="1"/>
  <c r="H323" i="1"/>
  <c r="H1492" i="1"/>
  <c r="H1040" i="1"/>
  <c r="H978" i="1"/>
  <c r="H4425" i="1"/>
  <c r="H1043" i="1"/>
  <c r="H1031" i="1"/>
  <c r="H1495" i="1"/>
  <c r="M616" i="33"/>
  <c r="H1496" i="1"/>
  <c r="H2459" i="1"/>
  <c r="P616" i="33"/>
  <c r="H1036" i="1"/>
  <c r="I616" i="33"/>
  <c r="T616" i="33"/>
  <c r="S1004" i="1"/>
  <c r="S2461" i="1"/>
  <c r="S251" i="1"/>
  <c r="S1506" i="1"/>
  <c r="E616" i="33"/>
  <c r="H2134" i="1"/>
  <c r="Q616" i="33"/>
  <c r="N980" i="1"/>
  <c r="N747" i="1"/>
  <c r="N1054" i="1"/>
  <c r="N1506" i="1"/>
  <c r="O616" i="33"/>
  <c r="AA2213" i="1"/>
  <c r="AA4432" i="1"/>
  <c r="AA1046" i="1"/>
  <c r="X2213" i="1"/>
  <c r="X747" i="1"/>
  <c r="X1498" i="1"/>
  <c r="N616" i="33"/>
  <c r="H322" i="1"/>
  <c r="D551" i="33"/>
  <c r="B234" i="2" s="1"/>
  <c r="H245" i="1"/>
  <c r="D550" i="33"/>
  <c r="B233" i="2" s="1"/>
  <c r="H327" i="1"/>
  <c r="S980" i="1"/>
  <c r="S747" i="1"/>
  <c r="S329" i="1"/>
  <c r="S338" i="1" s="1"/>
  <c r="O338" i="1"/>
  <c r="S1498" i="1"/>
  <c r="J616" i="33"/>
  <c r="H745" i="1"/>
  <c r="H1050" i="1"/>
  <c r="N2139" i="1"/>
  <c r="N4432" i="1"/>
  <c r="N1046" i="1"/>
  <c r="AA980" i="1"/>
  <c r="AA2139" i="1"/>
  <c r="AA747" i="1"/>
  <c r="AA1038" i="1"/>
  <c r="X980" i="1"/>
  <c r="X2139" i="1"/>
  <c r="X329" i="1"/>
  <c r="X338" i="1" s="1"/>
  <c r="T338" i="1"/>
  <c r="X1046" i="1"/>
  <c r="H1052" i="1"/>
  <c r="H2135" i="1"/>
  <c r="F616" i="33"/>
  <c r="H2132" i="1"/>
  <c r="H2454" i="1"/>
  <c r="H2455" i="1"/>
  <c r="S2139" i="1"/>
  <c r="S4432" i="1"/>
  <c r="S1054" i="1"/>
  <c r="H1047" i="1"/>
  <c r="H2137" i="1"/>
  <c r="H324" i="1"/>
  <c r="N948" i="1"/>
  <c r="N329" i="1"/>
  <c r="N1038" i="1"/>
  <c r="H326" i="1"/>
  <c r="AA1004" i="1"/>
  <c r="AA2461" i="1"/>
  <c r="AA329" i="1"/>
  <c r="AA338" i="1" s="1"/>
  <c r="Y338" i="1"/>
  <c r="AA1498" i="1"/>
  <c r="R616" i="33"/>
  <c r="X1004" i="1"/>
  <c r="X2461" i="1"/>
  <c r="X251" i="1"/>
  <c r="X1038" i="1"/>
  <c r="H249" i="1"/>
  <c r="H743" i="1"/>
  <c r="H744" i="1"/>
  <c r="H4429" i="1"/>
  <c r="H244" i="1"/>
  <c r="S2213" i="1"/>
  <c r="S1038" i="1"/>
  <c r="S1046" i="1"/>
  <c r="H247" i="1"/>
  <c r="H248" i="1"/>
  <c r="H325" i="1"/>
  <c r="N1004" i="1"/>
  <c r="N2461" i="1"/>
  <c r="N251" i="1"/>
  <c r="N1498" i="1"/>
  <c r="G616" i="33"/>
  <c r="S616" i="33"/>
  <c r="H2460" i="1"/>
  <c r="AA948" i="1"/>
  <c r="AA251" i="1"/>
  <c r="AA1054" i="1"/>
  <c r="AA1506" i="1"/>
  <c r="X4432" i="1"/>
  <c r="X1506" i="1"/>
  <c r="X1054" i="1"/>
  <c r="H1048" i="1"/>
  <c r="H742" i="1"/>
  <c r="H328" i="1"/>
  <c r="H4428" i="1"/>
  <c r="N943" i="1" l="1"/>
  <c r="AA942" i="1"/>
  <c r="N942" i="1"/>
  <c r="N945" i="1"/>
  <c r="S941" i="1"/>
  <c r="AA946" i="1"/>
  <c r="N946" i="1"/>
  <c r="X941" i="1"/>
  <c r="N947" i="1"/>
  <c r="AA943" i="1"/>
  <c r="N944" i="1"/>
  <c r="AA944" i="1"/>
  <c r="R942" i="1"/>
  <c r="S942" i="1" s="1"/>
  <c r="AA947" i="1"/>
  <c r="T942" i="1"/>
  <c r="X942" i="1" s="1"/>
  <c r="N941" i="1"/>
  <c r="H941" i="1" s="1"/>
  <c r="N553" i="33"/>
  <c r="L235" i="2"/>
  <c r="D552" i="33"/>
  <c r="B235" i="2" s="1"/>
  <c r="M553" i="33"/>
  <c r="K235" i="2"/>
  <c r="H1061" i="1"/>
  <c r="X1062" i="1"/>
  <c r="D609" i="33"/>
  <c r="H1060" i="1"/>
  <c r="H1058" i="1"/>
  <c r="AA1062" i="1"/>
  <c r="H1056" i="1"/>
  <c r="H1055" i="1"/>
  <c r="H1059" i="1"/>
  <c r="S1062" i="1"/>
  <c r="N1062" i="1"/>
  <c r="H1057" i="1"/>
  <c r="D612" i="33"/>
  <c r="D611" i="33"/>
  <c r="D613" i="33"/>
  <c r="D615" i="33"/>
  <c r="D610" i="33"/>
  <c r="H1498" i="1"/>
  <c r="D614" i="33"/>
  <c r="H4432" i="1"/>
  <c r="H2139" i="1"/>
  <c r="H1038" i="1"/>
  <c r="H251" i="1"/>
  <c r="H1506" i="1"/>
  <c r="H980" i="1"/>
  <c r="H1004" i="1"/>
  <c r="H329" i="1"/>
  <c r="H1046" i="1"/>
  <c r="H2461" i="1"/>
  <c r="H1054" i="1"/>
  <c r="H747" i="1"/>
  <c r="T943" i="1" l="1"/>
  <c r="X943" i="1" s="1"/>
  <c r="R943" i="1"/>
  <c r="S943" i="1" s="1"/>
  <c r="H942" i="1"/>
  <c r="M554" i="33"/>
  <c r="K236" i="2"/>
  <c r="D553" i="33"/>
  <c r="B236" i="2" s="1"/>
  <c r="N554" i="33"/>
  <c r="L236" i="2"/>
  <c r="H1062" i="1"/>
  <c r="D616" i="33"/>
  <c r="M617" i="33" s="1"/>
  <c r="K458" i="2" s="1"/>
  <c r="H943" i="1" l="1"/>
  <c r="T944" i="1"/>
  <c r="X944" i="1" s="1"/>
  <c r="R944" i="1"/>
  <c r="S944" i="1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i="1" s="1"/>
  <c r="R1427" i="1"/>
  <c r="R1507" i="1" s="1"/>
  <c r="H944" i="1" l="1"/>
  <c r="R945" i="1"/>
  <c r="AC1433" i="1"/>
  <c r="AC1513" i="1" s="1"/>
  <c r="Y1427" i="1"/>
  <c r="Y1507" i="1" s="1"/>
  <c r="R1428" i="1"/>
  <c r="T1431" i="1"/>
  <c r="T1511" i="1" s="1"/>
  <c r="Y1430" i="1"/>
  <c r="Y1510" i="1" s="1"/>
  <c r="T945" i="1"/>
  <c r="X945" i="1" s="1"/>
  <c r="O1430" i="1"/>
  <c r="O1510" i="1" s="1"/>
  <c r="S945" i="1"/>
  <c r="M556" i="33"/>
  <c r="K238" i="2"/>
  <c r="D555" i="33"/>
  <c r="B238" i="2" s="1"/>
  <c r="N556" i="33"/>
  <c r="L238" i="2"/>
  <c r="P1429" i="1"/>
  <c r="P1509" i="1" s="1"/>
  <c r="M1431" i="1"/>
  <c r="M1511" i="1" s="1"/>
  <c r="AC1428" i="1"/>
  <c r="AC1508" i="1" s="1"/>
  <c r="M1429" i="1"/>
  <c r="M1509" i="1" s="1"/>
  <c r="I1428" i="1"/>
  <c r="I1508" i="1" s="1"/>
  <c r="J1429" i="1"/>
  <c r="J1509" i="1" s="1"/>
  <c r="AD1431" i="1"/>
  <c r="AD1511" i="1" s="1"/>
  <c r="J1433" i="1"/>
  <c r="J1513" i="1" s="1"/>
  <c r="K1427" i="1"/>
  <c r="K1507" i="1" s="1"/>
  <c r="AD1430" i="1"/>
  <c r="AD1510" i="1" s="1"/>
  <c r="R1432" i="1"/>
  <c r="M1430" i="1"/>
  <c r="M1510" i="1" s="1"/>
  <c r="AC1431" i="1"/>
  <c r="AC1511" i="1" s="1"/>
  <c r="Y1428" i="1"/>
  <c r="Y1508" i="1" s="1"/>
  <c r="O1427" i="1"/>
  <c r="R1429" i="1"/>
  <c r="I1433" i="1"/>
  <c r="AC1432" i="1"/>
  <c r="AC1512" i="1" s="1"/>
  <c r="V1432" i="1"/>
  <c r="V1512" i="1" s="1"/>
  <c r="AD1428" i="1"/>
  <c r="V1429" i="1"/>
  <c r="Q1428" i="1"/>
  <c r="P1428" i="1"/>
  <c r="AB1430" i="1"/>
  <c r="AB1510" i="1" s="1"/>
  <c r="T1427" i="1"/>
  <c r="T1507" i="1" s="1"/>
  <c r="L1432" i="1"/>
  <c r="L1512" i="1" s="1"/>
  <c r="V1427" i="1"/>
  <c r="V1507" i="1" s="1"/>
  <c r="I1429" i="1"/>
  <c r="AD1429" i="1"/>
  <c r="AD1509" i="1" s="1"/>
  <c r="W1433" i="1"/>
  <c r="M1427" i="1"/>
  <c r="M1507" i="1" s="1"/>
  <c r="P1432" i="1"/>
  <c r="P1512" i="1" s="1"/>
  <c r="T1428" i="1"/>
  <c r="U1431" i="1"/>
  <c r="T1433" i="1"/>
  <c r="T1513" i="1" s="1"/>
  <c r="AD1427" i="1"/>
  <c r="AD1507" i="1" s="1"/>
  <c r="Z1430" i="1"/>
  <c r="Z1510" i="1" s="1"/>
  <c r="I1427" i="1"/>
  <c r="O1432" i="1"/>
  <c r="Z1432" i="1"/>
  <c r="W1428" i="1"/>
  <c r="W1508" i="1" s="1"/>
  <c r="W1430" i="1"/>
  <c r="J1428" i="1"/>
  <c r="J1508" i="1" s="1"/>
  <c r="K1433" i="1"/>
  <c r="K1513" i="1" s="1"/>
  <c r="W1431" i="1"/>
  <c r="AD1433" i="1"/>
  <c r="AD1513" i="1" s="1"/>
  <c r="O1431" i="1"/>
  <c r="O1511" i="1" s="1"/>
  <c r="P1427" i="1"/>
  <c r="P1507" i="1" s="1"/>
  <c r="L1433" i="1"/>
  <c r="L1513" i="1" s="1"/>
  <c r="K1429" i="1"/>
  <c r="K1509" i="1" s="1"/>
  <c r="AB1429" i="1"/>
  <c r="Z1433" i="1"/>
  <c r="Z1513" i="1" s="1"/>
  <c r="Q1430" i="1"/>
  <c r="Q1431" i="1"/>
  <c r="K1428" i="1"/>
  <c r="K1508" i="1" s="1"/>
  <c r="O1428" i="1"/>
  <c r="M1432" i="1"/>
  <c r="M1512" i="1" s="1"/>
  <c r="I1430" i="1"/>
  <c r="U1428" i="1"/>
  <c r="U1508" i="1" s="1"/>
  <c r="AB1431" i="1"/>
  <c r="AB1511" i="1" s="1"/>
  <c r="L1428" i="1"/>
  <c r="L1508" i="1" s="1"/>
  <c r="U1429" i="1"/>
  <c r="J1430" i="1"/>
  <c r="J1510" i="1" s="1"/>
  <c r="Y1433" i="1"/>
  <c r="Y1513" i="1" s="1"/>
  <c r="Y1429" i="1"/>
  <c r="Y1509" i="1" s="1"/>
  <c r="I1431" i="1"/>
  <c r="Z1427" i="1"/>
  <c r="L1430" i="1"/>
  <c r="Z1429" i="1"/>
  <c r="Y1432" i="1"/>
  <c r="Y1512" i="1" s="1"/>
  <c r="AC1430" i="1"/>
  <c r="AC1429" i="1"/>
  <c r="AC1509" i="1" s="1"/>
  <c r="W1427" i="1"/>
  <c r="W1507" i="1" s="1"/>
  <c r="V1431" i="1"/>
  <c r="V1511" i="1" s="1"/>
  <c r="Z1431" i="1"/>
  <c r="M1433" i="1"/>
  <c r="L1427" i="1"/>
  <c r="Y1431" i="1"/>
  <c r="P1431" i="1"/>
  <c r="P1511" i="1" s="1"/>
  <c r="K624" i="33"/>
  <c r="I465" i="2" s="1"/>
  <c r="R624" i="33"/>
  <c r="P465" i="2" s="1"/>
  <c r="O1433" i="1"/>
  <c r="P1430" i="1"/>
  <c r="P1510" i="1" s="1"/>
  <c r="L1429" i="1"/>
  <c r="L1509" i="1" s="1"/>
  <c r="K1430" i="1"/>
  <c r="G624" i="33"/>
  <c r="E465" i="2" s="1"/>
  <c r="J1427" i="1"/>
  <c r="V624" i="33"/>
  <c r="T465" i="2" s="1"/>
  <c r="I1432" i="1"/>
  <c r="E624" i="33"/>
  <c r="C465" i="2" s="1"/>
  <c r="W1432" i="1"/>
  <c r="O1429" i="1"/>
  <c r="O1509" i="1" s="1"/>
  <c r="AD1432" i="1"/>
  <c r="R1430" i="1"/>
  <c r="R1510" i="1" s="1"/>
  <c r="J1432" i="1"/>
  <c r="R1431" i="1"/>
  <c r="R1511" i="1" s="1"/>
  <c r="Q1429" i="1"/>
  <c r="Q1509" i="1" s="1"/>
  <c r="U1432" i="1"/>
  <c r="U1427" i="1"/>
  <c r="U1507" i="1" s="1"/>
  <c r="I624" i="33"/>
  <c r="G465" i="2" s="1"/>
  <c r="D617" i="33"/>
  <c r="B458" i="2" s="1"/>
  <c r="W1429" i="1"/>
  <c r="W1509" i="1" s="1"/>
  <c r="AC1427" i="1"/>
  <c r="AC1507" i="1" s="1"/>
  <c r="V1428" i="1"/>
  <c r="Z1428" i="1"/>
  <c r="T1430" i="1"/>
  <c r="T1510" i="1" s="1"/>
  <c r="M1428" i="1"/>
  <c r="M1508" i="1" s="1"/>
  <c r="Q624" i="33"/>
  <c r="O465" i="2" s="1"/>
  <c r="U624" i="33"/>
  <c r="S465" i="2" s="1"/>
  <c r="Q1433" i="1"/>
  <c r="Q1513" i="1" s="1"/>
  <c r="J624" i="33"/>
  <c r="H465" i="2" s="1"/>
  <c r="K1431" i="1"/>
  <c r="K1511" i="1" s="1"/>
  <c r="T1432" i="1"/>
  <c r="T1512" i="1" s="1"/>
  <c r="S624" i="33"/>
  <c r="Q465" i="2" s="1"/>
  <c r="U1430" i="1"/>
  <c r="U1510" i="1" s="1"/>
  <c r="AB1427" i="1"/>
  <c r="AB1507" i="1" s="1"/>
  <c r="D619" i="33"/>
  <c r="B460" i="2" s="1"/>
  <c r="N624" i="33"/>
  <c r="L465" i="2" s="1"/>
  <c r="T1429" i="1"/>
  <c r="T1509" i="1" s="1"/>
  <c r="U1433" i="1"/>
  <c r="U1513" i="1" s="1"/>
  <c r="O624" i="33"/>
  <c r="M465" i="2" s="1"/>
  <c r="M624" i="33"/>
  <c r="K465" i="2" s="1"/>
  <c r="AB1432" i="1"/>
  <c r="AB1512" i="1" s="1"/>
  <c r="R1433" i="1"/>
  <c r="D622" i="33"/>
  <c r="B463" i="2" s="1"/>
  <c r="P1433" i="1"/>
  <c r="L624" i="33"/>
  <c r="J465" i="2" s="1"/>
  <c r="V1430" i="1"/>
  <c r="V1510" i="1" s="1"/>
  <c r="D618" i="33"/>
  <c r="B459" i="2" s="1"/>
  <c r="AB1428" i="1"/>
  <c r="Q1432" i="1"/>
  <c r="Q1512" i="1" s="1"/>
  <c r="H624" i="33"/>
  <c r="F465" i="2" s="1"/>
  <c r="V1433" i="1"/>
  <c r="V1513" i="1" s="1"/>
  <c r="L1431" i="1"/>
  <c r="L1511" i="1" s="1"/>
  <c r="AB1433" i="1"/>
  <c r="AB1513" i="1" s="1"/>
  <c r="T624" i="33"/>
  <c r="R465" i="2" s="1"/>
  <c r="D623" i="33"/>
  <c r="B464" i="2" s="1"/>
  <c r="F624" i="33"/>
  <c r="D465" i="2" s="1"/>
  <c r="J1431" i="1"/>
  <c r="J1511" i="1" s="1"/>
  <c r="D621" i="33"/>
  <c r="B462" i="2" s="1"/>
  <c r="P624" i="33"/>
  <c r="N465" i="2" s="1"/>
  <c r="D620" i="33"/>
  <c r="B461" i="2" s="1"/>
  <c r="R1508" i="1"/>
  <c r="Q1427" i="1"/>
  <c r="Q1507" i="1" s="1"/>
  <c r="AD1434" i="1" l="1"/>
  <c r="AD1514" i="1" s="1"/>
  <c r="T946" i="1"/>
  <c r="X946" i="1" s="1"/>
  <c r="R946" i="1"/>
  <c r="S946" i="1" s="1"/>
  <c r="H945" i="1"/>
  <c r="N557" i="33"/>
  <c r="L240" i="2" s="1"/>
  <c r="L239" i="2"/>
  <c r="M557" i="33"/>
  <c r="K239" i="2"/>
  <c r="D556" i="33"/>
  <c r="B239" i="2" s="1"/>
  <c r="I1512" i="1"/>
  <c r="I1510" i="1"/>
  <c r="I1511" i="1"/>
  <c r="I1513" i="1"/>
  <c r="I1507" i="1"/>
  <c r="I1509" i="1"/>
  <c r="W1513" i="1"/>
  <c r="Q1508" i="1"/>
  <c r="O1507" i="1"/>
  <c r="U1511" i="1"/>
  <c r="AA1430" i="1"/>
  <c r="AA1510" i="1" s="1"/>
  <c r="O1512" i="1"/>
  <c r="R1512" i="1"/>
  <c r="AD1508" i="1"/>
  <c r="V1509" i="1"/>
  <c r="R1509" i="1"/>
  <c r="P1508" i="1"/>
  <c r="T1508" i="1"/>
  <c r="AB1509" i="1"/>
  <c r="Q1510" i="1"/>
  <c r="Z1512" i="1"/>
  <c r="Z1509" i="1"/>
  <c r="Q1511" i="1"/>
  <c r="W1510" i="1"/>
  <c r="AA1432" i="1"/>
  <c r="AA1512" i="1" s="1"/>
  <c r="S1428" i="1"/>
  <c r="S1508" i="1" s="1"/>
  <c r="O1508" i="1"/>
  <c r="K1434" i="1"/>
  <c r="K1514" i="1" s="1"/>
  <c r="W1434" i="1"/>
  <c r="W1514" i="1" s="1"/>
  <c r="W1511" i="1"/>
  <c r="AA1429" i="1"/>
  <c r="AA1509" i="1" s="1"/>
  <c r="U1509" i="1"/>
  <c r="N1427" i="1"/>
  <c r="N1507" i="1" s="1"/>
  <c r="L1507" i="1"/>
  <c r="N1429" i="1"/>
  <c r="N1509" i="1" s="1"/>
  <c r="Z1511" i="1"/>
  <c r="N1432" i="1"/>
  <c r="N1512" i="1" s="1"/>
  <c r="J1507" i="1"/>
  <c r="AD1512" i="1"/>
  <c r="S1431" i="1"/>
  <c r="S1511" i="1" s="1"/>
  <c r="J1512" i="1"/>
  <c r="O1513" i="1"/>
  <c r="AA1433" i="1"/>
  <c r="AA1513" i="1" s="1"/>
  <c r="L1510" i="1"/>
  <c r="S1430" i="1"/>
  <c r="S1510" i="1" s="1"/>
  <c r="P1434" i="1"/>
  <c r="P1514" i="1" s="1"/>
  <c r="U1512" i="1"/>
  <c r="Q1434" i="1"/>
  <c r="Q1514" i="1" s="1"/>
  <c r="V1508" i="1"/>
  <c r="U1434" i="1"/>
  <c r="U1514" i="1" s="1"/>
  <c r="K1510" i="1"/>
  <c r="N1433" i="1"/>
  <c r="N1513" i="1" s="1"/>
  <c r="Z1507" i="1"/>
  <c r="P1513" i="1"/>
  <c r="M1513" i="1"/>
  <c r="AA1427" i="1"/>
  <c r="AA1507" i="1" s="1"/>
  <c r="Y1434" i="1"/>
  <c r="Y1514" i="1" s="1"/>
  <c r="AC1510" i="1"/>
  <c r="X1431" i="1"/>
  <c r="X1511" i="1" s="1"/>
  <c r="Z1434" i="1"/>
  <c r="Z1514" i="1" s="1"/>
  <c r="AB1508" i="1"/>
  <c r="X1427" i="1"/>
  <c r="X1507" i="1" s="1"/>
  <c r="N1430" i="1"/>
  <c r="N1510" i="1" s="1"/>
  <c r="M1434" i="1"/>
  <c r="X1428" i="1"/>
  <c r="X1508" i="1" s="1"/>
  <c r="S1433" i="1"/>
  <c r="S1513" i="1" s="1"/>
  <c r="Y1511" i="1"/>
  <c r="O1434" i="1"/>
  <c r="AA1431" i="1"/>
  <c r="AA1511" i="1" s="1"/>
  <c r="I1434" i="1"/>
  <c r="AC1434" i="1"/>
  <c r="AC1514" i="1" s="1"/>
  <c r="Z1508" i="1"/>
  <c r="AA1428" i="1"/>
  <c r="AA1508" i="1" s="1"/>
  <c r="X1432" i="1"/>
  <c r="X1512" i="1" s="1"/>
  <c r="W1512" i="1"/>
  <c r="S1429" i="1"/>
  <c r="S1509" i="1" s="1"/>
  <c r="N1428" i="1"/>
  <c r="N1508" i="1" s="1"/>
  <c r="T1434" i="1"/>
  <c r="T1514" i="1" s="1"/>
  <c r="R1434" i="1"/>
  <c r="X1429" i="1"/>
  <c r="X1509" i="1" s="1"/>
  <c r="L1434" i="1"/>
  <c r="S1432" i="1"/>
  <c r="S1512" i="1" s="1"/>
  <c r="X1430" i="1"/>
  <c r="X1510" i="1" s="1"/>
  <c r="R1513" i="1"/>
  <c r="N1431" i="1"/>
  <c r="N1511" i="1" s="1"/>
  <c r="X1433" i="1"/>
  <c r="X1513" i="1" s="1"/>
  <c r="AB1434" i="1"/>
  <c r="AB1514" i="1" s="1"/>
  <c r="V1434" i="1"/>
  <c r="V1514" i="1" s="1"/>
  <c r="J1434" i="1"/>
  <c r="D624" i="33"/>
  <c r="B465" i="2" s="1"/>
  <c r="S1427" i="1"/>
  <c r="S1507" i="1" s="1"/>
  <c r="H946" i="1" l="1"/>
  <c r="T947" i="1"/>
  <c r="X947" i="1" s="1"/>
  <c r="R947" i="1"/>
  <c r="S947" i="1" s="1"/>
  <c r="H947" i="1" s="1"/>
  <c r="T948" i="1"/>
  <c r="X948" i="1" s="1"/>
  <c r="K240" i="2"/>
  <c r="D557" i="33"/>
  <c r="B240" i="2" s="1"/>
  <c r="I1514" i="1"/>
  <c r="M1514" i="1"/>
  <c r="N1434" i="1"/>
  <c r="N1514" i="1" s="1"/>
  <c r="H1431" i="1"/>
  <c r="H1511" i="1" s="1"/>
  <c r="AA1434" i="1"/>
  <c r="AA1514" i="1" s="1"/>
  <c r="H1433" i="1"/>
  <c r="S1434" i="1"/>
  <c r="S1514" i="1" s="1"/>
  <c r="H1428" i="1"/>
  <c r="O1514" i="1"/>
  <c r="L1514" i="1"/>
  <c r="H1432" i="1"/>
  <c r="R1514" i="1"/>
  <c r="H1429" i="1"/>
  <c r="H1430" i="1"/>
  <c r="J1514" i="1"/>
  <c r="X1434" i="1"/>
  <c r="X1514" i="1" s="1"/>
  <c r="H1427" i="1"/>
  <c r="R948" i="1" l="1"/>
  <c r="S948" i="1" s="1"/>
  <c r="H948" i="1" s="1"/>
  <c r="H1507" i="1"/>
  <c r="H1509" i="1"/>
  <c r="H1512" i="1"/>
  <c r="H1508" i="1"/>
  <c r="H1513" i="1"/>
  <c r="H1510" i="1"/>
  <c r="H1434" i="1"/>
  <c r="H1514" i="1" s="1"/>
  <c r="Q505" i="1" l="1"/>
  <c r="Q1977" i="1"/>
  <c r="L505" i="1"/>
  <c r="L1977" i="1"/>
  <c r="V505" i="1"/>
  <c r="V1977" i="1"/>
  <c r="I506" i="1"/>
  <c r="I1978" i="1"/>
  <c r="U505" i="1"/>
  <c r="U1977" i="1"/>
  <c r="R507" i="1"/>
  <c r="R1979" i="1"/>
  <c r="AC511" i="1"/>
  <c r="AC1983" i="1"/>
  <c r="T508" i="1"/>
  <c r="T1980" i="1"/>
  <c r="K507" i="1"/>
  <c r="K1979" i="1"/>
  <c r="M512" i="1"/>
  <c r="M1984" i="1"/>
  <c r="U512" i="1"/>
  <c r="U1984" i="1"/>
  <c r="L511" i="1"/>
  <c r="L1983" i="1"/>
  <c r="Q507" i="1"/>
  <c r="Q1979" i="1"/>
  <c r="U506" i="1"/>
  <c r="U1978" i="1"/>
  <c r="P508" i="1"/>
  <c r="P1980" i="1"/>
  <c r="P506" i="1"/>
  <c r="P1978" i="1"/>
  <c r="Z512" i="1"/>
  <c r="Z1984" i="1"/>
  <c r="Y510" i="1"/>
  <c r="Y1982" i="1"/>
  <c r="O507" i="1"/>
  <c r="O1979" i="1"/>
  <c r="K506" i="1"/>
  <c r="K1978" i="1"/>
  <c r="Z511" i="1"/>
  <c r="Z1983" i="1"/>
  <c r="V512" i="1"/>
  <c r="V1984" i="1"/>
  <c r="T512" i="1"/>
  <c r="T1984" i="1"/>
  <c r="J508" i="1"/>
  <c r="J1980" i="1"/>
  <c r="M511" i="1"/>
  <c r="M1983" i="1"/>
  <c r="P510" i="1"/>
  <c r="P1982" i="1"/>
  <c r="K508" i="1"/>
  <c r="K1980" i="1"/>
  <c r="J512" i="1"/>
  <c r="J1984" i="1"/>
  <c r="AD512" i="1"/>
  <c r="AD1984" i="1"/>
  <c r="O512" i="1"/>
  <c r="O1984" i="1"/>
  <c r="Q509" i="1"/>
  <c r="Q1981" i="1"/>
  <c r="AC506" i="1"/>
  <c r="AC1978" i="1"/>
  <c r="P507" i="1"/>
  <c r="P1979" i="1"/>
  <c r="K509" i="1"/>
  <c r="K1981" i="1"/>
  <c r="K510" i="1"/>
  <c r="K1982" i="1"/>
  <c r="AD505" i="1"/>
  <c r="AC1977" i="1"/>
  <c r="I508" i="1"/>
  <c r="I1980" i="1"/>
  <c r="T505" i="1"/>
  <c r="I1983" i="1"/>
  <c r="I1977" i="1"/>
  <c r="AB1979" i="1"/>
  <c r="Q1984" i="1"/>
  <c r="T506" i="1"/>
  <c r="T1978" i="1"/>
  <c r="L1979" i="1"/>
  <c r="AD1982" i="1"/>
  <c r="AD508" i="1"/>
  <c r="AD1980" i="1"/>
  <c r="J1981" i="1"/>
  <c r="L512" i="1"/>
  <c r="L1984" i="1"/>
  <c r="W507" i="1"/>
  <c r="R1980" i="1"/>
  <c r="O1978" i="1"/>
  <c r="P511" i="1"/>
  <c r="P1983" i="1"/>
  <c r="V1981" i="1"/>
  <c r="AC1980" i="1"/>
  <c r="Z508" i="1"/>
  <c r="Z1980" i="1"/>
  <c r="Y1984" i="1"/>
  <c r="U1981" i="1"/>
  <c r="W506" i="1"/>
  <c r="W1978" i="1"/>
  <c r="AD1983" i="1"/>
  <c r="Z510" i="1"/>
  <c r="Z1982" i="1"/>
  <c r="AB1982" i="1"/>
  <c r="Z505" i="1"/>
  <c r="Z1977" i="1"/>
  <c r="R505" i="1"/>
  <c r="R1977" i="1"/>
  <c r="M505" i="1"/>
  <c r="Y505" i="1"/>
  <c r="Y1977" i="1"/>
  <c r="I1979" i="1"/>
  <c r="O505" i="1"/>
  <c r="O508" i="1"/>
  <c r="O1980" i="1"/>
  <c r="Q506" i="1"/>
  <c r="P1981" i="1"/>
  <c r="AD506" i="1"/>
  <c r="R511" i="1"/>
  <c r="R1983" i="1"/>
  <c r="Y1979" i="1"/>
  <c r="W511" i="1"/>
  <c r="T509" i="1"/>
  <c r="T1981" i="1"/>
  <c r="M506" i="1"/>
  <c r="R509" i="1"/>
  <c r="J507" i="1"/>
  <c r="K511" i="1"/>
  <c r="K1983" i="1"/>
  <c r="O1981" i="1"/>
  <c r="Y506" i="1"/>
  <c r="J510" i="1"/>
  <c r="J1982" i="1"/>
  <c r="AB511" i="1"/>
  <c r="AC1982" i="1"/>
  <c r="V508" i="1"/>
  <c r="M508" i="1"/>
  <c r="M1980" i="1"/>
  <c r="R512" i="1"/>
  <c r="R1984" i="1"/>
  <c r="AD1979" i="1"/>
  <c r="Y511" i="1"/>
  <c r="U511" i="1"/>
  <c r="U1983" i="1"/>
  <c r="L508" i="1"/>
  <c r="Q1982" i="1"/>
  <c r="W510" i="1"/>
  <c r="O510" i="1"/>
  <c r="O1982" i="1"/>
  <c r="AC507" i="1"/>
  <c r="AC1979" i="1"/>
  <c r="J1977" i="1"/>
  <c r="I510" i="1"/>
  <c r="I1982" i="1"/>
  <c r="AB1977" i="1"/>
  <c r="K1977" i="1"/>
  <c r="I512" i="1"/>
  <c r="I1984" i="1"/>
  <c r="W505" i="1"/>
  <c r="AB1984" i="1"/>
  <c r="U507" i="1"/>
  <c r="U1979" i="1"/>
  <c r="AC512" i="1"/>
  <c r="AC1984" i="1"/>
  <c r="W1981" i="1"/>
  <c r="AB506" i="1"/>
  <c r="AB1978" i="1"/>
  <c r="P1984" i="1"/>
  <c r="K1984" i="1"/>
  <c r="AB509" i="1"/>
  <c r="AB1981" i="1"/>
  <c r="J1983" i="1"/>
  <c r="M1979" i="1"/>
  <c r="T507" i="1"/>
  <c r="T1979" i="1"/>
  <c r="T511" i="1"/>
  <c r="L1978" i="1"/>
  <c r="Z506" i="1"/>
  <c r="Z1978" i="1"/>
  <c r="L510" i="1"/>
  <c r="L1982" i="1"/>
  <c r="L1981" i="1"/>
  <c r="V511" i="1"/>
  <c r="V1983" i="1"/>
  <c r="J506" i="1"/>
  <c r="J1978" i="1"/>
  <c r="Y1981" i="1"/>
  <c r="U508" i="1"/>
  <c r="U1980" i="1"/>
  <c r="V1979" i="1"/>
  <c r="W1982" i="1" l="1"/>
  <c r="Y1983" i="1"/>
  <c r="AA1983" i="1" s="1"/>
  <c r="V1980" i="1"/>
  <c r="Y1978" i="1"/>
  <c r="AA1978" i="1" s="1"/>
  <c r="J1979" i="1"/>
  <c r="Q1980" i="1"/>
  <c r="S1980" i="1" s="1"/>
  <c r="AD1978" i="1"/>
  <c r="O1977" i="1"/>
  <c r="Y509" i="1"/>
  <c r="L509" i="1"/>
  <c r="L506" i="1"/>
  <c r="N506" i="1" s="1"/>
  <c r="W509" i="1"/>
  <c r="AB512" i="1"/>
  <c r="K505" i="1"/>
  <c r="N505" i="1" s="1"/>
  <c r="Q510" i="1"/>
  <c r="AD507" i="1"/>
  <c r="AC510" i="1"/>
  <c r="R1978" i="1"/>
  <c r="P509" i="1"/>
  <c r="AB510" i="1"/>
  <c r="Y512" i="1"/>
  <c r="AA512" i="1" s="1"/>
  <c r="R508" i="1"/>
  <c r="I511" i="1"/>
  <c r="Y1980" i="1"/>
  <c r="AA1980" i="1" s="1"/>
  <c r="Z1979" i="1"/>
  <c r="AA1979" i="1" s="1"/>
  <c r="V1978" i="1"/>
  <c r="X1978" i="1" s="1"/>
  <c r="R1982" i="1"/>
  <c r="S1982" i="1" s="1"/>
  <c r="AB1980" i="1"/>
  <c r="T1982" i="1"/>
  <c r="Q1983" i="1"/>
  <c r="O1983" i="1"/>
  <c r="P1977" i="1"/>
  <c r="L1980" i="1"/>
  <c r="N1980" i="1" s="1"/>
  <c r="M1978" i="1"/>
  <c r="N1978" i="1" s="1"/>
  <c r="Y507" i="1"/>
  <c r="Z1981" i="1"/>
  <c r="AA1981" i="1" s="1"/>
  <c r="AC509" i="1"/>
  <c r="W1979" i="1"/>
  <c r="X1979" i="1" s="1"/>
  <c r="W508" i="1"/>
  <c r="X508" i="1" s="1"/>
  <c r="T1977" i="1"/>
  <c r="V507" i="1"/>
  <c r="X507" i="1" s="1"/>
  <c r="T1983" i="1"/>
  <c r="J511" i="1"/>
  <c r="P512" i="1"/>
  <c r="W1977" i="1"/>
  <c r="AB505" i="1"/>
  <c r="W512" i="1"/>
  <c r="X512" i="1" s="1"/>
  <c r="Y508" i="1"/>
  <c r="AA508" i="1" s="1"/>
  <c r="Z507" i="1"/>
  <c r="T510" i="1"/>
  <c r="Q511" i="1"/>
  <c r="AA1977" i="1"/>
  <c r="M509" i="1"/>
  <c r="AD509" i="1"/>
  <c r="U510" i="1"/>
  <c r="I509" i="1"/>
  <c r="V506" i="1"/>
  <c r="X506" i="1" s="1"/>
  <c r="R510" i="1"/>
  <c r="AB508" i="1"/>
  <c r="O511" i="1"/>
  <c r="P505" i="1"/>
  <c r="S505" i="1" s="1"/>
  <c r="W1983" i="1"/>
  <c r="M1977" i="1"/>
  <c r="N1977" i="1" s="1"/>
  <c r="R506" i="1"/>
  <c r="R1981" i="1"/>
  <c r="S1981" i="1" s="1"/>
  <c r="W1984" i="1"/>
  <c r="X1984" i="1" s="1"/>
  <c r="M1981" i="1"/>
  <c r="N1981" i="1" s="1"/>
  <c r="AD1981" i="1"/>
  <c r="L507" i="1"/>
  <c r="U1982" i="1"/>
  <c r="I1981" i="1"/>
  <c r="AC1981" i="1"/>
  <c r="V510" i="1"/>
  <c r="V509" i="1"/>
  <c r="W1980" i="1"/>
  <c r="M510" i="1"/>
  <c r="N510" i="1" s="1"/>
  <c r="AB507" i="1"/>
  <c r="AD1977" i="1"/>
  <c r="AB1983" i="1"/>
  <c r="O509" i="1"/>
  <c r="Q1978" i="1"/>
  <c r="I507" i="1"/>
  <c r="Z509" i="1"/>
  <c r="V1982" i="1"/>
  <c r="M1982" i="1"/>
  <c r="N1982" i="1" s="1"/>
  <c r="K512" i="1"/>
  <c r="N512" i="1" s="1"/>
  <c r="J505" i="1"/>
  <c r="AC508" i="1"/>
  <c r="J509" i="1"/>
  <c r="Q512" i="1"/>
  <c r="M507" i="1"/>
  <c r="Q508" i="1"/>
  <c r="AD511" i="1"/>
  <c r="U509" i="1"/>
  <c r="O506" i="1"/>
  <c r="AD510" i="1"/>
  <c r="I505" i="1"/>
  <c r="AC505" i="1"/>
  <c r="N1984" i="1"/>
  <c r="N1983" i="1"/>
  <c r="AA1984" i="1"/>
  <c r="AA511" i="1"/>
  <c r="N511" i="1"/>
  <c r="AA505" i="1"/>
  <c r="AA506" i="1"/>
  <c r="X505" i="1"/>
  <c r="X1981" i="1"/>
  <c r="N508" i="1"/>
  <c r="S507" i="1"/>
  <c r="AA510" i="1"/>
  <c r="X511" i="1"/>
  <c r="S1984" i="1"/>
  <c r="S1979" i="1"/>
  <c r="AA1982" i="1"/>
  <c r="N1979" i="1"/>
  <c r="S1978" i="1" l="1"/>
  <c r="H1978" i="1" s="1"/>
  <c r="S510" i="1"/>
  <c r="X1983" i="1"/>
  <c r="S1977" i="1"/>
  <c r="X510" i="1"/>
  <c r="S1983" i="1"/>
  <c r="X1977" i="1"/>
  <c r="AA507" i="1"/>
  <c r="N509" i="1"/>
  <c r="X1980" i="1"/>
  <c r="H1980" i="1" s="1"/>
  <c r="S509" i="1"/>
  <c r="S508" i="1"/>
  <c r="H508" i="1" s="1"/>
  <c r="X1982" i="1"/>
  <c r="H1982" i="1" s="1"/>
  <c r="AA509" i="1"/>
  <c r="S511" i="1"/>
  <c r="H511" i="1" s="1"/>
  <c r="S506" i="1"/>
  <c r="H506" i="1" s="1"/>
  <c r="S512" i="1"/>
  <c r="H512" i="1" s="1"/>
  <c r="N507" i="1"/>
  <c r="X509" i="1"/>
  <c r="H1979" i="1"/>
  <c r="H1981" i="1"/>
  <c r="H1984" i="1"/>
  <c r="H505" i="1"/>
  <c r="H507" i="1" l="1"/>
  <c r="H510" i="1"/>
  <c r="H1983" i="1"/>
  <c r="H1977" i="1"/>
  <c r="H509" i="1"/>
  <c r="O545" i="1" l="1"/>
  <c r="O2017" i="1"/>
  <c r="W545" i="1"/>
  <c r="W2017" i="1"/>
  <c r="V545" i="1"/>
  <c r="V2017" i="1"/>
  <c r="L545" i="1"/>
  <c r="L2017" i="1"/>
  <c r="Z545" i="1"/>
  <c r="Z2017" i="1"/>
  <c r="Y545" i="1"/>
  <c r="Y2017" i="1"/>
  <c r="R552" i="1"/>
  <c r="R2024" i="1"/>
  <c r="R545" i="1"/>
  <c r="R2017" i="1"/>
  <c r="K552" i="1"/>
  <c r="K2024" i="1"/>
  <c r="Y551" i="1"/>
  <c r="Y2023" i="1"/>
  <c r="U547" i="1"/>
  <c r="U2019" i="1"/>
  <c r="P550" i="1"/>
  <c r="P2022" i="1"/>
  <c r="U549" i="1"/>
  <c r="U2021" i="1"/>
  <c r="K551" i="1"/>
  <c r="K2023" i="1"/>
  <c r="Q547" i="1"/>
  <c r="Q2019" i="1"/>
  <c r="R546" i="1"/>
  <c r="R2018" i="1"/>
  <c r="V550" i="1"/>
  <c r="V2022" i="1"/>
  <c r="L551" i="1"/>
  <c r="L2023" i="1"/>
  <c r="AD547" i="1"/>
  <c r="AD2019" i="1"/>
  <c r="M547" i="1"/>
  <c r="M2019" i="1"/>
  <c r="O548" i="1"/>
  <c r="O2020" i="1"/>
  <c r="L549" i="1"/>
  <c r="L2021" i="1"/>
  <c r="Z546" i="1"/>
  <c r="Z2018" i="1"/>
  <c r="J550" i="1"/>
  <c r="J2022" i="1"/>
  <c r="T548" i="1"/>
  <c r="T2020" i="1"/>
  <c r="Y546" i="1"/>
  <c r="Y2018" i="1"/>
  <c r="W548" i="1"/>
  <c r="W2020" i="1"/>
  <c r="Z548" i="1"/>
  <c r="Z2020" i="1"/>
  <c r="V547" i="1"/>
  <c r="V2019" i="1"/>
  <c r="Y550" i="1"/>
  <c r="Y2022" i="1"/>
  <c r="T546" i="1"/>
  <c r="T2018" i="1"/>
  <c r="AB548" i="1"/>
  <c r="AB2020" i="1"/>
  <c r="AB549" i="1"/>
  <c r="AB2021" i="1"/>
  <c r="W546" i="1"/>
  <c r="W2018" i="1"/>
  <c r="V552" i="1"/>
  <c r="V2024" i="1"/>
  <c r="J552" i="1"/>
  <c r="J2024" i="1"/>
  <c r="U545" i="1"/>
  <c r="U2017" i="1"/>
  <c r="AC552" i="1"/>
  <c r="AC2024" i="1"/>
  <c r="K545" i="1"/>
  <c r="K2017" i="1"/>
  <c r="J551" i="1"/>
  <c r="J2023" i="1"/>
  <c r="M550" i="1"/>
  <c r="M2022" i="1"/>
  <c r="K546" i="1"/>
  <c r="K2018" i="1"/>
  <c r="O546" i="1"/>
  <c r="O2018" i="1"/>
  <c r="AC551" i="1"/>
  <c r="AC2023" i="1"/>
  <c r="W549" i="1"/>
  <c r="W2021" i="1"/>
  <c r="K547" i="1"/>
  <c r="K2019" i="1"/>
  <c r="M549" i="1"/>
  <c r="M2021" i="1"/>
  <c r="V549" i="1"/>
  <c r="V2021" i="1"/>
  <c r="Q546" i="1"/>
  <c r="Q2018" i="1"/>
  <c r="J547" i="1"/>
  <c r="J2019" i="1"/>
  <c r="T547" i="1"/>
  <c r="T2019" i="1"/>
  <c r="Q551" i="1"/>
  <c r="Q2023" i="1"/>
  <c r="J546" i="1"/>
  <c r="J2018" i="1"/>
  <c r="J549" i="1"/>
  <c r="J2021" i="1"/>
  <c r="P548" i="1"/>
  <c r="P2020" i="1"/>
  <c r="AB546" i="1"/>
  <c r="AB2018" i="1"/>
  <c r="M546" i="1"/>
  <c r="M2018" i="1"/>
  <c r="P549" i="1"/>
  <c r="P2021" i="1"/>
  <c r="R547" i="1"/>
  <c r="R2019" i="1"/>
  <c r="O549" i="1"/>
  <c r="O2021" i="1"/>
  <c r="L548" i="1"/>
  <c r="L2020" i="1"/>
  <c r="R550" i="1"/>
  <c r="R2022" i="1"/>
  <c r="L550" i="1"/>
  <c r="L2022" i="1"/>
  <c r="AB547" i="1"/>
  <c r="AB2019" i="1"/>
  <c r="K604" i="1"/>
  <c r="AD606" i="1"/>
  <c r="AD2078" i="1"/>
  <c r="AC605" i="1"/>
  <c r="AC2077" i="1"/>
  <c r="AB603" i="1"/>
  <c r="AB2075" i="1"/>
  <c r="AC545" i="1"/>
  <c r="AC2017" i="1"/>
  <c r="Y552" i="1"/>
  <c r="Y2024" i="1"/>
  <c r="AB552" i="1"/>
  <c r="AB2024" i="1"/>
  <c r="Z552" i="1"/>
  <c r="Z2024" i="1"/>
  <c r="AD552" i="1"/>
  <c r="AD2024" i="1"/>
  <c r="M552" i="1"/>
  <c r="M2024" i="1"/>
  <c r="O552" i="1"/>
  <c r="O2024" i="1"/>
  <c r="AD545" i="1"/>
  <c r="AD2017" i="1"/>
  <c r="T552" i="1"/>
  <c r="T2024" i="1"/>
  <c r="U546" i="1"/>
  <c r="U2018" i="1"/>
  <c r="AC548" i="1"/>
  <c r="AC2020" i="1"/>
  <c r="U550" i="1"/>
  <c r="U2022" i="1"/>
  <c r="Q549" i="1"/>
  <c r="Q2021" i="1"/>
  <c r="U548" i="1"/>
  <c r="U2020" i="1"/>
  <c r="AC549" i="1"/>
  <c r="AC2021" i="1"/>
  <c r="W551" i="1"/>
  <c r="W2023" i="1"/>
  <c r="V551" i="1"/>
  <c r="V2023" i="1"/>
  <c r="T550" i="1"/>
  <c r="T2022" i="1"/>
  <c r="V546" i="1"/>
  <c r="V2018" i="1"/>
  <c r="Z547" i="1"/>
  <c r="Z2019" i="1"/>
  <c r="Z551" i="1"/>
  <c r="Z2023" i="1"/>
  <c r="W550" i="1"/>
  <c r="W2022" i="1"/>
  <c r="AB550" i="1"/>
  <c r="AB2022" i="1"/>
  <c r="Y548" i="1"/>
  <c r="Y2020" i="1"/>
  <c r="R548" i="1"/>
  <c r="R2020" i="1"/>
  <c r="AD546" i="1"/>
  <c r="AD2018" i="1"/>
  <c r="L547" i="1"/>
  <c r="L2019" i="1"/>
  <c r="T551" i="1"/>
  <c r="T2023" i="1"/>
  <c r="AD549" i="1"/>
  <c r="AD2021" i="1"/>
  <c r="K549" i="1"/>
  <c r="K2021" i="1"/>
  <c r="L546" i="1"/>
  <c r="L2018" i="1"/>
  <c r="Q548" i="1"/>
  <c r="Q2020" i="1"/>
  <c r="R551" i="1"/>
  <c r="R2023" i="1"/>
  <c r="U551" i="1"/>
  <c r="U2023" i="1"/>
  <c r="R549" i="1"/>
  <c r="R2021" i="1"/>
  <c r="L605" i="1"/>
  <c r="L2077" i="1"/>
  <c r="L604" i="1"/>
  <c r="L2076" i="1"/>
  <c r="J606" i="1"/>
  <c r="J2078" i="1"/>
  <c r="U604" i="1"/>
  <c r="U2076" i="1"/>
  <c r="AB602" i="1"/>
  <c r="AB2167" i="1"/>
  <c r="AB2074" i="1"/>
  <c r="J603" i="1"/>
  <c r="J2168" i="1"/>
  <c r="J2075" i="1"/>
  <c r="AB607" i="1"/>
  <c r="AB2079" i="1"/>
  <c r="Y606" i="1"/>
  <c r="Y2078" i="1"/>
  <c r="AB604" i="1"/>
  <c r="AB2076" i="1"/>
  <c r="L607" i="1"/>
  <c r="L2079" i="1"/>
  <c r="P604" i="1"/>
  <c r="P2076" i="1"/>
  <c r="Y605" i="1"/>
  <c r="Y2170" i="1"/>
  <c r="Y2077" i="1"/>
  <c r="W607" i="1"/>
  <c r="W2079" i="1"/>
  <c r="P607" i="1"/>
  <c r="P2172" i="1"/>
  <c r="P2079" i="1"/>
  <c r="M605" i="1"/>
  <c r="M2077" i="1"/>
  <c r="J605" i="1"/>
  <c r="J2077" i="1"/>
  <c r="AC602" i="1"/>
  <c r="AC2074" i="1"/>
  <c r="Z603" i="1"/>
  <c r="Z2075" i="1"/>
  <c r="M602" i="1"/>
  <c r="M2074" i="1"/>
  <c r="T603" i="1"/>
  <c r="T2168" i="1"/>
  <c r="T2075" i="1"/>
  <c r="U606" i="1"/>
  <c r="U2078" i="1"/>
  <c r="J604" i="1"/>
  <c r="J2076" i="1"/>
  <c r="J2169" i="1"/>
  <c r="R605" i="1"/>
  <c r="R2077" i="1"/>
  <c r="Z2169" i="1"/>
  <c r="AD605" i="1"/>
  <c r="AD2170" i="1"/>
  <c r="AD2077" i="1"/>
  <c r="Q552" i="1"/>
  <c r="Q2024" i="1"/>
  <c r="AB545" i="1"/>
  <c r="AB2017" i="1"/>
  <c r="Q545" i="1"/>
  <c r="Q2017" i="1"/>
  <c r="J545" i="1"/>
  <c r="J2017" i="1"/>
  <c r="T545" i="1"/>
  <c r="T2017" i="1"/>
  <c r="L552" i="1"/>
  <c r="L2024" i="1"/>
  <c r="U552" i="1"/>
  <c r="U2024" i="1"/>
  <c r="P545" i="1"/>
  <c r="P2017" i="1"/>
  <c r="P552" i="1"/>
  <c r="P2024" i="1"/>
  <c r="W552" i="1"/>
  <c r="W2024" i="1"/>
  <c r="M545" i="1"/>
  <c r="M2017" i="1"/>
  <c r="AD548" i="1"/>
  <c r="AD2020" i="1"/>
  <c r="P551" i="1"/>
  <c r="P2023" i="1"/>
  <c r="M548" i="1"/>
  <c r="M2020" i="1"/>
  <c r="AD551" i="1"/>
  <c r="AD2023" i="1"/>
  <c r="Z549" i="1"/>
  <c r="Z2021" i="1"/>
  <c r="AC547" i="1"/>
  <c r="AC2019" i="1"/>
  <c r="M551" i="1"/>
  <c r="M2023" i="1"/>
  <c r="K550" i="1"/>
  <c r="K2022" i="1"/>
  <c r="O547" i="1"/>
  <c r="O2019" i="1"/>
  <c r="O550" i="1"/>
  <c r="O2022" i="1"/>
  <c r="Y549" i="1"/>
  <c r="Y2021" i="1"/>
  <c r="O551" i="1"/>
  <c r="O2023" i="1"/>
  <c r="Q550" i="1"/>
  <c r="Q2022" i="1"/>
  <c r="AD550" i="1"/>
  <c r="AD2022" i="1"/>
  <c r="T549" i="1"/>
  <c r="T2021" i="1"/>
  <c r="K548" i="1"/>
  <c r="K2020" i="1"/>
  <c r="P546" i="1"/>
  <c r="P2018" i="1"/>
  <c r="V548" i="1"/>
  <c r="V2020" i="1"/>
  <c r="Y547" i="1"/>
  <c r="Y2019" i="1"/>
  <c r="AB551" i="1"/>
  <c r="AB2023" i="1"/>
  <c r="P547" i="1"/>
  <c r="P2019" i="1"/>
  <c r="Z550" i="1"/>
  <c r="Z2022" i="1"/>
  <c r="J548" i="1"/>
  <c r="J2020" i="1"/>
  <c r="AC550" i="1"/>
  <c r="AC2022" i="1"/>
  <c r="AC546" i="1"/>
  <c r="AC2018" i="1"/>
  <c r="W547" i="1"/>
  <c r="W2019" i="1"/>
  <c r="Q607" i="1"/>
  <c r="Q2079" i="1"/>
  <c r="Z602" i="1"/>
  <c r="Z2074" i="1"/>
  <c r="AC606" i="1"/>
  <c r="AC2078" i="1"/>
  <c r="V602" i="1"/>
  <c r="V2167" i="1"/>
  <c r="V2074" i="1"/>
  <c r="L603" i="1"/>
  <c r="L2168" i="1"/>
  <c r="L2075" i="1"/>
  <c r="W605" i="1"/>
  <c r="W2077" i="1"/>
  <c r="K605" i="1"/>
  <c r="K2077" i="1"/>
  <c r="O605" i="1"/>
  <c r="O2077" i="1"/>
  <c r="R606" i="1"/>
  <c r="R2078" i="1"/>
  <c r="V605" i="1"/>
  <c r="V2077" i="1"/>
  <c r="AD602" i="1"/>
  <c r="AD2074" i="1"/>
  <c r="M603" i="1"/>
  <c r="M2075" i="1"/>
  <c r="M607" i="1"/>
  <c r="M2079" i="1"/>
  <c r="M606" i="1"/>
  <c r="M2078" i="1"/>
  <c r="P606" i="1"/>
  <c r="P2171" i="1"/>
  <c r="P2078" i="1"/>
  <c r="R604" i="1"/>
  <c r="R2076" i="1"/>
  <c r="W602" i="1"/>
  <c r="W2074" i="1"/>
  <c r="V604" i="1"/>
  <c r="V2076" i="1"/>
  <c r="T607" i="1"/>
  <c r="T2079" i="1"/>
  <c r="K603" i="1"/>
  <c r="K2075" i="1"/>
  <c r="T602" i="1"/>
  <c r="T2167" i="1"/>
  <c r="T2074" i="1"/>
  <c r="Q605" i="1"/>
  <c r="Q2077" i="1"/>
  <c r="Z605" i="1"/>
  <c r="Z2170" i="1"/>
  <c r="Z2077" i="1"/>
  <c r="Q2075" i="1"/>
  <c r="O2076" i="1"/>
  <c r="I552" i="1"/>
  <c r="I2024" i="1"/>
  <c r="M2171" i="1" l="1"/>
  <c r="K2170" i="1"/>
  <c r="K2168" i="1"/>
  <c r="M2167" i="1"/>
  <c r="Q2170" i="1"/>
  <c r="O2169" i="1"/>
  <c r="M2172" i="1"/>
  <c r="U2169" i="1"/>
  <c r="L2170" i="1"/>
  <c r="J2171" i="1"/>
  <c r="AB2168" i="1"/>
  <c r="AC2170" i="1"/>
  <c r="J2170" i="1"/>
  <c r="Y2171" i="1"/>
  <c r="R2170" i="1"/>
  <c r="L2172" i="1"/>
  <c r="L2169" i="1"/>
  <c r="M2170" i="1"/>
  <c r="Z2168" i="1"/>
  <c r="AD2171" i="1"/>
  <c r="J2172" i="1"/>
  <c r="O604" i="1"/>
  <c r="Z2076" i="1"/>
  <c r="Q2074" i="1"/>
  <c r="N2022" i="1"/>
  <c r="Z604" i="1"/>
  <c r="O2079" i="1"/>
  <c r="O607" i="1"/>
  <c r="Y602" i="1"/>
  <c r="AA602" i="1" s="1"/>
  <c r="Y2074" i="1"/>
  <c r="AA2074" i="1" s="1"/>
  <c r="Y2167" i="1"/>
  <c r="U603" i="1"/>
  <c r="U2168" i="1"/>
  <c r="U605" i="1"/>
  <c r="U2170" i="1"/>
  <c r="K2172" i="1"/>
  <c r="K607" i="1"/>
  <c r="N607" i="1" s="1"/>
  <c r="K2079" i="1"/>
  <c r="N2079" i="1" s="1"/>
  <c r="U2074" i="1"/>
  <c r="X2074" i="1" s="1"/>
  <c r="U2167" i="1"/>
  <c r="Q2169" i="1"/>
  <c r="Q2076" i="1"/>
  <c r="S2076" i="1" s="1"/>
  <c r="Q604" i="1"/>
  <c r="P603" i="1"/>
  <c r="AD2172" i="1"/>
  <c r="Q2167" i="1"/>
  <c r="O2172" i="1"/>
  <c r="T2077" i="1"/>
  <c r="U2077" i="1"/>
  <c r="Q2168" i="1"/>
  <c r="Q603" i="1"/>
  <c r="T2170" i="1"/>
  <c r="T605" i="1"/>
  <c r="Q602" i="1"/>
  <c r="R603" i="1"/>
  <c r="K2074" i="1"/>
  <c r="T2171" i="1"/>
  <c r="R2168" i="1"/>
  <c r="K602" i="1"/>
  <c r="W603" i="1"/>
  <c r="V603" i="1"/>
  <c r="N2021" i="1"/>
  <c r="K2076" i="1"/>
  <c r="J607" i="1"/>
  <c r="K2169" i="1"/>
  <c r="J2079" i="1"/>
  <c r="Y2076" i="1"/>
  <c r="Y604" i="1"/>
  <c r="Y2169" i="1"/>
  <c r="L2078" i="1"/>
  <c r="J602" i="1"/>
  <c r="P2170" i="1"/>
  <c r="P605" i="1"/>
  <c r="S605" i="1" s="1"/>
  <c r="Z2172" i="1"/>
  <c r="Z2079" i="1"/>
  <c r="Z607" i="1"/>
  <c r="M604" i="1"/>
  <c r="N604" i="1" s="1"/>
  <c r="M2169" i="1"/>
  <c r="M2076" i="1"/>
  <c r="AD603" i="1"/>
  <c r="AD2168" i="1"/>
  <c r="AD2075" i="1"/>
  <c r="AD2076" i="1"/>
  <c r="AD604" i="1"/>
  <c r="AD2169" i="1"/>
  <c r="AB605" i="1"/>
  <c r="AB2077" i="1"/>
  <c r="AB2170" i="1"/>
  <c r="Y2075" i="1"/>
  <c r="AA2075" i="1" s="1"/>
  <c r="O2078" i="1"/>
  <c r="P2077" i="1"/>
  <c r="S2077" i="1" s="1"/>
  <c r="AA2020" i="1"/>
  <c r="U602" i="1"/>
  <c r="X602" i="1" s="1"/>
  <c r="P602" i="1"/>
  <c r="P2167" i="1"/>
  <c r="P2074" i="1"/>
  <c r="P2168" i="1"/>
  <c r="P2075" i="1"/>
  <c r="AD607" i="1"/>
  <c r="AD2079" i="1"/>
  <c r="L2171" i="1"/>
  <c r="W2076" i="1"/>
  <c r="W604" i="1"/>
  <c r="L606" i="1"/>
  <c r="L602" i="1"/>
  <c r="W2169" i="1"/>
  <c r="L2074" i="1"/>
  <c r="O2167" i="1"/>
  <c r="O602" i="1"/>
  <c r="O2074" i="1"/>
  <c r="Y607" i="1"/>
  <c r="Y2172" i="1"/>
  <c r="Y2079" i="1"/>
  <c r="J2167" i="1"/>
  <c r="J2074" i="1"/>
  <c r="L2167" i="1"/>
  <c r="AC607" i="1"/>
  <c r="AC2172" i="1"/>
  <c r="AC2079" i="1"/>
  <c r="X2021" i="1"/>
  <c r="W2075" i="1"/>
  <c r="K2167" i="1"/>
  <c r="AC604" i="1"/>
  <c r="AC2076" i="1"/>
  <c r="O603" i="1"/>
  <c r="O2168" i="1"/>
  <c r="O2075" i="1"/>
  <c r="V606" i="1"/>
  <c r="V2171" i="1"/>
  <c r="V2075" i="1"/>
  <c r="V2168" i="1"/>
  <c r="T2078" i="1"/>
  <c r="T606" i="1"/>
  <c r="T604" i="1"/>
  <c r="T2169" i="1"/>
  <c r="R2074" i="1"/>
  <c r="R602" i="1"/>
  <c r="R607" i="1"/>
  <c r="R2172" i="1"/>
  <c r="R2079" i="1"/>
  <c r="X2017" i="1"/>
  <c r="R2075" i="1"/>
  <c r="W2168" i="1"/>
  <c r="V2078" i="1"/>
  <c r="AC2169" i="1"/>
  <c r="T2076" i="1"/>
  <c r="R2167" i="1"/>
  <c r="Y2168" i="1"/>
  <c r="Z2171" i="1"/>
  <c r="Z2078" i="1"/>
  <c r="AA2078" i="1" s="1"/>
  <c r="O606" i="1"/>
  <c r="O2171" i="1"/>
  <c r="W606" i="1"/>
  <c r="Z606" i="1"/>
  <c r="AA606" i="1" s="1"/>
  <c r="W2078" i="1"/>
  <c r="Y603" i="1"/>
  <c r="AA603" i="1" s="1"/>
  <c r="AA2017" i="1"/>
  <c r="AA2019" i="1"/>
  <c r="N2020" i="1"/>
  <c r="S2023" i="1"/>
  <c r="AA2021" i="1"/>
  <c r="S2019" i="1"/>
  <c r="X2023" i="1"/>
  <c r="S2024" i="1"/>
  <c r="AA2018" i="1"/>
  <c r="N2075" i="1"/>
  <c r="N603" i="1"/>
  <c r="J608" i="1"/>
  <c r="J2173" i="1"/>
  <c r="J2080" i="1"/>
  <c r="P2080" i="1"/>
  <c r="T608" i="1"/>
  <c r="T2080" i="1"/>
  <c r="S547" i="1"/>
  <c r="AA2077" i="1"/>
  <c r="Z601" i="1"/>
  <c r="Z2166" i="1"/>
  <c r="Z2073" i="1"/>
  <c r="O608" i="1"/>
  <c r="O2080" i="1"/>
  <c r="Q601" i="1"/>
  <c r="Q2166" i="1"/>
  <c r="Q2073" i="1"/>
  <c r="X2022" i="1"/>
  <c r="X552" i="1"/>
  <c r="AA2024" i="1"/>
  <c r="L608" i="1"/>
  <c r="L2080" i="1"/>
  <c r="I604" i="1"/>
  <c r="I2076" i="1"/>
  <c r="I605" i="1"/>
  <c r="I2170" i="1"/>
  <c r="I2077" i="1"/>
  <c r="S2021" i="1"/>
  <c r="X547" i="1"/>
  <c r="S546" i="1"/>
  <c r="M601" i="1"/>
  <c r="M2073" i="1"/>
  <c r="AA550" i="1"/>
  <c r="AA546" i="1"/>
  <c r="N551" i="1"/>
  <c r="AA551" i="1"/>
  <c r="AA545" i="1"/>
  <c r="I549" i="1"/>
  <c r="I2021" i="1"/>
  <c r="K601" i="1"/>
  <c r="K2166" i="1"/>
  <c r="K2073" i="1"/>
  <c r="Y601" i="1"/>
  <c r="Y2166" i="1"/>
  <c r="Y2073" i="1"/>
  <c r="Z608" i="1"/>
  <c r="Z2173" i="1"/>
  <c r="Z2080" i="1"/>
  <c r="O601" i="1"/>
  <c r="O2073" i="1"/>
  <c r="Q608" i="1"/>
  <c r="Q2080" i="1"/>
  <c r="X550" i="1"/>
  <c r="AA552" i="1"/>
  <c r="AB601" i="1"/>
  <c r="AB2166" i="1"/>
  <c r="AB2073" i="1"/>
  <c r="AD601" i="1"/>
  <c r="AD2166" i="1"/>
  <c r="AD2073" i="1"/>
  <c r="AC601" i="1"/>
  <c r="AC2166" i="1"/>
  <c r="AC2073" i="1"/>
  <c r="S549" i="1"/>
  <c r="N2018" i="1"/>
  <c r="N2017" i="1"/>
  <c r="I606" i="1"/>
  <c r="I2171" i="1"/>
  <c r="I2078" i="1"/>
  <c r="X546" i="1"/>
  <c r="X2020" i="1"/>
  <c r="S2020" i="1"/>
  <c r="S550" i="1"/>
  <c r="AA605" i="1"/>
  <c r="N549" i="1"/>
  <c r="N2077" i="1"/>
  <c r="N605" i="1"/>
  <c r="I607" i="1"/>
  <c r="I2079" i="1"/>
  <c r="I2172" i="1"/>
  <c r="K608" i="1"/>
  <c r="K2080" i="1"/>
  <c r="Y608" i="1"/>
  <c r="Y2173" i="1"/>
  <c r="Y2080" i="1"/>
  <c r="AA547" i="1"/>
  <c r="X549" i="1"/>
  <c r="AA549" i="1"/>
  <c r="I550" i="1"/>
  <c r="I2022" i="1"/>
  <c r="I547" i="1"/>
  <c r="I2019" i="1"/>
  <c r="AA2170" i="1"/>
  <c r="W601" i="1"/>
  <c r="W2166" i="1"/>
  <c r="W2073" i="1"/>
  <c r="R601" i="1"/>
  <c r="R2166" i="1"/>
  <c r="R2073" i="1"/>
  <c r="S552" i="1"/>
  <c r="AB2080" i="1"/>
  <c r="AD608" i="1"/>
  <c r="AC608" i="1"/>
  <c r="AC2080" i="1"/>
  <c r="X2019" i="1"/>
  <c r="N2019" i="1"/>
  <c r="S2018" i="1"/>
  <c r="N545" i="1"/>
  <c r="I601" i="1"/>
  <c r="I2166" i="1"/>
  <c r="I2073" i="1"/>
  <c r="U601" i="1"/>
  <c r="U2166" i="1"/>
  <c r="U2073" i="1"/>
  <c r="V601" i="1"/>
  <c r="V2166" i="1"/>
  <c r="V2073" i="1"/>
  <c r="N2023" i="1"/>
  <c r="N2024" i="1"/>
  <c r="I546" i="1"/>
  <c r="I2018" i="1"/>
  <c r="S2017" i="1"/>
  <c r="I548" i="1"/>
  <c r="I2020" i="1"/>
  <c r="J601" i="1"/>
  <c r="J2166" i="1"/>
  <c r="J2073" i="1"/>
  <c r="P601" i="1"/>
  <c r="P2073" i="1"/>
  <c r="T601" i="1"/>
  <c r="T2166" i="1"/>
  <c r="T2073" i="1"/>
  <c r="N548" i="1"/>
  <c r="S551" i="1"/>
  <c r="S2022" i="1"/>
  <c r="N550" i="1"/>
  <c r="I551" i="1"/>
  <c r="I2023" i="1"/>
  <c r="X545" i="1"/>
  <c r="I603" i="1"/>
  <c r="I2075" i="1"/>
  <c r="R608" i="1"/>
  <c r="R2080" i="1"/>
  <c r="X551" i="1"/>
  <c r="AA548" i="1"/>
  <c r="X2024" i="1"/>
  <c r="L601" i="1"/>
  <c r="L2166" i="1"/>
  <c r="L2073" i="1"/>
  <c r="N547" i="1"/>
  <c r="N546" i="1"/>
  <c r="I545" i="1"/>
  <c r="I2017" i="1"/>
  <c r="U608" i="1"/>
  <c r="U2080" i="1"/>
  <c r="V608" i="1"/>
  <c r="V2080" i="1"/>
  <c r="X2018" i="1"/>
  <c r="AA2022" i="1"/>
  <c r="X548" i="1"/>
  <c r="S548" i="1"/>
  <c r="AA2023" i="1"/>
  <c r="N552" i="1"/>
  <c r="S545" i="1"/>
  <c r="AA2169" i="1" l="1"/>
  <c r="U2075" i="1"/>
  <c r="X2075" i="1" s="1"/>
  <c r="S2079" i="1"/>
  <c r="AA604" i="1"/>
  <c r="X603" i="1"/>
  <c r="N2074" i="1"/>
  <c r="M2168" i="1"/>
  <c r="X2078" i="1"/>
  <c r="W2170" i="1"/>
  <c r="S2074" i="1"/>
  <c r="AA2168" i="1"/>
  <c r="P2169" i="1"/>
  <c r="AC2171" i="1"/>
  <c r="N602" i="1"/>
  <c r="W2171" i="1"/>
  <c r="N2170" i="1"/>
  <c r="X606" i="1"/>
  <c r="P2166" i="1"/>
  <c r="AA2171" i="1"/>
  <c r="M2166" i="1"/>
  <c r="I2169" i="1"/>
  <c r="X2076" i="1"/>
  <c r="V2170" i="1"/>
  <c r="N2172" i="1"/>
  <c r="V2169" i="1"/>
  <c r="U2171" i="1"/>
  <c r="AB2169" i="1"/>
  <c r="AC2167" i="1"/>
  <c r="R2171" i="1"/>
  <c r="T2172" i="1"/>
  <c r="Z2167" i="1"/>
  <c r="O2170" i="1"/>
  <c r="W2167" i="1"/>
  <c r="U2173" i="1"/>
  <c r="K2173" i="1"/>
  <c r="L2173" i="1"/>
  <c r="X604" i="1"/>
  <c r="S603" i="1"/>
  <c r="X2168" i="1"/>
  <c r="S607" i="1"/>
  <c r="S2167" i="1"/>
  <c r="X605" i="1"/>
  <c r="H605" i="1" s="1"/>
  <c r="AA2080" i="1"/>
  <c r="X2077" i="1"/>
  <c r="H2077" i="1" s="1"/>
  <c r="S604" i="1"/>
  <c r="S2075" i="1"/>
  <c r="AA2079" i="1"/>
  <c r="R2169" i="1"/>
  <c r="N2167" i="1"/>
  <c r="V2173" i="1"/>
  <c r="O2173" i="1"/>
  <c r="AA608" i="1"/>
  <c r="AA607" i="1"/>
  <c r="AA2172" i="1"/>
  <c r="N2169" i="1"/>
  <c r="S2168" i="1"/>
  <c r="AA2076" i="1"/>
  <c r="W2080" i="1"/>
  <c r="X2080" i="1" s="1"/>
  <c r="AB608" i="1"/>
  <c r="AB2173" i="1"/>
  <c r="M608" i="1"/>
  <c r="N608" i="1" s="1"/>
  <c r="M2173" i="1"/>
  <c r="P608" i="1"/>
  <c r="S608" i="1" s="1"/>
  <c r="W2173" i="1"/>
  <c r="W608" i="1"/>
  <c r="X608" i="1" s="1"/>
  <c r="M2080" i="1"/>
  <c r="N2080" i="1" s="1"/>
  <c r="N2076" i="1"/>
  <c r="AD2080" i="1"/>
  <c r="AD2173" i="1"/>
  <c r="S602" i="1"/>
  <c r="Q606" i="1"/>
  <c r="S606" i="1" s="1"/>
  <c r="Q2171" i="1"/>
  <c r="Q2078" i="1"/>
  <c r="S2078" i="1" s="1"/>
  <c r="AC603" i="1"/>
  <c r="AC2168" i="1"/>
  <c r="AC2075" i="1"/>
  <c r="I2074" i="1"/>
  <c r="AA2073" i="1"/>
  <c r="AB606" i="1"/>
  <c r="AB2078" i="1"/>
  <c r="AB2171" i="1"/>
  <c r="I602" i="1"/>
  <c r="I2167" i="1"/>
  <c r="U607" i="1"/>
  <c r="U2172" i="1"/>
  <c r="U2079" i="1"/>
  <c r="V607" i="1"/>
  <c r="V2172" i="1"/>
  <c r="V2079" i="1"/>
  <c r="K606" i="1"/>
  <c r="N606" i="1" s="1"/>
  <c r="K2078" i="1"/>
  <c r="N2078" i="1" s="1"/>
  <c r="K2171" i="1"/>
  <c r="AA601" i="1"/>
  <c r="H2021" i="1"/>
  <c r="H2017" i="1"/>
  <c r="X2073" i="1"/>
  <c r="H2020" i="1"/>
  <c r="X601" i="1"/>
  <c r="H2024" i="1"/>
  <c r="H551" i="1"/>
  <c r="H2018" i="1"/>
  <c r="H2019" i="1"/>
  <c r="H550" i="1"/>
  <c r="H549" i="1"/>
  <c r="S2080" i="1"/>
  <c r="X2166" i="1"/>
  <c r="H548" i="1"/>
  <c r="H546" i="1"/>
  <c r="H547" i="1"/>
  <c r="S2073" i="1"/>
  <c r="S601" i="1"/>
  <c r="N601" i="1"/>
  <c r="H545" i="1"/>
  <c r="AA2173" i="1"/>
  <c r="AA2166" i="1"/>
  <c r="I608" i="1"/>
  <c r="I2173" i="1"/>
  <c r="I2080" i="1"/>
  <c r="H2023" i="1"/>
  <c r="H2022" i="1"/>
  <c r="N2073" i="1"/>
  <c r="H552" i="1"/>
  <c r="AA2167" i="1" l="1"/>
  <c r="X2167" i="1"/>
  <c r="X2169" i="1"/>
  <c r="N2171" i="1"/>
  <c r="S2170" i="1"/>
  <c r="N2166" i="1"/>
  <c r="N2168" i="1"/>
  <c r="S2169" i="1"/>
  <c r="X2170" i="1"/>
  <c r="H2074" i="1"/>
  <c r="W2172" i="1"/>
  <c r="AC2173" i="1"/>
  <c r="O2166" i="1"/>
  <c r="Q2172" i="1"/>
  <c r="H604" i="1"/>
  <c r="X2171" i="1"/>
  <c r="H602" i="1"/>
  <c r="S2171" i="1"/>
  <c r="R2173" i="1"/>
  <c r="AD2167" i="1"/>
  <c r="N2173" i="1"/>
  <c r="I2168" i="1"/>
  <c r="AB2172" i="1"/>
  <c r="T2173" i="1"/>
  <c r="H2075" i="1"/>
  <c r="Q2173" i="1"/>
  <c r="H603" i="1"/>
  <c r="H2076" i="1"/>
  <c r="H606" i="1"/>
  <c r="H2073" i="1"/>
  <c r="H2078" i="1"/>
  <c r="X607" i="1"/>
  <c r="H607" i="1" s="1"/>
  <c r="X2079" i="1"/>
  <c r="H2079" i="1" s="1"/>
  <c r="H2080" i="1"/>
  <c r="H601" i="1"/>
  <c r="H608" i="1"/>
  <c r="S2172" i="1" l="1"/>
  <c r="X2172" i="1"/>
  <c r="H2169" i="1"/>
  <c r="H2167" i="1"/>
  <c r="S2166" i="1"/>
  <c r="H2166" i="1" s="1"/>
  <c r="H2170" i="1"/>
  <c r="H2168" i="1"/>
  <c r="X2173" i="1"/>
  <c r="H2171" i="1"/>
  <c r="P2173" i="1"/>
  <c r="H2172" i="1" l="1"/>
  <c r="S2173" i="1"/>
  <c r="H2173" i="1" l="1"/>
  <c r="O2218" i="1"/>
  <c r="AC2218" i="1"/>
  <c r="R2216" i="1"/>
  <c r="O2219" i="1"/>
  <c r="M2216" i="1"/>
  <c r="L2220" i="1"/>
  <c r="R2218" i="1"/>
  <c r="Z2215" i="1"/>
  <c r="U2219" i="1"/>
  <c r="AC2215" i="1"/>
  <c r="K2215" i="1"/>
  <c r="T2216" i="1"/>
  <c r="K2219" i="1"/>
  <c r="O2215" i="1"/>
  <c r="U2215" i="1"/>
  <c r="Q2217" i="1"/>
  <c r="W2220" i="1"/>
  <c r="P2216" i="1" l="1"/>
  <c r="Y2220" i="1"/>
  <c r="Q2219" i="1"/>
  <c r="Z2219" i="1"/>
  <c r="O2217" i="1"/>
  <c r="V2218" i="1"/>
  <c r="K2216" i="1"/>
  <c r="W2217" i="1"/>
  <c r="J2219" i="1"/>
  <c r="AC2219" i="1"/>
  <c r="W2219" i="1"/>
  <c r="K2218" i="1"/>
  <c r="L2219" i="1"/>
  <c r="AD2215" i="1"/>
  <c r="T2219" i="1"/>
  <c r="J2217" i="1"/>
  <c r="V2219" i="1"/>
  <c r="P2219" i="1"/>
  <c r="AB2219" i="1"/>
  <c r="W2215" i="1"/>
  <c r="M2215" i="1"/>
  <c r="L2218" i="1"/>
  <c r="AC2220" i="1"/>
  <c r="AB2216" i="1"/>
  <c r="V2216" i="1"/>
  <c r="T2215" i="1"/>
  <c r="M2220" i="1"/>
  <c r="Q2215" i="1"/>
  <c r="V2215" i="1"/>
  <c r="R2217" i="1"/>
  <c r="O2220" i="1"/>
  <c r="L2215" i="1"/>
  <c r="AC2217" i="1"/>
  <c r="P2218" i="1"/>
  <c r="K2217" i="1"/>
  <c r="U2216" i="1"/>
  <c r="V2220" i="1"/>
  <c r="V2217" i="1"/>
  <c r="AD2219" i="1"/>
  <c r="T2217" i="1"/>
  <c r="R2219" i="1"/>
  <c r="R2220" i="1"/>
  <c r="J2215" i="1"/>
  <c r="P2220" i="1"/>
  <c r="AD2218" i="1"/>
  <c r="T2220" i="1"/>
  <c r="Q2220" i="1"/>
  <c r="P2217" i="1"/>
  <c r="U2218" i="1"/>
  <c r="Y2219" i="1"/>
  <c r="U2220" i="1"/>
  <c r="L2216" i="1"/>
  <c r="M2218" i="1"/>
  <c r="R2215" i="1"/>
  <c r="W2221" i="1"/>
  <c r="L2214" i="1"/>
  <c r="AB2221" i="1"/>
  <c r="U2221" i="1"/>
  <c r="J2221" i="1"/>
  <c r="Z2214" i="1"/>
  <c r="I2219" i="1"/>
  <c r="R2221" i="1"/>
  <c r="I2214" i="1"/>
  <c r="Y2214" i="1"/>
  <c r="Q2214" i="1"/>
  <c r="I2215" i="1"/>
  <c r="I2218" i="1"/>
  <c r="L2221" i="1"/>
  <c r="I2217" i="1"/>
  <c r="R2214" i="1"/>
  <c r="Y2221" i="1"/>
  <c r="Q2221" i="1"/>
  <c r="M2214" i="1"/>
  <c r="O2214" i="1"/>
  <c r="P2214" i="1"/>
  <c r="I2220" i="1"/>
  <c r="AB2214" i="1"/>
  <c r="K2214" i="1"/>
  <c r="AD2214" i="1"/>
  <c r="T2214" i="1"/>
  <c r="V2214" i="1"/>
  <c r="W2214" i="1"/>
  <c r="J2214" i="1"/>
  <c r="M2221" i="1"/>
  <c r="O2221" i="1"/>
  <c r="AC2214" i="1"/>
  <c r="I2216" i="1"/>
  <c r="N2216" i="1" l="1"/>
  <c r="X2215" i="1"/>
  <c r="AA2219" i="1"/>
  <c r="X2219" i="1"/>
  <c r="X2220" i="1"/>
  <c r="S2219" i="1"/>
  <c r="N2215" i="1"/>
  <c r="P2221" i="1"/>
  <c r="K2221" i="1"/>
  <c r="N2218" i="1"/>
  <c r="S2220" i="1"/>
  <c r="S2217" i="1"/>
  <c r="AD2221" i="1"/>
  <c r="T2221" i="1"/>
  <c r="I2221" i="1"/>
  <c r="S2214" i="1"/>
  <c r="N2214" i="1"/>
  <c r="AA2214" i="1"/>
  <c r="N2221" i="1" l="1"/>
  <c r="S2221" i="1"/>
  <c r="AB538" i="1"/>
  <c r="AB554" i="1"/>
  <c r="AB540" i="1"/>
  <c r="AB556" i="1"/>
  <c r="Z537" i="1"/>
  <c r="Z553" i="1"/>
  <c r="Z543" i="1"/>
  <c r="Z559" i="1"/>
  <c r="L542" i="1"/>
  <c r="L558" i="1"/>
  <c r="L544" i="1"/>
  <c r="L560" i="1"/>
  <c r="O542" i="1"/>
  <c r="O558" i="1"/>
  <c r="O539" i="1"/>
  <c r="O555" i="1"/>
  <c r="AD537" i="1"/>
  <c r="AD553" i="1"/>
  <c r="AD543" i="1"/>
  <c r="AD559" i="1"/>
  <c r="K541" i="1"/>
  <c r="K557" i="1"/>
  <c r="K538" i="1"/>
  <c r="K554" i="1"/>
  <c r="Y542" i="1"/>
  <c r="Y558" i="1"/>
  <c r="Y539" i="1"/>
  <c r="Y555" i="1"/>
  <c r="M539" i="1"/>
  <c r="M555" i="1"/>
  <c r="M537" i="1"/>
  <c r="M553" i="1"/>
  <c r="J541" i="1"/>
  <c r="J557" i="1"/>
  <c r="J538" i="1"/>
  <c r="J554" i="1"/>
  <c r="R537" i="1"/>
  <c r="R553" i="1"/>
  <c r="R543" i="1"/>
  <c r="R559" i="1"/>
  <c r="U543" i="1"/>
  <c r="U559" i="1"/>
  <c r="U541" i="1"/>
  <c r="U557" i="1"/>
  <c r="T538" i="1"/>
  <c r="T554" i="1"/>
  <c r="T540" i="1"/>
  <c r="T556" i="1"/>
  <c r="V537" i="1"/>
  <c r="V553" i="1"/>
  <c r="V543" i="1"/>
  <c r="V559" i="1"/>
  <c r="W538" i="1"/>
  <c r="W554" i="1"/>
  <c r="W540" i="1"/>
  <c r="W556" i="1"/>
  <c r="Q540" i="1"/>
  <c r="Q556" i="1"/>
  <c r="Q542" i="1"/>
  <c r="Q558" i="1"/>
  <c r="AC543" i="1"/>
  <c r="AC559" i="1"/>
  <c r="AC541" i="1"/>
  <c r="AC557" i="1"/>
  <c r="P539" i="1"/>
  <c r="P555" i="1"/>
  <c r="P537" i="1"/>
  <c r="P553" i="1"/>
  <c r="AB542" i="1"/>
  <c r="AB558" i="1"/>
  <c r="AB544" i="1"/>
  <c r="AB560" i="1"/>
  <c r="Z541" i="1"/>
  <c r="Z557" i="1"/>
  <c r="Z538" i="1"/>
  <c r="Z554" i="1"/>
  <c r="L539" i="1"/>
  <c r="L555" i="1"/>
  <c r="L537" i="1"/>
  <c r="L553" i="1"/>
  <c r="O537" i="1"/>
  <c r="O553" i="1"/>
  <c r="O543" i="1"/>
  <c r="O559" i="1"/>
  <c r="AD541" i="1"/>
  <c r="AD557" i="1"/>
  <c r="AD538" i="1"/>
  <c r="AD554" i="1"/>
  <c r="K540" i="1"/>
  <c r="K556" i="1"/>
  <c r="K542" i="1"/>
  <c r="K558" i="1"/>
  <c r="Y540" i="1"/>
  <c r="Y556" i="1"/>
  <c r="Y543" i="1"/>
  <c r="Y559" i="1"/>
  <c r="M543" i="1"/>
  <c r="M559" i="1"/>
  <c r="M541" i="1"/>
  <c r="M557" i="1"/>
  <c r="J540" i="1"/>
  <c r="J556" i="1"/>
  <c r="J542" i="1"/>
  <c r="J558" i="1"/>
  <c r="R541" i="1"/>
  <c r="R557" i="1"/>
  <c r="R538" i="1"/>
  <c r="R554" i="1"/>
  <c r="U538" i="1"/>
  <c r="U554" i="1"/>
  <c r="U544" i="1"/>
  <c r="U560" i="1"/>
  <c r="T542" i="1"/>
  <c r="T558" i="1"/>
  <c r="T544" i="1"/>
  <c r="T560" i="1"/>
  <c r="V541" i="1"/>
  <c r="V557" i="1"/>
  <c r="V538" i="1"/>
  <c r="V554" i="1"/>
  <c r="W542" i="1"/>
  <c r="W558" i="1"/>
  <c r="W539" i="1"/>
  <c r="W555" i="1"/>
  <c r="Q539" i="1"/>
  <c r="Q555" i="1"/>
  <c r="Q537" i="1"/>
  <c r="Q553" i="1"/>
  <c r="AC538" i="1"/>
  <c r="AC554" i="1"/>
  <c r="AC544" i="1"/>
  <c r="AC560" i="1"/>
  <c r="P543" i="1"/>
  <c r="P559" i="1"/>
  <c r="P541" i="1"/>
  <c r="P557" i="1"/>
  <c r="AB539" i="1"/>
  <c r="AB555" i="1"/>
  <c r="AB537" i="1"/>
  <c r="AB553" i="1"/>
  <c r="Z540" i="1"/>
  <c r="Z556" i="1"/>
  <c r="Z542" i="1"/>
  <c r="Z558" i="1"/>
  <c r="L543" i="1"/>
  <c r="L559" i="1"/>
  <c r="L541" i="1"/>
  <c r="L557" i="1"/>
  <c r="O541" i="1"/>
  <c r="O557" i="1"/>
  <c r="O544" i="1"/>
  <c r="O560" i="1"/>
  <c r="AD540" i="1"/>
  <c r="AD556" i="1"/>
  <c r="AD542" i="1"/>
  <c r="AD558" i="1"/>
  <c r="K539" i="1"/>
  <c r="K555" i="1"/>
  <c r="K544" i="1"/>
  <c r="K560" i="1"/>
  <c r="Y537" i="1"/>
  <c r="Y553" i="1"/>
  <c r="Y544" i="1"/>
  <c r="Y560" i="1"/>
  <c r="M538" i="1"/>
  <c r="M554" i="1"/>
  <c r="M544" i="1"/>
  <c r="M560" i="1"/>
  <c r="J539" i="1"/>
  <c r="J555" i="1"/>
  <c r="J544" i="1"/>
  <c r="J560" i="1"/>
  <c r="R540" i="1"/>
  <c r="R556" i="1"/>
  <c r="R542" i="1"/>
  <c r="R558" i="1"/>
  <c r="U540" i="1"/>
  <c r="U556" i="1"/>
  <c r="U542" i="1"/>
  <c r="U558" i="1"/>
  <c r="T539" i="1"/>
  <c r="T555" i="1"/>
  <c r="T537" i="1"/>
  <c r="T553" i="1"/>
  <c r="V540" i="1"/>
  <c r="V556" i="1"/>
  <c r="V542" i="1"/>
  <c r="V558" i="1"/>
  <c r="W537" i="1"/>
  <c r="W553" i="1"/>
  <c r="W543" i="1"/>
  <c r="W559" i="1"/>
  <c r="Q543" i="1"/>
  <c r="Q559" i="1"/>
  <c r="Q541" i="1"/>
  <c r="Q557" i="1"/>
  <c r="AC540" i="1"/>
  <c r="AC556" i="1"/>
  <c r="AC542" i="1"/>
  <c r="AC558" i="1"/>
  <c r="P538" i="1"/>
  <c r="P554" i="1"/>
  <c r="P540" i="1"/>
  <c r="P556" i="1"/>
  <c r="AB543" i="1"/>
  <c r="AB559" i="1"/>
  <c r="AB541" i="1"/>
  <c r="AB557" i="1"/>
  <c r="Z539" i="1"/>
  <c r="Z555" i="1"/>
  <c r="Z544" i="1"/>
  <c r="Z560" i="1"/>
  <c r="L538" i="1"/>
  <c r="L554" i="1"/>
  <c r="L540" i="1"/>
  <c r="L556" i="1"/>
  <c r="O538" i="1"/>
  <c r="O554" i="1"/>
  <c r="O540" i="1"/>
  <c r="O556" i="1"/>
  <c r="AD539" i="1"/>
  <c r="AD555" i="1"/>
  <c r="AD544" i="1"/>
  <c r="AD560" i="1"/>
  <c r="K537" i="1"/>
  <c r="K553" i="1"/>
  <c r="K543" i="1"/>
  <c r="K559" i="1"/>
  <c r="Y538" i="1"/>
  <c r="Y554" i="1"/>
  <c r="Y541" i="1"/>
  <c r="Y557" i="1"/>
  <c r="M540" i="1"/>
  <c r="M556" i="1"/>
  <c r="M542" i="1"/>
  <c r="M558" i="1"/>
  <c r="J537" i="1"/>
  <c r="J553" i="1"/>
  <c r="J543" i="1"/>
  <c r="J559" i="1"/>
  <c r="R539" i="1"/>
  <c r="R555" i="1"/>
  <c r="R544" i="1"/>
  <c r="R560" i="1"/>
  <c r="U539" i="1"/>
  <c r="U555" i="1"/>
  <c r="U537" i="1"/>
  <c r="U553" i="1"/>
  <c r="T543" i="1"/>
  <c r="T559" i="1"/>
  <c r="T541" i="1"/>
  <c r="T557" i="1"/>
  <c r="V539" i="1"/>
  <c r="V555" i="1"/>
  <c r="V544" i="1"/>
  <c r="V560" i="1"/>
  <c r="W541" i="1"/>
  <c r="W557" i="1"/>
  <c r="W544" i="1"/>
  <c r="W560" i="1"/>
  <c r="Q538" i="1"/>
  <c r="Q554" i="1"/>
  <c r="Q544" i="1"/>
  <c r="Q560" i="1"/>
  <c r="AC539" i="1"/>
  <c r="AC555" i="1"/>
  <c r="AC537" i="1"/>
  <c r="AC553" i="1"/>
  <c r="P542" i="1"/>
  <c r="P558" i="1"/>
  <c r="P544" i="1"/>
  <c r="P560" i="1"/>
  <c r="AA554" i="1" l="1"/>
  <c r="AA559" i="1"/>
  <c r="AA553" i="1"/>
  <c r="X543" i="1"/>
  <c r="AA543" i="1"/>
  <c r="AA557" i="1"/>
  <c r="N559" i="1"/>
  <c r="N555" i="1"/>
  <c r="AA538" i="1"/>
  <c r="N537" i="1"/>
  <c r="AA537" i="1"/>
  <c r="N553" i="1"/>
  <c r="S540" i="1"/>
  <c r="AA541" i="1"/>
  <c r="N539" i="1"/>
  <c r="N543" i="1"/>
  <c r="X559" i="1"/>
  <c r="S556" i="1"/>
  <c r="X541" i="1"/>
  <c r="X553" i="1"/>
  <c r="X537" i="1"/>
  <c r="AA544" i="1"/>
  <c r="X544" i="1"/>
  <c r="AA556" i="1"/>
  <c r="AA540" i="1"/>
  <c r="N556" i="1"/>
  <c r="S559" i="1"/>
  <c r="S543" i="1"/>
  <c r="X538" i="1"/>
  <c r="N538" i="1"/>
  <c r="N541" i="1"/>
  <c r="S555" i="1"/>
  <c r="I540" i="1"/>
  <c r="I556" i="1"/>
  <c r="X557" i="1"/>
  <c r="S538" i="1"/>
  <c r="I543" i="1"/>
  <c r="I559" i="1"/>
  <c r="X555" i="1"/>
  <c r="X539" i="1"/>
  <c r="AA560" i="1"/>
  <c r="S557" i="1"/>
  <c r="I537" i="1"/>
  <c r="I553" i="1"/>
  <c r="X542" i="1"/>
  <c r="N558" i="1"/>
  <c r="N542" i="1"/>
  <c r="S537" i="1"/>
  <c r="I544" i="1"/>
  <c r="I560" i="1"/>
  <c r="X554" i="1"/>
  <c r="AA555" i="1"/>
  <c r="AA542" i="1"/>
  <c r="N554" i="1"/>
  <c r="S554" i="1"/>
  <c r="N560" i="1"/>
  <c r="N544" i="1"/>
  <c r="X560" i="1"/>
  <c r="X558" i="1"/>
  <c r="N540" i="1"/>
  <c r="S553" i="1"/>
  <c r="AA539" i="1"/>
  <c r="S539" i="1"/>
  <c r="I538" i="1"/>
  <c r="I554" i="1"/>
  <c r="I541" i="1"/>
  <c r="I557" i="1"/>
  <c r="S560" i="1"/>
  <c r="S544" i="1"/>
  <c r="S541" i="1"/>
  <c r="I539" i="1"/>
  <c r="I555" i="1"/>
  <c r="I542" i="1"/>
  <c r="I558" i="1"/>
  <c r="X556" i="1"/>
  <c r="X540" i="1"/>
  <c r="AA558" i="1"/>
  <c r="N557" i="1"/>
  <c r="S558" i="1"/>
  <c r="S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09" i="1" l="1"/>
  <c r="J2009" i="1"/>
  <c r="K2009" i="1"/>
  <c r="L2009" i="1"/>
  <c r="M2009" i="1"/>
  <c r="O2009" i="1"/>
  <c r="P2009" i="1"/>
  <c r="Q2009" i="1"/>
  <c r="R2009" i="1"/>
  <c r="T2009" i="1"/>
  <c r="U2009" i="1"/>
  <c r="V2009" i="1"/>
  <c r="W2009" i="1"/>
  <c r="Y2009" i="1"/>
  <c r="Z2009" i="1"/>
  <c r="AB2009" i="1"/>
  <c r="AC2009" i="1"/>
  <c r="AD2009" i="1"/>
  <c r="I2010" i="1"/>
  <c r="J2010" i="1"/>
  <c r="K2010" i="1"/>
  <c r="L2010" i="1"/>
  <c r="M2010" i="1"/>
  <c r="O2010" i="1"/>
  <c r="P2010" i="1"/>
  <c r="Q2010" i="1"/>
  <c r="R2010" i="1"/>
  <c r="T2010" i="1"/>
  <c r="U2010" i="1"/>
  <c r="V2010" i="1"/>
  <c r="W2010" i="1"/>
  <c r="Y2010" i="1"/>
  <c r="Z2010" i="1"/>
  <c r="AB2010" i="1"/>
  <c r="AC2010" i="1"/>
  <c r="AD2010" i="1"/>
  <c r="I2011" i="1"/>
  <c r="J2011" i="1"/>
  <c r="K2011" i="1"/>
  <c r="L2011" i="1"/>
  <c r="M2011" i="1"/>
  <c r="O2011" i="1"/>
  <c r="P2011" i="1"/>
  <c r="Q2011" i="1"/>
  <c r="R2011" i="1"/>
  <c r="T2011" i="1"/>
  <c r="U2011" i="1"/>
  <c r="V2011" i="1"/>
  <c r="W2011" i="1"/>
  <c r="Y2011" i="1"/>
  <c r="Z2011" i="1"/>
  <c r="AB2011" i="1"/>
  <c r="AC2011" i="1"/>
  <c r="AD2011" i="1"/>
  <c r="I2012" i="1"/>
  <c r="J2012" i="1"/>
  <c r="K2012" i="1"/>
  <c r="L2012" i="1"/>
  <c r="M2012" i="1"/>
  <c r="O2012" i="1"/>
  <c r="P2012" i="1"/>
  <c r="Q2012" i="1"/>
  <c r="R2012" i="1"/>
  <c r="T2012" i="1"/>
  <c r="U2012" i="1"/>
  <c r="V2012" i="1"/>
  <c r="W2012" i="1"/>
  <c r="Y2012" i="1"/>
  <c r="Z2012" i="1"/>
  <c r="AB2012" i="1"/>
  <c r="AC2012" i="1"/>
  <c r="AD2012" i="1"/>
  <c r="I2013" i="1"/>
  <c r="J2013" i="1"/>
  <c r="K2013" i="1"/>
  <c r="L2013" i="1"/>
  <c r="M2013" i="1"/>
  <c r="O2013" i="1"/>
  <c r="P2013" i="1"/>
  <c r="Q2013" i="1"/>
  <c r="R2013" i="1"/>
  <c r="T2013" i="1"/>
  <c r="U2013" i="1"/>
  <c r="V2013" i="1"/>
  <c r="W2013" i="1"/>
  <c r="Y2013" i="1"/>
  <c r="Z2013" i="1"/>
  <c r="AB2013" i="1"/>
  <c r="AC2013" i="1"/>
  <c r="AD2013" i="1"/>
  <c r="I2014" i="1"/>
  <c r="J2014" i="1"/>
  <c r="K2014" i="1"/>
  <c r="L2014" i="1"/>
  <c r="M2014" i="1"/>
  <c r="O2014" i="1"/>
  <c r="P2014" i="1"/>
  <c r="Q2014" i="1"/>
  <c r="R2014" i="1"/>
  <c r="T2014" i="1"/>
  <c r="U2014" i="1"/>
  <c r="V2014" i="1"/>
  <c r="W2014" i="1"/>
  <c r="Y2014" i="1"/>
  <c r="Z2014" i="1"/>
  <c r="AB2014" i="1"/>
  <c r="AC2014" i="1"/>
  <c r="AD2014" i="1"/>
  <c r="I2015" i="1"/>
  <c r="J2015" i="1"/>
  <c r="K2015" i="1"/>
  <c r="L2015" i="1"/>
  <c r="M2015" i="1"/>
  <c r="O2015" i="1"/>
  <c r="P2015" i="1"/>
  <c r="Q2015" i="1"/>
  <c r="R2015" i="1"/>
  <c r="T2015" i="1"/>
  <c r="U2015" i="1"/>
  <c r="V2015" i="1"/>
  <c r="W2015" i="1"/>
  <c r="Y2015" i="1"/>
  <c r="Z2015" i="1"/>
  <c r="AB2015" i="1"/>
  <c r="AC2015" i="1"/>
  <c r="AD2015" i="1"/>
  <c r="I2016" i="1"/>
  <c r="J2016" i="1"/>
  <c r="K2016" i="1"/>
  <c r="L2016" i="1"/>
  <c r="M2016" i="1"/>
  <c r="O2016" i="1"/>
  <c r="P2016" i="1"/>
  <c r="Q2016" i="1"/>
  <c r="R2016" i="1"/>
  <c r="T2016" i="1"/>
  <c r="U2016" i="1"/>
  <c r="V2016" i="1"/>
  <c r="W2016" i="1"/>
  <c r="Y2016" i="1"/>
  <c r="Z2016" i="1"/>
  <c r="AB2016" i="1"/>
  <c r="AC2016" i="1"/>
  <c r="AD2016" i="1"/>
  <c r="AA2012" i="1" l="1"/>
  <c r="AA2015" i="1"/>
  <c r="N2014" i="1"/>
  <c r="AA2013" i="1"/>
  <c r="X2012" i="1"/>
  <c r="AA2016" i="1"/>
  <c r="AA2011" i="1"/>
  <c r="S2011" i="1"/>
  <c r="X2016" i="1"/>
  <c r="X2009" i="1"/>
  <c r="S2009" i="1"/>
  <c r="S2015" i="1"/>
  <c r="N2010" i="1"/>
  <c r="X2013" i="1"/>
  <c r="S2013" i="1"/>
  <c r="N2013" i="1"/>
  <c r="S2012" i="1"/>
  <c r="N2012" i="1"/>
  <c r="N2011" i="1"/>
  <c r="AA2014" i="1"/>
  <c r="X2010" i="1"/>
  <c r="S2010" i="1"/>
  <c r="AA2009" i="1"/>
  <c r="S2016" i="1"/>
  <c r="N2016" i="1"/>
  <c r="N2015" i="1"/>
  <c r="X2011" i="1"/>
  <c r="AA2010" i="1"/>
  <c r="X2014" i="1"/>
  <c r="S2014" i="1"/>
  <c r="X2015" i="1"/>
  <c r="N2009" i="1"/>
  <c r="H2012" i="1" l="1"/>
  <c r="H2009" i="1"/>
  <c r="H2010" i="1"/>
  <c r="H2013" i="1"/>
  <c r="H2015" i="1"/>
  <c r="H2011" i="1"/>
  <c r="H2016" i="1"/>
  <c r="H2014" i="1"/>
  <c r="L2093" i="1" l="1"/>
  <c r="N2093" i="1" s="1"/>
  <c r="K2091" i="1"/>
  <c r="N2091" i="1" s="1"/>
  <c r="J2028" i="1"/>
  <c r="J2095" i="1"/>
  <c r="K2027" i="1"/>
  <c r="N2027" i="1" s="1"/>
  <c r="K2090" i="1"/>
  <c r="N2090" i="1" s="1"/>
  <c r="L2095" i="1"/>
  <c r="L2025" i="1"/>
  <c r="J2096" i="1"/>
  <c r="K2092" i="1"/>
  <c r="J2029" i="1"/>
  <c r="K2095" i="1"/>
  <c r="K2029" i="1"/>
  <c r="N2029" i="1" s="1"/>
  <c r="L2092" i="1"/>
  <c r="K2028" i="1"/>
  <c r="K2026" i="1"/>
  <c r="L2028" i="1"/>
  <c r="L2026" i="1"/>
  <c r="K2030" i="1"/>
  <c r="N2030" i="1" s="1"/>
  <c r="I2028" i="1"/>
  <c r="J2089" i="1"/>
  <c r="I2090" i="1"/>
  <c r="K2025" i="1"/>
  <c r="J2091" i="1"/>
  <c r="J2090" i="1"/>
  <c r="J2027" i="1"/>
  <c r="K2089" i="1"/>
  <c r="N2089" i="1" s="1"/>
  <c r="K2094" i="1"/>
  <c r="N2094" i="1" s="1"/>
  <c r="J2032" i="1"/>
  <c r="J2092" i="1"/>
  <c r="I2032" i="1"/>
  <c r="J2030" i="1"/>
  <c r="J2025" i="1"/>
  <c r="I2096" i="1"/>
  <c r="I2094" i="1"/>
  <c r="J2031" i="1"/>
  <c r="I2030" i="1"/>
  <c r="J2026" i="1"/>
  <c r="J2094" i="1"/>
  <c r="I2089" i="1"/>
  <c r="I2091" i="1"/>
  <c r="I2027" i="1"/>
  <c r="I2031" i="1"/>
  <c r="I2025" i="1"/>
  <c r="I2092" i="1"/>
  <c r="I2029" i="1"/>
  <c r="I2095" i="1"/>
  <c r="I2093" i="1"/>
  <c r="I2026" i="1"/>
  <c r="N2025" i="1" l="1"/>
  <c r="H2025" i="1" s="1"/>
  <c r="H2096" i="1"/>
  <c r="H2031" i="1"/>
  <c r="H2090" i="1"/>
  <c r="N2028" i="1"/>
  <c r="H2028" i="1" s="1"/>
  <c r="H2091" i="1"/>
  <c r="H2094" i="1"/>
  <c r="H2032" i="1"/>
  <c r="H2089" i="1"/>
  <c r="N2026" i="1"/>
  <c r="H2026" i="1" s="1"/>
  <c r="N2092" i="1"/>
  <c r="H2092" i="1" s="1"/>
  <c r="N2095" i="1"/>
  <c r="H2095" i="1" s="1"/>
  <c r="H2027" i="1"/>
  <c r="H2030" i="1"/>
  <c r="H2029" i="1"/>
  <c r="H2093" i="1"/>
  <c r="M617" i="1"/>
  <c r="M622" i="1"/>
  <c r="M618" i="1"/>
  <c r="L624" i="1"/>
  <c r="L620" i="1"/>
  <c r="K619" i="1"/>
  <c r="K624" i="1"/>
  <c r="L619" i="1"/>
  <c r="L618" i="1"/>
  <c r="K621" i="1"/>
  <c r="K623" i="1"/>
  <c r="J622" i="1"/>
  <c r="L617" i="1"/>
  <c r="L623" i="1"/>
  <c r="K622" i="1"/>
  <c r="K618" i="1"/>
  <c r="J623" i="1"/>
  <c r="J624" i="1"/>
  <c r="J621" i="1"/>
  <c r="K617" i="1"/>
  <c r="J620" i="1"/>
  <c r="K620" i="1"/>
  <c r="I620" i="1"/>
  <c r="I622" i="1"/>
  <c r="I624" i="1"/>
  <c r="J618" i="1"/>
  <c r="L621" i="1"/>
  <c r="J619" i="1"/>
  <c r="I618" i="1"/>
  <c r="J617" i="1"/>
  <c r="I617" i="1"/>
  <c r="I623" i="1"/>
  <c r="I619" i="1"/>
  <c r="I621" i="1"/>
  <c r="N622" i="1" l="1"/>
  <c r="H622" i="1" s="1"/>
  <c r="N621" i="1"/>
  <c r="H621" i="1" s="1"/>
  <c r="N623" i="1"/>
  <c r="H623" i="1" s="1"/>
  <c r="N620" i="1"/>
  <c r="H620" i="1" s="1"/>
  <c r="N618" i="1"/>
  <c r="H618" i="1" s="1"/>
  <c r="N617" i="1"/>
  <c r="H617" i="1" s="1"/>
  <c r="N619" i="1"/>
  <c r="H619" i="1" s="1"/>
  <c r="N624" i="1"/>
  <c r="H624" i="1" s="1"/>
  <c r="L1012" i="1"/>
  <c r="N1012" i="1" s="1"/>
  <c r="J1006" i="1"/>
  <c r="J1008" i="1"/>
  <c r="J1007" i="1"/>
  <c r="J1011" i="1"/>
  <c r="J1012" i="1"/>
  <c r="I1012" i="1"/>
  <c r="J1009" i="1"/>
  <c r="I1009" i="1"/>
  <c r="J1005" i="1"/>
  <c r="I1011" i="1"/>
  <c r="I1005" i="1"/>
  <c r="I1008" i="1"/>
  <c r="I1006" i="1"/>
  <c r="I1007" i="1"/>
  <c r="I1010" i="1"/>
  <c r="H1010" i="1" l="1"/>
  <c r="H1008" i="1"/>
  <c r="H1011" i="1"/>
  <c r="H1007" i="1"/>
  <c r="H1009" i="1"/>
  <c r="H1006" i="1"/>
  <c r="H1005" i="1"/>
  <c r="H1012" i="1"/>
  <c r="I913" i="1"/>
  <c r="I921" i="1" s="1"/>
  <c r="J913" i="1"/>
  <c r="J921" i="1" s="1"/>
  <c r="I907" i="1"/>
  <c r="I908" i="1"/>
  <c r="I912" i="1"/>
  <c r="J909" i="1"/>
  <c r="J917" i="1" s="1"/>
  <c r="I909" i="1"/>
  <c r="I911" i="1"/>
  <c r="I917" i="1" l="1"/>
  <c r="H912" i="1"/>
  <c r="H920" i="1" s="1"/>
  <c r="I920" i="1"/>
  <c r="H911" i="1"/>
  <c r="H919" i="1" s="1"/>
  <c r="I919" i="1"/>
  <c r="H908" i="1"/>
  <c r="H916" i="1" s="1"/>
  <c r="I916" i="1"/>
  <c r="H907" i="1"/>
  <c r="H915" i="1" s="1"/>
  <c r="I915" i="1"/>
  <c r="H913" i="1"/>
  <c r="H921" i="1" s="1"/>
  <c r="H909" i="1"/>
  <c r="H917" i="1" s="1"/>
  <c r="K2233" i="1" l="1"/>
  <c r="N2233" i="1" s="1"/>
  <c r="J2237" i="1"/>
  <c r="I2233" i="1"/>
  <c r="I2234" i="1"/>
  <c r="J2234" i="1"/>
  <c r="I2237" i="1"/>
  <c r="I2235" i="1"/>
  <c r="K2232" i="1"/>
  <c r="N2232" i="1" s="1"/>
  <c r="H2232" i="1" s="1"/>
  <c r="I2230" i="1"/>
  <c r="I2236" i="1"/>
  <c r="H2235" i="1" l="1"/>
  <c r="H2236" i="1"/>
  <c r="H2230" i="1"/>
  <c r="H2237" i="1"/>
  <c r="H2234" i="1"/>
  <c r="H2233" i="1"/>
  <c r="I2911" i="1"/>
  <c r="I2950" i="1"/>
  <c r="I2982" i="1"/>
  <c r="I3015" i="1"/>
  <c r="I2955" i="1"/>
  <c r="I2944" i="1"/>
  <c r="I2909" i="1"/>
  <c r="I2915" i="1"/>
  <c r="I2908" i="1"/>
  <c r="I2958" i="1"/>
  <c r="I2920" i="1"/>
  <c r="I2897" i="1"/>
  <c r="I2939" i="1"/>
  <c r="I3005" i="1"/>
  <c r="I2900" i="1"/>
  <c r="I2906" i="1"/>
  <c r="I2940" i="1"/>
  <c r="I3019" i="1"/>
  <c r="I2946" i="1"/>
  <c r="I2948" i="1"/>
  <c r="I2954" i="1"/>
  <c r="I2921" i="1"/>
  <c r="I2903" i="1"/>
  <c r="I3009" i="1"/>
  <c r="I2949" i="1"/>
  <c r="I2977" i="1"/>
  <c r="I3001" i="1"/>
  <c r="I2933" i="1"/>
  <c r="I2932" i="1"/>
  <c r="I2901" i="1"/>
  <c r="I3023" i="1"/>
  <c r="I3014" i="1"/>
  <c r="I3008" i="1"/>
  <c r="I2928" i="1"/>
  <c r="I2942" i="1"/>
  <c r="I2925" i="1"/>
  <c r="I2927" i="1"/>
  <c r="I2959" i="1"/>
  <c r="I2898" i="1"/>
  <c r="I3022" i="1"/>
  <c r="I2931" i="1"/>
  <c r="I3018" i="1"/>
  <c r="I2951" i="1"/>
  <c r="I2916" i="1"/>
  <c r="I3007" i="1"/>
  <c r="I3002" i="1"/>
  <c r="I3010" i="1"/>
  <c r="I2935" i="1"/>
  <c r="I2983" i="1"/>
  <c r="I2976" i="1"/>
  <c r="I3017" i="1"/>
  <c r="I2896" i="1"/>
  <c r="I2905" i="1"/>
  <c r="I2926" i="1"/>
  <c r="I2907" i="1"/>
  <c r="I2919" i="1"/>
  <c r="I2913" i="1"/>
  <c r="I3012" i="1"/>
  <c r="I2922" i="1"/>
  <c r="I3003" i="1"/>
  <c r="I3013" i="1"/>
  <c r="I2941" i="1"/>
  <c r="I2917" i="1"/>
  <c r="I2937" i="1"/>
  <c r="I3000" i="1"/>
  <c r="I2957" i="1"/>
  <c r="I2902" i="1"/>
  <c r="I2980" i="1"/>
  <c r="I2945" i="1"/>
  <c r="I2953" i="1"/>
  <c r="I2923" i="1"/>
  <c r="I2918" i="1"/>
  <c r="I2952" i="1"/>
  <c r="I3021" i="1"/>
  <c r="I2899" i="1"/>
  <c r="I2938" i="1"/>
  <c r="I2912" i="1"/>
  <c r="I2981" i="1"/>
  <c r="I3020" i="1"/>
  <c r="I2924" i="1"/>
  <c r="I2930" i="1"/>
  <c r="I2910" i="1"/>
  <c r="I2979" i="1"/>
  <c r="I3004" i="1"/>
  <c r="I3011" i="1"/>
  <c r="H2979" i="1" l="1"/>
  <c r="H3020" i="1"/>
  <c r="H2899" i="1"/>
  <c r="H2923" i="1"/>
  <c r="H2902" i="1"/>
  <c r="H2917" i="1"/>
  <c r="H2913" i="1"/>
  <c r="H2905" i="1"/>
  <c r="H2983" i="1"/>
  <c r="H3007" i="1"/>
  <c r="H2931" i="1"/>
  <c r="H2959" i="1"/>
  <c r="H2928" i="1"/>
  <c r="H3001" i="1"/>
  <c r="H2903" i="1"/>
  <c r="H2946" i="1"/>
  <c r="H2906" i="1"/>
  <c r="H2897" i="1"/>
  <c r="H2915" i="1"/>
  <c r="H3015" i="1"/>
  <c r="H2911" i="1"/>
  <c r="H2910" i="1"/>
  <c r="H2981" i="1"/>
  <c r="H3021" i="1"/>
  <c r="H2953" i="1"/>
  <c r="H2957" i="1"/>
  <c r="H2941" i="1"/>
  <c r="H2922" i="1"/>
  <c r="H2919" i="1"/>
  <c r="H2896" i="1"/>
  <c r="H2935" i="1"/>
  <c r="H2916" i="1"/>
  <c r="H3022" i="1"/>
  <c r="H2927" i="1"/>
  <c r="H3008" i="1"/>
  <c r="H2901" i="1"/>
  <c r="H2977" i="1"/>
  <c r="H2921" i="1"/>
  <c r="H3019" i="1"/>
  <c r="H2900" i="1"/>
  <c r="H2920" i="1"/>
  <c r="H2909" i="1"/>
  <c r="H2982" i="1"/>
  <c r="H3011" i="1"/>
  <c r="H2930" i="1"/>
  <c r="H2912" i="1"/>
  <c r="H2952" i="1"/>
  <c r="H2945" i="1"/>
  <c r="H3000" i="1"/>
  <c r="H3013" i="1"/>
  <c r="H3012" i="1"/>
  <c r="H2907" i="1"/>
  <c r="H3017" i="1"/>
  <c r="H3010" i="1"/>
  <c r="H2951" i="1"/>
  <c r="H2925" i="1"/>
  <c r="H3014" i="1"/>
  <c r="H2932" i="1"/>
  <c r="H2949" i="1"/>
  <c r="H2954" i="1"/>
  <c r="H3005" i="1"/>
  <c r="H2958" i="1"/>
  <c r="H2944" i="1"/>
  <c r="H3004" i="1"/>
  <c r="H2924" i="1"/>
  <c r="H2938" i="1"/>
  <c r="H2918" i="1"/>
  <c r="H2980" i="1"/>
  <c r="H2937" i="1"/>
  <c r="H3003" i="1"/>
  <c r="H2926" i="1"/>
  <c r="H2976" i="1"/>
  <c r="H3002" i="1"/>
  <c r="H3018" i="1"/>
  <c r="H2898" i="1"/>
  <c r="H2942" i="1"/>
  <c r="H3023" i="1"/>
  <c r="H2933" i="1"/>
  <c r="H3009" i="1"/>
  <c r="H2948" i="1"/>
  <c r="H2940" i="1"/>
  <c r="H2939" i="1"/>
  <c r="H2908" i="1"/>
  <c r="H2955" i="1"/>
  <c r="H2950" i="1"/>
  <c r="I3959" i="1"/>
  <c r="I3889" i="1"/>
  <c r="I3884" i="1"/>
  <c r="I3895" i="1"/>
  <c r="I3925" i="1"/>
  <c r="I3960" i="1"/>
  <c r="I3917" i="1"/>
  <c r="I3926" i="1"/>
  <c r="I3891" i="1"/>
  <c r="I3888" i="1"/>
  <c r="I3894" i="1"/>
  <c r="J4004" i="1"/>
  <c r="K4004" i="1"/>
  <c r="N4004" i="1" s="1"/>
  <c r="J4002" i="1"/>
  <c r="I4005" i="1"/>
  <c r="K4000" i="1"/>
  <c r="N4000" i="1" s="1"/>
  <c r="I4000" i="1"/>
  <c r="I4002" i="1"/>
  <c r="J4001" i="1"/>
  <c r="J4000" i="1"/>
  <c r="I4001" i="1"/>
  <c r="I3999" i="1"/>
  <c r="I4003" i="1"/>
  <c r="I4006" i="1"/>
  <c r="H4006" i="1" l="1"/>
  <c r="H3888" i="1"/>
  <c r="H3917" i="1"/>
  <c r="H3884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175" i="1"/>
  <c r="I1178" i="1"/>
  <c r="I1110" i="1"/>
  <c r="I1107" i="1"/>
  <c r="I1196" i="1"/>
  <c r="I1177" i="1"/>
  <c r="I1105" i="1"/>
  <c r="I1108" i="1"/>
  <c r="I1113" i="1"/>
  <c r="H1108" i="1" l="1"/>
  <c r="H1105" i="1"/>
  <c r="H1113" i="1"/>
  <c r="H1107" i="1"/>
  <c r="H1178" i="1"/>
  <c r="H1175" i="1"/>
  <c r="H1177" i="1"/>
  <c r="H1110" i="1"/>
  <c r="H1196" i="1"/>
  <c r="I1212" i="1"/>
  <c r="I1220" i="1"/>
  <c r="I1228" i="1"/>
  <c r="I1236" i="1"/>
  <c r="J1228" i="1"/>
  <c r="I1209" i="1"/>
  <c r="J1211" i="1"/>
  <c r="J1214" i="1"/>
  <c r="J1232" i="1"/>
  <c r="K1231" i="1"/>
  <c r="N1231" i="1" s="1"/>
  <c r="J1233" i="1"/>
  <c r="I1223" i="1"/>
  <c r="I1225" i="1"/>
  <c r="I1205" i="1"/>
  <c r="J1221" i="1"/>
  <c r="K1221" i="1"/>
  <c r="N1221" i="1" s="1"/>
  <c r="J1224" i="1"/>
  <c r="J1207" i="1"/>
  <c r="J1229" i="1"/>
  <c r="J1205" i="1"/>
  <c r="I1231" i="1"/>
  <c r="I1208" i="1"/>
  <c r="K1226" i="1"/>
  <c r="N1226" i="1" s="1"/>
  <c r="J1230" i="1"/>
  <c r="K1213" i="1"/>
  <c r="K1232" i="1"/>
  <c r="N1232" i="1" s="1"/>
  <c r="I1233" i="1"/>
  <c r="J1225" i="1"/>
  <c r="J1209" i="1"/>
  <c r="J1217" i="1"/>
  <c r="K1208" i="1"/>
  <c r="K1222" i="1"/>
  <c r="K1210" i="1"/>
  <c r="I1211" i="1"/>
  <c r="K1205" i="1"/>
  <c r="I1230" i="1"/>
  <c r="I1227" i="1"/>
  <c r="K1224" i="1"/>
  <c r="N1224" i="1" s="1"/>
  <c r="K1235" i="1"/>
  <c r="J1210" i="1"/>
  <c r="J1218" i="1"/>
  <c r="J1235" i="1"/>
  <c r="J1215" i="1"/>
  <c r="K1223" i="1"/>
  <c r="I1229" i="1"/>
  <c r="I1207" i="1"/>
  <c r="I1210" i="1"/>
  <c r="J1223" i="1"/>
  <c r="I1224" i="1"/>
  <c r="I1217" i="1"/>
  <c r="I1235" i="1"/>
  <c r="J1208" i="1"/>
  <c r="I1216" i="1"/>
  <c r="I1206" i="1"/>
  <c r="I1234" i="1"/>
  <c r="J1206" i="1"/>
  <c r="J1227" i="1"/>
  <c r="J1226" i="1"/>
  <c r="I1226" i="1"/>
  <c r="I1218" i="1"/>
  <c r="I1222" i="1"/>
  <c r="I1215" i="1"/>
  <c r="I1214" i="1"/>
  <c r="I1221" i="1"/>
  <c r="I1213" i="1"/>
  <c r="I1219" i="1"/>
  <c r="J1219" i="1"/>
  <c r="I1232" i="1"/>
  <c r="N1213" i="1"/>
  <c r="H1227" i="1" l="1"/>
  <c r="H1234" i="1"/>
  <c r="H1233" i="1"/>
  <c r="H1217" i="1"/>
  <c r="H1207" i="1"/>
  <c r="H1220" i="1"/>
  <c r="H1216" i="1"/>
  <c r="H1212" i="1"/>
  <c r="H1230" i="1"/>
  <c r="H1236" i="1"/>
  <c r="N1210" i="1"/>
  <c r="N1223" i="1"/>
  <c r="H1223" i="1" s="1"/>
  <c r="N1235" i="1"/>
  <c r="N1205" i="1"/>
  <c r="N1208" i="1"/>
  <c r="H1218" i="1"/>
  <c r="H1225" i="1"/>
  <c r="H1213" i="1"/>
  <c r="H1229" i="1"/>
  <c r="H1209" i="1"/>
  <c r="H1224" i="1"/>
  <c r="H1232" i="1"/>
  <c r="H1221" i="1"/>
  <c r="H1214" i="1"/>
  <c r="H1226" i="1"/>
  <c r="H1219" i="1"/>
  <c r="H1215" i="1"/>
  <c r="H1211" i="1"/>
  <c r="H1206" i="1"/>
  <c r="N1222" i="1"/>
  <c r="H1231" i="1"/>
  <c r="H1228" i="1"/>
  <c r="I1399" i="1"/>
  <c r="J1399" i="1"/>
  <c r="K1399" i="1"/>
  <c r="I1391" i="1"/>
  <c r="J1391" i="1"/>
  <c r="I1383" i="1"/>
  <c r="J1383" i="1"/>
  <c r="K1383" i="1"/>
  <c r="N1383" i="1" s="1"/>
  <c r="I1375" i="1"/>
  <c r="J1375" i="1"/>
  <c r="I1367" i="1"/>
  <c r="J1367" i="1"/>
  <c r="K1367" i="1"/>
  <c r="N1367" i="1" s="1"/>
  <c r="I1318" i="1"/>
  <c r="I1302" i="1"/>
  <c r="I1286" i="1"/>
  <c r="V2221" i="1"/>
  <c r="Z2221" i="1"/>
  <c r="AC2221" i="1"/>
  <c r="J2216" i="1"/>
  <c r="O2216" i="1"/>
  <c r="Q2216" i="1"/>
  <c r="W2216" i="1"/>
  <c r="Y2216" i="1"/>
  <c r="Z2216" i="1"/>
  <c r="AC2216" i="1"/>
  <c r="AD2216" i="1"/>
  <c r="M2219" i="1"/>
  <c r="P2215" i="1"/>
  <c r="Y2215" i="1"/>
  <c r="AB2215" i="1"/>
  <c r="L2217" i="1"/>
  <c r="M2217" i="1"/>
  <c r="U2217" i="1"/>
  <c r="Y2217" i="1"/>
  <c r="Z2217" i="1"/>
  <c r="AB2217" i="1"/>
  <c r="AD2217" i="1"/>
  <c r="J2220" i="1"/>
  <c r="K2220" i="1"/>
  <c r="Z2220" i="1"/>
  <c r="AB2220" i="1"/>
  <c r="AD2220" i="1"/>
  <c r="U2214" i="1"/>
  <c r="Q2218" i="1"/>
  <c r="Z2218" i="1"/>
  <c r="Y2218" i="1"/>
  <c r="T2218" i="1"/>
  <c r="W2218" i="1"/>
  <c r="J2218" i="1"/>
  <c r="AB2218" i="1"/>
  <c r="I1322" i="1"/>
  <c r="J1322" i="1"/>
  <c r="I1291" i="1"/>
  <c r="I1298" i="1"/>
  <c r="J1305" i="1"/>
  <c r="H1305" i="1" s="1"/>
  <c r="I1275" i="1"/>
  <c r="J1275" i="1"/>
  <c r="I1279" i="1"/>
  <c r="I1300" i="1"/>
  <c r="J1289" i="1"/>
  <c r="H1289" i="1" s="1"/>
  <c r="I1263" i="1"/>
  <c r="I1297" i="1"/>
  <c r="I1292" i="1"/>
  <c r="J1292" i="1"/>
  <c r="I1261" i="1"/>
  <c r="J1261" i="1"/>
  <c r="I1269" i="1"/>
  <c r="I1309" i="1"/>
  <c r="J1309" i="1"/>
  <c r="I1271" i="1"/>
  <c r="J1271" i="1"/>
  <c r="I1258" i="1"/>
  <c r="J1258" i="1"/>
  <c r="J1321" i="1"/>
  <c r="I1324" i="1"/>
  <c r="J1324" i="1"/>
  <c r="I1287" i="1"/>
  <c r="J1287" i="1"/>
  <c r="I1308" i="1"/>
  <c r="J1308" i="1"/>
  <c r="I1307" i="1"/>
  <c r="J1307" i="1"/>
  <c r="I1282" i="1"/>
  <c r="I1301" i="1"/>
  <c r="I1293" i="1"/>
  <c r="I1255" i="1"/>
  <c r="I1296" i="1"/>
  <c r="J1273" i="1"/>
  <c r="H1273" i="1" s="1"/>
  <c r="J1306" i="1"/>
  <c r="H1306" i="1" s="1"/>
  <c r="I1280" i="1"/>
  <c r="I1285" i="1"/>
  <c r="J1272" i="1"/>
  <c r="I1268" i="1"/>
  <c r="I1325" i="1"/>
  <c r="J1325" i="1"/>
  <c r="I1312" i="1"/>
  <c r="I1303" i="1"/>
  <c r="I1266" i="1"/>
  <c r="I1277" i="1"/>
  <c r="I1259" i="1"/>
  <c r="J1259" i="1"/>
  <c r="I1265" i="1"/>
  <c r="I1290" i="1"/>
  <c r="J1274" i="1"/>
  <c r="H1274" i="1" s="1"/>
  <c r="I1264" i="1"/>
  <c r="I1323" i="1"/>
  <c r="I1311" i="1"/>
  <c r="I1276" i="1"/>
  <c r="I1267" i="1"/>
  <c r="I1319" i="1"/>
  <c r="J1319" i="1"/>
  <c r="I1260" i="1"/>
  <c r="L1380" i="1"/>
  <c r="L1362" i="1"/>
  <c r="N1362" i="1" s="1"/>
  <c r="K1377" i="1"/>
  <c r="K1379" i="1"/>
  <c r="L1366" i="1"/>
  <c r="L1382" i="1"/>
  <c r="L1360" i="1"/>
  <c r="K1378" i="1"/>
  <c r="K1381" i="1"/>
  <c r="N1381" i="1" s="1"/>
  <c r="L1379" i="1"/>
  <c r="L1364" i="1"/>
  <c r="K1364" i="1"/>
  <c r="J1394" i="1"/>
  <c r="K1366" i="1"/>
  <c r="K1376" i="1"/>
  <c r="N1376" i="1" s="1"/>
  <c r="L1378" i="1"/>
  <c r="K1382" i="1"/>
  <c r="J1395" i="1"/>
  <c r="J1397" i="1"/>
  <c r="K1360" i="1"/>
  <c r="J1381" i="1"/>
  <c r="L1377" i="1"/>
  <c r="J1362" i="1"/>
  <c r="J1398" i="1"/>
  <c r="J1396" i="1"/>
  <c r="K1398" i="1"/>
  <c r="K1390" i="1"/>
  <c r="N1390" i="1" s="1"/>
  <c r="I1397" i="1"/>
  <c r="K1388" i="1"/>
  <c r="N1388" i="1" s="1"/>
  <c r="K1370" i="1"/>
  <c r="N1370" i="1" s="1"/>
  <c r="J1368" i="1"/>
  <c r="K1393" i="1"/>
  <c r="I1393" i="1"/>
  <c r="J1364" i="1"/>
  <c r="K1374" i="1"/>
  <c r="N1374" i="1" s="1"/>
  <c r="K1365" i="1"/>
  <c r="N1365" i="1" s="1"/>
  <c r="J1366" i="1"/>
  <c r="K1394" i="1"/>
  <c r="N1394" i="1" s="1"/>
  <c r="K1371" i="1"/>
  <c r="N1371" i="1" s="1"/>
  <c r="J1377" i="1"/>
  <c r="K1373" i="1"/>
  <c r="N1373" i="1" s="1"/>
  <c r="J1372" i="1"/>
  <c r="J1392" i="1"/>
  <c r="K1384" i="1"/>
  <c r="N1384" i="1" s="1"/>
  <c r="J1393" i="1"/>
  <c r="J1371" i="1"/>
  <c r="I1379" i="1"/>
  <c r="K1361" i="1"/>
  <c r="N1361" i="1" s="1"/>
  <c r="K1396" i="1"/>
  <c r="K1372" i="1"/>
  <c r="N1372" i="1" s="1"/>
  <c r="K1397" i="1"/>
  <c r="J1360" i="1"/>
  <c r="K1392" i="1"/>
  <c r="K1368" i="1"/>
  <c r="N1368" i="1" s="1"/>
  <c r="K1386" i="1"/>
  <c r="N1386" i="1" s="1"/>
  <c r="K1363" i="1"/>
  <c r="N1363" i="1" s="1"/>
  <c r="I1371" i="1"/>
  <c r="K1395" i="1"/>
  <c r="J1365" i="1"/>
  <c r="I1377" i="1"/>
  <c r="J1379" i="1"/>
  <c r="J1376" i="1"/>
  <c r="I1372" i="1"/>
  <c r="I1394" i="1"/>
  <c r="J1382" i="1"/>
  <c r="J1385" i="1"/>
  <c r="I1395" i="1"/>
  <c r="J1390" i="1"/>
  <c r="I1396" i="1"/>
  <c r="J1369" i="1"/>
  <c r="I1378" i="1"/>
  <c r="I1389" i="1"/>
  <c r="J1361" i="1"/>
  <c r="I1363" i="1"/>
  <c r="J1384" i="1"/>
  <c r="I1392" i="1"/>
  <c r="J1363" i="1"/>
  <c r="I1376" i="1"/>
  <c r="J1389" i="1"/>
  <c r="J1378" i="1"/>
  <c r="I1385" i="1"/>
  <c r="I1374" i="1"/>
  <c r="I1381" i="1"/>
  <c r="J1370" i="1"/>
  <c r="I1380" i="1"/>
  <c r="I1369" i="1"/>
  <c r="J1380" i="1"/>
  <c r="I1360" i="1"/>
  <c r="I1387" i="1"/>
  <c r="J1386" i="1"/>
  <c r="J1387" i="1"/>
  <c r="J1388" i="1"/>
  <c r="I1382" i="1"/>
  <c r="I1373" i="1"/>
  <c r="I1364" i="1"/>
  <c r="I1398" i="1"/>
  <c r="I1366" i="1"/>
  <c r="I1365" i="1"/>
  <c r="I1388" i="1"/>
  <c r="I1384" i="1"/>
  <c r="I1390" i="1"/>
  <c r="I1370" i="1"/>
  <c r="I1362" i="1"/>
  <c r="I1368" i="1"/>
  <c r="I1386" i="1"/>
  <c r="I1361" i="1"/>
  <c r="N1398" i="1"/>
  <c r="N1396" i="1" l="1"/>
  <c r="H1396" i="1" s="1"/>
  <c r="S2218" i="1"/>
  <c r="AA2220" i="1"/>
  <c r="S2215" i="1"/>
  <c r="X2214" i="1"/>
  <c r="N2220" i="1"/>
  <c r="X2216" i="1"/>
  <c r="X2217" i="1"/>
  <c r="AA2215" i="1"/>
  <c r="H1265" i="1"/>
  <c r="H1269" i="1"/>
  <c r="H1302" i="1"/>
  <c r="H1267" i="1"/>
  <c r="H1264" i="1"/>
  <c r="H1266" i="1"/>
  <c r="H1285" i="1"/>
  <c r="H1296" i="1"/>
  <c r="H1301" i="1"/>
  <c r="H1300" i="1"/>
  <c r="H1260" i="1"/>
  <c r="H1276" i="1"/>
  <c r="H1303" i="1"/>
  <c r="H1280" i="1"/>
  <c r="H1255" i="1"/>
  <c r="H1263" i="1"/>
  <c r="H1279" i="1"/>
  <c r="H1298" i="1"/>
  <c r="H1311" i="1"/>
  <c r="H1290" i="1"/>
  <c r="H1277" i="1"/>
  <c r="H1268" i="1"/>
  <c r="H1293" i="1"/>
  <c r="H1282" i="1"/>
  <c r="H1291" i="1"/>
  <c r="H1286" i="1"/>
  <c r="H1235" i="1"/>
  <c r="H1208" i="1"/>
  <c r="H1210" i="1"/>
  <c r="H1205" i="1"/>
  <c r="H1222" i="1"/>
  <c r="H1323" i="1"/>
  <c r="H1312" i="1"/>
  <c r="H1272" i="1"/>
  <c r="H1321" i="1"/>
  <c r="H1297" i="1"/>
  <c r="H1318" i="1"/>
  <c r="X2221" i="1"/>
  <c r="AA2221" i="1"/>
  <c r="N1392" i="1"/>
  <c r="N1380" i="1"/>
  <c r="H1380" i="1" s="1"/>
  <c r="N1397" i="1"/>
  <c r="N1393" i="1"/>
  <c r="N1399" i="1"/>
  <c r="N1395" i="1"/>
  <c r="H1373" i="1"/>
  <c r="H1371" i="1"/>
  <c r="N1360" i="1"/>
  <c r="H1360" i="1" s="1"/>
  <c r="N1377" i="1"/>
  <c r="H1377" i="1" s="1"/>
  <c r="H1369" i="1"/>
  <c r="H1292" i="1"/>
  <c r="N1382" i="1"/>
  <c r="H1382" i="1" s="1"/>
  <c r="N1364" i="1"/>
  <c r="H1364" i="1" s="1"/>
  <c r="N1366" i="1"/>
  <c r="H1366" i="1" s="1"/>
  <c r="H1365" i="1"/>
  <c r="N1378" i="1"/>
  <c r="H1378" i="1" s="1"/>
  <c r="H1385" i="1"/>
  <c r="H1381" i="1"/>
  <c r="H1389" i="1"/>
  <c r="N2217" i="1"/>
  <c r="AA2216" i="1"/>
  <c r="S2216" i="1"/>
  <c r="H1374" i="1"/>
  <c r="H1363" i="1"/>
  <c r="H1258" i="1"/>
  <c r="H1368" i="1"/>
  <c r="H1372" i="1"/>
  <c r="AA2217" i="1"/>
  <c r="H1319" i="1"/>
  <c r="H1287" i="1"/>
  <c r="AA2218" i="1"/>
  <c r="H1398" i="1"/>
  <c r="H1387" i="1"/>
  <c r="H1384" i="1"/>
  <c r="H1388" i="1"/>
  <c r="N1379" i="1"/>
  <c r="H1379" i="1" s="1"/>
  <c r="H1259" i="1"/>
  <c r="H1307" i="1"/>
  <c r="H1271" i="1"/>
  <c r="H1308" i="1"/>
  <c r="H1370" i="1"/>
  <c r="H1325" i="1"/>
  <c r="H1324" i="1"/>
  <c r="H1261" i="1"/>
  <c r="H1275" i="1"/>
  <c r="H1322" i="1"/>
  <c r="X2218" i="1"/>
  <c r="H1367" i="1"/>
  <c r="H1391" i="1"/>
  <c r="H1386" i="1"/>
  <c r="H1376" i="1"/>
  <c r="H1361" i="1"/>
  <c r="H1394" i="1"/>
  <c r="H1309" i="1"/>
  <c r="H1390" i="1"/>
  <c r="H1362" i="1"/>
  <c r="N2219" i="1"/>
  <c r="H1375" i="1"/>
  <c r="H1383" i="1"/>
  <c r="H2214" i="1" l="1"/>
  <c r="H2220" i="1"/>
  <c r="H1395" i="1"/>
  <c r="H1392" i="1"/>
  <c r="H1393" i="1"/>
  <c r="H2215" i="1"/>
  <c r="H2219" i="1"/>
  <c r="H2221" i="1"/>
  <c r="H1397" i="1"/>
  <c r="H1399" i="1"/>
  <c r="H2217" i="1"/>
  <c r="H2218" i="1"/>
  <c r="H2216" i="1"/>
  <c r="I1548" i="1" l="1"/>
  <c r="E633" i="33" s="1"/>
  <c r="J1548" i="1"/>
  <c r="F633" i="33" s="1"/>
  <c r="K1548" i="1"/>
  <c r="G633" i="33" s="1"/>
  <c r="L1548" i="1"/>
  <c r="H633" i="33" s="1"/>
  <c r="I1556" i="1"/>
  <c r="J1556" i="1"/>
  <c r="K1556" i="1"/>
  <c r="L1556" i="1"/>
  <c r="K1541" i="1"/>
  <c r="G626" i="33" s="1"/>
  <c r="M1553" i="1"/>
  <c r="K1545" i="1"/>
  <c r="G630" i="33" s="1"/>
  <c r="K1544" i="1"/>
  <c r="G629" i="33" s="1"/>
  <c r="M1541" i="1"/>
  <c r="M1546" i="1"/>
  <c r="I631" i="33" s="1"/>
  <c r="M1543" i="1"/>
  <c r="M1542" i="1"/>
  <c r="M1554" i="1"/>
  <c r="K1543" i="1"/>
  <c r="G628" i="33" s="1"/>
  <c r="M1545" i="1"/>
  <c r="I630" i="33" s="1"/>
  <c r="M1544" i="1"/>
  <c r="M1547" i="1"/>
  <c r="L1551" i="1"/>
  <c r="L1549" i="1"/>
  <c r="L1550" i="1"/>
  <c r="L1544" i="1"/>
  <c r="H629" i="33" s="1"/>
  <c r="L1545" i="1"/>
  <c r="H630" i="33" s="1"/>
  <c r="L1553" i="1"/>
  <c r="L1546" i="1"/>
  <c r="H631" i="33" s="1"/>
  <c r="L1541" i="1"/>
  <c r="H626" i="33" s="1"/>
  <c r="L1555" i="1"/>
  <c r="L1552" i="1"/>
  <c r="L1542" i="1"/>
  <c r="J1552" i="1"/>
  <c r="J1550" i="1"/>
  <c r="J1545" i="1"/>
  <c r="F630" i="33" s="1"/>
  <c r="K1547" i="1"/>
  <c r="G632" i="33" s="1"/>
  <c r="K1554" i="1"/>
  <c r="L1543" i="1"/>
  <c r="K1542" i="1"/>
  <c r="G627" i="33" s="1"/>
  <c r="L1554" i="1"/>
  <c r="K1551" i="1"/>
  <c r="J1543" i="1"/>
  <c r="F628" i="33" s="1"/>
  <c r="J1551" i="1"/>
  <c r="K1555" i="1"/>
  <c r="J1549" i="1"/>
  <c r="L1547" i="1"/>
  <c r="K1546" i="1"/>
  <c r="G631" i="33" s="1"/>
  <c r="K1552" i="1"/>
  <c r="J1541" i="1"/>
  <c r="J1555" i="1"/>
  <c r="K1550" i="1"/>
  <c r="I1549" i="1"/>
  <c r="J1546" i="1"/>
  <c r="F631" i="33" s="1"/>
  <c r="K1553" i="1"/>
  <c r="K1549" i="1"/>
  <c r="N1549" i="1" s="1"/>
  <c r="J1544" i="1"/>
  <c r="F629" i="33" s="1"/>
  <c r="J1547" i="1"/>
  <c r="F632" i="33" s="1"/>
  <c r="I1550" i="1"/>
  <c r="I1543" i="1"/>
  <c r="E628" i="33" s="1"/>
  <c r="I1554" i="1"/>
  <c r="I1542" i="1"/>
  <c r="E627" i="33" s="1"/>
  <c r="J1553" i="1"/>
  <c r="I1547" i="1"/>
  <c r="E632" i="33" s="1"/>
  <c r="J1542" i="1"/>
  <c r="F627" i="33" s="1"/>
  <c r="I1555" i="1"/>
  <c r="J1554" i="1"/>
  <c r="I1541" i="1"/>
  <c r="E626" i="33" s="1"/>
  <c r="I1553" i="1"/>
  <c r="I1544" i="1"/>
  <c r="E629" i="33" s="1"/>
  <c r="I1551" i="1"/>
  <c r="I1545" i="1"/>
  <c r="E630" i="33" s="1"/>
  <c r="I1546" i="1"/>
  <c r="E631" i="33" s="1"/>
  <c r="I1552" i="1"/>
  <c r="F626" i="33" l="1"/>
  <c r="I632" i="33"/>
  <c r="I626" i="33"/>
  <c r="H627" i="33"/>
  <c r="I629" i="33"/>
  <c r="I627" i="33"/>
  <c r="I628" i="33"/>
  <c r="H632" i="33"/>
  <c r="H628" i="33"/>
  <c r="N1551" i="1"/>
  <c r="H1551" i="1" s="1"/>
  <c r="N1555" i="1"/>
  <c r="H1555" i="1" s="1"/>
  <c r="N1546" i="1"/>
  <c r="N1541" i="1"/>
  <c r="N1553" i="1"/>
  <c r="H1553" i="1" s="1"/>
  <c r="N1545" i="1"/>
  <c r="N1552" i="1"/>
  <c r="H1552" i="1" s="1"/>
  <c r="N1554" i="1"/>
  <c r="H1554" i="1" s="1"/>
  <c r="N1556" i="1"/>
  <c r="H1556" i="1" s="1"/>
  <c r="N1548" i="1"/>
  <c r="H1548" i="1" s="1"/>
  <c r="D633" i="33" s="1"/>
  <c r="E635" i="33" s="1"/>
  <c r="N1547" i="1"/>
  <c r="N1542" i="1"/>
  <c r="N1550" i="1"/>
  <c r="H1550" i="1" s="1"/>
  <c r="N1544" i="1"/>
  <c r="N1543" i="1"/>
  <c r="H1549" i="1"/>
  <c r="C432" i="2" l="1"/>
  <c r="I639" i="33"/>
  <c r="G436" i="2" s="1"/>
  <c r="G638" i="33"/>
  <c r="E435" i="2" s="1"/>
  <c r="F638" i="33"/>
  <c r="D435" i="2" s="1"/>
  <c r="E640" i="33"/>
  <c r="I635" i="33"/>
  <c r="G432" i="2" s="1"/>
  <c r="H639" i="33"/>
  <c r="F436" i="2" s="1"/>
  <c r="F637" i="33"/>
  <c r="D434" i="2" s="1"/>
  <c r="I634" i="33"/>
  <c r="H637" i="33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 i="33"/>
  <c r="F432" i="2" s="1"/>
  <c r="F635" i="33"/>
  <c r="D432" i="2" s="1"/>
  <c r="H634" i="33"/>
  <c r="F640" i="33"/>
  <c r="D437" i="2" s="1"/>
  <c r="H638" i="33"/>
  <c r="F435" i="2" s="1"/>
  <c r="H640" i="33"/>
  <c r="F437" i="2" s="1"/>
  <c r="G639" i="33"/>
  <c r="E436" i="2" s="1"/>
  <c r="E638" i="33"/>
  <c r="I637" i="33"/>
  <c r="G434" i="2" s="1"/>
  <c r="E639" i="33"/>
  <c r="I640" i="33"/>
  <c r="G437" i="2" s="1"/>
  <c r="F634" i="33"/>
  <c r="S639" i="33"/>
  <c r="Q436" i="2" s="1"/>
  <c r="T640" i="33"/>
  <c r="R437" i="2" s="1"/>
  <c r="V634" i="33"/>
  <c r="Q637" i="33"/>
  <c r="O434" i="2" s="1"/>
  <c r="S634" i="33"/>
  <c r="L637" i="33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 i="33"/>
  <c r="S435" i="2" s="1"/>
  <c r="V640" i="33"/>
  <c r="T437" i="2" s="1"/>
  <c r="P635" i="33"/>
  <c r="N432" i="2" s="1"/>
  <c r="U635" i="33"/>
  <c r="S432" i="2" s="1"/>
  <c r="O640" i="33"/>
  <c r="M437" i="2" s="1"/>
  <c r="L634" i="33"/>
  <c r="R639" i="33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 i="33"/>
  <c r="M435" i="2" s="1"/>
  <c r="T636" i="33"/>
  <c r="R433" i="2" s="1"/>
  <c r="K639" i="33"/>
  <c r="I436" i="2" s="1"/>
  <c r="P640" i="33"/>
  <c r="N437" i="2" s="1"/>
  <c r="O634" i="33"/>
  <c r="N637" i="33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 i="33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 i="33"/>
  <c r="L636" i="33"/>
  <c r="J433" i="2" s="1"/>
  <c r="K638" i="33"/>
  <c r="I435" i="2" s="1"/>
  <c r="R640" i="33"/>
  <c r="P437" i="2" s="1"/>
  <c r="T634" i="33"/>
  <c r="Q636" i="33"/>
  <c r="O433" i="2" s="1"/>
  <c r="O639" i="33"/>
  <c r="M436" i="2" s="1"/>
  <c r="P638" i="33"/>
  <c r="N435" i="2" s="1"/>
  <c r="T635" i="33"/>
  <c r="R432" i="2" s="1"/>
  <c r="N638" i="33"/>
  <c r="L435" i="2" s="1"/>
  <c r="K634" i="33"/>
  <c r="J634" i="33"/>
  <c r="V637" i="33"/>
  <c r="T434" i="2" s="1"/>
  <c r="L635" i="33"/>
  <c r="J432" i="2" s="1"/>
  <c r="Q634" i="33"/>
  <c r="H636" i="33"/>
  <c r="F433" i="2" s="1"/>
  <c r="I638" i="33"/>
  <c r="G435" i="2" s="1"/>
  <c r="E636" i="33"/>
  <c r="G637" i="33"/>
  <c r="E434" i="2" s="1"/>
  <c r="G640" i="33"/>
  <c r="E437" i="2" s="1"/>
  <c r="G634" i="33"/>
  <c r="E637" i="33"/>
  <c r="H1543" i="1"/>
  <c r="H1545" i="1"/>
  <c r="H1542" i="1"/>
  <c r="H1547" i="1"/>
  <c r="H1544" i="1"/>
  <c r="H1541" i="1"/>
  <c r="H1546" i="1"/>
  <c r="D632" i="33" l="1"/>
  <c r="D630" i="33"/>
  <c r="D637" i="33"/>
  <c r="B434" i="2" s="1"/>
  <c r="C434" i="2"/>
  <c r="D636" i="33"/>
  <c r="B433" i="2" s="1"/>
  <c r="C433" i="2"/>
  <c r="Q562" i="1"/>
  <c r="Q2034" i="1"/>
  <c r="Q1518" i="1"/>
  <c r="Q1606" i="1" s="1"/>
  <c r="Q570" i="1"/>
  <c r="Q2042" i="1"/>
  <c r="T2037" i="1"/>
  <c r="T565" i="1"/>
  <c r="T1521" i="1"/>
  <c r="T2045" i="1"/>
  <c r="T573" i="1"/>
  <c r="W563" i="1"/>
  <c r="W2035" i="1"/>
  <c r="W1519" i="1"/>
  <c r="W1607" i="1" s="1"/>
  <c r="W571" i="1"/>
  <c r="W2043" i="1"/>
  <c r="Q563" i="1"/>
  <c r="Q2035" i="1"/>
  <c r="Q1519" i="1"/>
  <c r="Q1607" i="1" s="1"/>
  <c r="Q2043" i="1"/>
  <c r="Q571" i="1"/>
  <c r="T563" i="1"/>
  <c r="T2035" i="1"/>
  <c r="T1519" i="1"/>
  <c r="T2043" i="1"/>
  <c r="T571" i="1"/>
  <c r="Q2039" i="1"/>
  <c r="Q567" i="1"/>
  <c r="Q1523" i="1"/>
  <c r="Q1611" i="1" s="1"/>
  <c r="Q575" i="1"/>
  <c r="Q2047" i="1"/>
  <c r="K431" i="2"/>
  <c r="M641" i="33"/>
  <c r="K438" i="2" s="1"/>
  <c r="P2039" i="1"/>
  <c r="P1523" i="1"/>
  <c r="P1611" i="1" s="1"/>
  <c r="P567" i="1"/>
  <c r="P575" i="1"/>
  <c r="P2047" i="1"/>
  <c r="AB565" i="1"/>
  <c r="AB2037" i="1"/>
  <c r="AB1521" i="1"/>
  <c r="AB1609" i="1" s="1"/>
  <c r="AB573" i="1"/>
  <c r="AB2045" i="1"/>
  <c r="Z567" i="1"/>
  <c r="Z2039" i="1"/>
  <c r="Z1523" i="1"/>
  <c r="Z1611" i="1" s="1"/>
  <c r="Z575" i="1"/>
  <c r="Z2047" i="1"/>
  <c r="V2039" i="1"/>
  <c r="V567" i="1"/>
  <c r="V1523" i="1"/>
  <c r="V1611" i="1" s="1"/>
  <c r="V2047" i="1"/>
  <c r="V575" i="1"/>
  <c r="S431" i="2"/>
  <c r="U641" i="33"/>
  <c r="S438" i="2" s="1"/>
  <c r="Y2036" i="1"/>
  <c r="Y1520" i="1"/>
  <c r="Y564" i="1"/>
  <c r="Y572" i="1"/>
  <c r="Y2044" i="1"/>
  <c r="AD563" i="1"/>
  <c r="AD1519" i="1"/>
  <c r="AD1607" i="1" s="1"/>
  <c r="AD2035" i="1"/>
  <c r="AD571" i="1"/>
  <c r="AD2043" i="1"/>
  <c r="J431" i="2"/>
  <c r="L641" i="33"/>
  <c r="J438" i="2" s="1"/>
  <c r="AD2039" i="1"/>
  <c r="AD1523" i="1"/>
  <c r="AD1611" i="1" s="1"/>
  <c r="AD567" i="1"/>
  <c r="AD575" i="1"/>
  <c r="AD2047" i="1"/>
  <c r="Z2036" i="1"/>
  <c r="Z1520" i="1"/>
  <c r="Z1608" i="1" s="1"/>
  <c r="Z564" i="1"/>
  <c r="Z572" i="1"/>
  <c r="Z2044" i="1"/>
  <c r="Q2037" i="1"/>
  <c r="Q1521" i="1"/>
  <c r="Q1609" i="1" s="1"/>
  <c r="Q565" i="1"/>
  <c r="Q2045" i="1"/>
  <c r="Q573" i="1"/>
  <c r="AD2037" i="1"/>
  <c r="AD1521" i="1"/>
  <c r="AD1609" i="1" s="1"/>
  <c r="AD565" i="1"/>
  <c r="AD2045" i="1"/>
  <c r="AD573" i="1"/>
  <c r="R2038" i="1"/>
  <c r="R1522" i="1"/>
  <c r="R1610" i="1" s="1"/>
  <c r="R566" i="1"/>
  <c r="R574" i="1"/>
  <c r="R2046" i="1"/>
  <c r="W566" i="1"/>
  <c r="W2038" i="1"/>
  <c r="W1522" i="1"/>
  <c r="W1610" i="1" s="1"/>
  <c r="W2046" i="1"/>
  <c r="W574" i="1"/>
  <c r="Q1520" i="1"/>
  <c r="Q1608" i="1" s="1"/>
  <c r="Q2036" i="1"/>
  <c r="Q564" i="1"/>
  <c r="Q2044" i="1"/>
  <c r="Q572" i="1"/>
  <c r="AB567" i="1"/>
  <c r="AB1523" i="1"/>
  <c r="AB1611" i="1" s="1"/>
  <c r="AB2039" i="1"/>
  <c r="AB575" i="1"/>
  <c r="AB2047" i="1"/>
  <c r="C436" i="2"/>
  <c r="D639" i="33"/>
  <c r="B436" i="2" s="1"/>
  <c r="L567" i="1"/>
  <c r="L1523" i="1"/>
  <c r="L1611" i="1" s="1"/>
  <c r="L2039" i="1"/>
  <c r="L575" i="1"/>
  <c r="L2047" i="1"/>
  <c r="J2034" i="1"/>
  <c r="J1518" i="1"/>
  <c r="J1606" i="1" s="1"/>
  <c r="J562" i="1"/>
  <c r="J2042" i="1"/>
  <c r="J570" i="1"/>
  <c r="M2035" i="1"/>
  <c r="M563" i="1"/>
  <c r="M1519" i="1"/>
  <c r="M1607" i="1" s="1"/>
  <c r="M2043" i="1"/>
  <c r="M571" i="1"/>
  <c r="J566" i="1"/>
  <c r="J2038" i="1"/>
  <c r="J1522" i="1"/>
  <c r="J1610" i="1" s="1"/>
  <c r="J2046" i="1"/>
  <c r="J574" i="1"/>
  <c r="L566" i="1"/>
  <c r="L2038" i="1"/>
  <c r="L1522" i="1"/>
  <c r="L1610" i="1" s="1"/>
  <c r="L574" i="1"/>
  <c r="L2046" i="1"/>
  <c r="K565" i="1"/>
  <c r="K1521" i="1"/>
  <c r="K2037" i="1"/>
  <c r="K573" i="1"/>
  <c r="K2045" i="1"/>
  <c r="D627" i="33"/>
  <c r="G641" i="33"/>
  <c r="E438" i="2" s="1"/>
  <c r="E431" i="2"/>
  <c r="M2037" i="1"/>
  <c r="M565" i="1"/>
  <c r="M1521" i="1"/>
  <c r="M1609" i="1" s="1"/>
  <c r="M2045" i="1"/>
  <c r="M573" i="1"/>
  <c r="AD564" i="1"/>
  <c r="AD2036" i="1"/>
  <c r="AD1520" i="1"/>
  <c r="AD1608" i="1" s="1"/>
  <c r="AD572" i="1"/>
  <c r="AD2044" i="1"/>
  <c r="AB2034" i="1"/>
  <c r="AB562" i="1"/>
  <c r="AB1518" i="1"/>
  <c r="AB1606" i="1" s="1"/>
  <c r="AB2042" i="1"/>
  <c r="AB570" i="1"/>
  <c r="T641" i="33"/>
  <c r="R438" i="2" s="1"/>
  <c r="R431" i="2"/>
  <c r="L431" i="2"/>
  <c r="N641" i="33"/>
  <c r="L438" i="2" s="1"/>
  <c r="Y2034" i="1"/>
  <c r="Y562" i="1"/>
  <c r="Y1518" i="1"/>
  <c r="Y2042" i="1"/>
  <c r="Y570" i="1"/>
  <c r="U2035" i="1"/>
  <c r="U563" i="1"/>
  <c r="U1519" i="1"/>
  <c r="U1607" i="1" s="1"/>
  <c r="U571" i="1"/>
  <c r="U2043" i="1"/>
  <c r="O2036" i="1"/>
  <c r="O1520" i="1"/>
  <c r="O564" i="1"/>
  <c r="O2044" i="1"/>
  <c r="O572" i="1"/>
  <c r="T567" i="1"/>
  <c r="T1523" i="1"/>
  <c r="T2039" i="1"/>
  <c r="T575" i="1"/>
  <c r="T2047" i="1"/>
  <c r="V2038" i="1"/>
  <c r="V566" i="1"/>
  <c r="V1522" i="1"/>
  <c r="V1610" i="1" s="1"/>
  <c r="V574" i="1"/>
  <c r="V2046" i="1"/>
  <c r="AC564" i="1"/>
  <c r="AC2036" i="1"/>
  <c r="AC1520" i="1"/>
  <c r="AC1608" i="1" s="1"/>
  <c r="AC2044" i="1"/>
  <c r="AC572" i="1"/>
  <c r="P2038" i="1"/>
  <c r="P1522" i="1"/>
  <c r="P1610" i="1" s="1"/>
  <c r="P566" i="1"/>
  <c r="P574" i="1"/>
  <c r="P2046" i="1"/>
  <c r="W2037" i="1"/>
  <c r="W565" i="1"/>
  <c r="W1521" i="1"/>
  <c r="W1609" i="1" s="1"/>
  <c r="W2045" i="1"/>
  <c r="W573" i="1"/>
  <c r="O2038" i="1"/>
  <c r="O566" i="1"/>
  <c r="O1522" i="1"/>
  <c r="O574" i="1"/>
  <c r="O2046" i="1"/>
  <c r="W562" i="1"/>
  <c r="W2034" i="1"/>
  <c r="W1518" i="1"/>
  <c r="W1606" i="1" s="1"/>
  <c r="W2042" i="1"/>
  <c r="W570" i="1"/>
  <c r="U2039" i="1"/>
  <c r="U567" i="1"/>
  <c r="U1523" i="1"/>
  <c r="U1611" i="1" s="1"/>
  <c r="U2047" i="1"/>
  <c r="U575" i="1"/>
  <c r="AC2037" i="1"/>
  <c r="AC1521" i="1"/>
  <c r="AC1609" i="1" s="1"/>
  <c r="AC565" i="1"/>
  <c r="AC2045" i="1"/>
  <c r="AC573" i="1"/>
  <c r="AD2038" i="1"/>
  <c r="AD1522" i="1"/>
  <c r="AD1610" i="1" s="1"/>
  <c r="AD566" i="1"/>
  <c r="AD574" i="1"/>
  <c r="AD2046" i="1"/>
  <c r="R2037" i="1"/>
  <c r="R1521" i="1"/>
  <c r="R1609" i="1" s="1"/>
  <c r="R565" i="1"/>
  <c r="R573" i="1"/>
  <c r="R2045" i="1"/>
  <c r="AC2038" i="1"/>
  <c r="AC566" i="1"/>
  <c r="AC1522" i="1"/>
  <c r="AC1610" i="1" s="1"/>
  <c r="AC574" i="1"/>
  <c r="AC2046" i="1"/>
  <c r="V564" i="1"/>
  <c r="V2036" i="1"/>
  <c r="V1520" i="1"/>
  <c r="V1608" i="1" s="1"/>
  <c r="V572" i="1"/>
  <c r="V2044" i="1"/>
  <c r="W567" i="1"/>
  <c r="W1523" i="1"/>
  <c r="W1611" i="1" s="1"/>
  <c r="W2039" i="1"/>
  <c r="W2047" i="1"/>
  <c r="W575" i="1"/>
  <c r="S641" i="33"/>
  <c r="Q438" i="2" s="1"/>
  <c r="Q431" i="2"/>
  <c r="Z566" i="1"/>
  <c r="Z1522" i="1"/>
  <c r="Z1610" i="1" s="1"/>
  <c r="Z2038" i="1"/>
  <c r="Z2046" i="1"/>
  <c r="Z574" i="1"/>
  <c r="M564" i="1"/>
  <c r="M2036" i="1"/>
  <c r="M1520" i="1"/>
  <c r="M1608" i="1" s="1"/>
  <c r="M572" i="1"/>
  <c r="M2044" i="1"/>
  <c r="L2037" i="1"/>
  <c r="L565" i="1"/>
  <c r="L1521" i="1"/>
  <c r="L1609" i="1" s="1"/>
  <c r="L2045" i="1"/>
  <c r="L573" i="1"/>
  <c r="L562" i="1"/>
  <c r="L2034" i="1"/>
  <c r="L1518" i="1"/>
  <c r="L1606" i="1" s="1"/>
  <c r="L2042" i="1"/>
  <c r="L570" i="1"/>
  <c r="J1519" i="1"/>
  <c r="J1607" i="1" s="1"/>
  <c r="J2035" i="1"/>
  <c r="J563" i="1"/>
  <c r="J571" i="1"/>
  <c r="J2043" i="1"/>
  <c r="L2036" i="1"/>
  <c r="L1520" i="1"/>
  <c r="L1608" i="1" s="1"/>
  <c r="L564" i="1"/>
  <c r="L2044" i="1"/>
  <c r="L572" i="1"/>
  <c r="M562" i="1"/>
  <c r="M1518" i="1"/>
  <c r="M1606" i="1" s="1"/>
  <c r="M2034" i="1"/>
  <c r="M570" i="1"/>
  <c r="M2042" i="1"/>
  <c r="M2038" i="1"/>
  <c r="M566" i="1"/>
  <c r="M1522" i="1"/>
  <c r="M1610" i="1" s="1"/>
  <c r="M574" i="1"/>
  <c r="M2046" i="1"/>
  <c r="D629" i="33"/>
  <c r="D628" i="33"/>
  <c r="K567" i="1"/>
  <c r="K1523" i="1"/>
  <c r="K2039" i="1"/>
  <c r="K2047" i="1"/>
  <c r="K575" i="1"/>
  <c r="L2035" i="1"/>
  <c r="L563" i="1"/>
  <c r="L1519" i="1"/>
  <c r="L1607" i="1" s="1"/>
  <c r="L571" i="1"/>
  <c r="L2043" i="1"/>
  <c r="J641" i="33"/>
  <c r="H438" i="2" s="1"/>
  <c r="H431" i="2"/>
  <c r="V2037" i="1"/>
  <c r="V565" i="1"/>
  <c r="V1521" i="1"/>
  <c r="V1609" i="1" s="1"/>
  <c r="V2045" i="1"/>
  <c r="V573" i="1"/>
  <c r="Y567" i="1"/>
  <c r="AA567" i="1" s="1"/>
  <c r="Y2039" i="1"/>
  <c r="Y1523" i="1"/>
  <c r="Y575" i="1"/>
  <c r="Y2047" i="1"/>
  <c r="R641" i="33"/>
  <c r="P438" i="2" s="1"/>
  <c r="P431" i="2"/>
  <c r="Y2035" i="1"/>
  <c r="Y1519" i="1"/>
  <c r="Y563" i="1"/>
  <c r="Y2043" i="1"/>
  <c r="Y571" i="1"/>
  <c r="R564" i="1"/>
  <c r="R1520" i="1"/>
  <c r="R1608" i="1" s="1"/>
  <c r="R2036" i="1"/>
  <c r="R572" i="1"/>
  <c r="R2044" i="1"/>
  <c r="AC567" i="1"/>
  <c r="AC1523" i="1"/>
  <c r="AC1611" i="1" s="1"/>
  <c r="AC2039" i="1"/>
  <c r="AC2047" i="1"/>
  <c r="AC575" i="1"/>
  <c r="O563" i="1"/>
  <c r="O2035" i="1"/>
  <c r="O1519" i="1"/>
  <c r="O571" i="1"/>
  <c r="O2043" i="1"/>
  <c r="U2036" i="1"/>
  <c r="U564" i="1"/>
  <c r="U1520" i="1"/>
  <c r="U1608" i="1" s="1"/>
  <c r="U572" i="1"/>
  <c r="U2044" i="1"/>
  <c r="T2036" i="1"/>
  <c r="T564" i="1"/>
  <c r="T1520" i="1"/>
  <c r="T2044" i="1"/>
  <c r="T572" i="1"/>
  <c r="AB2035" i="1"/>
  <c r="AB563" i="1"/>
  <c r="AB1519" i="1"/>
  <c r="AB1607" i="1" s="1"/>
  <c r="AB571" i="1"/>
  <c r="AB2043" i="1"/>
  <c r="T2034" i="1"/>
  <c r="T1518" i="1"/>
  <c r="T562" i="1"/>
  <c r="T2042" i="1"/>
  <c r="T570" i="1"/>
  <c r="O567" i="1"/>
  <c r="O1523" i="1"/>
  <c r="O2039" i="1"/>
  <c r="O2047" i="1"/>
  <c r="O575" i="1"/>
  <c r="AD1518" i="1"/>
  <c r="AD1606" i="1" s="1"/>
  <c r="AD562" i="1"/>
  <c r="AD2034" i="1"/>
  <c r="AD2042" i="1"/>
  <c r="AD570" i="1"/>
  <c r="AC2034" i="1"/>
  <c r="AC1518" i="1"/>
  <c r="AC1606" i="1" s="1"/>
  <c r="AC562" i="1"/>
  <c r="AC2042" i="1"/>
  <c r="AC570" i="1"/>
  <c r="P641" i="33"/>
  <c r="N438" i="2" s="1"/>
  <c r="N431" i="2"/>
  <c r="O1521" i="1"/>
  <c r="O565" i="1"/>
  <c r="O2037" i="1"/>
  <c r="O2045" i="1"/>
  <c r="O573" i="1"/>
  <c r="R2039" i="1"/>
  <c r="R567" i="1"/>
  <c r="R1523" i="1"/>
  <c r="R1611" i="1" s="1"/>
  <c r="R575" i="1"/>
  <c r="R2047" i="1"/>
  <c r="T2038" i="1"/>
  <c r="T566" i="1"/>
  <c r="T1522" i="1"/>
  <c r="T574" i="1"/>
  <c r="T2046" i="1"/>
  <c r="R2035" i="1"/>
  <c r="R563" i="1"/>
  <c r="R1519" i="1"/>
  <c r="R1607" i="1" s="1"/>
  <c r="R2043" i="1"/>
  <c r="R571" i="1"/>
  <c r="AB1520" i="1"/>
  <c r="AB1608" i="1" s="1"/>
  <c r="AB564" i="1"/>
  <c r="AB2036" i="1"/>
  <c r="AB2044" i="1"/>
  <c r="AB572" i="1"/>
  <c r="W564" i="1"/>
  <c r="W2036" i="1"/>
  <c r="W1520" i="1"/>
  <c r="W1608" i="1" s="1"/>
  <c r="W572" i="1"/>
  <c r="W2044" i="1"/>
  <c r="F641" i="33"/>
  <c r="D438" i="2" s="1"/>
  <c r="D431" i="2"/>
  <c r="D638" i="33"/>
  <c r="B435" i="2" s="1"/>
  <c r="C435" i="2"/>
  <c r="J2039" i="1"/>
  <c r="J567" i="1"/>
  <c r="J1523" i="1"/>
  <c r="J1611" i="1" s="1"/>
  <c r="J2047" i="1"/>
  <c r="J575" i="1"/>
  <c r="D634" i="33"/>
  <c r="B431" i="2" s="1"/>
  <c r="E641" i="33"/>
  <c r="C431" i="2"/>
  <c r="K2035" i="1"/>
  <c r="K1519" i="1"/>
  <c r="K563" i="1"/>
  <c r="K571" i="1"/>
  <c r="K2043" i="1"/>
  <c r="I641" i="33"/>
  <c r="G438" i="2" s="1"/>
  <c r="G431" i="2"/>
  <c r="D640" i="33"/>
  <c r="B437" i="2" s="1"/>
  <c r="C437" i="2"/>
  <c r="D635" i="33"/>
  <c r="B432" i="2" s="1"/>
  <c r="D631" i="33"/>
  <c r="D626" i="33"/>
  <c r="K564" i="1"/>
  <c r="K2036" i="1"/>
  <c r="K1520" i="1"/>
  <c r="K572" i="1"/>
  <c r="K2044" i="1"/>
  <c r="Q641" i="33"/>
  <c r="O438" i="2" s="1"/>
  <c r="O431" i="2"/>
  <c r="I431" i="2"/>
  <c r="K641" i="33"/>
  <c r="I438" i="2" s="1"/>
  <c r="U566" i="1"/>
  <c r="U2038" i="1"/>
  <c r="U1522" i="1"/>
  <c r="U1610" i="1" s="1"/>
  <c r="U574" i="1"/>
  <c r="U2046" i="1"/>
  <c r="P565" i="1"/>
  <c r="P2037" i="1"/>
  <c r="P1521" i="1"/>
  <c r="P1609" i="1" s="1"/>
  <c r="P573" i="1"/>
  <c r="P2045" i="1"/>
  <c r="AC2035" i="1"/>
  <c r="AC563" i="1"/>
  <c r="AC1519" i="1"/>
  <c r="AC1607" i="1" s="1"/>
  <c r="AC2043" i="1"/>
  <c r="AC571" i="1"/>
  <c r="Z565" i="1"/>
  <c r="Z2037" i="1"/>
  <c r="Z1521" i="1"/>
  <c r="Z1609" i="1" s="1"/>
  <c r="Z573" i="1"/>
  <c r="Z2045" i="1"/>
  <c r="V563" i="1"/>
  <c r="V2035" i="1"/>
  <c r="V1519" i="1"/>
  <c r="V1607" i="1" s="1"/>
  <c r="V571" i="1"/>
  <c r="V2043" i="1"/>
  <c r="U562" i="1"/>
  <c r="U1518" i="1"/>
  <c r="U1606" i="1" s="1"/>
  <c r="U2034" i="1"/>
  <c r="U2042" i="1"/>
  <c r="U570" i="1"/>
  <c r="Z2034" i="1"/>
  <c r="Z562" i="1"/>
  <c r="Z1518" i="1"/>
  <c r="Z1606" i="1" s="1"/>
  <c r="Z570" i="1"/>
  <c r="Z2042" i="1"/>
  <c r="Y2037" i="1"/>
  <c r="Y1521" i="1"/>
  <c r="Y565" i="1"/>
  <c r="Y573" i="1"/>
  <c r="AA573" i="1" s="1"/>
  <c r="Y2045" i="1"/>
  <c r="AA2045" i="1" s="1"/>
  <c r="O641" i="33"/>
  <c r="M438" i="2" s="1"/>
  <c r="M431" i="2"/>
  <c r="U2037" i="1"/>
  <c r="U1521" i="1"/>
  <c r="U1609" i="1" s="1"/>
  <c r="U565" i="1"/>
  <c r="U2045" i="1"/>
  <c r="U573" i="1"/>
  <c r="AB2038" i="1"/>
  <c r="AB1522" i="1"/>
  <c r="AB1610" i="1" s="1"/>
  <c r="AB566" i="1"/>
  <c r="AB2046" i="1"/>
  <c r="AB574" i="1"/>
  <c r="P2036" i="1"/>
  <c r="P564" i="1"/>
  <c r="P1520" i="1"/>
  <c r="P1608" i="1" s="1"/>
  <c r="P2044" i="1"/>
  <c r="P572" i="1"/>
  <c r="Y2038" i="1"/>
  <c r="Y1522" i="1"/>
  <c r="Y566" i="1"/>
  <c r="Y2046" i="1"/>
  <c r="AA2046" i="1" s="1"/>
  <c r="Y574" i="1"/>
  <c r="V2034" i="1"/>
  <c r="V562" i="1"/>
  <c r="V1518" i="1"/>
  <c r="V1606" i="1" s="1"/>
  <c r="V570" i="1"/>
  <c r="V2042" i="1"/>
  <c r="Z563" i="1"/>
  <c r="Z2035" i="1"/>
  <c r="Z1519" i="1"/>
  <c r="Z1607" i="1" s="1"/>
  <c r="Z571" i="1"/>
  <c r="Z2043" i="1"/>
  <c r="P2035" i="1"/>
  <c r="P1519" i="1"/>
  <c r="P1607" i="1" s="1"/>
  <c r="P563" i="1"/>
  <c r="P571" i="1"/>
  <c r="P2043" i="1"/>
  <c r="Q1522" i="1"/>
  <c r="Q1610" i="1" s="1"/>
  <c r="Q566" i="1"/>
  <c r="Q2038" i="1"/>
  <c r="Q2046" i="1"/>
  <c r="Q574" i="1"/>
  <c r="O562" i="1"/>
  <c r="O1518" i="1"/>
  <c r="O2034" i="1"/>
  <c r="O570" i="1"/>
  <c r="O2042" i="1"/>
  <c r="P562" i="1"/>
  <c r="P1518" i="1"/>
  <c r="P1606" i="1" s="1"/>
  <c r="P2034" i="1"/>
  <c r="P2042" i="1"/>
  <c r="P570" i="1"/>
  <c r="R2034" i="1"/>
  <c r="R562" i="1"/>
  <c r="R1518" i="1"/>
  <c r="R1606" i="1" s="1"/>
  <c r="R570" i="1"/>
  <c r="R2042" i="1"/>
  <c r="T431" i="2"/>
  <c r="V641" i="33"/>
  <c r="T438" i="2" s="1"/>
  <c r="M567" i="1"/>
  <c r="M1523" i="1"/>
  <c r="M1611" i="1" s="1"/>
  <c r="M2039" i="1"/>
  <c r="M575" i="1"/>
  <c r="M2047" i="1"/>
  <c r="K2038" i="1"/>
  <c r="K1522" i="1"/>
  <c r="K566" i="1"/>
  <c r="K2046" i="1"/>
  <c r="K574" i="1"/>
  <c r="N574" i="1" s="1"/>
  <c r="F431" i="2"/>
  <c r="H641" i="33"/>
  <c r="F438" i="2" s="1"/>
  <c r="K562" i="1"/>
  <c r="K1518" i="1"/>
  <c r="K2034" i="1"/>
  <c r="K2042" i="1"/>
  <c r="K570" i="1"/>
  <c r="J564" i="1"/>
  <c r="J2036" i="1"/>
  <c r="J1520" i="1"/>
  <c r="J1608" i="1" s="1"/>
  <c r="J572" i="1"/>
  <c r="J2044" i="1"/>
  <c r="J565" i="1"/>
  <c r="J1521" i="1"/>
  <c r="J1609" i="1" s="1"/>
  <c r="J2037" i="1"/>
  <c r="J573" i="1"/>
  <c r="J2045" i="1"/>
  <c r="I562" i="1"/>
  <c r="I2034" i="1"/>
  <c r="I1518" i="1"/>
  <c r="I2042" i="1"/>
  <c r="I570" i="1"/>
  <c r="N2042" i="1" l="1"/>
  <c r="AA2038" i="1"/>
  <c r="AA2047" i="1"/>
  <c r="AA574" i="1"/>
  <c r="N562" i="1"/>
  <c r="AA566" i="1"/>
  <c r="AA2039" i="1"/>
  <c r="N566" i="1"/>
  <c r="AA575" i="1"/>
  <c r="N2036" i="1"/>
  <c r="N570" i="1"/>
  <c r="N2034" i="1"/>
  <c r="N564" i="1"/>
  <c r="N571" i="1"/>
  <c r="N572" i="1"/>
  <c r="N2043" i="1"/>
  <c r="N2046" i="1"/>
  <c r="N2038" i="1"/>
  <c r="N563" i="1"/>
  <c r="AA2037" i="1"/>
  <c r="S2042" i="1"/>
  <c r="AA565" i="1"/>
  <c r="N2044" i="1"/>
  <c r="N2035" i="1"/>
  <c r="F664" i="33"/>
  <c r="J1618" i="1"/>
  <c r="J1617" i="1"/>
  <c r="F663" i="33"/>
  <c r="I666" i="33"/>
  <c r="M1620" i="1"/>
  <c r="Q1619" i="1"/>
  <c r="L665" i="33"/>
  <c r="S662" i="33"/>
  <c r="Z1616" i="1"/>
  <c r="Y1610" i="1"/>
  <c r="AA1522" i="1"/>
  <c r="AA1610" i="1" s="1"/>
  <c r="AA1619" i="1" s="1"/>
  <c r="P1617" i="1"/>
  <c r="K663" i="33"/>
  <c r="AB1619" i="1"/>
  <c r="T665" i="33"/>
  <c r="U2033" i="1"/>
  <c r="U561" i="1"/>
  <c r="U1517" i="1"/>
  <c r="U1605" i="1" s="1"/>
  <c r="U2041" i="1"/>
  <c r="U569" i="1"/>
  <c r="S664" i="33"/>
  <c r="Z1618" i="1"/>
  <c r="W2033" i="1"/>
  <c r="W1517" i="1"/>
  <c r="W1605" i="1" s="1"/>
  <c r="W561" i="1"/>
  <c r="W569" i="1"/>
  <c r="W2041" i="1"/>
  <c r="N1520" i="1"/>
  <c r="N1608" i="1" s="1"/>
  <c r="N1617" i="1" s="1"/>
  <c r="K1608" i="1"/>
  <c r="M561" i="1"/>
  <c r="M2033" i="1"/>
  <c r="M1517" i="1"/>
  <c r="M1605" i="1" s="1"/>
  <c r="M569" i="1"/>
  <c r="M2041" i="1"/>
  <c r="T663" i="33"/>
  <c r="AB1617" i="1"/>
  <c r="X566" i="1"/>
  <c r="S2045" i="1"/>
  <c r="U661" i="33"/>
  <c r="AC1615" i="1"/>
  <c r="T1606" i="1"/>
  <c r="X1518" i="1"/>
  <c r="X1606" i="1" s="1"/>
  <c r="X1615" i="1" s="1"/>
  <c r="T662" i="33"/>
  <c r="AB1616" i="1"/>
  <c r="X2044" i="1"/>
  <c r="T1608" i="1"/>
  <c r="X1520" i="1"/>
  <c r="X1608" i="1" s="1"/>
  <c r="X1617" i="1" s="1"/>
  <c r="U1617" i="1"/>
  <c r="O663" i="33"/>
  <c r="O1607" i="1"/>
  <c r="S1519" i="1"/>
  <c r="S1607" i="1" s="1"/>
  <c r="S1616" i="1" s="1"/>
  <c r="U666" i="33"/>
  <c r="AC1620" i="1"/>
  <c r="R1617" i="1"/>
  <c r="M663" i="33"/>
  <c r="AA563" i="1"/>
  <c r="Y2033" i="1"/>
  <c r="Y561" i="1"/>
  <c r="Y1517" i="1"/>
  <c r="Y569" i="1"/>
  <c r="Y2041" i="1"/>
  <c r="P664" i="33"/>
  <c r="V1618" i="1"/>
  <c r="O561" i="1"/>
  <c r="O1517" i="1"/>
  <c r="O2033" i="1"/>
  <c r="O2041" i="1"/>
  <c r="O569" i="1"/>
  <c r="N2047" i="1"/>
  <c r="Z561" i="1"/>
  <c r="Z2033" i="1"/>
  <c r="Z1517" i="1"/>
  <c r="Z1605" i="1" s="1"/>
  <c r="Z2041" i="1"/>
  <c r="Z569" i="1"/>
  <c r="U1620" i="1"/>
  <c r="O666" i="33"/>
  <c r="S574" i="1"/>
  <c r="S566" i="1"/>
  <c r="Q664" i="33"/>
  <c r="W1618" i="1"/>
  <c r="U663" i="33"/>
  <c r="AC1617" i="1"/>
  <c r="X2039" i="1"/>
  <c r="O1608" i="1"/>
  <c r="S1520" i="1"/>
  <c r="S1608" i="1" s="1"/>
  <c r="S1617" i="1" s="1"/>
  <c r="AA2042" i="1"/>
  <c r="AB2040" i="1"/>
  <c r="AB568" i="1"/>
  <c r="AB1524" i="1"/>
  <c r="AB1612" i="1" s="1"/>
  <c r="AB576" i="1"/>
  <c r="AB2048" i="1"/>
  <c r="N565" i="1"/>
  <c r="I662" i="33"/>
  <c r="M1616" i="1"/>
  <c r="T666" i="33"/>
  <c r="AB1620" i="1"/>
  <c r="M665" i="33"/>
  <c r="R1619" i="1"/>
  <c r="L664" i="33"/>
  <c r="Q1618" i="1"/>
  <c r="S663" i="33"/>
  <c r="Z1617" i="1"/>
  <c r="AA2044" i="1"/>
  <c r="Y1608" i="1"/>
  <c r="AA1520" i="1"/>
  <c r="AA1608" i="1" s="1"/>
  <c r="AA1617" i="1" s="1"/>
  <c r="AA2036" i="1"/>
  <c r="T664" i="33"/>
  <c r="AB1618" i="1"/>
  <c r="R568" i="1"/>
  <c r="R2040" i="1"/>
  <c r="R1524" i="1"/>
  <c r="R1612" i="1" s="1"/>
  <c r="R576" i="1"/>
  <c r="R2048" i="1"/>
  <c r="T1607" i="1"/>
  <c r="X1519" i="1"/>
  <c r="X1607" i="1" s="1"/>
  <c r="X1616" i="1" s="1"/>
  <c r="X2035" i="1"/>
  <c r="Q662" i="33"/>
  <c r="W1616" i="1"/>
  <c r="X2045" i="1"/>
  <c r="I2035" i="1"/>
  <c r="I563" i="1"/>
  <c r="I1519" i="1"/>
  <c r="I2043" i="1"/>
  <c r="I571" i="1"/>
  <c r="I1606" i="1"/>
  <c r="N1518" i="1"/>
  <c r="N1606" i="1" s="1"/>
  <c r="N1615" i="1" s="1"/>
  <c r="K1606" i="1"/>
  <c r="L568" i="1"/>
  <c r="L1524" i="1"/>
  <c r="L1612" i="1" s="1"/>
  <c r="L2040" i="1"/>
  <c r="L576" i="1"/>
  <c r="L2048" i="1"/>
  <c r="AD568" i="1"/>
  <c r="AD2040" i="1"/>
  <c r="AD1524" i="1"/>
  <c r="AD1612" i="1" s="1"/>
  <c r="AD2048" i="1"/>
  <c r="AD576" i="1"/>
  <c r="S2034" i="1"/>
  <c r="S562" i="1"/>
  <c r="K662" i="33"/>
  <c r="P1616" i="1"/>
  <c r="P661" i="33"/>
  <c r="V1615" i="1"/>
  <c r="O664" i="33"/>
  <c r="U1618" i="1"/>
  <c r="U2040" i="1"/>
  <c r="U568" i="1"/>
  <c r="U1524" i="1"/>
  <c r="U1612" i="1" s="1"/>
  <c r="U576" i="1"/>
  <c r="U2048" i="1"/>
  <c r="W2040" i="1"/>
  <c r="W568" i="1"/>
  <c r="W1524" i="1"/>
  <c r="W1612" i="1" s="1"/>
  <c r="W576" i="1"/>
  <c r="W2048" i="1"/>
  <c r="M568" i="1"/>
  <c r="M2040" i="1"/>
  <c r="M1524" i="1"/>
  <c r="M1612" i="1" s="1"/>
  <c r="M2048" i="1"/>
  <c r="M576" i="1"/>
  <c r="I561" i="1"/>
  <c r="I2033" i="1"/>
  <c r="I1517" i="1"/>
  <c r="I2041" i="1"/>
  <c r="I569" i="1"/>
  <c r="J1620" i="1"/>
  <c r="F666" i="33"/>
  <c r="J561" i="1"/>
  <c r="J2033" i="1"/>
  <c r="J1517" i="1"/>
  <c r="J1605" i="1" s="1"/>
  <c r="J569" i="1"/>
  <c r="J2041" i="1"/>
  <c r="M662" i="33"/>
  <c r="R1616" i="1"/>
  <c r="X2046" i="1"/>
  <c r="X2038" i="1"/>
  <c r="S2037" i="1"/>
  <c r="O1609" i="1"/>
  <c r="S1521" i="1"/>
  <c r="S1609" i="1" s="1"/>
  <c r="S1618" i="1" s="1"/>
  <c r="V2033" i="1"/>
  <c r="V561" i="1"/>
  <c r="V1517" i="1"/>
  <c r="V1605" i="1" s="1"/>
  <c r="V569" i="1"/>
  <c r="V2041" i="1"/>
  <c r="V661" i="33"/>
  <c r="AD1615" i="1"/>
  <c r="S2039" i="1"/>
  <c r="O1611" i="1"/>
  <c r="S1523" i="1"/>
  <c r="S1611" i="1" s="1"/>
  <c r="S1620" i="1" s="1"/>
  <c r="X570" i="1"/>
  <c r="X2034" i="1"/>
  <c r="S2043" i="1"/>
  <c r="S563" i="1"/>
  <c r="AA2035" i="1"/>
  <c r="Y568" i="1"/>
  <c r="Y2040" i="1"/>
  <c r="Y1524" i="1"/>
  <c r="Y576" i="1"/>
  <c r="Y2048" i="1"/>
  <c r="Y1611" i="1"/>
  <c r="AA1523" i="1"/>
  <c r="AA1611" i="1" s="1"/>
  <c r="AA1620" i="1" s="1"/>
  <c r="O2040" i="1"/>
  <c r="O568" i="1"/>
  <c r="O1524" i="1"/>
  <c r="O2048" i="1"/>
  <c r="O576" i="1"/>
  <c r="H662" i="33"/>
  <c r="L1616" i="1"/>
  <c r="N1523" i="1"/>
  <c r="N1611" i="1" s="1"/>
  <c r="N1620" i="1" s="1"/>
  <c r="K1611" i="1"/>
  <c r="H661" i="33"/>
  <c r="L1615" i="1"/>
  <c r="S665" i="33"/>
  <c r="Z1619" i="1"/>
  <c r="Z568" i="1"/>
  <c r="Z2040" i="1"/>
  <c r="Z1524" i="1"/>
  <c r="Z1612" i="1" s="1"/>
  <c r="Z576" i="1"/>
  <c r="Z2048" i="1"/>
  <c r="V1617" i="1"/>
  <c r="P663" i="33"/>
  <c r="U665" i="33"/>
  <c r="AC1619" i="1"/>
  <c r="R1618" i="1"/>
  <c r="M664" i="33"/>
  <c r="AC1618" i="1"/>
  <c r="U664" i="33"/>
  <c r="V1619" i="1"/>
  <c r="P665" i="33"/>
  <c r="S572" i="1"/>
  <c r="S2036" i="1"/>
  <c r="Y1606" i="1"/>
  <c r="AA1518" i="1"/>
  <c r="AA1606" i="1" s="1"/>
  <c r="AA1615" i="1" s="1"/>
  <c r="T568" i="1"/>
  <c r="T2040" i="1"/>
  <c r="T1524" i="1"/>
  <c r="T2048" i="1"/>
  <c r="T576" i="1"/>
  <c r="N2045" i="1"/>
  <c r="N1521" i="1"/>
  <c r="N1609" i="1" s="1"/>
  <c r="N1618" i="1" s="1"/>
  <c r="K1609" i="1"/>
  <c r="F661" i="33"/>
  <c r="J1615" i="1"/>
  <c r="I2038" i="1"/>
  <c r="I566" i="1"/>
  <c r="I1522" i="1"/>
  <c r="I2046" i="1"/>
  <c r="I574" i="1"/>
  <c r="V664" i="33"/>
  <c r="AD1618" i="1"/>
  <c r="AD1616" i="1"/>
  <c r="V662" i="33"/>
  <c r="AA572" i="1"/>
  <c r="K666" i="33"/>
  <c r="P1620" i="1"/>
  <c r="R1517" i="1"/>
  <c r="R1605" i="1" s="1"/>
  <c r="R2033" i="1"/>
  <c r="R561" i="1"/>
  <c r="R569" i="1"/>
  <c r="R2041" i="1"/>
  <c r="L662" i="33"/>
  <c r="Q1616" i="1"/>
  <c r="T1609" i="1"/>
  <c r="X1521" i="1"/>
  <c r="X1609" i="1" s="1"/>
  <c r="X1618" i="1" s="1"/>
  <c r="X565" i="1"/>
  <c r="L561" i="1"/>
  <c r="L2033" i="1"/>
  <c r="L1517" i="1"/>
  <c r="L1605" i="1" s="1"/>
  <c r="L569" i="1"/>
  <c r="L2041" i="1"/>
  <c r="AD2033" i="1"/>
  <c r="AD561" i="1"/>
  <c r="AD1517" i="1"/>
  <c r="AD1605" i="1" s="1"/>
  <c r="AD569" i="1"/>
  <c r="AD2041" i="1"/>
  <c r="K661" i="33"/>
  <c r="P1615" i="1"/>
  <c r="Y1609" i="1"/>
  <c r="AA1521" i="1"/>
  <c r="AA1609" i="1" s="1"/>
  <c r="AA1618" i="1" s="1"/>
  <c r="S661" i="33"/>
  <c r="Z1615" i="1"/>
  <c r="AC1616" i="1"/>
  <c r="U662" i="33"/>
  <c r="P568" i="1"/>
  <c r="P2040" i="1"/>
  <c r="P1524" i="1"/>
  <c r="P1612" i="1" s="1"/>
  <c r="P576" i="1"/>
  <c r="P2048" i="1"/>
  <c r="I2039" i="1"/>
  <c r="I567" i="1"/>
  <c r="I1523" i="1"/>
  <c r="I2047" i="1"/>
  <c r="I575" i="1"/>
  <c r="N1519" i="1"/>
  <c r="N1607" i="1" s="1"/>
  <c r="N1616" i="1" s="1"/>
  <c r="K1607" i="1"/>
  <c r="C438" i="2"/>
  <c r="D641" i="33"/>
  <c r="B438" i="2" s="1"/>
  <c r="J568" i="1"/>
  <c r="J2040" i="1"/>
  <c r="J1524" i="1"/>
  <c r="J1612" i="1" s="1"/>
  <c r="J576" i="1"/>
  <c r="J2048" i="1"/>
  <c r="Q663" i="33"/>
  <c r="W1617" i="1"/>
  <c r="X574" i="1"/>
  <c r="M666" i="33"/>
  <c r="R1620" i="1"/>
  <c r="V2040" i="1"/>
  <c r="V568" i="1"/>
  <c r="V1524" i="1"/>
  <c r="V1612" i="1" s="1"/>
  <c r="V2048" i="1"/>
  <c r="V576" i="1"/>
  <c r="S575" i="1"/>
  <c r="S567" i="1"/>
  <c r="X2042" i="1"/>
  <c r="X562" i="1"/>
  <c r="X564" i="1"/>
  <c r="S571" i="1"/>
  <c r="AA571" i="1"/>
  <c r="N2039" i="1"/>
  <c r="N567" i="1"/>
  <c r="I665" i="33"/>
  <c r="M1619" i="1"/>
  <c r="M1615" i="1"/>
  <c r="I661" i="33"/>
  <c r="H663" i="33"/>
  <c r="L1617" i="1"/>
  <c r="F662" i="33"/>
  <c r="J1616" i="1"/>
  <c r="I663" i="33"/>
  <c r="M1617" i="1"/>
  <c r="Q666" i="33"/>
  <c r="W1620" i="1"/>
  <c r="V665" i="33"/>
  <c r="AD1619" i="1"/>
  <c r="W1615" i="1"/>
  <c r="Q661" i="33"/>
  <c r="S2038" i="1"/>
  <c r="K665" i="33"/>
  <c r="P1619" i="1"/>
  <c r="X2047" i="1"/>
  <c r="S2044" i="1"/>
  <c r="AA2034" i="1"/>
  <c r="T2033" i="1"/>
  <c r="T561" i="1"/>
  <c r="T1517" i="1"/>
  <c r="T569" i="1"/>
  <c r="T2041" i="1"/>
  <c r="T661" i="33"/>
  <c r="AB1615" i="1"/>
  <c r="K2033" i="1"/>
  <c r="K561" i="1"/>
  <c r="K1517" i="1"/>
  <c r="K569" i="1"/>
  <c r="K2041" i="1"/>
  <c r="N573" i="1"/>
  <c r="H665" i="33"/>
  <c r="L1619" i="1"/>
  <c r="J1619" i="1"/>
  <c r="F665" i="33"/>
  <c r="H666" i="33"/>
  <c r="L1620" i="1"/>
  <c r="L663" i="33"/>
  <c r="Q1617" i="1"/>
  <c r="Q2040" i="1"/>
  <c r="Q568" i="1"/>
  <c r="Q1524" i="1"/>
  <c r="Q1612" i="1" s="1"/>
  <c r="Q2048" i="1"/>
  <c r="Q576" i="1"/>
  <c r="AC568" i="1"/>
  <c r="AC2040" i="1"/>
  <c r="AC1524" i="1"/>
  <c r="AC1612" i="1" s="1"/>
  <c r="AC2048" i="1"/>
  <c r="AC576" i="1"/>
  <c r="Q1620" i="1"/>
  <c r="L666" i="33"/>
  <c r="X571" i="1"/>
  <c r="X563" i="1"/>
  <c r="X2037" i="1"/>
  <c r="I2036" i="1"/>
  <c r="I1520" i="1"/>
  <c r="I564" i="1"/>
  <c r="I572" i="1"/>
  <c r="I2044" i="1"/>
  <c r="N1522" i="1"/>
  <c r="N1610" i="1" s="1"/>
  <c r="N1619" i="1" s="1"/>
  <c r="K1610" i="1"/>
  <c r="M661" i="33"/>
  <c r="R1615" i="1"/>
  <c r="S570" i="1"/>
  <c r="O1606" i="1"/>
  <c r="S1518" i="1"/>
  <c r="S1606" i="1" s="1"/>
  <c r="S1615" i="1" s="1"/>
  <c r="U1615" i="1"/>
  <c r="O661" i="33"/>
  <c r="P662" i="33"/>
  <c r="V1616" i="1"/>
  <c r="P1618" i="1"/>
  <c r="K664" i="33"/>
  <c r="O665" i="33"/>
  <c r="U1619" i="1"/>
  <c r="P561" i="1"/>
  <c r="P2033" i="1"/>
  <c r="P1517" i="1"/>
  <c r="P1605" i="1" s="1"/>
  <c r="P2041" i="1"/>
  <c r="P569" i="1"/>
  <c r="I2037" i="1"/>
  <c r="I1521" i="1"/>
  <c r="I565" i="1"/>
  <c r="I573" i="1"/>
  <c r="I2045" i="1"/>
  <c r="T1610" i="1"/>
  <c r="X1522" i="1"/>
  <c r="X1610" i="1" s="1"/>
  <c r="X1619" i="1" s="1"/>
  <c r="S573" i="1"/>
  <c r="S565" i="1"/>
  <c r="S2047" i="1"/>
  <c r="X572" i="1"/>
  <c r="X2036" i="1"/>
  <c r="S2035" i="1"/>
  <c r="AA2043" i="1"/>
  <c r="Y1607" i="1"/>
  <c r="AA1519" i="1"/>
  <c r="AA1607" i="1" s="1"/>
  <c r="AA1616" i="1" s="1"/>
  <c r="N575" i="1"/>
  <c r="H664" i="33"/>
  <c r="L1618" i="1"/>
  <c r="S2046" i="1"/>
  <c r="O1610" i="1"/>
  <c r="S1522" i="1"/>
  <c r="S1610" i="1" s="1"/>
  <c r="S1619" i="1" s="1"/>
  <c r="X575" i="1"/>
  <c r="T1611" i="1"/>
  <c r="X1523" i="1"/>
  <c r="X1611" i="1" s="1"/>
  <c r="X1620" i="1" s="1"/>
  <c r="X567" i="1"/>
  <c r="S564" i="1"/>
  <c r="O662" i="33"/>
  <c r="U1616" i="1"/>
  <c r="AA570" i="1"/>
  <c r="AA562" i="1"/>
  <c r="AB561" i="1"/>
  <c r="AB2033" i="1"/>
  <c r="AB1517" i="1"/>
  <c r="AB1605" i="1" s="1"/>
  <c r="AB569" i="1"/>
  <c r="AB2041" i="1"/>
  <c r="AD1617" i="1"/>
  <c r="V663" i="33"/>
  <c r="M1618" i="1"/>
  <c r="I664" i="33"/>
  <c r="K2040" i="1"/>
  <c r="K568" i="1"/>
  <c r="N568" i="1" s="1"/>
  <c r="K1524" i="1"/>
  <c r="K2048" i="1"/>
  <c r="K576" i="1"/>
  <c r="N2037" i="1"/>
  <c r="Q665" i="33"/>
  <c r="W1619" i="1"/>
  <c r="AD1620" i="1"/>
  <c r="V666" i="33"/>
  <c r="Q561" i="1"/>
  <c r="Q2033" i="1"/>
  <c r="Q1517" i="1"/>
  <c r="Q1605" i="1" s="1"/>
  <c r="Q569" i="1"/>
  <c r="Q2041" i="1"/>
  <c r="AA564" i="1"/>
  <c r="AC2033" i="1"/>
  <c r="AC561" i="1"/>
  <c r="AC1517" i="1"/>
  <c r="AC1605" i="1" s="1"/>
  <c r="AC569" i="1"/>
  <c r="AC2041" i="1"/>
  <c r="V1620" i="1"/>
  <c r="P666" i="33"/>
  <c r="S666" i="33"/>
  <c r="Z1620" i="1"/>
  <c r="X2043" i="1"/>
  <c r="X573" i="1"/>
  <c r="L661" i="33"/>
  <c r="Q1615" i="1"/>
  <c r="N561" i="1" l="1"/>
  <c r="N576" i="1"/>
  <c r="N2040" i="1"/>
  <c r="N2048" i="1"/>
  <c r="N2033" i="1"/>
  <c r="X569" i="1"/>
  <c r="H2042" i="1"/>
  <c r="N569" i="1"/>
  <c r="X2033" i="1"/>
  <c r="H574" i="1"/>
  <c r="H570" i="1"/>
  <c r="H2036" i="1"/>
  <c r="H566" i="1"/>
  <c r="H2045" i="1"/>
  <c r="X2041" i="1"/>
  <c r="H562" i="1"/>
  <c r="H2044" i="1"/>
  <c r="N2041" i="1"/>
  <c r="X561" i="1"/>
  <c r="H2034" i="1"/>
  <c r="N1524" i="1"/>
  <c r="N1612" i="1" s="1"/>
  <c r="N1621" i="1" s="1"/>
  <c r="K1612" i="1"/>
  <c r="T1619" i="1"/>
  <c r="N665" i="33"/>
  <c r="H1521" i="1"/>
  <c r="H1609" i="1" s="1"/>
  <c r="I1609" i="1"/>
  <c r="I568" i="1"/>
  <c r="I1524" i="1"/>
  <c r="I2040" i="1"/>
  <c r="I2048" i="1"/>
  <c r="I576" i="1"/>
  <c r="H2047" i="1"/>
  <c r="H567" i="1"/>
  <c r="K667" i="33"/>
  <c r="P1621" i="1"/>
  <c r="R664" i="33"/>
  <c r="Y1618" i="1"/>
  <c r="L1614" i="1"/>
  <c r="H660" i="33"/>
  <c r="H2046" i="1"/>
  <c r="T1612" i="1"/>
  <c r="X1524" i="1"/>
  <c r="X1612" i="1" s="1"/>
  <c r="X1621" i="1" s="1"/>
  <c r="S667" i="33"/>
  <c r="Z1621" i="1"/>
  <c r="AA576" i="1"/>
  <c r="J1614" i="1"/>
  <c r="F660" i="33"/>
  <c r="I1605" i="1"/>
  <c r="AD1621" i="1"/>
  <c r="V667" i="33"/>
  <c r="T667" i="33"/>
  <c r="AB1621" i="1"/>
  <c r="S660" i="33"/>
  <c r="Z1614" i="1"/>
  <c r="S2041" i="1"/>
  <c r="S561" i="1"/>
  <c r="AA2041" i="1"/>
  <c r="Y1605" i="1"/>
  <c r="AA1517" i="1"/>
  <c r="AA1605" i="1" s="1"/>
  <c r="AA1614" i="1" s="1"/>
  <c r="N663" i="33"/>
  <c r="T1617" i="1"/>
  <c r="M1614" i="1"/>
  <c r="I660" i="33"/>
  <c r="Q1614" i="1"/>
  <c r="L660" i="33"/>
  <c r="AB1614" i="1"/>
  <c r="T660" i="33"/>
  <c r="H573" i="1"/>
  <c r="H2037" i="1"/>
  <c r="P1614" i="1"/>
  <c r="K660" i="33"/>
  <c r="Q1621" i="1"/>
  <c r="L667" i="33"/>
  <c r="T1605" i="1"/>
  <c r="X1517" i="1"/>
  <c r="X1605" i="1" s="1"/>
  <c r="X1614" i="1" s="1"/>
  <c r="G662" i="33"/>
  <c r="K1616" i="1"/>
  <c r="V660" i="33"/>
  <c r="AD1614" i="1"/>
  <c r="R1614" i="1"/>
  <c r="M660" i="33"/>
  <c r="H2038" i="1"/>
  <c r="K1618" i="1"/>
  <c r="G664" i="33"/>
  <c r="X576" i="1"/>
  <c r="X568" i="1"/>
  <c r="Y1615" i="1"/>
  <c r="R661" i="33"/>
  <c r="S2040" i="1"/>
  <c r="Y1620" i="1"/>
  <c r="R666" i="33"/>
  <c r="AA2040" i="1"/>
  <c r="J666" i="33"/>
  <c r="O1620" i="1"/>
  <c r="I667" i="33"/>
  <c r="M1621" i="1"/>
  <c r="Q667" i="33"/>
  <c r="W1621" i="1"/>
  <c r="U1621" i="1"/>
  <c r="O667" i="33"/>
  <c r="I1615" i="1"/>
  <c r="E661" i="33"/>
  <c r="H2035" i="1"/>
  <c r="N662" i="33"/>
  <c r="T1616" i="1"/>
  <c r="R663" i="33"/>
  <c r="Y1617" i="1"/>
  <c r="AA569" i="1"/>
  <c r="AA561" i="1"/>
  <c r="N661" i="33"/>
  <c r="T1615" i="1"/>
  <c r="Y1619" i="1"/>
  <c r="R665" i="33"/>
  <c r="T1620" i="1"/>
  <c r="N666" i="33"/>
  <c r="J665" i="33"/>
  <c r="O1619" i="1"/>
  <c r="J661" i="33"/>
  <c r="O1615" i="1"/>
  <c r="G665" i="33"/>
  <c r="K1619" i="1"/>
  <c r="H564" i="1"/>
  <c r="U667" i="33"/>
  <c r="AC1621" i="1"/>
  <c r="N1517" i="1"/>
  <c r="N1605" i="1" s="1"/>
  <c r="N1614" i="1" s="1"/>
  <c r="K1605" i="1"/>
  <c r="H2039" i="1"/>
  <c r="N664" i="33"/>
  <c r="T1618" i="1"/>
  <c r="X2048" i="1"/>
  <c r="X2040" i="1"/>
  <c r="S576" i="1"/>
  <c r="O1612" i="1"/>
  <c r="S1524" i="1"/>
  <c r="S1612" i="1" s="1"/>
  <c r="S1621" i="1" s="1"/>
  <c r="AA568" i="1"/>
  <c r="P660" i="33"/>
  <c r="V1614" i="1"/>
  <c r="O1618" i="1"/>
  <c r="J664" i="33"/>
  <c r="L1621" i="1"/>
  <c r="H667" i="33"/>
  <c r="H1518" i="1"/>
  <c r="H1606" i="1" s="1"/>
  <c r="H571" i="1"/>
  <c r="H1519" i="1"/>
  <c r="H1607" i="1" s="1"/>
  <c r="I1607" i="1"/>
  <c r="S2033" i="1"/>
  <c r="AA2033" i="1"/>
  <c r="J662" i="33"/>
  <c r="O1616" i="1"/>
  <c r="G663" i="33"/>
  <c r="K1617" i="1"/>
  <c r="W1614" i="1"/>
  <c r="Q660" i="33"/>
  <c r="U1614" i="1"/>
  <c r="O660" i="33"/>
  <c r="U660" i="33"/>
  <c r="AC1614" i="1"/>
  <c r="R662" i="33"/>
  <c r="Y1616" i="1"/>
  <c r="H565" i="1"/>
  <c r="H572" i="1"/>
  <c r="H1520" i="1"/>
  <c r="H1608" i="1" s="1"/>
  <c r="I1608" i="1"/>
  <c r="V1621" i="1"/>
  <c r="P667" i="33"/>
  <c r="J1621" i="1"/>
  <c r="F667" i="33"/>
  <c r="H575" i="1"/>
  <c r="H1523" i="1"/>
  <c r="H1611" i="1" s="1"/>
  <c r="I1611" i="1"/>
  <c r="H1522" i="1"/>
  <c r="H1610" i="1" s="1"/>
  <c r="I1610" i="1"/>
  <c r="G666" i="33"/>
  <c r="K1620" i="1"/>
  <c r="S2048" i="1"/>
  <c r="S568" i="1"/>
  <c r="AA2048" i="1"/>
  <c r="Y1612" i="1"/>
  <c r="AA1524" i="1"/>
  <c r="AA1612" i="1" s="1"/>
  <c r="AA1621" i="1" s="1"/>
  <c r="G661" i="33"/>
  <c r="K1615" i="1"/>
  <c r="H2043" i="1"/>
  <c r="H563" i="1"/>
  <c r="M667" i="33"/>
  <c r="R1621" i="1"/>
  <c r="O1617" i="1"/>
  <c r="J663" i="33"/>
  <c r="S569" i="1"/>
  <c r="O1605" i="1"/>
  <c r="S1517" i="1"/>
  <c r="S1605" i="1" s="1"/>
  <c r="S1614" i="1" s="1"/>
  <c r="H561" i="1" l="1"/>
  <c r="H2041" i="1"/>
  <c r="H2033" i="1"/>
  <c r="E666" i="33"/>
  <c r="I1620" i="1"/>
  <c r="E663" i="33"/>
  <c r="I1617" i="1"/>
  <c r="I1616" i="1"/>
  <c r="E662" i="33"/>
  <c r="H2040" i="1"/>
  <c r="H568" i="1"/>
  <c r="J660" i="33"/>
  <c r="O1614" i="1"/>
  <c r="Y1621" i="1"/>
  <c r="R667" i="33"/>
  <c r="D666" i="33"/>
  <c r="H1620" i="1"/>
  <c r="H1617" i="1"/>
  <c r="D663" i="33"/>
  <c r="D662" i="33"/>
  <c r="H1616" i="1"/>
  <c r="I1614" i="1"/>
  <c r="E660" i="33"/>
  <c r="H576" i="1"/>
  <c r="I1619" i="1"/>
  <c r="E665" i="33"/>
  <c r="J667" i="33"/>
  <c r="O1621" i="1"/>
  <c r="G660" i="33"/>
  <c r="K1614" i="1"/>
  <c r="R660" i="33"/>
  <c r="Y1614" i="1"/>
  <c r="H1517" i="1"/>
  <c r="H1605" i="1" s="1"/>
  <c r="H2048" i="1"/>
  <c r="H1524" i="1"/>
  <c r="H1612" i="1" s="1"/>
  <c r="I1612" i="1"/>
  <c r="E664" i="33"/>
  <c r="I1618" i="1"/>
  <c r="K1621" i="1"/>
  <c r="G667" i="33"/>
  <c r="H1619" i="1"/>
  <c r="D665" i="33"/>
  <c r="D661" i="33"/>
  <c r="H1615" i="1"/>
  <c r="H569" i="1"/>
  <c r="T1614" i="1"/>
  <c r="N660" i="33"/>
  <c r="N667" i="33"/>
  <c r="T1621" i="1"/>
  <c r="H1618" i="1"/>
  <c r="D664" i="33"/>
  <c r="H1621" i="1" l="1"/>
  <c r="D667" i="33"/>
  <c r="E671" i="33" s="1"/>
  <c r="D660" i="33"/>
  <c r="H1614" i="1"/>
  <c r="E667" i="33"/>
  <c r="I1621" i="1"/>
  <c r="R668" i="33" l="1"/>
  <c r="P161" i="2" s="1"/>
  <c r="N668" i="33"/>
  <c r="J668" i="33"/>
  <c r="E668" i="33"/>
  <c r="C161" i="2" s="1"/>
  <c r="E672" i="33"/>
  <c r="C165" i="2" s="1"/>
  <c r="G668" i="33"/>
  <c r="E161" i="2" s="1"/>
  <c r="E673" i="33"/>
  <c r="C166" i="2" s="1"/>
  <c r="E674" i="33"/>
  <c r="C167" i="2" s="1"/>
  <c r="E670" i="33"/>
  <c r="C163" i="2" s="1"/>
  <c r="L161" i="2"/>
  <c r="C164" i="2"/>
  <c r="H161" i="2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 i="33"/>
  <c r="N669" i="33"/>
  <c r="L162" i="2" s="1"/>
  <c r="V668" i="33"/>
  <c r="T668" i="33"/>
  <c r="S668" i="33"/>
  <c r="H668" i="33"/>
  <c r="J674" i="33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 i="33"/>
  <c r="R674" i="33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 i="33"/>
  <c r="P165" i="2" s="1"/>
  <c r="J671" i="33"/>
  <c r="H164" i="2" s="1"/>
  <c r="J673" i="33"/>
  <c r="H166" i="2" s="1"/>
  <c r="G672" i="33"/>
  <c r="E165" i="2" s="1"/>
  <c r="K668" i="33"/>
  <c r="I668" i="33"/>
  <c r="F668" i="33"/>
  <c r="R671" i="33"/>
  <c r="P164" i="2" s="1"/>
  <c r="R669" i="33"/>
  <c r="P162" i="2" s="1"/>
  <c r="N671" i="33"/>
  <c r="L164" i="2" s="1"/>
  <c r="G670" i="33"/>
  <c r="E163" i="2" s="1"/>
  <c r="Q668" i="33"/>
  <c r="L668" i="33"/>
  <c r="G674" i="33"/>
  <c r="E167" i="2" s="1"/>
  <c r="R670" i="33"/>
  <c r="P163" i="2" s="1"/>
  <c r="Z2319" i="1"/>
  <c r="V2314" i="1"/>
  <c r="P2314" i="1"/>
  <c r="M2319" i="1"/>
  <c r="K2314" i="1"/>
  <c r="Q2315" i="1"/>
  <c r="Y2315" i="1"/>
  <c r="AB2315" i="1"/>
  <c r="Q2313" i="1"/>
  <c r="V2313" i="1"/>
  <c r="AD2313" i="1"/>
  <c r="AB2314" i="1"/>
  <c r="K2319" i="1"/>
  <c r="V2319" i="1"/>
  <c r="V2317" i="1"/>
  <c r="V2315" i="1"/>
  <c r="U2319" i="1"/>
  <c r="AD2319" i="1"/>
  <c r="W2316" i="1"/>
  <c r="AC2315" i="1"/>
  <c r="W2319" i="1"/>
  <c r="L2314" i="1"/>
  <c r="Q2318" i="1"/>
  <c r="R2316" i="1"/>
  <c r="W2315" i="1"/>
  <c r="L2319" i="1"/>
  <c r="AD2314" i="1"/>
  <c r="K2318" i="1"/>
  <c r="T2313" i="1"/>
  <c r="AC2313" i="1"/>
  <c r="AB2313" i="1"/>
  <c r="O2313" i="1"/>
  <c r="K2313" i="1"/>
  <c r="T2316" i="1"/>
  <c r="O2314" i="1"/>
  <c r="T2318" i="1"/>
  <c r="T2314" i="1"/>
  <c r="AC2314" i="1"/>
  <c r="Q2314" i="1"/>
  <c r="K2317" i="1"/>
  <c r="Y2318" i="1"/>
  <c r="AC2319" i="1"/>
  <c r="P2317" i="1"/>
  <c r="AC2317" i="1"/>
  <c r="AD2316" i="1"/>
  <c r="Y2313" i="1"/>
  <c r="M2313" i="1"/>
  <c r="L2313" i="1"/>
  <c r="U2313" i="1"/>
  <c r="L2318" i="1"/>
  <c r="O2317" i="1"/>
  <c r="O2315" i="1"/>
  <c r="T2317" i="1"/>
  <c r="P2319" i="1"/>
  <c r="L2316" i="1"/>
  <c r="AD2318" i="1"/>
  <c r="Q2319" i="1"/>
  <c r="V2316" i="1"/>
  <c r="U2318" i="1"/>
  <c r="U2317" i="1"/>
  <c r="AB2317" i="1"/>
  <c r="R2313" i="1"/>
  <c r="AD2317" i="1"/>
  <c r="O2316" i="1"/>
  <c r="P2316" i="1"/>
  <c r="M2314" i="1"/>
  <c r="Y2316" i="1"/>
  <c r="O2318" i="1"/>
  <c r="AB2316" i="1"/>
  <c r="Y2317" i="1"/>
  <c r="L2317" i="1"/>
  <c r="Y2319" i="1"/>
  <c r="U2314" i="1"/>
  <c r="Z2314" i="1"/>
  <c r="W2313" i="1"/>
  <c r="P2313" i="1"/>
  <c r="Z2313" i="1"/>
  <c r="P2318" i="1"/>
  <c r="R2319" i="1"/>
  <c r="R2314" i="1"/>
  <c r="U2316" i="1"/>
  <c r="M2316" i="1"/>
  <c r="M2317" i="1"/>
  <c r="R2315" i="1"/>
  <c r="I2315" i="1"/>
  <c r="AC2316" i="1"/>
  <c r="M2315" i="1"/>
  <c r="R2317" i="1"/>
  <c r="Z2317" i="1"/>
  <c r="Z2316" i="1"/>
  <c r="AB2318" i="1"/>
  <c r="AB2319" i="1"/>
  <c r="Z2315" i="1"/>
  <c r="L2315" i="1"/>
  <c r="U2315" i="1"/>
  <c r="V2318" i="1"/>
  <c r="AC2318" i="1"/>
  <c r="Q2317" i="1"/>
  <c r="W2314" i="1"/>
  <c r="M2318" i="1"/>
  <c r="AD2315" i="1"/>
  <c r="P2315" i="1"/>
  <c r="R2318" i="1"/>
  <c r="K2316" i="1"/>
  <c r="W2318" i="1"/>
  <c r="Y2314" i="1"/>
  <c r="W2317" i="1"/>
  <c r="Q2316" i="1"/>
  <c r="T2319" i="1"/>
  <c r="T2315" i="1"/>
  <c r="Z2318" i="1"/>
  <c r="O2319" i="1"/>
  <c r="Y4514" i="1" l="1"/>
  <c r="Y475" i="1"/>
  <c r="Y1947" i="1"/>
  <c r="Y2842" i="1"/>
  <c r="Y4243" i="1"/>
  <c r="Y3825" i="1"/>
  <c r="Y3276" i="1"/>
  <c r="K3276" i="1"/>
  <c r="K3825" i="1"/>
  <c r="K4514" i="1"/>
  <c r="K475" i="1"/>
  <c r="K1947" i="1"/>
  <c r="K4243" i="1"/>
  <c r="K2842" i="1"/>
  <c r="D161" i="2"/>
  <c r="F675" i="33"/>
  <c r="D168" i="2" s="1"/>
  <c r="O1950" i="1"/>
  <c r="O4517" i="1"/>
  <c r="O2845" i="1"/>
  <c r="O3828" i="1"/>
  <c r="O3279" i="1"/>
  <c r="O4246" i="1"/>
  <c r="O478" i="1"/>
  <c r="Y1950" i="1"/>
  <c r="Y4246" i="1"/>
  <c r="Y4517" i="1"/>
  <c r="Y478" i="1"/>
  <c r="Y3828" i="1"/>
  <c r="Y2845" i="1"/>
  <c r="Y3279" i="1"/>
  <c r="O1947" i="1"/>
  <c r="O3825" i="1"/>
  <c r="O2842" i="1"/>
  <c r="O475" i="1"/>
  <c r="O4243" i="1"/>
  <c r="O3276" i="1"/>
  <c r="O4514" i="1"/>
  <c r="K161" i="2"/>
  <c r="M675" i="33"/>
  <c r="K168" i="2" s="1"/>
  <c r="K2843" i="1"/>
  <c r="K476" i="1"/>
  <c r="K4515" i="1"/>
  <c r="K4244" i="1"/>
  <c r="K1948" i="1"/>
  <c r="K3826" i="1"/>
  <c r="K3277" i="1"/>
  <c r="Q161" i="2"/>
  <c r="S675" i="33"/>
  <c r="Q168" i="2" s="1"/>
  <c r="N161" i="2"/>
  <c r="P675" i="33"/>
  <c r="N168" i="2" s="1"/>
  <c r="V1951" i="1"/>
  <c r="V4247" i="1"/>
  <c r="V2846" i="1"/>
  <c r="V3280" i="1"/>
  <c r="V4518" i="1"/>
  <c r="V3829" i="1"/>
  <c r="V479" i="1"/>
  <c r="AB1951" i="1"/>
  <c r="AB479" i="1"/>
  <c r="AB3829" i="1"/>
  <c r="AB4518" i="1"/>
  <c r="AB2846" i="1"/>
  <c r="AB4247" i="1"/>
  <c r="AB3280" i="1"/>
  <c r="AD1950" i="1"/>
  <c r="AD3279" i="1"/>
  <c r="AD4246" i="1"/>
  <c r="AD478" i="1"/>
  <c r="AD4517" i="1"/>
  <c r="AD2845" i="1"/>
  <c r="AD3828" i="1"/>
  <c r="W4244" i="1"/>
  <c r="W2843" i="1"/>
  <c r="W4515" i="1"/>
  <c r="W1948" i="1"/>
  <c r="W3826" i="1"/>
  <c r="W476" i="1"/>
  <c r="W3277" i="1"/>
  <c r="Z1948" i="1"/>
  <c r="Z4515" i="1"/>
  <c r="Z4244" i="1"/>
  <c r="Z2843" i="1"/>
  <c r="Z476" i="1"/>
  <c r="Z3277" i="1"/>
  <c r="Z3826" i="1"/>
  <c r="V2843" i="1"/>
  <c r="V4244" i="1"/>
  <c r="V1948" i="1"/>
  <c r="V3826" i="1"/>
  <c r="V476" i="1"/>
  <c r="V3277" i="1"/>
  <c r="V4515" i="1"/>
  <c r="P1948" i="1"/>
  <c r="P4515" i="1"/>
  <c r="P476" i="1"/>
  <c r="P3826" i="1"/>
  <c r="P4244" i="1"/>
  <c r="P3277" i="1"/>
  <c r="P2843" i="1"/>
  <c r="V474" i="1"/>
  <c r="V3824" i="1"/>
  <c r="V2841" i="1"/>
  <c r="V4513" i="1"/>
  <c r="V3275" i="1"/>
  <c r="V1946" i="1"/>
  <c r="V4242" i="1"/>
  <c r="P3824" i="1"/>
  <c r="P4242" i="1"/>
  <c r="P3275" i="1"/>
  <c r="P474" i="1"/>
  <c r="P1946" i="1"/>
  <c r="P4513" i="1"/>
  <c r="P2841" i="1"/>
  <c r="J3275" i="1"/>
  <c r="J4513" i="1"/>
  <c r="J2841" i="1"/>
  <c r="J1946" i="1"/>
  <c r="J3824" i="1"/>
  <c r="J474" i="1"/>
  <c r="J4242" i="1"/>
  <c r="Z474" i="1"/>
  <c r="Z3824" i="1"/>
  <c r="Z4513" i="1"/>
  <c r="Z2841" i="1"/>
  <c r="Z1946" i="1"/>
  <c r="Z4242" i="1"/>
  <c r="Z3275" i="1"/>
  <c r="M4243" i="1"/>
  <c r="M1947" i="1"/>
  <c r="M2842" i="1"/>
  <c r="M3825" i="1"/>
  <c r="M3276" i="1"/>
  <c r="M4514" i="1"/>
  <c r="M475" i="1"/>
  <c r="R475" i="1"/>
  <c r="R4514" i="1"/>
  <c r="R3276" i="1"/>
  <c r="R3825" i="1"/>
  <c r="R2842" i="1"/>
  <c r="R4243" i="1"/>
  <c r="R1947" i="1"/>
  <c r="W475" i="1"/>
  <c r="W1947" i="1"/>
  <c r="W4514" i="1"/>
  <c r="W4243" i="1"/>
  <c r="W2842" i="1"/>
  <c r="W3825" i="1"/>
  <c r="W3276" i="1"/>
  <c r="AB476" i="1"/>
  <c r="AB4515" i="1"/>
  <c r="AB3826" i="1"/>
  <c r="AB3277" i="1"/>
  <c r="AB2843" i="1"/>
  <c r="AB1948" i="1"/>
  <c r="AB4244" i="1"/>
  <c r="AC3276" i="1"/>
  <c r="AC475" i="1"/>
  <c r="AC3825" i="1"/>
  <c r="AC4243" i="1"/>
  <c r="AC4514" i="1"/>
  <c r="AC2842" i="1"/>
  <c r="AC1947" i="1"/>
  <c r="W4242" i="1"/>
  <c r="W1946" i="1"/>
  <c r="W3275" i="1"/>
  <c r="W474" i="1"/>
  <c r="W3824" i="1"/>
  <c r="W2841" i="1"/>
  <c r="W4513" i="1"/>
  <c r="R4515" i="1"/>
  <c r="R476" i="1"/>
  <c r="R2843" i="1"/>
  <c r="R3826" i="1"/>
  <c r="R4244" i="1"/>
  <c r="R1948" i="1"/>
  <c r="R3277" i="1"/>
  <c r="AC3827" i="1"/>
  <c r="AC3278" i="1"/>
  <c r="AC2844" i="1"/>
  <c r="AC1949" i="1"/>
  <c r="AC4245" i="1"/>
  <c r="AC4516" i="1"/>
  <c r="AC477" i="1"/>
  <c r="AD3277" i="1"/>
  <c r="AD476" i="1"/>
  <c r="AD2843" i="1"/>
  <c r="AD3826" i="1"/>
  <c r="AD1948" i="1"/>
  <c r="AD4244" i="1"/>
  <c r="AD4515" i="1"/>
  <c r="G675" i="33"/>
  <c r="E168" i="2" s="1"/>
  <c r="D674" i="33"/>
  <c r="B167" i="2" s="1"/>
  <c r="Y473" i="1"/>
  <c r="Y1945" i="1"/>
  <c r="Y4512" i="1"/>
  <c r="Y2840" i="1"/>
  <c r="Y4241" i="1"/>
  <c r="Y3274" i="1"/>
  <c r="Y3823" i="1"/>
  <c r="N675" i="33"/>
  <c r="L168" i="2" s="1"/>
  <c r="I4514" i="1"/>
  <c r="I4243" i="1"/>
  <c r="I2842" i="1"/>
  <c r="I475" i="1"/>
  <c r="I1947" i="1"/>
  <c r="I3276" i="1"/>
  <c r="I3825" i="1"/>
  <c r="I473" i="1"/>
  <c r="I4512" i="1"/>
  <c r="I2840" i="1"/>
  <c r="I1945" i="1"/>
  <c r="I3274" i="1"/>
  <c r="I3823" i="1"/>
  <c r="I4241" i="1"/>
  <c r="K479" i="1"/>
  <c r="K4247" i="1"/>
  <c r="K3829" i="1"/>
  <c r="K1951" i="1"/>
  <c r="K4518" i="1"/>
  <c r="K3280" i="1"/>
  <c r="K2846" i="1"/>
  <c r="T4244" i="1"/>
  <c r="T4515" i="1"/>
  <c r="T3277" i="1"/>
  <c r="T1948" i="1"/>
  <c r="T3826" i="1"/>
  <c r="T2843" i="1"/>
  <c r="T476" i="1"/>
  <c r="G161" i="2"/>
  <c r="I675" i="33"/>
  <c r="G168" i="2" s="1"/>
  <c r="O4244" i="1"/>
  <c r="O2843" i="1"/>
  <c r="O476" i="1"/>
  <c r="O1948" i="1"/>
  <c r="O3277" i="1"/>
  <c r="O3826" i="1"/>
  <c r="O4515" i="1"/>
  <c r="K4246" i="1"/>
  <c r="K2845" i="1"/>
  <c r="K3828" i="1"/>
  <c r="K4517" i="1"/>
  <c r="K1950" i="1"/>
  <c r="K3279" i="1"/>
  <c r="K478" i="1"/>
  <c r="K3275" i="1"/>
  <c r="K3824" i="1"/>
  <c r="K1946" i="1"/>
  <c r="K474" i="1"/>
  <c r="K4513" i="1"/>
  <c r="K2841" i="1"/>
  <c r="K4242" i="1"/>
  <c r="T1947" i="1"/>
  <c r="T4243" i="1"/>
  <c r="T2842" i="1"/>
  <c r="T3276" i="1"/>
  <c r="T475" i="1"/>
  <c r="T3825" i="1"/>
  <c r="T4514" i="1"/>
  <c r="O3275" i="1"/>
  <c r="O4242" i="1"/>
  <c r="O3824" i="1"/>
  <c r="O4513" i="1"/>
  <c r="O474" i="1"/>
  <c r="O2841" i="1"/>
  <c r="O1946" i="1"/>
  <c r="R161" i="2"/>
  <c r="T675" i="33"/>
  <c r="R168" i="2" s="1"/>
  <c r="M161" i="2"/>
  <c r="O675" i="33"/>
  <c r="M168" i="2" s="1"/>
  <c r="U3827" i="1"/>
  <c r="U2844" i="1"/>
  <c r="U4516" i="1"/>
  <c r="U477" i="1"/>
  <c r="U1949" i="1"/>
  <c r="U3278" i="1"/>
  <c r="U4245" i="1"/>
  <c r="P3827" i="1"/>
  <c r="P2844" i="1"/>
  <c r="P4245" i="1"/>
  <c r="P3278" i="1"/>
  <c r="P477" i="1"/>
  <c r="P1949" i="1"/>
  <c r="P4516" i="1"/>
  <c r="J3277" i="1"/>
  <c r="J2843" i="1"/>
  <c r="J1948" i="1"/>
  <c r="J4244" i="1"/>
  <c r="J476" i="1"/>
  <c r="J4515" i="1"/>
  <c r="J3826" i="1"/>
  <c r="AC4517" i="1"/>
  <c r="AC3279" i="1"/>
  <c r="AC1950" i="1"/>
  <c r="AC478" i="1"/>
  <c r="AC4246" i="1"/>
  <c r="AC2845" i="1"/>
  <c r="AC3828" i="1"/>
  <c r="L4246" i="1"/>
  <c r="L1950" i="1"/>
  <c r="L2845" i="1"/>
  <c r="L478" i="1"/>
  <c r="L3279" i="1"/>
  <c r="L3828" i="1"/>
  <c r="L4517" i="1"/>
  <c r="J3280" i="1"/>
  <c r="J3829" i="1"/>
  <c r="J4518" i="1"/>
  <c r="J1951" i="1"/>
  <c r="J479" i="1"/>
  <c r="J4247" i="1"/>
  <c r="J2846" i="1"/>
  <c r="V3827" i="1"/>
  <c r="V477" i="1"/>
  <c r="V3278" i="1"/>
  <c r="V1949" i="1"/>
  <c r="V4245" i="1"/>
  <c r="V4516" i="1"/>
  <c r="V2844" i="1"/>
  <c r="V3279" i="1"/>
  <c r="V478" i="1"/>
  <c r="V4517" i="1"/>
  <c r="V3828" i="1"/>
  <c r="V4246" i="1"/>
  <c r="V1950" i="1"/>
  <c r="V2845" i="1"/>
  <c r="U4517" i="1"/>
  <c r="U3279" i="1"/>
  <c r="U1950" i="1"/>
  <c r="U2845" i="1"/>
  <c r="U4246" i="1"/>
  <c r="U3828" i="1"/>
  <c r="U478" i="1"/>
  <c r="U3824" i="1"/>
  <c r="U4513" i="1"/>
  <c r="U2841" i="1"/>
  <c r="U4242" i="1"/>
  <c r="U474" i="1"/>
  <c r="U3275" i="1"/>
  <c r="U1946" i="1"/>
  <c r="M4513" i="1"/>
  <c r="M2841" i="1"/>
  <c r="M3275" i="1"/>
  <c r="M3824" i="1"/>
  <c r="M1946" i="1"/>
  <c r="M4242" i="1"/>
  <c r="M474" i="1"/>
  <c r="R2845" i="1"/>
  <c r="R3279" i="1"/>
  <c r="R478" i="1"/>
  <c r="R1950" i="1"/>
  <c r="R4246" i="1"/>
  <c r="R4517" i="1"/>
  <c r="R3828" i="1"/>
  <c r="L3280" i="1"/>
  <c r="L4518" i="1"/>
  <c r="L479" i="1"/>
  <c r="L4247" i="1"/>
  <c r="L1951" i="1"/>
  <c r="L3829" i="1"/>
  <c r="L2846" i="1"/>
  <c r="U4518" i="1"/>
  <c r="U2846" i="1"/>
  <c r="U1951" i="1"/>
  <c r="U3829" i="1"/>
  <c r="U479" i="1"/>
  <c r="U3280" i="1"/>
  <c r="U4247" i="1"/>
  <c r="M4247" i="1"/>
  <c r="M1951" i="1"/>
  <c r="M2846" i="1"/>
  <c r="M4518" i="1"/>
  <c r="M3280" i="1"/>
  <c r="M479" i="1"/>
  <c r="M3829" i="1"/>
  <c r="AC1951" i="1"/>
  <c r="AC479" i="1"/>
  <c r="AC3829" i="1"/>
  <c r="AC4518" i="1"/>
  <c r="AC2846" i="1"/>
  <c r="AC4247" i="1"/>
  <c r="AC3280" i="1"/>
  <c r="M1948" i="1"/>
  <c r="M476" i="1"/>
  <c r="M3826" i="1"/>
  <c r="M2843" i="1"/>
  <c r="M4515" i="1"/>
  <c r="M3277" i="1"/>
  <c r="M4244" i="1"/>
  <c r="U2842" i="1"/>
  <c r="U1947" i="1"/>
  <c r="U3825" i="1"/>
  <c r="U4243" i="1"/>
  <c r="U475" i="1"/>
  <c r="U3276" i="1"/>
  <c r="U4514" i="1"/>
  <c r="L476" i="1"/>
  <c r="L3277" i="1"/>
  <c r="L3826" i="1"/>
  <c r="L2843" i="1"/>
  <c r="L4515" i="1"/>
  <c r="L1948" i="1"/>
  <c r="L4244" i="1"/>
  <c r="K4241" i="1"/>
  <c r="K1945" i="1"/>
  <c r="K3274" i="1"/>
  <c r="K3823" i="1"/>
  <c r="K473" i="1"/>
  <c r="K4512" i="1"/>
  <c r="K2840" i="1"/>
  <c r="T3274" i="1"/>
  <c r="T2840" i="1"/>
  <c r="T473" i="1"/>
  <c r="T1945" i="1"/>
  <c r="T4512" i="1"/>
  <c r="T4241" i="1"/>
  <c r="T3823" i="1"/>
  <c r="D672" i="33"/>
  <c r="B165" i="2" s="1"/>
  <c r="J161" i="2"/>
  <c r="L675" i="33"/>
  <c r="J168" i="2" s="1"/>
  <c r="Y1946" i="1"/>
  <c r="Y474" i="1"/>
  <c r="AA474" i="1" s="1"/>
  <c r="Y4513" i="1"/>
  <c r="Y2841" i="1"/>
  <c r="Y3275" i="1"/>
  <c r="Y3824" i="1"/>
  <c r="Y4242" i="1"/>
  <c r="I161" i="2"/>
  <c r="K675" i="33"/>
  <c r="I168" i="2" s="1"/>
  <c r="Y3278" i="1"/>
  <c r="Y477" i="1"/>
  <c r="Y4245" i="1"/>
  <c r="Y3827" i="1"/>
  <c r="Y4516" i="1"/>
  <c r="Y1949" i="1"/>
  <c r="Y2844" i="1"/>
  <c r="T4517" i="1"/>
  <c r="T2845" i="1"/>
  <c r="T3828" i="1"/>
  <c r="T1950" i="1"/>
  <c r="T478" i="1"/>
  <c r="T4246" i="1"/>
  <c r="T3279" i="1"/>
  <c r="Y3829" i="1"/>
  <c r="Y1951" i="1"/>
  <c r="Y4518" i="1"/>
  <c r="Y4247" i="1"/>
  <c r="Y2846" i="1"/>
  <c r="Y3280" i="1"/>
  <c r="Y479" i="1"/>
  <c r="T3829" i="1"/>
  <c r="T4247" i="1"/>
  <c r="T2846" i="1"/>
  <c r="T4518" i="1"/>
  <c r="T479" i="1"/>
  <c r="T3280" i="1"/>
  <c r="T1951" i="1"/>
  <c r="O4247" i="1"/>
  <c r="O1951" i="1"/>
  <c r="O479" i="1"/>
  <c r="O4518" i="1"/>
  <c r="O2846" i="1"/>
  <c r="O3280" i="1"/>
  <c r="O3829" i="1"/>
  <c r="T161" i="2"/>
  <c r="V675" i="33"/>
  <c r="T168" i="2" s="1"/>
  <c r="Q3275" i="1"/>
  <c r="Q4242" i="1"/>
  <c r="Q4513" i="1"/>
  <c r="Q3824" i="1"/>
  <c r="Q2841" i="1"/>
  <c r="Q1946" i="1"/>
  <c r="Q474" i="1"/>
  <c r="L3275" i="1"/>
  <c r="L3824" i="1"/>
  <c r="L2841" i="1"/>
  <c r="L474" i="1"/>
  <c r="L4513" i="1"/>
  <c r="L1946" i="1"/>
  <c r="L4242" i="1"/>
  <c r="V4243" i="1"/>
  <c r="V1947" i="1"/>
  <c r="V2842" i="1"/>
  <c r="V3825" i="1"/>
  <c r="V3276" i="1"/>
  <c r="V475" i="1"/>
  <c r="V4514" i="1"/>
  <c r="R477" i="1"/>
  <c r="R4516" i="1"/>
  <c r="R3827" i="1"/>
  <c r="R2844" i="1"/>
  <c r="R1949" i="1"/>
  <c r="R4245" i="1"/>
  <c r="R3278" i="1"/>
  <c r="P478" i="1"/>
  <c r="P2845" i="1"/>
  <c r="P4517" i="1"/>
  <c r="P4246" i="1"/>
  <c r="P3828" i="1"/>
  <c r="P3279" i="1"/>
  <c r="P1950" i="1"/>
  <c r="J4246" i="1"/>
  <c r="J1950" i="1"/>
  <c r="J3828" i="1"/>
  <c r="J3279" i="1"/>
  <c r="J478" i="1"/>
  <c r="J4517" i="1"/>
  <c r="J2845" i="1"/>
  <c r="Z4245" i="1"/>
  <c r="Z2844" i="1"/>
  <c r="Z1949" i="1"/>
  <c r="Z3278" i="1"/>
  <c r="Z4516" i="1"/>
  <c r="Z477" i="1"/>
  <c r="Z3827" i="1"/>
  <c r="AD3829" i="1"/>
  <c r="AD2846" i="1"/>
  <c r="AD3280" i="1"/>
  <c r="AD4247" i="1"/>
  <c r="AD1951" i="1"/>
  <c r="AD4518" i="1"/>
  <c r="AD479" i="1"/>
  <c r="AC4242" i="1"/>
  <c r="AC1946" i="1"/>
  <c r="AC3824" i="1"/>
  <c r="AC4513" i="1"/>
  <c r="AC474" i="1"/>
  <c r="AC2841" i="1"/>
  <c r="AC3275" i="1"/>
  <c r="M1949" i="1"/>
  <c r="M3278" i="1"/>
  <c r="M477" i="1"/>
  <c r="M3827" i="1"/>
  <c r="M4245" i="1"/>
  <c r="M2844" i="1"/>
  <c r="M4516" i="1"/>
  <c r="P4247" i="1"/>
  <c r="P479" i="1"/>
  <c r="P3829" i="1"/>
  <c r="P4518" i="1"/>
  <c r="P3280" i="1"/>
  <c r="P1951" i="1"/>
  <c r="P2846" i="1"/>
  <c r="U476" i="1"/>
  <c r="U2843" i="1"/>
  <c r="U1948" i="1"/>
  <c r="U4244" i="1"/>
  <c r="U4515" i="1"/>
  <c r="U3826" i="1"/>
  <c r="U3277" i="1"/>
  <c r="R1951" i="1"/>
  <c r="R4247" i="1"/>
  <c r="R3280" i="1"/>
  <c r="R479" i="1"/>
  <c r="R4518" i="1"/>
  <c r="R3829" i="1"/>
  <c r="R2846" i="1"/>
  <c r="J475" i="1"/>
  <c r="J2842" i="1"/>
  <c r="J3276" i="1"/>
  <c r="J4514" i="1"/>
  <c r="J3825" i="1"/>
  <c r="J1947" i="1"/>
  <c r="J4243" i="1"/>
  <c r="W4518" i="1"/>
  <c r="W4247" i="1"/>
  <c r="W1951" i="1"/>
  <c r="W2846" i="1"/>
  <c r="W3280" i="1"/>
  <c r="W3829" i="1"/>
  <c r="W479" i="1"/>
  <c r="L4245" i="1"/>
  <c r="L3827" i="1"/>
  <c r="L477" i="1"/>
  <c r="L3278" i="1"/>
  <c r="L2844" i="1"/>
  <c r="L4516" i="1"/>
  <c r="L1949" i="1"/>
  <c r="AD4516" i="1"/>
  <c r="AD2844" i="1"/>
  <c r="AD3827" i="1"/>
  <c r="AD1949" i="1"/>
  <c r="AD4245" i="1"/>
  <c r="AD3278" i="1"/>
  <c r="AD477" i="1"/>
  <c r="AB2841" i="1"/>
  <c r="AB1946" i="1"/>
  <c r="AB4242" i="1"/>
  <c r="AB3824" i="1"/>
  <c r="AB3275" i="1"/>
  <c r="AB4513" i="1"/>
  <c r="AB474" i="1"/>
  <c r="Z478" i="1"/>
  <c r="Z4517" i="1"/>
  <c r="Z3828" i="1"/>
  <c r="Z1950" i="1"/>
  <c r="Z3279" i="1"/>
  <c r="Z2845" i="1"/>
  <c r="Z4246" i="1"/>
  <c r="AD1947" i="1"/>
  <c r="AD4243" i="1"/>
  <c r="AD2842" i="1"/>
  <c r="AD4514" i="1"/>
  <c r="AD3825" i="1"/>
  <c r="AD3276" i="1"/>
  <c r="AD475" i="1"/>
  <c r="D673" i="33"/>
  <c r="B166" i="2" s="1"/>
  <c r="J675" i="33"/>
  <c r="H168" i="2" s="1"/>
  <c r="D671" i="33"/>
  <c r="B164" i="2" s="1"/>
  <c r="D668" i="33"/>
  <c r="B161" i="2" s="1"/>
  <c r="I477" i="1"/>
  <c r="I4245" i="1"/>
  <c r="I4516" i="1"/>
  <c r="I3827" i="1"/>
  <c r="I3278" i="1"/>
  <c r="I1949" i="1"/>
  <c r="I2844" i="1"/>
  <c r="O161" i="2"/>
  <c r="Q675" i="33"/>
  <c r="O168" i="2" s="1"/>
  <c r="Y3277" i="1"/>
  <c r="Y3826" i="1"/>
  <c r="Y1948" i="1"/>
  <c r="Y2843" i="1"/>
  <c r="AA2843" i="1" s="1"/>
  <c r="Y476" i="1"/>
  <c r="AA476" i="1" s="1"/>
  <c r="Y4244" i="1"/>
  <c r="Y4515" i="1"/>
  <c r="K3278" i="1"/>
  <c r="K477" i="1"/>
  <c r="K1949" i="1"/>
  <c r="K4245" i="1"/>
  <c r="K3827" i="1"/>
  <c r="K2844" i="1"/>
  <c r="K4516" i="1"/>
  <c r="C162" i="2"/>
  <c r="D669" i="33"/>
  <c r="B162" i="2" s="1"/>
  <c r="T4245" i="1"/>
  <c r="T1949" i="1"/>
  <c r="T2844" i="1"/>
  <c r="T3278" i="1"/>
  <c r="T477" i="1"/>
  <c r="T3827" i="1"/>
  <c r="T4516" i="1"/>
  <c r="S161" i="2"/>
  <c r="U675" i="33"/>
  <c r="S168" i="2" s="1"/>
  <c r="O3278" i="1"/>
  <c r="O1949" i="1"/>
  <c r="O3827" i="1"/>
  <c r="O477" i="1"/>
  <c r="O4245" i="1"/>
  <c r="O4516" i="1"/>
  <c r="O2844" i="1"/>
  <c r="F161" i="2"/>
  <c r="H675" i="33"/>
  <c r="F168" i="2" s="1"/>
  <c r="T474" i="1"/>
  <c r="T3275" i="1"/>
  <c r="T2841" i="1"/>
  <c r="T4513" i="1"/>
  <c r="T4242" i="1"/>
  <c r="T3824" i="1"/>
  <c r="T1946" i="1"/>
  <c r="Z3280" i="1"/>
  <c r="Z4518" i="1"/>
  <c r="Z1951" i="1"/>
  <c r="Z3829" i="1"/>
  <c r="Z2846" i="1"/>
  <c r="Z4247" i="1"/>
  <c r="Z479" i="1"/>
  <c r="L4514" i="1"/>
  <c r="L1947" i="1"/>
  <c r="L475" i="1"/>
  <c r="L4243" i="1"/>
  <c r="L2842" i="1"/>
  <c r="L3825" i="1"/>
  <c r="L3276" i="1"/>
  <c r="AB3827" i="1"/>
  <c r="AB477" i="1"/>
  <c r="AB1949" i="1"/>
  <c r="AB4245" i="1"/>
  <c r="AB4516" i="1"/>
  <c r="AB2844" i="1"/>
  <c r="AB3278" i="1"/>
  <c r="Q4247" i="1"/>
  <c r="Q2846" i="1"/>
  <c r="Q4518" i="1"/>
  <c r="Q1951" i="1"/>
  <c r="Q3280" i="1"/>
  <c r="Q3829" i="1"/>
  <c r="Q479" i="1"/>
  <c r="Q4515" i="1"/>
  <c r="Q2843" i="1"/>
  <c r="Q1948" i="1"/>
  <c r="Q476" i="1"/>
  <c r="Q3826" i="1"/>
  <c r="Q4244" i="1"/>
  <c r="Q3277" i="1"/>
  <c r="P3825" i="1"/>
  <c r="P4514" i="1"/>
  <c r="P1947" i="1"/>
  <c r="P4243" i="1"/>
  <c r="P2842" i="1"/>
  <c r="P475" i="1"/>
  <c r="P3276" i="1"/>
  <c r="AB3279" i="1"/>
  <c r="AB4246" i="1"/>
  <c r="AB3828" i="1"/>
  <c r="AB2845" i="1"/>
  <c r="AB478" i="1"/>
  <c r="AB1950" i="1"/>
  <c r="AB4517" i="1"/>
  <c r="Q3825" i="1"/>
  <c r="Q4243" i="1"/>
  <c r="Q4514" i="1"/>
  <c r="Q2842" i="1"/>
  <c r="Q1947" i="1"/>
  <c r="Q475" i="1"/>
  <c r="Q3276" i="1"/>
  <c r="W4516" i="1"/>
  <c r="W477" i="1"/>
  <c r="W1949" i="1"/>
  <c r="W4245" i="1"/>
  <c r="W3827" i="1"/>
  <c r="W3278" i="1"/>
  <c r="W2844" i="1"/>
  <c r="AC3826" i="1"/>
  <c r="AC476" i="1"/>
  <c r="AC2843" i="1"/>
  <c r="AC1948" i="1"/>
  <c r="AC4244" i="1"/>
  <c r="AC4515" i="1"/>
  <c r="AC3277" i="1"/>
  <c r="J4245" i="1"/>
  <c r="J4516" i="1"/>
  <c r="J2844" i="1"/>
  <c r="J1949" i="1"/>
  <c r="J3278" i="1"/>
  <c r="J477" i="1"/>
  <c r="J3827" i="1"/>
  <c r="W2845" i="1"/>
  <c r="W3279" i="1"/>
  <c r="W478" i="1"/>
  <c r="W3828" i="1"/>
  <c r="W4246" i="1"/>
  <c r="W4517" i="1"/>
  <c r="W1950" i="1"/>
  <c r="Q3279" i="1"/>
  <c r="Q3828" i="1"/>
  <c r="Q2845" i="1"/>
  <c r="Q4246" i="1"/>
  <c r="Q1950" i="1"/>
  <c r="Q478" i="1"/>
  <c r="Q4517" i="1"/>
  <c r="Z475" i="1"/>
  <c r="Z4514" i="1"/>
  <c r="Z2842" i="1"/>
  <c r="Z3276" i="1"/>
  <c r="Z1947" i="1"/>
  <c r="Z3825" i="1"/>
  <c r="Z4243" i="1"/>
  <c r="R4513" i="1"/>
  <c r="R474" i="1"/>
  <c r="R3275" i="1"/>
  <c r="R4242" i="1"/>
  <c r="R2841" i="1"/>
  <c r="R3824" i="1"/>
  <c r="R1946" i="1"/>
  <c r="Q4516" i="1"/>
  <c r="Q4245" i="1"/>
  <c r="Q3278" i="1"/>
  <c r="Q1949" i="1"/>
  <c r="Q477" i="1"/>
  <c r="Q2844" i="1"/>
  <c r="Q3827" i="1"/>
  <c r="AD474" i="1"/>
  <c r="AD1946" i="1"/>
  <c r="AD3824" i="1"/>
  <c r="AD3275" i="1"/>
  <c r="AD4242" i="1"/>
  <c r="AD2841" i="1"/>
  <c r="AD4513" i="1"/>
  <c r="AB2842" i="1"/>
  <c r="AB3825" i="1"/>
  <c r="AB3276" i="1"/>
  <c r="AB4514" i="1"/>
  <c r="AB475" i="1"/>
  <c r="AB1947" i="1"/>
  <c r="AB4243" i="1"/>
  <c r="M2845" i="1"/>
  <c r="M1950" i="1"/>
  <c r="M478" i="1"/>
  <c r="M4246" i="1"/>
  <c r="M4517" i="1"/>
  <c r="M3828" i="1"/>
  <c r="M3279" i="1"/>
  <c r="I3279" i="1"/>
  <c r="I2845" i="1"/>
  <c r="I478" i="1"/>
  <c r="I1950" i="1"/>
  <c r="I4246" i="1"/>
  <c r="I3828" i="1"/>
  <c r="I4517" i="1"/>
  <c r="O3274" i="1"/>
  <c r="O3823" i="1"/>
  <c r="O473" i="1"/>
  <c r="O4241" i="1"/>
  <c r="O1945" i="1"/>
  <c r="O4512" i="1"/>
  <c r="O2840" i="1"/>
  <c r="I479" i="1"/>
  <c r="I4247" i="1"/>
  <c r="I4518" i="1"/>
  <c r="I3280" i="1"/>
  <c r="I1951" i="1"/>
  <c r="I3829" i="1"/>
  <c r="I2846" i="1"/>
  <c r="R675" i="33"/>
  <c r="P168" i="2" s="1"/>
  <c r="I476" i="1"/>
  <c r="I4244" i="1"/>
  <c r="I4515" i="1"/>
  <c r="I2843" i="1"/>
  <c r="I3277" i="1"/>
  <c r="I1948" i="1"/>
  <c r="I3826" i="1"/>
  <c r="D670" i="33"/>
  <c r="B163" i="2" s="1"/>
  <c r="E675" i="33"/>
  <c r="S2319" i="1"/>
  <c r="P2320" i="1"/>
  <c r="U2320" i="1"/>
  <c r="AA2317" i="1"/>
  <c r="R2320" i="1"/>
  <c r="S2316" i="1"/>
  <c r="O2320" i="1"/>
  <c r="AA2313" i="1"/>
  <c r="AA2318" i="1"/>
  <c r="N2317" i="1"/>
  <c r="X2318" i="1"/>
  <c r="X2313" i="1"/>
  <c r="N2314" i="1"/>
  <c r="X2319" i="1"/>
  <c r="AA2314" i="1"/>
  <c r="Z2320" i="1"/>
  <c r="Y2320" i="1"/>
  <c r="AA2319" i="1"/>
  <c r="T2320" i="1"/>
  <c r="X2317" i="1"/>
  <c r="X2314" i="1"/>
  <c r="Q2320" i="1"/>
  <c r="N2313" i="1"/>
  <c r="AA2315" i="1"/>
  <c r="X2315" i="1"/>
  <c r="N2316" i="1"/>
  <c r="M2320" i="1"/>
  <c r="AC2320" i="1"/>
  <c r="S2315" i="1"/>
  <c r="S2314" i="1"/>
  <c r="AD2320" i="1"/>
  <c r="X2316" i="1"/>
  <c r="N2318" i="1"/>
  <c r="W2320" i="1"/>
  <c r="L2320" i="1"/>
  <c r="S2318" i="1"/>
  <c r="AA2316" i="1"/>
  <c r="V2320" i="1"/>
  <c r="AB2320" i="1"/>
  <c r="S2317" i="1"/>
  <c r="S2313" i="1"/>
  <c r="N2319" i="1"/>
  <c r="N3827" i="1" l="1"/>
  <c r="AA4242" i="1"/>
  <c r="N477" i="1"/>
  <c r="AA4244" i="1"/>
  <c r="AA3826" i="1"/>
  <c r="AA1946" i="1"/>
  <c r="AA3824" i="1"/>
  <c r="N4516" i="1"/>
  <c r="X4513" i="1"/>
  <c r="AA4513" i="1"/>
  <c r="X3824" i="1"/>
  <c r="AA3275" i="1"/>
  <c r="X4242" i="1"/>
  <c r="AA1948" i="1"/>
  <c r="N1949" i="1"/>
  <c r="N4245" i="1"/>
  <c r="AA3278" i="1"/>
  <c r="X1946" i="1"/>
  <c r="X2841" i="1"/>
  <c r="AA3277" i="1"/>
  <c r="X3275" i="1"/>
  <c r="X474" i="1"/>
  <c r="AA4515" i="1"/>
  <c r="AA2841" i="1"/>
  <c r="N2844" i="1"/>
  <c r="AA477" i="1"/>
  <c r="N3278" i="1"/>
  <c r="L3830" i="1"/>
  <c r="L4519" i="1"/>
  <c r="L2847" i="1"/>
  <c r="L1952" i="1"/>
  <c r="L4248" i="1"/>
  <c r="L3281" i="1"/>
  <c r="L480" i="1"/>
  <c r="S4245" i="1"/>
  <c r="S3278" i="1"/>
  <c r="X3827" i="1"/>
  <c r="X1949" i="1"/>
  <c r="S3280" i="1"/>
  <c r="S1951" i="1"/>
  <c r="X479" i="1"/>
  <c r="X3829" i="1"/>
  <c r="AA4247" i="1"/>
  <c r="X3279" i="1"/>
  <c r="X3828" i="1"/>
  <c r="AA1949" i="1"/>
  <c r="Q3274" i="1"/>
  <c r="Q3823" i="1"/>
  <c r="Q4512" i="1"/>
  <c r="Q473" i="1"/>
  <c r="Q4241" i="1"/>
  <c r="Q1945" i="1"/>
  <c r="Q2840" i="1"/>
  <c r="AB4248" i="1"/>
  <c r="AB1952" i="1"/>
  <c r="AB480" i="1"/>
  <c r="AB3281" i="1"/>
  <c r="AB3830" i="1"/>
  <c r="AB2847" i="1"/>
  <c r="AB4519" i="1"/>
  <c r="S474" i="1"/>
  <c r="S3275" i="1"/>
  <c r="X3276" i="1"/>
  <c r="N4242" i="1"/>
  <c r="N1946" i="1"/>
  <c r="N3279" i="1"/>
  <c r="N2845" i="1"/>
  <c r="S3277" i="1"/>
  <c r="S4244" i="1"/>
  <c r="X2843" i="1"/>
  <c r="X4515" i="1"/>
  <c r="N4518" i="1"/>
  <c r="K2847" i="1"/>
  <c r="K4248" i="1"/>
  <c r="K3281" i="1"/>
  <c r="K3830" i="1"/>
  <c r="K480" i="1"/>
  <c r="K4519" i="1"/>
  <c r="K1952" i="1"/>
  <c r="Z3830" i="1"/>
  <c r="Z2847" i="1"/>
  <c r="Z4519" i="1"/>
  <c r="Z4248" i="1"/>
  <c r="Z3281" i="1"/>
  <c r="Z480" i="1"/>
  <c r="Z1952" i="1"/>
  <c r="N1948" i="1"/>
  <c r="N2843" i="1"/>
  <c r="S3276" i="1"/>
  <c r="S3825" i="1"/>
  <c r="AA3828" i="1"/>
  <c r="AA1950" i="1"/>
  <c r="S3828" i="1"/>
  <c r="J480" i="1"/>
  <c r="J4519" i="1"/>
  <c r="J3830" i="1"/>
  <c r="J2847" i="1"/>
  <c r="J1952" i="1"/>
  <c r="J4248" i="1"/>
  <c r="J3281" i="1"/>
  <c r="N1947" i="1"/>
  <c r="N3276" i="1"/>
  <c r="AA2842" i="1"/>
  <c r="C168" i="2"/>
  <c r="D675" i="33"/>
  <c r="B168" i="2" s="1"/>
  <c r="L4512" i="1"/>
  <c r="L1945" i="1"/>
  <c r="L2840" i="1"/>
  <c r="L4241" i="1"/>
  <c r="L3823" i="1"/>
  <c r="L3274" i="1"/>
  <c r="L473" i="1"/>
  <c r="S477" i="1"/>
  <c r="AC4248" i="1"/>
  <c r="AC3281" i="1"/>
  <c r="AC2847" i="1"/>
  <c r="AC3830" i="1"/>
  <c r="AC1952" i="1"/>
  <c r="AC4519" i="1"/>
  <c r="AC480" i="1"/>
  <c r="X477" i="1"/>
  <c r="X4245" i="1"/>
  <c r="AD4519" i="1"/>
  <c r="AD3830" i="1"/>
  <c r="AD1952" i="1"/>
  <c r="AD4248" i="1"/>
  <c r="AD2847" i="1"/>
  <c r="AD3281" i="1"/>
  <c r="AD480" i="1"/>
  <c r="S2846" i="1"/>
  <c r="S4247" i="1"/>
  <c r="X4518" i="1"/>
  <c r="AA479" i="1"/>
  <c r="AA4518" i="1"/>
  <c r="X4246" i="1"/>
  <c r="X2845" i="1"/>
  <c r="AA4516" i="1"/>
  <c r="AB4512" i="1"/>
  <c r="AB1945" i="1"/>
  <c r="AB3274" i="1"/>
  <c r="AB2840" i="1"/>
  <c r="AB473" i="1"/>
  <c r="AB3823" i="1"/>
  <c r="AB4241" i="1"/>
  <c r="S4513" i="1"/>
  <c r="X4514" i="1"/>
  <c r="X2842" i="1"/>
  <c r="N2841" i="1"/>
  <c r="N3824" i="1"/>
  <c r="N1950" i="1"/>
  <c r="N4246" i="1"/>
  <c r="S1948" i="1"/>
  <c r="M2847" i="1"/>
  <c r="M4519" i="1"/>
  <c r="M3830" i="1"/>
  <c r="M480" i="1"/>
  <c r="M4248" i="1"/>
  <c r="M3281" i="1"/>
  <c r="M1952" i="1"/>
  <c r="X3826" i="1"/>
  <c r="X4244" i="1"/>
  <c r="N1951" i="1"/>
  <c r="Z473" i="1"/>
  <c r="AA473" i="1" s="1"/>
  <c r="Z1945" i="1"/>
  <c r="AA1945" i="1" s="1"/>
  <c r="Z4512" i="1"/>
  <c r="AA4512" i="1" s="1"/>
  <c r="Z2840" i="1"/>
  <c r="AA2840" i="1" s="1"/>
  <c r="Z3274" i="1"/>
  <c r="AA3274" i="1" s="1"/>
  <c r="Z3823" i="1"/>
  <c r="AA3823" i="1" s="1"/>
  <c r="Z4241" i="1"/>
  <c r="N4244" i="1"/>
  <c r="R480" i="1"/>
  <c r="R2847" i="1"/>
  <c r="R4248" i="1"/>
  <c r="R1952" i="1"/>
  <c r="R3281" i="1"/>
  <c r="R3830" i="1"/>
  <c r="R4519" i="1"/>
  <c r="S4243" i="1"/>
  <c r="S1947" i="1"/>
  <c r="AA478" i="1"/>
  <c r="S478" i="1"/>
  <c r="S2845" i="1"/>
  <c r="J4512" i="1"/>
  <c r="J2840" i="1"/>
  <c r="J3823" i="1"/>
  <c r="J4241" i="1"/>
  <c r="J1945" i="1"/>
  <c r="J3274" i="1"/>
  <c r="J473" i="1"/>
  <c r="N475" i="1"/>
  <c r="AA3276" i="1"/>
  <c r="AA1947" i="1"/>
  <c r="Y1952" i="1"/>
  <c r="Y480" i="1"/>
  <c r="Y3830" i="1"/>
  <c r="Y2847" i="1"/>
  <c r="Y4519" i="1"/>
  <c r="Y4248" i="1"/>
  <c r="Y3281" i="1"/>
  <c r="S2844" i="1"/>
  <c r="S3827" i="1"/>
  <c r="AC4512" i="1"/>
  <c r="AC2840" i="1"/>
  <c r="AC4241" i="1"/>
  <c r="AC1945" i="1"/>
  <c r="AC3274" i="1"/>
  <c r="AC473" i="1"/>
  <c r="AC3823" i="1"/>
  <c r="X3278" i="1"/>
  <c r="W3281" i="1"/>
  <c r="W1952" i="1"/>
  <c r="W2847" i="1"/>
  <c r="W4519" i="1"/>
  <c r="W3830" i="1"/>
  <c r="W480" i="1"/>
  <c r="W4248" i="1"/>
  <c r="AD4241" i="1"/>
  <c r="AD1945" i="1"/>
  <c r="AD473" i="1"/>
  <c r="AD3274" i="1"/>
  <c r="AD3823" i="1"/>
  <c r="AD4512" i="1"/>
  <c r="AD2840" i="1"/>
  <c r="S4518" i="1"/>
  <c r="X1951" i="1"/>
  <c r="X2846" i="1"/>
  <c r="AA3280" i="1"/>
  <c r="AA1951" i="1"/>
  <c r="X478" i="1"/>
  <c r="X4517" i="1"/>
  <c r="AA3827" i="1"/>
  <c r="P1952" i="1"/>
  <c r="P4248" i="1"/>
  <c r="P3281" i="1"/>
  <c r="P2847" i="1"/>
  <c r="P3830" i="1"/>
  <c r="P4519" i="1"/>
  <c r="P480" i="1"/>
  <c r="U1952" i="1"/>
  <c r="U3830" i="1"/>
  <c r="U3281" i="1"/>
  <c r="U4248" i="1"/>
  <c r="U4519" i="1"/>
  <c r="U2847" i="1"/>
  <c r="U480" i="1"/>
  <c r="S1946" i="1"/>
  <c r="S3824" i="1"/>
  <c r="X3825" i="1"/>
  <c r="X4243" i="1"/>
  <c r="N4513" i="1"/>
  <c r="N3275" i="1"/>
  <c r="N4517" i="1"/>
  <c r="S4515" i="1"/>
  <c r="S476" i="1"/>
  <c r="M4512" i="1"/>
  <c r="M2840" i="1"/>
  <c r="M3274" i="1"/>
  <c r="M4241" i="1"/>
  <c r="M1945" i="1"/>
  <c r="N1945" i="1" s="1"/>
  <c r="M473" i="1"/>
  <c r="M3823" i="1"/>
  <c r="X1948" i="1"/>
  <c r="N2846" i="1"/>
  <c r="N3829" i="1"/>
  <c r="V3281" i="1"/>
  <c r="V4519" i="1"/>
  <c r="V4248" i="1"/>
  <c r="V3830" i="1"/>
  <c r="V2847" i="1"/>
  <c r="V1952" i="1"/>
  <c r="V480" i="1"/>
  <c r="N3277" i="1"/>
  <c r="N4515" i="1"/>
  <c r="R4241" i="1"/>
  <c r="R1945" i="1"/>
  <c r="R3274" i="1"/>
  <c r="R3823" i="1"/>
  <c r="R4512" i="1"/>
  <c r="R2840" i="1"/>
  <c r="R473" i="1"/>
  <c r="S475" i="1"/>
  <c r="AA3279" i="1"/>
  <c r="AA4517" i="1"/>
  <c r="S4246" i="1"/>
  <c r="S4517" i="1"/>
  <c r="N2842" i="1"/>
  <c r="N4514" i="1"/>
  <c r="AA3825" i="1"/>
  <c r="AA475" i="1"/>
  <c r="S4516" i="1"/>
  <c r="S1949" i="1"/>
  <c r="X4516" i="1"/>
  <c r="X2844" i="1"/>
  <c r="I4242" i="1"/>
  <c r="I4513" i="1"/>
  <c r="I1946" i="1"/>
  <c r="H1946" i="1" s="1"/>
  <c r="I3824" i="1"/>
  <c r="I3275" i="1"/>
  <c r="I474" i="1"/>
  <c r="I2841" i="1"/>
  <c r="W4512" i="1"/>
  <c r="W2840" i="1"/>
  <c r="W4241" i="1"/>
  <c r="W1945" i="1"/>
  <c r="W3823" i="1"/>
  <c r="W473" i="1"/>
  <c r="W3274" i="1"/>
  <c r="O4519" i="1"/>
  <c r="O480" i="1"/>
  <c r="O3830" i="1"/>
  <c r="O4248" i="1"/>
  <c r="O2847" i="1"/>
  <c r="O1952" i="1"/>
  <c r="O3281" i="1"/>
  <c r="S3829" i="1"/>
  <c r="S479" i="1"/>
  <c r="X3280" i="1"/>
  <c r="X4247" i="1"/>
  <c r="AA2846" i="1"/>
  <c r="AA3829" i="1"/>
  <c r="X1950" i="1"/>
  <c r="AA2844" i="1"/>
  <c r="AA4245" i="1"/>
  <c r="P4512" i="1"/>
  <c r="P1945" i="1"/>
  <c r="P4241" i="1"/>
  <c r="P3823" i="1"/>
  <c r="P473" i="1"/>
  <c r="S473" i="1" s="1"/>
  <c r="P2840" i="1"/>
  <c r="P3274" i="1"/>
  <c r="Q2847" i="1"/>
  <c r="Q1952" i="1"/>
  <c r="Q4519" i="1"/>
  <c r="Q480" i="1"/>
  <c r="Q3281" i="1"/>
  <c r="Q4248" i="1"/>
  <c r="Q3830" i="1"/>
  <c r="N479" i="1"/>
  <c r="U473" i="1"/>
  <c r="U4512" i="1"/>
  <c r="U2840" i="1"/>
  <c r="U3274" i="1"/>
  <c r="U3823" i="1"/>
  <c r="U4241" i="1"/>
  <c r="U1945" i="1"/>
  <c r="S2841" i="1"/>
  <c r="S4242" i="1"/>
  <c r="X475" i="1"/>
  <c r="X1947" i="1"/>
  <c r="N474" i="1"/>
  <c r="N478" i="1"/>
  <c r="N3828" i="1"/>
  <c r="S3826" i="1"/>
  <c r="S2843" i="1"/>
  <c r="X476" i="1"/>
  <c r="X3277" i="1"/>
  <c r="N3280" i="1"/>
  <c r="N4247" i="1"/>
  <c r="T3830" i="1"/>
  <c r="T3281" i="1"/>
  <c r="T4248" i="1"/>
  <c r="T480" i="1"/>
  <c r="T1952" i="1"/>
  <c r="T2847" i="1"/>
  <c r="T4519" i="1"/>
  <c r="V4241" i="1"/>
  <c r="V1945" i="1"/>
  <c r="V3274" i="1"/>
  <c r="V3823" i="1"/>
  <c r="V473" i="1"/>
  <c r="V4512" i="1"/>
  <c r="V2840" i="1"/>
  <c r="N3826" i="1"/>
  <c r="N476" i="1"/>
  <c r="S4514" i="1"/>
  <c r="S2842" i="1"/>
  <c r="AA2845" i="1"/>
  <c r="AA4246" i="1"/>
  <c r="S3279" i="1"/>
  <c r="S1950" i="1"/>
  <c r="N4243" i="1"/>
  <c r="N3825" i="1"/>
  <c r="AA4243" i="1"/>
  <c r="AA4514" i="1"/>
  <c r="X2320" i="1"/>
  <c r="AA2320" i="1"/>
  <c r="S2320" i="1"/>
  <c r="X480" i="1" l="1"/>
  <c r="S3274" i="1"/>
  <c r="AA4241" i="1"/>
  <c r="H4246" i="1"/>
  <c r="X3830" i="1"/>
  <c r="H3825" i="1"/>
  <c r="H476" i="1"/>
  <c r="AA4248" i="1"/>
  <c r="H4518" i="1"/>
  <c r="N3823" i="1"/>
  <c r="H1949" i="1"/>
  <c r="AA4519" i="1"/>
  <c r="AA1952" i="1"/>
  <c r="N4512" i="1"/>
  <c r="H3827" i="1"/>
  <c r="H3278" i="1"/>
  <c r="S3823" i="1"/>
  <c r="H2846" i="1"/>
  <c r="AA3281" i="1"/>
  <c r="AA3830" i="1"/>
  <c r="X4248" i="1"/>
  <c r="S4241" i="1"/>
  <c r="H2845" i="1"/>
  <c r="H2843" i="1"/>
  <c r="H3279" i="1"/>
  <c r="S1945" i="1"/>
  <c r="N473" i="1"/>
  <c r="H477" i="1"/>
  <c r="X3281" i="1"/>
  <c r="H3828" i="1"/>
  <c r="H475" i="1"/>
  <c r="H3275" i="1"/>
  <c r="H4516" i="1"/>
  <c r="X1952" i="1"/>
  <c r="H478" i="1"/>
  <c r="S4512" i="1"/>
  <c r="H3824" i="1"/>
  <c r="AA480" i="1"/>
  <c r="H4244" i="1"/>
  <c r="X4519" i="1"/>
  <c r="H1947" i="1"/>
  <c r="H4513" i="1"/>
  <c r="N4241" i="1"/>
  <c r="AA2847" i="1"/>
  <c r="X2847" i="1"/>
  <c r="S2840" i="1"/>
  <c r="H3276" i="1"/>
  <c r="H3280" i="1"/>
  <c r="H4247" i="1"/>
  <c r="X4241" i="1"/>
  <c r="H479" i="1"/>
  <c r="H3826" i="1"/>
  <c r="H4515" i="1"/>
  <c r="X3823" i="1"/>
  <c r="X473" i="1"/>
  <c r="H2842" i="1"/>
  <c r="H3829" i="1"/>
  <c r="H4517" i="1"/>
  <c r="N3274" i="1"/>
  <c r="H1948" i="1"/>
  <c r="H4243" i="1"/>
  <c r="X3274" i="1"/>
  <c r="H1951" i="1"/>
  <c r="H1950" i="1"/>
  <c r="H4245" i="1"/>
  <c r="X1945" i="1"/>
  <c r="H1945" i="1" s="1"/>
  <c r="X2840" i="1"/>
  <c r="H3277" i="1"/>
  <c r="H2844" i="1"/>
  <c r="X4512" i="1"/>
  <c r="H4514" i="1"/>
  <c r="N2840" i="1"/>
  <c r="S3281" i="1"/>
  <c r="S3830" i="1"/>
  <c r="H474" i="1"/>
  <c r="I4519" i="1"/>
  <c r="I1952" i="1"/>
  <c r="I3830" i="1"/>
  <c r="I480" i="1"/>
  <c r="I2847" i="1"/>
  <c r="I4248" i="1"/>
  <c r="I3281" i="1"/>
  <c r="N480" i="1"/>
  <c r="N2847" i="1"/>
  <c r="S1952" i="1"/>
  <c r="S480" i="1"/>
  <c r="H4242" i="1"/>
  <c r="N3830" i="1"/>
  <c r="S2847" i="1"/>
  <c r="S4519" i="1"/>
  <c r="N1952" i="1"/>
  <c r="N3281" i="1"/>
  <c r="S4248" i="1"/>
  <c r="H2841" i="1"/>
  <c r="N4519" i="1"/>
  <c r="N4248" i="1"/>
  <c r="I4503" i="1"/>
  <c r="E788" i="33" s="1"/>
  <c r="H4512" i="1" l="1"/>
  <c r="H4241" i="1"/>
  <c r="H473" i="1"/>
  <c r="H3823" i="1"/>
  <c r="H2840" i="1"/>
  <c r="H3274" i="1"/>
  <c r="H480" i="1"/>
  <c r="H3281" i="1"/>
  <c r="H3830" i="1"/>
  <c r="H4248" i="1"/>
  <c r="H1952" i="1"/>
  <c r="H2847" i="1"/>
  <c r="H4519" i="1"/>
  <c r="H4503" i="1"/>
  <c r="D788" i="33" s="1"/>
  <c r="E791" i="33" s="1"/>
  <c r="J793" i="33" l="1"/>
  <c r="H228" i="2" s="1"/>
  <c r="H790" i="33"/>
  <c r="F225" i="2" s="1"/>
  <c r="I795" i="33"/>
  <c r="G230" i="2" s="1"/>
  <c r="H789" i="33"/>
  <c r="F224" i="2" s="1"/>
  <c r="E795" i="33"/>
  <c r="J790" i="33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 i="33"/>
  <c r="E228" i="2" s="1"/>
  <c r="H794" i="33"/>
  <c r="F229" i="2" s="1"/>
  <c r="K789" i="33"/>
  <c r="I224" i="2" s="1"/>
  <c r="L793" i="33"/>
  <c r="J228" i="2" s="1"/>
  <c r="E789" i="33"/>
  <c r="G791" i="33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 i="33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 i="33"/>
  <c r="F791" i="33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 i="1"/>
  <c r="AD1241" i="1" s="1"/>
  <c r="AB1087" i="1"/>
  <c r="AB1167" i="1"/>
  <c r="Y1086" i="1"/>
  <c r="Y1166" i="1"/>
  <c r="V1090" i="1"/>
  <c r="V1170" i="1"/>
  <c r="T1092" i="1"/>
  <c r="T1172" i="1"/>
  <c r="L1088" i="1"/>
  <c r="L1168" i="1"/>
  <c r="J1087" i="1"/>
  <c r="J1167" i="1"/>
  <c r="P1090" i="1"/>
  <c r="P1170" i="1"/>
  <c r="Q1087" i="1"/>
  <c r="Q1167" i="1"/>
  <c r="AC1085" i="1"/>
  <c r="AC1165" i="1"/>
  <c r="U1086" i="1"/>
  <c r="U1166" i="1"/>
  <c r="Q1091" i="1"/>
  <c r="Q1171" i="1"/>
  <c r="M1090" i="1"/>
  <c r="M1170" i="1"/>
  <c r="AD1090" i="1"/>
  <c r="AD1170" i="1"/>
  <c r="AB1089" i="1"/>
  <c r="AB1169" i="1"/>
  <c r="Y1092" i="1"/>
  <c r="Y1172" i="1"/>
  <c r="V1088" i="1"/>
  <c r="V1168" i="1"/>
  <c r="T1088" i="1"/>
  <c r="T1168" i="1"/>
  <c r="K1085" i="1"/>
  <c r="K1165" i="1"/>
  <c r="Q1089" i="1"/>
  <c r="Q1169" i="1"/>
  <c r="K1091" i="1"/>
  <c r="K1171" i="1"/>
  <c r="AD1087" i="1"/>
  <c r="AD1167" i="1"/>
  <c r="Y1087" i="1"/>
  <c r="Y1167" i="1"/>
  <c r="T1086" i="1"/>
  <c r="T1166" i="1"/>
  <c r="P1086" i="1"/>
  <c r="P1166" i="1"/>
  <c r="L1089" i="1"/>
  <c r="L1169" i="1"/>
  <c r="AC1091" i="1"/>
  <c r="AC1171" i="1"/>
  <c r="Z1087" i="1"/>
  <c r="Z1167" i="1"/>
  <c r="W1092" i="1"/>
  <c r="W1172" i="1"/>
  <c r="U1085" i="1"/>
  <c r="U1165" i="1"/>
  <c r="R1087" i="1"/>
  <c r="R1167" i="1"/>
  <c r="O1088" i="1"/>
  <c r="O1168" i="1"/>
  <c r="M1086" i="1"/>
  <c r="M1166" i="1"/>
  <c r="L1085" i="1"/>
  <c r="L1165" i="1"/>
  <c r="AC1088" i="1"/>
  <c r="AC1168" i="1"/>
  <c r="Z1092" i="1"/>
  <c r="Z1172" i="1"/>
  <c r="AA1172" i="1" s="1"/>
  <c r="W1088" i="1"/>
  <c r="W1168" i="1"/>
  <c r="U1091" i="1"/>
  <c r="U1171" i="1"/>
  <c r="R1088" i="1"/>
  <c r="R1168" i="1"/>
  <c r="P1089" i="1"/>
  <c r="P1169" i="1"/>
  <c r="Q1088" i="1"/>
  <c r="Q1168" i="1"/>
  <c r="J1088" i="1"/>
  <c r="J1168" i="1"/>
  <c r="Z1088" i="1"/>
  <c r="Z1168" i="1"/>
  <c r="T1085" i="1"/>
  <c r="T1165" i="1"/>
  <c r="K1090" i="1"/>
  <c r="K1170" i="1"/>
  <c r="P1092" i="1"/>
  <c r="P1172" i="1"/>
  <c r="AD1086" i="1"/>
  <c r="AD1166" i="1"/>
  <c r="AB1091" i="1"/>
  <c r="AB1171" i="1"/>
  <c r="Y1089" i="1"/>
  <c r="Y1169" i="1"/>
  <c r="V1092" i="1"/>
  <c r="V1172" i="1"/>
  <c r="T1089" i="1"/>
  <c r="T1169" i="1"/>
  <c r="P1088" i="1"/>
  <c r="P1168" i="1"/>
  <c r="P1085" i="1"/>
  <c r="P1165" i="1"/>
  <c r="J1085" i="1"/>
  <c r="J1165" i="1"/>
  <c r="Q1086" i="1"/>
  <c r="Q1166" i="1"/>
  <c r="AD1092" i="1"/>
  <c r="AD1172" i="1"/>
  <c r="W1087" i="1"/>
  <c r="W1167" i="1"/>
  <c r="R1085" i="1"/>
  <c r="R1165" i="1"/>
  <c r="O1087" i="1"/>
  <c r="O1167" i="1"/>
  <c r="J1092" i="1"/>
  <c r="J1172" i="1"/>
  <c r="AB1085" i="1"/>
  <c r="AB1165" i="1"/>
  <c r="Z1089" i="1"/>
  <c r="Z1169" i="1"/>
  <c r="W1086" i="1"/>
  <c r="W1166" i="1"/>
  <c r="U1092" i="1"/>
  <c r="U1172" i="1"/>
  <c r="O1091" i="1"/>
  <c r="O1171" i="1"/>
  <c r="P1091" i="1"/>
  <c r="P1171" i="1"/>
  <c r="L1091" i="1"/>
  <c r="L1171" i="1"/>
  <c r="M1091" i="1"/>
  <c r="M1171" i="1"/>
  <c r="V1087" i="1"/>
  <c r="V1167" i="1"/>
  <c r="AC1086" i="1"/>
  <c r="AC1166" i="1"/>
  <c r="Z1086" i="1"/>
  <c r="Z1166" i="1"/>
  <c r="AA1166" i="1" s="1"/>
  <c r="W1085" i="1"/>
  <c r="W1165" i="1"/>
  <c r="U1089" i="1"/>
  <c r="U1169" i="1"/>
  <c r="M1087" i="1"/>
  <c r="M1167" i="1"/>
  <c r="K1088" i="1"/>
  <c r="K1168" i="1"/>
  <c r="O1090" i="1"/>
  <c r="O1170" i="1"/>
  <c r="AC1087" i="1"/>
  <c r="AC1167" i="1"/>
  <c r="Y1090" i="1"/>
  <c r="Y1170" i="1"/>
  <c r="R1090" i="1"/>
  <c r="R1170" i="1"/>
  <c r="J1091" i="1"/>
  <c r="J1171" i="1"/>
  <c r="M1088" i="1"/>
  <c r="M1168" i="1"/>
  <c r="AC1092" i="1"/>
  <c r="AC1172" i="1"/>
  <c r="Z1091" i="1"/>
  <c r="Z1171" i="1"/>
  <c r="W1091" i="1"/>
  <c r="W1171" i="1"/>
  <c r="U1088" i="1"/>
  <c r="U1168" i="1"/>
  <c r="R1089" i="1"/>
  <c r="R1169" i="1"/>
  <c r="K1087" i="1"/>
  <c r="K1167" i="1"/>
  <c r="L1090" i="1"/>
  <c r="L1170" i="1"/>
  <c r="M1089" i="1"/>
  <c r="M1169" i="1"/>
  <c r="O1092" i="1"/>
  <c r="O1172" i="1"/>
  <c r="AB1088" i="1"/>
  <c r="AB1168" i="1"/>
  <c r="V1089" i="1"/>
  <c r="V1169" i="1"/>
  <c r="L1087" i="1"/>
  <c r="L1167" i="1"/>
  <c r="Q1085" i="1"/>
  <c r="Q1165" i="1"/>
  <c r="AD1088" i="1"/>
  <c r="AD1168" i="1"/>
  <c r="AB1092" i="1"/>
  <c r="AB1172" i="1"/>
  <c r="Y1091" i="1"/>
  <c r="Y1171" i="1"/>
  <c r="V1091" i="1"/>
  <c r="V1171" i="1"/>
  <c r="T1091" i="1"/>
  <c r="T1171" i="1"/>
  <c r="O1085" i="1"/>
  <c r="O1165" i="1"/>
  <c r="J1086" i="1"/>
  <c r="J1166" i="1"/>
  <c r="O1086" i="1"/>
  <c r="O1166" i="1"/>
  <c r="L1086" i="1"/>
  <c r="L1166" i="1"/>
  <c r="AD1085" i="1"/>
  <c r="AD1165" i="1"/>
  <c r="AB1086" i="1"/>
  <c r="AB1166" i="1"/>
  <c r="Y1088" i="1"/>
  <c r="Y1168" i="1"/>
  <c r="V1085" i="1"/>
  <c r="V1165" i="1"/>
  <c r="T1087" i="1"/>
  <c r="T1167" i="1"/>
  <c r="R1091" i="1"/>
  <c r="R1171" i="1"/>
  <c r="K1086" i="1"/>
  <c r="K1166" i="1"/>
  <c r="Q1092" i="1"/>
  <c r="Q1172" i="1"/>
  <c r="J1090" i="1"/>
  <c r="J1170" i="1"/>
  <c r="AC1089" i="1"/>
  <c r="AC1169" i="1"/>
  <c r="W1090" i="1"/>
  <c r="W1170" i="1"/>
  <c r="R1086" i="1"/>
  <c r="R1166" i="1"/>
  <c r="P1087" i="1"/>
  <c r="P1167" i="1"/>
  <c r="AC1090" i="1"/>
  <c r="AC1170" i="1"/>
  <c r="Z1085" i="1"/>
  <c r="Z1165" i="1"/>
  <c r="W1089" i="1"/>
  <c r="W1169" i="1"/>
  <c r="U1087" i="1"/>
  <c r="U1167" i="1"/>
  <c r="R1092" i="1"/>
  <c r="R1172" i="1"/>
  <c r="K1089" i="1"/>
  <c r="K1169" i="1"/>
  <c r="M1085" i="1"/>
  <c r="M1165" i="1"/>
  <c r="J1089" i="1"/>
  <c r="J1169" i="1"/>
  <c r="Z1090" i="1"/>
  <c r="Z1170" i="1"/>
  <c r="U1090" i="1"/>
  <c r="U1170" i="1"/>
  <c r="Q1090" i="1"/>
  <c r="Q1170" i="1"/>
  <c r="K1092" i="1"/>
  <c r="K1172" i="1"/>
  <c r="AD1091" i="1"/>
  <c r="AD1171" i="1"/>
  <c r="AB1090" i="1"/>
  <c r="AB1170" i="1"/>
  <c r="Y1085" i="1"/>
  <c r="Y1165" i="1"/>
  <c r="V1086" i="1"/>
  <c r="V1166" i="1"/>
  <c r="T1090" i="1"/>
  <c r="T1170" i="1"/>
  <c r="M1092" i="1"/>
  <c r="M1172" i="1"/>
  <c r="L1092" i="1"/>
  <c r="L1172" i="1"/>
  <c r="O1089" i="1"/>
  <c r="O1169" i="1"/>
  <c r="AA1086" i="1"/>
  <c r="D796" i="33"/>
  <c r="B231" i="2" s="1"/>
  <c r="C231" i="2"/>
  <c r="AC580" i="1"/>
  <c r="AC2052" i="1"/>
  <c r="AC2398" i="1"/>
  <c r="Z584" i="1"/>
  <c r="Z2056" i="1"/>
  <c r="Z2402" i="1"/>
  <c r="W580" i="1"/>
  <c r="W2052" i="1"/>
  <c r="W2398" i="1"/>
  <c r="U583" i="1"/>
  <c r="U2055" i="1"/>
  <c r="U2401" i="1"/>
  <c r="R2052" i="1"/>
  <c r="R580" i="1"/>
  <c r="R2398" i="1"/>
  <c r="L580" i="1"/>
  <c r="L2052" i="1"/>
  <c r="L2398" i="1"/>
  <c r="J2051" i="1"/>
  <c r="J579" i="1"/>
  <c r="J2397" i="1"/>
  <c r="P582" i="1"/>
  <c r="P2054" i="1"/>
  <c r="P2400" i="1"/>
  <c r="Q2051" i="1"/>
  <c r="Q579" i="1"/>
  <c r="Q2397" i="1"/>
  <c r="AC2049" i="1"/>
  <c r="AC577" i="1"/>
  <c r="AC2395" i="1"/>
  <c r="U578" i="1"/>
  <c r="U2050" i="1"/>
  <c r="U2396" i="1"/>
  <c r="Q2055" i="1"/>
  <c r="Q583" i="1"/>
  <c r="Q2401" i="1"/>
  <c r="M2054" i="1"/>
  <c r="M582" i="1"/>
  <c r="M2400" i="1"/>
  <c r="AD2054" i="1"/>
  <c r="AD582" i="1"/>
  <c r="AD2400" i="1"/>
  <c r="AB581" i="1"/>
  <c r="AB2053" i="1"/>
  <c r="AB2399" i="1"/>
  <c r="Y584" i="1"/>
  <c r="Y2056" i="1"/>
  <c r="Y2402" i="1"/>
  <c r="V580" i="1"/>
  <c r="V2052" i="1"/>
  <c r="V2398" i="1"/>
  <c r="T2052" i="1"/>
  <c r="T580" i="1"/>
  <c r="T2398" i="1"/>
  <c r="K577" i="1"/>
  <c r="K2049" i="1"/>
  <c r="K2395" i="1"/>
  <c r="Q2053" i="1"/>
  <c r="Q581" i="1"/>
  <c r="Q2399" i="1"/>
  <c r="C225" i="2"/>
  <c r="D790" i="33"/>
  <c r="B225" i="2" s="1"/>
  <c r="K583" i="1"/>
  <c r="K2055" i="1"/>
  <c r="K2401" i="1"/>
  <c r="AD579" i="1"/>
  <c r="AD2051" i="1"/>
  <c r="AD2397" i="1"/>
  <c r="Y579" i="1"/>
  <c r="Y2051" i="1"/>
  <c r="Y2397" i="1"/>
  <c r="T2050" i="1"/>
  <c r="T578" i="1"/>
  <c r="T2396" i="1"/>
  <c r="P2050" i="1"/>
  <c r="P578" i="1"/>
  <c r="P2396" i="1"/>
  <c r="L2053" i="1"/>
  <c r="L581" i="1"/>
  <c r="L2399" i="1"/>
  <c r="AC583" i="1"/>
  <c r="AC2055" i="1"/>
  <c r="AC2401" i="1"/>
  <c r="Z2051" i="1"/>
  <c r="Z579" i="1"/>
  <c r="Z2397" i="1"/>
  <c r="W584" i="1"/>
  <c r="W2056" i="1"/>
  <c r="W2402" i="1"/>
  <c r="U2049" i="1"/>
  <c r="U577" i="1"/>
  <c r="U2395" i="1"/>
  <c r="R579" i="1"/>
  <c r="R2051" i="1"/>
  <c r="R2397" i="1"/>
  <c r="O2052" i="1"/>
  <c r="O580" i="1"/>
  <c r="O2398" i="1"/>
  <c r="M578" i="1"/>
  <c r="M2050" i="1"/>
  <c r="M2396" i="1"/>
  <c r="L2049" i="1"/>
  <c r="L577" i="1"/>
  <c r="L2395" i="1"/>
  <c r="V579" i="1"/>
  <c r="V2051" i="1"/>
  <c r="V2397" i="1"/>
  <c r="AC578" i="1"/>
  <c r="AC2050" i="1"/>
  <c r="AC2396" i="1"/>
  <c r="Z578" i="1"/>
  <c r="Z2050" i="1"/>
  <c r="Z2396" i="1"/>
  <c r="W577" i="1"/>
  <c r="W2049" i="1"/>
  <c r="W2395" i="1"/>
  <c r="U2053" i="1"/>
  <c r="U581" i="1"/>
  <c r="U2399" i="1"/>
  <c r="M579" i="1"/>
  <c r="M2051" i="1"/>
  <c r="M2397" i="1"/>
  <c r="P2053" i="1"/>
  <c r="P581" i="1"/>
  <c r="P2399" i="1"/>
  <c r="C228" i="2"/>
  <c r="D793" i="33"/>
  <c r="B228" i="2" s="1"/>
  <c r="Q2052" i="1"/>
  <c r="Q580" i="1"/>
  <c r="Q2398" i="1"/>
  <c r="J2052" i="1"/>
  <c r="J580" i="1"/>
  <c r="J2398" i="1"/>
  <c r="Z2052" i="1"/>
  <c r="Z580" i="1"/>
  <c r="Z2398" i="1"/>
  <c r="T577" i="1"/>
  <c r="T2049" i="1"/>
  <c r="T2395" i="1"/>
  <c r="K582" i="1"/>
  <c r="K2054" i="1"/>
  <c r="K2400" i="1"/>
  <c r="P584" i="1"/>
  <c r="P2056" i="1"/>
  <c r="P2402" i="1"/>
  <c r="AD578" i="1"/>
  <c r="AD2050" i="1"/>
  <c r="AD2396" i="1"/>
  <c r="AB583" i="1"/>
  <c r="AB2055" i="1"/>
  <c r="AB2401" i="1"/>
  <c r="Y581" i="1"/>
  <c r="Y2053" i="1"/>
  <c r="Y2399" i="1"/>
  <c r="V584" i="1"/>
  <c r="V2056" i="1"/>
  <c r="V2402" i="1"/>
  <c r="T2053" i="1"/>
  <c r="T581" i="1"/>
  <c r="T2399" i="1"/>
  <c r="P2052" i="1"/>
  <c r="P580" i="1"/>
  <c r="P2398" i="1"/>
  <c r="P2049" i="1"/>
  <c r="P577" i="1"/>
  <c r="P2395" i="1"/>
  <c r="J577" i="1"/>
  <c r="J2049" i="1"/>
  <c r="J2395" i="1"/>
  <c r="Q2050" i="1"/>
  <c r="Q578" i="1"/>
  <c r="Q2396" i="1"/>
  <c r="AD584" i="1"/>
  <c r="AD2056" i="1"/>
  <c r="AD2402" i="1"/>
  <c r="W2051" i="1"/>
  <c r="W579" i="1"/>
  <c r="W2397" i="1"/>
  <c r="R2049" i="1"/>
  <c r="R577" i="1"/>
  <c r="R2395" i="1"/>
  <c r="O579" i="1"/>
  <c r="O2051" i="1"/>
  <c r="O2397" i="1"/>
  <c r="J2056" i="1"/>
  <c r="J584" i="1"/>
  <c r="J2402" i="1"/>
  <c r="AB577" i="1"/>
  <c r="AB2049" i="1"/>
  <c r="AB2395" i="1"/>
  <c r="Z581" i="1"/>
  <c r="Z2053" i="1"/>
  <c r="Z2399" i="1"/>
  <c r="W2050" i="1"/>
  <c r="W578" i="1"/>
  <c r="W2396" i="1"/>
  <c r="U584" i="1"/>
  <c r="U2056" i="1"/>
  <c r="U2402" i="1"/>
  <c r="O2055" i="1"/>
  <c r="O583" i="1"/>
  <c r="O2401" i="1"/>
  <c r="P583" i="1"/>
  <c r="P2055" i="1"/>
  <c r="P2401" i="1"/>
  <c r="L2055" i="1"/>
  <c r="L583" i="1"/>
  <c r="L2401" i="1"/>
  <c r="M583" i="1"/>
  <c r="M2055" i="1"/>
  <c r="M2401" i="1"/>
  <c r="AD2049" i="1"/>
  <c r="AD577" i="1"/>
  <c r="AD2395" i="1"/>
  <c r="AB578" i="1"/>
  <c r="AB2050" i="1"/>
  <c r="AB2396" i="1"/>
  <c r="Y580" i="1"/>
  <c r="Y2052" i="1"/>
  <c r="Y2398" i="1"/>
  <c r="AA2398" i="1" s="1"/>
  <c r="V577" i="1"/>
  <c r="V2049" i="1"/>
  <c r="V2395" i="1"/>
  <c r="T2051" i="1"/>
  <c r="T579" i="1"/>
  <c r="T2397" i="1"/>
  <c r="R583" i="1"/>
  <c r="R2055" i="1"/>
  <c r="R2401" i="1"/>
  <c r="K2052" i="1"/>
  <c r="K580" i="1"/>
  <c r="K2398" i="1"/>
  <c r="C229" i="2"/>
  <c r="D794" i="33"/>
  <c r="B229" i="2" s="1"/>
  <c r="O2054" i="1"/>
  <c r="O582" i="1"/>
  <c r="O2400" i="1"/>
  <c r="AC2051" i="1"/>
  <c r="AC579" i="1"/>
  <c r="AC2397" i="1"/>
  <c r="Y582" i="1"/>
  <c r="Y2054" i="1"/>
  <c r="Y2400" i="1"/>
  <c r="R582" i="1"/>
  <c r="R2054" i="1"/>
  <c r="R2400" i="1"/>
  <c r="J2055" i="1"/>
  <c r="J583" i="1"/>
  <c r="J2401" i="1"/>
  <c r="M580" i="1"/>
  <c r="M2052" i="1"/>
  <c r="M2398" i="1"/>
  <c r="AC584" i="1"/>
  <c r="AC2056" i="1"/>
  <c r="AC2402" i="1"/>
  <c r="Z583" i="1"/>
  <c r="Z2055" i="1"/>
  <c r="Z2401" i="1"/>
  <c r="W583" i="1"/>
  <c r="W2055" i="1"/>
  <c r="W2401" i="1"/>
  <c r="U2052" i="1"/>
  <c r="U580" i="1"/>
  <c r="U2398" i="1"/>
  <c r="R581" i="1"/>
  <c r="R2053" i="1"/>
  <c r="R2399" i="1"/>
  <c r="K579" i="1"/>
  <c r="K2051" i="1"/>
  <c r="K2397" i="1"/>
  <c r="L582" i="1"/>
  <c r="L2054" i="1"/>
  <c r="L2400" i="1"/>
  <c r="M581" i="1"/>
  <c r="M2053" i="1"/>
  <c r="M2399" i="1"/>
  <c r="O584" i="1"/>
  <c r="O2056" i="1"/>
  <c r="O2402" i="1"/>
  <c r="AB580" i="1"/>
  <c r="AB2052" i="1"/>
  <c r="AB2398" i="1"/>
  <c r="V581" i="1"/>
  <c r="V2053" i="1"/>
  <c r="V2399" i="1"/>
  <c r="L579" i="1"/>
  <c r="L2051" i="1"/>
  <c r="L2397" i="1"/>
  <c r="Q577" i="1"/>
  <c r="Q2049" i="1"/>
  <c r="Q2395" i="1"/>
  <c r="AD2052" i="1"/>
  <c r="AD580" i="1"/>
  <c r="AD2398" i="1"/>
  <c r="AB2056" i="1"/>
  <c r="AB584" i="1"/>
  <c r="AB2402" i="1"/>
  <c r="Y2055" i="1"/>
  <c r="Y583" i="1"/>
  <c r="Y2401" i="1"/>
  <c r="V2055" i="1"/>
  <c r="V583" i="1"/>
  <c r="V2401" i="1"/>
  <c r="T583" i="1"/>
  <c r="T2055" i="1"/>
  <c r="T2401" i="1"/>
  <c r="O577" i="1"/>
  <c r="O2049" i="1"/>
  <c r="O2395" i="1"/>
  <c r="J2050" i="1"/>
  <c r="J578" i="1"/>
  <c r="J2396" i="1"/>
  <c r="O2050" i="1"/>
  <c r="O578" i="1"/>
  <c r="O2396" i="1"/>
  <c r="L578" i="1"/>
  <c r="L2050" i="1"/>
  <c r="L2396" i="1"/>
  <c r="AD2053" i="1"/>
  <c r="AD581" i="1"/>
  <c r="AD2399" i="1"/>
  <c r="AB579" i="1"/>
  <c r="AB2051" i="1"/>
  <c r="AB2397" i="1"/>
  <c r="Y578" i="1"/>
  <c r="Y2050" i="1"/>
  <c r="Y2396" i="1"/>
  <c r="V2054" i="1"/>
  <c r="V582" i="1"/>
  <c r="V2400" i="1"/>
  <c r="T2056" i="1"/>
  <c r="T584" i="1"/>
  <c r="T2402" i="1"/>
  <c r="D791" i="33"/>
  <c r="B226" i="2" s="1"/>
  <c r="C226" i="2"/>
  <c r="K578" i="1"/>
  <c r="K2050" i="1"/>
  <c r="K2396" i="1"/>
  <c r="Q2056" i="1"/>
  <c r="Q584" i="1"/>
  <c r="Q2402" i="1"/>
  <c r="J582" i="1"/>
  <c r="J2054" i="1"/>
  <c r="J2400" i="1"/>
  <c r="AC581" i="1"/>
  <c r="AC2053" i="1"/>
  <c r="AC2399" i="1"/>
  <c r="W2054" i="1"/>
  <c r="W582" i="1"/>
  <c r="W2400" i="1"/>
  <c r="R2050" i="1"/>
  <c r="R578" i="1"/>
  <c r="R2396" i="1"/>
  <c r="P579" i="1"/>
  <c r="P2051" i="1"/>
  <c r="P2397" i="1"/>
  <c r="D792" i="33"/>
  <c r="B227" i="2" s="1"/>
  <c r="C227" i="2"/>
  <c r="AC582" i="1"/>
  <c r="AC2054" i="1"/>
  <c r="AC2400" i="1"/>
  <c r="Z2049" i="1"/>
  <c r="Z577" i="1"/>
  <c r="Z2395" i="1"/>
  <c r="W581" i="1"/>
  <c r="W2053" i="1"/>
  <c r="W2399" i="1"/>
  <c r="U579" i="1"/>
  <c r="U2051" i="1"/>
  <c r="U2397" i="1"/>
  <c r="R584" i="1"/>
  <c r="R2056" i="1"/>
  <c r="R2402" i="1"/>
  <c r="C224" i="2"/>
  <c r="D789" i="33"/>
  <c r="B224" i="2" s="1"/>
  <c r="K581" i="1"/>
  <c r="K2053" i="1"/>
  <c r="K2399" i="1"/>
  <c r="M2049" i="1"/>
  <c r="M577" i="1"/>
  <c r="M2395" i="1"/>
  <c r="J2053" i="1"/>
  <c r="J581" i="1"/>
  <c r="J2399" i="1"/>
  <c r="Z2054" i="1"/>
  <c r="Z582" i="1"/>
  <c r="Z2400" i="1"/>
  <c r="U2054" i="1"/>
  <c r="U582" i="1"/>
  <c r="U2400" i="1"/>
  <c r="Q2054" i="1"/>
  <c r="Q582" i="1"/>
  <c r="Q2400" i="1"/>
  <c r="K584" i="1"/>
  <c r="K2056" i="1"/>
  <c r="K2402" i="1"/>
  <c r="AD583" i="1"/>
  <c r="AD2055" i="1"/>
  <c r="AD2401" i="1"/>
  <c r="AB2054" i="1"/>
  <c r="AB582" i="1"/>
  <c r="AB2400" i="1"/>
  <c r="Y2049" i="1"/>
  <c r="Y577" i="1"/>
  <c r="Y2395" i="1"/>
  <c r="V578" i="1"/>
  <c r="V2050" i="1"/>
  <c r="V2396" i="1"/>
  <c r="T582" i="1"/>
  <c r="T2054" i="1"/>
  <c r="T2400" i="1"/>
  <c r="M2056" i="1"/>
  <c r="M584" i="1"/>
  <c r="M2402" i="1"/>
  <c r="L2056" i="1"/>
  <c r="L584" i="1"/>
  <c r="L2402" i="1"/>
  <c r="D795" i="33"/>
  <c r="B230" i="2" s="1"/>
  <c r="C230" i="2"/>
  <c r="O581" i="1"/>
  <c r="O2053" i="1"/>
  <c r="O2399" i="1"/>
  <c r="X582" i="1" l="1"/>
  <c r="Z1240" i="1"/>
  <c r="W1240" i="1"/>
  <c r="W1244" i="1"/>
  <c r="N1169" i="1"/>
  <c r="AA1169" i="1"/>
  <c r="AA1167" i="1"/>
  <c r="AA1238" i="1"/>
  <c r="Y1243" i="1"/>
  <c r="AD1240" i="1"/>
  <c r="L1239" i="1"/>
  <c r="AB1240" i="1"/>
  <c r="M1241" i="1"/>
  <c r="U1240" i="1"/>
  <c r="Z1243" i="1"/>
  <c r="M1240" i="1"/>
  <c r="R1242" i="1"/>
  <c r="AC1239" i="1"/>
  <c r="K1240" i="1"/>
  <c r="U1241" i="1"/>
  <c r="Z1238" i="1"/>
  <c r="V1239" i="1"/>
  <c r="L1243" i="1"/>
  <c r="O1243" i="1"/>
  <c r="W1238" i="1"/>
  <c r="AB1237" i="1"/>
  <c r="O1239" i="1"/>
  <c r="W1239" i="1"/>
  <c r="Q1238" i="1"/>
  <c r="P1237" i="1"/>
  <c r="T1241" i="1"/>
  <c r="N2050" i="1"/>
  <c r="K1238" i="1"/>
  <c r="AD1237" i="1"/>
  <c r="W1237" i="1"/>
  <c r="AA2050" i="1"/>
  <c r="AA584" i="1"/>
  <c r="Y1241" i="1"/>
  <c r="R1237" i="1"/>
  <c r="AD1244" i="1"/>
  <c r="AD1239" i="1"/>
  <c r="AD1238" i="1"/>
  <c r="K1242" i="1"/>
  <c r="Q1240" i="1"/>
  <c r="R1240" i="1"/>
  <c r="AC1240" i="1"/>
  <c r="AA580" i="1"/>
  <c r="J1240" i="1"/>
  <c r="U1243" i="1"/>
  <c r="L1237" i="1"/>
  <c r="U1237" i="1"/>
  <c r="L1241" i="1"/>
  <c r="Y1244" i="1"/>
  <c r="Q1243" i="1"/>
  <c r="P1242" i="1"/>
  <c r="V1242" i="1"/>
  <c r="X2402" i="1"/>
  <c r="AA578" i="1"/>
  <c r="Z1244" i="1"/>
  <c r="Z1241" i="1"/>
  <c r="Z1239" i="1"/>
  <c r="P1241" i="1"/>
  <c r="O1240" i="1"/>
  <c r="T1238" i="1"/>
  <c r="Q1241" i="1"/>
  <c r="T1240" i="1"/>
  <c r="AD1242" i="1"/>
  <c r="AC1237" i="1"/>
  <c r="L1240" i="1"/>
  <c r="N578" i="1"/>
  <c r="AA1092" i="1"/>
  <c r="AA1244" i="1" s="1"/>
  <c r="AA1090" i="1"/>
  <c r="X1089" i="1"/>
  <c r="S1086" i="1"/>
  <c r="S1091" i="1"/>
  <c r="M1238" i="1"/>
  <c r="R1239" i="1"/>
  <c r="AC1243" i="1"/>
  <c r="P1238" i="1"/>
  <c r="Y1239" i="1"/>
  <c r="K1237" i="1"/>
  <c r="R1241" i="1"/>
  <c r="W1243" i="1"/>
  <c r="O1241" i="1"/>
  <c r="M1244" i="1"/>
  <c r="V1238" i="1"/>
  <c r="AB1242" i="1"/>
  <c r="K1244" i="1"/>
  <c r="U1242" i="1"/>
  <c r="J1241" i="1"/>
  <c r="K1241" i="1"/>
  <c r="U1239" i="1"/>
  <c r="Z1237" i="1"/>
  <c r="P1239" i="1"/>
  <c r="W1242" i="1"/>
  <c r="J1242" i="1"/>
  <c r="T1239" i="1"/>
  <c r="Y1240" i="1"/>
  <c r="O1238" i="1"/>
  <c r="O1237" i="1"/>
  <c r="V1243" i="1"/>
  <c r="AB1244" i="1"/>
  <c r="Q1237" i="1"/>
  <c r="V1241" i="1"/>
  <c r="O1244" i="1"/>
  <c r="L1242" i="1"/>
  <c r="AC1244" i="1"/>
  <c r="J1243" i="1"/>
  <c r="Y1242" i="1"/>
  <c r="O1242" i="1"/>
  <c r="M1239" i="1"/>
  <c r="AC1238" i="1"/>
  <c r="M1243" i="1"/>
  <c r="P1243" i="1"/>
  <c r="U1244" i="1"/>
  <c r="J1244" i="1"/>
  <c r="J1237" i="1"/>
  <c r="P1240" i="1"/>
  <c r="V1244" i="1"/>
  <c r="AB1243" i="1"/>
  <c r="P1244" i="1"/>
  <c r="T1237" i="1"/>
  <c r="AA1170" i="1"/>
  <c r="S1172" i="1"/>
  <c r="X1169" i="1"/>
  <c r="X1241" i="1" s="1"/>
  <c r="S1166" i="1"/>
  <c r="S1238" i="1" s="1"/>
  <c r="S1171" i="1"/>
  <c r="S1243" i="1" s="1"/>
  <c r="V1240" i="1"/>
  <c r="AA1088" i="1"/>
  <c r="N1091" i="1"/>
  <c r="X1092" i="1"/>
  <c r="S2399" i="1"/>
  <c r="N2396" i="1"/>
  <c r="AA1089" i="1"/>
  <c r="X1087" i="1"/>
  <c r="N1090" i="1"/>
  <c r="S1088" i="1"/>
  <c r="AA1087" i="1"/>
  <c r="S581" i="1"/>
  <c r="X584" i="1"/>
  <c r="S1085" i="1"/>
  <c r="K1243" i="1"/>
  <c r="AA2056" i="1"/>
  <c r="N1088" i="1"/>
  <c r="AA1091" i="1"/>
  <c r="N1086" i="1"/>
  <c r="AB1241" i="1"/>
  <c r="AA2055" i="1"/>
  <c r="S1087" i="1"/>
  <c r="AA577" i="1"/>
  <c r="AB1239" i="1"/>
  <c r="M1242" i="1"/>
  <c r="U1238" i="1"/>
  <c r="X1086" i="1"/>
  <c r="Y1238" i="1"/>
  <c r="S1089" i="1"/>
  <c r="L1244" i="1"/>
  <c r="T1242" i="1"/>
  <c r="Y1237" i="1"/>
  <c r="AD1243" i="1"/>
  <c r="Q1242" i="1"/>
  <c r="M1237" i="1"/>
  <c r="R1244" i="1"/>
  <c r="W1241" i="1"/>
  <c r="AC1242" i="1"/>
  <c r="R1238" i="1"/>
  <c r="AC1241" i="1"/>
  <c r="Q1244" i="1"/>
  <c r="V1237" i="1"/>
  <c r="AB1238" i="1"/>
  <c r="L1238" i="1"/>
  <c r="J1238" i="1"/>
  <c r="T1243" i="1"/>
  <c r="N1087" i="1"/>
  <c r="Q1239" i="1"/>
  <c r="J1239" i="1"/>
  <c r="T1244" i="1"/>
  <c r="I1090" i="1"/>
  <c r="I1170" i="1"/>
  <c r="I1086" i="1"/>
  <c r="I1166" i="1"/>
  <c r="Z1242" i="1"/>
  <c r="R1243" i="1"/>
  <c r="K1239" i="1"/>
  <c r="N1172" i="1"/>
  <c r="AA1165" i="1"/>
  <c r="X1170" i="1"/>
  <c r="N1166" i="1"/>
  <c r="S1169" i="1"/>
  <c r="X1171" i="1"/>
  <c r="X1165" i="1"/>
  <c r="S1165" i="1"/>
  <c r="I1092" i="1"/>
  <c r="I1172" i="1"/>
  <c r="S1092" i="1"/>
  <c r="AA1085" i="1"/>
  <c r="X1090" i="1"/>
  <c r="X1091" i="1"/>
  <c r="S1090" i="1"/>
  <c r="X1085" i="1"/>
  <c r="X1088" i="1"/>
  <c r="I1091" i="1"/>
  <c r="I1171" i="1"/>
  <c r="I1087" i="1"/>
  <c r="I1167" i="1"/>
  <c r="N1092" i="1"/>
  <c r="N1089" i="1"/>
  <c r="N1085" i="1"/>
  <c r="N1167" i="1"/>
  <c r="AA1171" i="1"/>
  <c r="S1170" i="1"/>
  <c r="N1168" i="1"/>
  <c r="X1166" i="1"/>
  <c r="X1167" i="1"/>
  <c r="N1170" i="1"/>
  <c r="AA1168" i="1"/>
  <c r="S1168" i="1"/>
  <c r="S1240" i="1" s="1"/>
  <c r="X1168" i="1"/>
  <c r="S1167" i="1"/>
  <c r="X1172" i="1"/>
  <c r="N1171" i="1"/>
  <c r="N1165" i="1"/>
  <c r="I1085" i="1"/>
  <c r="I1165" i="1"/>
  <c r="I1088" i="1"/>
  <c r="I1168" i="1"/>
  <c r="I1089" i="1"/>
  <c r="I1169" i="1"/>
  <c r="N2053" i="1"/>
  <c r="X2055" i="1"/>
  <c r="S577" i="1"/>
  <c r="AA583" i="1"/>
  <c r="AA2396" i="1"/>
  <c r="X2054" i="1"/>
  <c r="N2399" i="1"/>
  <c r="AA2395" i="1"/>
  <c r="N584" i="1"/>
  <c r="S578" i="1"/>
  <c r="X2401" i="1"/>
  <c r="S2056" i="1"/>
  <c r="N2397" i="1"/>
  <c r="AA2054" i="1"/>
  <c r="N2052" i="1"/>
  <c r="S2401" i="1"/>
  <c r="AA2399" i="1"/>
  <c r="N2400" i="1"/>
  <c r="AA2051" i="1"/>
  <c r="I577" i="1"/>
  <c r="I2049" i="1"/>
  <c r="I2395" i="1"/>
  <c r="I580" i="1"/>
  <c r="I2052" i="1"/>
  <c r="I2398" i="1"/>
  <c r="X2397" i="1"/>
  <c r="S579" i="1"/>
  <c r="X2053" i="1"/>
  <c r="X2049" i="1"/>
  <c r="I581" i="1"/>
  <c r="I2053" i="1"/>
  <c r="I2399" i="1"/>
  <c r="S2398" i="1"/>
  <c r="X2396" i="1"/>
  <c r="X2398" i="1"/>
  <c r="S2053" i="1"/>
  <c r="S2050" i="1"/>
  <c r="S2395" i="1"/>
  <c r="S584" i="1"/>
  <c r="N2051" i="1"/>
  <c r="AA582" i="1"/>
  <c r="S2400" i="1"/>
  <c r="I2054" i="1"/>
  <c r="I582" i="1"/>
  <c r="I2400" i="1"/>
  <c r="X579" i="1"/>
  <c r="S583" i="1"/>
  <c r="AA2053" i="1"/>
  <c r="N2054" i="1"/>
  <c r="X577" i="1"/>
  <c r="S580" i="1"/>
  <c r="X578" i="1"/>
  <c r="AA579" i="1"/>
  <c r="N2401" i="1"/>
  <c r="I578" i="1"/>
  <c r="I2050" i="1"/>
  <c r="I2396" i="1"/>
  <c r="N2395" i="1"/>
  <c r="X580" i="1"/>
  <c r="N2402" i="1"/>
  <c r="N581" i="1"/>
  <c r="S2049" i="1"/>
  <c r="X583" i="1"/>
  <c r="AA2401" i="1"/>
  <c r="N579" i="1"/>
  <c r="S582" i="1"/>
  <c r="N2398" i="1"/>
  <c r="X2051" i="1"/>
  <c r="S2055" i="1"/>
  <c r="S2397" i="1"/>
  <c r="X2399" i="1"/>
  <c r="AA581" i="1"/>
  <c r="N582" i="1"/>
  <c r="S2052" i="1"/>
  <c r="X2050" i="1"/>
  <c r="N2055" i="1"/>
  <c r="N2049" i="1"/>
  <c r="X2052" i="1"/>
  <c r="AA2402" i="1"/>
  <c r="I584" i="1"/>
  <c r="I2056" i="1"/>
  <c r="I2402" i="1"/>
  <c r="I583" i="1"/>
  <c r="I2055" i="1"/>
  <c r="I2401" i="1"/>
  <c r="X2400" i="1"/>
  <c r="AA2049" i="1"/>
  <c r="N2056" i="1"/>
  <c r="I579" i="1"/>
  <c r="I2051" i="1"/>
  <c r="I2397" i="1"/>
  <c r="X2056" i="1"/>
  <c r="S2396" i="1"/>
  <c r="S2402" i="1"/>
  <c r="AA2400" i="1"/>
  <c r="S2054" i="1"/>
  <c r="N580" i="1"/>
  <c r="AA2052" i="1"/>
  <c r="S2051" i="1"/>
  <c r="X581" i="1"/>
  <c r="X2395" i="1"/>
  <c r="AA2397" i="1"/>
  <c r="N583" i="1"/>
  <c r="N577" i="1"/>
  <c r="N1240" i="1" l="1"/>
  <c r="N1243" i="1"/>
  <c r="AA1240" i="1"/>
  <c r="S1244" i="1"/>
  <c r="AA1239" i="1"/>
  <c r="N1241" i="1"/>
  <c r="AA1241" i="1"/>
  <c r="AA1242" i="1"/>
  <c r="N1239" i="1"/>
  <c r="X1244" i="1"/>
  <c r="N1238" i="1"/>
  <c r="H1170" i="1"/>
  <c r="H1169" i="1"/>
  <c r="S1239" i="1"/>
  <c r="X1239" i="1"/>
  <c r="S1241" i="1"/>
  <c r="S1237" i="1"/>
  <c r="AA1243" i="1"/>
  <c r="H1091" i="1"/>
  <c r="H1090" i="1"/>
  <c r="H1085" i="1"/>
  <c r="I1242" i="1"/>
  <c r="H1087" i="1"/>
  <c r="X1238" i="1"/>
  <c r="X1237" i="1"/>
  <c r="I1244" i="1"/>
  <c r="AA1237" i="1"/>
  <c r="I1241" i="1"/>
  <c r="I1237" i="1"/>
  <c r="I1238" i="1"/>
  <c r="H1167" i="1"/>
  <c r="H1239" i="1" s="1"/>
  <c r="H1089" i="1"/>
  <c r="I1240" i="1"/>
  <c r="H1166" i="1"/>
  <c r="S1242" i="1"/>
  <c r="H1165" i="1"/>
  <c r="H1172" i="1"/>
  <c r="H1088" i="1"/>
  <c r="H1168" i="1"/>
  <c r="X1242" i="1"/>
  <c r="N1242" i="1"/>
  <c r="N1237" i="1"/>
  <c r="I1239" i="1"/>
  <c r="X1240" i="1"/>
  <c r="H1171" i="1"/>
  <c r="H1086" i="1"/>
  <c r="H1092" i="1"/>
  <c r="N1244" i="1"/>
  <c r="I1243" i="1"/>
  <c r="X1243" i="1"/>
  <c r="H578" i="1"/>
  <c r="H2055" i="1"/>
  <c r="H584" i="1"/>
  <c r="H579" i="1"/>
  <c r="H2401" i="1"/>
  <c r="H2397" i="1"/>
  <c r="H2051" i="1"/>
  <c r="H2054" i="1"/>
  <c r="H2053" i="1"/>
  <c r="H580" i="1"/>
  <c r="H2402" i="1"/>
  <c r="H581" i="1"/>
  <c r="H2395" i="1"/>
  <c r="H2056" i="1"/>
  <c r="H2396" i="1"/>
  <c r="H2400" i="1"/>
  <c r="H2398" i="1"/>
  <c r="H2049" i="1"/>
  <c r="H583" i="1"/>
  <c r="H2050" i="1"/>
  <c r="H582" i="1"/>
  <c r="H2399" i="1"/>
  <c r="H2052" i="1"/>
  <c r="H577" i="1"/>
  <c r="H1241" i="1" l="1"/>
  <c r="H1242" i="1"/>
  <c r="H1243" i="1"/>
  <c r="H1237" i="1"/>
  <c r="H1244" i="1"/>
  <c r="H1240" i="1"/>
  <c r="H1238" i="1"/>
  <c r="L2184" i="1" l="1"/>
  <c r="J2182" i="1"/>
  <c r="J2183" i="1"/>
  <c r="J2184" i="1"/>
  <c r="I2186" i="1"/>
  <c r="K2188" i="1"/>
  <c r="J2189" i="1"/>
  <c r="I2182" i="1"/>
  <c r="J2188" i="1"/>
  <c r="I2185" i="1"/>
  <c r="I2189" i="1"/>
  <c r="I2187" i="1"/>
  <c r="I2183" i="1"/>
  <c r="I2184" i="1"/>
  <c r="I2188" i="1"/>
  <c r="N2188" i="1" l="1"/>
  <c r="N2184" i="1"/>
  <c r="H2187" i="1"/>
  <c r="H2185" i="1"/>
  <c r="H2186" i="1"/>
  <c r="H2183" i="1"/>
  <c r="H2182" i="1"/>
  <c r="H2189" i="1"/>
  <c r="H2184" i="1" l="1"/>
  <c r="H2188" i="1"/>
  <c r="I982" i="1" l="1"/>
  <c r="H982" i="1" s="1"/>
  <c r="J987" i="1"/>
  <c r="H987" i="1" s="1"/>
  <c r="I984" i="1"/>
  <c r="H984" i="1" s="1"/>
  <c r="I985" i="1"/>
  <c r="H985" i="1" s="1"/>
  <c r="I986" i="1"/>
  <c r="J986" i="1"/>
  <c r="K988" i="1"/>
  <c r="N988" i="1" s="1"/>
  <c r="H988" i="1" s="1"/>
  <c r="K981" i="1"/>
  <c r="N981" i="1" s="1"/>
  <c r="H986" i="1" l="1"/>
  <c r="H981" i="1"/>
  <c r="I26" i="1" l="1"/>
  <c r="I34" i="1" s="1"/>
  <c r="E316" i="33" s="1"/>
  <c r="I27" i="1"/>
  <c r="I29" i="1"/>
  <c r="I37" i="1" s="1"/>
  <c r="E319" i="33" s="1"/>
  <c r="I30" i="1"/>
  <c r="I38" i="1" s="1"/>
  <c r="E320" i="33" s="1"/>
  <c r="I31" i="1"/>
  <c r="I39" i="1" s="1"/>
  <c r="E321" i="33" s="1"/>
  <c r="I32" i="1"/>
  <c r="J26" i="1"/>
  <c r="J34" i="1" s="1"/>
  <c r="F316" i="33" s="1"/>
  <c r="J27" i="1"/>
  <c r="J35" i="1" s="1"/>
  <c r="J28" i="1"/>
  <c r="J29" i="1"/>
  <c r="J37" i="1" s="1"/>
  <c r="J30" i="1"/>
  <c r="J31" i="1"/>
  <c r="J39" i="1" s="1"/>
  <c r="J32" i="1"/>
  <c r="J40" i="1" s="1"/>
  <c r="K28" i="1"/>
  <c r="J972" i="1"/>
  <c r="F805" i="33" s="1"/>
  <c r="I972" i="1"/>
  <c r="E805" i="33" s="1"/>
  <c r="K972" i="1"/>
  <c r="J965" i="1"/>
  <c r="F798" i="33" s="1"/>
  <c r="I965" i="1"/>
  <c r="E798" i="33" s="1"/>
  <c r="J967" i="1"/>
  <c r="F800" i="33" s="1"/>
  <c r="K967" i="1"/>
  <c r="J968" i="1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 i="1"/>
  <c r="E799" i="33" s="1"/>
  <c r="J966" i="1"/>
  <c r="F799" i="33" s="1"/>
  <c r="H969" i="1" l="1"/>
  <c r="D802" i="33" s="1"/>
  <c r="E802" i="33"/>
  <c r="N967" i="1"/>
  <c r="H967" i="1" s="1"/>
  <c r="D800" i="33" s="1"/>
  <c r="G800" i="33"/>
  <c r="N972" i="1"/>
  <c r="G805" i="33"/>
  <c r="F461" i="33"/>
  <c r="F469" i="33" s="1"/>
  <c r="D427" i="2" s="1"/>
  <c r="F321" i="33"/>
  <c r="F457" i="33"/>
  <c r="F465" i="33" s="1"/>
  <c r="D423" i="2" s="1"/>
  <c r="F317" i="33"/>
  <c r="F459" i="33"/>
  <c r="F467" i="33" s="1"/>
  <c r="D425" i="2" s="1"/>
  <c r="F319" i="33"/>
  <c r="J163" i="1"/>
  <c r="F322" i="33"/>
  <c r="H30" i="1"/>
  <c r="H38" i="1" s="1"/>
  <c r="D320" i="33" s="1"/>
  <c r="D390" i="33" s="1"/>
  <c r="H31" i="1"/>
  <c r="H39" i="1" s="1"/>
  <c r="D461" i="33" s="1"/>
  <c r="H971" i="1"/>
  <c r="D804" i="33" s="1"/>
  <c r="H26" i="1"/>
  <c r="H34" i="1" s="1"/>
  <c r="H970" i="1"/>
  <c r="D803" i="33" s="1"/>
  <c r="H29" i="1"/>
  <c r="H37" i="1" s="1"/>
  <c r="H965" i="1"/>
  <c r="D798" i="33" s="1"/>
  <c r="J38" i="1"/>
  <c r="F462" i="33"/>
  <c r="F470" i="33" s="1"/>
  <c r="D428" i="2" s="1"/>
  <c r="J798" i="1"/>
  <c r="J2318" i="1"/>
  <c r="N28" i="1"/>
  <c r="N36" i="1" s="1"/>
  <c r="N159" i="1" s="1"/>
  <c r="K36" i="1"/>
  <c r="G318" i="33" s="1"/>
  <c r="H972" i="1"/>
  <c r="D805" i="33" s="1"/>
  <c r="E808" i="33" s="1"/>
  <c r="J157" i="1"/>
  <c r="F456" i="33"/>
  <c r="F464" i="33" s="1"/>
  <c r="D422" i="2" s="1"/>
  <c r="I40" i="1"/>
  <c r="H32" i="1"/>
  <c r="H40" i="1" s="1"/>
  <c r="D322" i="33" s="1"/>
  <c r="I35" i="1"/>
  <c r="H27" i="1"/>
  <c r="H35" i="1" s="1"/>
  <c r="H968" i="1"/>
  <c r="D801" i="33" s="1"/>
  <c r="J663" i="1"/>
  <c r="J672" i="1" s="1"/>
  <c r="J36" i="1"/>
  <c r="F318" i="33" s="1"/>
  <c r="H966" i="1"/>
  <c r="D799" i="33" s="1"/>
  <c r="J160" i="1"/>
  <c r="E460" i="33"/>
  <c r="E468" i="33" s="1"/>
  <c r="I161" i="1"/>
  <c r="J162" i="1"/>
  <c r="I160" i="1"/>
  <c r="E459" i="33"/>
  <c r="E467" i="33" s="1"/>
  <c r="J158" i="1"/>
  <c r="I162" i="1"/>
  <c r="E461" i="33"/>
  <c r="E469" i="33" s="1"/>
  <c r="I157" i="1"/>
  <c r="E456" i="33"/>
  <c r="E464" i="33" s="1"/>
  <c r="D317" i="33" l="1"/>
  <c r="H158" i="1"/>
  <c r="J3810" i="1"/>
  <c r="J3812" i="1"/>
  <c r="J796" i="1"/>
  <c r="J2829" i="1"/>
  <c r="J2424" i="1"/>
  <c r="J665" i="1"/>
  <c r="J674" i="1" s="1"/>
  <c r="D806" i="33"/>
  <c r="H161" i="1"/>
  <c r="J2316" i="1"/>
  <c r="D460" i="33"/>
  <c r="H160" i="1"/>
  <c r="D319" i="33"/>
  <c r="D389" i="33" s="1"/>
  <c r="J2827" i="1"/>
  <c r="E457" i="33"/>
  <c r="E465" i="33" s="1"/>
  <c r="C423" i="2" s="1"/>
  <c r="E317" i="33"/>
  <c r="J2422" i="1"/>
  <c r="F460" i="33"/>
  <c r="F468" i="33" s="1"/>
  <c r="D426" i="2" s="1"/>
  <c r="F320" i="33"/>
  <c r="H157" i="1"/>
  <c r="D316" i="33"/>
  <c r="D386" i="33" s="1"/>
  <c r="H162" i="1"/>
  <c r="D321" i="33"/>
  <c r="D391" i="33" s="1"/>
  <c r="I163" i="1"/>
  <c r="E322" i="33"/>
  <c r="J161" i="1"/>
  <c r="F324" i="33"/>
  <c r="D305" i="2" s="1"/>
  <c r="F386" i="33"/>
  <c r="F394" i="33" s="1"/>
  <c r="D323" i="2" s="1"/>
  <c r="J2206" i="1" s="1"/>
  <c r="E324" i="33"/>
  <c r="C305" i="2" s="1"/>
  <c r="E386" i="33"/>
  <c r="E394" i="33" s="1"/>
  <c r="C323" i="2" s="1"/>
  <c r="I2206" i="1" s="1"/>
  <c r="H2206" i="1" s="1"/>
  <c r="F325" i="33"/>
  <c r="D306" i="2" s="1"/>
  <c r="F387" i="33"/>
  <c r="F395" i="33" s="1"/>
  <c r="D324" i="2" s="1"/>
  <c r="J2207" i="1" s="1"/>
  <c r="E327" i="33"/>
  <c r="C308" i="2" s="1"/>
  <c r="E389" i="33"/>
  <c r="E397" i="33" s="1"/>
  <c r="C326" i="2" s="1"/>
  <c r="I2209" i="1" s="1"/>
  <c r="E328" i="33"/>
  <c r="C309" i="2" s="1"/>
  <c r="E390" i="33"/>
  <c r="E398" i="33" s="1"/>
  <c r="C327" i="2" s="1"/>
  <c r="I2210" i="1" s="1"/>
  <c r="F327" i="33"/>
  <c r="D308" i="2" s="1"/>
  <c r="F389" i="33"/>
  <c r="F397" i="33" s="1"/>
  <c r="D326" i="2" s="1"/>
  <c r="J2209" i="1" s="1"/>
  <c r="E329" i="33"/>
  <c r="C310" i="2" s="1"/>
  <c r="E391" i="33"/>
  <c r="E399" i="33" s="1"/>
  <c r="C328" i="2" s="1"/>
  <c r="I2211" i="1" s="1"/>
  <c r="F329" i="33"/>
  <c r="D310" i="2" s="1"/>
  <c r="F391" i="33"/>
  <c r="F399" i="33" s="1"/>
  <c r="D328" i="2" s="1"/>
  <c r="J2211" i="1" s="1"/>
  <c r="F330" i="33"/>
  <c r="D311" i="2" s="1"/>
  <c r="F392" i="33"/>
  <c r="F400" i="33" s="1"/>
  <c r="D329" i="2" s="1"/>
  <c r="J2212" i="1" s="1"/>
  <c r="D459" i="33"/>
  <c r="D456" i="33"/>
  <c r="I158" i="1"/>
  <c r="J666" i="1"/>
  <c r="J675" i="1" s="1"/>
  <c r="J799" i="1"/>
  <c r="J2830" i="1"/>
  <c r="J2425" i="1"/>
  <c r="J2319" i="1"/>
  <c r="J3813" i="1"/>
  <c r="H28" i="1"/>
  <c r="H36" i="1" s="1"/>
  <c r="D318" i="33" s="1"/>
  <c r="E462" i="33"/>
  <c r="E470" i="33" s="1"/>
  <c r="J159" i="1"/>
  <c r="F458" i="33"/>
  <c r="F466" i="33" s="1"/>
  <c r="H163" i="1"/>
  <c r="D392" i="33"/>
  <c r="D462" i="33"/>
  <c r="K159" i="1"/>
  <c r="G458" i="33"/>
  <c r="G466" i="33" s="1"/>
  <c r="D457" i="33"/>
  <c r="D387" i="33"/>
  <c r="J660" i="1"/>
  <c r="J669" i="1" s="1"/>
  <c r="J2419" i="1"/>
  <c r="J2824" i="1"/>
  <c r="J793" i="1"/>
  <c r="J3807" i="1"/>
  <c r="J2313" i="1"/>
  <c r="J661" i="1"/>
  <c r="J670" i="1" s="1"/>
  <c r="J794" i="1"/>
  <c r="J2314" i="1"/>
  <c r="J2420" i="1"/>
  <c r="J2825" i="1"/>
  <c r="J3808" i="1"/>
  <c r="C425" i="2"/>
  <c r="D467" i="33"/>
  <c r="B425" i="2" s="1"/>
  <c r="C427" i="2"/>
  <c r="D469" i="33"/>
  <c r="B427" i="2" s="1"/>
  <c r="C426" i="2"/>
  <c r="C422" i="2"/>
  <c r="D464" i="33"/>
  <c r="B422" i="2" s="1"/>
  <c r="H2209" i="1" l="1"/>
  <c r="H2211" i="1"/>
  <c r="J4295" i="1"/>
  <c r="J4279" i="1"/>
  <c r="J4287" i="1"/>
  <c r="I4286" i="1"/>
  <c r="I4294" i="1"/>
  <c r="I4278" i="1"/>
  <c r="I4285" i="1"/>
  <c r="I4277" i="1"/>
  <c r="I4293" i="1"/>
  <c r="J4282" i="1"/>
  <c r="J4274" i="1"/>
  <c r="J4290" i="1"/>
  <c r="J4289" i="1"/>
  <c r="J4273" i="1"/>
  <c r="J4281" i="1"/>
  <c r="J4286" i="1"/>
  <c r="J4294" i="1"/>
  <c r="J4278" i="1"/>
  <c r="J4284" i="1"/>
  <c r="J4276" i="1"/>
  <c r="J4292" i="1"/>
  <c r="I4292" i="1"/>
  <c r="I4276" i="1"/>
  <c r="I4284" i="1"/>
  <c r="I4281" i="1"/>
  <c r="I4273" i="1"/>
  <c r="I4289" i="1"/>
  <c r="J797" i="1"/>
  <c r="E471" i="33"/>
  <c r="C429" i="2" s="1"/>
  <c r="J3319" i="1"/>
  <c r="J2163" i="1"/>
  <c r="J3317" i="1"/>
  <c r="J2161" i="1"/>
  <c r="I3317" i="1"/>
  <c r="I2161" i="1"/>
  <c r="I3314" i="1"/>
  <c r="I2158" i="1"/>
  <c r="J2130" i="1"/>
  <c r="J3320" i="1"/>
  <c r="J2164" i="1"/>
  <c r="I3319" i="1"/>
  <c r="I2163" i="1"/>
  <c r="I3318" i="1"/>
  <c r="I2162" i="1"/>
  <c r="J3315" i="1"/>
  <c r="J2159" i="1"/>
  <c r="J3314" i="1"/>
  <c r="J2158" i="1"/>
  <c r="J2204" i="1"/>
  <c r="J4422" i="1"/>
  <c r="J317" i="1"/>
  <c r="J334" i="1" s="1"/>
  <c r="J237" i="1"/>
  <c r="J236" i="1"/>
  <c r="J733" i="1"/>
  <c r="J315" i="1"/>
  <c r="J332" i="1" s="1"/>
  <c r="J2199" i="1"/>
  <c r="J2198" i="1"/>
  <c r="J4418" i="1"/>
  <c r="J2125" i="1"/>
  <c r="J314" i="1"/>
  <c r="J331" i="1" s="1"/>
  <c r="J2124" i="1"/>
  <c r="J4417" i="1"/>
  <c r="J242" i="1"/>
  <c r="J732" i="1"/>
  <c r="D465" i="33"/>
  <c r="B423" i="2" s="1"/>
  <c r="J2828" i="1"/>
  <c r="D327" i="33"/>
  <c r="B308" i="2" s="1"/>
  <c r="D324" i="33"/>
  <c r="B305" i="2" s="1"/>
  <c r="J4420" i="1"/>
  <c r="J2317" i="1"/>
  <c r="J664" i="1"/>
  <c r="J673" i="1" s="1"/>
  <c r="J737" i="1"/>
  <c r="J3811" i="1"/>
  <c r="D468" i="33"/>
  <c r="B426" i="2" s="1"/>
  <c r="J2127" i="1"/>
  <c r="J2423" i="1"/>
  <c r="D399" i="33"/>
  <c r="B328" i="2" s="1"/>
  <c r="D329" i="33"/>
  <c r="B310" i="2" s="1"/>
  <c r="J241" i="1"/>
  <c r="J2129" i="1"/>
  <c r="J2203" i="1"/>
  <c r="J319" i="1"/>
  <c r="J336" i="1" s="1"/>
  <c r="J239" i="1"/>
  <c r="D397" i="33"/>
  <c r="B326" i="2" s="1"/>
  <c r="D394" i="33"/>
  <c r="B323" i="2" s="1"/>
  <c r="G326" i="33"/>
  <c r="G331" i="33" s="1"/>
  <c r="E312" i="2" s="1"/>
  <c r="G388" i="33"/>
  <c r="G396" i="33" s="1"/>
  <c r="E325" i="2" s="1"/>
  <c r="K2208" i="1" s="1"/>
  <c r="N2208" i="1" s="1"/>
  <c r="E325" i="33"/>
  <c r="E387" i="33"/>
  <c r="E395" i="33" s="1"/>
  <c r="C324" i="2" s="1"/>
  <c r="I2207" i="1" s="1"/>
  <c r="H2207" i="1" s="1"/>
  <c r="J735" i="1"/>
  <c r="F326" i="33"/>
  <c r="F388" i="33"/>
  <c r="F396" i="33" s="1"/>
  <c r="D325" i="2" s="1"/>
  <c r="J2208" i="1" s="1"/>
  <c r="F328" i="33"/>
  <c r="D309" i="2" s="1"/>
  <c r="F390" i="33"/>
  <c r="F398" i="33" s="1"/>
  <c r="D327" i="2" s="1"/>
  <c r="J2210" i="1" s="1"/>
  <c r="H2210" i="1" s="1"/>
  <c r="J320" i="1"/>
  <c r="J337" i="1" s="1"/>
  <c r="J738" i="1"/>
  <c r="J4423" i="1"/>
  <c r="J2201" i="1"/>
  <c r="E330" i="33"/>
  <c r="E392" i="33"/>
  <c r="E400" i="33" s="1"/>
  <c r="C329" i="2" s="1"/>
  <c r="I2212" i="1" s="1"/>
  <c r="H2212" i="1" s="1"/>
  <c r="D470" i="33"/>
  <c r="B428" i="2" s="1"/>
  <c r="C428" i="2"/>
  <c r="D424" i="2"/>
  <c r="D466" i="33"/>
  <c r="B424" i="2" s="1"/>
  <c r="F471" i="33"/>
  <c r="D429" i="2" s="1"/>
  <c r="E424" i="2"/>
  <c r="G471" i="33"/>
  <c r="E429" i="2" s="1"/>
  <c r="H159" i="1"/>
  <c r="D458" i="33"/>
  <c r="D388" i="33"/>
  <c r="I732" i="1"/>
  <c r="I236" i="1"/>
  <c r="I314" i="1"/>
  <c r="I4417" i="1"/>
  <c r="I2124" i="1"/>
  <c r="I2198" i="1"/>
  <c r="I737" i="1"/>
  <c r="I241" i="1"/>
  <c r="I319" i="1"/>
  <c r="I4422" i="1"/>
  <c r="I2129" i="1"/>
  <c r="I2203" i="1"/>
  <c r="I736" i="1"/>
  <c r="I240" i="1"/>
  <c r="I318" i="1"/>
  <c r="I4421" i="1"/>
  <c r="I2128" i="1"/>
  <c r="I2202" i="1"/>
  <c r="I663" i="1"/>
  <c r="I796" i="1"/>
  <c r="H796" i="1" s="1"/>
  <c r="I2316" i="1"/>
  <c r="H2316" i="1" s="1"/>
  <c r="I2827" i="1"/>
  <c r="H2827" i="1" s="1"/>
  <c r="I2422" i="1"/>
  <c r="H2422" i="1" s="1"/>
  <c r="I3810" i="1"/>
  <c r="H3810" i="1" s="1"/>
  <c r="I664" i="1"/>
  <c r="I797" i="1"/>
  <c r="I2828" i="1"/>
  <c r="I2317" i="1"/>
  <c r="I3811" i="1"/>
  <c r="I2423" i="1"/>
  <c r="I735" i="1"/>
  <c r="I4420" i="1"/>
  <c r="I239" i="1"/>
  <c r="I317" i="1"/>
  <c r="I2201" i="1"/>
  <c r="I2127" i="1"/>
  <c r="I660" i="1"/>
  <c r="I2313" i="1"/>
  <c r="H2313" i="1" s="1"/>
  <c r="I793" i="1"/>
  <c r="H793" i="1" s="1"/>
  <c r="I3807" i="1"/>
  <c r="H3807" i="1" s="1"/>
  <c r="I2824" i="1"/>
  <c r="H2824" i="1" s="1"/>
  <c r="I2419" i="1"/>
  <c r="H2419" i="1" s="1"/>
  <c r="I665" i="1"/>
  <c r="I798" i="1"/>
  <c r="H798" i="1" s="1"/>
  <c r="I2318" i="1"/>
  <c r="H2318" i="1" s="1"/>
  <c r="I2424" i="1"/>
  <c r="H2424" i="1" s="1"/>
  <c r="I2829" i="1"/>
  <c r="H2829" i="1" s="1"/>
  <c r="I3812" i="1"/>
  <c r="H3812" i="1" s="1"/>
  <c r="I661" i="1"/>
  <c r="I2825" i="1"/>
  <c r="H2825" i="1" s="1"/>
  <c r="I3808" i="1"/>
  <c r="H3808" i="1" s="1"/>
  <c r="I2420" i="1"/>
  <c r="H2420" i="1" s="1"/>
  <c r="I794" i="1"/>
  <c r="H794" i="1" s="1"/>
  <c r="I2314" i="1"/>
  <c r="H2314" i="1" s="1"/>
  <c r="H4289" i="1" l="1"/>
  <c r="D398" i="33"/>
  <c r="B327" i="2" s="1"/>
  <c r="H2163" i="1"/>
  <c r="H4273" i="1"/>
  <c r="H3319" i="1"/>
  <c r="H2208" i="1"/>
  <c r="H4284" i="1"/>
  <c r="H4292" i="1"/>
  <c r="H4276" i="1"/>
  <c r="H4281" i="1"/>
  <c r="I4295" i="1"/>
  <c r="H4295" i="1" s="1"/>
  <c r="I4287" i="1"/>
  <c r="H4287" i="1" s="1"/>
  <c r="I4279" i="1"/>
  <c r="H4279" i="1" s="1"/>
  <c r="I4282" i="1"/>
  <c r="H4282" i="1" s="1"/>
  <c r="I4274" i="1"/>
  <c r="H4274" i="1" s="1"/>
  <c r="I4290" i="1"/>
  <c r="H4290" i="1" s="1"/>
  <c r="H4286" i="1"/>
  <c r="J4291" i="1"/>
  <c r="J4275" i="1"/>
  <c r="J4283" i="1"/>
  <c r="K4283" i="1"/>
  <c r="N4283" i="1" s="1"/>
  <c r="K4275" i="1"/>
  <c r="N4275" i="1" s="1"/>
  <c r="K4291" i="1"/>
  <c r="N4291" i="1" s="1"/>
  <c r="H4278" i="1"/>
  <c r="J4293" i="1"/>
  <c r="H4293" i="1" s="1"/>
  <c r="J4277" i="1"/>
  <c r="H4277" i="1" s="1"/>
  <c r="J4285" i="1"/>
  <c r="H4285" i="1" s="1"/>
  <c r="H4294" i="1"/>
  <c r="H797" i="1"/>
  <c r="I666" i="1"/>
  <c r="I675" i="1" s="1"/>
  <c r="H3317" i="1"/>
  <c r="J3316" i="1"/>
  <c r="J2160" i="1"/>
  <c r="H2161" i="1"/>
  <c r="K3316" i="1"/>
  <c r="N3316" i="1" s="1"/>
  <c r="K2160" i="1"/>
  <c r="N2160" i="1" s="1"/>
  <c r="H2158" i="1"/>
  <c r="J3318" i="1"/>
  <c r="H3318" i="1" s="1"/>
  <c r="J2162" i="1"/>
  <c r="H2162" i="1" s="1"/>
  <c r="H3314" i="1"/>
  <c r="I3320" i="1"/>
  <c r="H3320" i="1" s="1"/>
  <c r="I2164" i="1"/>
  <c r="H2164" i="1" s="1"/>
  <c r="I3315" i="1"/>
  <c r="H3315" i="1" s="1"/>
  <c r="I2159" i="1"/>
  <c r="H2159" i="1" s="1"/>
  <c r="J318" i="1"/>
  <c r="J335" i="1" s="1"/>
  <c r="H3811" i="1"/>
  <c r="H2423" i="1"/>
  <c r="H2828" i="1"/>
  <c r="H2317" i="1"/>
  <c r="E307" i="2"/>
  <c r="D326" i="33"/>
  <c r="B307" i="2" s="1"/>
  <c r="D400" i="33"/>
  <c r="B329" i="2" s="1"/>
  <c r="D395" i="33"/>
  <c r="B324" i="2" s="1"/>
  <c r="D471" i="33"/>
  <c r="B429" i="2" s="1"/>
  <c r="D307" i="2"/>
  <c r="J2202" i="1"/>
  <c r="F401" i="33"/>
  <c r="D330" i="2" s="1"/>
  <c r="J2213" i="1" s="1"/>
  <c r="G401" i="33"/>
  <c r="E330" i="2" s="1"/>
  <c r="K2213" i="1" s="1"/>
  <c r="N2213" i="1" s="1"/>
  <c r="J240" i="1"/>
  <c r="H240" i="1" s="1"/>
  <c r="I3813" i="1"/>
  <c r="H3813" i="1" s="1"/>
  <c r="F331" i="33"/>
  <c r="D312" i="2" s="1"/>
  <c r="C306" i="2"/>
  <c r="D325" i="33"/>
  <c r="B306" i="2" s="1"/>
  <c r="E401" i="33"/>
  <c r="C330" i="2" s="1"/>
  <c r="I2213" i="1" s="1"/>
  <c r="H2213" i="1" s="1"/>
  <c r="C311" i="2"/>
  <c r="D330" i="33"/>
  <c r="B311" i="2" s="1"/>
  <c r="J4421" i="1"/>
  <c r="J736" i="1"/>
  <c r="H736" i="1" s="1"/>
  <c r="J2128" i="1"/>
  <c r="H2128" i="1" s="1"/>
  <c r="D328" i="33"/>
  <c r="B309" i="2" s="1"/>
  <c r="D396" i="33"/>
  <c r="B325" i="2" s="1"/>
  <c r="E331" i="33"/>
  <c r="I2830" i="1"/>
  <c r="H2830" i="1" s="1"/>
  <c r="I799" i="1"/>
  <c r="H799" i="1" s="1"/>
  <c r="I2425" i="1"/>
  <c r="H2425" i="1" s="1"/>
  <c r="I2319" i="1"/>
  <c r="H2319" i="1" s="1"/>
  <c r="K667" i="1"/>
  <c r="K800" i="1"/>
  <c r="N800" i="1" s="1"/>
  <c r="K3814" i="1"/>
  <c r="N3814" i="1" s="1"/>
  <c r="K2320" i="1"/>
  <c r="N2320" i="1" s="1"/>
  <c r="K2426" i="1"/>
  <c r="N2426" i="1" s="1"/>
  <c r="K2831" i="1"/>
  <c r="N2831" i="1" s="1"/>
  <c r="K662" i="1"/>
  <c r="K795" i="1"/>
  <c r="N795" i="1" s="1"/>
  <c r="K2315" i="1"/>
  <c r="N2315" i="1" s="1"/>
  <c r="K2826" i="1"/>
  <c r="N2826" i="1" s="1"/>
  <c r="K2421" i="1"/>
  <c r="N2421" i="1" s="1"/>
  <c r="K3809" i="1"/>
  <c r="N3809" i="1" s="1"/>
  <c r="J662" i="1"/>
  <c r="J2315" i="1"/>
  <c r="J2826" i="1"/>
  <c r="J2421" i="1"/>
  <c r="J795" i="1"/>
  <c r="J3809" i="1"/>
  <c r="K2205" i="1"/>
  <c r="K321" i="1"/>
  <c r="K4424" i="1"/>
  <c r="K739" i="1"/>
  <c r="J667" i="1"/>
  <c r="J676" i="1" s="1"/>
  <c r="J800" i="1"/>
  <c r="J2320" i="1"/>
  <c r="J2831" i="1"/>
  <c r="J2426" i="1"/>
  <c r="J3814" i="1"/>
  <c r="I670" i="1"/>
  <c r="H661" i="1"/>
  <c r="H670" i="1" s="1"/>
  <c r="I334" i="1"/>
  <c r="H317" i="1"/>
  <c r="H334" i="1" s="1"/>
  <c r="I336" i="1"/>
  <c r="H319" i="1"/>
  <c r="H336" i="1" s="1"/>
  <c r="H2198" i="1"/>
  <c r="H236" i="1"/>
  <c r="H239" i="1"/>
  <c r="I673" i="1"/>
  <c r="H664" i="1"/>
  <c r="H673" i="1" s="1"/>
  <c r="I335" i="1"/>
  <c r="H2203" i="1"/>
  <c r="H241" i="1"/>
  <c r="H666" i="1"/>
  <c r="H675" i="1" s="1"/>
  <c r="H2124" i="1"/>
  <c r="H732" i="1"/>
  <c r="H2127" i="1"/>
  <c r="H4420" i="1"/>
  <c r="H2129" i="1"/>
  <c r="H737" i="1"/>
  <c r="H4417" i="1"/>
  <c r="I674" i="1"/>
  <c r="H665" i="1"/>
  <c r="H674" i="1" s="1"/>
  <c r="I669" i="1"/>
  <c r="H660" i="1"/>
  <c r="H669" i="1" s="1"/>
  <c r="H2201" i="1"/>
  <c r="H735" i="1"/>
  <c r="I667" i="1"/>
  <c r="I800" i="1"/>
  <c r="I3814" i="1"/>
  <c r="I2831" i="1"/>
  <c r="I2426" i="1"/>
  <c r="I2320" i="1"/>
  <c r="I672" i="1"/>
  <c r="H663" i="1"/>
  <c r="H672" i="1" s="1"/>
  <c r="H4422" i="1"/>
  <c r="I331" i="1"/>
  <c r="H314" i="1"/>
  <c r="H331" i="1" s="1"/>
  <c r="H2202" i="1" l="1"/>
  <c r="H3809" i="1"/>
  <c r="H318" i="1"/>
  <c r="H335" i="1" s="1"/>
  <c r="H4291" i="1"/>
  <c r="K2131" i="1"/>
  <c r="K4296" i="1"/>
  <c r="N4296" i="1" s="1"/>
  <c r="K4288" i="1"/>
  <c r="N4288" i="1" s="1"/>
  <c r="K4280" i="1"/>
  <c r="N4280" i="1" s="1"/>
  <c r="H4283" i="1"/>
  <c r="J4296" i="1"/>
  <c r="J4280" i="1"/>
  <c r="J4288" i="1"/>
  <c r="H4275" i="1"/>
  <c r="I4296" i="1"/>
  <c r="H4296" i="1" s="1"/>
  <c r="I4280" i="1"/>
  <c r="I4288" i="1"/>
  <c r="K243" i="1"/>
  <c r="H2160" i="1"/>
  <c r="I3321" i="1"/>
  <c r="I2165" i="1"/>
  <c r="J3321" i="1"/>
  <c r="J2165" i="1"/>
  <c r="K3321" i="1"/>
  <c r="N3321" i="1" s="1"/>
  <c r="K2165" i="1"/>
  <c r="N2165" i="1" s="1"/>
  <c r="H3316" i="1"/>
  <c r="J316" i="1"/>
  <c r="K238" i="1"/>
  <c r="N238" i="1" s="1"/>
  <c r="J2126" i="1"/>
  <c r="K2126" i="1"/>
  <c r="N2126" i="1" s="1"/>
  <c r="J734" i="1"/>
  <c r="K316" i="1"/>
  <c r="K333" i="1" s="1"/>
  <c r="K734" i="1"/>
  <c r="N734" i="1" s="1"/>
  <c r="K4419" i="1"/>
  <c r="N4419" i="1" s="1"/>
  <c r="K2200" i="1"/>
  <c r="J2200" i="1"/>
  <c r="J4419" i="1"/>
  <c r="J238" i="1"/>
  <c r="H800" i="1"/>
  <c r="H2826" i="1"/>
  <c r="H2831" i="1"/>
  <c r="H2426" i="1"/>
  <c r="D401" i="33"/>
  <c r="B330" i="2" s="1"/>
  <c r="H4421" i="1"/>
  <c r="H2315" i="1"/>
  <c r="C312" i="2"/>
  <c r="D331" i="33"/>
  <c r="B312" i="2" s="1"/>
  <c r="I315" i="1"/>
  <c r="I4418" i="1"/>
  <c r="I733" i="1"/>
  <c r="I237" i="1"/>
  <c r="I2199" i="1"/>
  <c r="I2125" i="1"/>
  <c r="I320" i="1"/>
  <c r="I738" i="1"/>
  <c r="I4423" i="1"/>
  <c r="I2130" i="1"/>
  <c r="I242" i="1"/>
  <c r="I2204" i="1"/>
  <c r="J4424" i="1"/>
  <c r="J2131" i="1"/>
  <c r="J739" i="1"/>
  <c r="J2205" i="1"/>
  <c r="J321" i="1"/>
  <c r="J338" i="1" s="1"/>
  <c r="J243" i="1"/>
  <c r="H3814" i="1"/>
  <c r="H795" i="1"/>
  <c r="H2320" i="1"/>
  <c r="H2421" i="1"/>
  <c r="N4424" i="1"/>
  <c r="N2205" i="1"/>
  <c r="N2131" i="1"/>
  <c r="N2200" i="1"/>
  <c r="N243" i="1"/>
  <c r="K676" i="1"/>
  <c r="N667" i="1"/>
  <c r="N676" i="1" s="1"/>
  <c r="J333" i="1"/>
  <c r="N739" i="1"/>
  <c r="K338" i="1"/>
  <c r="N321" i="1"/>
  <c r="N338" i="1" s="1"/>
  <c r="J671" i="1"/>
  <c r="N662" i="1"/>
  <c r="N671" i="1" s="1"/>
  <c r="K671" i="1"/>
  <c r="I676" i="1"/>
  <c r="H2204" i="1" l="1"/>
  <c r="H2199" i="1"/>
  <c r="H4280" i="1"/>
  <c r="H4288" i="1"/>
  <c r="H2165" i="1"/>
  <c r="H3321" i="1"/>
  <c r="N316" i="1"/>
  <c r="N333" i="1" s="1"/>
  <c r="H242" i="1"/>
  <c r="H320" i="1"/>
  <c r="H337" i="1" s="1"/>
  <c r="I337" i="1"/>
  <c r="I332" i="1"/>
  <c r="H315" i="1"/>
  <c r="H332" i="1" s="1"/>
  <c r="H2130" i="1"/>
  <c r="H237" i="1"/>
  <c r="H667" i="1"/>
  <c r="H676" i="1" s="1"/>
  <c r="H4423" i="1"/>
  <c r="H733" i="1"/>
  <c r="I243" i="1"/>
  <c r="I2131" i="1"/>
  <c r="I321" i="1"/>
  <c r="I338" i="1" s="1"/>
  <c r="I2205" i="1"/>
  <c r="I4424" i="1"/>
  <c r="I739" i="1"/>
  <c r="H738" i="1"/>
  <c r="H2125" i="1"/>
  <c r="H4418" i="1"/>
  <c r="H238" i="1"/>
  <c r="H662" i="1"/>
  <c r="H671" i="1" s="1"/>
  <c r="H4419" i="1"/>
  <c r="H734" i="1"/>
  <c r="H2126" i="1"/>
  <c r="H2200" i="1"/>
  <c r="H2205" i="1" l="1"/>
  <c r="H316" i="1"/>
  <c r="H333" i="1" s="1"/>
  <c r="H739" i="1"/>
  <c r="H4424" i="1"/>
  <c r="H243" i="1"/>
  <c r="H321" i="1"/>
  <c r="H338" i="1" s="1"/>
  <c r="H2131" i="1"/>
  <c r="I1680" i="1" l="1"/>
  <c r="H1680" i="1" s="1"/>
  <c r="D737" i="33" s="1"/>
  <c r="E737" i="33" l="1"/>
  <c r="E740" i="33"/>
  <c r="E744" i="33"/>
  <c r="F738" i="33"/>
  <c r="F742" i="33"/>
  <c r="D156" i="2" s="1"/>
  <c r="G740" i="33"/>
  <c r="E154" i="2" s="1"/>
  <c r="G744" i="33"/>
  <c r="E158" i="2" s="1"/>
  <c r="H738" i="33"/>
  <c r="H742" i="33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 i="33"/>
  <c r="M156" i="2" s="1"/>
  <c r="P740" i="33"/>
  <c r="N154" i="2" s="1"/>
  <c r="P744" i="33"/>
  <c r="N158" i="2" s="1"/>
  <c r="Q738" i="33"/>
  <c r="Q742" i="33"/>
  <c r="O156" i="2" s="1"/>
  <c r="R739" i="33"/>
  <c r="P153" i="2" s="1"/>
  <c r="R743" i="33"/>
  <c r="P157" i="2" s="1"/>
  <c r="S741" i="33"/>
  <c r="Q155" i="2" s="1"/>
  <c r="T738" i="33"/>
  <c r="T742" i="33"/>
  <c r="R156" i="2" s="1"/>
  <c r="U740" i="33"/>
  <c r="S154" i="2" s="1"/>
  <c r="U744" i="33"/>
  <c r="S158" i="2" s="1"/>
  <c r="V738" i="33"/>
  <c r="V742" i="33"/>
  <c r="T156" i="2" s="1"/>
  <c r="E741" i="33"/>
  <c r="F739" i="33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 i="33"/>
  <c r="H156" i="2" s="1"/>
  <c r="K740" i="33"/>
  <c r="I154" i="2" s="1"/>
  <c r="K744" i="33"/>
  <c r="I158" i="2" s="1"/>
  <c r="L738" i="33"/>
  <c r="L742" i="33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 i="33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 i="33"/>
  <c r="F740" i="33"/>
  <c r="D154" i="2" s="1"/>
  <c r="F744" i="33"/>
  <c r="D158" i="2" s="1"/>
  <c r="G738" i="33"/>
  <c r="G742" i="33"/>
  <c r="E156" i="2" s="1"/>
  <c r="H740" i="33"/>
  <c r="F154" i="2" s="1"/>
  <c r="H744" i="33"/>
  <c r="F158" i="2" s="1"/>
  <c r="I738" i="33"/>
  <c r="I742" i="33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 i="33"/>
  <c r="L156" i="2" s="1"/>
  <c r="O740" i="33"/>
  <c r="M154" i="2" s="1"/>
  <c r="O744" i="33"/>
  <c r="M158" i="2" s="1"/>
  <c r="P738" i="33"/>
  <c r="P742" i="33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 i="33"/>
  <c r="S156" i="2" s="1"/>
  <c r="V740" i="33"/>
  <c r="T154" i="2" s="1"/>
  <c r="V744" i="33"/>
  <c r="T158" i="2" s="1"/>
  <c r="E739" i="33"/>
  <c r="E743" i="33"/>
  <c r="F741" i="33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 i="33"/>
  <c r="I156" i="2" s="1"/>
  <c r="L740" i="33"/>
  <c r="J154" i="2" s="1"/>
  <c r="L744" i="33"/>
  <c r="J158" i="2" s="1"/>
  <c r="M738" i="33"/>
  <c r="M742" i="33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 i="33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 i="1"/>
  <c r="AB4530" i="1"/>
  <c r="W4534" i="1"/>
  <c r="L4534" i="1"/>
  <c r="AD4533" i="1"/>
  <c r="U4533" i="1"/>
  <c r="L4533" i="1"/>
  <c r="AC4534" i="1"/>
  <c r="R4529" i="1"/>
  <c r="Z4534" i="1"/>
  <c r="W4531" i="1"/>
  <c r="T4533" i="1"/>
  <c r="Q4534" i="1"/>
  <c r="O4534" i="1"/>
  <c r="L4531" i="1"/>
  <c r="AC4532" i="1"/>
  <c r="Z4533" i="1"/>
  <c r="W4530" i="1"/>
  <c r="U4530" i="1"/>
  <c r="Q4533" i="1"/>
  <c r="O4529" i="1"/>
  <c r="L4530" i="1"/>
  <c r="J4530" i="1"/>
  <c r="AD4529" i="1"/>
  <c r="Z4532" i="1"/>
  <c r="W4533" i="1"/>
  <c r="U4529" i="1"/>
  <c r="Q4532" i="1"/>
  <c r="O4532" i="1"/>
  <c r="L4529" i="1"/>
  <c r="AC4530" i="1"/>
  <c r="Y4533" i="1"/>
  <c r="V4534" i="1"/>
  <c r="T4534" i="1"/>
  <c r="Q4531" i="1"/>
  <c r="M4534" i="1"/>
  <c r="K4534" i="1"/>
  <c r="U4531" i="1"/>
  <c r="AD4530" i="1"/>
  <c r="U4534" i="1"/>
  <c r="O4533" i="1"/>
  <c r="AB4529" i="1"/>
  <c r="R4530" i="1"/>
  <c r="J4529" i="1"/>
  <c r="Z4531" i="1"/>
  <c r="AD4531" i="1"/>
  <c r="AC4533" i="1"/>
  <c r="Z4530" i="1"/>
  <c r="V4533" i="1"/>
  <c r="T4529" i="1"/>
  <c r="Q4530" i="1"/>
  <c r="O4530" i="1"/>
  <c r="K4533" i="1"/>
  <c r="Z4529" i="1"/>
  <c r="V4532" i="1"/>
  <c r="T4532" i="1"/>
  <c r="Q4529" i="1"/>
  <c r="M4532" i="1"/>
  <c r="K4532" i="1"/>
  <c r="AC4531" i="1"/>
  <c r="W4529" i="1"/>
  <c r="T4531" i="1"/>
  <c r="K4531" i="1"/>
  <c r="AD4532" i="1"/>
  <c r="AB4532" i="1"/>
  <c r="Y4529" i="1"/>
  <c r="V4530" i="1"/>
  <c r="T4530" i="1"/>
  <c r="P4533" i="1"/>
  <c r="M4530" i="1"/>
  <c r="K4530" i="1"/>
  <c r="J4531" i="1"/>
  <c r="R4531" i="1"/>
  <c r="J4534" i="1"/>
  <c r="Y4530" i="1"/>
  <c r="AA4530" i="1" s="1"/>
  <c r="P4530" i="1"/>
  <c r="O4531" i="1"/>
  <c r="AC4529" i="1"/>
  <c r="Y4532" i="1"/>
  <c r="AA4532" i="1" s="1"/>
  <c r="V4529" i="1"/>
  <c r="R4532" i="1"/>
  <c r="P4532" i="1"/>
  <c r="M4533" i="1"/>
  <c r="K4529" i="1"/>
  <c r="AD4534" i="1"/>
  <c r="AB4534" i="1"/>
  <c r="Y4531" i="1"/>
  <c r="AA4531" i="1" s="1"/>
  <c r="P4531" i="1"/>
  <c r="AB4533" i="1"/>
  <c r="Y4534" i="1"/>
  <c r="AA4534" i="1" s="1"/>
  <c r="V4531" i="1"/>
  <c r="R4534" i="1"/>
  <c r="P4534" i="1"/>
  <c r="M4531" i="1"/>
  <c r="J4533" i="1"/>
  <c r="W4532" i="1"/>
  <c r="U4532" i="1"/>
  <c r="R4533" i="1"/>
  <c r="P4529" i="1"/>
  <c r="S4529" i="1" s="1"/>
  <c r="L4532" i="1"/>
  <c r="J4532" i="1"/>
  <c r="L745" i="33"/>
  <c r="J159" i="2" s="1"/>
  <c r="J152" i="2"/>
  <c r="J745" i="33"/>
  <c r="H159" i="2" s="1"/>
  <c r="H152" i="2"/>
  <c r="R745" i="33"/>
  <c r="P159" i="2" s="1"/>
  <c r="P152" i="2"/>
  <c r="M745" i="33"/>
  <c r="K159" i="2" s="1"/>
  <c r="K152" i="2"/>
  <c r="K745" i="33"/>
  <c r="I159" i="2" s="1"/>
  <c r="I152" i="2"/>
  <c r="Q745" i="33"/>
  <c r="O159" i="2" s="1"/>
  <c r="O152" i="2"/>
  <c r="O745" i="33"/>
  <c r="M159" i="2" s="1"/>
  <c r="M152" i="2"/>
  <c r="H745" i="33"/>
  <c r="F159" i="2" s="1"/>
  <c r="F152" i="2"/>
  <c r="D152" i="2"/>
  <c r="F745" i="33"/>
  <c r="D159" i="2" s="1"/>
  <c r="C157" i="2"/>
  <c r="D743" i="33"/>
  <c r="B157" i="2" s="1"/>
  <c r="C155" i="2"/>
  <c r="D741" i="33"/>
  <c r="B155" i="2" s="1"/>
  <c r="AA4533" i="1"/>
  <c r="N4534" i="1"/>
  <c r="C158" i="2"/>
  <c r="D744" i="33"/>
  <c r="B158" i="2" s="1"/>
  <c r="C153" i="2"/>
  <c r="D739" i="33"/>
  <c r="B153" i="2" s="1"/>
  <c r="U745" i="33"/>
  <c r="S159" i="2" s="1"/>
  <c r="S152" i="2"/>
  <c r="C156" i="2"/>
  <c r="D742" i="33"/>
  <c r="B156" i="2" s="1"/>
  <c r="S745" i="33"/>
  <c r="Q159" i="2" s="1"/>
  <c r="Q152" i="2"/>
  <c r="C154" i="2"/>
  <c r="D740" i="33"/>
  <c r="B154" i="2" s="1"/>
  <c r="P745" i="33"/>
  <c r="N159" i="2" s="1"/>
  <c r="N152" i="2"/>
  <c r="N745" i="33"/>
  <c r="L159" i="2" s="1"/>
  <c r="L152" i="2"/>
  <c r="I745" i="33"/>
  <c r="G159" i="2" s="1"/>
  <c r="G152" i="2"/>
  <c r="G745" i="33"/>
  <c r="E159" i="2" s="1"/>
  <c r="E152" i="2"/>
  <c r="E745" i="33"/>
  <c r="C152" i="2"/>
  <c r="D738" i="33"/>
  <c r="B152" i="2" s="1"/>
  <c r="V745" i="33"/>
  <c r="T159" i="2" s="1"/>
  <c r="T152" i="2"/>
  <c r="T745" i="33"/>
  <c r="R159" i="2" s="1"/>
  <c r="R152" i="2"/>
  <c r="S4533" i="1" l="1"/>
  <c r="AA4529" i="1"/>
  <c r="N4530" i="1"/>
  <c r="S4531" i="1"/>
  <c r="S4530" i="1"/>
  <c r="X4529" i="1"/>
  <c r="N4533" i="1"/>
  <c r="N4531" i="1"/>
  <c r="N4532" i="1"/>
  <c r="S4532" i="1"/>
  <c r="X4532" i="1"/>
  <c r="X4531" i="1"/>
  <c r="X4534" i="1"/>
  <c r="N4529" i="1"/>
  <c r="X4530" i="1"/>
  <c r="S4534" i="1"/>
  <c r="X4533" i="1"/>
  <c r="AD4528" i="1"/>
  <c r="I4528" i="1"/>
  <c r="M4528" i="1"/>
  <c r="V4528" i="1"/>
  <c r="I4532" i="1"/>
  <c r="L4535" i="1"/>
  <c r="W4528" i="1"/>
  <c r="P4528" i="1"/>
  <c r="Y4528" i="1"/>
  <c r="AA4528" i="1" s="1"/>
  <c r="O4528" i="1"/>
  <c r="T4535" i="1"/>
  <c r="U4535" i="1"/>
  <c r="R4535" i="1"/>
  <c r="AD4535" i="1"/>
  <c r="M4535" i="1"/>
  <c r="Z4528" i="1"/>
  <c r="I4529" i="1"/>
  <c r="H4529" i="1" s="1"/>
  <c r="Y4535" i="1"/>
  <c r="AB4535" i="1"/>
  <c r="K4535" i="1"/>
  <c r="AC4535" i="1"/>
  <c r="L4528" i="1"/>
  <c r="Q4535" i="1"/>
  <c r="V4535" i="1"/>
  <c r="I4534" i="1"/>
  <c r="J4535" i="1"/>
  <c r="W4535" i="1"/>
  <c r="P4535" i="1"/>
  <c r="O4535" i="1"/>
  <c r="AB4528" i="1"/>
  <c r="K4528" i="1"/>
  <c r="T4528" i="1"/>
  <c r="I4530" i="1"/>
  <c r="Z4535" i="1"/>
  <c r="AC4528" i="1"/>
  <c r="I4531" i="1"/>
  <c r="I4533" i="1"/>
  <c r="H4533" i="1" s="1"/>
  <c r="J4528" i="1"/>
  <c r="U4528" i="1"/>
  <c r="X4528" i="1" s="1"/>
  <c r="R4528" i="1"/>
  <c r="Q4528" i="1"/>
  <c r="C159" i="2"/>
  <c r="D745" i="33"/>
  <c r="B159" i="2" s="1"/>
  <c r="AA4535" i="1"/>
  <c r="S4535" i="1" l="1"/>
  <c r="X4535" i="1"/>
  <c r="H4534" i="1"/>
  <c r="N4528" i="1"/>
  <c r="N4535" i="1"/>
  <c r="H4530" i="1"/>
  <c r="H4532" i="1"/>
  <c r="H4531" i="1"/>
  <c r="S4528" i="1"/>
  <c r="I4535" i="1"/>
  <c r="H4535" i="1" s="1"/>
  <c r="H4528" i="1" l="1"/>
  <c r="Y4336" i="1"/>
  <c r="O4336" i="1"/>
  <c r="K4336" i="1"/>
  <c r="I4336" i="1" l="1"/>
  <c r="M4332" i="1"/>
  <c r="W4329" i="1"/>
  <c r="U4335" i="1"/>
  <c r="Q4332" i="1"/>
  <c r="R4329" i="1"/>
  <c r="V4335" i="1"/>
  <c r="M4335" i="1"/>
  <c r="W4331" i="1"/>
  <c r="Q4329" i="1"/>
  <c r="U4333" i="1"/>
  <c r="M4329" i="1"/>
  <c r="Y4329" i="1"/>
  <c r="Z4329" i="1"/>
  <c r="R4334" i="1"/>
  <c r="V4329" i="1"/>
  <c r="Z4330" i="1"/>
  <c r="P4333" i="1"/>
  <c r="J4329" i="1"/>
  <c r="AD4330" i="1"/>
  <c r="L4330" i="1"/>
  <c r="R4335" i="1"/>
  <c r="P4332" i="1"/>
  <c r="I4329" i="1"/>
  <c r="V4334" i="1"/>
  <c r="AC4329" i="1"/>
  <c r="AB4331" i="1"/>
  <c r="AD4335" i="1"/>
  <c r="AD4332" i="1"/>
  <c r="AB4333" i="1"/>
  <c r="P4331" i="1"/>
  <c r="AB4330" i="1"/>
  <c r="V4332" i="1"/>
  <c r="R4333" i="1"/>
  <c r="W4332" i="1"/>
  <c r="Z4335" i="1"/>
  <c r="J4332" i="1"/>
  <c r="R4332" i="1"/>
  <c r="P4329" i="1"/>
  <c r="J4334" i="1"/>
  <c r="W4330" i="1"/>
  <c r="Q4333" i="1"/>
  <c r="U4334" i="1"/>
  <c r="M4331" i="1"/>
  <c r="AC4332" i="1"/>
  <c r="W4333" i="1"/>
  <c r="T4329" i="1"/>
  <c r="W4334" i="1"/>
  <c r="V4330" i="1"/>
  <c r="Q4331" i="1"/>
  <c r="Z4334" i="1"/>
  <c r="L4334" i="1"/>
  <c r="P4335" i="1"/>
  <c r="Z4331" i="1"/>
  <c r="AB4335" i="1"/>
  <c r="AC4335" i="1"/>
  <c r="L4331" i="1"/>
  <c r="AD4333" i="1"/>
  <c r="Z4332" i="1"/>
  <c r="P4334" i="1"/>
  <c r="L4335" i="1"/>
  <c r="AB4332" i="1"/>
  <c r="Q4330" i="1"/>
  <c r="J4335" i="1"/>
  <c r="V4333" i="1"/>
  <c r="AD4329" i="1"/>
  <c r="U4329" i="1"/>
  <c r="AC4331" i="1"/>
  <c r="L4329" i="1"/>
  <c r="Q4335" i="1"/>
  <c r="AC4330" i="1"/>
  <c r="I4330" i="1"/>
  <c r="R4330" i="1"/>
  <c r="AC4334" i="1"/>
  <c r="V4331" i="1"/>
  <c r="L4332" i="1"/>
  <c r="R4331" i="1"/>
  <c r="U4330" i="1"/>
  <c r="AD4334" i="1"/>
  <c r="AB4334" i="1"/>
  <c r="AB4329" i="1"/>
  <c r="Q4334" i="1"/>
  <c r="AD4331" i="1"/>
  <c r="J4333" i="1"/>
  <c r="J4330" i="1"/>
  <c r="Z4333" i="1"/>
  <c r="P4330" i="1"/>
  <c r="U4332" i="1"/>
  <c r="U4331" i="1"/>
  <c r="J4331" i="1"/>
  <c r="L4333" i="1"/>
  <c r="M4330" i="1"/>
  <c r="M4334" i="1"/>
  <c r="W4335" i="1"/>
  <c r="M4333" i="1"/>
  <c r="AC4333" i="1"/>
  <c r="T4330" i="1"/>
  <c r="K4329" i="1"/>
  <c r="T4335" i="1"/>
  <c r="I4333" i="1"/>
  <c r="V4336" i="1"/>
  <c r="Q4336" i="1"/>
  <c r="L4336" i="1"/>
  <c r="I4334" i="1"/>
  <c r="O4333" i="1"/>
  <c r="R4336" i="1"/>
  <c r="AC4336" i="1"/>
  <c r="T4336" i="1"/>
  <c r="T4333" i="1"/>
  <c r="Y4331" i="1"/>
  <c r="AA4331" i="1" s="1"/>
  <c r="K4334" i="1"/>
  <c r="J4336" i="1"/>
  <c r="P4336" i="1"/>
  <c r="O4330" i="1"/>
  <c r="K4331" i="1"/>
  <c r="Z4336" i="1"/>
  <c r="AA4336" i="1" s="1"/>
  <c r="I4335" i="1"/>
  <c r="K4332" i="1"/>
  <c r="U4336" i="1"/>
  <c r="Y4330" i="1"/>
  <c r="Y4332" i="1"/>
  <c r="O4331" i="1"/>
  <c r="K4333" i="1"/>
  <c r="O4334" i="1"/>
  <c r="O4329" i="1"/>
  <c r="AD4336" i="1"/>
  <c r="Y4335" i="1"/>
  <c r="T4332" i="1"/>
  <c r="T4331" i="1"/>
  <c r="T4334" i="1"/>
  <c r="I4331" i="1"/>
  <c r="M4336" i="1"/>
  <c r="I4332" i="1"/>
  <c r="O4335" i="1"/>
  <c r="O4332" i="1"/>
  <c r="K4335" i="1"/>
  <c r="Y4334" i="1"/>
  <c r="Y4333" i="1"/>
  <c r="AA4333" i="1" s="1"/>
  <c r="W4336" i="1"/>
  <c r="AB4336" i="1"/>
  <c r="K4330" i="1"/>
  <c r="N4333" i="1" l="1"/>
  <c r="S4333" i="1"/>
  <c r="N4335" i="1"/>
  <c r="S4329" i="1"/>
  <c r="X4333" i="1"/>
  <c r="AA4332" i="1"/>
  <c r="S4334" i="1"/>
  <c r="AA4334" i="1"/>
  <c r="S4332" i="1"/>
  <c r="X4332" i="1"/>
  <c r="S4335" i="1"/>
  <c r="X4334" i="1"/>
  <c r="AA4335" i="1"/>
  <c r="AA4330" i="1"/>
  <c r="N4330" i="1"/>
  <c r="N4332" i="1"/>
  <c r="N4336" i="1"/>
  <c r="S4336" i="1"/>
  <c r="X4330" i="1"/>
  <c r="AA4329" i="1"/>
  <c r="X4331" i="1"/>
  <c r="S4331" i="1"/>
  <c r="S4330" i="1"/>
  <c r="N4329" i="1"/>
  <c r="X4336" i="1"/>
  <c r="N4331" i="1"/>
  <c r="N4334" i="1"/>
  <c r="X4335" i="1"/>
  <c r="X4329" i="1"/>
  <c r="H4333" i="1" l="1"/>
  <c r="H4335" i="1"/>
  <c r="H4330" i="1"/>
  <c r="H4329" i="1"/>
  <c r="H4332" i="1"/>
  <c r="H4334" i="1"/>
  <c r="H4331" i="1"/>
  <c r="H4336" i="1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 i="1"/>
  <c r="Q2863" i="1"/>
  <c r="Q3846" i="1"/>
  <c r="AB2862" i="1"/>
  <c r="AB3845" i="1"/>
  <c r="U2859" i="1"/>
  <c r="U3842" i="1"/>
  <c r="J2856" i="1"/>
  <c r="J3839" i="1"/>
  <c r="W2861" i="1"/>
  <c r="W3844" i="1"/>
  <c r="V2860" i="1"/>
  <c r="V3843" i="1"/>
  <c r="I2859" i="1"/>
  <c r="I3842" i="1"/>
  <c r="O2861" i="1"/>
  <c r="O3844" i="1"/>
  <c r="B368" i="2"/>
  <c r="D808" i="33"/>
  <c r="B370" i="2" s="1"/>
  <c r="N808" i="33"/>
  <c r="L370" i="2" s="1"/>
  <c r="D807" i="33"/>
  <c r="B369" i="2" s="1"/>
  <c r="D810" i="33"/>
  <c r="B372" i="2" s="1"/>
  <c r="Z2856" i="1"/>
  <c r="Z3839" i="1"/>
  <c r="Y2863" i="1"/>
  <c r="Y3846" i="1"/>
  <c r="P2862" i="1"/>
  <c r="P3845" i="1"/>
  <c r="M2859" i="1"/>
  <c r="M3842" i="1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 i="2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 i="1"/>
  <c r="K2857" i="1"/>
  <c r="K3840" i="1"/>
  <c r="AC2859" i="1"/>
  <c r="AC3842" i="1"/>
  <c r="U2863" i="1"/>
  <c r="U3846" i="1"/>
  <c r="J2857" i="1" l="1"/>
  <c r="J3840" i="1"/>
  <c r="J2863" i="1"/>
  <c r="J3846" i="1"/>
  <c r="V2856" i="1"/>
  <c r="V3839" i="1"/>
  <c r="K2856" i="1"/>
  <c r="K3839" i="1"/>
  <c r="AD2858" i="1"/>
  <c r="AD3841" i="1"/>
  <c r="Y2856" i="1"/>
  <c r="AA2856" i="1" s="1"/>
  <c r="Y3839" i="1"/>
  <c r="AA3839" i="1" s="1"/>
  <c r="O2856" i="1"/>
  <c r="O3839" i="1"/>
  <c r="K2859" i="1"/>
  <c r="K3842" i="1"/>
  <c r="Z2857" i="1"/>
  <c r="Z3840" i="1"/>
  <c r="AB2857" i="1"/>
  <c r="AB3840" i="1"/>
  <c r="P2861" i="1"/>
  <c r="P3844" i="1"/>
  <c r="O2859" i="1"/>
  <c r="O3842" i="1"/>
  <c r="AD2862" i="1"/>
  <c r="AD3845" i="1"/>
  <c r="I3846" i="1"/>
  <c r="I2863" i="1"/>
  <c r="Y3843" i="1"/>
  <c r="Y2860" i="1"/>
  <c r="P3839" i="1"/>
  <c r="P2856" i="1"/>
  <c r="M2863" i="1"/>
  <c r="M3846" i="1"/>
  <c r="M2858" i="1"/>
  <c r="M3841" i="1"/>
  <c r="AD2856" i="1"/>
  <c r="AD3839" i="1"/>
  <c r="AD2861" i="1"/>
  <c r="AD3844" i="1"/>
  <c r="U2857" i="1"/>
  <c r="U3840" i="1"/>
  <c r="M2856" i="1"/>
  <c r="M3839" i="1"/>
  <c r="P2863" i="1"/>
  <c r="P3846" i="1"/>
  <c r="Y2857" i="1"/>
  <c r="Y3840" i="1"/>
  <c r="T2862" i="1"/>
  <c r="T3845" i="1"/>
  <c r="Q2856" i="1"/>
  <c r="Q3839" i="1"/>
  <c r="O2862" i="1"/>
  <c r="O3845" i="1"/>
  <c r="V2859" i="1"/>
  <c r="V3842" i="1"/>
  <c r="AC2857" i="1"/>
  <c r="AC3840" i="1"/>
  <c r="U2861" i="1"/>
  <c r="U3844" i="1"/>
  <c r="R2857" i="1"/>
  <c r="R3840" i="1"/>
  <c r="AC2860" i="1"/>
  <c r="AC3843" i="1"/>
  <c r="Z2859" i="1"/>
  <c r="Z3842" i="1"/>
  <c r="R2863" i="1"/>
  <c r="R3846" i="1"/>
  <c r="V2862" i="1"/>
  <c r="V3845" i="1"/>
  <c r="O2857" i="1"/>
  <c r="O3840" i="1"/>
  <c r="Q2860" i="1"/>
  <c r="Q3843" i="1"/>
  <c r="AD2859" i="1"/>
  <c r="AD3842" i="1"/>
  <c r="V2863" i="1"/>
  <c r="V3846" i="1"/>
  <c r="Z2862" i="1"/>
  <c r="Z3845" i="1"/>
  <c r="W2857" i="1"/>
  <c r="W3840" i="1"/>
  <c r="R2861" i="1"/>
  <c r="R3844" i="1"/>
  <c r="L2856" i="1"/>
  <c r="L3839" i="1"/>
  <c r="L2859" i="1"/>
  <c r="L3842" i="1"/>
  <c r="L2857" i="1"/>
  <c r="L3840" i="1"/>
  <c r="AD2863" i="1"/>
  <c r="AD3846" i="1"/>
  <c r="Z2858" i="1"/>
  <c r="Z3841" i="1"/>
  <c r="Y2859" i="1"/>
  <c r="Y3842" i="1"/>
  <c r="Z2861" i="1"/>
  <c r="Z3844" i="1"/>
  <c r="P2857" i="1"/>
  <c r="P3840" i="1"/>
  <c r="T2856" i="1"/>
  <c r="T3839" i="1"/>
  <c r="L2860" i="1"/>
  <c r="L3843" i="1"/>
  <c r="Z2860" i="1"/>
  <c r="Z3843" i="1"/>
  <c r="V2857" i="1"/>
  <c r="V3840" i="1"/>
  <c r="T2857" i="1"/>
  <c r="T3840" i="1"/>
  <c r="AB2856" i="1"/>
  <c r="AB3839" i="1"/>
  <c r="P2860" i="1"/>
  <c r="P3843" i="1"/>
  <c r="L2862" i="1"/>
  <c r="L3845" i="1"/>
  <c r="W2858" i="1"/>
  <c r="W3841" i="1"/>
  <c r="U2858" i="1"/>
  <c r="U3841" i="1"/>
  <c r="Q2859" i="1"/>
  <c r="Q3842" i="1"/>
  <c r="I2860" i="1"/>
  <c r="I3843" i="1"/>
  <c r="I2858" i="1"/>
  <c r="I3841" i="1"/>
  <c r="T2861" i="1"/>
  <c r="T3844" i="1"/>
  <c r="W2859" i="1"/>
  <c r="W3842" i="1"/>
  <c r="K2863" i="1"/>
  <c r="K3846" i="1"/>
  <c r="P3842" i="1"/>
  <c r="P2859" i="1"/>
  <c r="W2862" i="1"/>
  <c r="W3845" i="1"/>
  <c r="AB2861" i="1"/>
  <c r="AB3844" i="1"/>
  <c r="Q2857" i="1"/>
  <c r="Q3840" i="1"/>
  <c r="I2861" i="1"/>
  <c r="I3844" i="1"/>
  <c r="AC2863" i="1"/>
  <c r="AC3846" i="1"/>
  <c r="O2858" i="1"/>
  <c r="O3841" i="1"/>
  <c r="Q2858" i="1"/>
  <c r="Q3841" i="1"/>
  <c r="I2862" i="1"/>
  <c r="I3845" i="1"/>
  <c r="M3844" i="1"/>
  <c r="M2861" i="1"/>
  <c r="P2858" i="1"/>
  <c r="P3841" i="1"/>
  <c r="AB2859" i="1"/>
  <c r="AB3842" i="1"/>
  <c r="R2859" i="1"/>
  <c r="R3842" i="1"/>
  <c r="AC2862" i="1"/>
  <c r="AC3845" i="1"/>
  <c r="Q2861" i="1"/>
  <c r="Q3844" i="1"/>
  <c r="T3846" i="1"/>
  <c r="T2863" i="1"/>
  <c r="V2861" i="1"/>
  <c r="V3844" i="1"/>
  <c r="Y2858" i="1"/>
  <c r="Y3841" i="1"/>
  <c r="Q2862" i="1"/>
  <c r="Q3845" i="1"/>
  <c r="M2857" i="1"/>
  <c r="M3840" i="1"/>
  <c r="AB2860" i="1"/>
  <c r="AB3843" i="1"/>
  <c r="J2860" i="1"/>
  <c r="J3843" i="1"/>
  <c r="U2856" i="1"/>
  <c r="U3839" i="1"/>
  <c r="M2860" i="1"/>
  <c r="M3843" i="1"/>
  <c r="AB2863" i="1"/>
  <c r="AB3846" i="1"/>
  <c r="AC2858" i="1"/>
  <c r="AC3841" i="1"/>
  <c r="U2862" i="1"/>
  <c r="U3845" i="1"/>
  <c r="J2858" i="1"/>
  <c r="J3841" i="1"/>
  <c r="Y2861" i="1"/>
  <c r="AA2861" i="1" s="1"/>
  <c r="Y3844" i="1"/>
  <c r="AA3844" i="1" s="1"/>
  <c r="R2860" i="1"/>
  <c r="R3843" i="1"/>
  <c r="I2856" i="1"/>
  <c r="I3839" i="1"/>
  <c r="T2859" i="1"/>
  <c r="T3842" i="1"/>
  <c r="L2863" i="1"/>
  <c r="L3846" i="1"/>
  <c r="J2859" i="1"/>
  <c r="J3842" i="1"/>
  <c r="Y2862" i="1"/>
  <c r="Y3845" i="1"/>
  <c r="R2858" i="1"/>
  <c r="R3841" i="1"/>
  <c r="AC2861" i="1"/>
  <c r="AC3844" i="1"/>
  <c r="K2861" i="1"/>
  <c r="K3844" i="1"/>
  <c r="AC2856" i="1"/>
  <c r="AC3839" i="1"/>
  <c r="U2860" i="1"/>
  <c r="U3843" i="1"/>
  <c r="W2856" i="1"/>
  <c r="W3839" i="1"/>
  <c r="K2860" i="1"/>
  <c r="K3843" i="1"/>
  <c r="Z2863" i="1"/>
  <c r="AA2863" i="1" s="1"/>
  <c r="Z3846" i="1"/>
  <c r="AA3846" i="1" s="1"/>
  <c r="V2858" i="1"/>
  <c r="V3841" i="1"/>
  <c r="J2862" i="1"/>
  <c r="J3845" i="1"/>
  <c r="AB2858" i="1"/>
  <c r="AB3841" i="1"/>
  <c r="T2858" i="1"/>
  <c r="T3841" i="1"/>
  <c r="AD2857" i="1"/>
  <c r="AD3840" i="1"/>
  <c r="O2860" i="1"/>
  <c r="O3843" i="1"/>
  <c r="R2862" i="1"/>
  <c r="R3845" i="1"/>
  <c r="K2858" i="1"/>
  <c r="K3841" i="1"/>
  <c r="W2860" i="1"/>
  <c r="W3843" i="1"/>
  <c r="O2863" i="1"/>
  <c r="O3846" i="1"/>
  <c r="J2861" i="1"/>
  <c r="J3844" i="1"/>
  <c r="L2861" i="1"/>
  <c r="L3844" i="1"/>
  <c r="W2863" i="1"/>
  <c r="W3846" i="1"/>
  <c r="K3845" i="1"/>
  <c r="K2862" i="1"/>
  <c r="M2862" i="1"/>
  <c r="M3845" i="1"/>
  <c r="I2857" i="1"/>
  <c r="I3840" i="1"/>
  <c r="T2860" i="1"/>
  <c r="T3843" i="1"/>
  <c r="R2856" i="1"/>
  <c r="R3839" i="1"/>
  <c r="N3840" i="1" l="1"/>
  <c r="AA3841" i="1"/>
  <c r="AA2862" i="1"/>
  <c r="N2858" i="1"/>
  <c r="S2860" i="1"/>
  <c r="N3841" i="1"/>
  <c r="S3843" i="1"/>
  <c r="N2860" i="1"/>
  <c r="S2863" i="1"/>
  <c r="N3843" i="1"/>
  <c r="S2861" i="1"/>
  <c r="X3841" i="1"/>
  <c r="X2859" i="1"/>
  <c r="N3845" i="1"/>
  <c r="N2857" i="1"/>
  <c r="AA2858" i="1"/>
  <c r="AA2859" i="1"/>
  <c r="AA2857" i="1"/>
  <c r="N2863" i="1"/>
  <c r="X2861" i="1"/>
  <c r="S3845" i="1"/>
  <c r="AA3843" i="1"/>
  <c r="X3846" i="1"/>
  <c r="S3844" i="1"/>
  <c r="S3840" i="1"/>
  <c r="N3842" i="1"/>
  <c r="N3846" i="1"/>
  <c r="X2857" i="1"/>
  <c r="X2856" i="1"/>
  <c r="S3839" i="1"/>
  <c r="X2860" i="1"/>
  <c r="S2858" i="1"/>
  <c r="N2862" i="1"/>
  <c r="S3846" i="1"/>
  <c r="N3844" i="1"/>
  <c r="X3842" i="1"/>
  <c r="X2863" i="1"/>
  <c r="X3844" i="1"/>
  <c r="AA3842" i="1"/>
  <c r="S2862" i="1"/>
  <c r="X3845" i="1"/>
  <c r="AA2860" i="1"/>
  <c r="S2856" i="1"/>
  <c r="N2861" i="1"/>
  <c r="X2862" i="1"/>
  <c r="S3842" i="1"/>
  <c r="N3839" i="1"/>
  <c r="X3843" i="1"/>
  <c r="X2858" i="1"/>
  <c r="AA3845" i="1"/>
  <c r="S3841" i="1"/>
  <c r="X3840" i="1"/>
  <c r="X3839" i="1"/>
  <c r="S2857" i="1"/>
  <c r="AA3840" i="1"/>
  <c r="S2859" i="1"/>
  <c r="N2859" i="1"/>
  <c r="N2856" i="1"/>
  <c r="H2856" i="1" l="1"/>
  <c r="H2857" i="1"/>
  <c r="H3843" i="1"/>
  <c r="H3841" i="1"/>
  <c r="H3845" i="1"/>
  <c r="H2863" i="1"/>
  <c r="H3839" i="1"/>
  <c r="H2858" i="1"/>
  <c r="H2860" i="1"/>
  <c r="H3844" i="1"/>
  <c r="H3846" i="1"/>
  <c r="H2861" i="1"/>
  <c r="H2859" i="1"/>
  <c r="H3840" i="1"/>
  <c r="H2862" i="1"/>
  <c r="H3842" i="1"/>
  <c r="I2190" i="1" l="1"/>
  <c r="J2190" i="1"/>
  <c r="K2190" i="1"/>
  <c r="L2190" i="1"/>
  <c r="M2190" i="1"/>
  <c r="O2190" i="1"/>
  <c r="P2190" i="1"/>
  <c r="Q2190" i="1"/>
  <c r="R2190" i="1"/>
  <c r="T2190" i="1"/>
  <c r="U2190" i="1"/>
  <c r="V2190" i="1"/>
  <c r="W2190" i="1"/>
  <c r="Y2190" i="1"/>
  <c r="Z2190" i="1"/>
  <c r="AB2190" i="1"/>
  <c r="AC2190" i="1"/>
  <c r="AD2190" i="1"/>
  <c r="I2191" i="1"/>
  <c r="J2191" i="1"/>
  <c r="K2191" i="1"/>
  <c r="L2191" i="1"/>
  <c r="M2191" i="1"/>
  <c r="O2191" i="1"/>
  <c r="P2191" i="1"/>
  <c r="Q2191" i="1"/>
  <c r="R2191" i="1"/>
  <c r="T2191" i="1"/>
  <c r="U2191" i="1"/>
  <c r="V2191" i="1"/>
  <c r="W2191" i="1"/>
  <c r="Y2191" i="1"/>
  <c r="Z2191" i="1"/>
  <c r="AB2191" i="1"/>
  <c r="AC2191" i="1"/>
  <c r="AD2191" i="1"/>
  <c r="I2192" i="1"/>
  <c r="J2192" i="1"/>
  <c r="K2192" i="1"/>
  <c r="L2192" i="1"/>
  <c r="M2192" i="1"/>
  <c r="O2192" i="1"/>
  <c r="P2192" i="1"/>
  <c r="Q2192" i="1"/>
  <c r="R2192" i="1"/>
  <c r="T2192" i="1"/>
  <c r="U2192" i="1"/>
  <c r="V2192" i="1"/>
  <c r="W2192" i="1"/>
  <c r="Y2192" i="1"/>
  <c r="Z2192" i="1"/>
  <c r="AB2192" i="1"/>
  <c r="AC2192" i="1"/>
  <c r="AD2192" i="1"/>
  <c r="I2193" i="1"/>
  <c r="J2193" i="1"/>
  <c r="K2193" i="1"/>
  <c r="L2193" i="1"/>
  <c r="M2193" i="1"/>
  <c r="O2193" i="1"/>
  <c r="P2193" i="1"/>
  <c r="Q2193" i="1"/>
  <c r="R2193" i="1"/>
  <c r="T2193" i="1"/>
  <c r="U2193" i="1"/>
  <c r="V2193" i="1"/>
  <c r="W2193" i="1"/>
  <c r="Y2193" i="1"/>
  <c r="Z2193" i="1"/>
  <c r="AB2193" i="1"/>
  <c r="AC2193" i="1"/>
  <c r="AD2193" i="1"/>
  <c r="I2194" i="1"/>
  <c r="J2194" i="1"/>
  <c r="K2194" i="1"/>
  <c r="L2194" i="1"/>
  <c r="M2194" i="1"/>
  <c r="O2194" i="1"/>
  <c r="P2194" i="1"/>
  <c r="Q2194" i="1"/>
  <c r="R2194" i="1"/>
  <c r="T2194" i="1"/>
  <c r="U2194" i="1"/>
  <c r="V2194" i="1"/>
  <c r="W2194" i="1"/>
  <c r="Y2194" i="1"/>
  <c r="Z2194" i="1"/>
  <c r="AB2194" i="1"/>
  <c r="AC2194" i="1"/>
  <c r="AD2194" i="1"/>
  <c r="I2195" i="1"/>
  <c r="J2195" i="1"/>
  <c r="K2195" i="1"/>
  <c r="L2195" i="1"/>
  <c r="M2195" i="1"/>
  <c r="O2195" i="1"/>
  <c r="P2195" i="1"/>
  <c r="Q2195" i="1"/>
  <c r="R2195" i="1"/>
  <c r="T2195" i="1"/>
  <c r="U2195" i="1"/>
  <c r="V2195" i="1"/>
  <c r="W2195" i="1"/>
  <c r="Y2195" i="1"/>
  <c r="Z2195" i="1"/>
  <c r="AB2195" i="1"/>
  <c r="AC2195" i="1"/>
  <c r="AD2195" i="1"/>
  <c r="I2196" i="1"/>
  <c r="J2196" i="1"/>
  <c r="K2196" i="1"/>
  <c r="L2196" i="1"/>
  <c r="M2196" i="1"/>
  <c r="O2196" i="1"/>
  <c r="P2196" i="1"/>
  <c r="Q2196" i="1"/>
  <c r="R2196" i="1"/>
  <c r="T2196" i="1"/>
  <c r="U2196" i="1"/>
  <c r="V2196" i="1"/>
  <c r="W2196" i="1"/>
  <c r="Y2196" i="1"/>
  <c r="Z2196" i="1"/>
  <c r="AB2196" i="1"/>
  <c r="AC2196" i="1"/>
  <c r="AD2196" i="1"/>
  <c r="I2197" i="1"/>
  <c r="J2197" i="1"/>
  <c r="K2197" i="1"/>
  <c r="L2197" i="1"/>
  <c r="M2197" i="1"/>
  <c r="O2197" i="1"/>
  <c r="P2197" i="1"/>
  <c r="Q2197" i="1"/>
  <c r="R2197" i="1"/>
  <c r="T2197" i="1"/>
  <c r="U2197" i="1"/>
  <c r="V2197" i="1"/>
  <c r="W2197" i="1"/>
  <c r="Y2197" i="1"/>
  <c r="Z2197" i="1"/>
  <c r="AB2197" i="1"/>
  <c r="AC2197" i="1"/>
  <c r="AD2197" i="1"/>
  <c r="N2194" i="1" l="1"/>
  <c r="N2190" i="1"/>
  <c r="S2191" i="1"/>
  <c r="S2195" i="1"/>
  <c r="N2195" i="1"/>
  <c r="X2196" i="1"/>
  <c r="S2196" i="1"/>
  <c r="AA2193" i="1"/>
  <c r="AA2191" i="1"/>
  <c r="X2190" i="1"/>
  <c r="S2197" i="1"/>
  <c r="X2192" i="1"/>
  <c r="S2192" i="1"/>
  <c r="S2193" i="1"/>
  <c r="AA2197" i="1"/>
  <c r="AA2195" i="1"/>
  <c r="N2191" i="1"/>
  <c r="X2197" i="1"/>
  <c r="X2194" i="1"/>
  <c r="X2193" i="1"/>
  <c r="S2194" i="1"/>
  <c r="S2190" i="1"/>
  <c r="AA2196" i="1"/>
  <c r="N2196" i="1"/>
  <c r="X2195" i="1"/>
  <c r="AA2194" i="1"/>
  <c r="AA2192" i="1"/>
  <c r="N2192" i="1"/>
  <c r="N2197" i="1"/>
  <c r="X2191" i="1"/>
  <c r="AA2190" i="1"/>
  <c r="N2193" i="1"/>
  <c r="I2848" i="1"/>
  <c r="J2848" i="1"/>
  <c r="K2848" i="1"/>
  <c r="L2848" i="1"/>
  <c r="M2848" i="1"/>
  <c r="O2848" i="1"/>
  <c r="P2848" i="1"/>
  <c r="Q2848" i="1"/>
  <c r="R2848" i="1"/>
  <c r="T2848" i="1"/>
  <c r="U2848" i="1"/>
  <c r="V2848" i="1"/>
  <c r="W2848" i="1"/>
  <c r="Y2848" i="1"/>
  <c r="Z2848" i="1"/>
  <c r="AB2848" i="1"/>
  <c r="AC2848" i="1"/>
  <c r="AD2848" i="1"/>
  <c r="I2849" i="1"/>
  <c r="J2849" i="1"/>
  <c r="K2849" i="1"/>
  <c r="L2849" i="1"/>
  <c r="M2849" i="1"/>
  <c r="O2849" i="1"/>
  <c r="P2849" i="1"/>
  <c r="Q2849" i="1"/>
  <c r="R2849" i="1"/>
  <c r="T2849" i="1"/>
  <c r="U2849" i="1"/>
  <c r="V2849" i="1"/>
  <c r="W2849" i="1"/>
  <c r="Y2849" i="1"/>
  <c r="Z2849" i="1"/>
  <c r="AB2849" i="1"/>
  <c r="AC2849" i="1"/>
  <c r="AD2849" i="1"/>
  <c r="I2850" i="1"/>
  <c r="J2850" i="1"/>
  <c r="K2850" i="1"/>
  <c r="L2850" i="1"/>
  <c r="M2850" i="1"/>
  <c r="O2850" i="1"/>
  <c r="P2850" i="1"/>
  <c r="Q2850" i="1"/>
  <c r="R2850" i="1"/>
  <c r="T2850" i="1"/>
  <c r="U2850" i="1"/>
  <c r="V2850" i="1"/>
  <c r="W2850" i="1"/>
  <c r="Y2850" i="1"/>
  <c r="Z2850" i="1"/>
  <c r="AB2850" i="1"/>
  <c r="AC2850" i="1"/>
  <c r="AD2850" i="1"/>
  <c r="I2851" i="1"/>
  <c r="J2851" i="1"/>
  <c r="K2851" i="1"/>
  <c r="L2851" i="1"/>
  <c r="M2851" i="1"/>
  <c r="O2851" i="1"/>
  <c r="P2851" i="1"/>
  <c r="Q2851" i="1"/>
  <c r="R2851" i="1"/>
  <c r="T2851" i="1"/>
  <c r="U2851" i="1"/>
  <c r="V2851" i="1"/>
  <c r="W2851" i="1"/>
  <c r="Y2851" i="1"/>
  <c r="Z2851" i="1"/>
  <c r="AB2851" i="1"/>
  <c r="AC2851" i="1"/>
  <c r="AD2851" i="1"/>
  <c r="I2852" i="1"/>
  <c r="J2852" i="1"/>
  <c r="K2852" i="1"/>
  <c r="L2852" i="1"/>
  <c r="M2852" i="1"/>
  <c r="O2852" i="1"/>
  <c r="P2852" i="1"/>
  <c r="Q2852" i="1"/>
  <c r="R2852" i="1"/>
  <c r="T2852" i="1"/>
  <c r="U2852" i="1"/>
  <c r="V2852" i="1"/>
  <c r="W2852" i="1"/>
  <c r="Y2852" i="1"/>
  <c r="Z2852" i="1"/>
  <c r="AB2852" i="1"/>
  <c r="AC2852" i="1"/>
  <c r="AD2852" i="1"/>
  <c r="I2853" i="1"/>
  <c r="J2853" i="1"/>
  <c r="K2853" i="1"/>
  <c r="L2853" i="1"/>
  <c r="M2853" i="1"/>
  <c r="O2853" i="1"/>
  <c r="P2853" i="1"/>
  <c r="Q2853" i="1"/>
  <c r="R2853" i="1"/>
  <c r="T2853" i="1"/>
  <c r="U2853" i="1"/>
  <c r="V2853" i="1"/>
  <c r="W2853" i="1"/>
  <c r="Y2853" i="1"/>
  <c r="Z2853" i="1"/>
  <c r="AB2853" i="1"/>
  <c r="AC2853" i="1"/>
  <c r="AD2853" i="1"/>
  <c r="I2854" i="1"/>
  <c r="J2854" i="1"/>
  <c r="K2854" i="1"/>
  <c r="L2854" i="1"/>
  <c r="M2854" i="1"/>
  <c r="O2854" i="1"/>
  <c r="P2854" i="1"/>
  <c r="Q2854" i="1"/>
  <c r="R2854" i="1"/>
  <c r="T2854" i="1"/>
  <c r="U2854" i="1"/>
  <c r="V2854" i="1"/>
  <c r="W2854" i="1"/>
  <c r="Y2854" i="1"/>
  <c r="Z2854" i="1"/>
  <c r="AB2854" i="1"/>
  <c r="AC2854" i="1"/>
  <c r="AD2854" i="1"/>
  <c r="I2855" i="1"/>
  <c r="J2855" i="1"/>
  <c r="K2855" i="1"/>
  <c r="L2855" i="1"/>
  <c r="M2855" i="1"/>
  <c r="O2855" i="1"/>
  <c r="P2855" i="1"/>
  <c r="Q2855" i="1"/>
  <c r="R2855" i="1"/>
  <c r="T2855" i="1"/>
  <c r="U2855" i="1"/>
  <c r="V2855" i="1"/>
  <c r="W2855" i="1"/>
  <c r="Y2855" i="1"/>
  <c r="Z2855" i="1"/>
  <c r="AB2855" i="1"/>
  <c r="AC2855" i="1"/>
  <c r="AD2855" i="1"/>
  <c r="H2190" i="1" l="1"/>
  <c r="AA2853" i="1"/>
  <c r="AA2849" i="1"/>
  <c r="H2193" i="1"/>
  <c r="N2851" i="1"/>
  <c r="AA2848" i="1"/>
  <c r="H2192" i="1"/>
  <c r="H2197" i="1"/>
  <c r="H2195" i="1"/>
  <c r="S2852" i="1"/>
  <c r="N2852" i="1"/>
  <c r="H2194" i="1"/>
  <c r="S2855" i="1"/>
  <c r="AA2852" i="1"/>
  <c r="S2848" i="1"/>
  <c r="H2196" i="1"/>
  <c r="X2849" i="1"/>
  <c r="H2191" i="1"/>
  <c r="N2855" i="1"/>
  <c r="X2854" i="1"/>
  <c r="S2854" i="1"/>
  <c r="N2850" i="1"/>
  <c r="X2848" i="1"/>
  <c r="X2853" i="1"/>
  <c r="S2853" i="1"/>
  <c r="N2853" i="1"/>
  <c r="S2851" i="1"/>
  <c r="AA2855" i="1"/>
  <c r="AA2850" i="1"/>
  <c r="AA2851" i="1"/>
  <c r="X2855" i="1"/>
  <c r="AA2854" i="1"/>
  <c r="X2850" i="1"/>
  <c r="S2850" i="1"/>
  <c r="S2849" i="1"/>
  <c r="N2849" i="1"/>
  <c r="N2848" i="1"/>
  <c r="N2854" i="1"/>
  <c r="X2852" i="1"/>
  <c r="H2852" i="1" s="1"/>
  <c r="X2851" i="1"/>
  <c r="H2850" i="1" l="1"/>
  <c r="H2853" i="1"/>
  <c r="H2848" i="1"/>
  <c r="H2851" i="1"/>
  <c r="H2855" i="1"/>
  <c r="H2854" i="1"/>
  <c r="H2849" i="1"/>
  <c r="I3290" i="1"/>
  <c r="J3290" i="1"/>
  <c r="K3290" i="1"/>
  <c r="L3290" i="1"/>
  <c r="M3290" i="1"/>
  <c r="O3290" i="1"/>
  <c r="P3290" i="1"/>
  <c r="Q3290" i="1"/>
  <c r="R3290" i="1"/>
  <c r="T3290" i="1"/>
  <c r="U3290" i="1"/>
  <c r="V3290" i="1"/>
  <c r="W3290" i="1"/>
  <c r="Y3290" i="1"/>
  <c r="Z3290" i="1"/>
  <c r="AB3290" i="1"/>
  <c r="AC3290" i="1"/>
  <c r="AD3290" i="1"/>
  <c r="I3291" i="1"/>
  <c r="J3291" i="1"/>
  <c r="K3291" i="1"/>
  <c r="L3291" i="1"/>
  <c r="M3291" i="1"/>
  <c r="O3291" i="1"/>
  <c r="P3291" i="1"/>
  <c r="Q3291" i="1"/>
  <c r="R3291" i="1"/>
  <c r="T3291" i="1"/>
  <c r="U3291" i="1"/>
  <c r="V3291" i="1"/>
  <c r="W3291" i="1"/>
  <c r="Y3291" i="1"/>
  <c r="Z3291" i="1"/>
  <c r="AB3291" i="1"/>
  <c r="AC3291" i="1"/>
  <c r="AD3291" i="1"/>
  <c r="I3292" i="1"/>
  <c r="J3292" i="1"/>
  <c r="K3292" i="1"/>
  <c r="L3292" i="1"/>
  <c r="M3292" i="1"/>
  <c r="O3292" i="1"/>
  <c r="P3292" i="1"/>
  <c r="Q3292" i="1"/>
  <c r="R3292" i="1"/>
  <c r="T3292" i="1"/>
  <c r="U3292" i="1"/>
  <c r="V3292" i="1"/>
  <c r="W3292" i="1"/>
  <c r="Y3292" i="1"/>
  <c r="Z3292" i="1"/>
  <c r="AB3292" i="1"/>
  <c r="AC3292" i="1"/>
  <c r="AD3292" i="1"/>
  <c r="I3293" i="1"/>
  <c r="J3293" i="1"/>
  <c r="K3293" i="1"/>
  <c r="L3293" i="1"/>
  <c r="M3293" i="1"/>
  <c r="O3293" i="1"/>
  <c r="P3293" i="1"/>
  <c r="Q3293" i="1"/>
  <c r="R3293" i="1"/>
  <c r="T3293" i="1"/>
  <c r="U3293" i="1"/>
  <c r="V3293" i="1"/>
  <c r="W3293" i="1"/>
  <c r="Y3293" i="1"/>
  <c r="Z3293" i="1"/>
  <c r="AB3293" i="1"/>
  <c r="AC3293" i="1"/>
  <c r="AD3293" i="1"/>
  <c r="I3294" i="1"/>
  <c r="J3294" i="1"/>
  <c r="K3294" i="1"/>
  <c r="L3294" i="1"/>
  <c r="M3294" i="1"/>
  <c r="O3294" i="1"/>
  <c r="P3294" i="1"/>
  <c r="Q3294" i="1"/>
  <c r="R3294" i="1"/>
  <c r="T3294" i="1"/>
  <c r="U3294" i="1"/>
  <c r="V3294" i="1"/>
  <c r="W3294" i="1"/>
  <c r="Y3294" i="1"/>
  <c r="Z3294" i="1"/>
  <c r="AB3294" i="1"/>
  <c r="AC3294" i="1"/>
  <c r="AD3294" i="1"/>
  <c r="I3295" i="1"/>
  <c r="J3295" i="1"/>
  <c r="K3295" i="1"/>
  <c r="L3295" i="1"/>
  <c r="M3295" i="1"/>
  <c r="O3295" i="1"/>
  <c r="P3295" i="1"/>
  <c r="Q3295" i="1"/>
  <c r="R3295" i="1"/>
  <c r="T3295" i="1"/>
  <c r="U3295" i="1"/>
  <c r="V3295" i="1"/>
  <c r="W3295" i="1"/>
  <c r="Y3295" i="1"/>
  <c r="Z3295" i="1"/>
  <c r="AB3295" i="1"/>
  <c r="AC3295" i="1"/>
  <c r="AD3295" i="1"/>
  <c r="I3296" i="1"/>
  <c r="J3296" i="1"/>
  <c r="K3296" i="1"/>
  <c r="L3296" i="1"/>
  <c r="M3296" i="1"/>
  <c r="O3296" i="1"/>
  <c r="P3296" i="1"/>
  <c r="Q3296" i="1"/>
  <c r="R3296" i="1"/>
  <c r="T3296" i="1"/>
  <c r="U3296" i="1"/>
  <c r="V3296" i="1"/>
  <c r="W3296" i="1"/>
  <c r="Y3296" i="1"/>
  <c r="Z3296" i="1"/>
  <c r="AB3296" i="1"/>
  <c r="AC3296" i="1"/>
  <c r="AD3296" i="1"/>
  <c r="I3297" i="1"/>
  <c r="J3297" i="1"/>
  <c r="K3297" i="1"/>
  <c r="L3297" i="1"/>
  <c r="M3297" i="1"/>
  <c r="O3297" i="1"/>
  <c r="P3297" i="1"/>
  <c r="Q3297" i="1"/>
  <c r="R3297" i="1"/>
  <c r="T3297" i="1"/>
  <c r="U3297" i="1"/>
  <c r="V3297" i="1"/>
  <c r="W3297" i="1"/>
  <c r="Y3297" i="1"/>
  <c r="Z3297" i="1"/>
  <c r="AB3297" i="1"/>
  <c r="AC3297" i="1"/>
  <c r="AD3297" i="1"/>
  <c r="I4257" i="1"/>
  <c r="J4257" i="1"/>
  <c r="K4257" i="1"/>
  <c r="L4257" i="1"/>
  <c r="M4257" i="1"/>
  <c r="O4257" i="1"/>
  <c r="P4257" i="1"/>
  <c r="Q4257" i="1"/>
  <c r="R4257" i="1"/>
  <c r="T4257" i="1"/>
  <c r="U4257" i="1"/>
  <c r="V4257" i="1"/>
  <c r="W4257" i="1"/>
  <c r="Y4257" i="1"/>
  <c r="Z4257" i="1"/>
  <c r="AB4257" i="1"/>
  <c r="AC4257" i="1"/>
  <c r="AD4257" i="1"/>
  <c r="I4258" i="1"/>
  <c r="J4258" i="1"/>
  <c r="K4258" i="1"/>
  <c r="L4258" i="1"/>
  <c r="M4258" i="1"/>
  <c r="O4258" i="1"/>
  <c r="P4258" i="1"/>
  <c r="Q4258" i="1"/>
  <c r="R4258" i="1"/>
  <c r="T4258" i="1"/>
  <c r="U4258" i="1"/>
  <c r="V4258" i="1"/>
  <c r="W4258" i="1"/>
  <c r="Y4258" i="1"/>
  <c r="Z4258" i="1"/>
  <c r="AB4258" i="1"/>
  <c r="AC4258" i="1"/>
  <c r="AD4258" i="1"/>
  <c r="I4259" i="1"/>
  <c r="J4259" i="1"/>
  <c r="K4259" i="1"/>
  <c r="L4259" i="1"/>
  <c r="M4259" i="1"/>
  <c r="O4259" i="1"/>
  <c r="P4259" i="1"/>
  <c r="Q4259" i="1"/>
  <c r="R4259" i="1"/>
  <c r="T4259" i="1"/>
  <c r="U4259" i="1"/>
  <c r="V4259" i="1"/>
  <c r="W4259" i="1"/>
  <c r="Y4259" i="1"/>
  <c r="Z4259" i="1"/>
  <c r="AB4259" i="1"/>
  <c r="AC4259" i="1"/>
  <c r="AD4259" i="1"/>
  <c r="I4260" i="1"/>
  <c r="J4260" i="1"/>
  <c r="K4260" i="1"/>
  <c r="L4260" i="1"/>
  <c r="M4260" i="1"/>
  <c r="O4260" i="1"/>
  <c r="P4260" i="1"/>
  <c r="Q4260" i="1"/>
  <c r="R4260" i="1"/>
  <c r="T4260" i="1"/>
  <c r="U4260" i="1"/>
  <c r="V4260" i="1"/>
  <c r="W4260" i="1"/>
  <c r="Y4260" i="1"/>
  <c r="Z4260" i="1"/>
  <c r="AB4260" i="1"/>
  <c r="AC4260" i="1"/>
  <c r="AD4260" i="1"/>
  <c r="I4261" i="1"/>
  <c r="J4261" i="1"/>
  <c r="K4261" i="1"/>
  <c r="L4261" i="1"/>
  <c r="M4261" i="1"/>
  <c r="O4261" i="1"/>
  <c r="P4261" i="1"/>
  <c r="Q4261" i="1"/>
  <c r="R4261" i="1"/>
  <c r="T4261" i="1"/>
  <c r="U4261" i="1"/>
  <c r="V4261" i="1"/>
  <c r="W4261" i="1"/>
  <c r="Y4261" i="1"/>
  <c r="Z4261" i="1"/>
  <c r="AB4261" i="1"/>
  <c r="AC4261" i="1"/>
  <c r="AD4261" i="1"/>
  <c r="I4262" i="1"/>
  <c r="J4262" i="1"/>
  <c r="K4262" i="1"/>
  <c r="L4262" i="1"/>
  <c r="M4262" i="1"/>
  <c r="O4262" i="1"/>
  <c r="P4262" i="1"/>
  <c r="Q4262" i="1"/>
  <c r="R4262" i="1"/>
  <c r="T4262" i="1"/>
  <c r="U4262" i="1"/>
  <c r="V4262" i="1"/>
  <c r="W4262" i="1"/>
  <c r="Y4262" i="1"/>
  <c r="Z4262" i="1"/>
  <c r="AB4262" i="1"/>
  <c r="AC4262" i="1"/>
  <c r="AD4262" i="1"/>
  <c r="I4263" i="1"/>
  <c r="J4263" i="1"/>
  <c r="K4263" i="1"/>
  <c r="L4263" i="1"/>
  <c r="M4263" i="1"/>
  <c r="O4263" i="1"/>
  <c r="P4263" i="1"/>
  <c r="Q4263" i="1"/>
  <c r="R4263" i="1"/>
  <c r="T4263" i="1"/>
  <c r="U4263" i="1"/>
  <c r="V4263" i="1"/>
  <c r="W4263" i="1"/>
  <c r="Y4263" i="1"/>
  <c r="Z4263" i="1"/>
  <c r="AB4263" i="1"/>
  <c r="AC4263" i="1"/>
  <c r="AD4263" i="1"/>
  <c r="I4264" i="1"/>
  <c r="J4264" i="1"/>
  <c r="K4264" i="1"/>
  <c r="L4264" i="1"/>
  <c r="M4264" i="1"/>
  <c r="O4264" i="1"/>
  <c r="P4264" i="1"/>
  <c r="Q4264" i="1"/>
  <c r="R4264" i="1"/>
  <c r="T4264" i="1"/>
  <c r="U4264" i="1"/>
  <c r="V4264" i="1"/>
  <c r="W4264" i="1"/>
  <c r="Y4264" i="1"/>
  <c r="Z4264" i="1"/>
  <c r="AB4264" i="1"/>
  <c r="AC4264" i="1"/>
  <c r="AD4264" i="1"/>
  <c r="N3290" i="1" l="1"/>
  <c r="N3296" i="1"/>
  <c r="AA4263" i="1"/>
  <c r="AA3294" i="1"/>
  <c r="S3295" i="1"/>
  <c r="X3291" i="1"/>
  <c r="AA4259" i="1"/>
  <c r="AA3296" i="1"/>
  <c r="AA4262" i="1"/>
  <c r="S4259" i="1"/>
  <c r="S3297" i="1"/>
  <c r="N3297" i="1"/>
  <c r="S3296" i="1"/>
  <c r="AA4261" i="1"/>
  <c r="S4261" i="1"/>
  <c r="N4262" i="1"/>
  <c r="AA3297" i="1"/>
  <c r="S3293" i="1"/>
  <c r="N3291" i="1"/>
  <c r="X4264" i="1"/>
  <c r="X4260" i="1"/>
  <c r="N4258" i="1"/>
  <c r="X4257" i="1"/>
  <c r="N4257" i="1"/>
  <c r="AA3295" i="1"/>
  <c r="AA3293" i="1"/>
  <c r="N3292" i="1"/>
  <c r="S4263" i="1"/>
  <c r="N4260" i="1"/>
  <c r="X4258" i="1"/>
  <c r="X3294" i="1"/>
  <c r="S3294" i="1"/>
  <c r="AA3292" i="1"/>
  <c r="N3293" i="1"/>
  <c r="S3292" i="1"/>
  <c r="X3290" i="1"/>
  <c r="AA4264" i="1"/>
  <c r="N4264" i="1"/>
  <c r="X4263" i="1"/>
  <c r="AA4260" i="1"/>
  <c r="AA4257" i="1"/>
  <c r="X3297" i="1"/>
  <c r="X3296" i="1"/>
  <c r="X3295" i="1"/>
  <c r="X3293" i="1"/>
  <c r="X3292" i="1"/>
  <c r="AA3291" i="1"/>
  <c r="AA3290" i="1"/>
  <c r="S4264" i="1"/>
  <c r="X4262" i="1"/>
  <c r="S4262" i="1"/>
  <c r="S4257" i="1"/>
  <c r="N3295" i="1"/>
  <c r="N3294" i="1"/>
  <c r="S3291" i="1"/>
  <c r="S3290" i="1"/>
  <c r="H3290" i="1" s="1"/>
  <c r="N4259" i="1"/>
  <c r="N4263" i="1"/>
  <c r="X4261" i="1"/>
  <c r="S4260" i="1"/>
  <c r="N4261" i="1"/>
  <c r="X4259" i="1"/>
  <c r="AA4258" i="1"/>
  <c r="S4258" i="1"/>
  <c r="I3831" i="1"/>
  <c r="J3831" i="1"/>
  <c r="K3831" i="1"/>
  <c r="L3831" i="1"/>
  <c r="M3831" i="1"/>
  <c r="O3831" i="1"/>
  <c r="P3831" i="1"/>
  <c r="Q3831" i="1"/>
  <c r="R3831" i="1"/>
  <c r="T3831" i="1"/>
  <c r="U3831" i="1"/>
  <c r="V3831" i="1"/>
  <c r="W3831" i="1"/>
  <c r="Y3831" i="1"/>
  <c r="Z3831" i="1"/>
  <c r="AB3831" i="1"/>
  <c r="AC3831" i="1"/>
  <c r="AD3831" i="1"/>
  <c r="I3832" i="1"/>
  <c r="J3832" i="1"/>
  <c r="K3832" i="1"/>
  <c r="L3832" i="1"/>
  <c r="M3832" i="1"/>
  <c r="O3832" i="1"/>
  <c r="P3832" i="1"/>
  <c r="Q3832" i="1"/>
  <c r="R3832" i="1"/>
  <c r="T3832" i="1"/>
  <c r="U3832" i="1"/>
  <c r="V3832" i="1"/>
  <c r="W3832" i="1"/>
  <c r="Y3832" i="1"/>
  <c r="Z3832" i="1"/>
  <c r="AB3832" i="1"/>
  <c r="AC3832" i="1"/>
  <c r="AD3832" i="1"/>
  <c r="I3833" i="1"/>
  <c r="J3833" i="1"/>
  <c r="K3833" i="1"/>
  <c r="L3833" i="1"/>
  <c r="M3833" i="1"/>
  <c r="O3833" i="1"/>
  <c r="P3833" i="1"/>
  <c r="Q3833" i="1"/>
  <c r="R3833" i="1"/>
  <c r="T3833" i="1"/>
  <c r="U3833" i="1"/>
  <c r="V3833" i="1"/>
  <c r="W3833" i="1"/>
  <c r="Y3833" i="1"/>
  <c r="Z3833" i="1"/>
  <c r="AB3833" i="1"/>
  <c r="AC3833" i="1"/>
  <c r="AD3833" i="1"/>
  <c r="I3834" i="1"/>
  <c r="J3834" i="1"/>
  <c r="K3834" i="1"/>
  <c r="L3834" i="1"/>
  <c r="M3834" i="1"/>
  <c r="O3834" i="1"/>
  <c r="P3834" i="1"/>
  <c r="Q3834" i="1"/>
  <c r="R3834" i="1"/>
  <c r="T3834" i="1"/>
  <c r="U3834" i="1"/>
  <c r="V3834" i="1"/>
  <c r="W3834" i="1"/>
  <c r="Y3834" i="1"/>
  <c r="Z3834" i="1"/>
  <c r="AB3834" i="1"/>
  <c r="AC3834" i="1"/>
  <c r="AD3834" i="1"/>
  <c r="I3835" i="1"/>
  <c r="J3835" i="1"/>
  <c r="K3835" i="1"/>
  <c r="L3835" i="1"/>
  <c r="M3835" i="1"/>
  <c r="O3835" i="1"/>
  <c r="P3835" i="1"/>
  <c r="Q3835" i="1"/>
  <c r="R3835" i="1"/>
  <c r="T3835" i="1"/>
  <c r="U3835" i="1"/>
  <c r="V3835" i="1"/>
  <c r="W3835" i="1"/>
  <c r="Y3835" i="1"/>
  <c r="Z3835" i="1"/>
  <c r="AB3835" i="1"/>
  <c r="AC3835" i="1"/>
  <c r="AD3835" i="1"/>
  <c r="I3836" i="1"/>
  <c r="J3836" i="1"/>
  <c r="K3836" i="1"/>
  <c r="L3836" i="1"/>
  <c r="M3836" i="1"/>
  <c r="O3836" i="1"/>
  <c r="P3836" i="1"/>
  <c r="Q3836" i="1"/>
  <c r="R3836" i="1"/>
  <c r="T3836" i="1"/>
  <c r="U3836" i="1"/>
  <c r="V3836" i="1"/>
  <c r="W3836" i="1"/>
  <c r="Y3836" i="1"/>
  <c r="Z3836" i="1"/>
  <c r="AB3836" i="1"/>
  <c r="AC3836" i="1"/>
  <c r="AD3836" i="1"/>
  <c r="I3837" i="1"/>
  <c r="J3837" i="1"/>
  <c r="K3837" i="1"/>
  <c r="L3837" i="1"/>
  <c r="M3837" i="1"/>
  <c r="O3837" i="1"/>
  <c r="P3837" i="1"/>
  <c r="Q3837" i="1"/>
  <c r="R3837" i="1"/>
  <c r="T3837" i="1"/>
  <c r="U3837" i="1"/>
  <c r="V3837" i="1"/>
  <c r="W3837" i="1"/>
  <c r="Y3837" i="1"/>
  <c r="Z3837" i="1"/>
  <c r="AB3837" i="1"/>
  <c r="AC3837" i="1"/>
  <c r="AD3837" i="1"/>
  <c r="I3838" i="1"/>
  <c r="J3838" i="1"/>
  <c r="K3838" i="1"/>
  <c r="L3838" i="1"/>
  <c r="M3838" i="1"/>
  <c r="O3838" i="1"/>
  <c r="P3838" i="1"/>
  <c r="Q3838" i="1"/>
  <c r="R3838" i="1"/>
  <c r="T3838" i="1"/>
  <c r="U3838" i="1"/>
  <c r="V3838" i="1"/>
  <c r="W3838" i="1"/>
  <c r="Y3838" i="1"/>
  <c r="Z3838" i="1"/>
  <c r="AB3838" i="1"/>
  <c r="AC3838" i="1"/>
  <c r="AD3838" i="1"/>
  <c r="H3294" i="1" l="1"/>
  <c r="H4259" i="1"/>
  <c r="H4262" i="1"/>
  <c r="H3296" i="1"/>
  <c r="H3293" i="1"/>
  <c r="H3295" i="1"/>
  <c r="H4263" i="1"/>
  <c r="H4264" i="1"/>
  <c r="H4258" i="1"/>
  <c r="H4257" i="1"/>
  <c r="H3292" i="1"/>
  <c r="H3291" i="1"/>
  <c r="H3297" i="1"/>
  <c r="AA3835" i="1"/>
  <c r="AA3831" i="1"/>
  <c r="AA3832" i="1"/>
  <c r="H4261" i="1"/>
  <c r="H4260" i="1"/>
  <c r="N3834" i="1"/>
  <c r="AA3833" i="1"/>
  <c r="N3838" i="1"/>
  <c r="X3836" i="1"/>
  <c r="AA3834" i="1"/>
  <c r="S3838" i="1"/>
  <c r="AA3836" i="1"/>
  <c r="X3832" i="1"/>
  <c r="S3835" i="1"/>
  <c r="S3834" i="1"/>
  <c r="S3831" i="1"/>
  <c r="AA3838" i="1"/>
  <c r="AA3837" i="1"/>
  <c r="S3836" i="1"/>
  <c r="X3837" i="1"/>
  <c r="S3837" i="1"/>
  <c r="X3835" i="1"/>
  <c r="X3833" i="1"/>
  <c r="S3833" i="1"/>
  <c r="X3831" i="1"/>
  <c r="X3838" i="1"/>
  <c r="X3834" i="1"/>
  <c r="N3837" i="1"/>
  <c r="N3833" i="1"/>
  <c r="N3836" i="1"/>
  <c r="S3832" i="1"/>
  <c r="N3832" i="1"/>
  <c r="N3835" i="1"/>
  <c r="N3831" i="1"/>
  <c r="H3834" i="1" l="1"/>
  <c r="H3831" i="1"/>
  <c r="H3837" i="1"/>
  <c r="H3832" i="1"/>
  <c r="H3833" i="1"/>
  <c r="H3836" i="1"/>
  <c r="H3838" i="1"/>
  <c r="H3835" i="1"/>
  <c r="I1865" i="1"/>
  <c r="J1865" i="1"/>
  <c r="K1865" i="1"/>
  <c r="L1865" i="1"/>
  <c r="M1865" i="1"/>
  <c r="O1865" i="1"/>
  <c r="P1865" i="1"/>
  <c r="Q1865" i="1"/>
  <c r="R1865" i="1"/>
  <c r="T1865" i="1"/>
  <c r="U1865" i="1"/>
  <c r="V1865" i="1"/>
  <c r="W1865" i="1"/>
  <c r="Y1865" i="1"/>
  <c r="Z1865" i="1"/>
  <c r="AB1865" i="1"/>
  <c r="AC1865" i="1"/>
  <c r="AD1865" i="1"/>
  <c r="I1866" i="1"/>
  <c r="J1866" i="1"/>
  <c r="K1866" i="1"/>
  <c r="L1866" i="1"/>
  <c r="M1866" i="1"/>
  <c r="O1866" i="1"/>
  <c r="P1866" i="1"/>
  <c r="Q1866" i="1"/>
  <c r="R1866" i="1"/>
  <c r="T1866" i="1"/>
  <c r="U1866" i="1"/>
  <c r="V1866" i="1"/>
  <c r="W1866" i="1"/>
  <c r="Y1866" i="1"/>
  <c r="Z1866" i="1"/>
  <c r="AB1866" i="1"/>
  <c r="AC1866" i="1"/>
  <c r="AD1866" i="1"/>
  <c r="I1867" i="1"/>
  <c r="J1867" i="1"/>
  <c r="K1867" i="1"/>
  <c r="L1867" i="1"/>
  <c r="M1867" i="1"/>
  <c r="O1867" i="1"/>
  <c r="P1867" i="1"/>
  <c r="Q1867" i="1"/>
  <c r="R1867" i="1"/>
  <c r="T1867" i="1"/>
  <c r="U1867" i="1"/>
  <c r="V1867" i="1"/>
  <c r="W1867" i="1"/>
  <c r="Y1867" i="1"/>
  <c r="Z1867" i="1"/>
  <c r="AB1867" i="1"/>
  <c r="AC1867" i="1"/>
  <c r="AD1867" i="1"/>
  <c r="I1868" i="1"/>
  <c r="J1868" i="1"/>
  <c r="K1868" i="1"/>
  <c r="L1868" i="1"/>
  <c r="M1868" i="1"/>
  <c r="O1868" i="1"/>
  <c r="P1868" i="1"/>
  <c r="Q1868" i="1"/>
  <c r="R1868" i="1"/>
  <c r="T1868" i="1"/>
  <c r="U1868" i="1"/>
  <c r="V1868" i="1"/>
  <c r="W1868" i="1"/>
  <c r="Y1868" i="1"/>
  <c r="Z1868" i="1"/>
  <c r="AB1868" i="1"/>
  <c r="AC1868" i="1"/>
  <c r="AD1868" i="1"/>
  <c r="I1869" i="1"/>
  <c r="J1869" i="1"/>
  <c r="K1869" i="1"/>
  <c r="L1869" i="1"/>
  <c r="M1869" i="1"/>
  <c r="O1869" i="1"/>
  <c r="P1869" i="1"/>
  <c r="Q1869" i="1"/>
  <c r="R1869" i="1"/>
  <c r="T1869" i="1"/>
  <c r="U1869" i="1"/>
  <c r="V1869" i="1"/>
  <c r="W1869" i="1"/>
  <c r="Y1869" i="1"/>
  <c r="Z1869" i="1"/>
  <c r="AB1869" i="1"/>
  <c r="AC1869" i="1"/>
  <c r="AD1869" i="1"/>
  <c r="I1870" i="1"/>
  <c r="J1870" i="1"/>
  <c r="K1870" i="1"/>
  <c r="L1870" i="1"/>
  <c r="M1870" i="1"/>
  <c r="O1870" i="1"/>
  <c r="P1870" i="1"/>
  <c r="Q1870" i="1"/>
  <c r="R1870" i="1"/>
  <c r="T1870" i="1"/>
  <c r="U1870" i="1"/>
  <c r="V1870" i="1"/>
  <c r="W1870" i="1"/>
  <c r="Y1870" i="1"/>
  <c r="Z1870" i="1"/>
  <c r="AB1870" i="1"/>
  <c r="AC1870" i="1"/>
  <c r="AD1870" i="1"/>
  <c r="I1871" i="1"/>
  <c r="J1871" i="1"/>
  <c r="K1871" i="1"/>
  <c r="L1871" i="1"/>
  <c r="M1871" i="1"/>
  <c r="O1871" i="1"/>
  <c r="P1871" i="1"/>
  <c r="Q1871" i="1"/>
  <c r="R1871" i="1"/>
  <c r="T1871" i="1"/>
  <c r="U1871" i="1"/>
  <c r="V1871" i="1"/>
  <c r="W1871" i="1"/>
  <c r="Y1871" i="1"/>
  <c r="Z1871" i="1"/>
  <c r="AB1871" i="1"/>
  <c r="AC1871" i="1"/>
  <c r="AD1871" i="1"/>
  <c r="I1872" i="1"/>
  <c r="J1872" i="1"/>
  <c r="K1872" i="1"/>
  <c r="L1872" i="1"/>
  <c r="M1872" i="1"/>
  <c r="O1872" i="1"/>
  <c r="P1872" i="1"/>
  <c r="Q1872" i="1"/>
  <c r="R1872" i="1"/>
  <c r="T1872" i="1"/>
  <c r="U1872" i="1"/>
  <c r="V1872" i="1"/>
  <c r="W1872" i="1"/>
  <c r="Y1872" i="1"/>
  <c r="Z1872" i="1"/>
  <c r="AB1872" i="1"/>
  <c r="AC1872" i="1"/>
  <c r="AD1872" i="1"/>
  <c r="AA1865" i="1" l="1"/>
  <c r="AA1872" i="1"/>
  <c r="N1866" i="1"/>
  <c r="S1871" i="1"/>
  <c r="X1868" i="1"/>
  <c r="S1867" i="1"/>
  <c r="X1865" i="1"/>
  <c r="AA1868" i="1"/>
  <c r="AA1871" i="1"/>
  <c r="N1871" i="1"/>
  <c r="N1870" i="1"/>
  <c r="AA1867" i="1"/>
  <c r="S1872" i="1"/>
  <c r="X1872" i="1"/>
  <c r="X1870" i="1"/>
  <c r="S1870" i="1"/>
  <c r="AA1869" i="1"/>
  <c r="X1871" i="1"/>
  <c r="S1865" i="1"/>
  <c r="N1865" i="1"/>
  <c r="X1869" i="1"/>
  <c r="S1868" i="1"/>
  <c r="N1867" i="1"/>
  <c r="N1872" i="1"/>
  <c r="AA1870" i="1"/>
  <c r="X1866" i="1"/>
  <c r="S1866" i="1"/>
  <c r="S1869" i="1"/>
  <c r="N1869" i="1"/>
  <c r="N1868" i="1"/>
  <c r="X1867" i="1"/>
  <c r="AA1866" i="1"/>
  <c r="L400" i="1"/>
  <c r="Z398" i="1"/>
  <c r="Q397" i="1"/>
  <c r="V394" i="1"/>
  <c r="M393" i="1"/>
  <c r="AB400" i="1"/>
  <c r="J398" i="1"/>
  <c r="O395" i="1"/>
  <c r="AC393" i="1"/>
  <c r="AD400" i="1"/>
  <c r="U399" i="1"/>
  <c r="AB398" i="1"/>
  <c r="L398" i="1"/>
  <c r="Z396" i="1"/>
  <c r="J396" i="1"/>
  <c r="Q395" i="1"/>
  <c r="O393" i="1"/>
  <c r="V400" i="1"/>
  <c r="AC399" i="1"/>
  <c r="M399" i="1"/>
  <c r="T398" i="1"/>
  <c r="K397" i="1"/>
  <c r="R396" i="1"/>
  <c r="Y395" i="1"/>
  <c r="I395" i="1"/>
  <c r="P394" i="1"/>
  <c r="W393" i="1"/>
  <c r="T400" i="1"/>
  <c r="K399" i="1"/>
  <c r="R398" i="1"/>
  <c r="Y397" i="1"/>
  <c r="I397" i="1"/>
  <c r="P396" i="1"/>
  <c r="W395" i="1"/>
  <c r="AD394" i="1"/>
  <c r="U393" i="1"/>
  <c r="Z400" i="1"/>
  <c r="R400" i="1"/>
  <c r="J400" i="1"/>
  <c r="Y399" i="1"/>
  <c r="Q399" i="1"/>
  <c r="I399" i="1"/>
  <c r="P398" i="1"/>
  <c r="W397" i="1"/>
  <c r="O397" i="1"/>
  <c r="AD396" i="1"/>
  <c r="V396" i="1"/>
  <c r="AC395" i="1"/>
  <c r="U395" i="1"/>
  <c r="M395" i="1"/>
  <c r="AB394" i="1"/>
  <c r="T394" i="1"/>
  <c r="L394" i="1"/>
  <c r="K393" i="1"/>
  <c r="P400" i="1"/>
  <c r="W399" i="1"/>
  <c r="O399" i="1"/>
  <c r="AD398" i="1"/>
  <c r="V398" i="1"/>
  <c r="AC397" i="1"/>
  <c r="U397" i="1"/>
  <c r="M397" i="1"/>
  <c r="AB396" i="1"/>
  <c r="T396" i="1"/>
  <c r="L396" i="1"/>
  <c r="K395" i="1"/>
  <c r="Z394" i="1"/>
  <c r="R394" i="1"/>
  <c r="J394" i="1"/>
  <c r="Y393" i="1"/>
  <c r="Q393" i="1"/>
  <c r="I393" i="1"/>
  <c r="AC400" i="1"/>
  <c r="Y400" i="1"/>
  <c r="U400" i="1"/>
  <c r="Q400" i="1"/>
  <c r="M400" i="1"/>
  <c r="I400" i="1"/>
  <c r="AB399" i="1"/>
  <c r="T399" i="1"/>
  <c r="P399" i="1"/>
  <c r="L399" i="1"/>
  <c r="W398" i="1"/>
  <c r="O398" i="1"/>
  <c r="K398" i="1"/>
  <c r="AD397" i="1"/>
  <c r="Z397" i="1"/>
  <c r="V397" i="1"/>
  <c r="R397" i="1"/>
  <c r="J397" i="1"/>
  <c r="AC396" i="1"/>
  <c r="Y396" i="1"/>
  <c r="U396" i="1"/>
  <c r="Q396" i="1"/>
  <c r="M396" i="1"/>
  <c r="I396" i="1"/>
  <c r="AB395" i="1"/>
  <c r="T395" i="1"/>
  <c r="P395" i="1"/>
  <c r="L395" i="1"/>
  <c r="W394" i="1"/>
  <c r="O394" i="1"/>
  <c r="K394" i="1"/>
  <c r="AD393" i="1"/>
  <c r="Z393" i="1"/>
  <c r="V393" i="1"/>
  <c r="R393" i="1"/>
  <c r="J393" i="1"/>
  <c r="W400" i="1"/>
  <c r="O400" i="1"/>
  <c r="K400" i="1"/>
  <c r="AD399" i="1"/>
  <c r="Z399" i="1"/>
  <c r="V399" i="1"/>
  <c r="R399" i="1"/>
  <c r="J399" i="1"/>
  <c r="AC398" i="1"/>
  <c r="Y398" i="1"/>
  <c r="AA398" i="1" s="1"/>
  <c r="U398" i="1"/>
  <c r="Q398" i="1"/>
  <c r="M398" i="1"/>
  <c r="I398" i="1"/>
  <c r="AB397" i="1"/>
  <c r="T397" i="1"/>
  <c r="P397" i="1"/>
  <c r="L397" i="1"/>
  <c r="N397" i="1" s="1"/>
  <c r="W396" i="1"/>
  <c r="O396" i="1"/>
  <c r="K396" i="1"/>
  <c r="AD395" i="1"/>
  <c r="Z395" i="1"/>
  <c r="V395" i="1"/>
  <c r="R395" i="1"/>
  <c r="J395" i="1"/>
  <c r="AC394" i="1"/>
  <c r="Y394" i="1"/>
  <c r="U394" i="1"/>
  <c r="Q394" i="1"/>
  <c r="M394" i="1"/>
  <c r="I394" i="1"/>
  <c r="AB393" i="1"/>
  <c r="T393" i="1"/>
  <c r="P393" i="1"/>
  <c r="L393" i="1"/>
  <c r="N396" i="1" l="1"/>
  <c r="H1870" i="1"/>
  <c r="H1871" i="1"/>
  <c r="AA394" i="1"/>
  <c r="S400" i="1"/>
  <c r="N400" i="1"/>
  <c r="H1867" i="1"/>
  <c r="AA400" i="1"/>
  <c r="H1866" i="1"/>
  <c r="H1868" i="1"/>
  <c r="H1865" i="1"/>
  <c r="H1869" i="1"/>
  <c r="AA396" i="1"/>
  <c r="H1872" i="1"/>
  <c r="S396" i="1"/>
  <c r="X397" i="1"/>
  <c r="X393" i="1"/>
  <c r="X399" i="1"/>
  <c r="N394" i="1"/>
  <c r="S394" i="1"/>
  <c r="X395" i="1"/>
  <c r="S398" i="1"/>
  <c r="N393" i="1"/>
  <c r="X394" i="1"/>
  <c r="S397" i="1"/>
  <c r="AA393" i="1"/>
  <c r="N395" i="1"/>
  <c r="X396" i="1"/>
  <c r="S399" i="1"/>
  <c r="AA397" i="1"/>
  <c r="N399" i="1"/>
  <c r="X400" i="1"/>
  <c r="S393" i="1"/>
  <c r="N398" i="1"/>
  <c r="AA399" i="1"/>
  <c r="AA395" i="1"/>
  <c r="X398" i="1"/>
  <c r="S395" i="1"/>
  <c r="H400" i="1" l="1"/>
  <c r="H396" i="1"/>
  <c r="H397" i="1"/>
  <c r="H393" i="1"/>
  <c r="H399" i="1"/>
  <c r="H395" i="1"/>
  <c r="H398" i="1"/>
  <c r="H394" i="1"/>
  <c r="Z2534" i="1"/>
  <c r="Y2534" i="1"/>
  <c r="V2529" i="1"/>
  <c r="AD2528" i="1"/>
  <c r="Y2531" i="1"/>
  <c r="T2532" i="1"/>
  <c r="AC2532" i="1"/>
  <c r="T2533" i="1"/>
  <c r="AC2535" i="1"/>
  <c r="V2530" i="1"/>
  <c r="T2530" i="1"/>
  <c r="U2530" i="1"/>
  <c r="W2530" i="1"/>
  <c r="O2529" i="1"/>
  <c r="R2532" i="1"/>
  <c r="R2529" i="1"/>
  <c r="Z2533" i="1"/>
  <c r="K2528" i="1"/>
  <c r="AD2533" i="1"/>
  <c r="L2529" i="1"/>
  <c r="AB2529" i="1"/>
  <c r="P2534" i="1"/>
  <c r="L2531" i="1"/>
  <c r="AB2531" i="1"/>
  <c r="O2532" i="1"/>
  <c r="P2532" i="1"/>
  <c r="Q2532" i="1"/>
  <c r="K2532" i="1"/>
  <c r="L2532" i="1"/>
  <c r="M2532" i="1"/>
  <c r="Z2535" i="1"/>
  <c r="Y2535" i="1"/>
  <c r="R2535" i="1"/>
  <c r="J2529" i="1"/>
  <c r="R2531" i="1"/>
  <c r="V2534" i="1"/>
  <c r="T2534" i="1"/>
  <c r="U2534" i="1"/>
  <c r="W2534" i="1"/>
  <c r="AB2534" i="1"/>
  <c r="L2528" i="1"/>
  <c r="J2530" i="1"/>
  <c r="M2529" i="1"/>
  <c r="P2530" i="1"/>
  <c r="W2532" i="1"/>
  <c r="P2529" i="1"/>
  <c r="O2533" i="1"/>
  <c r="T2535" i="1"/>
  <c r="J2533" i="1"/>
  <c r="L2534" i="1"/>
  <c r="AD2530" i="1"/>
  <c r="M2530" i="1"/>
  <c r="AB2530" i="1"/>
  <c r="W2529" i="1"/>
  <c r="T2531" i="1"/>
  <c r="M2528" i="1"/>
  <c r="AD2531" i="1"/>
  <c r="Y2533" i="1"/>
  <c r="K2530" i="1"/>
  <c r="L2530" i="1"/>
  <c r="Q2535" i="1"/>
  <c r="J2531" i="1"/>
  <c r="AD2535" i="1"/>
  <c r="R2533" i="1"/>
  <c r="K2533" i="1"/>
  <c r="Z2531" i="1"/>
  <c r="AA2531" i="1" s="1"/>
  <c r="Z2529" i="1"/>
  <c r="J2535" i="1"/>
  <c r="AC2531" i="1"/>
  <c r="U2531" i="1"/>
  <c r="L2535" i="1"/>
  <c r="U2529" i="1"/>
  <c r="K2535" i="1"/>
  <c r="M2535" i="1"/>
  <c r="AC2530" i="1"/>
  <c r="R2528" i="1"/>
  <c r="W2531" i="1"/>
  <c r="AD2532" i="1"/>
  <c r="I2535" i="1"/>
  <c r="V2531" i="1"/>
  <c r="X2531" i="1" s="1"/>
  <c r="T2529" i="1"/>
  <c r="K2534" i="1"/>
  <c r="M2534" i="1"/>
  <c r="I2529" i="1"/>
  <c r="Z2532" i="1"/>
  <c r="Y2529" i="1"/>
  <c r="AA2529" i="1" s="1"/>
  <c r="J2532" i="1"/>
  <c r="W2528" i="1"/>
  <c r="Z2530" i="1"/>
  <c r="W2533" i="1"/>
  <c r="Q2534" i="1"/>
  <c r="I2531" i="1"/>
  <c r="U2535" i="1"/>
  <c r="V2535" i="1"/>
  <c r="W2535" i="1"/>
  <c r="O2528" i="1"/>
  <c r="S2528" i="1" s="1"/>
  <c r="AD2534" i="1"/>
  <c r="Q2529" i="1"/>
  <c r="AC2533" i="1"/>
  <c r="O2535" i="1"/>
  <c r="AD2529" i="1"/>
  <c r="L2533" i="1"/>
  <c r="Q2528" i="1"/>
  <c r="P2535" i="1"/>
  <c r="S2535" i="1" s="1"/>
  <c r="I2528" i="1"/>
  <c r="K2531" i="1"/>
  <c r="AC2528" i="1"/>
  <c r="I2532" i="1"/>
  <c r="P2531" i="1"/>
  <c r="I2533" i="1"/>
  <c r="U2533" i="1"/>
  <c r="V2528" i="1"/>
  <c r="T2528" i="1"/>
  <c r="P2528" i="1"/>
  <c r="Z2528" i="1"/>
  <c r="AC2529" i="1"/>
  <c r="AB2532" i="1"/>
  <c r="AB2533" i="1"/>
  <c r="Y2532" i="1"/>
  <c r="P2533" i="1"/>
  <c r="I2530" i="1"/>
  <c r="M2531" i="1"/>
  <c r="Q2531" i="1"/>
  <c r="AB2528" i="1"/>
  <c r="R2534" i="1"/>
  <c r="O2534" i="1"/>
  <c r="V2533" i="1"/>
  <c r="Q2530" i="1"/>
  <c r="I2534" i="1"/>
  <c r="U2532" i="1"/>
  <c r="R2530" i="1"/>
  <c r="O2530" i="1"/>
  <c r="Q2533" i="1"/>
  <c r="K2529" i="1"/>
  <c r="N2529" i="1" s="1"/>
  <c r="Y2530" i="1"/>
  <c r="Y2528" i="1"/>
  <c r="AA2528" i="1" s="1"/>
  <c r="O2531" i="1"/>
  <c r="S2531" i="1" s="1"/>
  <c r="J2534" i="1"/>
  <c r="U2528" i="1"/>
  <c r="AC2534" i="1"/>
  <c r="M2533" i="1"/>
  <c r="V2532" i="1"/>
  <c r="X2532" i="1" s="1"/>
  <c r="J2528" i="1"/>
  <c r="AB2535" i="1"/>
  <c r="AA2532" i="1"/>
  <c r="S2533" i="1" l="1"/>
  <c r="N2531" i="1"/>
  <c r="X2533" i="1"/>
  <c r="X2529" i="1"/>
  <c r="N2528" i="1"/>
  <c r="S2529" i="1"/>
  <c r="H2529" i="1" s="1"/>
  <c r="N2533" i="1"/>
  <c r="S2534" i="1"/>
  <c r="X2528" i="1"/>
  <c r="AA2530" i="1"/>
  <c r="N2530" i="1"/>
  <c r="AA2535" i="1"/>
  <c r="H2528" i="1"/>
  <c r="AA2533" i="1"/>
  <c r="H2533" i="1" s="1"/>
  <c r="AA2534" i="1"/>
  <c r="N2532" i="1"/>
  <c r="S2532" i="1"/>
  <c r="X2530" i="1"/>
  <c r="S2530" i="1"/>
  <c r="H2531" i="1"/>
  <c r="X2535" i="1"/>
  <c r="N2534" i="1"/>
  <c r="N2535" i="1"/>
  <c r="H2535" i="1" s="1"/>
  <c r="X2534" i="1"/>
  <c r="I2992" i="1"/>
  <c r="J2992" i="1"/>
  <c r="K2992" i="1"/>
  <c r="L2992" i="1"/>
  <c r="M2992" i="1"/>
  <c r="O2992" i="1"/>
  <c r="P2992" i="1"/>
  <c r="Q2992" i="1"/>
  <c r="R2992" i="1"/>
  <c r="T2992" i="1"/>
  <c r="U2992" i="1"/>
  <c r="V2992" i="1"/>
  <c r="W2992" i="1"/>
  <c r="Y2992" i="1"/>
  <c r="Z2992" i="1"/>
  <c r="AB2992" i="1"/>
  <c r="AC2992" i="1"/>
  <c r="AD2992" i="1"/>
  <c r="I2993" i="1"/>
  <c r="J2993" i="1"/>
  <c r="K2993" i="1"/>
  <c r="L2993" i="1"/>
  <c r="M2993" i="1"/>
  <c r="O2993" i="1"/>
  <c r="P2993" i="1"/>
  <c r="Q2993" i="1"/>
  <c r="R2993" i="1"/>
  <c r="T2993" i="1"/>
  <c r="U2993" i="1"/>
  <c r="V2993" i="1"/>
  <c r="W2993" i="1"/>
  <c r="Y2993" i="1"/>
  <c r="Z2993" i="1"/>
  <c r="AB2993" i="1"/>
  <c r="AC2993" i="1"/>
  <c r="AD2993" i="1"/>
  <c r="I2994" i="1"/>
  <c r="J2994" i="1"/>
  <c r="K2994" i="1"/>
  <c r="L2994" i="1"/>
  <c r="M2994" i="1"/>
  <c r="O2994" i="1"/>
  <c r="P2994" i="1"/>
  <c r="Q2994" i="1"/>
  <c r="R2994" i="1"/>
  <c r="T2994" i="1"/>
  <c r="U2994" i="1"/>
  <c r="V2994" i="1"/>
  <c r="W2994" i="1"/>
  <c r="Y2994" i="1"/>
  <c r="Z2994" i="1"/>
  <c r="AB2994" i="1"/>
  <c r="AC2994" i="1"/>
  <c r="AD2994" i="1"/>
  <c r="I2995" i="1"/>
  <c r="J2995" i="1"/>
  <c r="K2995" i="1"/>
  <c r="L2995" i="1"/>
  <c r="M2995" i="1"/>
  <c r="O2995" i="1"/>
  <c r="P2995" i="1"/>
  <c r="Q2995" i="1"/>
  <c r="R2995" i="1"/>
  <c r="T2995" i="1"/>
  <c r="U2995" i="1"/>
  <c r="V2995" i="1"/>
  <c r="W2995" i="1"/>
  <c r="Y2995" i="1"/>
  <c r="Z2995" i="1"/>
  <c r="AB2995" i="1"/>
  <c r="AC2995" i="1"/>
  <c r="AD2995" i="1"/>
  <c r="I2996" i="1"/>
  <c r="J2996" i="1"/>
  <c r="K2996" i="1"/>
  <c r="L2996" i="1"/>
  <c r="M2996" i="1"/>
  <c r="O2996" i="1"/>
  <c r="P2996" i="1"/>
  <c r="Q2996" i="1"/>
  <c r="R2996" i="1"/>
  <c r="T2996" i="1"/>
  <c r="U2996" i="1"/>
  <c r="V2996" i="1"/>
  <c r="W2996" i="1"/>
  <c r="Y2996" i="1"/>
  <c r="Z2996" i="1"/>
  <c r="AB2996" i="1"/>
  <c r="AC2996" i="1"/>
  <c r="AD2996" i="1"/>
  <c r="I2997" i="1"/>
  <c r="J2997" i="1"/>
  <c r="K2997" i="1"/>
  <c r="L2997" i="1"/>
  <c r="M2997" i="1"/>
  <c r="O2997" i="1"/>
  <c r="P2997" i="1"/>
  <c r="Q2997" i="1"/>
  <c r="R2997" i="1"/>
  <c r="T2997" i="1"/>
  <c r="U2997" i="1"/>
  <c r="V2997" i="1"/>
  <c r="W2997" i="1"/>
  <c r="Y2997" i="1"/>
  <c r="Z2997" i="1"/>
  <c r="AB2997" i="1"/>
  <c r="AC2997" i="1"/>
  <c r="AD2997" i="1"/>
  <c r="I2998" i="1"/>
  <c r="J2998" i="1"/>
  <c r="K2998" i="1"/>
  <c r="L2998" i="1"/>
  <c r="M2998" i="1"/>
  <c r="O2998" i="1"/>
  <c r="P2998" i="1"/>
  <c r="Q2998" i="1"/>
  <c r="R2998" i="1"/>
  <c r="T2998" i="1"/>
  <c r="U2998" i="1"/>
  <c r="V2998" i="1"/>
  <c r="W2998" i="1"/>
  <c r="Y2998" i="1"/>
  <c r="Z2998" i="1"/>
  <c r="AB2998" i="1"/>
  <c r="AC2998" i="1"/>
  <c r="AD2998" i="1"/>
  <c r="I2999" i="1"/>
  <c r="J2999" i="1"/>
  <c r="K2999" i="1"/>
  <c r="L2999" i="1"/>
  <c r="M2999" i="1"/>
  <c r="O2999" i="1"/>
  <c r="P2999" i="1"/>
  <c r="Q2999" i="1"/>
  <c r="R2999" i="1"/>
  <c r="T2999" i="1"/>
  <c r="U2999" i="1"/>
  <c r="V2999" i="1"/>
  <c r="W2999" i="1"/>
  <c r="Y2999" i="1"/>
  <c r="Z2999" i="1"/>
  <c r="AB2999" i="1"/>
  <c r="AC2999" i="1"/>
  <c r="AD2999" i="1"/>
  <c r="I3975" i="1"/>
  <c r="J3975" i="1"/>
  <c r="K3975" i="1"/>
  <c r="L3975" i="1"/>
  <c r="M3975" i="1"/>
  <c r="O3975" i="1"/>
  <c r="P3975" i="1"/>
  <c r="Q3975" i="1"/>
  <c r="R3975" i="1"/>
  <c r="T3975" i="1"/>
  <c r="U3975" i="1"/>
  <c r="V3975" i="1"/>
  <c r="W3975" i="1"/>
  <c r="Y3975" i="1"/>
  <c r="Z3975" i="1"/>
  <c r="AB3975" i="1"/>
  <c r="AC3975" i="1"/>
  <c r="AD3975" i="1"/>
  <c r="I3976" i="1"/>
  <c r="J3976" i="1"/>
  <c r="K3976" i="1"/>
  <c r="L3976" i="1"/>
  <c r="M3976" i="1"/>
  <c r="O3976" i="1"/>
  <c r="P3976" i="1"/>
  <c r="Q3976" i="1"/>
  <c r="R3976" i="1"/>
  <c r="T3976" i="1"/>
  <c r="U3976" i="1"/>
  <c r="V3976" i="1"/>
  <c r="W3976" i="1"/>
  <c r="Y3976" i="1"/>
  <c r="Z3976" i="1"/>
  <c r="AB3976" i="1"/>
  <c r="AC3976" i="1"/>
  <c r="AD3976" i="1"/>
  <c r="I3977" i="1"/>
  <c r="J3977" i="1"/>
  <c r="K3977" i="1"/>
  <c r="L3977" i="1"/>
  <c r="M3977" i="1"/>
  <c r="O3977" i="1"/>
  <c r="P3977" i="1"/>
  <c r="Q3977" i="1"/>
  <c r="R3977" i="1"/>
  <c r="T3977" i="1"/>
  <c r="U3977" i="1"/>
  <c r="V3977" i="1"/>
  <c r="W3977" i="1"/>
  <c r="Y3977" i="1"/>
  <c r="Z3977" i="1"/>
  <c r="AB3977" i="1"/>
  <c r="AC3977" i="1"/>
  <c r="AD3977" i="1"/>
  <c r="I3978" i="1"/>
  <c r="J3978" i="1"/>
  <c r="K3978" i="1"/>
  <c r="L3978" i="1"/>
  <c r="M3978" i="1"/>
  <c r="O3978" i="1"/>
  <c r="P3978" i="1"/>
  <c r="Q3978" i="1"/>
  <c r="R3978" i="1"/>
  <c r="T3978" i="1"/>
  <c r="U3978" i="1"/>
  <c r="V3978" i="1"/>
  <c r="W3978" i="1"/>
  <c r="Y3978" i="1"/>
  <c r="Z3978" i="1"/>
  <c r="AB3978" i="1"/>
  <c r="AC3978" i="1"/>
  <c r="AD3978" i="1"/>
  <c r="I3979" i="1"/>
  <c r="J3979" i="1"/>
  <c r="K3979" i="1"/>
  <c r="L3979" i="1"/>
  <c r="M3979" i="1"/>
  <c r="O3979" i="1"/>
  <c r="P3979" i="1"/>
  <c r="Q3979" i="1"/>
  <c r="R3979" i="1"/>
  <c r="T3979" i="1"/>
  <c r="U3979" i="1"/>
  <c r="V3979" i="1"/>
  <c r="W3979" i="1"/>
  <c r="Y3979" i="1"/>
  <c r="Z3979" i="1"/>
  <c r="AB3979" i="1"/>
  <c r="AC3979" i="1"/>
  <c r="AD3979" i="1"/>
  <c r="I3980" i="1"/>
  <c r="J3980" i="1"/>
  <c r="K3980" i="1"/>
  <c r="L3980" i="1"/>
  <c r="M3980" i="1"/>
  <c r="O3980" i="1"/>
  <c r="P3980" i="1"/>
  <c r="Q3980" i="1"/>
  <c r="R3980" i="1"/>
  <c r="T3980" i="1"/>
  <c r="U3980" i="1"/>
  <c r="V3980" i="1"/>
  <c r="W3980" i="1"/>
  <c r="Y3980" i="1"/>
  <c r="Z3980" i="1"/>
  <c r="AB3980" i="1"/>
  <c r="AC3980" i="1"/>
  <c r="AD3980" i="1"/>
  <c r="I3981" i="1"/>
  <c r="J3981" i="1"/>
  <c r="K3981" i="1"/>
  <c r="L3981" i="1"/>
  <c r="M3981" i="1"/>
  <c r="O3981" i="1"/>
  <c r="P3981" i="1"/>
  <c r="Q3981" i="1"/>
  <c r="R3981" i="1"/>
  <c r="T3981" i="1"/>
  <c r="U3981" i="1"/>
  <c r="V3981" i="1"/>
  <c r="W3981" i="1"/>
  <c r="Y3981" i="1"/>
  <c r="Z3981" i="1"/>
  <c r="AB3981" i="1"/>
  <c r="AC3981" i="1"/>
  <c r="AD3981" i="1"/>
  <c r="I3982" i="1"/>
  <c r="J3982" i="1"/>
  <c r="K3982" i="1"/>
  <c r="L3982" i="1"/>
  <c r="M3982" i="1"/>
  <c r="O3982" i="1"/>
  <c r="P3982" i="1"/>
  <c r="Q3982" i="1"/>
  <c r="R3982" i="1"/>
  <c r="T3982" i="1"/>
  <c r="U3982" i="1"/>
  <c r="V3982" i="1"/>
  <c r="W3982" i="1"/>
  <c r="Y3982" i="1"/>
  <c r="Z3982" i="1"/>
  <c r="AB3982" i="1"/>
  <c r="AC3982" i="1"/>
  <c r="AD3982" i="1"/>
  <c r="H2532" i="1" l="1"/>
  <c r="AA3982" i="1"/>
  <c r="AA3975" i="1"/>
  <c r="AA2996" i="1"/>
  <c r="AA2992" i="1"/>
  <c r="H2534" i="1"/>
  <c r="S3982" i="1"/>
  <c r="S3981" i="1"/>
  <c r="X3979" i="1"/>
  <c r="H2530" i="1"/>
  <c r="AA3977" i="1"/>
  <c r="AA2997" i="1"/>
  <c r="N2996" i="1"/>
  <c r="AA2993" i="1"/>
  <c r="X2992" i="1"/>
  <c r="X3982" i="1"/>
  <c r="AA3981" i="1"/>
  <c r="N3980" i="1"/>
  <c r="X3975" i="1"/>
  <c r="S3975" i="1"/>
  <c r="N2998" i="1"/>
  <c r="X2996" i="1"/>
  <c r="S2994" i="1"/>
  <c r="N2994" i="1"/>
  <c r="S2995" i="1"/>
  <c r="AA3978" i="1"/>
  <c r="N3978" i="1"/>
  <c r="N3977" i="1"/>
  <c r="AA2999" i="1"/>
  <c r="X2999" i="1"/>
  <c r="S2999" i="1"/>
  <c r="AA2995" i="1"/>
  <c r="X3980" i="1"/>
  <c r="AA3979" i="1"/>
  <c r="S3979" i="1"/>
  <c r="N3979" i="1"/>
  <c r="S3978" i="1"/>
  <c r="S3977" i="1"/>
  <c r="AA3976" i="1"/>
  <c r="X2998" i="1"/>
  <c r="X2997" i="1"/>
  <c r="X2994" i="1"/>
  <c r="X2993" i="1"/>
  <c r="N2993" i="1"/>
  <c r="N3981" i="1"/>
  <c r="X3978" i="1"/>
  <c r="X3977" i="1"/>
  <c r="S2998" i="1"/>
  <c r="AA2994" i="1"/>
  <c r="N2992" i="1"/>
  <c r="X3981" i="1"/>
  <c r="X3976" i="1"/>
  <c r="S3976" i="1"/>
  <c r="N2999" i="1"/>
  <c r="S2997" i="1"/>
  <c r="S2996" i="1"/>
  <c r="N2995" i="1"/>
  <c r="S2993" i="1"/>
  <c r="S2992" i="1"/>
  <c r="N3982" i="1"/>
  <c r="AA3980" i="1"/>
  <c r="S3980" i="1"/>
  <c r="N3976" i="1"/>
  <c r="N3975" i="1"/>
  <c r="N2997" i="1"/>
  <c r="AA2998" i="1"/>
  <c r="X2995" i="1"/>
  <c r="H2995" i="1" l="1"/>
  <c r="H3982" i="1"/>
  <c r="H3981" i="1"/>
  <c r="H2999" i="1"/>
  <c r="H3977" i="1"/>
  <c r="H2998" i="1"/>
  <c r="H2993" i="1"/>
  <c r="H2992" i="1"/>
  <c r="H3975" i="1"/>
  <c r="H2997" i="1"/>
  <c r="H3976" i="1"/>
  <c r="H3978" i="1"/>
  <c r="H2994" i="1"/>
  <c r="H3979" i="1"/>
  <c r="H2996" i="1"/>
  <c r="H3980" i="1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D282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V282" i="33"/>
  <c r="D283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R283" i="33"/>
  <c r="S283" i="33"/>
  <c r="T283" i="33"/>
  <c r="U283" i="33"/>
  <c r="V283" i="33"/>
  <c r="D284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Q284" i="33"/>
  <c r="R284" i="33"/>
  <c r="S284" i="33"/>
  <c r="T284" i="33"/>
  <c r="U284" i="33"/>
  <c r="V284" i="33"/>
  <c r="D285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Q285" i="33"/>
  <c r="R285" i="33"/>
  <c r="S285" i="33"/>
  <c r="T285" i="33"/>
  <c r="U285" i="33"/>
  <c r="V285" i="33"/>
  <c r="D286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R286" i="33"/>
  <c r="S286" i="33"/>
  <c r="T286" i="33"/>
  <c r="U286" i="33"/>
  <c r="V286" i="33"/>
  <c r="D287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Q287" i="33"/>
  <c r="R287" i="33"/>
  <c r="S287" i="33"/>
  <c r="T287" i="33"/>
  <c r="U287" i="33"/>
  <c r="V287" i="33"/>
  <c r="D288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Q288" i="33"/>
  <c r="R288" i="33"/>
  <c r="S288" i="33"/>
  <c r="T288" i="33"/>
  <c r="U288" i="33"/>
  <c r="V288" i="33"/>
  <c r="D289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R289" i="33"/>
  <c r="S289" i="33"/>
  <c r="T289" i="33"/>
  <c r="U289" i="33"/>
  <c r="V289" i="33"/>
  <c r="D290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Q290" i="33"/>
  <c r="R290" i="33"/>
  <c r="S290" i="33"/>
  <c r="T290" i="33"/>
  <c r="U290" i="33"/>
  <c r="V290" i="33"/>
  <c r="D291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Q291" i="33"/>
  <c r="R291" i="33"/>
  <c r="S291" i="33"/>
  <c r="T291" i="33"/>
  <c r="U291" i="33"/>
  <c r="V291" i="33"/>
  <c r="D292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Q292" i="33"/>
  <c r="R292" i="33"/>
  <c r="S292" i="33"/>
  <c r="T292" i="33"/>
  <c r="U292" i="33"/>
  <c r="V292" i="33"/>
  <c r="D293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Q293" i="33"/>
  <c r="R293" i="33"/>
  <c r="S293" i="33"/>
  <c r="T293" i="33"/>
  <c r="U293" i="33"/>
  <c r="V293" i="33"/>
  <c r="D294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Q294" i="33"/>
  <c r="R294" i="33"/>
  <c r="S294" i="33"/>
  <c r="T294" i="33"/>
  <c r="U294" i="33"/>
  <c r="V294" i="33"/>
  <c r="D295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R295" i="33"/>
  <c r="S295" i="33"/>
  <c r="T295" i="33"/>
  <c r="U295" i="33"/>
  <c r="V295" i="33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V296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V297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V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V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V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V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V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V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V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V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V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V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V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V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V362" i="33"/>
  <c r="D363" i="33"/>
  <c r="E363" i="33"/>
  <c r="F363" i="33"/>
  <c r="G363" i="33"/>
  <c r="H363" i="33"/>
  <c r="I363" i="33"/>
  <c r="J363" i="33"/>
  <c r="K363" i="33"/>
  <c r="L363" i="33"/>
  <c r="M363" i="33"/>
  <c r="N363" i="33"/>
  <c r="O363" i="33"/>
  <c r="P363" i="33"/>
  <c r="Q363" i="33"/>
  <c r="R363" i="33"/>
  <c r="S363" i="33"/>
  <c r="T363" i="33"/>
  <c r="U363" i="33"/>
  <c r="V363" i="33"/>
  <c r="D364" i="33"/>
  <c r="E364" i="33"/>
  <c r="F364" i="33"/>
  <c r="G364" i="33"/>
  <c r="H364" i="33"/>
  <c r="I364" i="33"/>
  <c r="J364" i="33"/>
  <c r="K364" i="33"/>
  <c r="L364" i="33"/>
  <c r="M364" i="33"/>
  <c r="N364" i="33"/>
  <c r="O364" i="33"/>
  <c r="P364" i="33"/>
  <c r="Q364" i="33"/>
  <c r="R364" i="33"/>
  <c r="S364" i="33"/>
  <c r="T364" i="33"/>
  <c r="U364" i="33"/>
  <c r="V364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Q365" i="33"/>
  <c r="R365" i="33"/>
  <c r="S365" i="33"/>
  <c r="T365" i="33"/>
  <c r="U365" i="33"/>
  <c r="V365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V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V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V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V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V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V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V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V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V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V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V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V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V434" i="33"/>
  <c r="D435" i="33"/>
  <c r="E435" i="33"/>
  <c r="F435" i="33"/>
  <c r="G435" i="33"/>
  <c r="H435" i="33"/>
  <c r="I435" i="33"/>
  <c r="J435" i="33"/>
  <c r="K435" i="33"/>
  <c r="L435" i="33"/>
  <c r="M435" i="33"/>
  <c r="N435" i="33"/>
  <c r="O435" i="33"/>
  <c r="P435" i="33"/>
  <c r="Q435" i="33"/>
  <c r="R435" i="33"/>
  <c r="S435" i="33"/>
  <c r="T435" i="33"/>
  <c r="U435" i="33"/>
  <c r="V435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V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V437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V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V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V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V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V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V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V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V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V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V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V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V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V451" i="33"/>
  <c r="D452" i="33"/>
  <c r="E452" i="33"/>
  <c r="F452" i="33"/>
  <c r="G452" i="33"/>
  <c r="H452" i="33"/>
  <c r="I452" i="33"/>
  <c r="J452" i="33"/>
  <c r="K452" i="33"/>
  <c r="L452" i="33"/>
  <c r="M452" i="33"/>
  <c r="N452" i="33"/>
  <c r="O452" i="33"/>
  <c r="P452" i="33"/>
  <c r="Q452" i="33"/>
  <c r="R452" i="33"/>
  <c r="S452" i="33"/>
  <c r="T452" i="33"/>
  <c r="U452" i="33"/>
  <c r="V452" i="33"/>
  <c r="D453" i="33"/>
  <c r="E453" i="33"/>
  <c r="F453" i="33"/>
  <c r="G453" i="33"/>
  <c r="H453" i="33"/>
  <c r="I453" i="33"/>
  <c r="J453" i="33"/>
  <c r="K453" i="33"/>
  <c r="L453" i="33"/>
  <c r="M453" i="33"/>
  <c r="N453" i="33"/>
  <c r="O453" i="33"/>
  <c r="P453" i="33"/>
  <c r="Q453" i="33"/>
  <c r="R453" i="33"/>
  <c r="S453" i="33"/>
  <c r="T453" i="33"/>
  <c r="U453" i="33"/>
  <c r="V453" i="33"/>
  <c r="D454" i="33"/>
  <c r="E454" i="33"/>
  <c r="F454" i="33"/>
  <c r="G454" i="33"/>
  <c r="H454" i="33"/>
  <c r="I454" i="33"/>
  <c r="J454" i="33"/>
  <c r="K454" i="33"/>
  <c r="L454" i="33"/>
  <c r="M454" i="33"/>
  <c r="N454" i="33"/>
  <c r="O454" i="33"/>
  <c r="P454" i="33"/>
  <c r="Q454" i="33"/>
  <c r="R454" i="33"/>
  <c r="S454" i="33"/>
  <c r="T454" i="33"/>
  <c r="U454" i="33"/>
  <c r="V454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V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V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V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V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V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V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V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V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V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V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V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V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V485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P486" i="33"/>
  <c r="Q486" i="33"/>
  <c r="R486" i="33"/>
  <c r="S486" i="33"/>
  <c r="T486" i="33"/>
  <c r="U486" i="33"/>
  <c r="V486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V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V488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V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V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V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V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V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V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V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V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V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V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V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V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V502" i="33"/>
  <c r="D503" i="33"/>
  <c r="E503" i="33"/>
  <c r="F503" i="33"/>
  <c r="G503" i="33"/>
  <c r="H503" i="33"/>
  <c r="I503" i="33"/>
  <c r="J503" i="33"/>
  <c r="K503" i="33"/>
  <c r="L503" i="33"/>
  <c r="M503" i="33"/>
  <c r="N503" i="33"/>
  <c r="O503" i="33"/>
  <c r="P503" i="33"/>
  <c r="Q503" i="33"/>
  <c r="R503" i="33"/>
  <c r="S503" i="33"/>
  <c r="T503" i="33"/>
  <c r="U503" i="33"/>
  <c r="V503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V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V505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V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V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V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V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V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V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V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V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V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V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V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V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V519" i="33"/>
  <c r="D520" i="33"/>
  <c r="E520" i="33"/>
  <c r="F520" i="33"/>
  <c r="G520" i="33"/>
  <c r="H520" i="33"/>
  <c r="I520" i="33"/>
  <c r="J520" i="33"/>
  <c r="K520" i="33"/>
  <c r="L520" i="33"/>
  <c r="M520" i="33"/>
  <c r="N520" i="33"/>
  <c r="O520" i="33"/>
  <c r="P520" i="33"/>
  <c r="Q520" i="33"/>
  <c r="R520" i="33"/>
  <c r="S520" i="33"/>
  <c r="T520" i="33"/>
  <c r="U520" i="33"/>
  <c r="V520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V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V522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V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V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V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V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V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V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V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V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V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V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V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V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V536" i="33"/>
  <c r="D537" i="33"/>
  <c r="E537" i="33"/>
  <c r="F537" i="33"/>
  <c r="G537" i="33"/>
  <c r="H537" i="33"/>
  <c r="I537" i="33"/>
  <c r="J537" i="33"/>
  <c r="K537" i="33"/>
  <c r="L537" i="33"/>
  <c r="M537" i="33"/>
  <c r="N537" i="33"/>
  <c r="O537" i="33"/>
  <c r="P537" i="33"/>
  <c r="Q537" i="33"/>
  <c r="R537" i="33"/>
  <c r="S537" i="33"/>
  <c r="T537" i="33"/>
  <c r="U537" i="33"/>
  <c r="V537" i="33"/>
  <c r="D538" i="33"/>
  <c r="E538" i="33"/>
  <c r="F538" i="33"/>
  <c r="G538" i="33"/>
  <c r="H538" i="33"/>
  <c r="I538" i="33"/>
  <c r="J538" i="33"/>
  <c r="K538" i="33"/>
  <c r="L538" i="33"/>
  <c r="M538" i="33"/>
  <c r="N538" i="33"/>
  <c r="O538" i="33"/>
  <c r="P538" i="33"/>
  <c r="Q538" i="33"/>
  <c r="R538" i="33"/>
  <c r="S538" i="33"/>
  <c r="T538" i="33"/>
  <c r="U538" i="33"/>
  <c r="V538" i="33"/>
  <c r="D539" i="33"/>
  <c r="E539" i="33"/>
  <c r="F539" i="33"/>
  <c r="G539" i="33"/>
  <c r="H539" i="33"/>
  <c r="I539" i="33"/>
  <c r="J539" i="33"/>
  <c r="K539" i="33"/>
  <c r="L539" i="33"/>
  <c r="M539" i="33"/>
  <c r="N539" i="33"/>
  <c r="O539" i="33"/>
  <c r="P539" i="33"/>
  <c r="Q539" i="33"/>
  <c r="R539" i="33"/>
  <c r="S539" i="33"/>
  <c r="T539" i="33"/>
  <c r="U539" i="33"/>
  <c r="V539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V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V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V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V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V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V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V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V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V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V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V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V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V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V656" i="33"/>
  <c r="D657" i="33"/>
  <c r="E657" i="33"/>
  <c r="F657" i="33"/>
  <c r="G657" i="33"/>
  <c r="H657" i="33"/>
  <c r="I657" i="33"/>
  <c r="J657" i="33"/>
  <c r="K657" i="33"/>
  <c r="L657" i="33"/>
  <c r="M657" i="33"/>
  <c r="N657" i="33"/>
  <c r="O657" i="33"/>
  <c r="P657" i="33"/>
  <c r="Q657" i="33"/>
  <c r="R657" i="33"/>
  <c r="S657" i="33"/>
  <c r="T657" i="33"/>
  <c r="U657" i="33"/>
  <c r="V657" i="33"/>
  <c r="D658" i="33"/>
  <c r="E658" i="33"/>
  <c r="F658" i="33"/>
  <c r="G658" i="33"/>
  <c r="H658" i="33"/>
  <c r="I658" i="33"/>
  <c r="J658" i="33"/>
  <c r="K658" i="33"/>
  <c r="L658" i="33"/>
  <c r="M658" i="33"/>
  <c r="N658" i="33"/>
  <c r="O658" i="33"/>
  <c r="P658" i="33"/>
  <c r="Q658" i="33"/>
  <c r="R658" i="33"/>
  <c r="S658" i="33"/>
  <c r="T658" i="33"/>
  <c r="U658" i="33"/>
  <c r="V658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V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V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V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V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V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V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V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V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V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V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V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V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V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V690" i="33"/>
  <c r="D691" i="33"/>
  <c r="E691" i="33"/>
  <c r="F691" i="33"/>
  <c r="G691" i="33"/>
  <c r="H691" i="33"/>
  <c r="I691" i="33"/>
  <c r="J691" i="33"/>
  <c r="K691" i="33"/>
  <c r="L691" i="33"/>
  <c r="M691" i="33"/>
  <c r="N691" i="33"/>
  <c r="O691" i="33"/>
  <c r="P691" i="33"/>
  <c r="Q691" i="33"/>
  <c r="R691" i="33"/>
  <c r="S691" i="33"/>
  <c r="T691" i="33"/>
  <c r="U691" i="33"/>
  <c r="V691" i="33"/>
  <c r="D692" i="33"/>
  <c r="E692" i="33"/>
  <c r="F692" i="33"/>
  <c r="G692" i="33"/>
  <c r="H692" i="33"/>
  <c r="I692" i="33"/>
  <c r="J692" i="33"/>
  <c r="K692" i="33"/>
  <c r="L692" i="33"/>
  <c r="M692" i="33"/>
  <c r="N692" i="33"/>
  <c r="O692" i="33"/>
  <c r="P692" i="33"/>
  <c r="Q692" i="33"/>
  <c r="R692" i="33"/>
  <c r="S692" i="33"/>
  <c r="T692" i="33"/>
  <c r="U692" i="33"/>
  <c r="V692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V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V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V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V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V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V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V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V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V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V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V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V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V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V760" i="33"/>
  <c r="D761" i="33"/>
  <c r="E761" i="33"/>
  <c r="F761" i="33"/>
  <c r="G761" i="33"/>
  <c r="H761" i="33"/>
  <c r="I761" i="33"/>
  <c r="J761" i="33"/>
  <c r="K761" i="33"/>
  <c r="L761" i="33"/>
  <c r="M761" i="33"/>
  <c r="N761" i="33"/>
  <c r="O761" i="33"/>
  <c r="P761" i="33"/>
  <c r="Q761" i="33"/>
  <c r="R761" i="33"/>
  <c r="S761" i="33"/>
  <c r="T761" i="33"/>
  <c r="U761" i="33"/>
  <c r="V761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V762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V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V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V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V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V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V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V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V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V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V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V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V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V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V777" i="33"/>
  <c r="D778" i="33"/>
  <c r="E778" i="33"/>
  <c r="F778" i="33"/>
  <c r="G778" i="33"/>
  <c r="H778" i="33"/>
  <c r="I778" i="33"/>
  <c r="J778" i="33"/>
  <c r="K778" i="33"/>
  <c r="L778" i="33"/>
  <c r="M778" i="33"/>
  <c r="N778" i="33"/>
  <c r="O778" i="33"/>
  <c r="P778" i="33"/>
  <c r="Q778" i="33"/>
  <c r="R778" i="33"/>
  <c r="S778" i="33"/>
  <c r="T778" i="33"/>
  <c r="U778" i="33"/>
  <c r="V778" i="33"/>
  <c r="D779" i="33"/>
  <c r="E779" i="33"/>
  <c r="F779" i="33"/>
  <c r="G779" i="33"/>
  <c r="H779" i="33"/>
  <c r="I779" i="33"/>
  <c r="J779" i="33"/>
  <c r="K779" i="33"/>
  <c r="L779" i="33"/>
  <c r="M779" i="33"/>
  <c r="N779" i="33"/>
  <c r="O779" i="33"/>
  <c r="P779" i="33"/>
  <c r="Q779" i="33"/>
  <c r="R779" i="33"/>
  <c r="S779" i="33"/>
  <c r="T779" i="33"/>
  <c r="U779" i="33"/>
  <c r="V779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V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V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V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V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V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V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V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V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V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V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V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V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V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V828" i="33"/>
  <c r="D829" i="33"/>
  <c r="E829" i="33"/>
  <c r="F829" i="33"/>
  <c r="G829" i="33"/>
  <c r="H829" i="33"/>
  <c r="I829" i="33"/>
  <c r="J829" i="33"/>
  <c r="K829" i="33"/>
  <c r="L829" i="33"/>
  <c r="M829" i="33"/>
  <c r="N829" i="33"/>
  <c r="O829" i="33"/>
  <c r="P829" i="33"/>
  <c r="Q829" i="33"/>
  <c r="R829" i="33"/>
  <c r="S829" i="33"/>
  <c r="T829" i="33"/>
  <c r="U829" i="33"/>
  <c r="V829" i="33"/>
  <c r="D830" i="33"/>
  <c r="E830" i="33"/>
  <c r="F830" i="33"/>
  <c r="G830" i="33"/>
  <c r="H830" i="33"/>
  <c r="I830" i="33"/>
  <c r="J830" i="33"/>
  <c r="K830" i="33"/>
  <c r="L830" i="33"/>
  <c r="M830" i="33"/>
  <c r="N830" i="33"/>
  <c r="O830" i="33"/>
  <c r="P830" i="33"/>
  <c r="Q830" i="33"/>
  <c r="R830" i="33"/>
  <c r="S830" i="33"/>
  <c r="T830" i="33"/>
  <c r="U830" i="33"/>
  <c r="V830" i="33"/>
  <c r="D832" i="33"/>
  <c r="E832" i="33"/>
  <c r="F832" i="33"/>
  <c r="G832" i="33"/>
  <c r="H832" i="33"/>
  <c r="I832" i="33"/>
  <c r="J832" i="33"/>
  <c r="K832" i="33"/>
  <c r="L832" i="33"/>
  <c r="M832" i="33"/>
  <c r="N832" i="33"/>
  <c r="O832" i="33"/>
  <c r="P832" i="33"/>
  <c r="Q832" i="33"/>
  <c r="R832" i="33"/>
  <c r="S832" i="33"/>
  <c r="T832" i="33"/>
  <c r="U832" i="33"/>
  <c r="V832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V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V834" i="33"/>
  <c r="D835" i="33"/>
  <c r="E835" i="33"/>
  <c r="F835" i="33"/>
  <c r="G835" i="33"/>
  <c r="H835" i="33"/>
  <c r="I835" i="33"/>
  <c r="J835" i="33"/>
  <c r="K835" i="33"/>
  <c r="L835" i="33"/>
  <c r="M835" i="33"/>
  <c r="N835" i="33"/>
  <c r="O835" i="33"/>
  <c r="P835" i="33"/>
  <c r="Q835" i="33"/>
  <c r="R835" i="33"/>
  <c r="S835" i="33"/>
  <c r="T835" i="33"/>
  <c r="U835" i="33"/>
  <c r="V835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V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V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V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V839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V843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V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V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V847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V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V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V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V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V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V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V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V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V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V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V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V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V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V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V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V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V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V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V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V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V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V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V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V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V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V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V875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V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V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V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V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V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V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V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V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V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V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V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V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V888" i="33"/>
  <c r="C889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V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V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V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V892" i="33"/>
  <c r="D893" i="33"/>
  <c r="E893" i="33"/>
  <c r="F893" i="33"/>
  <c r="G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V893" i="33"/>
  <c r="D894" i="33"/>
  <c r="E894" i="33"/>
  <c r="F894" i="33"/>
  <c r="G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V894" i="33"/>
  <c r="D895" i="33"/>
  <c r="E895" i="33"/>
  <c r="F895" i="33"/>
  <c r="G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V895" i="33"/>
  <c r="D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V896" i="33"/>
  <c r="D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V897" i="33"/>
  <c r="D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V898" i="33"/>
  <c r="D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V899" i="33"/>
  <c r="D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V900" i="33"/>
  <c r="D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V901" i="33"/>
  <c r="D902" i="33"/>
  <c r="E902" i="33"/>
  <c r="F902" i="33"/>
  <c r="G902" i="33"/>
  <c r="H902" i="33"/>
  <c r="I902" i="33"/>
  <c r="J902" i="33"/>
  <c r="K902" i="33"/>
  <c r="L902" i="33"/>
  <c r="M902" i="33"/>
  <c r="N902" i="33"/>
  <c r="O902" i="33"/>
  <c r="P902" i="33"/>
  <c r="Q902" i="33"/>
  <c r="R902" i="33"/>
  <c r="S902" i="33"/>
  <c r="T902" i="33"/>
  <c r="U902" i="33"/>
  <c r="V902" i="33"/>
  <c r="D903" i="33"/>
  <c r="E903" i="33"/>
  <c r="F903" i="33"/>
  <c r="G903" i="33"/>
  <c r="H903" i="33"/>
  <c r="I903" i="33"/>
  <c r="J903" i="33"/>
  <c r="K903" i="33"/>
  <c r="L903" i="33"/>
  <c r="M903" i="33"/>
  <c r="N903" i="33"/>
  <c r="O903" i="33"/>
  <c r="P903" i="33"/>
  <c r="Q903" i="33"/>
  <c r="R903" i="33"/>
  <c r="S903" i="33"/>
  <c r="T903" i="33"/>
  <c r="U903" i="33"/>
  <c r="V903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V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V905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V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V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V919" i="33"/>
  <c r="D920" i="33"/>
  <c r="E920" i="33"/>
  <c r="F920" i="33"/>
  <c r="G920" i="33"/>
  <c r="H920" i="33"/>
  <c r="I920" i="33"/>
  <c r="J920" i="33"/>
  <c r="K920" i="33"/>
  <c r="L920" i="33"/>
  <c r="M920" i="33"/>
  <c r="N920" i="33"/>
  <c r="O920" i="33"/>
  <c r="P920" i="33"/>
  <c r="Q920" i="33"/>
  <c r="R920" i="33"/>
  <c r="S920" i="33"/>
  <c r="T920" i="33"/>
  <c r="U920" i="33"/>
  <c r="V920" i="33"/>
  <c r="D921" i="33"/>
  <c r="E921" i="33"/>
  <c r="F921" i="33"/>
  <c r="G921" i="33"/>
  <c r="H921" i="33"/>
  <c r="I921" i="33"/>
  <c r="J921" i="33"/>
  <c r="K921" i="33"/>
  <c r="L921" i="33"/>
  <c r="M921" i="33"/>
  <c r="N921" i="33"/>
  <c r="O921" i="33"/>
  <c r="P921" i="33"/>
  <c r="Q921" i="33"/>
  <c r="R921" i="33"/>
  <c r="S921" i="33"/>
  <c r="T921" i="33"/>
  <c r="U921" i="33"/>
  <c r="V921" i="33"/>
  <c r="D922" i="33"/>
  <c r="E922" i="33"/>
  <c r="F922" i="33"/>
  <c r="G922" i="33"/>
  <c r="H922" i="33"/>
  <c r="I922" i="33"/>
  <c r="J922" i="33"/>
  <c r="K922" i="33"/>
  <c r="L922" i="33"/>
  <c r="M922" i="33"/>
  <c r="N922" i="33"/>
  <c r="O922" i="33"/>
  <c r="P922" i="33"/>
  <c r="Q922" i="33"/>
  <c r="R922" i="33"/>
  <c r="S922" i="33"/>
  <c r="T922" i="33"/>
  <c r="U922" i="33"/>
  <c r="V922" i="33"/>
  <c r="D923" i="33"/>
  <c r="E923" i="33"/>
  <c r="F923" i="33"/>
  <c r="G923" i="33"/>
  <c r="H923" i="33"/>
  <c r="I923" i="33"/>
  <c r="J923" i="33"/>
  <c r="K923" i="33"/>
  <c r="L923" i="33"/>
  <c r="M923" i="33"/>
  <c r="N923" i="33"/>
  <c r="O923" i="33"/>
  <c r="P923" i="33"/>
  <c r="Q923" i="33"/>
  <c r="R923" i="33"/>
  <c r="S923" i="33"/>
  <c r="T923" i="33"/>
  <c r="U923" i="33"/>
  <c r="V923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V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V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V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V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V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V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V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V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V932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V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V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V939" i="33"/>
  <c r="D940" i="33"/>
  <c r="E940" i="33"/>
  <c r="F940" i="33"/>
  <c r="G940" i="33"/>
  <c r="H940" i="33"/>
  <c r="I940" i="33"/>
  <c r="J940" i="33"/>
  <c r="K940" i="33"/>
  <c r="L940" i="33"/>
  <c r="M940" i="33"/>
  <c r="N940" i="33"/>
  <c r="O940" i="33"/>
  <c r="P940" i="33"/>
  <c r="Q940" i="33"/>
  <c r="R940" i="33"/>
  <c r="S940" i="33"/>
  <c r="T940" i="33"/>
  <c r="U940" i="33"/>
  <c r="V940" i="33"/>
  <c r="D941" i="33"/>
  <c r="E941" i="33"/>
  <c r="F941" i="33"/>
  <c r="G941" i="33"/>
  <c r="H941" i="33"/>
  <c r="I941" i="33"/>
  <c r="J941" i="33"/>
  <c r="K941" i="33"/>
  <c r="L941" i="33"/>
  <c r="M941" i="33"/>
  <c r="N941" i="33"/>
  <c r="O941" i="33"/>
  <c r="P941" i="33"/>
  <c r="Q941" i="33"/>
  <c r="R941" i="33"/>
  <c r="S941" i="33"/>
  <c r="T941" i="33"/>
  <c r="U941" i="33"/>
  <c r="V941" i="33"/>
  <c r="D942" i="33"/>
  <c r="E942" i="33"/>
  <c r="F942" i="33"/>
  <c r="G942" i="33"/>
  <c r="H942" i="33"/>
  <c r="I942" i="33"/>
  <c r="J942" i="33"/>
  <c r="K942" i="33"/>
  <c r="L942" i="33"/>
  <c r="M942" i="33"/>
  <c r="N942" i="33"/>
  <c r="O942" i="33"/>
  <c r="P942" i="33"/>
  <c r="Q942" i="33"/>
  <c r="R942" i="33"/>
  <c r="S942" i="33"/>
  <c r="T942" i="33"/>
  <c r="U942" i="33"/>
  <c r="V942" i="33"/>
  <c r="D943" i="33"/>
  <c r="E943" i="33"/>
  <c r="F943" i="33"/>
  <c r="G943" i="33"/>
  <c r="H943" i="33"/>
  <c r="I943" i="33"/>
  <c r="J943" i="33"/>
  <c r="K943" i="33"/>
  <c r="L943" i="33"/>
  <c r="M943" i="33"/>
  <c r="N943" i="33"/>
  <c r="O943" i="33"/>
  <c r="P943" i="33"/>
  <c r="Q943" i="33"/>
  <c r="R943" i="33"/>
  <c r="S943" i="33"/>
  <c r="T943" i="33"/>
  <c r="U943" i="33"/>
  <c r="V943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V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V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V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V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V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V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V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V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V952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V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V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V959" i="33"/>
  <c r="D960" i="33"/>
  <c r="E960" i="33"/>
  <c r="F960" i="33"/>
  <c r="G960" i="33"/>
  <c r="H960" i="33"/>
  <c r="I960" i="33"/>
  <c r="J960" i="33"/>
  <c r="K960" i="33"/>
  <c r="L960" i="33"/>
  <c r="M960" i="33"/>
  <c r="N960" i="33"/>
  <c r="O960" i="33"/>
  <c r="P960" i="33"/>
  <c r="Q960" i="33"/>
  <c r="R960" i="33"/>
  <c r="S960" i="33"/>
  <c r="T960" i="33"/>
  <c r="U960" i="33"/>
  <c r="V960" i="33"/>
  <c r="D961" i="33"/>
  <c r="E961" i="33"/>
  <c r="F961" i="33"/>
  <c r="G961" i="33"/>
  <c r="H961" i="33"/>
  <c r="I961" i="33"/>
  <c r="J961" i="33"/>
  <c r="K961" i="33"/>
  <c r="L961" i="33"/>
  <c r="M961" i="33"/>
  <c r="N961" i="33"/>
  <c r="O961" i="33"/>
  <c r="P961" i="33"/>
  <c r="Q961" i="33"/>
  <c r="R961" i="33"/>
  <c r="S961" i="33"/>
  <c r="T961" i="33"/>
  <c r="U961" i="33"/>
  <c r="V961" i="33"/>
  <c r="D962" i="33"/>
  <c r="E962" i="33"/>
  <c r="F962" i="33"/>
  <c r="G962" i="33"/>
  <c r="H962" i="33"/>
  <c r="I962" i="33"/>
  <c r="J962" i="33"/>
  <c r="K962" i="33"/>
  <c r="L962" i="33"/>
  <c r="M962" i="33"/>
  <c r="N962" i="33"/>
  <c r="O962" i="33"/>
  <c r="P962" i="33"/>
  <c r="Q962" i="33"/>
  <c r="R962" i="33"/>
  <c r="S962" i="33"/>
  <c r="T962" i="33"/>
  <c r="U962" i="33"/>
  <c r="V962" i="33"/>
  <c r="D963" i="33"/>
  <c r="E963" i="33"/>
  <c r="F963" i="33"/>
  <c r="G963" i="33"/>
  <c r="H963" i="33"/>
  <c r="I963" i="33"/>
  <c r="J963" i="33"/>
  <c r="K963" i="33"/>
  <c r="L963" i="33"/>
  <c r="M963" i="33"/>
  <c r="N963" i="33"/>
  <c r="O963" i="33"/>
  <c r="P963" i="33"/>
  <c r="Q963" i="33"/>
  <c r="R963" i="33"/>
  <c r="S963" i="33"/>
  <c r="T963" i="33"/>
  <c r="U963" i="33"/>
  <c r="V963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V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V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V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V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V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V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V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V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V972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V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V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V979" i="33"/>
  <c r="D980" i="33"/>
  <c r="E980" i="33"/>
  <c r="F980" i="33"/>
  <c r="G980" i="33"/>
  <c r="H980" i="33"/>
  <c r="I980" i="33"/>
  <c r="J980" i="33"/>
  <c r="K980" i="33"/>
  <c r="L980" i="33"/>
  <c r="M980" i="33"/>
  <c r="N980" i="33"/>
  <c r="O980" i="33"/>
  <c r="P980" i="33"/>
  <c r="Q980" i="33"/>
  <c r="R980" i="33"/>
  <c r="S980" i="33"/>
  <c r="T980" i="33"/>
  <c r="U980" i="33"/>
  <c r="V980" i="33"/>
  <c r="D981" i="33"/>
  <c r="E981" i="33"/>
  <c r="F981" i="33"/>
  <c r="G981" i="33"/>
  <c r="H981" i="33"/>
  <c r="I981" i="33"/>
  <c r="J981" i="33"/>
  <c r="K981" i="33"/>
  <c r="L981" i="33"/>
  <c r="M981" i="33"/>
  <c r="N981" i="33"/>
  <c r="O981" i="33"/>
  <c r="P981" i="33"/>
  <c r="Q981" i="33"/>
  <c r="R981" i="33"/>
  <c r="S981" i="33"/>
  <c r="T981" i="33"/>
  <c r="U981" i="33"/>
  <c r="V981" i="33"/>
  <c r="D982" i="33"/>
  <c r="E982" i="33"/>
  <c r="F982" i="33"/>
  <c r="G982" i="33"/>
  <c r="H982" i="33"/>
  <c r="I982" i="33"/>
  <c r="J982" i="33"/>
  <c r="K982" i="33"/>
  <c r="L982" i="33"/>
  <c r="M982" i="33"/>
  <c r="N982" i="33"/>
  <c r="O982" i="33"/>
  <c r="P982" i="33"/>
  <c r="Q982" i="33"/>
  <c r="R982" i="33"/>
  <c r="S982" i="33"/>
  <c r="T982" i="33"/>
  <c r="U982" i="33"/>
  <c r="V982" i="33"/>
  <c r="D983" i="33"/>
  <c r="E983" i="33"/>
  <c r="F983" i="33"/>
  <c r="G983" i="33"/>
  <c r="H983" i="33"/>
  <c r="I983" i="33"/>
  <c r="J983" i="33"/>
  <c r="K983" i="33"/>
  <c r="L983" i="33"/>
  <c r="M983" i="33"/>
  <c r="N983" i="33"/>
  <c r="O983" i="33"/>
  <c r="P983" i="33"/>
  <c r="Q983" i="33"/>
  <c r="R983" i="33"/>
  <c r="S983" i="33"/>
  <c r="T983" i="33"/>
  <c r="U983" i="33"/>
  <c r="V983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V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V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V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V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V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V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V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V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V992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V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V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V999" i="33"/>
  <c r="D1000" i="33"/>
  <c r="E1000" i="33"/>
  <c r="F1000" i="33"/>
  <c r="G1000" i="33"/>
  <c r="H1000" i="33"/>
  <c r="I1000" i="33"/>
  <c r="J1000" i="33"/>
  <c r="K1000" i="33"/>
  <c r="L1000" i="33"/>
  <c r="M1000" i="33"/>
  <c r="N1000" i="33"/>
  <c r="O1000" i="33"/>
  <c r="P1000" i="33"/>
  <c r="Q1000" i="33"/>
  <c r="R1000" i="33"/>
  <c r="S1000" i="33"/>
  <c r="T1000" i="33"/>
  <c r="U1000" i="33"/>
  <c r="V1000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V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V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V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V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V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V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V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V1008" i="33"/>
  <c r="D1009" i="33"/>
  <c r="E1009" i="33"/>
  <c r="F1009" i="33"/>
  <c r="G1009" i="33"/>
  <c r="H1009" i="33"/>
  <c r="I1009" i="33"/>
  <c r="J1009" i="33"/>
  <c r="K1009" i="33"/>
  <c r="L1009" i="33"/>
  <c r="M1009" i="33"/>
  <c r="N1009" i="33"/>
  <c r="O1009" i="33"/>
  <c r="P1009" i="33"/>
  <c r="Q1009" i="33"/>
  <c r="R1009" i="33"/>
  <c r="S1009" i="33"/>
  <c r="T1009" i="33"/>
  <c r="U1009" i="33"/>
  <c r="V1009" i="33"/>
  <c r="D1010" i="33"/>
  <c r="E1010" i="33"/>
  <c r="F1010" i="33"/>
  <c r="G1010" i="33"/>
  <c r="H1010" i="33"/>
  <c r="I1010" i="33"/>
  <c r="J1010" i="33"/>
  <c r="K1010" i="33"/>
  <c r="L1010" i="33"/>
  <c r="M1010" i="33"/>
  <c r="N1010" i="33"/>
  <c r="O1010" i="33"/>
  <c r="P1010" i="33"/>
  <c r="Q1010" i="33"/>
  <c r="R1010" i="33"/>
  <c r="S1010" i="33"/>
  <c r="T1010" i="33"/>
  <c r="U1010" i="33"/>
  <c r="V1010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V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V1012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V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V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V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V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V1018" i="33"/>
  <c r="D1019" i="33"/>
  <c r="E1019" i="33"/>
  <c r="F1019" i="33"/>
  <c r="G1019" i="33"/>
  <c r="H1019" i="33"/>
  <c r="I1019" i="33"/>
  <c r="J1019" i="33"/>
  <c r="K1019" i="33"/>
  <c r="L1019" i="33"/>
  <c r="M1019" i="33"/>
  <c r="N1019" i="33"/>
  <c r="O1019" i="33"/>
  <c r="P1019" i="33"/>
  <c r="Q1019" i="33"/>
  <c r="R1019" i="33"/>
  <c r="S1019" i="33"/>
  <c r="T1019" i="33"/>
  <c r="U1019" i="33"/>
  <c r="V1019" i="33"/>
  <c r="D1020" i="33"/>
  <c r="E1020" i="33"/>
  <c r="F1020" i="33"/>
  <c r="G1020" i="33"/>
  <c r="H1020" i="33"/>
  <c r="I1020" i="33"/>
  <c r="J1020" i="33"/>
  <c r="K1020" i="33"/>
  <c r="L1020" i="33"/>
  <c r="M1020" i="33"/>
  <c r="N1020" i="33"/>
  <c r="O1020" i="33"/>
  <c r="P1020" i="33"/>
  <c r="Q1020" i="33"/>
  <c r="R1020" i="33"/>
  <c r="S1020" i="33"/>
  <c r="T1020" i="33"/>
  <c r="U1020" i="33"/>
  <c r="V1020" i="33"/>
  <c r="D1021" i="33"/>
  <c r="E1021" i="33"/>
  <c r="F1021" i="33"/>
  <c r="G1021" i="33"/>
  <c r="H1021" i="33"/>
  <c r="I1021" i="33"/>
  <c r="J1021" i="33"/>
  <c r="K1021" i="33"/>
  <c r="L1021" i="33"/>
  <c r="M1021" i="33"/>
  <c r="N1021" i="33"/>
  <c r="O1021" i="33"/>
  <c r="P1021" i="33"/>
  <c r="Q1021" i="33"/>
  <c r="R1021" i="33"/>
  <c r="S1021" i="33"/>
  <c r="T1021" i="33"/>
  <c r="U1021" i="33"/>
  <c r="V1021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A3216" i="1"/>
  <c r="AB3216" i="1"/>
  <c r="AC3216" i="1"/>
  <c r="AD321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AD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AD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AD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AD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AD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AD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AD3223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A3282" i="1"/>
  <c r="AB3282" i="1"/>
  <c r="AC3282" i="1"/>
  <c r="AD3282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A3283" i="1"/>
  <c r="AB3283" i="1"/>
  <c r="AC3283" i="1"/>
  <c r="AD3283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A3284" i="1"/>
  <c r="AB3284" i="1"/>
  <c r="AC3284" i="1"/>
  <c r="AD3284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A3285" i="1"/>
  <c r="AB3285" i="1"/>
  <c r="AC3285" i="1"/>
  <c r="AD3285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A3286" i="1"/>
  <c r="AB3286" i="1"/>
  <c r="AC3286" i="1"/>
  <c r="AD3286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A3287" i="1"/>
  <c r="AB3287" i="1"/>
  <c r="AC3287" i="1"/>
  <c r="AD3287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A3288" i="1"/>
  <c r="AB3288" i="1"/>
  <c r="AC3288" i="1"/>
  <c r="AD3288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AD3289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AD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AD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AD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AD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AD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AD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AD3305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AD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AD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AD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AD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AD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AD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AD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AD3958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A3967" i="1"/>
  <c r="AB3967" i="1"/>
  <c r="AC3967" i="1"/>
  <c r="AD3967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AD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AD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AD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AD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AD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AD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AD397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A4175" i="1"/>
  <c r="AB4175" i="1"/>
  <c r="AC4175" i="1"/>
  <c r="AD4175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A4176" i="1"/>
  <c r="AB4176" i="1"/>
  <c r="AC4176" i="1"/>
  <c r="AD4176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A4177" i="1"/>
  <c r="AB4177" i="1"/>
  <c r="AC4177" i="1"/>
  <c r="AD4177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A4178" i="1"/>
  <c r="AB4178" i="1"/>
  <c r="AC4178" i="1"/>
  <c r="AD4178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A4179" i="1"/>
  <c r="AB4179" i="1"/>
  <c r="AC4179" i="1"/>
  <c r="AD4179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A4180" i="1"/>
  <c r="AB4180" i="1"/>
  <c r="AC4180" i="1"/>
  <c r="AD4180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A4182" i="1"/>
  <c r="AB4182" i="1"/>
  <c r="AC4182" i="1"/>
  <c r="AD4182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AD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AD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AD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AD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AD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AD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AD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AD4256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AD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AD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AD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AD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AD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AD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AD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AD4272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A4346" i="1"/>
  <c r="AB4346" i="1"/>
  <c r="AC4346" i="1"/>
  <c r="AD4346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A4355" i="1"/>
  <c r="AB4355" i="1"/>
  <c r="AC4355" i="1"/>
  <c r="AD4355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A4364" i="1"/>
  <c r="AB4364" i="1"/>
  <c r="AC4364" i="1"/>
  <c r="AD4364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A4373" i="1"/>
  <c r="AB4373" i="1"/>
  <c r="AC4373" i="1"/>
  <c r="AD4373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A4382" i="1"/>
  <c r="AB4382" i="1"/>
  <c r="AC4382" i="1"/>
  <c r="AD4382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AD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A4400" i="1"/>
  <c r="AB4400" i="1"/>
  <c r="AC4400" i="1"/>
  <c r="AD4400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A4401" i="1"/>
  <c r="AB4401" i="1"/>
  <c r="AC4401" i="1"/>
  <c r="AD4401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A4402" i="1"/>
  <c r="AB4402" i="1"/>
  <c r="AC4402" i="1"/>
  <c r="AD4402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A4403" i="1"/>
  <c r="AB4403" i="1"/>
  <c r="AC4403" i="1"/>
  <c r="AD4403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A4405" i="1"/>
  <c r="AB4405" i="1"/>
  <c r="AC4405" i="1"/>
  <c r="AD4405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A4406" i="1"/>
  <c r="AB4406" i="1"/>
  <c r="AC4406" i="1"/>
  <c r="AD4406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A4442" i="1"/>
  <c r="AB4442" i="1"/>
  <c r="AC4442" i="1"/>
  <c r="AD4442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A4443" i="1"/>
  <c r="AB4443" i="1"/>
  <c r="AC4443" i="1"/>
  <c r="AD4443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C4444" i="1"/>
  <c r="AD4444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A4445" i="1"/>
  <c r="AB4445" i="1"/>
  <c r="AC4445" i="1"/>
  <c r="AD4445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A4446" i="1"/>
  <c r="AB4446" i="1"/>
  <c r="AC4446" i="1"/>
  <c r="AD4446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A4447" i="1"/>
  <c r="AB4447" i="1"/>
  <c r="AC4447" i="1"/>
  <c r="AD4447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A4448" i="1"/>
  <c r="AB4448" i="1"/>
  <c r="AC4448" i="1"/>
  <c r="AD4448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AD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A4477" i="1"/>
  <c r="AB4477" i="1"/>
  <c r="AC4477" i="1"/>
  <c r="AD4477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A4479" i="1"/>
  <c r="AB4479" i="1"/>
  <c r="AC4479" i="1"/>
  <c r="AD4479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A4480" i="1"/>
  <c r="AB4480" i="1"/>
  <c r="AC4480" i="1"/>
  <c r="AD4480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A4481" i="1"/>
  <c r="AB4481" i="1"/>
  <c r="AC4481" i="1"/>
  <c r="AD4481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A4482" i="1"/>
  <c r="AB4482" i="1"/>
  <c r="AC4482" i="1"/>
  <c r="AD4482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A4483" i="1"/>
  <c r="AB4483" i="1"/>
  <c r="AC4483" i="1"/>
  <c r="AD4483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A4485" i="1"/>
  <c r="AB4485" i="1"/>
  <c r="AC4485" i="1"/>
  <c r="AD4485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AD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AD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AD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AD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AD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AD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AD4511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AD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AD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AD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AD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AD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AD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AD4543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A4547" i="1"/>
  <c r="AB4547" i="1"/>
  <c r="AC4547" i="1"/>
  <c r="AD4547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AD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AD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AD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AD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AD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AD4554" i="1"/>
  <c r="I4555" i="1"/>
  <c r="J4555" i="1"/>
  <c r="N4555" i="1"/>
  <c r="S4555" i="1"/>
  <c r="X4555" i="1"/>
  <c r="AA4555" i="1"/>
  <c r="AB4555" i="1"/>
  <c r="AC4555" i="1"/>
  <c r="AD4555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A4556" i="1"/>
  <c r="AB4556" i="1"/>
  <c r="AC4556" i="1"/>
  <c r="AD4556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AD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AD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AD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AD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AD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AD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AD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AD4565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AD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AD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AD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AD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AD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AD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AD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AD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AD4575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AD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AD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AD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AD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AD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AD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AD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AD4584" i="1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  <c r="C29" i="35"/>
  <c r="E29" i="35"/>
  <c r="G29" i="35"/>
  <c r="I29" i="35"/>
  <c r="K29" i="35"/>
  <c r="M29" i="35"/>
  <c r="O29" i="35"/>
  <c r="Q29" i="35"/>
  <c r="S29" i="35"/>
  <c r="U29" i="35"/>
  <c r="E8" i="37"/>
  <c r="G8" i="37"/>
  <c r="I8" i="37"/>
  <c r="J8" i="37"/>
  <c r="L8" i="37"/>
  <c r="N8" i="37"/>
  <c r="P8" i="37"/>
  <c r="X8" i="37"/>
  <c r="Y8" i="37"/>
  <c r="E10" i="37"/>
  <c r="G10" i="37"/>
  <c r="I10" i="37"/>
  <c r="J10" i="37"/>
  <c r="L10" i="37"/>
  <c r="N10" i="37"/>
  <c r="P10" i="37"/>
  <c r="X10" i="37"/>
  <c r="Y10" i="37"/>
  <c r="E12" i="37"/>
  <c r="G12" i="37"/>
  <c r="I12" i="37"/>
  <c r="J12" i="37"/>
  <c r="L12" i="37"/>
  <c r="N12" i="37"/>
  <c r="P12" i="37"/>
  <c r="X12" i="37"/>
  <c r="Y12" i="37"/>
  <c r="E14" i="37"/>
  <c r="G14" i="37"/>
  <c r="I14" i="37"/>
  <c r="J14" i="37"/>
  <c r="L14" i="37"/>
  <c r="N14" i="37"/>
  <c r="P14" i="37"/>
  <c r="X14" i="37"/>
  <c r="Y14" i="37"/>
  <c r="E16" i="37"/>
  <c r="G16" i="37"/>
  <c r="I16" i="37"/>
  <c r="J16" i="37"/>
  <c r="L16" i="37"/>
  <c r="N16" i="37"/>
  <c r="P16" i="37"/>
  <c r="X16" i="37"/>
  <c r="Y16" i="37"/>
  <c r="E18" i="37"/>
  <c r="G18" i="37"/>
  <c r="I18" i="37"/>
  <c r="J18" i="37"/>
  <c r="L18" i="37"/>
  <c r="N18" i="37"/>
  <c r="P18" i="37"/>
  <c r="X18" i="37"/>
  <c r="Y18" i="37"/>
  <c r="E20" i="37"/>
  <c r="G20" i="37"/>
  <c r="I20" i="37"/>
  <c r="J20" i="37"/>
  <c r="L20" i="37"/>
  <c r="N20" i="37"/>
  <c r="P20" i="37"/>
  <c r="X20" i="37"/>
  <c r="Y20" i="37"/>
  <c r="E22" i="37"/>
  <c r="G22" i="37"/>
  <c r="I22" i="37"/>
  <c r="J22" i="37"/>
  <c r="L22" i="37"/>
  <c r="N22" i="37"/>
  <c r="P22" i="37"/>
  <c r="X22" i="37"/>
  <c r="Y22" i="37"/>
  <c r="E24" i="37"/>
  <c r="G24" i="37"/>
  <c r="I24" i="37"/>
  <c r="J24" i="37"/>
  <c r="L24" i="37"/>
  <c r="N24" i="37"/>
  <c r="P24" i="37"/>
  <c r="X24" i="37"/>
  <c r="Y24" i="37"/>
  <c r="E26" i="37"/>
  <c r="G26" i="37"/>
  <c r="I26" i="37"/>
  <c r="J26" i="37"/>
  <c r="L26" i="37"/>
  <c r="N26" i="37"/>
  <c r="P26" i="37"/>
  <c r="X26" i="37"/>
  <c r="Y26" i="37"/>
  <c r="AG6" i="36"/>
  <c r="C14" i="36"/>
  <c r="E14" i="36"/>
  <c r="G14" i="36"/>
  <c r="I14" i="36"/>
  <c r="K14" i="36"/>
  <c r="M14" i="36"/>
  <c r="O14" i="36"/>
  <c r="Q14" i="36"/>
  <c r="S14" i="36"/>
  <c r="U14" i="36"/>
  <c r="W14" i="36"/>
  <c r="Y14" i="36"/>
  <c r="AA14" i="36"/>
  <c r="AE14" i="36"/>
  <c r="AG14" i="36"/>
  <c r="AI14" i="36"/>
  <c r="AK14" i="36"/>
  <c r="AM14" i="36"/>
  <c r="C16" i="36"/>
  <c r="E16" i="36"/>
  <c r="G16" i="36"/>
  <c r="I16" i="36"/>
  <c r="K16" i="36"/>
  <c r="M16" i="36"/>
  <c r="O16" i="36"/>
  <c r="Q16" i="36"/>
  <c r="S16" i="36"/>
  <c r="U16" i="36"/>
  <c r="W16" i="36"/>
  <c r="Y16" i="36"/>
  <c r="AA16" i="36"/>
  <c r="AE16" i="36"/>
  <c r="AG16" i="36"/>
  <c r="AI16" i="36"/>
  <c r="AK16" i="36"/>
  <c r="AM16" i="36"/>
  <c r="C18" i="36"/>
  <c r="E18" i="36"/>
  <c r="G18" i="36"/>
  <c r="I18" i="36"/>
  <c r="K18" i="36"/>
  <c r="M18" i="36"/>
  <c r="O18" i="36"/>
  <c r="Q18" i="36"/>
  <c r="S18" i="36"/>
  <c r="U18" i="36"/>
  <c r="W18" i="36"/>
  <c r="Y18" i="36"/>
  <c r="AA18" i="36"/>
  <c r="AE18" i="36"/>
  <c r="AG18" i="36"/>
  <c r="AI18" i="36"/>
  <c r="AK18" i="36"/>
  <c r="AM18" i="36"/>
  <c r="AR19" i="36"/>
  <c r="AT19" i="36"/>
  <c r="AV19" i="36"/>
  <c r="AW19" i="36"/>
  <c r="BA19" i="36"/>
  <c r="BC19" i="36"/>
  <c r="C20" i="36"/>
  <c r="E20" i="36"/>
  <c r="G20" i="36"/>
  <c r="I20" i="36"/>
  <c r="K20" i="36"/>
  <c r="M20" i="36"/>
  <c r="O20" i="36"/>
  <c r="Q20" i="36"/>
  <c r="S20" i="36"/>
  <c r="U20" i="36"/>
  <c r="W20" i="36"/>
  <c r="Y20" i="36"/>
  <c r="AA20" i="36"/>
  <c r="AE20" i="36"/>
  <c r="AG20" i="36"/>
  <c r="AI20" i="36"/>
  <c r="AK20" i="36"/>
  <c r="AM20" i="36"/>
  <c r="AR21" i="36"/>
  <c r="AT21" i="36"/>
  <c r="AV21" i="36"/>
  <c r="AW21" i="36"/>
  <c r="BA21" i="36"/>
  <c r="BC21" i="36"/>
  <c r="C22" i="36"/>
  <c r="E22" i="36"/>
  <c r="G22" i="36"/>
  <c r="I22" i="36"/>
  <c r="K22" i="36"/>
  <c r="M22" i="36"/>
  <c r="O22" i="36"/>
  <c r="Q22" i="36"/>
  <c r="S22" i="36"/>
  <c r="U22" i="36"/>
  <c r="W22" i="36"/>
  <c r="Y22" i="36"/>
  <c r="AA22" i="36"/>
  <c r="AC22" i="36"/>
  <c r="AE22" i="36"/>
  <c r="AG22" i="36"/>
  <c r="AI22" i="36"/>
  <c r="AK22" i="36"/>
  <c r="AM22" i="36"/>
  <c r="AR23" i="36"/>
  <c r="AT23" i="36"/>
  <c r="AV23" i="36"/>
  <c r="AW23" i="36"/>
  <c r="BA23" i="36"/>
  <c r="BC23" i="36"/>
  <c r="C24" i="36"/>
  <c r="E24" i="36"/>
  <c r="G24" i="36"/>
  <c r="I24" i="36"/>
  <c r="K24" i="36"/>
  <c r="M24" i="36"/>
  <c r="O24" i="36"/>
  <c r="Q24" i="36"/>
  <c r="S24" i="36"/>
  <c r="U24" i="36"/>
  <c r="W24" i="36"/>
  <c r="Y24" i="36"/>
  <c r="AA24" i="36"/>
  <c r="AE24" i="36"/>
  <c r="AG24" i="36"/>
  <c r="AI24" i="36"/>
  <c r="AK24" i="36"/>
  <c r="AM24" i="36"/>
  <c r="AR25" i="36"/>
  <c r="AT25" i="36"/>
  <c r="AV25" i="36"/>
  <c r="AW25" i="36"/>
  <c r="BA25" i="36"/>
  <c r="BC25" i="36"/>
  <c r="C26" i="36"/>
  <c r="E26" i="36"/>
  <c r="G26" i="36"/>
  <c r="I26" i="36"/>
  <c r="K26" i="36"/>
  <c r="M26" i="36"/>
  <c r="O26" i="36"/>
  <c r="Q26" i="36"/>
  <c r="S26" i="36"/>
  <c r="U26" i="36"/>
  <c r="W26" i="36"/>
  <c r="Y26" i="36"/>
  <c r="AA26" i="36"/>
  <c r="AE26" i="36"/>
  <c r="AG26" i="36"/>
  <c r="AI26" i="36"/>
  <c r="AK26" i="36"/>
  <c r="AM26" i="36"/>
  <c r="AR27" i="36"/>
  <c r="AT27" i="36"/>
  <c r="AV27" i="36"/>
  <c r="AW27" i="36"/>
  <c r="BA27" i="36"/>
  <c r="BC27" i="36"/>
  <c r="C28" i="36"/>
  <c r="E28" i="36"/>
  <c r="G28" i="36"/>
  <c r="I28" i="36"/>
  <c r="K28" i="36"/>
  <c r="M28" i="36"/>
  <c r="O28" i="36"/>
  <c r="Q28" i="36"/>
  <c r="S28" i="36"/>
  <c r="U28" i="36"/>
  <c r="W28" i="36"/>
  <c r="Y28" i="36"/>
  <c r="AA28" i="36"/>
  <c r="AE28" i="36"/>
  <c r="AG28" i="36"/>
  <c r="AI28" i="36"/>
  <c r="AK28" i="36"/>
  <c r="AM28" i="36"/>
  <c r="AR29" i="36"/>
  <c r="AT29" i="36"/>
  <c r="AV29" i="36"/>
  <c r="AW29" i="36"/>
  <c r="BA29" i="36"/>
  <c r="BC29" i="36"/>
  <c r="C30" i="36"/>
  <c r="E30" i="36"/>
  <c r="G30" i="36"/>
  <c r="I30" i="36"/>
  <c r="K30" i="36"/>
  <c r="M30" i="36"/>
  <c r="O30" i="36"/>
  <c r="Q30" i="36"/>
  <c r="S30" i="36"/>
  <c r="U30" i="36"/>
  <c r="W30" i="36"/>
  <c r="Y30" i="36"/>
  <c r="AA30" i="36"/>
  <c r="AE30" i="36"/>
  <c r="AG30" i="36"/>
  <c r="AI30" i="36"/>
  <c r="AK30" i="36"/>
  <c r="AM30" i="36"/>
  <c r="AR31" i="36"/>
  <c r="AT31" i="36"/>
  <c r="AV31" i="36"/>
  <c r="AW31" i="36"/>
  <c r="BA31" i="36"/>
  <c r="BC31" i="36"/>
  <c r="C32" i="36"/>
  <c r="E32" i="36"/>
  <c r="G32" i="36"/>
  <c r="I32" i="36"/>
  <c r="K32" i="36"/>
  <c r="M32" i="36"/>
  <c r="O32" i="36"/>
  <c r="S32" i="36"/>
  <c r="U32" i="36"/>
  <c r="W32" i="36"/>
  <c r="Y32" i="36"/>
  <c r="AA32" i="36"/>
  <c r="AC32" i="36"/>
  <c r="AE32" i="36"/>
  <c r="AG32" i="36"/>
  <c r="AI32" i="36"/>
  <c r="AK32" i="36"/>
  <c r="AM32" i="36"/>
  <c r="Q33" i="36"/>
  <c r="AR33" i="36"/>
  <c r="AT33" i="36"/>
  <c r="AV33" i="36"/>
  <c r="AW33" i="36"/>
  <c r="BA33" i="36"/>
  <c r="BC33" i="36"/>
  <c r="AR35" i="36"/>
  <c r="AT35" i="36"/>
  <c r="AV35" i="36"/>
  <c r="AW35" i="36"/>
  <c r="BA35" i="36"/>
  <c r="BC35" i="36"/>
  <c r="AR37" i="36"/>
  <c r="AT37" i="36"/>
  <c r="AV37" i="36"/>
  <c r="AW37" i="36"/>
  <c r="BA37" i="36"/>
  <c r="BC37" i="36"/>
  <c r="C11" i="34"/>
  <c r="E11" i="34"/>
  <c r="G11" i="34"/>
  <c r="I11" i="34"/>
  <c r="K11" i="34"/>
  <c r="M11" i="34"/>
  <c r="O11" i="34"/>
  <c r="Q11" i="34"/>
  <c r="S11" i="34"/>
  <c r="U11" i="34"/>
  <c r="V11" i="34"/>
  <c r="X11" i="34"/>
  <c r="AB11" i="34"/>
  <c r="AD11" i="34"/>
  <c r="AF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AB13" i="34"/>
  <c r="AD13" i="34"/>
  <c r="AF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AB15" i="34"/>
  <c r="AD15" i="34"/>
  <c r="AF15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AB17" i="34"/>
  <c r="AD17" i="34"/>
  <c r="AF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AB19" i="34"/>
  <c r="AD19" i="34"/>
  <c r="AF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AB21" i="34"/>
  <c r="AD21" i="34"/>
  <c r="AF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AB23" i="34"/>
  <c r="AD23" i="34"/>
  <c r="AF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AB25" i="34"/>
  <c r="AD25" i="34"/>
  <c r="AF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AB27" i="34"/>
  <c r="AD27" i="34"/>
  <c r="AF27" i="34"/>
  <c r="C29" i="34"/>
  <c r="E29" i="34"/>
  <c r="G29" i="34"/>
  <c r="I29" i="34"/>
  <c r="K29" i="34"/>
  <c r="M29" i="34"/>
  <c r="O29" i="34"/>
  <c r="Q29" i="34"/>
  <c r="S29" i="34"/>
  <c r="U29" i="34"/>
  <c r="V29" i="34"/>
  <c r="X29" i="34"/>
  <c r="AB29" i="34"/>
  <c r="AD29" i="34"/>
  <c r="AF29" i="34"/>
  <c r="AB44" i="34"/>
  <c r="AD44" i="34"/>
  <c r="AF44" i="34"/>
  <c r="AH44" i="34"/>
  <c r="AI44" i="34"/>
  <c r="AB46" i="34"/>
  <c r="AD46" i="34"/>
  <c r="AF46" i="34"/>
  <c r="AH46" i="34"/>
  <c r="AI46" i="34"/>
  <c r="AB48" i="34"/>
  <c r="AD48" i="34"/>
  <c r="AF48" i="34"/>
  <c r="AH48" i="34"/>
  <c r="AI48" i="34"/>
  <c r="AB50" i="34"/>
  <c r="AD50" i="34"/>
  <c r="AF50" i="34"/>
  <c r="AH50" i="34"/>
  <c r="AI50" i="34"/>
  <c r="AB52" i="34"/>
  <c r="AD52" i="34"/>
  <c r="AF52" i="34"/>
  <c r="AH52" i="34"/>
  <c r="AI52" i="34"/>
  <c r="AB54" i="34"/>
  <c r="AD54" i="34"/>
  <c r="AF54" i="34"/>
  <c r="AH54" i="34"/>
  <c r="AI54" i="34"/>
  <c r="AB56" i="34"/>
  <c r="AD56" i="34"/>
  <c r="AF56" i="34"/>
  <c r="AH56" i="34"/>
  <c r="AI56" i="34"/>
  <c r="AB58" i="34"/>
  <c r="AD58" i="34"/>
  <c r="AF58" i="34"/>
  <c r="AH58" i="34"/>
  <c r="AI58" i="34"/>
  <c r="AB60" i="34"/>
  <c r="AD60" i="34"/>
  <c r="AF60" i="34"/>
  <c r="AH60" i="34"/>
  <c r="AI60" i="34"/>
  <c r="AB62" i="34"/>
  <c r="AD62" i="34"/>
  <c r="AF62" i="34"/>
  <c r="AH62" i="34"/>
  <c r="AI62" i="34"/>
</calcChain>
</file>

<file path=xl/sharedStrings.xml><?xml version="1.0" encoding="utf-8"?>
<sst xmlns="http://schemas.openxmlformats.org/spreadsheetml/2006/main" count="1775" uniqueCount="777">
  <si>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</si>
  <si>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</si>
  <si>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</si>
  <si>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</si>
  <si>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</si>
  <si>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</si>
  <si>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</si>
  <si>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</si>
  <si>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</si>
  <si>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</si>
  <si>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</si>
  <si>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</si>
  <si>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</si>
  <si>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</si>
  <si>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</si>
  <si>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</si>
  <si>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</si>
  <si>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</si>
  <si>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</si>
  <si>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</si>
  <si>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</si>
  <si>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</si>
  <si>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</si>
  <si>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</si>
  <si>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</si>
  <si>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</si>
  <si>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</si>
  <si>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</si>
  <si>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</si>
  <si>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</si>
  <si>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</si>
  <si>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</si>
  <si>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</si>
  <si>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</si>
  <si>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</si>
  <si>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</si>
  <si>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</si>
  <si>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</si>
  <si>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</si>
  <si>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</si>
  <si>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</si>
  <si>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</si>
  <si>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</si>
  <si>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</si>
  <si>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</si>
  <si>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</si>
  <si>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</si>
  <si>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</si>
  <si>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</si>
  <si>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</si>
  <si>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</si>
  <si>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</si>
  <si>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</si>
  <si>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</si>
  <si>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</si>
  <si>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</si>
  <si>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</si>
  <si>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</si>
  <si>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</si>
  <si>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</si>
  <si>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</si>
  <si>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</si>
  <si>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</si>
  <si>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</si>
  <si>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</si>
  <si>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</si>
  <si>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</si>
  <si>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</si>
  <si>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</si>
  <si>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</si>
  <si>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</si>
  <si>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</si>
  <si>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</si>
  <si>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</si>
  <si>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</si>
  <si>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</si>
  <si>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</si>
  <si>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</si>
  <si>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</si>
  <si>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</si>
  <si>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</si>
  <si>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</si>
  <si>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</si>
  <si>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</si>
  <si>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</si>
  <si>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</si>
  <si>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</si>
  <si>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</si>
  <si>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</si>
  <si>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</si>
  <si>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</si>
  <si>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</si>
  <si>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</si>
  <si>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</si>
  <si>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</si>
  <si>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</si>
  <si>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</si>
  <si>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</si>
  <si>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</si>
  <si>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</si>
  <si>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</si>
  <si>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</si>
  <si>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</si>
  <si>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</si>
  <si>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</si>
  <si>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</si>
  <si>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</si>
  <si>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</si>
  <si>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</si>
  <si>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</si>
  <si>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</si>
  <si>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</si>
  <si>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</si>
  <si>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</si>
  <si>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</si>
  <si>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</si>
  <si>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</si>
  <si>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</si>
  <si>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</si>
  <si>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</si>
  <si>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</si>
  <si>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</si>
  <si>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</si>
  <si>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</si>
  <si>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</si>
  <si>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</si>
  <si>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</si>
  <si>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</si>
  <si>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</si>
  <si>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</si>
  <si>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</si>
  <si>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</si>
  <si>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</si>
  <si>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</si>
  <si>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</si>
  <si>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</si>
  <si>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</si>
  <si>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</si>
  <si>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</si>
  <si>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</si>
  <si>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</si>
  <si>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</si>
  <si>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</si>
  <si>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</si>
  <si>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</si>
  <si>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</si>
  <si>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</si>
  <si>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</si>
  <si>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</si>
  <si>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</si>
  <si>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</si>
  <si>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</si>
  <si>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</si>
  <si>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</si>
  <si>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</si>
  <si>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</si>
  <si>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</si>
  <si>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</si>
  <si>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</si>
  <si>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</si>
  <si>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</si>
  <si>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</si>
  <si>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</si>
  <si>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</si>
  <si>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</si>
  <si>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</si>
  <si>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</si>
  <si>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</si>
  <si>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</si>
  <si>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</si>
  <si>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</si>
  <si>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</si>
  <si>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</si>
  <si>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</si>
  <si>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</si>
  <si>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</si>
  <si>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</si>
  <si>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</si>
  <si>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</si>
  <si>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</si>
  <si>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</si>
  <si>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</si>
  <si>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</si>
  <si>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</si>
  <si>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</si>
  <si>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</si>
  <si>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</si>
  <si>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</si>
  <si>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</si>
  <si>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</si>
  <si>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</si>
  <si>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</si>
  <si>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</si>
  <si>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</si>
  <si>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</si>
  <si>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</si>
  <si>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</si>
  <si>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</si>
  <si>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</si>
  <si>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</si>
  <si>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</si>
  <si>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</si>
  <si>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</si>
  <si>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</si>
  <si>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</si>
  <si>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</si>
  <si>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</si>
  <si>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</si>
  <si>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</si>
  <si>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</si>
  <si>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</si>
  <si>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</si>
  <si>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</si>
  <si>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</si>
  <si>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</si>
  <si>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</si>
  <si>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</si>
  <si>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</si>
  <si>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</si>
  <si>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</si>
  <si>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</si>
  <si>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</si>
  <si>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</si>
  <si>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</si>
  <si>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</si>
  <si>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</si>
  <si>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</si>
  <si>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</si>
  <si>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</si>
  <si>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</si>
  <si>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</si>
  <si>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</si>
  <si>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</si>
  <si>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</si>
  <si>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</si>
  <si>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</si>
  <si>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</si>
  <si>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</si>
  <si>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</si>
  <si>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</si>
  <si>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</si>
  <si>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</si>
  <si>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</si>
  <si>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</si>
  <si>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</si>
  <si>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</si>
  <si>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</si>
  <si>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</si>
  <si>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</si>
  <si>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</si>
  <si>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</si>
  <si>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</si>
  <si>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</si>
  <si>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</si>
  <si>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</si>
  <si>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</si>
  <si>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</si>
  <si>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</si>
  <si>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</si>
  <si>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</si>
  <si>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</si>
  <si>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</si>
  <si>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</si>
  <si>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</si>
  <si>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</si>
  <si>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</si>
  <si>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</si>
  <si>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</si>
  <si>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</si>
  <si>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</si>
  <si>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</si>
  <si>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</si>
  <si>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</si>
  <si>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</si>
  <si>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</si>
  <si>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</si>
  <si>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</si>
  <si>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</si>
  <si>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</si>
  <si>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</si>
  <si>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</si>
  <si>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</si>
  <si>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</si>
  <si>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</si>
  <si>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</si>
  <si>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</si>
  <si>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</si>
  <si>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</si>
  <si>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</si>
  <si>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</si>
  <si>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</si>
  <si>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</si>
  <si>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</si>
  <si>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</si>
  <si>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</si>
  <si>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</si>
  <si>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</si>
  <si>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</si>
  <si>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</si>
  <si>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</si>
  <si>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</si>
  <si>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</si>
  <si>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</si>
  <si>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</si>
  <si>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</si>
  <si>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</si>
  <si>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</si>
  <si>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</si>
  <si>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</si>
  <si>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</si>
  <si>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</si>
  <si>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</si>
  <si>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</si>
  <si>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</si>
  <si>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</si>
  <si>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</si>
  <si>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</si>
  <si>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</si>
  <si>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</si>
  <si>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</si>
  <si>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</si>
  <si>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</si>
  <si>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</si>
  <si>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</si>
  <si>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</si>
  <si>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</si>
  <si>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</si>
  <si>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</si>
  <si>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</si>
  <si>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</si>
  <si>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</si>
  <si>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</si>
  <si>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</si>
  <si>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</si>
  <si>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</si>
  <si>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</si>
  <si>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</si>
  <si>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</si>
  <si>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</si>
  <si>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</si>
  <si>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</si>
  <si>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</si>
  <si>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</si>
  <si>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</si>
  <si>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</si>
  <si>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</si>
  <si>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</si>
  <si>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</si>
  <si>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</si>
  <si>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</si>
  <si>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</si>
  <si>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</si>
  <si>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</si>
  <si>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</si>
  <si>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</si>
  <si>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</si>
  <si>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</si>
  <si>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</si>
  <si>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</si>
  <si>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</si>
  <si>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</si>
  <si>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</si>
  <si>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</si>
  <si>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</si>
  <si>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</si>
  <si>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</si>
  <si>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</si>
  <si>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</si>
  <si>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</si>
  <si>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</si>
  <si>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</si>
  <si>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</si>
  <si>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</si>
  <si>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</si>
  <si>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</si>
  <si>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</si>
  <si>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</si>
  <si>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</si>
  <si>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</si>
  <si>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</si>
  <si>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</si>
  <si>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</si>
  <si>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</si>
  <si>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</si>
  <si>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</si>
  <si>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</si>
  <si>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</si>
  <si>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</si>
  <si>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</si>
  <si>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</si>
  <si>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</si>
  <si>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</si>
  <si>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</si>
  <si>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</si>
  <si>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</si>
  <si>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</si>
  <si>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</si>
  <si>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</si>
  <si>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</si>
  <si>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</si>
  <si>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</si>
  <si>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</si>
  <si>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</si>
  <si>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</si>
  <si>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</si>
  <si>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</si>
  <si>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</si>
  <si>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</si>
  <si>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</si>
  <si>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</si>
  <si>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</si>
  <si>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</si>
  <si>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>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</si>
  <si>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</si>
  <si>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</si>
  <si>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</si>
  <si>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</si>
  <si>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</si>
  <si>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</si>
  <si>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</si>
  <si>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</si>
  <si>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</si>
  <si>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</si>
  <si>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</si>
  <si>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</si>
  <si>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</si>
  <si>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</si>
  <si>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</si>
  <si>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</si>
  <si>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</si>
  <si>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</si>
  <si>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</si>
  <si>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</si>
  <si>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</si>
  <si>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</si>
  <si>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</si>
  <si>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</si>
  <si>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</si>
  <si>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</si>
  <si>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</si>
  <si>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</si>
  <si>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</si>
  <si>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</si>
  <si>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</si>
  <si>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</si>
  <si>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</si>
  <si>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</si>
  <si>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</si>
  <si>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</si>
  <si>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</si>
  <si>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</si>
  <si>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</si>
  <si>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</si>
  <si>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</si>
  <si>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</si>
  <si>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</si>
  <si>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</si>
  <si>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</si>
  <si>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</si>
  <si>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</si>
  <si>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</si>
  <si>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</si>
  <si>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</si>
  <si>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</si>
  <si>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</si>
  <si>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</si>
  <si>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</si>
  <si>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</si>
  <si>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</si>
  <si>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</si>
  <si>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</si>
  <si>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</si>
  <si>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</si>
  <si>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</si>
  <si>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</si>
  <si>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</si>
  <si>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</si>
  <si>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</si>
  <si>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</si>
  <si>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</si>
  <si>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</si>
  <si>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</si>
  <si>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</si>
  <si>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</si>
  <si>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</si>
  <si>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</si>
  <si>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</si>
  <si>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</si>
  <si>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</si>
  <si>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</si>
  <si>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</si>
  <si>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</si>
  <si>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</si>
  <si>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</si>
  <si>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</si>
  <si>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</si>
  <si>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</si>
  <si>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</si>
  <si>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</si>
  <si>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</si>
  <si>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</si>
  <si>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</si>
  <si>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</si>
  <si>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</si>
  <si>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</si>
  <si>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</si>
  <si>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</si>
  <si>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</si>
  <si>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</si>
  <si>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</si>
  <si>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</si>
  <si>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</si>
  <si>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</si>
  <si>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</si>
  <si>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</si>
  <si>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</si>
  <si>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</si>
  <si>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</si>
  <si>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</si>
  <si>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</si>
  <si>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</si>
  <si>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</si>
  <si>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</si>
  <si>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</si>
  <si>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</si>
  <si>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</si>
  <si>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</si>
  <si>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</si>
  <si>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</si>
  <si>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</si>
  <si>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</si>
  <si>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</si>
  <si>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</si>
  <si>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</si>
  <si>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</si>
  <si>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</si>
  <si>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</si>
  <si>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</si>
  <si>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</si>
  <si>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</si>
  <si>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</si>
  <si>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</si>
  <si>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</si>
  <si>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</si>
  <si>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</si>
  <si>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</si>
  <si>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</si>
  <si>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</si>
  <si>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</si>
  <si>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</si>
  <si>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</si>
  <si>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</si>
  <si>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</si>
  <si>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</si>
  <si>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</si>
  <si>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</si>
  <si>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</si>
  <si>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</si>
  <si>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</si>
  <si>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</si>
  <si>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</si>
  <si>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</si>
  <si>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</si>
  <si>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</si>
  <si>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</si>
  <si>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</si>
  <si>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</si>
  <si>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</si>
  <si>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</si>
  <si>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</si>
  <si>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</si>
  <si>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</si>
  <si>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</si>
  <si>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</si>
  <si>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</si>
  <si>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</si>
  <si>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</si>
  <si>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</si>
  <si>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</si>
  <si>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</si>
  <si>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</si>
  <si>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</si>
  <si>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</si>
  <si>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</si>
  <si>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</si>
  <si>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</si>
  <si>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</si>
  <si>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</si>
  <si>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</si>
  <si>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</si>
  <si>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</si>
  <si>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</si>
  <si>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</si>
  <si>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</si>
  <si>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</si>
  <si>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</si>
  <si>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</si>
  <si>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</si>
  <si>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</si>
  <si>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</si>
  <si>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</si>
  <si>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</si>
  <si>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</si>
  <si>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</si>
  <si>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</si>
  <si>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</si>
  <si>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</si>
  <si>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</si>
  <si>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</si>
  <si>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</si>
  <si>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</si>
  <si>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</si>
  <si>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</si>
  <si>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</si>
  <si>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</si>
  <si>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</si>
  <si>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</si>
  <si>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</si>
  <si>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</si>
  <si>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</si>
  <si>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</si>
  <si>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</si>
  <si>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</si>
  <si>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</si>
  <si>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</si>
  <si>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</si>
  <si>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</si>
  <si>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</si>
  <si>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</si>
  <si>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</si>
  <si>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</si>
  <si>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</si>
  <si>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</si>
  <si>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</si>
  <si>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</si>
  <si>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</si>
  <si>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</si>
  <si>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</si>
  <si>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</si>
  <si>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</si>
  <si>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</si>
  <si>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</si>
  <si>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</si>
  <si>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</si>
  <si>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</si>
  <si>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</si>
  <si>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</si>
  <si>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</si>
  <si>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</si>
  <si>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</si>
  <si>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</si>
  <si>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</si>
  <si>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</si>
  <si>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</si>
  <si>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</si>
  <si>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</si>
  <si>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</si>
  <si>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</si>
  <si>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</si>
  <si>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</si>
  <si>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</si>
  <si>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</si>
  <si>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</si>
  <si>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</si>
  <si>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</si>
  <si>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</si>
  <si>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</si>
  <si>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</si>
  <si>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</si>
  <si>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</si>
  <si>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</si>
  <si>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</si>
  <si>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</si>
  <si>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</si>
  <si>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</si>
  <si>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</si>
  <si>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</si>
  <si>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</si>
  <si>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</si>
  <si>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</si>
  <si>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</si>
  <si>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</si>
  <si>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</si>
  <si>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</si>
  <si>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</si>
  <si>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</si>
  <si>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</si>
  <si>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</si>
  <si>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</si>
  <si>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</si>
  <si>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</si>
  <si>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</si>
  <si>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</si>
  <si>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</si>
  <si>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</si>
  <si>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</si>
  <si>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</si>
  <si>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</si>
  <si>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</si>
  <si>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</si>
  <si>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</si>
  <si>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</si>
  <si>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</si>
  <si>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</si>
  <si>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</si>
  <si>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</si>
  <si>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</si>
  <si>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</si>
  <si>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</si>
  <si>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</si>
  <si>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</si>
  <si>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</si>
  <si>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</si>
  <si>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</si>
  <si>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</si>
  <si>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</si>
  <si>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</si>
  <si>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</si>
  <si>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</si>
  <si>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</si>
  <si>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</si>
  <si>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</si>
  <si>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</si>
  <si>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</si>
  <si>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</si>
  <si>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</si>
  <si>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</si>
  <si>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</si>
  <si>
    <t>KIUC Proposed Revenue Allocation</t>
  </si>
  <si>
    <t>ENTER ASSUMED REVENUE ADJUSTMENT HERE</t>
  </si>
  <si>
    <t>Assumed Adjustment:</t>
  </si>
  <si>
    <t>Assumed Authorized Increase:</t>
  </si>
  <si>
    <t xml:space="preserve">       Adjusted Total</t>
  </si>
  <si>
    <t>STEP 1</t>
  </si>
  <si>
    <t>STEP 2</t>
  </si>
  <si>
    <t>STEP 3</t>
  </si>
  <si>
    <t xml:space="preserve">            Increase</t>
  </si>
  <si>
    <t>% Increase</t>
  </si>
  <si>
    <t>KPCo Proposed Increase</t>
  </si>
  <si>
    <t>Eliminate</t>
  </si>
  <si>
    <t>Adjusted</t>
  </si>
  <si>
    <t>Remaining</t>
  </si>
  <si>
    <t xml:space="preserve">    (Current Revenues)*</t>
  </si>
  <si>
    <t>Non-Fuel Revenues*</t>
  </si>
  <si>
    <t>Table 4</t>
  </si>
  <si>
    <t>$</t>
  </si>
  <si>
    <t>IGS Subsidy</t>
  </si>
  <si>
    <t>Adjustment</t>
  </si>
  <si>
    <t>KIUC Proposed Revenue Allocation Illustration</t>
  </si>
  <si>
    <t>(13)</t>
  </si>
  <si>
    <t>(15)</t>
  </si>
  <si>
    <t>(16)</t>
  </si>
  <si>
    <t>(17)</t>
  </si>
  <si>
    <t>(18)</t>
  </si>
  <si>
    <t>(19)</t>
  </si>
  <si>
    <t>(20)</t>
  </si>
  <si>
    <t>Proposed Percentage</t>
  </si>
  <si>
    <t>With Fuel</t>
  </si>
  <si>
    <t>Without Fuel</t>
  </si>
  <si>
    <t>Base Revenue Increase</t>
  </si>
  <si>
    <t>Total Base</t>
  </si>
  <si>
    <t>Non-Fuel Base</t>
  </si>
  <si>
    <t>* Percentage increase on base revenues, excluding riders.</t>
  </si>
  <si>
    <t>Difference</t>
  </si>
  <si>
    <t>ORIGINAL</t>
  </si>
  <si>
    <t>Illustration of an Assumed Commission Reduction to the KPCo Requested $60.4 Million Increase</t>
  </si>
  <si>
    <t>Table 1</t>
  </si>
  <si>
    <t>Class Cost of Service Results - Present Rates</t>
  </si>
  <si>
    <t>Rate of</t>
  </si>
  <si>
    <t>Return %</t>
  </si>
  <si>
    <t>ROR Index</t>
  </si>
  <si>
    <t>Subsidy*</t>
  </si>
  <si>
    <t xml:space="preserve">* Positive value indicates that a subsidy is being received; </t>
  </si>
  <si>
    <t xml:space="preserve">   negative value indicates subsidy is being paid.</t>
  </si>
  <si>
    <t>Table 2</t>
  </si>
  <si>
    <t>Class Cost of Service Results at KPCo Proposed Rates</t>
  </si>
  <si>
    <t>($45 Million Reduction in KPCo Requested Revenue Increase)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</si>
</sst>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  <numFmt numFmtId="180" formatCode="_(&quot;$&quot;* #,##0_);_(&quot;$&quot;* \(#,##0\);_(&quot;$&quot;* &quot;-&quot;??_);_(@_)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24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0" fontId="13" fillId="0" borderId="0" xfId="166" applyFont="1" applyAlignment="1">
      <alignment horizontal="center"/>
    </xf>
    <xf numFmtId="0" fontId="112" fillId="0" borderId="0" xfId="166" applyFont="1" applyAlignment="1">
      <alignment horizontal="left" vertical="center"/>
    </xf>
    <xf numFmtId="0" fontId="11" fillId="0" borderId="0" xfId="166" applyFont="1" applyAlignment="1">
      <alignment horizontal="centerContinuous" vertical="center"/>
    </xf>
    <xf numFmtId="0" fontId="11" fillId="0" borderId="0" xfId="166" applyFont="1"/>
    <xf numFmtId="0" fontId="112" fillId="0" borderId="0" xfId="166" applyFont="1" applyAlignment="1">
      <alignment horizontal="centerContinuous" vertical="center"/>
    </xf>
    <xf numFmtId="0" fontId="11" fillId="0" borderId="0" xfId="166" applyFont="1" applyAlignment="1">
      <alignment horizontal="centerContinuous"/>
    </xf>
    <xf numFmtId="0" fontId="13" fillId="66" borderId="31" xfId="166" applyFont="1" applyFill="1" applyBorder="1"/>
    <xf numFmtId="0" fontId="13" fillId="66" borderId="32" xfId="166" applyFont="1" applyFill="1" applyBorder="1"/>
    <xf numFmtId="0" fontId="11" fillId="66" borderId="33" xfId="166" applyFont="1" applyFill="1" applyBorder="1"/>
    <xf numFmtId="0" fontId="13" fillId="0" borderId="0" xfId="166" applyFont="1" applyAlignment="1">
      <alignment horizontal="left" vertical="center"/>
    </xf>
    <xf numFmtId="3" fontId="112" fillId="66" borderId="31" xfId="166" applyNumberFormat="1" applyFont="1" applyFill="1" applyBorder="1"/>
    <xf numFmtId="180" fontId="112" fillId="66" borderId="33" xfId="45" applyNumberFormat="1" applyFont="1" applyFill="1" applyBorder="1"/>
    <xf numFmtId="164" fontId="13" fillId="66" borderId="34" xfId="28" applyNumberFormat="1" applyFont="1" applyFill="1" applyBorder="1"/>
    <xf numFmtId="0" fontId="11" fillId="0" borderId="0" xfId="166" applyFont="1" applyFill="1"/>
    <xf numFmtId="3" fontId="112" fillId="0" borderId="0" xfId="166" applyNumberFormat="1" applyFont="1" applyFill="1" applyBorder="1"/>
    <xf numFmtId="0" fontId="13" fillId="0" borderId="0" xfId="166" applyFont="1" applyFill="1" applyBorder="1"/>
    <xf numFmtId="180" fontId="112" fillId="0" borderId="0" xfId="45" applyNumberFormat="1" applyFont="1" applyFill="1" applyBorder="1"/>
    <xf numFmtId="0" fontId="115" fillId="0" borderId="0" xfId="166" applyFont="1"/>
    <xf numFmtId="0" fontId="112" fillId="0" borderId="35" xfId="166" applyFont="1" applyBorder="1" applyAlignment="1">
      <alignment horizontal="left"/>
    </xf>
    <xf numFmtId="0" fontId="112" fillId="0" borderId="36" xfId="166" applyFont="1" applyBorder="1" applyAlignment="1">
      <alignment horizontal="centerContinuous"/>
    </xf>
    <xf numFmtId="0" fontId="115" fillId="0" borderId="37" xfId="166" applyFont="1" applyBorder="1" applyAlignment="1">
      <alignment horizontal="centerContinuous"/>
    </xf>
    <xf numFmtId="0" fontId="115" fillId="0" borderId="0" xfId="166" applyFont="1" applyAlignment="1">
      <alignment horizontal="centerContinuous"/>
    </xf>
    <xf numFmtId="0" fontId="11" fillId="0" borderId="38" xfId="166" applyFont="1" applyBorder="1"/>
    <xf numFmtId="169" fontId="112" fillId="0" borderId="0" xfId="166" applyNumberFormat="1" applyFont="1" applyAlignment="1">
      <alignment horizontal="center"/>
    </xf>
    <xf numFmtId="0" fontId="112" fillId="0" borderId="0" xfId="166" applyFont="1" applyAlignment="1">
      <alignment horizontal="center"/>
    </xf>
    <xf numFmtId="0" fontId="112" fillId="0" borderId="39" xfId="166" applyFont="1" applyBorder="1" applyAlignment="1">
      <alignment horizontal="left"/>
    </xf>
    <xf numFmtId="0" fontId="112" fillId="0" borderId="0" xfId="166" applyFont="1" applyBorder="1" applyAlignment="1">
      <alignment horizontal="left"/>
    </xf>
    <xf numFmtId="0" fontId="112" fillId="0" borderId="40" xfId="166" applyFont="1" applyBorder="1" applyAlignment="1">
      <alignment horizontal="left"/>
    </xf>
    <xf numFmtId="0" fontId="112" fillId="0" borderId="0" xfId="166" applyFont="1" applyBorder="1" applyAlignment="1">
      <alignment horizontal="centerContinuous"/>
    </xf>
    <xf numFmtId="0" fontId="112" fillId="0" borderId="41" xfId="166" applyFont="1" applyBorder="1" applyAlignment="1">
      <alignment horizontal="center"/>
    </xf>
    <xf numFmtId="0" fontId="112" fillId="0" borderId="0" xfId="166" applyFont="1" applyAlignment="1">
      <alignment horizontal="left"/>
    </xf>
    <xf numFmtId="0" fontId="112" fillId="0" borderId="42" xfId="166" applyFont="1" applyBorder="1"/>
    <xf numFmtId="0" fontId="11" fillId="0" borderId="15" xfId="166" applyFont="1" applyBorder="1"/>
    <xf numFmtId="0" fontId="11" fillId="0" borderId="43" xfId="166" applyFont="1" applyBorder="1"/>
    <xf numFmtId="0" fontId="11" fillId="0" borderId="0" xfId="166" applyFont="1" applyBorder="1"/>
    <xf numFmtId="0" fontId="13" fillId="0" borderId="35" xfId="166" applyFont="1" applyBorder="1" applyAlignment="1">
      <alignment horizontal="centerContinuous"/>
    </xf>
    <xf numFmtId="0" fontId="11" fillId="0" borderId="36" xfId="166" applyFont="1" applyBorder="1" applyAlignment="1">
      <alignment horizontal="centerContinuous"/>
    </xf>
    <xf numFmtId="0" fontId="11" fillId="0" borderId="37" xfId="166" applyFont="1" applyBorder="1" applyAlignment="1">
      <alignment horizontal="centerContinuous"/>
    </xf>
    <xf numFmtId="0" fontId="114" fillId="0" borderId="0" xfId="166" applyFont="1" applyAlignment="1">
      <alignment horizontal="center"/>
    </xf>
    <xf numFmtId="0" fontId="116" fillId="0" borderId="0" xfId="166" applyFont="1"/>
    <xf numFmtId="0" fontId="112" fillId="0" borderId="32" xfId="166" applyFont="1" applyBorder="1" applyAlignment="1">
      <alignment horizontal="center"/>
    </xf>
    <xf numFmtId="0" fontId="112" fillId="0" borderId="36" xfId="166" applyFont="1" applyBorder="1" applyAlignment="1">
      <alignment horizontal="center"/>
    </xf>
    <xf numFmtId="0" fontId="112" fillId="0" borderId="31" xfId="166" applyFont="1" applyBorder="1" applyAlignment="1">
      <alignment horizontal="center"/>
    </xf>
    <xf numFmtId="0" fontId="112" fillId="0" borderId="33" xfId="166" applyFont="1" applyBorder="1" applyAlignment="1">
      <alignment horizontal="center"/>
    </xf>
    <xf numFmtId="0" fontId="112" fillId="0" borderId="0" xfId="166" applyFont="1" applyBorder="1" applyAlignment="1">
      <alignment horizontal="center"/>
    </xf>
    <xf numFmtId="0" fontId="112" fillId="0" borderId="34" xfId="166" applyFont="1" applyBorder="1" applyAlignment="1">
      <alignment horizontal="center"/>
    </xf>
    <xf numFmtId="0" fontId="112" fillId="0" borderId="39" xfId="166" applyFont="1" applyBorder="1" applyAlignment="1">
      <alignment horizontal="centerContinuous" vertical="center"/>
    </xf>
    <xf numFmtId="0" fontId="11" fillId="0" borderId="0" xfId="166" applyFont="1" applyBorder="1" applyAlignment="1">
      <alignment horizontal="centerContinuous"/>
    </xf>
    <xf numFmtId="0" fontId="11" fillId="0" borderId="40" xfId="166" applyFont="1" applyBorder="1" applyAlignment="1">
      <alignment horizontal="centerContinuous"/>
    </xf>
    <xf numFmtId="0" fontId="11" fillId="0" borderId="0" xfId="166" applyFont="1" applyAlignment="1">
      <alignment horizontal="center"/>
    </xf>
    <xf numFmtId="0" fontId="11" fillId="0" borderId="39" xfId="166" quotePrefix="1" applyFont="1" applyBorder="1" applyAlignment="1">
      <alignment horizontal="center"/>
    </xf>
    <xf numFmtId="0" fontId="11" fillId="0" borderId="0" xfId="166" quotePrefix="1" applyFont="1" applyBorder="1" applyAlignment="1">
      <alignment horizontal="center"/>
    </xf>
    <xf numFmtId="0" fontId="11" fillId="0" borderId="40" xfId="166" quotePrefix="1" applyFont="1" applyBorder="1" applyAlignment="1">
      <alignment horizontal="center"/>
    </xf>
    <xf numFmtId="0" fontId="11" fillId="0" borderId="41" xfId="166" quotePrefix="1" applyFont="1" applyBorder="1" applyAlignment="1">
      <alignment horizontal="center"/>
    </xf>
    <xf numFmtId="0" fontId="13" fillId="0" borderId="39" xfId="166" applyFont="1" applyBorder="1" applyAlignment="1">
      <alignment horizontal="centerContinuous"/>
    </xf>
    <xf numFmtId="0" fontId="13" fillId="0" borderId="0" xfId="166" applyFont="1" applyBorder="1" applyAlignment="1">
      <alignment horizontal="centerContinuous"/>
    </xf>
    <xf numFmtId="0" fontId="11" fillId="0" borderId="0" xfId="166" applyFont="1" applyBorder="1" applyAlignment="1">
      <alignment horizontal="center"/>
    </xf>
    <xf numFmtId="0" fontId="11" fillId="0" borderId="40" xfId="166" applyFont="1" applyBorder="1" applyAlignment="1">
      <alignment horizontal="center"/>
    </xf>
    <xf numFmtId="0" fontId="13" fillId="0" borderId="39" xfId="166" applyFont="1" applyBorder="1" applyAlignment="1">
      <alignment horizontal="center"/>
    </xf>
    <xf numFmtId="0" fontId="13" fillId="0" borderId="0" xfId="166" applyFont="1" applyBorder="1" applyAlignment="1">
      <alignment horizontal="center"/>
    </xf>
    <xf numFmtId="37" fontId="11" fillId="0" borderId="0" xfId="166" applyNumberFormat="1" applyFont="1"/>
    <xf numFmtId="164" fontId="11" fillId="0" borderId="0" xfId="28" applyNumberFormat="1" applyFont="1"/>
    <xf numFmtId="180" fontId="11" fillId="0" borderId="39" xfId="45" applyNumberFormat="1" applyFont="1" applyBorder="1"/>
    <xf numFmtId="37" fontId="11" fillId="0" borderId="0" xfId="166" applyNumberFormat="1" applyFont="1" applyBorder="1"/>
    <xf numFmtId="2" fontId="11" fillId="0" borderId="40" xfId="166" applyNumberFormat="1" applyFont="1" applyBorder="1" applyAlignment="1">
      <alignment horizontal="center"/>
    </xf>
    <xf numFmtId="2" fontId="11" fillId="0" borderId="0" xfId="166" applyNumberFormat="1" applyFont="1" applyAlignment="1">
      <alignment horizontal="center"/>
    </xf>
    <xf numFmtId="2" fontId="11" fillId="0" borderId="41" xfId="28" applyNumberFormat="1" applyFont="1" applyBorder="1" applyAlignment="1">
      <alignment horizontal="center"/>
    </xf>
    <xf numFmtId="10" fontId="11" fillId="0" borderId="41" xfId="75" applyNumberFormat="1" applyFont="1" applyBorder="1"/>
    <xf numFmtId="37" fontId="11" fillId="0" borderId="15" xfId="166" applyNumberFormat="1" applyFont="1" applyBorder="1"/>
    <xf numFmtId="164" fontId="11" fillId="0" borderId="15" xfId="28" applyNumberFormat="1" applyFont="1" applyBorder="1"/>
    <xf numFmtId="180" fontId="11" fillId="0" borderId="42" xfId="45" applyNumberFormat="1" applyFont="1" applyBorder="1"/>
    <xf numFmtId="2" fontId="11" fillId="0" borderId="43" xfId="166" applyNumberFormat="1" applyFont="1" applyBorder="1" applyAlignment="1">
      <alignment horizontal="center"/>
    </xf>
    <xf numFmtId="2" fontId="11" fillId="0" borderId="0" xfId="166" applyNumberFormat="1" applyFont="1" applyBorder="1" applyAlignment="1">
      <alignment horizontal="center"/>
    </xf>
    <xf numFmtId="2" fontId="11" fillId="0" borderId="44" xfId="28" applyNumberFormat="1" applyFont="1" applyBorder="1" applyAlignment="1">
      <alignment horizontal="center"/>
    </xf>
    <xf numFmtId="0" fontId="11" fillId="0" borderId="39" xfId="166" applyFont="1" applyBorder="1"/>
    <xf numFmtId="0" fontId="11" fillId="0" borderId="40" xfId="166" applyFont="1" applyBorder="1"/>
    <xf numFmtId="0" fontId="11" fillId="0" borderId="39" xfId="166" applyFont="1" applyBorder="1" applyAlignment="1">
      <alignment horizontal="center"/>
    </xf>
    <xf numFmtId="0" fontId="115" fillId="0" borderId="0" xfId="166" applyFont="1" applyBorder="1" applyAlignment="1">
      <alignment horizontal="center"/>
    </xf>
    <xf numFmtId="0" fontId="11" fillId="0" borderId="15" xfId="166" applyFont="1" applyBorder="1" applyAlignment="1">
      <alignment horizontal="centerContinuous"/>
    </xf>
    <xf numFmtId="0" fontId="11" fillId="0" borderId="43" xfId="166" applyFont="1" applyBorder="1" applyAlignment="1">
      <alignment horizontal="centerContinuous"/>
    </xf>
    <xf numFmtId="0" fontId="15" fillId="0" borderId="39" xfId="166" applyFont="1" applyBorder="1" applyAlignment="1">
      <alignment horizontal="center"/>
    </xf>
    <xf numFmtId="0" fontId="116" fillId="0" borderId="0" xfId="166" applyFont="1" applyBorder="1" applyAlignment="1">
      <alignment horizontal="center"/>
    </xf>
    <xf numFmtId="0" fontId="15" fillId="0" borderId="0" xfId="166" applyFont="1" applyBorder="1" applyAlignment="1">
      <alignment horizontal="center"/>
    </xf>
    <xf numFmtId="0" fontId="15" fillId="0" borderId="40" xfId="166" applyFont="1" applyBorder="1" applyAlignment="1">
      <alignment horizontal="center"/>
    </xf>
    <xf numFmtId="164" fontId="11" fillId="0" borderId="0" xfId="28" applyNumberFormat="1" applyFont="1" applyBorder="1" applyAlignment="1">
      <alignment horizontal="center"/>
    </xf>
    <xf numFmtId="37" fontId="11" fillId="0" borderId="0" xfId="166" applyNumberFormat="1" applyFont="1" applyBorder="1" applyAlignment="1">
      <alignment horizontal="center"/>
    </xf>
    <xf numFmtId="164" fontId="11" fillId="0" borderId="0" xfId="166" applyNumberFormat="1" applyFont="1"/>
    <xf numFmtId="9" fontId="11" fillId="0" borderId="0" xfId="166" applyNumberFormat="1" applyFont="1" applyBorder="1" applyAlignment="1">
      <alignment horizontal="center"/>
    </xf>
    <xf numFmtId="10" fontId="11" fillId="0" borderId="0" xfId="166" applyNumberFormat="1" applyFont="1" applyBorder="1" applyAlignment="1">
      <alignment horizontal="center"/>
    </xf>
    <xf numFmtId="167" fontId="11" fillId="0" borderId="0" xfId="166" applyNumberFormat="1" applyFont="1" applyBorder="1" applyAlignment="1">
      <alignment horizontal="center"/>
    </xf>
    <xf numFmtId="164" fontId="11" fillId="0" borderId="0" xfId="166" applyNumberFormat="1" applyFont="1" applyBorder="1"/>
    <xf numFmtId="0" fontId="11" fillId="0" borderId="31" xfId="166" applyFont="1" applyBorder="1"/>
    <xf numFmtId="0" fontId="11" fillId="0" borderId="32" xfId="166" applyFont="1" applyBorder="1"/>
    <xf numFmtId="0" fontId="37" fillId="0" borderId="0" xfId="166" applyFont="1" applyBorder="1"/>
    <xf numFmtId="0" fontId="12" fillId="0" borderId="39" xfId="166" applyFont="1" applyBorder="1"/>
    <xf numFmtId="0" fontId="12" fillId="0" borderId="40" xfId="166" applyFont="1" applyBorder="1"/>
    <xf numFmtId="0" fontId="12" fillId="0" borderId="41" xfId="166" applyFont="1" applyBorder="1"/>
    <xf numFmtId="0" fontId="13" fillId="0" borderId="15" xfId="166" applyFont="1" applyBorder="1" applyAlignment="1">
      <alignment horizontal="centerContinuous"/>
    </xf>
    <xf numFmtId="0" fontId="13" fillId="66" borderId="15" xfId="166" applyFont="1" applyFill="1" applyBorder="1" applyAlignment="1">
      <alignment horizontal="centerContinuous"/>
    </xf>
    <xf numFmtId="0" fontId="12" fillId="66" borderId="15" xfId="166" applyFont="1" applyFill="1" applyBorder="1" applyAlignment="1">
      <alignment horizontal="centerContinuous"/>
    </xf>
    <xf numFmtId="0" fontId="13" fillId="66" borderId="0" xfId="166" applyFont="1" applyFill="1" applyAlignment="1">
      <alignment horizontal="center"/>
    </xf>
    <xf numFmtId="0" fontId="12" fillId="66" borderId="0" xfId="166" applyFont="1" applyFill="1"/>
    <xf numFmtId="0" fontId="13" fillId="66" borderId="0" xfId="166" applyFont="1" applyFill="1"/>
    <xf numFmtId="0" fontId="11" fillId="66" borderId="0" xfId="166" applyFont="1" applyFill="1"/>
    <xf numFmtId="37" fontId="11" fillId="66" borderId="0" xfId="166" applyNumberFormat="1" applyFont="1" applyFill="1"/>
    <xf numFmtId="164" fontId="11" fillId="66" borderId="0" xfId="166" applyNumberFormat="1" applyFont="1" applyFill="1"/>
    <xf numFmtId="164" fontId="12" fillId="66" borderId="0" xfId="166" applyNumberFormat="1" applyFont="1" applyFill="1"/>
    <xf numFmtId="0" fontId="13" fillId="0" borderId="40" xfId="166" applyFont="1" applyBorder="1" applyAlignment="1">
      <alignment horizontal="center"/>
    </xf>
    <xf numFmtId="0" fontId="14" fillId="0" borderId="39" xfId="166" applyFont="1" applyBorder="1" applyAlignment="1">
      <alignment horizontal="center"/>
    </xf>
    <xf numFmtId="0" fontId="14" fillId="0" borderId="0" xfId="166" applyFont="1" applyBorder="1" applyAlignment="1">
      <alignment horizontal="center"/>
    </xf>
    <xf numFmtId="0" fontId="14" fillId="0" borderId="40" xfId="166" applyFont="1" applyBorder="1" applyAlignment="1">
      <alignment horizontal="center"/>
    </xf>
    <xf numFmtId="37" fontId="11" fillId="0" borderId="40" xfId="166" applyNumberFormat="1" applyFont="1" applyBorder="1" applyAlignment="1">
      <alignment horizontal="center"/>
    </xf>
    <xf numFmtId="0" fontId="37" fillId="0" borderId="35" xfId="166" applyFont="1" applyBorder="1"/>
    <xf numFmtId="0" fontId="11" fillId="0" borderId="36" xfId="166" applyFont="1" applyBorder="1"/>
    <xf numFmtId="0" fontId="37" fillId="0" borderId="42" xfId="166" applyFont="1" applyBorder="1"/>
    <xf numFmtId="0" fontId="13" fillId="0" borderId="40" xfId="166" applyFont="1" applyBorder="1" applyAlignment="1">
      <alignment horizontal="centerContinuous"/>
    </xf>
    <xf numFmtId="0" fontId="13" fillId="0" borderId="43" xfId="166" applyFont="1" applyBorder="1" applyAlignment="1">
      <alignment horizontal="centerContinuous"/>
    </xf>
    <xf numFmtId="10" fontId="11" fillId="0" borderId="40" xfId="75" applyNumberFormat="1" applyFont="1" applyBorder="1" applyAlignment="1">
      <alignment horizontal="center"/>
    </xf>
    <xf numFmtId="0" fontId="37" fillId="0" borderId="39" xfId="166" applyFont="1" applyBorder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12" fillId="0" borderId="15" xfId="166" applyFont="1" applyBorder="1" applyAlignment="1">
      <alignment horizontal="center" vertic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397933</xdr:colOff>
      <xdr:row>2</xdr:row>
      <xdr:rowOff>33867</xdr:rowOff>
    </xdr:from>
    <xdr:to>
      <xdr:col>41</xdr:col>
      <xdr:colOff>491067</xdr:colOff>
      <xdr:row>4</xdr:row>
      <xdr:rowOff>8467</xdr:rowOff>
    </xdr:to>
    <xdr:cxnSp macro="">
      <xdr:nvCxnSpPr>
        <xdr:cNvPr id="3" name="Straight Arrow Connector 2"/>
        <xdr:cNvCxnSpPr/>
      </xdr:nvCxnSpPr>
      <xdr:spPr>
        <a:xfrm flipH="1">
          <a:off x="20408053" y="384387"/>
          <a:ext cx="93134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Y30"/>
  <sheetViews>
    <sheetView topLeftCell="D1" workbookViewId="0">
      <selection activeCell="X26" sqref="X26"/>
    </sheetView>
  </sheetViews>
  <sheetFormatPr defaultRowHeight="13.2" outlineLevelCol="1"/>
  <cols>
    <col min="2" max="2" width="1.6640625" customWidth="1"/>
    <col min="3" max="3" width="16.33203125" bestFit="1" customWidth="1"/>
    <col min="4" max="4" width="1.6640625" customWidth="1"/>
    <col min="5" max="5" width="14.109375" customWidth="1"/>
    <col min="6" max="6" width="1.6640625" customWidth="1"/>
    <col min="7" max="7" width="11.44140625" bestFit="1" customWidth="1"/>
    <col min="8" max="8" width="16.33203125" customWidth="1" outlineLevel="1"/>
    <col min="9" max="9" width="11.6640625" customWidth="1" outlineLevel="1"/>
    <col min="10" max="10" width="14.109375" style="50" customWidth="1" outlineLevel="1"/>
    <col min="11" max="11" width="1.6640625" style="50" customWidth="1"/>
    <col min="12" max="12" width="14.33203125" bestFit="1" customWidth="1"/>
    <col min="13" max="13" width="2.6640625" customWidth="1"/>
    <col min="14" max="14" width="17.33203125" bestFit="1" customWidth="1"/>
    <col min="15" max="15" width="1.6640625" customWidth="1"/>
    <col min="16" max="16" width="13.109375" bestFit="1" customWidth="1"/>
    <col min="17" max="17" width="1.5546875" style="50" customWidth="1"/>
    <col min="18" max="18" width="1.5546875" customWidth="1"/>
    <col min="19" max="19" width="11.6640625" bestFit="1" customWidth="1"/>
    <col min="20" max="20" width="1.6640625" style="50" customWidth="1"/>
    <col min="21" max="21" width="10.6640625" bestFit="1" customWidth="1"/>
    <col min="22" max="22" width="9.5546875" bestFit="1" customWidth="1"/>
    <col min="23" max="23" width="1.6640625" style="50" customWidth="1"/>
    <col min="24" max="24" width="10.6640625" bestFit="1" customWidth="1"/>
    <col min="25" max="25" width="11.109375" bestFit="1" customWidth="1"/>
  </cols>
  <sheetData>
    <row r="3" spans="1:25">
      <c r="C3" s="184" t="s">
        <v>693</v>
      </c>
      <c r="E3" s="184" t="s">
        <v>699</v>
      </c>
      <c r="G3" s="184" t="s">
        <v>700</v>
      </c>
      <c r="H3" s="184" t="s">
        <v>693</v>
      </c>
      <c r="I3" s="184" t="s">
        <v>699</v>
      </c>
      <c r="J3" s="184" t="s">
        <v>712</v>
      </c>
      <c r="K3" s="184"/>
      <c r="L3" s="319" t="s">
        <v>710</v>
      </c>
      <c r="M3" s="319"/>
      <c r="N3" s="319"/>
      <c r="P3" s="184" t="s">
        <v>3</v>
      </c>
      <c r="Q3" s="185"/>
      <c r="R3" s="194"/>
      <c r="S3" s="185" t="s">
        <v>716</v>
      </c>
      <c r="T3" s="185"/>
      <c r="U3" s="185" t="s">
        <v>693</v>
      </c>
      <c r="V3" s="185" t="s">
        <v>693</v>
      </c>
      <c r="W3" s="185"/>
      <c r="X3" s="185" t="s">
        <v>699</v>
      </c>
      <c r="Y3" s="185" t="s">
        <v>699</v>
      </c>
    </row>
    <row r="4" spans="1:25">
      <c r="A4" s="184" t="s">
        <v>385</v>
      </c>
      <c r="B4" s="65"/>
      <c r="C4" s="184" t="s">
        <v>694</v>
      </c>
      <c r="E4" s="184" t="s">
        <v>694</v>
      </c>
      <c r="G4" s="184" t="s">
        <v>701</v>
      </c>
      <c r="H4" s="184" t="s">
        <v>386</v>
      </c>
      <c r="I4" s="184" t="s">
        <v>386</v>
      </c>
      <c r="J4" s="184" t="s">
        <v>713</v>
      </c>
      <c r="K4" s="184"/>
      <c r="L4" s="184" t="s">
        <v>706</v>
      </c>
      <c r="N4" s="184" t="s">
        <v>708</v>
      </c>
      <c r="P4" s="184" t="s">
        <v>715</v>
      </c>
      <c r="Q4" s="185"/>
      <c r="R4" s="194"/>
      <c r="S4" s="185" t="s">
        <v>386</v>
      </c>
      <c r="T4" s="185"/>
      <c r="U4" s="185" t="s">
        <v>694</v>
      </c>
      <c r="V4" s="185" t="s">
        <v>717</v>
      </c>
      <c r="W4" s="185"/>
      <c r="X4" s="185" t="s">
        <v>694</v>
      </c>
      <c r="Y4" s="185" t="s">
        <v>717</v>
      </c>
    </row>
    <row r="5" spans="1:25">
      <c r="A5" s="68" t="s">
        <v>392</v>
      </c>
      <c r="B5" s="69"/>
      <c r="C5" s="68" t="s">
        <v>695</v>
      </c>
      <c r="E5" s="68" t="s">
        <v>695</v>
      </c>
      <c r="G5" s="68" t="s">
        <v>389</v>
      </c>
      <c r="H5" s="68" t="s">
        <v>389</v>
      </c>
      <c r="I5" s="68" t="s">
        <v>389</v>
      </c>
      <c r="J5" s="68" t="s">
        <v>714</v>
      </c>
      <c r="K5" s="68"/>
      <c r="L5" s="68" t="s">
        <v>707</v>
      </c>
      <c r="N5" s="68" t="s">
        <v>709</v>
      </c>
      <c r="P5" s="68" t="s">
        <v>705</v>
      </c>
      <c r="Q5" s="68"/>
      <c r="R5" s="194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6" t="s">
        <v>399</v>
      </c>
      <c r="G6" s="186" t="s">
        <v>719</v>
      </c>
      <c r="H6" s="186" t="s">
        <v>703</v>
      </c>
      <c r="I6" s="186" t="s">
        <v>704</v>
      </c>
      <c r="J6" s="186" t="s">
        <v>711</v>
      </c>
      <c r="K6" s="186"/>
      <c r="L6" s="186" t="s">
        <v>401</v>
      </c>
      <c r="N6" s="186" t="s">
        <v>402</v>
      </c>
      <c r="P6" s="186" t="s">
        <v>720</v>
      </c>
      <c r="Q6" s="186"/>
      <c r="R6" s="194"/>
      <c r="S6" s="186" t="s">
        <v>404</v>
      </c>
      <c r="T6" s="186"/>
      <c r="U6" s="186" t="s">
        <v>405</v>
      </c>
      <c r="V6" s="196" t="s">
        <v>722</v>
      </c>
      <c r="W6" s="9"/>
      <c r="X6" s="186" t="s">
        <v>721</v>
      </c>
      <c r="Y6" s="186" t="s">
        <v>723</v>
      </c>
    </row>
    <row r="7" spans="1:25">
      <c r="A7" s="64"/>
      <c r="B7" s="64"/>
      <c r="C7" s="72"/>
      <c r="H7" s="72"/>
      <c r="I7" s="50"/>
      <c r="L7" s="50"/>
      <c r="R7" s="194"/>
      <c r="U7" s="50"/>
    </row>
    <row r="8" spans="1:25">
      <c r="A8" s="73" t="s">
        <v>22</v>
      </c>
      <c r="B8" s="64"/>
      <c r="C8" s="72">
        <v>253578405</v>
      </c>
      <c r="E8" s="187">
        <f ca="1">Proposed!S11</f>
        <v>250248582</v>
      </c>
      <c r="G8" s="187">
        <f ca="1">C8-E8</f>
        <v>3329823</v>
      </c>
      <c r="H8" s="72">
        <v>216341050</v>
      </c>
      <c r="I8" s="187">
        <f ca="1">Proposed!C11</f>
        <v>215744788</v>
      </c>
      <c r="J8" s="187">
        <f ca="1">H8-I8</f>
        <v>596262</v>
      </c>
      <c r="K8" s="187"/>
      <c r="L8" s="187">
        <f ca="1">ROUND($J8*L$27/$J$26,0)</f>
        <v>503884</v>
      </c>
      <c r="N8" s="187">
        <f ca="1">ROUND($J8*N$27/$J$26,0)</f>
        <v>377830</v>
      </c>
      <c r="P8" s="187">
        <f ca="1">G8+L8+N8</f>
        <v>4211537</v>
      </c>
      <c r="Q8" s="187"/>
      <c r="R8" s="194"/>
      <c r="S8" s="187">
        <v>232952481</v>
      </c>
      <c r="T8" s="187"/>
      <c r="U8" s="187">
        <v>39230243</v>
      </c>
      <c r="V8" s="192">
        <f>U8/S8</f>
        <v>0.16840448675023983</v>
      </c>
      <c r="X8" s="187">
        <f ca="1">U8-P8</f>
        <v>35018706</v>
      </c>
      <c r="Y8" s="192">
        <f ca="1">X8/S8</f>
        <v>0.15032553355806499</v>
      </c>
    </row>
    <row r="9" spans="1:25">
      <c r="A9" s="64"/>
      <c r="B9" s="64"/>
      <c r="C9" s="72"/>
      <c r="G9" s="187"/>
      <c r="H9" s="72"/>
      <c r="I9" s="50"/>
      <c r="J9" s="187"/>
      <c r="L9" s="187"/>
      <c r="N9" s="187"/>
      <c r="R9" s="194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7">
        <f ca="1">Proposed!S13</f>
        <v>20269271</v>
      </c>
      <c r="G10" s="187">
        <f t="shared" ref="G10:G24" ca="1" si="0">C10-E10</f>
        <v>212143</v>
      </c>
      <c r="H10" s="72">
        <v>18632507</v>
      </c>
      <c r="I10" s="187">
        <f ca="1">Proposed!C13</f>
        <v>18576461</v>
      </c>
      <c r="J10" s="187">
        <f ca="1">H10-I10</f>
        <v>56046</v>
      </c>
      <c r="K10" s="187"/>
      <c r="L10" s="187">
        <f ca="1">ROUND($J10*L$27/$J$26,0)</f>
        <v>47363</v>
      </c>
      <c r="N10" s="187">
        <f ca="1">ROUND($J10*N$27/$J$26,0)</f>
        <v>35514</v>
      </c>
      <c r="P10" s="187">
        <f ca="1">G10+L10+N10</f>
        <v>295020</v>
      </c>
      <c r="Q10" s="187"/>
      <c r="R10" s="194"/>
      <c r="S10" s="187">
        <f>123507+21248222</f>
        <v>21371729</v>
      </c>
      <c r="T10" s="187"/>
      <c r="U10" s="187">
        <f>18886+2031816</f>
        <v>2050702</v>
      </c>
      <c r="V10" s="192">
        <f>U10/S10</f>
        <v>9.5953958615140597E-2</v>
      </c>
      <c r="X10" s="187">
        <f ca="1">U10-P10</f>
        <v>1755682</v>
      </c>
      <c r="Y10" s="192">
        <f ca="1">X10/S10</f>
        <v>8.2149740903040641E-2</v>
      </c>
    </row>
    <row r="11" spans="1:25">
      <c r="A11" s="64"/>
      <c r="B11" s="64"/>
      <c r="C11" s="72"/>
      <c r="G11" s="187"/>
      <c r="H11" s="72"/>
      <c r="I11" s="50"/>
      <c r="J11" s="187"/>
      <c r="L11" s="187"/>
      <c r="N11" s="187"/>
      <c r="R11" s="194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7">
        <f ca="1">Proposed!S15</f>
        <v>58734053</v>
      </c>
      <c r="G12" s="187">
        <f t="shared" ca="1" si="0"/>
        <v>633099</v>
      </c>
      <c r="H12" s="72">
        <v>53484637</v>
      </c>
      <c r="I12" s="187">
        <f ca="1">Proposed!C15</f>
        <v>53330702</v>
      </c>
      <c r="J12" s="187">
        <f ca="1">H12-I12</f>
        <v>153935</v>
      </c>
      <c r="K12" s="187"/>
      <c r="L12" s="187">
        <f ca="1">ROUND($J12*L$27/$J$26,0)</f>
        <v>130086</v>
      </c>
      <c r="N12" s="187">
        <f ca="1">ROUND($J12*N$27/$J$26,0)</f>
        <v>97543</v>
      </c>
      <c r="P12" s="187">
        <f ca="1">G12+L12+N12</f>
        <v>860728</v>
      </c>
      <c r="Q12" s="187"/>
      <c r="R12" s="194"/>
      <c r="S12" s="187">
        <f>411941+59833846</f>
        <v>60245787</v>
      </c>
      <c r="T12" s="187"/>
      <c r="U12" s="187">
        <f>37578+6334888</f>
        <v>6372466</v>
      </c>
      <c r="V12" s="192">
        <f>U12/S12</f>
        <v>0.10577446685193108</v>
      </c>
      <c r="X12" s="187">
        <f ca="1">U12-P12</f>
        <v>5511738</v>
      </c>
      <c r="Y12" s="192">
        <f ca="1">X12/S12</f>
        <v>9.1487525924426882E-2</v>
      </c>
    </row>
    <row r="13" spans="1:25">
      <c r="A13" s="64"/>
      <c r="B13" s="64"/>
      <c r="C13" s="72"/>
      <c r="G13" s="187"/>
      <c r="H13" s="72"/>
      <c r="I13" s="50"/>
      <c r="J13" s="187"/>
      <c r="L13" s="187"/>
      <c r="N13" s="187"/>
      <c r="R13" s="194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7">
        <f ca="1">Proposed!S17</f>
        <v>56137685</v>
      </c>
      <c r="G14" s="187">
        <f t="shared" ca="1" si="0"/>
        <v>562379</v>
      </c>
      <c r="H14" s="72">
        <v>51515378</v>
      </c>
      <c r="I14" s="187">
        <f ca="1">Proposed!C17</f>
        <v>51375193</v>
      </c>
      <c r="J14" s="187">
        <f ca="1">H14-I14</f>
        <v>140185</v>
      </c>
      <c r="K14" s="187"/>
      <c r="L14" s="187">
        <f ca="1">ROUND($J14*L$27/$J$26,0)</f>
        <v>118466</v>
      </c>
      <c r="N14" s="187">
        <f ca="1">ROUND($J14*N$27/$J$26,0)</f>
        <v>88830</v>
      </c>
      <c r="P14" s="187">
        <f ca="1">G14+L14+N14</f>
        <v>769675</v>
      </c>
      <c r="Q14" s="187"/>
      <c r="R14" s="194"/>
      <c r="S14" s="187">
        <v>57443992</v>
      </c>
      <c r="T14" s="187"/>
      <c r="U14" s="187">
        <f>5267446</f>
        <v>5267446</v>
      </c>
      <c r="V14" s="192">
        <f>U14/S14</f>
        <v>9.1697074256259906E-2</v>
      </c>
      <c r="X14" s="187">
        <f ca="1">U14-P14</f>
        <v>4497771</v>
      </c>
      <c r="Y14" s="192">
        <f ca="1">X14/S14</f>
        <v>7.8298371046357645E-2</v>
      </c>
    </row>
    <row r="15" spans="1:25">
      <c r="A15" s="64"/>
      <c r="B15" s="64"/>
      <c r="C15" s="72"/>
      <c r="G15" s="187"/>
      <c r="H15" s="72"/>
      <c r="I15" s="50"/>
      <c r="J15" s="187"/>
      <c r="L15" s="187"/>
      <c r="N15" s="187"/>
      <c r="R15" s="194"/>
      <c r="S15" s="50"/>
      <c r="U15" s="50"/>
      <c r="X15" s="50"/>
      <c r="Y15" s="50"/>
    </row>
    <row r="16" spans="1:25">
      <c r="A16" s="64" t="s">
        <v>444</v>
      </c>
      <c r="B16" s="64"/>
      <c r="C16" s="72">
        <v>151888335</v>
      </c>
      <c r="E16" s="187">
        <f ca="1">Proposed!S19</f>
        <v>150622434</v>
      </c>
      <c r="G16" s="187">
        <f t="shared" ca="1" si="0"/>
        <v>1265901</v>
      </c>
      <c r="H16" s="72">
        <v>139030771</v>
      </c>
      <c r="I16" s="187">
        <f ca="1">Proposed!C19</f>
        <v>138769640</v>
      </c>
      <c r="J16" s="187">
        <f ca="1">H16-I16</f>
        <v>261131</v>
      </c>
      <c r="K16" s="187"/>
      <c r="L16" s="187">
        <f ca="1">ROUND($J16*L$27/$J$26,0)</f>
        <v>220674</v>
      </c>
      <c r="N16" s="187">
        <f ca="1">ROUND($J16*N$27/$J$26,0)</f>
        <v>165469</v>
      </c>
      <c r="P16" s="187">
        <f ca="1">G16+L16+N16</f>
        <v>1652044</v>
      </c>
      <c r="Q16" s="187"/>
      <c r="R16" s="194"/>
      <c r="S16" s="187">
        <v>157911866</v>
      </c>
      <c r="T16" s="187"/>
      <c r="U16" s="187">
        <v>13721483</v>
      </c>
      <c r="V16" s="192">
        <f>U16/S16</f>
        <v>8.6893299076080829E-2</v>
      </c>
      <c r="X16" s="187">
        <f ca="1">U16-P16</f>
        <v>12069439</v>
      </c>
      <c r="Y16" s="192">
        <f ca="1">X16/S16</f>
        <v>7.6431488688760096E-2</v>
      </c>
    </row>
    <row r="17" spans="1:25">
      <c r="A17" s="64"/>
      <c r="B17" s="64"/>
      <c r="C17" s="72"/>
      <c r="G17" s="187"/>
      <c r="H17" s="72"/>
      <c r="I17" s="50"/>
      <c r="J17" s="187"/>
      <c r="L17" s="187"/>
      <c r="N17" s="187"/>
      <c r="R17" s="194"/>
      <c r="S17" s="50"/>
      <c r="U17" s="50"/>
      <c r="X17" s="50"/>
      <c r="Y17" s="50"/>
    </row>
    <row r="18" spans="1:25">
      <c r="A18" s="64" t="s">
        <v>451</v>
      </c>
      <c r="B18" s="64"/>
      <c r="C18" s="72">
        <v>12933291</v>
      </c>
      <c r="E18" s="187">
        <f ca="1">Proposed!S21</f>
        <v>12791787</v>
      </c>
      <c r="G18" s="187">
        <f t="shared" ca="1" si="0"/>
        <v>141504</v>
      </c>
      <c r="H18" s="72">
        <v>11535619</v>
      </c>
      <c r="I18" s="187">
        <f ca="1">Proposed!C21</f>
        <v>11504476</v>
      </c>
      <c r="J18" s="187">
        <f ca="1">H18-I18</f>
        <v>31143</v>
      </c>
      <c r="K18" s="187"/>
      <c r="L18" s="187">
        <f ca="1">ROUND($J18*L$27/$J$26,0)</f>
        <v>26318</v>
      </c>
      <c r="N18" s="187">
        <f ca="1">ROUND($J18*N$27/$J$26,0)</f>
        <v>19734</v>
      </c>
      <c r="P18" s="187">
        <f ca="1">G18+L18+N18</f>
        <v>187556</v>
      </c>
      <c r="Q18" s="187"/>
      <c r="R18" s="194"/>
      <c r="S18" s="187">
        <v>13123224</v>
      </c>
      <c r="T18" s="187"/>
      <c r="U18" s="187">
        <v>1851425</v>
      </c>
      <c r="V18" s="192">
        <f>U18/S18</f>
        <v>0.14108004252613535</v>
      </c>
      <c r="X18" s="187">
        <f ca="1">U18-P18</f>
        <v>1663869</v>
      </c>
      <c r="Y18" s="192">
        <f ca="1">X18/S18</f>
        <v>0.12678812767350461</v>
      </c>
    </row>
    <row r="19" spans="1:25">
      <c r="A19" s="64"/>
      <c r="B19" s="64"/>
      <c r="C19" s="72"/>
      <c r="G19" s="187"/>
      <c r="H19" s="72"/>
      <c r="I19" s="50"/>
      <c r="J19" s="187"/>
      <c r="L19" s="187"/>
      <c r="N19" s="187"/>
      <c r="R19" s="194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7">
        <f ca="1">Proposed!S23</f>
        <v>209414</v>
      </c>
      <c r="G20" s="187">
        <f t="shared" ca="1" si="0"/>
        <v>1943</v>
      </c>
      <c r="H20" s="72">
        <v>194881</v>
      </c>
      <c r="I20" s="187">
        <f ca="1">Proposed!C23</f>
        <v>194343</v>
      </c>
      <c r="J20" s="187">
        <f ca="1">H20-I20</f>
        <v>538</v>
      </c>
      <c r="K20" s="187"/>
      <c r="L20" s="187">
        <f ca="1">ROUND($J20*L$27/$J$26,0)</f>
        <v>455</v>
      </c>
      <c r="N20" s="187">
        <f ca="1">ROUND($J20*N$27/$J$26,0)</f>
        <v>341</v>
      </c>
      <c r="P20" s="187">
        <f ca="1">G20+L20+N20</f>
        <v>2739</v>
      </c>
      <c r="Q20" s="187"/>
      <c r="R20" s="194"/>
      <c r="S20" s="187">
        <v>221405</v>
      </c>
      <c r="T20" s="187"/>
      <c r="U20" s="187">
        <v>18091</v>
      </c>
      <c r="V20" s="192">
        <f>U20/S20</f>
        <v>8.1709988482644921E-2</v>
      </c>
      <c r="X20" s="187">
        <f ca="1">U20-P20</f>
        <v>15352</v>
      </c>
      <c r="Y20" s="192">
        <f ca="1">X20/S20</f>
        <v>6.9338994150990263E-2</v>
      </c>
    </row>
    <row r="21" spans="1:25">
      <c r="A21" s="64"/>
      <c r="B21" s="64"/>
      <c r="C21" s="72"/>
      <c r="G21" s="187"/>
      <c r="H21" s="72"/>
      <c r="I21" s="50"/>
      <c r="J21" s="187"/>
      <c r="L21" s="187"/>
      <c r="N21" s="187"/>
      <c r="R21" s="194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7">
        <f ca="1">Proposed!S25</f>
        <v>9011875</v>
      </c>
      <c r="G22" s="187">
        <f t="shared" ca="1" si="0"/>
        <v>101004</v>
      </c>
      <c r="H22" s="72">
        <v>8254025</v>
      </c>
      <c r="I22" s="187">
        <f ca="1">Proposed!C25</f>
        <v>8231793.9999999991</v>
      </c>
      <c r="J22" s="187">
        <f ca="1">H22-I22</f>
        <v>22231.000000000931</v>
      </c>
      <c r="K22" s="187"/>
      <c r="L22" s="187">
        <f ca="1">ROUND($J22*L$27/$J$26,0)</f>
        <v>18787</v>
      </c>
      <c r="N22" s="187">
        <f ca="1">ROUND($J22*N$27/$J$26,0)</f>
        <v>14087</v>
      </c>
      <c r="P22" s="187">
        <f ca="1">G22+L22+N22</f>
        <v>133878</v>
      </c>
      <c r="Q22" s="187"/>
      <c r="R22" s="194"/>
      <c r="S22" s="187">
        <v>8984564</v>
      </c>
      <c r="T22" s="187"/>
      <c r="U22" s="187">
        <v>940867</v>
      </c>
      <c r="V22" s="192">
        <f>U22/S22</f>
        <v>0.10472038487343403</v>
      </c>
      <c r="X22" s="187">
        <f ca="1">U22-P22</f>
        <v>806989</v>
      </c>
      <c r="Y22" s="192">
        <f ca="1">X22/S22</f>
        <v>8.9819494858069907E-2</v>
      </c>
    </row>
    <row r="23" spans="1:25">
      <c r="A23" s="64"/>
      <c r="B23" s="64"/>
      <c r="C23" s="72"/>
      <c r="G23" s="187"/>
      <c r="H23" s="72"/>
      <c r="I23" s="50"/>
      <c r="J23" s="187"/>
      <c r="L23" s="187"/>
      <c r="N23" s="187"/>
      <c r="R23" s="194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8">
        <f t="shared" ca="1" si="0"/>
        <v>14355</v>
      </c>
      <c r="H24" s="83">
        <v>1411343</v>
      </c>
      <c r="I24" s="83">
        <f ca="1">Proposed!C27</f>
        <v>1407108</v>
      </c>
      <c r="J24" s="188">
        <f ca="1">H24-I24</f>
        <v>4235</v>
      </c>
      <c r="K24" s="83"/>
      <c r="L24" s="188">
        <f ca="1">ROUND($J24*L$27/$J$26,0)</f>
        <v>3579</v>
      </c>
      <c r="N24" s="188">
        <f ca="1">ROUND($J24*N$27/$J$26,0)</f>
        <v>2684</v>
      </c>
      <c r="P24" s="188">
        <f ca="1">G24+L24+N24</f>
        <v>20618</v>
      </c>
      <c r="Q24" s="190"/>
      <c r="R24" s="194"/>
      <c r="S24" s="188">
        <v>1645931</v>
      </c>
      <c r="T24" s="190"/>
      <c r="U24" s="188">
        <v>123213</v>
      </c>
      <c r="V24" s="193">
        <f>U24/S24</f>
        <v>7.4859152661928108E-2</v>
      </c>
      <c r="X24" s="188">
        <f ca="1">U24-P24</f>
        <v>102595</v>
      </c>
      <c r="Y24" s="193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4"/>
      <c r="S25" s="50"/>
      <c r="T25" s="191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559531942</v>
      </c>
      <c r="G26" s="72">
        <f ca="1">SUM(G8:G25)</f>
        <v>6262151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8133795</v>
      </c>
      <c r="Q26" s="72"/>
      <c r="R26" s="194"/>
      <c r="S26" s="72">
        <f>SUM(S8:S25)</f>
        <v>553900979</v>
      </c>
      <c r="T26" s="72"/>
      <c r="U26" s="72">
        <f>SUM(U8:U25)</f>
        <v>69575936</v>
      </c>
      <c r="V26" s="192">
        <f>U26/S26</f>
        <v>0.12561078358375677</v>
      </c>
      <c r="X26" s="72">
        <f ca="1">SUM(X8:X25)</f>
        <v>61442141</v>
      </c>
      <c r="Y26" s="192">
        <f ca="1">X26/S26</f>
        <v>0.11092621845681916</v>
      </c>
    </row>
    <row r="27" spans="1:25">
      <c r="H27" s="50"/>
      <c r="I27" s="50"/>
      <c r="L27" s="189">
        <v>1069612</v>
      </c>
      <c r="N27" s="189">
        <v>802032</v>
      </c>
    </row>
    <row r="28" spans="1:25" s="197" customFormat="1">
      <c r="L28" s="198"/>
      <c r="N28" s="198"/>
    </row>
    <row r="29" spans="1:25">
      <c r="A29" t="s">
        <v>696</v>
      </c>
      <c r="C29" s="9" t="s">
        <v>697</v>
      </c>
      <c r="E29" s="195" t="s">
        <v>718</v>
      </c>
      <c r="G29" s="195" t="s">
        <v>724</v>
      </c>
      <c r="H29" s="9" t="s">
        <v>697</v>
      </c>
      <c r="I29" s="195" t="s">
        <v>718</v>
      </c>
      <c r="J29" s="195" t="s">
        <v>724</v>
      </c>
      <c r="L29" s="195" t="s">
        <v>725</v>
      </c>
      <c r="N29" s="195" t="s">
        <v>725</v>
      </c>
      <c r="P29" s="195" t="s">
        <v>724</v>
      </c>
      <c r="S29" s="195" t="s">
        <v>726</v>
      </c>
      <c r="U29" s="195" t="s">
        <v>726</v>
      </c>
      <c r="V29" s="195" t="s">
        <v>726</v>
      </c>
      <c r="X29" s="195" t="s">
        <v>724</v>
      </c>
      <c r="Y29" s="195" t="s">
        <v>724</v>
      </c>
    </row>
    <row r="30" spans="1:25">
      <c r="C30" s="9" t="s">
        <v>698</v>
      </c>
      <c r="H30" s="9" t="s">
        <v>702</v>
      </c>
      <c r="I30" s="50"/>
      <c r="L30" s="195" t="s">
        <v>0</v>
      </c>
      <c r="N30" s="195" t="s">
        <v>0</v>
      </c>
      <c r="S30" s="195" t="s">
        <v>727</v>
      </c>
      <c r="U30" s="195" t="s">
        <v>727</v>
      </c>
      <c r="V30" s="195" t="s">
        <v>727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4588"/>
  <sheetViews>
    <sheetView showWhiteSpace="0" zoomScale="80" zoomScaleNormal="80" workbookViewId="0"/>
  </sheetViews>
  <sheetFormatPr defaultColWidth="9.109375" defaultRowHeight="13.2" outlineLevelRow="1" outlineLevelCol="1"/>
  <cols>
    <col min="1" max="1" width="3.6640625" style="56" customWidth="1"/>
    <col min="2" max="2" width="3.6640625" style="111" customWidth="1"/>
    <col min="3" max="3" width="3.6640625" style="55" customWidth="1"/>
    <col min="4" max="4" width="52.5546875" style="1" customWidth="1"/>
    <col min="5" max="5" width="19.6640625" style="1" bestFit="1" customWidth="1"/>
    <col min="6" max="6" width="23.6640625" style="1" bestFit="1" customWidth="1"/>
    <col min="7" max="7" width="14.33203125" style="1" customWidth="1"/>
    <col min="8" max="8" width="15" style="1" bestFit="1" customWidth="1"/>
    <col min="9" max="9" width="15" bestFit="1" customWidth="1"/>
    <col min="10" max="10" width="14.33203125" customWidth="1"/>
    <col min="11" max="13" width="14.33203125" hidden="1" customWidth="1" outlineLevel="1"/>
    <col min="14" max="14" width="14.33203125" customWidth="1" collapsed="1"/>
    <col min="15" max="18" width="14.33203125" hidden="1" customWidth="1" outlineLevel="1"/>
    <col min="19" max="19" width="14.33203125" customWidth="1" collapsed="1"/>
    <col min="20" max="23" width="14.33203125" hidden="1" customWidth="1" outlineLevel="1"/>
    <col min="24" max="24" width="14.33203125" customWidth="1" collapsed="1"/>
    <col min="25" max="26" width="14.33203125" hidden="1" customWidth="1" outlineLevel="1"/>
    <col min="27" max="27" width="14.33203125" customWidth="1" collapsed="1"/>
    <col min="28" max="30" width="14.33203125" customWidth="1"/>
    <col min="31" max="39" width="14.33203125" style="1" customWidth="1"/>
    <col min="40" max="16384" width="9.109375" style="1"/>
  </cols>
  <sheetData>
    <row r="1" spans="1:30">
      <c r="D1" s="2"/>
      <c r="E1" s="2"/>
      <c r="F1" s="2"/>
      <c r="G1" s="2"/>
      <c r="H1" s="2"/>
    </row>
    <row r="2" spans="1:30">
      <c r="A2" s="173"/>
      <c r="B2" s="174"/>
      <c r="C2" s="175"/>
      <c r="D2" s="176"/>
      <c r="E2" s="176"/>
      <c r="F2" s="176" t="s">
        <v>0</v>
      </c>
      <c r="G2" s="176"/>
      <c r="H2" s="176" t="s">
        <v>3</v>
      </c>
      <c r="I2" s="174"/>
      <c r="J2" s="174"/>
      <c r="K2" s="174"/>
      <c r="L2" s="174"/>
      <c r="M2" s="174"/>
      <c r="N2" s="176" t="s">
        <v>3</v>
      </c>
      <c r="O2" s="174"/>
      <c r="P2" s="174"/>
      <c r="Q2" s="174"/>
      <c r="R2" s="174"/>
      <c r="S2" s="176" t="s">
        <v>3</v>
      </c>
      <c r="T2" s="176"/>
      <c r="U2" s="174"/>
      <c r="V2" s="174"/>
      <c r="W2" s="174"/>
      <c r="X2" s="176" t="s">
        <v>3</v>
      </c>
      <c r="Y2" s="174"/>
      <c r="Z2" s="174"/>
      <c r="AA2" s="176" t="s">
        <v>3</v>
      </c>
      <c r="AB2" s="176"/>
      <c r="AC2" s="176"/>
      <c r="AD2" s="174"/>
    </row>
    <row r="3" spans="1:30">
      <c r="A3" s="173"/>
      <c r="B3" s="174"/>
      <c r="C3" s="175"/>
      <c r="D3" s="177" t="s">
        <v>12</v>
      </c>
      <c r="E3" s="177" t="s">
        <v>13</v>
      </c>
      <c r="F3" s="177" t="s">
        <v>1</v>
      </c>
      <c r="G3" s="177" t="s">
        <v>85</v>
      </c>
      <c r="H3" s="177" t="s">
        <v>4</v>
      </c>
      <c r="I3" s="177" t="str">
        <f>Allocators!E1</f>
        <v>RS</v>
      </c>
      <c r="J3" s="177" t="str">
        <f>Allocators!F1</f>
        <v>SGS</v>
      </c>
      <c r="K3" s="177" t="str">
        <f>Allocators!G1</f>
        <v>MGS-SEC</v>
      </c>
      <c r="L3" s="177" t="str">
        <f>Allocators!H1</f>
        <v>MGS-PRI</v>
      </c>
      <c r="M3" s="177" t="str">
        <f>Allocators!I1</f>
        <v>MGS-SUB</v>
      </c>
      <c r="N3" s="177" t="s">
        <v>86</v>
      </c>
      <c r="O3" s="177" t="str">
        <f>Allocators!J1</f>
        <v>LGS-SEC</v>
      </c>
      <c r="P3" s="177" t="str">
        <f>Allocators!K1</f>
        <v>LGS-PRI</v>
      </c>
      <c r="Q3" s="177" t="str">
        <f>Allocators!L1</f>
        <v>LGS-SUB</v>
      </c>
      <c r="R3" s="177" t="str">
        <f>Allocators!M1</f>
        <v>LGS-TRA</v>
      </c>
      <c r="S3" s="177" t="s">
        <v>87</v>
      </c>
      <c r="T3" s="177" t="str">
        <f>Allocators!N1</f>
        <v>IGS-SEC</v>
      </c>
      <c r="U3" s="177" t="str">
        <f>Allocators!O1</f>
        <v>IGS-PRI</v>
      </c>
      <c r="V3" s="177" t="str">
        <f>Allocators!P1</f>
        <v>IGS-SUB</v>
      </c>
      <c r="W3" s="177" t="str">
        <f>Allocators!Q1</f>
        <v>IGS-TRA</v>
      </c>
      <c r="X3" s="177" t="s">
        <v>444</v>
      </c>
      <c r="Y3" s="177" t="str">
        <f>Allocators!R1</f>
        <v>PS-SEC</v>
      </c>
      <c r="Z3" s="177" t="str">
        <f>Allocators!S1</f>
        <v>PS-PRI</v>
      </c>
      <c r="AA3" s="177" t="s">
        <v>451</v>
      </c>
      <c r="AB3" s="177" t="str">
        <f>Allocators!T1</f>
        <v>MW</v>
      </c>
      <c r="AC3" s="177" t="str">
        <f>Allocators!U1</f>
        <v>OL</v>
      </c>
      <c r="AD3" s="177" t="str">
        <f>Allocators!V1</f>
        <v>SL</v>
      </c>
    </row>
    <row r="4" spans="1:30">
      <c r="A4" s="178"/>
      <c r="B4" s="179"/>
      <c r="C4" s="180"/>
      <c r="D4" s="179"/>
      <c r="E4" s="179"/>
      <c r="F4" s="179"/>
      <c r="G4" s="179"/>
      <c r="H4" s="181">
        <v>1</v>
      </c>
      <c r="I4" s="181">
        <f>H4+1</f>
        <v>2</v>
      </c>
      <c r="J4" s="181">
        <f>I4+1</f>
        <v>3</v>
      </c>
      <c r="K4" s="181">
        <f>J4+1</f>
        <v>4</v>
      </c>
      <c r="L4" s="181">
        <f>K4+1</f>
        <v>5</v>
      </c>
      <c r="M4" s="181">
        <f>L4+1</f>
        <v>6</v>
      </c>
      <c r="N4" s="181"/>
      <c r="O4" s="181">
        <f>M4+1</f>
        <v>7</v>
      </c>
      <c r="P4" s="181">
        <f>O4+1</f>
        <v>8</v>
      </c>
      <c r="Q4" s="181">
        <f>P4+1</f>
        <v>9</v>
      </c>
      <c r="R4" s="181">
        <f>Q4+1</f>
        <v>10</v>
      </c>
      <c r="S4" s="181"/>
      <c r="T4" s="181">
        <f>+R4+1</f>
        <v>11</v>
      </c>
      <c r="U4" s="181">
        <f>T4+1</f>
        <v>12</v>
      </c>
      <c r="V4" s="181">
        <f>U4+1</f>
        <v>13</v>
      </c>
      <c r="W4" s="181">
        <f>+V4+1</f>
        <v>14</v>
      </c>
      <c r="X4" s="181"/>
      <c r="Y4" s="181">
        <f>W4+1</f>
        <v>15</v>
      </c>
      <c r="Z4" s="181">
        <f>Y4+1</f>
        <v>16</v>
      </c>
      <c r="AA4" s="181"/>
      <c r="AB4" s="181">
        <f>+Z4+1</f>
        <v>17</v>
      </c>
      <c r="AC4" s="181">
        <f>+AB4+1</f>
        <v>18</v>
      </c>
      <c r="AD4" s="181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7.399999999999999">
      <c r="A6" s="165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1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1147449345.9999995</v>
      </c>
      <c r="I8" s="5">
        <f>VLOOKUP(CONCATENATE($F8," ",$G8),AllocFactorMatrix,(I$4+1),FALSE)*$E15</f>
        <v>565214030.25049436</v>
      </c>
      <c r="J8" s="5">
        <f>VLOOKUP(CONCATENATE($F8," ",$G8),AllocFactorMatrix,(J$4+1),FALSE)*$E15</f>
        <v>27940549.151608467</v>
      </c>
      <c r="K8" s="5">
        <f>VLOOKUP(CONCATENATE($F8," ",$G8),AllocFactorMatrix,(K$4+1),FALSE)*$E15</f>
        <v>102344630.24752897</v>
      </c>
      <c r="L8" s="5">
        <f>VLOOKUP(CONCATENATE($F8," ",$G8),AllocFactorMatrix,(L$4+1),FALSE)*$E15</f>
        <v>3221445.5960484082</v>
      </c>
      <c r="M8" s="5">
        <f>VLOOKUP(CONCATENATE($F8," ",$G8),AllocFactorMatrix,(M$4+1),FALSE)*$E15</f>
        <v>302096.85991144035</v>
      </c>
      <c r="N8" s="5">
        <f t="shared" ref="N8:N15" si="1">SUBTOTAL(9,K8:M8)</f>
        <v>105868172.70348883</v>
      </c>
      <c r="O8" s="5">
        <f>VLOOKUP(CONCATENATE($F8," ",$G8),AllocFactorMatrix,(O$4+1),FALSE)*$E15</f>
        <v>77797839.79689157</v>
      </c>
      <c r="P8" s="5">
        <f>VLOOKUP(CONCATENATE($F8," ",$G8),AllocFactorMatrix,(P$4+1),FALSE)*$E15</f>
        <v>14496004.112392444</v>
      </c>
      <c r="Q8" s="5">
        <f>VLOOKUP(CONCATENATE($F8," ",$G8),AllocFactorMatrix,(Q$4+1),FALSE)*$E15</f>
        <v>6550474.3427866129</v>
      </c>
      <c r="R8" s="5">
        <f>VLOOKUP(CONCATENATE($F8," ",$G8),AllocFactorMatrix,(R$4+1),FALSE)*$E15</f>
        <v>294567.50901610282</v>
      </c>
      <c r="S8" s="5">
        <f>SUBTOTAL(9,O8:R8)</f>
        <v>99138885.761086717</v>
      </c>
      <c r="T8" s="5">
        <f>VLOOKUP(CONCATENATE($F8," ",$G8),AllocFactorMatrix,(T$4+1),FALSE)*$E15</f>
        <v>2717677.8107285998</v>
      </c>
      <c r="U8" s="5">
        <f>VLOOKUP(CONCATENATE($F8," ",$G8),AllocFactorMatrix,(U$4+1),FALSE)*$E15</f>
        <v>44474334.329619624</v>
      </c>
      <c r="V8" s="5">
        <f>VLOOKUP(CONCATENATE($F8," ",$G8),AllocFactorMatrix,(V$4+1),FALSE)*$E15</f>
        <v>235048106.59163833</v>
      </c>
      <c r="W8" s="5">
        <f>VLOOKUP(CONCATENATE($F8," ",$G8),AllocFactorMatrix,(W$4+1),FALSE)*$E15</f>
        <v>42445792.301095463</v>
      </c>
      <c r="X8" s="5">
        <f>SUBTOTAL(9,T8:W8)</f>
        <v>324685911.03308201</v>
      </c>
      <c r="Y8" s="5">
        <f>VLOOKUP(CONCATENATE($F8," ",$G8),AllocFactorMatrix,(Y$4+1),FALSE)*$E15</f>
        <v>23891593.151972778</v>
      </c>
      <c r="Z8" s="5">
        <f>VLOOKUP(CONCATENATE($F8," ",$G8),AllocFactorMatrix,(Z$4+1),FALSE)*$E15</f>
        <v>400175.0528383273</v>
      </c>
      <c r="AA8" s="5">
        <f t="shared" ref="AA8:AA15" si="2">SUBTOTAL(9,Y8:Z8)</f>
        <v>24291768.204811104</v>
      </c>
      <c r="AB8" s="5">
        <f>VLOOKUP(CONCATENATE($F8," ",$G8),AllocFactorMatrix,(AB$4+1),FALSE)*$E15</f>
        <v>310028.89542824676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606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1147449345.9999995</v>
      </c>
      <c r="I15" s="5">
        <f>VLOOKUP(CONCATENATE($F15," ",$G15),AllocFactorMatrix,(I$4+1),FALSE)*$E15</f>
        <v>565214030.25049436</v>
      </c>
      <c r="J15" s="5">
        <f>VLOOKUP(CONCATENATE($F15," ",$G15),AllocFactorMatrix,(J$4+1),FALSE)*$E15</f>
        <v>27940549.151608467</v>
      </c>
      <c r="K15" s="5">
        <f>VLOOKUP(CONCATENATE($F15," ",$G15),AllocFactorMatrix,(K$4+1),FALSE)*$E15</f>
        <v>102344630.24752897</v>
      </c>
      <c r="L15" s="5">
        <f>VLOOKUP(CONCATENATE($F15," ",$G15),AllocFactorMatrix,(L$4+1),FALSE)*$E15</f>
        <v>3221445.5960484082</v>
      </c>
      <c r="M15" s="5">
        <f>VLOOKUP(CONCATENATE($F15," ",$G15),AllocFactorMatrix,(M$4+1),FALSE)*$E15</f>
        <v>302096.85991144035</v>
      </c>
      <c r="N15" s="5">
        <f t="shared" si="1"/>
        <v>105868172.70348883</v>
      </c>
      <c r="O15" s="5">
        <f>VLOOKUP(CONCATENATE($F15," ",$G15),AllocFactorMatrix,(O$4+1),FALSE)*$E15</f>
        <v>77797839.79689157</v>
      </c>
      <c r="P15" s="5">
        <f>VLOOKUP(CONCATENATE($F15," ",$G15),AllocFactorMatrix,(P$4+1),FALSE)*$E15</f>
        <v>14496004.112392444</v>
      </c>
      <c r="Q15" s="5">
        <f>VLOOKUP(CONCATENATE($F15," ",$G15),AllocFactorMatrix,(Q$4+1),FALSE)*$E15</f>
        <v>6550474.3427866129</v>
      </c>
      <c r="R15" s="5">
        <f>VLOOKUP(CONCATENATE($F15," ",$G15),AllocFactorMatrix,(R$4+1),FALSE)*$E15</f>
        <v>294567.50901610282</v>
      </c>
      <c r="S15" s="5">
        <f t="shared" si="3"/>
        <v>99138885.761086717</v>
      </c>
      <c r="T15" s="5">
        <f>VLOOKUP(CONCATENATE($F15," ",$G15),AllocFactorMatrix,(T$4+1),FALSE)*$E15</f>
        <v>2717677.8107285998</v>
      </c>
      <c r="U15" s="5">
        <f>VLOOKUP(CONCATENATE($F15," ",$G15),AllocFactorMatrix,(U$4+1),FALSE)*$E15</f>
        <v>44474334.329619624</v>
      </c>
      <c r="V15" s="5">
        <f>VLOOKUP(CONCATENATE($F15," ",$G15),AllocFactorMatrix,(V$4+1),FALSE)*$E15</f>
        <v>235048106.59163833</v>
      </c>
      <c r="W15" s="5">
        <f>VLOOKUP(CONCATENATE($F15," ",$G15),AllocFactorMatrix,(W$4+1),FALSE)*$E15</f>
        <v>42445792.301095463</v>
      </c>
      <c r="X15" s="5">
        <f t="shared" si="4"/>
        <v>324685911.03308201</v>
      </c>
      <c r="Y15" s="5">
        <f>VLOOKUP(CONCATENATE($F15," ",$G15),AllocFactorMatrix,(Y$4+1),FALSE)*$E15</f>
        <v>23891593.151972778</v>
      </c>
      <c r="Z15" s="5">
        <f>VLOOKUP(CONCATENATE($F15," ",$G15),AllocFactorMatrix,(Z$4+1),FALSE)*$E15</f>
        <v>400175.0528383273</v>
      </c>
      <c r="AA15" s="5">
        <f t="shared" si="2"/>
        <v>24291768.204811104</v>
      </c>
      <c r="AB15" s="5">
        <f>VLOOKUP(CONCATENATE($F15," ",$G15),AllocFactorMatrix,(AB$4+1),FALSE)*$E15</f>
        <v>310028.89542824676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607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4948135.5401258618</v>
      </c>
      <c r="J18" s="5">
        <f>VLOOKUP(CONCATENATE($F18," ",$G18),AllocFactorMatrix,(J$4+1),FALSE)*$E25</f>
        <v>244604.02054498793</v>
      </c>
      <c r="K18" s="5">
        <f>VLOOKUP(CONCATENATE($F18," ",$G18),AllocFactorMatrix,(K$4+1),FALSE)*$E25</f>
        <v>895970.50880779233</v>
      </c>
      <c r="L18" s="5">
        <f>VLOOKUP(CONCATENATE($F18," ",$G18),AllocFactorMatrix,(L$4+1),FALSE)*$E25</f>
        <v>28201.970565600848</v>
      </c>
      <c r="M18" s="5">
        <f>VLOOKUP(CONCATENATE($F18," ",$G18),AllocFactorMatrix,(M$4+1),FALSE)*$E25</f>
        <v>2644.6905580630073</v>
      </c>
      <c r="N18" s="5">
        <f t="shared" ref="N18:N33" si="6">SUBTOTAL(9,K18:M18)</f>
        <v>926817.16993145621</v>
      </c>
      <c r="O18" s="5">
        <f>VLOOKUP(CONCATENATE($F18," ",$G18),AllocFactorMatrix,(O$4+1),FALSE)*$E25</f>
        <v>681076.96454989165</v>
      </c>
      <c r="P18" s="5">
        <f>VLOOKUP(CONCATENATE($F18," ",$G18),AllocFactorMatrix,(P$4+1),FALSE)*$E25</f>
        <v>126904.48095662246</v>
      </c>
      <c r="Q18" s="5">
        <f>VLOOKUP(CONCATENATE($F18," ",$G18),AllocFactorMatrix,(Q$4+1),FALSE)*$E25</f>
        <v>57345.771982801351</v>
      </c>
      <c r="R18" s="5">
        <f>VLOOKUP(CONCATENATE($F18," ",$G18),AllocFactorMatrix,(R$4+1),FALSE)*$E25</f>
        <v>2578.7752644479738</v>
      </c>
      <c r="S18" s="5">
        <f>SUBTOTAL(9,O18:R18)</f>
        <v>867905.99275376345</v>
      </c>
      <c r="T18" s="5">
        <f>VLOOKUP(CONCATENATE($F18," ",$G18),AllocFactorMatrix,(T$4+1),FALSE)*$E25</f>
        <v>23791.762840561347</v>
      </c>
      <c r="U18" s="5">
        <f>VLOOKUP(CONCATENATE($F18," ",$G18),AllocFactorMatrix,(U$4+1),FALSE)*$E25</f>
        <v>389348.14520138688</v>
      </c>
      <c r="V18" s="5">
        <f>VLOOKUP(CONCATENATE($F18," ",$G18),AllocFactorMatrix,(V$4+1),FALSE)*$E25</f>
        <v>2057715.8874664367</v>
      </c>
      <c r="W18" s="5">
        <f>VLOOKUP(CONCATENATE($F18," ",$G18),AllocFactorMatrix,(W$4+1),FALSE)*$E25</f>
        <v>371589.38415023085</v>
      </c>
      <c r="X18" s="5">
        <f>SUBTOTAL(9,T18:W18)</f>
        <v>2842445.1796586155</v>
      </c>
      <c r="Y18" s="5">
        <f>VLOOKUP(CONCATENATE($F18," ",$G18),AllocFactorMatrix,(Y$4+1),FALSE)*$E25</f>
        <v>209157.65507999039</v>
      </c>
      <c r="Z18" s="5">
        <f>VLOOKUP(CONCATENATE($F18," ",$G18),AllocFactorMatrix,(Z$4+1),FALSE)*$E25</f>
        <v>3503.3107729889725</v>
      </c>
      <c r="AA18" s="5">
        <f t="shared" ref="AA18:AA33" si="7">SUBTOTAL(9,Y18:Z18)</f>
        <v>212660.96585297937</v>
      </c>
      <c r="AB18" s="5">
        <f>VLOOKUP(CONCATENATE($F18," ",$G18),AllocFactorMatrix,(AB$4+1),FALSE)*$E25</f>
        <v>2714.131132333353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4948135.5401258618</v>
      </c>
      <c r="J25" s="5">
        <f>VLOOKUP(CONCATENATE($F25," ",$G25),AllocFactorMatrix,(J$4+1),FALSE)*$E25</f>
        <v>244604.02054498793</v>
      </c>
      <c r="K25" s="5">
        <f>VLOOKUP(CONCATENATE($F25," ",$G25),AllocFactorMatrix,(K$4+1),FALSE)*$E25</f>
        <v>895970.50880779233</v>
      </c>
      <c r="L25" s="5">
        <f>VLOOKUP(CONCATENATE($F25," ",$G25),AllocFactorMatrix,(L$4+1),FALSE)*$E25</f>
        <v>28201.970565600848</v>
      </c>
      <c r="M25" s="5">
        <f>VLOOKUP(CONCATENATE($F25," ",$G25),AllocFactorMatrix,(M$4+1),FALSE)*$E25</f>
        <v>2644.6905580630073</v>
      </c>
      <c r="N25" s="5">
        <f t="shared" si="6"/>
        <v>926817.16993145621</v>
      </c>
      <c r="O25" s="5">
        <f>VLOOKUP(CONCATENATE($F25," ",$G25),AllocFactorMatrix,(O$4+1),FALSE)*$E25</f>
        <v>681076.96454989165</v>
      </c>
      <c r="P25" s="5">
        <f>VLOOKUP(CONCATENATE($F25," ",$G25),AllocFactorMatrix,(P$4+1),FALSE)*$E25</f>
        <v>126904.48095662246</v>
      </c>
      <c r="Q25" s="5">
        <f>VLOOKUP(CONCATENATE($F25," ",$G25),AllocFactorMatrix,(Q$4+1),FALSE)*$E25</f>
        <v>57345.771982801351</v>
      </c>
      <c r="R25" s="5">
        <f>VLOOKUP(CONCATENATE($F25," ",$G25),AllocFactorMatrix,(R$4+1),FALSE)*$E25</f>
        <v>2578.7752644479738</v>
      </c>
      <c r="S25" s="5">
        <f t="shared" si="8"/>
        <v>867905.99275376345</v>
      </c>
      <c r="T25" s="5">
        <f>VLOOKUP(CONCATENATE($F25," ",$G25),AllocFactorMatrix,(T$4+1),FALSE)*$E25</f>
        <v>23791.762840561347</v>
      </c>
      <c r="U25" s="5">
        <f>VLOOKUP(CONCATENATE($F25," ",$G25),AllocFactorMatrix,(U$4+1),FALSE)*$E25</f>
        <v>389348.14520138688</v>
      </c>
      <c r="V25" s="5">
        <f>VLOOKUP(CONCATENATE($F25," ",$G25),AllocFactorMatrix,(V$4+1),FALSE)*$E25</f>
        <v>2057715.8874664367</v>
      </c>
      <c r="W25" s="5">
        <f>VLOOKUP(CONCATENATE($F25," ",$G25),AllocFactorMatrix,(W$4+1),FALSE)*$E25</f>
        <v>371589.38415023085</v>
      </c>
      <c r="X25" s="5">
        <f t="shared" si="9"/>
        <v>2842445.1796586155</v>
      </c>
      <c r="Y25" s="5">
        <f>VLOOKUP(CONCATENATE($F25," ",$G25),AllocFactorMatrix,(Y$4+1),FALSE)*$E25</f>
        <v>209157.65507999039</v>
      </c>
      <c r="Z25" s="5">
        <f>VLOOKUP(CONCATENATE($F25," ",$G25),AllocFactorMatrix,(Z$4+1),FALSE)*$E25</f>
        <v>3503.3107729889725</v>
      </c>
      <c r="AA25" s="5">
        <f t="shared" si="7"/>
        <v>212660.96585297937</v>
      </c>
      <c r="AB25" s="5">
        <f>VLOOKUP(CONCATENATE($F25," ",$G25),AllocFactorMatrix,(AB$4+1),FALSE)*$E25</f>
        <v>2714.131132333353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4948135.5401258618</v>
      </c>
      <c r="J34" s="4">
        <f t="shared" si="11"/>
        <v>244604.02054498793</v>
      </c>
      <c r="K34" s="4">
        <f t="shared" si="11"/>
        <v>895970.50880779233</v>
      </c>
      <c r="L34" s="4">
        <f t="shared" ref="L34:M41" si="12">L18+L26</f>
        <v>28201.970565600848</v>
      </c>
      <c r="M34" s="4">
        <f t="shared" si="12"/>
        <v>2644.6905580630073</v>
      </c>
      <c r="N34" s="4">
        <f t="shared" si="11"/>
        <v>926817.16993145621</v>
      </c>
      <c r="O34" s="4">
        <f t="shared" si="11"/>
        <v>681076.96454989165</v>
      </c>
      <c r="P34" s="4">
        <f t="shared" si="11"/>
        <v>126904.48095662246</v>
      </c>
      <c r="Q34" s="4">
        <f t="shared" si="11"/>
        <v>57345.771982801351</v>
      </c>
      <c r="R34" s="4">
        <f t="shared" ref="R34:R41" si="13">R18+R26</f>
        <v>2578.7752644479738</v>
      </c>
      <c r="S34" s="4">
        <f t="shared" si="11"/>
        <v>867905.99275376345</v>
      </c>
      <c r="T34" s="4">
        <f t="shared" ref="T34:T41" si="14">T18+T26</f>
        <v>23791.762840561347</v>
      </c>
      <c r="U34" s="4">
        <f t="shared" si="11"/>
        <v>389348.14520138688</v>
      </c>
      <c r="V34" s="4">
        <f t="shared" si="11"/>
        <v>2057715.8874664367</v>
      </c>
      <c r="W34" s="4">
        <f t="shared" ref="W34:W41" si="15">W18+W26</f>
        <v>371589.38415023085</v>
      </c>
      <c r="X34" s="4">
        <f t="shared" si="11"/>
        <v>2842445.1796586155</v>
      </c>
      <c r="Y34" s="4">
        <f t="shared" si="11"/>
        <v>209157.65507999039</v>
      </c>
      <c r="Z34" s="4">
        <f t="shared" si="11"/>
        <v>3503.3107729889725</v>
      </c>
      <c r="AA34" s="4">
        <f t="shared" si="11"/>
        <v>212660.96585297937</v>
      </c>
      <c r="AB34" s="4">
        <f t="shared" ref="AB34:AC41" si="16">AB18+AB26</f>
        <v>2714.131132333353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278508950.69430608</v>
      </c>
      <c r="J41" s="4">
        <f t="shared" si="22"/>
        <v>13710424.045837568</v>
      </c>
      <c r="K41" s="4">
        <f t="shared" si="22"/>
        <v>50161574.730174549</v>
      </c>
      <c r="L41" s="4">
        <f t="shared" si="12"/>
        <v>1573870.1033211492</v>
      </c>
      <c r="M41" s="4">
        <f t="shared" si="12"/>
        <v>155744.21915256506</v>
      </c>
      <c r="N41" s="4">
        <f t="shared" si="22"/>
        <v>51891189.052648261</v>
      </c>
      <c r="O41" s="4">
        <f t="shared" si="22"/>
        <v>38090802.272926368</v>
      </c>
      <c r="P41" s="4">
        <f t="shared" si="22"/>
        <v>7094637.7576047769</v>
      </c>
      <c r="Q41" s="4">
        <f t="shared" si="22"/>
        <v>3378359.1365916184</v>
      </c>
      <c r="R41" s="4">
        <f t="shared" si="13"/>
        <v>119687.77087597072</v>
      </c>
      <c r="S41" s="4">
        <f t="shared" si="22"/>
        <v>48683486.937998742</v>
      </c>
      <c r="T41" s="4">
        <f t="shared" si="14"/>
        <v>1330516.7596997805</v>
      </c>
      <c r="U41" s="4">
        <f t="shared" si="22"/>
        <v>21774979.21367006</v>
      </c>
      <c r="V41" s="4">
        <f t="shared" si="22"/>
        <v>121310737.48631364</v>
      </c>
      <c r="W41" s="4">
        <f t="shared" si="15"/>
        <v>17246444.730280276</v>
      </c>
      <c r="X41" s="4">
        <f t="shared" si="22"/>
        <v>161662678.18996376</v>
      </c>
      <c r="Y41" s="4">
        <f t="shared" si="22"/>
        <v>11657916.012289926</v>
      </c>
      <c r="Z41" s="4">
        <f t="shared" si="22"/>
        <v>195110.40697472653</v>
      </c>
      <c r="AA41" s="4">
        <f t="shared" si="22"/>
        <v>11853026.419264654</v>
      </c>
      <c r="AB41" s="4">
        <f t="shared" si="16"/>
        <v>152014.35327160251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681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1157494628.9999995</v>
      </c>
      <c r="I157" s="4">
        <f t="shared" si="60"/>
        <v>570162165.79062021</v>
      </c>
      <c r="J157" s="4">
        <f t="shared" si="60"/>
        <v>28185153.172153454</v>
      </c>
      <c r="K157" s="4">
        <f t="shared" si="60"/>
        <v>103240600.75633676</v>
      </c>
      <c r="L157" s="4">
        <f t="shared" si="60"/>
        <v>3249647.566614009</v>
      </c>
      <c r="M157" s="4">
        <f t="shared" si="60"/>
        <v>304741.55046950333</v>
      </c>
      <c r="N157" s="4">
        <f t="shared" si="60"/>
        <v>106794989.87342028</v>
      </c>
      <c r="O157" s="4">
        <f t="shared" si="60"/>
        <v>78478916.761441469</v>
      </c>
      <c r="P157" s="4">
        <f t="shared" si="60"/>
        <v>14622908.593349067</v>
      </c>
      <c r="Q157" s="4">
        <f t="shared" si="60"/>
        <v>6607820.1147694141</v>
      </c>
      <c r="R157" s="4">
        <f t="shared" si="60"/>
        <v>297146.28428055078</v>
      </c>
      <c r="S157" s="4">
        <f t="shared" si="60"/>
        <v>100006791.75384048</v>
      </c>
      <c r="T157" s="4">
        <f t="shared" si="60"/>
        <v>2741469.5735691614</v>
      </c>
      <c r="U157" s="4">
        <f t="shared" si="60"/>
        <v>44863682.474821009</v>
      </c>
      <c r="V157" s="4">
        <f t="shared" si="60"/>
        <v>237105822.47910476</v>
      </c>
      <c r="W157" s="4">
        <f t="shared" si="60"/>
        <v>42817381.685245693</v>
      </c>
      <c r="X157" s="4">
        <f t="shared" si="60"/>
        <v>327528356.2127406</v>
      </c>
      <c r="Y157" s="4">
        <f t="shared" si="60"/>
        <v>24100750.807052769</v>
      </c>
      <c r="Z157" s="4">
        <f t="shared" si="60"/>
        <v>403678.36361131625</v>
      </c>
      <c r="AA157" s="4">
        <f t="shared" si="60"/>
        <v>24504429.170664083</v>
      </c>
      <c r="AB157" s="4">
        <f t="shared" si="60"/>
        <v>312743.02656058013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1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2499940927.6899996</v>
      </c>
      <c r="I164" s="4">
        <f t="shared" ref="I164:AD164" si="67">I15+I41+I155</f>
        <v>1364178870.7201085</v>
      </c>
      <c r="J164" s="4">
        <f t="shared" si="67"/>
        <v>77343792.305692613</v>
      </c>
      <c r="K164" s="4">
        <f t="shared" si="67"/>
        <v>232463198.97463799</v>
      </c>
      <c r="L164" s="4">
        <f t="shared" si="67"/>
        <v>7621252.2267082073</v>
      </c>
      <c r="M164" s="4">
        <f t="shared" si="67"/>
        <v>660602.56120795826</v>
      </c>
      <c r="N164" s="4">
        <f t="shared" si="67"/>
        <v>240745053.76255417</v>
      </c>
      <c r="O164" s="4">
        <f>O15+O41+O155</f>
        <v>171271663.88820797</v>
      </c>
      <c r="P164" s="4">
        <f t="shared" si="67"/>
        <v>29043875.249210395</v>
      </c>
      <c r="Q164" s="4">
        <f t="shared" si="67"/>
        <v>10635284.417180186</v>
      </c>
      <c r="R164" s="4">
        <f t="shared" si="67"/>
        <v>538416.69605694572</v>
      </c>
      <c r="S164" s="4">
        <f t="shared" si="67"/>
        <v>211489240.25065547</v>
      </c>
      <c r="T164" s="4">
        <f t="shared" si="67"/>
        <v>5853291.1044502445</v>
      </c>
      <c r="U164" s="4">
        <f t="shared" si="67"/>
        <v>88448797.417418048</v>
      </c>
      <c r="V164" s="4">
        <f t="shared" si="67"/>
        <v>357397741.79741216</v>
      </c>
      <c r="W164" s="4">
        <f t="shared" si="67"/>
        <v>59878479.537317581</v>
      </c>
      <c r="X164" s="4">
        <f t="shared" si="67"/>
        <v>511578309.85659808</v>
      </c>
      <c r="Y164" s="4">
        <f t="shared" si="67"/>
        <v>53301062.012646765</v>
      </c>
      <c r="Z164" s="4">
        <f t="shared" si="67"/>
        <v>793349.8915545037</v>
      </c>
      <c r="AA164" s="4">
        <f t="shared" si="67"/>
        <v>54094411.904201269</v>
      </c>
      <c r="AB164" s="4">
        <f t="shared" si="67"/>
        <v>684928.9025372027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27667548.641592942</v>
      </c>
      <c r="I166" s="5">
        <f ca="1">VLOOKUP(CONCATENATE($F166," ",$G166),AllocFactorMatrix,(I$4+1),FALSE)*$E173</f>
        <v>13628563.848487603</v>
      </c>
      <c r="J166" s="5">
        <f ca="1">VLOOKUP(CONCATENATE($F166," ",$G166),AllocFactorMatrix,(J$4+1),FALSE)*$E173</f>
        <v>673708.60894189402</v>
      </c>
      <c r="K166" s="5">
        <f ca="1">VLOOKUP(CONCATENATE($F166," ",$G166),AllocFactorMatrix,(K$4+1),FALSE)*$E173</f>
        <v>2467756.0237847334</v>
      </c>
      <c r="L166" s="5">
        <f ca="1">VLOOKUP(CONCATENATE($F166," ",$G166),AllocFactorMatrix,(L$4+1),FALSE)*$E173</f>
        <v>77676.198113336795</v>
      </c>
      <c r="M166" s="5">
        <f ca="1">VLOOKUP(CONCATENATE($F166," ",$G166),AllocFactorMatrix,(M$4+1),FALSE)*$E173</f>
        <v>7284.2253082536226</v>
      </c>
      <c r="N166" s="5">
        <f t="shared" ref="N166:N173" ca="1" si="69">SUBTOTAL(9,K166:M166)</f>
        <v>2552716.4472063235</v>
      </c>
      <c r="O166" s="5">
        <f ca="1">VLOOKUP(CONCATENATE($F166," ",$G166),AllocFactorMatrix,(O$4+1),FALSE)*$E173</f>
        <v>1875878.4640863384</v>
      </c>
      <c r="P166" s="5">
        <f ca="1">VLOOKUP(CONCATENATE($F166," ",$G166),AllocFactorMatrix,(P$4+1),FALSE)*$E173</f>
        <v>349530.80960521055</v>
      </c>
      <c r="Q166" s="5">
        <f ca="1">VLOOKUP(CONCATENATE($F166," ",$G166),AllocFactorMatrix,(Q$4+1),FALSE)*$E173</f>
        <v>157946.46459675202</v>
      </c>
      <c r="R166" s="5">
        <f ca="1">VLOOKUP(CONCATENATE($F166," ",$G166),AllocFactorMatrix,(R$4+1),FALSE)*$E173</f>
        <v>7102.6759589402354</v>
      </c>
      <c r="S166" s="5">
        <f ca="1">SUBTOTAL(9,O166:R166)</f>
        <v>2390458.4142472413</v>
      </c>
      <c r="T166" s="5">
        <f ca="1">VLOOKUP(CONCATENATE($F166," ",$G166),AllocFactorMatrix,(T$4+1),FALSE)*$E173</f>
        <v>65529.239510770858</v>
      </c>
      <c r="U166" s="5">
        <f ca="1">VLOOKUP(CONCATENATE($F166," ",$G166),AllocFactorMatrix,(U$4+1),FALSE)*$E173</f>
        <v>1072374.8396011707</v>
      </c>
      <c r="V166" s="5">
        <f ca="1">VLOOKUP(CONCATENATE($F166," ",$G166),AllocFactorMatrix,(V$4+1),FALSE)*$E173</f>
        <v>5667531.1593567105</v>
      </c>
      <c r="W166" s="5">
        <f ca="1">VLOOKUP(CONCATENATE($F166," ",$G166),AllocFactorMatrix,(W$4+1),FALSE)*$E173</f>
        <v>1023462.1922225666</v>
      </c>
      <c r="X166" s="5">
        <f ca="1">SUBTOTAL(9,T166:W166)</f>
        <v>7828897.4306912189</v>
      </c>
      <c r="Y166" s="5">
        <f ca="1">VLOOKUP(CONCATENATE($F166," ",$G166),AllocFactorMatrix,(Y$4+1),FALSE)*$E173</f>
        <v>576079.29967599281</v>
      </c>
      <c r="Z166" s="5">
        <f ca="1">VLOOKUP(CONCATENATE($F166," ",$G166),AllocFactorMatrix,(Z$4+1),FALSE)*$E173</f>
        <v>9649.1080657746515</v>
      </c>
      <c r="AA166" s="5">
        <f t="shared" ref="AA166:AA173" ca="1" si="70">SUBTOTAL(9,Y166:Z166)</f>
        <v>585728.40774176747</v>
      </c>
      <c r="AB166" s="5">
        <f ca="1">VLOOKUP(CONCATENATE($F166," ",$G166),AllocFactorMatrix,(AB$4+1),FALSE)*$E173</f>
        <v>7475.4842768984008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101092.19145158969</v>
      </c>
      <c r="I167" s="5">
        <f ca="1">VLOOKUP(CONCATENATE($F167," ",$G167),AllocFactorMatrix,(I$4+1),FALSE)*$E173</f>
        <v>49796.293977065543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9016.7317547326038</v>
      </c>
      <c r="L167" s="5">
        <f ca="1">VLOOKUP(CONCATENATE($F167," ",$G167),AllocFactorMatrix,(L$4+1),FALSE)*$E173</f>
        <v>283.81470265494949</v>
      </c>
      <c r="M167" s="5">
        <f ca="1">VLOOKUP(CONCATENATE($F167," ",$G167),AllocFactorMatrix,(M$4+1),FALSE)*$E173</f>
        <v>26.615234655501222</v>
      </c>
      <c r="N167" s="5">
        <f t="shared" ca="1" si="69"/>
        <v>9327.1616920430533</v>
      </c>
      <c r="O167" s="5">
        <f ca="1">VLOOKUP(CONCATENATE($F167," ",$G167),AllocFactorMatrix,(O$4+1),FALSE)*$E173</f>
        <v>6854.118783268249</v>
      </c>
      <c r="P167" s="5">
        <f ca="1">VLOOKUP(CONCATENATE($F167," ",$G167),AllocFactorMatrix,(P$4+1),FALSE)*$E173</f>
        <v>1277.1220168641842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25.951886347472588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239.43192481972343</v>
      </c>
      <c r="U167" s="5">
        <f ca="1">VLOOKUP(CONCATENATE($F167," ",$G167),AllocFactorMatrix,(U$4+1),FALSE)*$E173</f>
        <v>3918.2626548221642</v>
      </c>
      <c r="V167" s="5">
        <f ca="1">VLOOKUP(CONCATENATE($F167," ",$G167),AllocFactorMatrix,(V$4+1),FALSE)*$E173</f>
        <v>20708.128227819456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28605.367543422835</v>
      </c>
      <c r="Y167" s="5">
        <f ca="1">VLOOKUP(CONCATENATE($F167," ",$G167),AllocFactorMatrix,(Y$4+1),FALSE)*$E173</f>
        <v>2104.8890022224323</v>
      </c>
      <c r="Z167" s="5">
        <f ca="1">VLOOKUP(CONCATENATE($F167," ",$G167),AllocFactorMatrix,(Z$4+1),FALSE)*$E173</f>
        <v>35.256086202590609</v>
      </c>
      <c r="AA167" s="5">
        <f t="shared" ca="1" si="70"/>
        <v>2140.145088425023</v>
      </c>
      <c r="AB167" s="5">
        <f ca="1">VLOOKUP(CONCATENATE($F167," ",$G167),AllocFactorMatrix,(AB$4+1),FALSE)*$E173</f>
        <v>27.314060146893151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22236.088957815828</v>
      </c>
      <c r="I168" s="5">
        <f ca="1">VLOOKUP(CONCATENATE($F168," ",$G168),AllocFactorMatrix,(I$4+1),FALSE)*$E173</f>
        <v>10826.027535738094</v>
      </c>
      <c r="J168" s="5">
        <f ca="1">VLOOKUP(CONCATENATE($F168," ",$G168),AllocFactorMatrix,(J$4+1),FALSE)*$E173</f>
        <v>522.47825100012892</v>
      </c>
      <c r="K168" s="5">
        <f ca="1">VLOOKUP(CONCATENATE($F168," ",$G168),AllocFactorMatrix,(K$4+1),FALSE)*$E173</f>
        <v>1900.7503303641672</v>
      </c>
      <c r="L168" s="5">
        <f ca="1">VLOOKUP(CONCATENATE($F168," ",$G168),AllocFactorMatrix,(L$4+1),FALSE)*$E173</f>
        <v>58.71238933076058</v>
      </c>
      <c r="M168" s="5">
        <f ca="1">VLOOKUP(CONCATENATE($F168," ",$G168),AllocFactorMatrix,(M$4+1),FALSE)*$E173</f>
        <v>7.3123175806756668</v>
      </c>
      <c r="N168" s="5">
        <f t="shared" ca="1" si="69"/>
        <v>1966.7750372756034</v>
      </c>
      <c r="O168" s="5">
        <f ca="1">VLOOKUP(CONCATENATE($F168," ",$G168),AllocFactorMatrix,(O$4+1),FALSE)*$E173</f>
        <v>1436.0465829662628</v>
      </c>
      <c r="P168" s="5">
        <f ca="1">VLOOKUP(CONCATENATE($F168," ",$G168),AllocFactorMatrix,(P$4+1),FALSE)*$E173</f>
        <v>266.9593848320294</v>
      </c>
      <c r="Q168" s="5">
        <f ca="1">VLOOKUP(CONCATENATE($F168," ",$G168),AllocFactorMatrix,(Q$4+1),FALSE)*$E173</f>
        <v>158.84401489910613</v>
      </c>
      <c r="R168" s="5">
        <f ca="1">VLOOKUP(CONCATENATE($F168," ",$G168),AllocFactorMatrix,(R$4+1),FALSE)*$E173</f>
        <v>0</v>
      </c>
      <c r="S168" s="5">
        <f t="shared" ca="1" si="71"/>
        <v>1861.8499826973984</v>
      </c>
      <c r="T168" s="5">
        <f ca="1">VLOOKUP(CONCATENATE($F168," ",$G168),AllocFactorMatrix,(T$4+1),FALSE)*$E173</f>
        <v>50.144280909046614</v>
      </c>
      <c r="U168" s="5">
        <f ca="1">VLOOKUP(CONCATENATE($F168," ",$G168),AllocFactorMatrix,(U$4+1),FALSE)*$E173</f>
        <v>820.89050809053845</v>
      </c>
      <c r="V168" s="5">
        <f ca="1">VLOOKUP(CONCATENATE($F168," ",$G168),AllocFactorMatrix,(V$4+1),FALSE)*$E173</f>
        <v>5718.8840351178033</v>
      </c>
      <c r="W168" s="5">
        <f ca="1">VLOOKUP(CONCATENATE($F168," ",$G168),AllocFactorMatrix,(W$4+1),FALSE)*$E173</f>
        <v>0</v>
      </c>
      <c r="X168" s="5">
        <f t="shared" ca="1" si="72"/>
        <v>6589.9188241173888</v>
      </c>
      <c r="Y168" s="5">
        <f ca="1">VLOOKUP(CONCATENATE($F168," ",$G168),AllocFactorMatrix,(Y$4+1),FALSE)*$E173</f>
        <v>432.20794882301755</v>
      </c>
      <c r="Z168" s="5">
        <f ca="1">VLOOKUP(CONCATENATE($F168," ",$G168),AllocFactorMatrix,(Z$4+1),FALSE)*$E173</f>
        <v>7.2049182491243942</v>
      </c>
      <c r="AA168" s="5">
        <f t="shared" ca="1" si="70"/>
        <v>439.41286707214192</v>
      </c>
      <c r="AB168" s="5">
        <f ca="1">VLOOKUP(CONCATENATE($F168," ",$G168),AllocFactorMatrix,(AB$4+1),FALSE)*$E173</f>
        <v>5.7715484895580609</v>
      </c>
      <c r="AC168" s="5">
        <f ca="1">VLOOKUP(CONCATENATE($F168," ",$G168),AllocFactorMatrix,(AC$4+1),FALSE)*$E173</f>
        <v>19.624498698455255</v>
      </c>
      <c r="AD168" s="5">
        <f ca="1">VLOOKUP(CONCATENATE($F168," ",$G168),AllocFactorMatrix,(AD$4+1),FALSE)*$E173</f>
        <v>4.2304127270553469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14246628.357895605</v>
      </c>
      <c r="I169" s="5">
        <f ca="1">VLOOKUP(CONCATENATE($F169," ",$G169),AllocFactorMatrix,(I$4+1),FALSE)*$E173</f>
        <v>9521629.3577943668</v>
      </c>
      <c r="J169" s="5">
        <f ca="1">VLOOKUP(CONCATENATE($F169," ",$G169),AllocFactorMatrix,(J$4+1),FALSE)*$E173</f>
        <v>448824.75136127253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1221997.8145671226</v>
      </c>
      <c r="P169" s="5">
        <f ca="1">VLOOKUP(CONCATENATE($F169," ",$G169),AllocFactorMatrix,(P$4+1),FALSE)*$E173</f>
        <v>227597.17519626871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1449594.9897633912</v>
      </c>
      <c r="T169" s="5">
        <f ca="1">VLOOKUP(CONCATENATE($F169," ",$G169),AllocFactorMatrix,(T$4+1),FALSE)*$E173</f>
        <v>43563.469029309366</v>
      </c>
      <c r="U169" s="5">
        <f ca="1">VLOOKUP(CONCATENATE($F169," ",$G169),AllocFactorMatrix,(U$4+1),FALSE)*$E173</f>
        <v>702580.17801668379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746143.64704599313</v>
      </c>
      <c r="Y169" s="5">
        <f ca="1">VLOOKUP(CONCATENATE($F169," ",$G169),AllocFactorMatrix,(Y$4+1),FALSE)*$E173</f>
        <v>368488.49875312526</v>
      </c>
      <c r="Z169" s="5">
        <f ca="1">VLOOKUP(CONCATENATE($F169," ",$G169),AllocFactorMatrix,(Z$4+1),FALSE)*$E173</f>
        <v>6147.8306121142268</v>
      </c>
      <c r="AA169" s="5">
        <f t="shared" ca="1" si="70"/>
        <v>374636.32936523948</v>
      </c>
      <c r="AB169" s="5">
        <f ca="1">VLOOKUP(CONCATENATE($F169," ",$G169),AllocFactorMatrix,(AB$4+1),FALSE)*$E173</f>
        <v>4980.7729128526998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3678.3297258812818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5879758.7511629527</v>
      </c>
      <c r="I170" s="5">
        <f ca="1">VLOOKUP(CONCATENATE($F170," ",$G170),AllocFactorMatrix,(I$4+1),FALSE)*$E173</f>
        <v>4396304.1533246702</v>
      </c>
      <c r="J170" s="5">
        <f ca="1">VLOOKUP(CONCATENATE($F170," ",$G170),AllocFactorMatrix,(J$4+1),FALSE)*$E173</f>
        <v>211947.2243751089</v>
      </c>
      <c r="K170" s="5">
        <f ca="1">VLOOKUP(CONCATENATE($F170," ",$G170),AllocFactorMatrix,(K$4+1),FALSE)*$E173</f>
        <v>639533.10228087381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639533.10228087381</v>
      </c>
      <c r="O170" s="5">
        <f ca="1">VLOOKUP(CONCATENATE($F170," ",$G170),AllocFactorMatrix,(O$4+1),FALSE)*$E173</f>
        <v>407512.98198843939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407512.98198843939</v>
      </c>
      <c r="T170" s="5">
        <f ca="1">VLOOKUP(CONCATENATE($F170," ",$G170),AllocFactorMatrix,(T$4+1),FALSE)*$E173</f>
        <v>11018.296125170769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11018.296125170769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1559.7587981185475</v>
      </c>
      <c r="AC170" s="5">
        <f ca="1">VLOOKUP(CONCATENATE($F170," ",$G170),AllocFactorMatrix,(AC$4+1),FALSE)*$E173</f>
        <v>52959.810268425164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7283608.0755001707</v>
      </c>
      <c r="I171" s="5">
        <f ca="1">VLOOKUP(CONCATENATE($F171," ",$G171),AllocFactorMatrix,(I$4+1),FALSE)*$E173</f>
        <v>2733007.053710131</v>
      </c>
      <c r="J171" s="5">
        <f ca="1">VLOOKUP(CONCATENATE($F171," ",$G171),AllocFactorMatrix,(J$4+1),FALSE)*$E173</f>
        <v>177116.51721099383</v>
      </c>
      <c r="K171" s="5">
        <f ca="1">VLOOKUP(CONCATENATE($F171," ",$G171),AllocFactorMatrix,(K$4+1),FALSE)*$E173</f>
        <v>594245.11533416435</v>
      </c>
      <c r="L171" s="5">
        <f ca="1">VLOOKUP(CONCATENATE($F171," ",$G171),AllocFactorMatrix,(L$4+1),FALSE)*$E173</f>
        <v>18886.458840433239</v>
      </c>
      <c r="M171" s="5">
        <f ca="1">VLOOKUP(CONCATENATE($F171," ",$G171),AllocFactorMatrix,(M$4+1),FALSE)*$E173</f>
        <v>1741.1107184185512</v>
      </c>
      <c r="N171" s="5">
        <f t="shared" ca="1" si="69"/>
        <v>614872.68489301612</v>
      </c>
      <c r="O171" s="5">
        <f ca="1">VLOOKUP(CONCATENATE($F171," ",$G171),AllocFactorMatrix,(O$4+1),FALSE)*$E173</f>
        <v>541781.56330605282</v>
      </c>
      <c r="P171" s="5">
        <f ca="1">VLOOKUP(CONCATENATE($F171," ",$G171),AllocFactorMatrix,(P$4+1),FALSE)*$E173</f>
        <v>100435.87705715297</v>
      </c>
      <c r="Q171" s="5">
        <f ca="1">VLOOKUP(CONCATENATE($F171," ",$G171),AllocFactorMatrix,(Q$4+1),FALSE)*$E173</f>
        <v>45635.49178540516</v>
      </c>
      <c r="R171" s="5">
        <f ca="1">VLOOKUP(CONCATENATE($F171," ",$G171),AllocFactorMatrix,(R$4+1),FALSE)*$E173</f>
        <v>2114.4811827903754</v>
      </c>
      <c r="S171" s="5">
        <f t="shared" ca="1" si="71"/>
        <v>689967.4133314013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364551.30564596056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392683.9933008966</v>
      </c>
      <c r="X171" s="5">
        <f t="shared" ca="1" si="72"/>
        <v>2847768.3545873584</v>
      </c>
      <c r="Y171" s="5">
        <f ca="1">VLOOKUP(CONCATENATE($F171," ",$G171),AllocFactorMatrix,(Y$4+1),FALSE)*$E173</f>
        <v>146784.95667568379</v>
      </c>
      <c r="Z171" s="5">
        <f ca="1">VLOOKUP(CONCATENATE($F171," ",$G171),AllocFactorMatrix,(Z$4+1),FALSE)*$E173</f>
        <v>2389.4250967839725</v>
      </c>
      <c r="AA171" s="5">
        <f t="shared" ca="1" si="70"/>
        <v>149174.38177246775</v>
      </c>
      <c r="AB171" s="5">
        <f ca="1">VLOOKUP(CONCATENATE($F171," ",$G171),AllocFactorMatrix,(AB$4+1),FALSE)*$E173</f>
        <v>2665.2114891870729</v>
      </c>
      <c r="AC171" s="5">
        <f ca="1">VLOOKUP(CONCATENATE($F171," ",$G171),AllocFactorMatrix,(AC$4+1),FALSE)*$E173</f>
        <v>57631.629518916059</v>
      </c>
      <c r="AD171" s="5">
        <f ca="1">VLOOKUP(CONCATENATE($F171," ",$G171),AllocFactorMatrix,(AD$4+1),FALSE)*$E173</f>
        <v>11404.828986699524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5489912.8934389213</v>
      </c>
      <c r="I172" s="5">
        <f ca="1">VLOOKUP(CONCATENATE($F172," ",$G172),AllocFactorMatrix,(I$4+1),FALSE)*$E173</f>
        <v>3922548.2101657856</v>
      </c>
      <c r="J172" s="5">
        <f ca="1">VLOOKUP(CONCATENATE($F172," ",$G172),AllocFactorMatrix,(J$4+1),FALSE)*$E173</f>
        <v>671277.16106176365</v>
      </c>
      <c r="K172" s="5">
        <f ca="1">VLOOKUP(CONCATENATE($F172," ",$G172),AllocFactorMatrix,(K$4+1),FALSE)*$E173</f>
        <v>193291.64279639546</v>
      </c>
      <c r="L172" s="5">
        <f ca="1">VLOOKUP(CONCATENATE($F172," ",$G172),AllocFactorMatrix,(L$4+1),FALSE)*$E173</f>
        <v>32311.194875182548</v>
      </c>
      <c r="M172" s="5">
        <f ca="1">VLOOKUP(CONCATENATE($F172," ",$G172),AllocFactorMatrix,(M$4+1),FALSE)*$E173</f>
        <v>5105.0138425965752</v>
      </c>
      <c r="N172" s="5">
        <f t="shared" ca="1" si="69"/>
        <v>230707.8515141746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9263.4341985726332</v>
      </c>
      <c r="Q172" s="5">
        <f ca="1">VLOOKUP(CONCATENATE($F172," ",$G172),AllocFactorMatrix,(Q$4+1),FALSE)*$E173</f>
        <v>17718.058492644763</v>
      </c>
      <c r="R172" s="5">
        <f ca="1">VLOOKUP(CONCATENATE($F172," ",$G172),AllocFactorMatrix,(R$4+1),FALSE)*$E173</f>
        <v>3092.4154805013704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5514.8092082327912</v>
      </c>
      <c r="V172" s="5">
        <f ca="1">VLOOKUP(CONCATENATE($F172," ",$G172),AllocFactorMatrix,(V$4+1),FALSE)*$E173</f>
        <v>26069.970568630437</v>
      </c>
      <c r="W172" s="5">
        <f ca="1">VLOOKUP(CONCATENATE($F172," ",$G172),AllocFactorMatrix,(W$4+1),FALSE)*$E173</f>
        <v>4640.3508553020774</v>
      </c>
      <c r="X172" s="5">
        <f t="shared" ca="1" si="72"/>
        <v>36475.979299260114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156.40070883160695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432935.90008207259</v>
      </c>
      <c r="AD172" s="5">
        <f ca="1">VLOOKUP(CONCATENATE($F172," ",$G172),AllocFactorMatrix,(AD$4+1),FALSE)*$E173</f>
        <v>119515.43683752701</v>
      </c>
    </row>
    <row r="173" spans="2:30" collapsed="1">
      <c r="D173" s="7" t="s">
        <v>609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60690784.999999993</v>
      </c>
      <c r="I173" s="5">
        <f ca="1">VLOOKUP(CONCATENATE($F173," ",$G173),AllocFactorMatrix,(I$4+1),FALSE)*$E173</f>
        <v>34262674.944995359</v>
      </c>
      <c r="J173" s="5">
        <f ca="1">VLOOKUP(CONCATENATE($F173," ",$G173),AllocFactorMatrix,(J$4+1),FALSE)*$E173</f>
        <v>2185858.3499466311</v>
      </c>
      <c r="K173" s="5">
        <f ca="1">VLOOKUP(CONCATENATE($F173," ",$G173),AllocFactorMatrix,(K$4+1),FALSE)*$E173</f>
        <v>5535453.5843577106</v>
      </c>
      <c r="L173" s="5">
        <f ca="1">VLOOKUP(CONCATENATE($F173," ",$G173),AllocFactorMatrix,(L$4+1),FALSE)*$E173</f>
        <v>179582.90474832623</v>
      </c>
      <c r="M173" s="5">
        <f ca="1">VLOOKUP(CONCATENATE($F173," ",$G173),AllocFactorMatrix,(M$4+1),FALSE)*$E173</f>
        <v>14164.277421504925</v>
      </c>
      <c r="N173" s="5">
        <f t="shared" ca="1" si="69"/>
        <v>5729200.7665275419</v>
      </c>
      <c r="O173" s="5">
        <f ca="1">VLOOKUP(CONCATENATE($F173," ",$G173),AllocFactorMatrix,(O$4+1),FALSE)*$E173</f>
        <v>4091529.6615379211</v>
      </c>
      <c r="P173" s="5">
        <f ca="1">VLOOKUP(CONCATENATE($F173," ",$G173),AllocFactorMatrix,(P$4+1),FALSE)*$E173</f>
        <v>688371.37745890103</v>
      </c>
      <c r="Q173" s="5">
        <f ca="1">VLOOKUP(CONCATENATE($F173," ",$G173),AllocFactorMatrix,(Q$4+1),FALSE)*$E173</f>
        <v>222035.96654910941</v>
      </c>
      <c r="R173" s="5">
        <f ca="1">VLOOKUP(CONCATENATE($F173," ",$G173),AllocFactorMatrix,(R$4+1),FALSE)*$E173</f>
        <v>12335.524508579454</v>
      </c>
      <c r="S173" s="5">
        <f t="shared" ca="1" si="71"/>
        <v>5014272.5300545115</v>
      </c>
      <c r="T173" s="5">
        <f ca="1">VLOOKUP(CONCATENATE($F173," ",$G173),AllocFactorMatrix,(T$4+1),FALSE)*$E173</f>
        <v>141413.52571797027</v>
      </c>
      <c r="U173" s="5">
        <f ca="1">VLOOKUP(CONCATENATE($F173," ",$G173),AllocFactorMatrix,(U$4+1),FALSE)*$E173</f>
        <v>2149760.285634961</v>
      </c>
      <c r="V173" s="5">
        <f ca="1">VLOOKUP(CONCATENATE($F173," ",$G173),AllocFactorMatrix,(V$4+1),FALSE)*$E173</f>
        <v>7789799.1016488839</v>
      </c>
      <c r="W173" s="5">
        <f ca="1">VLOOKUP(CONCATENATE($F173," ",$G173),AllocFactorMatrix,(W$4+1),FALSE)*$E173</f>
        <v>1424526.0811147268</v>
      </c>
      <c r="X173" s="5">
        <f t="shared" ca="1" si="72"/>
        <v>11505498.994116541</v>
      </c>
      <c r="Y173" s="5">
        <f ca="1">VLOOKUP(CONCATENATE($F173," ",$G173),AllocFactorMatrix,(Y$4+1),FALSE)*$E173</f>
        <v>1254070.6776072609</v>
      </c>
      <c r="Z173" s="5">
        <f ca="1">VLOOKUP(CONCATENATE($F173," ",$G173),AllocFactorMatrix,(Z$4+1),FALSE)*$E173</f>
        <v>18385.225487956173</v>
      </c>
      <c r="AA173" s="5">
        <f t="shared" ca="1" si="70"/>
        <v>1272455.903095217</v>
      </c>
      <c r="AB173" s="5">
        <f ca="1">VLOOKUP(CONCATENATE($F173," ",$G173),AllocFactorMatrix,(AB$4+1),FALSE)*$E173</f>
        <v>16995.617087024231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143217.49378628962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610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1185162177.6415925</v>
      </c>
      <c r="I184" s="53">
        <f t="shared" ca="1" si="78"/>
        <v>583790729.63910782</v>
      </c>
      <c r="J184" s="53">
        <f t="shared" ca="1" si="78"/>
        <v>28858861.781095348</v>
      </c>
      <c r="K184" s="53">
        <f t="shared" ca="1" si="78"/>
        <v>105708356.78012149</v>
      </c>
      <c r="L184" s="53">
        <f t="shared" ca="1" si="78"/>
        <v>3327323.7647273457</v>
      </c>
      <c r="M184" s="53">
        <f t="shared" ca="1" si="78"/>
        <v>312025.77577775693</v>
      </c>
      <c r="N184" s="53">
        <f t="shared" ca="1" si="78"/>
        <v>109347706.3206266</v>
      </c>
      <c r="O184" s="53">
        <f t="shared" ca="1" si="78"/>
        <v>80354795.225527808</v>
      </c>
      <c r="P184" s="53">
        <f t="shared" ca="1" si="78"/>
        <v>14972439.402954279</v>
      </c>
      <c r="Q184" s="53">
        <f t="shared" ca="1" si="78"/>
        <v>6765766.5793661661</v>
      </c>
      <c r="R184" s="53">
        <f t="shared" ca="1" si="78"/>
        <v>304248.96023949102</v>
      </c>
      <c r="S184" s="53">
        <f t="shared" ca="1" si="78"/>
        <v>102397250.16808772</v>
      </c>
      <c r="T184" s="53">
        <f t="shared" ca="1" si="78"/>
        <v>2806998.8130799322</v>
      </c>
      <c r="U184" s="53">
        <f t="shared" ca="1" si="78"/>
        <v>45936057.314422183</v>
      </c>
      <c r="V184" s="53">
        <f t="shared" ca="1" si="78"/>
        <v>242773353.63846147</v>
      </c>
      <c r="W184" s="53">
        <f t="shared" ca="1" si="78"/>
        <v>43840843.877468258</v>
      </c>
      <c r="X184" s="53">
        <f t="shared" ca="1" si="78"/>
        <v>335357253.64343184</v>
      </c>
      <c r="Y184" s="53">
        <f t="shared" ca="1" si="78"/>
        <v>24676830.106728762</v>
      </c>
      <c r="Z184" s="53">
        <f t="shared" ca="1" si="78"/>
        <v>413327.47167709091</v>
      </c>
      <c r="AA184" s="53">
        <f t="shared" ca="1" si="78"/>
        <v>25090157.57840585</v>
      </c>
      <c r="AB184" s="53">
        <f t="shared" ca="1" si="78"/>
        <v>320218.5108374785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39499149.315483466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12109527.640885495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7283608.0755001707</v>
      </c>
      <c r="I189" s="53">
        <f t="shared" ca="1" si="83"/>
        <v>2733007.053710131</v>
      </c>
      <c r="J189" s="53">
        <f t="shared" ca="1" si="83"/>
        <v>177116.51721099383</v>
      </c>
      <c r="K189" s="53">
        <f t="shared" ca="1" si="83"/>
        <v>594245.11533416435</v>
      </c>
      <c r="L189" s="53">
        <f t="shared" ca="1" si="83"/>
        <v>18886.458840433239</v>
      </c>
      <c r="M189" s="53">
        <f t="shared" ca="1" si="83"/>
        <v>1741.1107184185512</v>
      </c>
      <c r="N189" s="53">
        <f t="shared" ca="1" si="83"/>
        <v>614872.68489301612</v>
      </c>
      <c r="O189" s="53">
        <f t="shared" ca="1" si="83"/>
        <v>541781.56330605282</v>
      </c>
      <c r="P189" s="53">
        <f t="shared" ca="1" si="83"/>
        <v>100435.87705715297</v>
      </c>
      <c r="Q189" s="53">
        <f t="shared" ca="1" si="83"/>
        <v>45635.49178540516</v>
      </c>
      <c r="R189" s="53">
        <f t="shared" ca="1" si="83"/>
        <v>2114.4811827903754</v>
      </c>
      <c r="S189" s="53">
        <f t="shared" ca="1" si="83"/>
        <v>689967.4133314013</v>
      </c>
      <c r="T189" s="53">
        <f t="shared" ca="1" si="83"/>
        <v>20762.096179895729</v>
      </c>
      <c r="U189" s="53">
        <f t="shared" ca="1" si="83"/>
        <v>364551.30564596056</v>
      </c>
      <c r="V189" s="53">
        <f t="shared" ca="1" si="83"/>
        <v>2069770.9594606056</v>
      </c>
      <c r="W189" s="53">
        <f t="shared" ca="1" si="83"/>
        <v>392683.9933008966</v>
      </c>
      <c r="X189" s="53">
        <f t="shared" ca="1" si="83"/>
        <v>2847768.3545873584</v>
      </c>
      <c r="Y189" s="53">
        <f t="shared" ca="1" si="83"/>
        <v>146784.95667568379</v>
      </c>
      <c r="Z189" s="53">
        <f t="shared" ca="1" si="83"/>
        <v>2389.4250967839725</v>
      </c>
      <c r="AA189" s="53">
        <f t="shared" ca="1" si="83"/>
        <v>149174.38177246775</v>
      </c>
      <c r="AB189" s="53">
        <f t="shared" ca="1" si="83"/>
        <v>2665.2114891870729</v>
      </c>
      <c r="AC189" s="53">
        <f t="shared" ca="1" si="83"/>
        <v>57631.629518916059</v>
      </c>
      <c r="AD189" s="53">
        <f t="shared" ca="1" si="83"/>
        <v>11404.828986699524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1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2561231054.6899996</v>
      </c>
      <c r="I191" s="53">
        <f ca="1">I173+I164+I182</f>
        <v>1398736771.3397703</v>
      </c>
      <c r="J191" s="53">
        <f t="shared" ref="J191:AD191" ca="1" si="85">J173+J164+J182</f>
        <v>79544244.715645462</v>
      </c>
      <c r="K191" s="53">
        <f t="shared" ca="1" si="85"/>
        <v>238052109.76440144</v>
      </c>
      <c r="L191" s="53">
        <f t="shared" ca="1" si="85"/>
        <v>7802517.7744883653</v>
      </c>
      <c r="M191" s="53">
        <f t="shared" ca="1" si="85"/>
        <v>674924.63150881277</v>
      </c>
      <c r="N191" s="53">
        <f t="shared" ca="1" si="85"/>
        <v>246529552.17039862</v>
      </c>
      <c r="O191" s="53">
        <f t="shared" ca="1" si="85"/>
        <v>175403829.34169793</v>
      </c>
      <c r="P191" s="53">
        <f t="shared" ca="1" si="85"/>
        <v>29739818.258591015</v>
      </c>
      <c r="Q191" s="53">
        <f t="shared" ca="1" si="85"/>
        <v>10860741.863210931</v>
      </c>
      <c r="R191" s="53">
        <f t="shared" ca="1" si="85"/>
        <v>550906.08067325375</v>
      </c>
      <c r="S191" s="53">
        <f t="shared" ca="1" si="85"/>
        <v>216555295.54417309</v>
      </c>
      <c r="T191" s="53">
        <f t="shared" ca="1" si="85"/>
        <v>5996124.1424631281</v>
      </c>
      <c r="U191" s="53">
        <f t="shared" ca="1" si="85"/>
        <v>90621787.779900149</v>
      </c>
      <c r="V191" s="53">
        <f t="shared" ca="1" si="85"/>
        <v>365310312.50792718</v>
      </c>
      <c r="W191" s="53">
        <f t="shared" ca="1" si="85"/>
        <v>61325176.136144489</v>
      </c>
      <c r="X191" s="53">
        <f t="shared" ca="1" si="85"/>
        <v>523253400.56643504</v>
      </c>
      <c r="Y191" s="53">
        <f t="shared" ca="1" si="85"/>
        <v>54567611.877481595</v>
      </c>
      <c r="Z191" s="53">
        <f t="shared" ca="1" si="85"/>
        <v>811944.13865840691</v>
      </c>
      <c r="AA191" s="53">
        <f t="shared" ca="1" si="85"/>
        <v>55379556.016140006</v>
      </c>
      <c r="AB191" s="53">
        <f t="shared" ca="1" si="85"/>
        <v>702086.45560762484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-323154088.99999988</v>
      </c>
      <c r="I193" s="5">
        <f>VLOOKUP(CONCATENATE($F193," ",$G193),AllocFactorMatrix,(I$4+1),FALSE)*$E200</f>
        <v>-159180207.53799528</v>
      </c>
      <c r="J193" s="5">
        <f>VLOOKUP(CONCATENATE($F193," ",$G193),AllocFactorMatrix,(J$4+1),FALSE)*$E200</f>
        <v>-7868846.4451377681</v>
      </c>
      <c r="K193" s="5">
        <f>VLOOKUP(CONCATENATE($F193," ",$G193),AllocFactorMatrix,(K$4+1),FALSE)*$E200</f>
        <v>-28823133.558770679</v>
      </c>
      <c r="L193" s="5">
        <f>VLOOKUP(CONCATENATE($F193," ",$G193),AllocFactorMatrix,(L$4+1),FALSE)*$E200</f>
        <v>-907249.91084189038</v>
      </c>
      <c r="M193" s="5">
        <f>VLOOKUP(CONCATENATE($F193," ",$G193),AllocFactorMatrix,(M$4+1),FALSE)*$E200</f>
        <v>-85078.993591096718</v>
      </c>
      <c r="N193" s="5">
        <f t="shared" ref="N193:N200" si="87">SUBTOTAL(9,K193:M193)</f>
        <v>-29815462.463203665</v>
      </c>
      <c r="O193" s="5">
        <f>VLOOKUP(CONCATENATE($F193," ",$G193),AllocFactorMatrix,(O$4+1),FALSE)*$E200</f>
        <v>-21910065.25331397</v>
      </c>
      <c r="P193" s="5">
        <f>VLOOKUP(CONCATENATE($F193," ",$G193),AllocFactorMatrix,(P$4+1),FALSE)*$E200</f>
        <v>-4082483.4833976487</v>
      </c>
      <c r="Q193" s="5">
        <f>VLOOKUP(CONCATENATE($F193," ",$G193),AllocFactorMatrix,(Q$4+1),FALSE)*$E200</f>
        <v>-1844798.2703029765</v>
      </c>
      <c r="R193" s="5">
        <f>VLOOKUP(CONCATENATE($F193," ",$G193),AllocFactorMatrix,(R$4+1),FALSE)*$E200</f>
        <v>-82958.516083461174</v>
      </c>
      <c r="S193" s="5">
        <f>SUBTOTAL(9,O193:R193)</f>
        <v>-27920305.523098055</v>
      </c>
      <c r="T193" s="5">
        <f>VLOOKUP(CONCATENATE($F193," ",$G193),AllocFactorMatrix,(T$4+1),FALSE)*$E200</f>
        <v>-765374.69839781069</v>
      </c>
      <c r="U193" s="5">
        <f>VLOOKUP(CONCATENATE($F193," ",$G193),AllocFactorMatrix,(U$4+1),FALSE)*$E200</f>
        <v>-12525226.533328518</v>
      </c>
      <c r="V193" s="5">
        <f>VLOOKUP(CONCATENATE($F193," ",$G193),AllocFactorMatrix,(V$4+1),FALSE)*$E200</f>
        <v>-66196174.168019243</v>
      </c>
      <c r="W193" s="5">
        <f>VLOOKUP(CONCATENATE($F193," ",$G193),AllocFactorMatrix,(W$4+1),FALSE)*$E200</f>
        <v>-11953931.901882593</v>
      </c>
      <c r="X193" s="5">
        <f>SUBTOTAL(9,T193:W193)</f>
        <v>-91440707.301628157</v>
      </c>
      <c r="Y193" s="5">
        <f>VLOOKUP(CONCATENATE($F193," ",$G193),AllocFactorMatrix,(Y$4+1),FALSE)*$E200</f>
        <v>-6728546.2723897891</v>
      </c>
      <c r="Z193" s="5">
        <f>VLOOKUP(CONCATENATE($F193," ",$G193),AllocFactorMatrix,(Z$4+1),FALSE)*$E200</f>
        <v>-112700.57810508048</v>
      </c>
      <c r="AA193" s="5">
        <f t="shared" ref="AA193:AA200" si="88">SUBTOTAL(9,Y193:Z193)</f>
        <v>-6841246.85049487</v>
      </c>
      <c r="AB193" s="5">
        <f>VLOOKUP(CONCATENATE($F193," ",$G193),AllocFactorMatrix,(AB$4+1),FALSE)*$E200</f>
        <v>-87312.878442122848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8" t="s">
        <v>669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-323154088.99999988</v>
      </c>
      <c r="I200" s="5">
        <f>VLOOKUP(CONCATENATE($F200," ",$G200),AllocFactorMatrix,(I$4+1),FALSE)*$E200</f>
        <v>-159180207.53799528</v>
      </c>
      <c r="J200" s="5">
        <f>VLOOKUP(CONCATENATE($F200," ",$G200),AllocFactorMatrix,(J$4+1),FALSE)*$E200</f>
        <v>-7868846.4451377681</v>
      </c>
      <c r="K200" s="5">
        <f>VLOOKUP(CONCATENATE($F200," ",$G200),AllocFactorMatrix,(K$4+1),FALSE)*$E200</f>
        <v>-28823133.558770679</v>
      </c>
      <c r="L200" s="5">
        <f>VLOOKUP(CONCATENATE($F200," ",$G200),AllocFactorMatrix,(L$4+1),FALSE)*$E200</f>
        <v>-907249.91084189038</v>
      </c>
      <c r="M200" s="5">
        <f>VLOOKUP(CONCATENATE($F200," ",$G200),AllocFactorMatrix,(M$4+1),FALSE)*$E200</f>
        <v>-85078.993591096718</v>
      </c>
      <c r="N200" s="5">
        <f t="shared" si="87"/>
        <v>-29815462.463203665</v>
      </c>
      <c r="O200" s="5">
        <f>VLOOKUP(CONCATENATE($F200," ",$G200),AllocFactorMatrix,(O$4+1),FALSE)*$E200</f>
        <v>-21910065.25331397</v>
      </c>
      <c r="P200" s="5">
        <f>VLOOKUP(CONCATENATE($F200," ",$G200),AllocFactorMatrix,(P$4+1),FALSE)*$E200</f>
        <v>-4082483.4833976487</v>
      </c>
      <c r="Q200" s="5">
        <f>VLOOKUP(CONCATENATE($F200," ",$G200),AllocFactorMatrix,(Q$4+1),FALSE)*$E200</f>
        <v>-1844798.2703029765</v>
      </c>
      <c r="R200" s="5">
        <f>VLOOKUP(CONCATENATE($F200," ",$G200),AllocFactorMatrix,(R$4+1),FALSE)*$E200</f>
        <v>-82958.516083461174</v>
      </c>
      <c r="S200" s="5">
        <f t="shared" si="89"/>
        <v>-27920305.523098055</v>
      </c>
      <c r="T200" s="5">
        <f>VLOOKUP(CONCATENATE($F200," ",$G200),AllocFactorMatrix,(T$4+1),FALSE)*$E200</f>
        <v>-765374.69839781069</v>
      </c>
      <c r="U200" s="5">
        <f>VLOOKUP(CONCATENATE($F200," ",$G200),AllocFactorMatrix,(U$4+1),FALSE)*$E200</f>
        <v>-12525226.533328518</v>
      </c>
      <c r="V200" s="5">
        <f>VLOOKUP(CONCATENATE($F200," ",$G200),AllocFactorMatrix,(V$4+1),FALSE)*$E200</f>
        <v>-66196174.168019243</v>
      </c>
      <c r="W200" s="5">
        <f>VLOOKUP(CONCATENATE($F200," ",$G200),AllocFactorMatrix,(W$4+1),FALSE)*$E200</f>
        <v>-11953931.901882593</v>
      </c>
      <c r="X200" s="5">
        <f t="shared" si="90"/>
        <v>-91440707.301628157</v>
      </c>
      <c r="Y200" s="5">
        <f>VLOOKUP(CONCATENATE($F200," ",$G200),AllocFactorMatrix,(Y$4+1),FALSE)*$E200</f>
        <v>-6728546.2723897891</v>
      </c>
      <c r="Z200" s="5">
        <f>VLOOKUP(CONCATENATE($F200," ",$G200),AllocFactorMatrix,(Z$4+1),FALSE)*$E200</f>
        <v>-112700.57810508048</v>
      </c>
      <c r="AA200" s="5">
        <f t="shared" si="88"/>
        <v>-6841246.85049487</v>
      </c>
      <c r="AB200" s="5">
        <f>VLOOKUP(CONCATENATE($F200," ",$G200),AllocFactorMatrix,(AB$4+1),FALSE)*$E200</f>
        <v>-87312.878442122848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-323154088.99999988</v>
      </c>
      <c r="I201" s="58">
        <f t="shared" si="91"/>
        <v>-159180207.53799528</v>
      </c>
      <c r="J201" s="58">
        <f t="shared" si="91"/>
        <v>-7868846.4451377681</v>
      </c>
      <c r="K201" s="58">
        <f t="shared" si="91"/>
        <v>-28823133.558770679</v>
      </c>
      <c r="L201" s="58">
        <f t="shared" si="91"/>
        <v>-907249.91084189038</v>
      </c>
      <c r="M201" s="58">
        <f t="shared" si="91"/>
        <v>-85078.993591096718</v>
      </c>
      <c r="N201" s="58">
        <f t="shared" si="91"/>
        <v>-29815462.463203665</v>
      </c>
      <c r="O201" s="58">
        <f t="shared" si="91"/>
        <v>-21910065.25331397</v>
      </c>
      <c r="P201" s="58">
        <f t="shared" si="91"/>
        <v>-4082483.4833976487</v>
      </c>
      <c r="Q201" s="58">
        <f t="shared" si="91"/>
        <v>-1844798.2703029765</v>
      </c>
      <c r="R201" s="58">
        <f t="shared" si="91"/>
        <v>-82958.516083461174</v>
      </c>
      <c r="S201" s="58">
        <f t="shared" si="91"/>
        <v>-27920305.523098055</v>
      </c>
      <c r="T201" s="58">
        <f t="shared" si="91"/>
        <v>-765374.69839781069</v>
      </c>
      <c r="U201" s="58">
        <f t="shared" si="91"/>
        <v>-12525226.533328518</v>
      </c>
      <c r="V201" s="58">
        <f t="shared" si="91"/>
        <v>-66196174.168019243</v>
      </c>
      <c r="W201" s="58">
        <f t="shared" si="91"/>
        <v>-11953931.901882593</v>
      </c>
      <c r="X201" s="58">
        <f t="shared" si="91"/>
        <v>-91440707.301628157</v>
      </c>
      <c r="Y201" s="58">
        <f t="shared" si="91"/>
        <v>-6728546.2723897891</v>
      </c>
      <c r="Z201" s="58">
        <f t="shared" si="91"/>
        <v>-112700.57810508048</v>
      </c>
      <c r="AA201" s="58">
        <f t="shared" si="91"/>
        <v>-6841246.85049487</v>
      </c>
      <c r="AB201" s="58">
        <f t="shared" si="91"/>
        <v>-87312.878442122848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-323154088.99999988</v>
      </c>
      <c r="I208" s="58">
        <f t="shared" si="98"/>
        <v>-159180207.53799528</v>
      </c>
      <c r="J208" s="58">
        <f t="shared" si="98"/>
        <v>-7868846.4451377681</v>
      </c>
      <c r="K208" s="58">
        <f t="shared" si="98"/>
        <v>-28823133.558770679</v>
      </c>
      <c r="L208" s="58">
        <f t="shared" si="98"/>
        <v>-907249.91084189038</v>
      </c>
      <c r="M208" s="58">
        <f t="shared" si="98"/>
        <v>-85078.993591096718</v>
      </c>
      <c r="N208" s="58">
        <f t="shared" si="98"/>
        <v>-29815462.463203665</v>
      </c>
      <c r="O208" s="58">
        <f t="shared" si="98"/>
        <v>-21910065.25331397</v>
      </c>
      <c r="P208" s="58">
        <f t="shared" si="98"/>
        <v>-4082483.4833976487</v>
      </c>
      <c r="Q208" s="58">
        <f t="shared" si="98"/>
        <v>-1844798.2703029765</v>
      </c>
      <c r="R208" s="58">
        <f t="shared" si="98"/>
        <v>-82958.516083461174</v>
      </c>
      <c r="S208" s="58">
        <f t="shared" si="98"/>
        <v>-27920305.523098055</v>
      </c>
      <c r="T208" s="58">
        <f t="shared" si="98"/>
        <v>-765374.69839781069</v>
      </c>
      <c r="U208" s="58">
        <f t="shared" si="98"/>
        <v>-12525226.533328518</v>
      </c>
      <c r="V208" s="58">
        <f t="shared" si="98"/>
        <v>-66196174.168019243</v>
      </c>
      <c r="W208" s="58">
        <f t="shared" si="98"/>
        <v>-11953931.901882593</v>
      </c>
      <c r="X208" s="58">
        <f t="shared" si="98"/>
        <v>-91440707.301628157</v>
      </c>
      <c r="Y208" s="58">
        <f t="shared" si="98"/>
        <v>-6728546.2723897891</v>
      </c>
      <c r="Z208" s="58">
        <f t="shared" si="98"/>
        <v>-112700.57810508048</v>
      </c>
      <c r="AA208" s="58">
        <f t="shared" si="98"/>
        <v>-6841246.85049487</v>
      </c>
      <c r="AB208" s="58">
        <f t="shared" si="98"/>
        <v>-87312.878442122848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862008088.64159262</v>
      </c>
      <c r="I210" s="4">
        <f t="shared" ca="1" si="99"/>
        <v>424610522.10111254</v>
      </c>
      <c r="J210" s="4">
        <f t="shared" ca="1" si="99"/>
        <v>20990015.335957579</v>
      </c>
      <c r="K210" s="4">
        <f t="shared" ca="1" si="99"/>
        <v>76885223.221350819</v>
      </c>
      <c r="L210" s="4">
        <f t="shared" ca="1" si="99"/>
        <v>2420073.8538854551</v>
      </c>
      <c r="M210" s="4">
        <f t="shared" ca="1" si="99"/>
        <v>226946.78218666022</v>
      </c>
      <c r="N210" s="4">
        <f t="shared" ca="1" si="99"/>
        <v>79532243.857422933</v>
      </c>
      <c r="O210" s="4">
        <f t="shared" ca="1" si="99"/>
        <v>58444729.972213835</v>
      </c>
      <c r="P210" s="4">
        <f t="shared" ca="1" si="99"/>
        <v>10889955.919556629</v>
      </c>
      <c r="Q210" s="4">
        <f t="shared" ca="1" si="99"/>
        <v>4920968.3090631897</v>
      </c>
      <c r="R210" s="4">
        <f t="shared" ca="1" si="99"/>
        <v>221290.44415602984</v>
      </c>
      <c r="S210" s="4">
        <f t="shared" ca="1" si="99"/>
        <v>74476944.644989669</v>
      </c>
      <c r="T210" s="4">
        <f t="shared" ca="1" si="99"/>
        <v>2041624.1146821217</v>
      </c>
      <c r="U210" s="4">
        <f t="shared" ca="1" si="99"/>
        <v>33410830.781093664</v>
      </c>
      <c r="V210" s="4">
        <f t="shared" ca="1" si="99"/>
        <v>176577179.47044224</v>
      </c>
      <c r="W210" s="4">
        <f t="shared" ca="1" si="99"/>
        <v>31886911.975585666</v>
      </c>
      <c r="X210" s="4">
        <f t="shared" ca="1" si="99"/>
        <v>243916546.34180367</v>
      </c>
      <c r="Y210" s="4">
        <f t="shared" ca="1" si="99"/>
        <v>17948283.834338974</v>
      </c>
      <c r="Z210" s="4">
        <f t="shared" ca="1" si="99"/>
        <v>300626.89357201045</v>
      </c>
      <c r="AA210" s="4">
        <f t="shared" ca="1" si="99"/>
        <v>18248910.727910981</v>
      </c>
      <c r="AB210" s="4">
        <f t="shared" ca="1" si="99"/>
        <v>232905.63239535567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39499149.315483466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12109527.640885495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7283608.0755001707</v>
      </c>
      <c r="I215" s="4">
        <f t="shared" ca="1" si="104"/>
        <v>2733007.053710131</v>
      </c>
      <c r="J215" s="4">
        <f t="shared" ca="1" si="104"/>
        <v>177116.51721099383</v>
      </c>
      <c r="K215" s="4">
        <f t="shared" ca="1" si="104"/>
        <v>594245.11533416435</v>
      </c>
      <c r="L215" s="4">
        <f t="shared" ca="1" si="104"/>
        <v>18886.458840433239</v>
      </c>
      <c r="M215" s="4">
        <f t="shared" ca="1" si="104"/>
        <v>1741.1107184185512</v>
      </c>
      <c r="N215" s="4">
        <f t="shared" ca="1" si="104"/>
        <v>614872.68489301612</v>
      </c>
      <c r="O215" s="4">
        <f t="shared" ca="1" si="104"/>
        <v>541781.56330605282</v>
      </c>
      <c r="P215" s="4">
        <f t="shared" ca="1" si="104"/>
        <v>100435.87705715297</v>
      </c>
      <c r="Q215" s="4">
        <f t="shared" ca="1" si="104"/>
        <v>45635.49178540516</v>
      </c>
      <c r="R215" s="4">
        <f t="shared" ca="1" si="104"/>
        <v>2114.4811827903754</v>
      </c>
      <c r="S215" s="4">
        <f t="shared" ca="1" si="104"/>
        <v>689967.4133314013</v>
      </c>
      <c r="T215" s="4">
        <f t="shared" ca="1" si="104"/>
        <v>20762.096179895729</v>
      </c>
      <c r="U215" s="4">
        <f t="shared" ca="1" si="104"/>
        <v>364551.30564596056</v>
      </c>
      <c r="V215" s="4">
        <f t="shared" ca="1" si="104"/>
        <v>2069770.9594606056</v>
      </c>
      <c r="W215" s="4">
        <f t="shared" ca="1" si="104"/>
        <v>392683.9933008966</v>
      </c>
      <c r="X215" s="4">
        <f t="shared" ca="1" si="104"/>
        <v>2847768.3545873584</v>
      </c>
      <c r="Y215" s="4">
        <f t="shared" ca="1" si="104"/>
        <v>146784.95667568379</v>
      </c>
      <c r="Z215" s="4">
        <f t="shared" ca="1" si="104"/>
        <v>2389.4250967839725</v>
      </c>
      <c r="AA215" s="4">
        <f t="shared" ca="1" si="104"/>
        <v>149174.38177246775</v>
      </c>
      <c r="AB215" s="4">
        <f t="shared" ca="1" si="104"/>
        <v>2665.2114891870729</v>
      </c>
      <c r="AC215" s="4">
        <f t="shared" ca="1" si="104"/>
        <v>57631.629518916059</v>
      </c>
      <c r="AD215" s="4">
        <f t="shared" ca="1" si="104"/>
        <v>11404.828986699524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1" t="s">
        <v>417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2238076965.6899996</v>
      </c>
      <c r="I217" s="4">
        <f t="shared" ref="I217:AD217" ca="1" si="106">+I208+I191</f>
        <v>1239556563.801775</v>
      </c>
      <c r="J217" s="4">
        <f t="shared" ca="1" si="106"/>
        <v>71675398.270507693</v>
      </c>
      <c r="K217" s="4">
        <f t="shared" ca="1" si="106"/>
        <v>209228976.20563075</v>
      </c>
      <c r="L217" s="4">
        <f t="shared" ca="1" si="106"/>
        <v>6895267.8636464747</v>
      </c>
      <c r="M217" s="4">
        <f t="shared" ca="1" si="106"/>
        <v>589845.63791771606</v>
      </c>
      <c r="N217" s="4">
        <f t="shared" ca="1" si="106"/>
        <v>216714089.70719495</v>
      </c>
      <c r="O217" s="4">
        <f t="shared" ca="1" si="106"/>
        <v>153493764.08838397</v>
      </c>
      <c r="P217" s="4">
        <f t="shared" ca="1" si="106"/>
        <v>25657334.775193367</v>
      </c>
      <c r="Q217" s="4">
        <f t="shared" ca="1" si="106"/>
        <v>9015943.592907954</v>
      </c>
      <c r="R217" s="4">
        <f t="shared" ca="1" si="106"/>
        <v>467947.56458979257</v>
      </c>
      <c r="S217" s="4">
        <f t="shared" ca="1" si="106"/>
        <v>188634990.02107504</v>
      </c>
      <c r="T217" s="4">
        <f t="shared" ca="1" si="106"/>
        <v>5230749.4440653175</v>
      </c>
      <c r="U217" s="4">
        <f t="shared" ca="1" si="106"/>
        <v>78096561.24657163</v>
      </c>
      <c r="V217" s="4">
        <f t="shared" ca="1" si="106"/>
        <v>299114138.33990794</v>
      </c>
      <c r="W217" s="4">
        <f t="shared" ca="1" si="106"/>
        <v>49371244.2342619</v>
      </c>
      <c r="X217" s="4">
        <f t="shared" ca="1" si="106"/>
        <v>431812693.26480687</v>
      </c>
      <c r="Y217" s="4">
        <f t="shared" ca="1" si="106"/>
        <v>47839065.605091803</v>
      </c>
      <c r="Z217" s="4">
        <f t="shared" ca="1" si="106"/>
        <v>699243.56055332639</v>
      </c>
      <c r="AA217" s="4">
        <f t="shared" ca="1" si="106"/>
        <v>48538309.165645137</v>
      </c>
      <c r="AB217" s="4">
        <f t="shared" ca="1" si="106"/>
        <v>614773.57716550201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1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</v>
      </c>
      <c r="I220" s="5">
        <f>VLOOKUP(CONCATENATE($F220," ",$G220),AllocFactorMatrix,(I$4+1),FALSE)*$E227</f>
        <v>-202781549.04612195</v>
      </c>
      <c r="J220" s="5">
        <f>VLOOKUP(CONCATENATE($F220," ",$G220),AllocFactorMatrix,(J$4+1),FALSE)*$E227</f>
        <v>-10024216.55324349</v>
      </c>
      <c r="K220" s="5">
        <f>VLOOKUP(CONCATENATE($F220," ",$G220),AllocFactorMatrix,(K$4+1),FALSE)*$E227</f>
        <v>-36718130.73880849</v>
      </c>
      <c r="L220" s="5">
        <f>VLOOKUP(CONCATENATE($F220," ",$G220),AllocFactorMatrix,(L$4+1),FALSE)*$E227</f>
        <v>-1155756.3916893452</v>
      </c>
      <c r="M220" s="5">
        <f>VLOOKUP(CONCATENATE($F220," ",$G220),AllocFactorMatrix,(M$4+1),FALSE)*$E227</f>
        <v>-108383.13618588309</v>
      </c>
      <c r="N220" s="5">
        <f t="shared" ref="N220:N227" si="108">SUBTOTAL(9,K220:M220)</f>
        <v>-37982270.26668372</v>
      </c>
      <c r="O220" s="5">
        <f>VLOOKUP(CONCATENATE($F220," ",$G220),AllocFactorMatrix,(O$4+1),FALSE)*$E227</f>
        <v>-27911491.261927865</v>
      </c>
      <c r="P220" s="5">
        <f>VLOOKUP(CONCATENATE($F220," ",$G220),AllocFactorMatrix,(P$4+1),FALSE)*$E227</f>
        <v>-5200723.9940366345</v>
      </c>
      <c r="Q220" s="5">
        <f>VLOOKUP(CONCATENATE($F220," ",$G220),AllocFactorMatrix,(Q$4+1),FALSE)*$E227</f>
        <v>-2350110.3354218891</v>
      </c>
      <c r="R220" s="5">
        <f>VLOOKUP(CONCATENATE($F220," ",$G220),AllocFactorMatrix,(R$4+1),FALSE)*$E227</f>
        <v>-105681.83480949707</v>
      </c>
      <c r="S220" s="5">
        <f>SUBTOTAL(9,O220:R220)</f>
        <v>-35568007.426195882</v>
      </c>
      <c r="T220" s="5">
        <f>VLOOKUP(CONCATENATE($F220," ",$G220),AllocFactorMatrix,(T$4+1),FALSE)*$E227</f>
        <v>-975019.88056379627</v>
      </c>
      <c r="U220" s="5">
        <f>VLOOKUP(CONCATENATE($F220," ",$G220),AllocFactorMatrix,(U$4+1),FALSE)*$E227</f>
        <v>-15956034.219742369</v>
      </c>
      <c r="V220" s="5">
        <f>VLOOKUP(CONCATENATE($F220," ",$G220),AllocFactorMatrix,(V$4+1),FALSE)*$E227</f>
        <v>-84328089.191074565</v>
      </c>
      <c r="W220" s="5">
        <f>VLOOKUP(CONCATENATE($F220," ",$G220),AllocFactorMatrix,(W$4+1),FALSE)*$E227</f>
        <v>-15228255.231901275</v>
      </c>
      <c r="X220" s="5">
        <f>SUBTOTAL(9,T220:W220)</f>
        <v>-116487398.52328201</v>
      </c>
      <c r="Y220" s="5">
        <f>VLOOKUP(CONCATENATE($F220," ",$G220),AllocFactorMatrix,(Y$4+1),FALSE)*$E227</f>
        <v>-8571574.6765692066</v>
      </c>
      <c r="Z220" s="5">
        <f>VLOOKUP(CONCATENATE($F220," ",$G220),AllocFactorMatrix,(Z$4+1),FALSE)*$E227</f>
        <v>-143570.5993855214</v>
      </c>
      <c r="AA220" s="5">
        <f t="shared" ref="AA220:AA259" si="109">SUBTOTAL(9,Y220:Z220)</f>
        <v>-8715145.2759547289</v>
      </c>
      <c r="AB220" s="5">
        <f>VLOOKUP(CONCATENATE($F220," ",$G220),AllocFactorMatrix,(AB$4+1),FALSE)*$E227</f>
        <v>-111228.90851831088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577</v>
      </c>
      <c r="G227" s="55" t="str">
        <f>$G$15</f>
        <v>TOTAL</v>
      </c>
      <c r="H227" s="4">
        <f t="shared" si="107"/>
        <v>-411669816</v>
      </c>
      <c r="I227" s="5">
        <f>VLOOKUP(CONCATENATE($F227," ",$G227),AllocFactorMatrix,(I$4+1),FALSE)*$E227</f>
        <v>-202781549.04612195</v>
      </c>
      <c r="J227" s="5">
        <f>VLOOKUP(CONCATENATE($F227," ",$G227),AllocFactorMatrix,(J$4+1),FALSE)*$E227</f>
        <v>-10024216.55324349</v>
      </c>
      <c r="K227" s="5">
        <f>VLOOKUP(CONCATENATE($F227," ",$G227),AllocFactorMatrix,(K$4+1),FALSE)*$E227</f>
        <v>-36718130.73880849</v>
      </c>
      <c r="L227" s="5">
        <f>VLOOKUP(CONCATENATE($F227," ",$G227),AllocFactorMatrix,(L$4+1),FALSE)*$E227</f>
        <v>-1155756.3916893452</v>
      </c>
      <c r="M227" s="5">
        <f>VLOOKUP(CONCATENATE($F227," ",$G227),AllocFactorMatrix,(M$4+1),FALSE)*$E227</f>
        <v>-108383.13618588309</v>
      </c>
      <c r="N227" s="5">
        <f t="shared" si="108"/>
        <v>-37982270.26668372</v>
      </c>
      <c r="O227" s="5">
        <f>VLOOKUP(CONCATENATE($F227," ",$G227),AllocFactorMatrix,(O$4+1),FALSE)*$E227</f>
        <v>-27911491.261927865</v>
      </c>
      <c r="P227" s="5">
        <f>VLOOKUP(CONCATENATE($F227," ",$G227),AllocFactorMatrix,(P$4+1),FALSE)*$E227</f>
        <v>-5200723.9940366345</v>
      </c>
      <c r="Q227" s="5">
        <f>VLOOKUP(CONCATENATE($F227," ",$G227),AllocFactorMatrix,(Q$4+1),FALSE)*$E227</f>
        <v>-2350110.3354218891</v>
      </c>
      <c r="R227" s="5">
        <f>VLOOKUP(CONCATENATE($F227," ",$G227),AllocFactorMatrix,(R$4+1),FALSE)*$E227</f>
        <v>-105681.83480949707</v>
      </c>
      <c r="S227" s="5">
        <f t="shared" si="110"/>
        <v>-35568007.426195882</v>
      </c>
      <c r="T227" s="5">
        <f>VLOOKUP(CONCATENATE($F227," ",$G227),AllocFactorMatrix,(T$4+1),FALSE)*$E227</f>
        <v>-975019.88056379627</v>
      </c>
      <c r="U227" s="5">
        <f>VLOOKUP(CONCATENATE($F227," ",$G227),AllocFactorMatrix,(U$4+1),FALSE)*$E227</f>
        <v>-15956034.219742369</v>
      </c>
      <c r="V227" s="5">
        <f>VLOOKUP(CONCATENATE($F227," ",$G227),AllocFactorMatrix,(V$4+1),FALSE)*$E227</f>
        <v>-84328089.191074565</v>
      </c>
      <c r="W227" s="5">
        <f>VLOOKUP(CONCATENATE($F227," ",$G227),AllocFactorMatrix,(W$4+1),FALSE)*$E227</f>
        <v>-15228255.231901275</v>
      </c>
      <c r="X227" s="5">
        <f t="shared" si="111"/>
        <v>-116487398.52328201</v>
      </c>
      <c r="Y227" s="5">
        <f>VLOOKUP(CONCATENATE($F227," ",$G227),AllocFactorMatrix,(Y$4+1),FALSE)*$E227</f>
        <v>-8571574.6765692066</v>
      </c>
      <c r="Z227" s="5">
        <f>VLOOKUP(CONCATENATE($F227," ",$G227),AllocFactorMatrix,(Z$4+1),FALSE)*$E227</f>
        <v>-143570.5993855214</v>
      </c>
      <c r="AA227" s="5">
        <f t="shared" si="109"/>
        <v>-8715145.2759547289</v>
      </c>
      <c r="AB227" s="5">
        <f>VLOOKUP(CONCATENATE($F227," ",$G227),AllocFactorMatrix,(AB$4+1),FALSE)*$E227</f>
        <v>-111228.90851831088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-5216286.3867000015</v>
      </c>
      <c r="I228" s="5">
        <f>VLOOKUP(CONCATENATE($F228," ",$G228),AllocFactorMatrix,(I$4+1),FALSE)*$E235</f>
        <v>-2569453.9474403053</v>
      </c>
      <c r="J228" s="5">
        <f>VLOOKUP(CONCATENATE($F228," ",$G228),AllocFactorMatrix,(J$4+1),FALSE)*$E235</f>
        <v>-127017.2898564339</v>
      </c>
      <c r="K228" s="5">
        <f>VLOOKUP(CONCATENATE($F228," ",$G228),AllocFactorMatrix,(K$4+1),FALSE)*$E235</f>
        <v>-465257.05328349239</v>
      </c>
      <c r="L228" s="5">
        <f>VLOOKUP(CONCATENATE($F228," ",$G228),AllocFactorMatrix,(L$4+1),FALSE)*$E235</f>
        <v>-14644.640189774429</v>
      </c>
      <c r="M228" s="5">
        <f>VLOOKUP(CONCATENATE($F228," ",$G228),AllocFactorMatrix,(M$4+1),FALSE)*$E235</f>
        <v>-1373.3274966029428</v>
      </c>
      <c r="N228" s="5">
        <f t="shared" ref="N228:N259" si="113">SUBTOTAL(9,K228:M228)</f>
        <v>-481275.0209698698</v>
      </c>
      <c r="O228" s="5">
        <f>VLOOKUP(CONCATENATE($F228," ",$G228),AllocFactorMatrix,(O$4+1),FALSE)*$E235</f>
        <v>-353667.73623765097</v>
      </c>
      <c r="P228" s="5">
        <f>VLOOKUP(CONCATENATE($F228," ",$G228),AllocFactorMatrix,(P$4+1),FALSE)*$E235</f>
        <v>-65898.602998567527</v>
      </c>
      <c r="Q228" s="5">
        <f>VLOOKUP(CONCATENATE($F228," ",$G228),AllocFactorMatrix,(Q$4+1),FALSE)*$E235</f>
        <v>-29778.351663033194</v>
      </c>
      <c r="R228" s="5">
        <f>VLOOKUP(CONCATENATE($F228," ",$G228),AllocFactorMatrix,(R$4+1),FALSE)*$E235</f>
        <v>-1339.099187777852</v>
      </c>
      <c r="S228" s="5">
        <f t="shared" si="110"/>
        <v>-450683.79008702951</v>
      </c>
      <c r="T228" s="5">
        <f>VLOOKUP(CONCATENATE($F228," ",$G228),AllocFactorMatrix,(T$4+1),FALSE)*$E235</f>
        <v>-12354.519889665144</v>
      </c>
      <c r="U228" s="5">
        <f>VLOOKUP(CONCATENATE($F228," ",$G228),AllocFactorMatrix,(U$4+1),FALSE)*$E235</f>
        <v>-202179.61300850258</v>
      </c>
      <c r="V228" s="5">
        <f>VLOOKUP(CONCATENATE($F228," ",$G228),AllocFactorMatrix,(V$4+1),FALSE)*$E235</f>
        <v>-1068524.9356824977</v>
      </c>
      <c r="W228" s="5">
        <f>VLOOKUP(CONCATENATE($F228," ",$G228),AllocFactorMatrix,(W$4+1),FALSE)*$E235</f>
        <v>-192957.89336996147</v>
      </c>
      <c r="X228" s="5">
        <f>SUBTOTAL(9,T228:W228)</f>
        <v>-1476016.9619506269</v>
      </c>
      <c r="Y228" s="5">
        <f>VLOOKUP(CONCATENATE($F228," ",$G228),AllocFactorMatrix,(Y$4+1),FALSE)*$E235</f>
        <v>-108610.80059843496</v>
      </c>
      <c r="Z228" s="5">
        <f>VLOOKUP(CONCATENATE($F228," ",$G228),AllocFactorMatrix,(Z$4+1),FALSE)*$E235</f>
        <v>-1819.1893940192465</v>
      </c>
      <c r="AA228" s="5">
        <f t="shared" si="109"/>
        <v>-110429.98999245421</v>
      </c>
      <c r="AB228" s="5">
        <f>VLOOKUP(CONCATENATE($F228," ",$G228),AllocFactorMatrix,(AB$4+1),FALSE)*$E235</f>
        <v>-1409.3864032809358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577</v>
      </c>
      <c r="G235" s="55" t="str">
        <f>$G$15</f>
        <v>TOTAL</v>
      </c>
      <c r="H235" s="4">
        <f t="shared" si="112"/>
        <v>-5216286.3867000015</v>
      </c>
      <c r="I235" s="5">
        <f>VLOOKUP(CONCATENATE($F235," ",$G235),AllocFactorMatrix,(I$4+1),FALSE)*$E235</f>
        <v>-2569453.9474403053</v>
      </c>
      <c r="J235" s="5">
        <f>VLOOKUP(CONCATENATE($F235," ",$G235),AllocFactorMatrix,(J$4+1),FALSE)*$E235</f>
        <v>-127017.2898564339</v>
      </c>
      <c r="K235" s="5">
        <f>VLOOKUP(CONCATENATE($F235," ",$G235),AllocFactorMatrix,(K$4+1),FALSE)*$E235</f>
        <v>-465257.05328349239</v>
      </c>
      <c r="L235" s="5">
        <f>VLOOKUP(CONCATENATE($F235," ",$G235),AllocFactorMatrix,(L$4+1),FALSE)*$E235</f>
        <v>-14644.640189774429</v>
      </c>
      <c r="M235" s="5">
        <f>VLOOKUP(CONCATENATE($F235," ",$G235),AllocFactorMatrix,(M$4+1),FALSE)*$E235</f>
        <v>-1373.3274966029428</v>
      </c>
      <c r="N235" s="5">
        <f t="shared" si="113"/>
        <v>-481275.0209698698</v>
      </c>
      <c r="O235" s="5">
        <f>VLOOKUP(CONCATENATE($F235," ",$G235),AllocFactorMatrix,(O$4+1),FALSE)*$E235</f>
        <v>-353667.73623765097</v>
      </c>
      <c r="P235" s="5">
        <f>VLOOKUP(CONCATENATE($F235," ",$G235),AllocFactorMatrix,(P$4+1),FALSE)*$E235</f>
        <v>-65898.602998567527</v>
      </c>
      <c r="Q235" s="5">
        <f>VLOOKUP(CONCATENATE($F235," ",$G235),AllocFactorMatrix,(Q$4+1),FALSE)*$E235</f>
        <v>-29778.351663033194</v>
      </c>
      <c r="R235" s="5">
        <f>VLOOKUP(CONCATENATE($F235," ",$G235),AllocFactorMatrix,(R$4+1),FALSE)*$E235</f>
        <v>-1339.099187777852</v>
      </c>
      <c r="S235" s="5">
        <f t="shared" si="110"/>
        <v>-450683.79008702951</v>
      </c>
      <c r="T235" s="5">
        <f>VLOOKUP(CONCATENATE($F235," ",$G235),AllocFactorMatrix,(T$4+1),FALSE)*$E235</f>
        <v>-12354.519889665144</v>
      </c>
      <c r="U235" s="5">
        <f>VLOOKUP(CONCATENATE($F235," ",$G235),AllocFactorMatrix,(U$4+1),FALSE)*$E235</f>
        <v>-202179.61300850258</v>
      </c>
      <c r="V235" s="5">
        <f>VLOOKUP(CONCATENATE($F235," ",$G235),AllocFactorMatrix,(V$4+1),FALSE)*$E235</f>
        <v>-1068524.9356824977</v>
      </c>
      <c r="W235" s="5">
        <f>VLOOKUP(CONCATENATE($F235," ",$G235),AllocFactorMatrix,(W$4+1),FALSE)*$E235</f>
        <v>-192957.89336996147</v>
      </c>
      <c r="X235" s="5">
        <f t="shared" si="114"/>
        <v>-1476016.9619506269</v>
      </c>
      <c r="Y235" s="5">
        <f>VLOOKUP(CONCATENATE($F235," ",$G235),AllocFactorMatrix,(Y$4+1),FALSE)*$E235</f>
        <v>-108610.80059843496</v>
      </c>
      <c r="Z235" s="5">
        <f>VLOOKUP(CONCATENATE($F235," ",$G235),AllocFactorMatrix,(Z$4+1),FALSE)*$E235</f>
        <v>-1819.1893940192465</v>
      </c>
      <c r="AA235" s="5">
        <f t="shared" si="109"/>
        <v>-110429.98999245421</v>
      </c>
      <c r="AB235" s="5">
        <f>VLOOKUP(CONCATENATE($F235," ",$G235),AllocFactorMatrix,(AB$4+1),FALSE)*$E235</f>
        <v>-1409.3864032809358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-3513876.3296923735</v>
      </c>
      <c r="I236" s="5">
        <f>VLOOKUP(CONCATENATE($F236," ",$G236),AllocFactorMatrix,(I$4+1),FALSE)*$E243</f>
        <v>-1730875.710575586</v>
      </c>
      <c r="J236" s="5">
        <f>VLOOKUP(CONCATENATE($F236," ",$G236),AllocFactorMatrix,(J$4+1),FALSE)*$E243</f>
        <v>-85563.371180346061</v>
      </c>
      <c r="K236" s="5">
        <f>VLOOKUP(CONCATENATE($F236," ",$G236),AllocFactorMatrix,(K$4+1),FALSE)*$E243</f>
        <v>-313413.72492961463</v>
      </c>
      <c r="L236" s="5">
        <f>VLOOKUP(CONCATENATE($F236," ",$G236),AllocFactorMatrix,(L$4+1),FALSE)*$E243</f>
        <v>-9865.1513174039865</v>
      </c>
      <c r="M236" s="5">
        <f>VLOOKUP(CONCATENATE($F236," ",$G236),AllocFactorMatrix,(M$4+1),FALSE)*$E243</f>
        <v>-925.12232371537129</v>
      </c>
      <c r="N236" s="5">
        <f t="shared" si="113"/>
        <v>-324203.99857073399</v>
      </c>
      <c r="O236" s="5">
        <f>VLOOKUP(CONCATENATE($F236," ",$G236),AllocFactorMatrix,(O$4+1),FALSE)*$E243</f>
        <v>-238243.18582468966</v>
      </c>
      <c r="P236" s="5">
        <f>VLOOKUP(CONCATENATE($F236," ",$G236),AllocFactorMatrix,(P$4+1),FALSE)*$E243</f>
        <v>-44391.646483764795</v>
      </c>
      <c r="Q236" s="5">
        <f>VLOOKUP(CONCATENATE($F236," ",$G236),AllocFactorMatrix,(Q$4+1),FALSE)*$E243</f>
        <v>-20059.758473534472</v>
      </c>
      <c r="R236" s="5">
        <f>VLOOKUP(CONCATENATE($F236," ",$G236),AllocFactorMatrix,(R$4+1),FALSE)*$E243</f>
        <v>-902.06491557678635</v>
      </c>
      <c r="S236" s="5">
        <f t="shared" si="110"/>
        <v>-303596.6556975657</v>
      </c>
      <c r="T236" s="5">
        <f>VLOOKUP(CONCATENATE($F236," ",$G236),AllocFactorMatrix,(T$4+1),FALSE)*$E243</f>
        <v>-8322.4447023645935</v>
      </c>
      <c r="U236" s="5">
        <f>VLOOKUP(CONCATENATE($F236," ",$G236),AllocFactorMatrix,(U$4+1),FALSE)*$E243</f>
        <v>-136195.38956073043</v>
      </c>
      <c r="V236" s="5">
        <f>VLOOKUP(CONCATENATE($F236," ",$G236),AllocFactorMatrix,(V$4+1),FALSE)*$E243</f>
        <v>-719796.46070700523</v>
      </c>
      <c r="W236" s="5">
        <f>VLOOKUP(CONCATENATE($F236," ",$G236),AllocFactorMatrix,(W$4+1),FALSE)*$E243</f>
        <v>-129983.31070717098</v>
      </c>
      <c r="X236" s="5">
        <f>SUBTOTAL(9,T236:W236)</f>
        <v>-994297.60567727126</v>
      </c>
      <c r="Y236" s="5">
        <f>VLOOKUP(CONCATENATE($F236," ",$G236),AllocFactorMatrix,(Y$4+1),FALSE)*$E243</f>
        <v>-73164.104322351108</v>
      </c>
      <c r="Z236" s="5">
        <f>VLOOKUP(CONCATENATE($F236," ",$G236),AllocFactorMatrix,(Z$4+1),FALSE)*$E243</f>
        <v>-1225.4707807398004</v>
      </c>
      <c r="AA236" s="5">
        <f t="shared" si="109"/>
        <v>-74389.575103090901</v>
      </c>
      <c r="AB236" s="5">
        <f>VLOOKUP(CONCATENATE($F236," ",$G236),AllocFactorMatrix,(AB$4+1),FALSE)*$E243</f>
        <v>-949.4128877790032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578</v>
      </c>
      <c r="G243" s="55" t="str">
        <f>$G$15</f>
        <v>TOTAL</v>
      </c>
      <c r="H243" s="4">
        <f t="shared" si="112"/>
        <v>-187395955.70329997</v>
      </c>
      <c r="I243" s="5">
        <f>VLOOKUP(CONCATENATE($F243," ",$G243),AllocFactorMatrix,(I$4+1),FALSE)*$E243</f>
        <v>-92107445.597514585</v>
      </c>
      <c r="J243" s="5">
        <f>VLOOKUP(CONCATENATE($F243," ",$G243),AllocFactorMatrix,(J$4+1),FALSE)*$E243</f>
        <v>-4533167.4063310632</v>
      </c>
      <c r="K243" s="5">
        <f>VLOOKUP(CONCATENATE($F243," ",$G243),AllocFactorMatrix,(K$4+1),FALSE)*$E243</f>
        <v>-16584121.003331341</v>
      </c>
      <c r="L243" s="5">
        <f>VLOOKUP(CONCATENATE($F243," ",$G243),AllocFactorMatrix,(L$4+1),FALSE)*$E243</f>
        <v>-520246.87689481495</v>
      </c>
      <c r="M243" s="5">
        <f>VLOOKUP(CONCATENATE($F243," ",$G243),AllocFactorMatrix,(M$4+1),FALSE)*$E243</f>
        <v>-51638.5875000585</v>
      </c>
      <c r="N243" s="5">
        <f t="shared" si="113"/>
        <v>-17156006.467726216</v>
      </c>
      <c r="O243" s="5">
        <f>VLOOKUP(CONCATENATE($F243," ",$G243),AllocFactorMatrix,(O$4+1),FALSE)*$E243</f>
        <v>-12592590.423433967</v>
      </c>
      <c r="P243" s="5">
        <f>VLOOKUP(CONCATENATE($F243," ",$G243),AllocFactorMatrix,(P$4+1),FALSE)*$E243</f>
        <v>-2345391.0609090491</v>
      </c>
      <c r="Q243" s="5">
        <f>VLOOKUP(CONCATENATE($F243," ",$G243),AllocFactorMatrix,(Q$4+1),FALSE)*$E243</f>
        <v>-1120153.2406880285</v>
      </c>
      <c r="R243" s="5">
        <f>VLOOKUP(CONCATENATE($F243," ",$G243),AllocFactorMatrix,(R$4+1),FALSE)*$E243</f>
        <v>-39096.727075538525</v>
      </c>
      <c r="S243" s="5">
        <f t="shared" si="110"/>
        <v>-16097231.452106582</v>
      </c>
      <c r="T243" s="5">
        <f>VLOOKUP(CONCATENATE($F243," ",$G243),AllocFactorMatrix,(T$4+1),FALSE)*$E243</f>
        <v>-439859.07105158782</v>
      </c>
      <c r="U243" s="5">
        <f>VLOOKUP(CONCATENATE($F243," ",$G243),AllocFactorMatrix,(U$4+1),FALSE)*$E243</f>
        <v>-7198673.1966102161</v>
      </c>
      <c r="V243" s="5">
        <f>VLOOKUP(CONCATENATE($F243," ",$G243),AllocFactorMatrix,(V$4+1),FALSE)*$E243</f>
        <v>-40224242.951312058</v>
      </c>
      <c r="W243" s="5">
        <f>VLOOKUP(CONCATENATE($F243," ",$G243),AllocFactorMatrix,(W$4+1),FALSE)*$E243</f>
        <v>-5633654.4469682351</v>
      </c>
      <c r="X243" s="5">
        <f t="shared" si="115"/>
        <v>-53496429.665942095</v>
      </c>
      <c r="Y243" s="5">
        <f>VLOOKUP(CONCATENATE($F243," ",$G243),AllocFactorMatrix,(Y$4+1),FALSE)*$E243</f>
        <v>-3853274.2121277936</v>
      </c>
      <c r="Z243" s="5">
        <f>VLOOKUP(CONCATENATE($F243," ",$G243),AllocFactorMatrix,(Z$4+1),FALSE)*$E243</f>
        <v>-64486.570125128368</v>
      </c>
      <c r="AA243" s="5">
        <f t="shared" si="109"/>
        <v>-3917760.7822529217</v>
      </c>
      <c r="AB243" s="5">
        <f>VLOOKUP(CONCATENATE($F243," ",$G243),AllocFactorMatrix,(AB$4+1),FALSE)*$E243</f>
        <v>-50259.263956072078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579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-10654056.204469383</v>
      </c>
      <c r="I252" s="5">
        <f ca="1">VLOOKUP(CONCATENATE($F252," ",$G252),AllocFactorMatrix,(I$4+1),FALSE)*$E259</f>
        <v>-5248006.8656934211</v>
      </c>
      <c r="J252" s="5">
        <f ca="1">VLOOKUP(CONCATENATE($F252," ",$G252),AllocFactorMatrix,(J$4+1),FALSE)*$E259</f>
        <v>-259427.73167520374</v>
      </c>
      <c r="K252" s="5">
        <f ca="1">VLOOKUP(CONCATENATE($F252," ",$G252),AllocFactorMatrix,(K$4+1),FALSE)*$E259</f>
        <v>-950268.91311924695</v>
      </c>
      <c r="L252" s="5">
        <f ca="1">VLOOKUP(CONCATENATE($F252," ",$G252),AllocFactorMatrix,(L$4+1),FALSE)*$E259</f>
        <v>-29911.091552393562</v>
      </c>
      <c r="M252" s="5">
        <f ca="1">VLOOKUP(CONCATENATE($F252," ",$G252),AllocFactorMatrix,(M$4+1),FALSE)*$E259</f>
        <v>-2804.9664553037269</v>
      </c>
      <c r="N252" s="5">
        <f t="shared" ca="1" si="113"/>
        <v>-982984.97112694418</v>
      </c>
      <c r="O252" s="5">
        <f ca="1">VLOOKUP(CONCATENATE($F252," ",$G252),AllocFactorMatrix,(O$4+1),FALSE)*$E259</f>
        <v>-722352.19852780132</v>
      </c>
      <c r="P252" s="5">
        <f ca="1">VLOOKUP(CONCATENATE($F252," ",$G252),AllocFactorMatrix,(P$4+1),FALSE)*$E259</f>
        <v>-134595.25955723401</v>
      </c>
      <c r="Q252" s="5">
        <f ca="1">VLOOKUP(CONCATENATE($F252," ",$G252),AllocFactorMatrix,(Q$4+1),FALSE)*$E259</f>
        <v>-60821.091630116483</v>
      </c>
      <c r="R252" s="5">
        <f ca="1">VLOOKUP(CONCATENATE($F252," ",$G252),AllocFactorMatrix,(R$4+1),FALSE)*$E259</f>
        <v>-2735.0565042442422</v>
      </c>
      <c r="S252" s="5">
        <f t="shared" ca="1" si="110"/>
        <v>-920503.606219396</v>
      </c>
      <c r="T252" s="5">
        <f ca="1">VLOOKUP(CONCATENATE($F252," ",$G252),AllocFactorMatrix,(T$4+1),FALSE)*$E259</f>
        <v>-25233.612483266701</v>
      </c>
      <c r="U252" s="5">
        <f ca="1">VLOOKUP(CONCATENATE($F252," ",$G252),AllocFactorMatrix,(U$4+1),FALSE)*$E259</f>
        <v>-412943.76893926063</v>
      </c>
      <c r="V252" s="5">
        <f ca="1">VLOOKUP(CONCATENATE($F252," ",$G252),AllocFactorMatrix,(V$4+1),FALSE)*$E259</f>
        <v>-2182419.4219214148</v>
      </c>
      <c r="W252" s="5">
        <f ca="1">VLOOKUP(CONCATENATE($F252," ",$G252),AllocFactorMatrix,(W$4+1),FALSE)*$E259</f>
        <v>-394108.77560350701</v>
      </c>
      <c r="X252" s="5">
        <f ca="1">SUBTOTAL(9,T252:W252)</f>
        <v>-3014705.5789474491</v>
      </c>
      <c r="Y252" s="5">
        <f ca="1">VLOOKUP(CONCATENATE($F252," ",$G252),AllocFactorMatrix,(Y$4+1),FALSE)*$E259</f>
        <v>-221833.21393904375</v>
      </c>
      <c r="Z252" s="5">
        <f ca="1">VLOOKUP(CONCATENATE($F252," ",$G252),AllocFactorMatrix,(Z$4+1),FALSE)*$E259</f>
        <v>-3715.6215387010598</v>
      </c>
      <c r="AA252" s="5">
        <f t="shared" ca="1" si="109"/>
        <v>-225548.83547774481</v>
      </c>
      <c r="AB252" s="5">
        <f ca="1">VLOOKUP(CONCATENATE($F252," ",$G252),AllocFactorMatrix,(AB$4+1),FALSE)*$E259</f>
        <v>-2878.6153292226486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-947.90175516074862</v>
      </c>
      <c r="K253" s="5">
        <f ca="1">VLOOKUP(CONCATENATE($F253," ",$G253),AllocFactorMatrix,(K$4+1),FALSE)*$E259</f>
        <v>-3472.1098041598711</v>
      </c>
      <c r="L253" s="5">
        <f ca="1">VLOOKUP(CONCATENATE($F253," ",$G253),AllocFactorMatrix,(L$4+1),FALSE)*$E259</f>
        <v>-109.28968926415538</v>
      </c>
      <c r="M253" s="5">
        <f ca="1">VLOOKUP(CONCATENATE($F253," ",$G253),AllocFactorMatrix,(M$4+1),FALSE)*$E259</f>
        <v>-10.248837350504264</v>
      </c>
      <c r="N253" s="5">
        <f t="shared" ca="1" si="113"/>
        <v>-3591.6483307745307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-491.78660256085925</v>
      </c>
      <c r="Q253" s="5">
        <f ca="1">VLOOKUP(CONCATENATE($F253," ",$G253),AllocFactorMatrix,(Q$4+1),FALSE)*$E259</f>
        <v>-222.22920863047648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-92.199031335171924</v>
      </c>
      <c r="U253" s="5">
        <f ca="1">VLOOKUP(CONCATENATE($F253," ",$G253),AllocFactorMatrix,(U$4+1),FALSE)*$E259</f>
        <v>-1508.8214387592122</v>
      </c>
      <c r="V253" s="5">
        <f ca="1">VLOOKUP(CONCATENATE($F253," ",$G253),AllocFactorMatrix,(V$4+1),FALSE)*$E259</f>
        <v>-7974.1636993773454</v>
      </c>
      <c r="W253" s="5">
        <f ca="1">VLOOKUP(CONCATENATE($F253," ",$G253),AllocFactorMatrix,(W$4+1),FALSE)*$E259</f>
        <v>-1440.0017982137897</v>
      </c>
      <c r="X253" s="5">
        <f t="shared" ref="X253:X259" ca="1" si="118">SUBTOTAL(9,T253:W253)</f>
        <v>-11015.18596768552</v>
      </c>
      <c r="Y253" s="5">
        <f ca="1">VLOOKUP(CONCATENATE($F253," ",$G253),AllocFactorMatrix,(Y$4+1),FALSE)*$E259</f>
        <v>-810.53822383579734</v>
      </c>
      <c r="Z253" s="5">
        <f ca="1">VLOOKUP(CONCATENATE($F253," ",$G253),AllocFactorMatrix,(Z$4+1),FALSE)*$E259</f>
        <v>-13.576205424550821</v>
      </c>
      <c r="AA253" s="5">
        <f t="shared" ca="1" si="109"/>
        <v>-824.11442926034817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-8562.5417919392203</v>
      </c>
      <c r="I254" s="5">
        <f ca="1">VLOOKUP(CONCATENATE($F254," ",$G254),AllocFactorMatrix,(I$4+1),FALSE)*$E259</f>
        <v>-4168.822736376912</v>
      </c>
      <c r="J254" s="5">
        <f ca="1">VLOOKUP(CONCATENATE($F254," ",$G254),AllocFactorMatrix,(J$4+1),FALSE)*$E259</f>
        <v>-201.19283872514939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-22.608620081659588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-102.79914303774976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-2202.1940839887779</v>
      </c>
      <c r="W254" s="5">
        <f ca="1">VLOOKUP(CONCATENATE($F254," ",$G254),AllocFactorMatrix,(W$4+1),FALSE)*$E259</f>
        <v>0</v>
      </c>
      <c r="X254" s="5">
        <f t="shared" ca="1" si="118"/>
        <v>-2537.6070155160364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-2.2224738010266916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-5486007.4961981969</v>
      </c>
      <c r="I255" s="5">
        <f ca="1">VLOOKUP(CONCATENATE($F255," ",$G255),AllocFactorMatrix,(I$4+1),FALSE)*$E259</f>
        <v>-3666532.7908221325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-627559.18441876222</v>
      </c>
      <c r="L255" s="5">
        <f ca="1">VLOOKUP(CONCATENATE($F255," ",$G255),AllocFactorMatrix,(L$4+1),FALSE)*$E259</f>
        <v>-19394.844261054652</v>
      </c>
      <c r="M255" s="5">
        <f ca="1">VLOOKUP(CONCATENATE($F255," ",$G255),AllocFactorMatrix,(M$4+1),FALSE)*$E259</f>
        <v>0</v>
      </c>
      <c r="N255" s="5">
        <f t="shared" ca="1" si="113"/>
        <v>-646954.02867981687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-16775.163333487188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-1917.9666128952772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-2264142.7693900731</v>
      </c>
      <c r="I256" s="5">
        <f ca="1">VLOOKUP(CONCATENATE($F256," ",$G256),AllocFactorMatrix,(I$4+1),FALSE)*$E259</f>
        <v>-1692902.8353111995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-246267.62943776304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-246267.62943776304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-57880.007986838988</v>
      </c>
      <c r="Z256" s="5">
        <f ca="1">VLOOKUP(CONCATENATE($F256," ",$G256),AllocFactorMatrix,(Z$4+1),FALSE)*$E259</f>
        <v>0</v>
      </c>
      <c r="AA256" s="5">
        <f t="shared" ca="1" si="109"/>
        <v>-57880.007986838988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-2804728.7749608923</v>
      </c>
      <c r="I257" s="5">
        <f ca="1">VLOOKUP(CONCATENATE($F257," ",$G257),AllocFactorMatrix,(I$4+1),FALSE)*$E259</f>
        <v>-1052410.212940447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-208626.04420727762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-814.2319240698921</v>
      </c>
      <c r="S257" s="5">
        <f t="shared" ca="1" si="117"/>
        <v>-265688.57603215112</v>
      </c>
      <c r="T257" s="5">
        <f ca="1">VLOOKUP(CONCATENATE($F257," ",$G257),AllocFactorMatrix,(T$4+1),FALSE)*$E259</f>
        <v>-7994.9453595854466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-797015.17536402191</v>
      </c>
      <c r="W257" s="5">
        <f ca="1">VLOOKUP(CONCATENATE($F257," ",$G257),AllocFactorMatrix,(W$4+1),FALSE)*$E259</f>
        <v>-151212.43263791938</v>
      </c>
      <c r="X257" s="5">
        <f t="shared" ca="1" si="118"/>
        <v>-1096601.8168111977</v>
      </c>
      <c r="Y257" s="5">
        <f ca="1">VLOOKUP(CONCATENATE($F257," ",$G257),AllocFactorMatrix,(Y$4+1),FALSE)*$E259</f>
        <v>-56523.084088569267</v>
      </c>
      <c r="Z257" s="5">
        <f ca="1">VLOOKUP(CONCATENATE($F257," ",$G257),AllocFactorMatrix,(Z$4+1),FALSE)*$E259</f>
        <v>-920.10570243423103</v>
      </c>
      <c r="AA257" s="5">
        <f t="shared" ca="1" si="109"/>
        <v>-57443.189791003497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-2114023.2292358186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-258491.44408757833</v>
      </c>
      <c r="K258" s="5">
        <f ca="1">VLOOKUP(CONCATENATE($F258," ",$G258),AllocFactorMatrix,(K$4+1),FALSE)*$E259</f>
        <v>-74431.604074644594</v>
      </c>
      <c r="L258" s="5">
        <f ca="1">VLOOKUP(CONCATENATE($F258," ",$G258),AllocFactorMatrix,(L$4+1),FALSE)*$E259</f>
        <v>-12442.204067050958</v>
      </c>
      <c r="M258" s="5">
        <f ca="1">VLOOKUP(CONCATENATE($F258," ",$G258),AllocFactorMatrix,(M$4+1),FALSE)*$E259</f>
        <v>-1965.8085762558071</v>
      </c>
      <c r="N258" s="5">
        <f t="shared" ca="1" si="113"/>
        <v>-88839.616717951358</v>
      </c>
      <c r="O258" s="5">
        <f ca="1">VLOOKUP(CONCATENATE($F258," ",$G258),AllocFactorMatrix,(O$4+1),FALSE)*$E259</f>
        <v>-13889.111249796582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-25469.794168263314</v>
      </c>
      <c r="T258" s="5">
        <f ca="1">VLOOKUP(CONCATENATE($F258," ",$G258),AllocFactorMatrix,(T$4+1),FALSE)*$E259</f>
        <v>-96.595323014146857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-3801.4781617947438</v>
      </c>
      <c r="Z258" s="5">
        <f ca="1">VLOOKUP(CONCATENATE($F258," ",$G258),AllocFactorMatrix,(Z$4+1),FALSE)*$E259</f>
        <v>-60.225861130531108</v>
      </c>
      <c r="AA258" s="5">
        <f t="shared" ca="1" si="109"/>
        <v>-3861.7040229252748</v>
      </c>
      <c r="AB258" s="5">
        <f ca="1">VLOOKUP(CONCATENATE($F258," ",$G258),AllocFactorMatrix,(AB$4+1),FALSE)*$E259</f>
        <v>-108.32288322854006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-46022.298464654014</v>
      </c>
    </row>
    <row r="259" spans="4:30" collapsed="1">
      <c r="D259" s="108" t="s">
        <v>152</v>
      </c>
      <c r="E259" s="61">
        <f>-11599721-10474605-1296123</f>
        <v>-23370449</v>
      </c>
      <c r="F259" s="61" t="s">
        <v>580</v>
      </c>
      <c r="G259" s="55" t="str">
        <f>$G$15</f>
        <v>TOTAL</v>
      </c>
      <c r="H259" s="4">
        <f t="shared" ca="1" si="112"/>
        <v>-23370449</v>
      </c>
      <c r="I259" s="5">
        <f ca="1">VLOOKUP(CONCATENATE($F259," ",$G259),AllocFactorMatrix,(I$4+1),FALSE)*$E259</f>
        <v>-13193668.485349001</v>
      </c>
      <c r="J259" s="5">
        <f ca="1">VLOOKUP(CONCATENATE($F259," ",$G259),AllocFactorMatrix,(J$4+1),FALSE)*$E259</f>
        <v>-841717.42198839423</v>
      </c>
      <c r="K259" s="5">
        <f ca="1">VLOOKUP(CONCATENATE($F259," ",$G259),AllocFactorMatrix,(K$4+1),FALSE)*$E259</f>
        <v>-2131559.7694954691</v>
      </c>
      <c r="L259" s="5">
        <f ca="1">VLOOKUP(CONCATENATE($F259," ",$G259),AllocFactorMatrix,(L$4+1),FALSE)*$E259</f>
        <v>-69152.724201748511</v>
      </c>
      <c r="M259" s="5">
        <f ca="1">VLOOKUP(CONCATENATE($F259," ",$G259),AllocFactorMatrix,(M$4+1),FALSE)*$E259</f>
        <v>-5454.2962840426671</v>
      </c>
      <c r="N259" s="5">
        <f t="shared" ca="1" si="113"/>
        <v>-2206166.7899812604</v>
      </c>
      <c r="O259" s="5">
        <f ca="1">VLOOKUP(CONCATENATE($F259," ",$G259),AllocFactorMatrix,(O$4+1),FALSE)*$E259</f>
        <v>-1575542.0742532702</v>
      </c>
      <c r="P259" s="5">
        <f ca="1">VLOOKUP(CONCATENATE($F259," ",$G259),AllocFactorMatrix,(P$4+1),FALSE)*$E259</f>
        <v>-265073.98396581947</v>
      </c>
      <c r="Q259" s="5">
        <f ca="1">VLOOKUP(CONCATENATE($F259," ",$G259),AllocFactorMatrix,(Q$4+1),FALSE)*$E259</f>
        <v>-85500.298478618584</v>
      </c>
      <c r="R259" s="5">
        <f ca="1">VLOOKUP(CONCATENATE($F259," ",$G259),AllocFactorMatrix,(R$4+1),FALSE)*$E259</f>
        <v>-4750.0909143950967</v>
      </c>
      <c r="S259" s="5">
        <f t="shared" ca="1" si="117"/>
        <v>-1930866.4476121033</v>
      </c>
      <c r="T259" s="5">
        <f ca="1">VLOOKUP(CONCATENATE($F259," ",$G259),AllocFactorMatrix,(T$4+1),FALSE)*$E259</f>
        <v>-54454.685183294518</v>
      </c>
      <c r="U259" s="5">
        <f ca="1">VLOOKUP(CONCATENATE($F259," ",$G259),AllocFactorMatrix,(U$4+1),FALSE)*$E259</f>
        <v>-827816.99260698783</v>
      </c>
      <c r="V259" s="5">
        <f ca="1">VLOOKUP(CONCATENATE($F259," ",$G259),AllocFactorMatrix,(V$4+1),FALSE)*$E259</f>
        <v>-2999649.8253454962</v>
      </c>
      <c r="W259" s="5">
        <f ca="1">VLOOKUP(CONCATENATE($F259," ",$G259),AllocFactorMatrix,(W$4+1),FALSE)*$E259</f>
        <v>-548548.08893741586</v>
      </c>
      <c r="X259" s="5">
        <f t="shared" ca="1" si="118"/>
        <v>-4430469.5920731947</v>
      </c>
      <c r="Y259" s="5">
        <f ca="1">VLOOKUP(CONCATENATE($F259," ",$G259),AllocFactorMatrix,(Y$4+1),FALSE)*$E259</f>
        <v>-482910.12899925315</v>
      </c>
      <c r="Z259" s="5">
        <f ca="1">VLOOKUP(CONCATENATE($F259," ",$G259),AllocFactorMatrix,(Z$4+1),FALSE)*$E259</f>
        <v>-7079.6740332124546</v>
      </c>
      <c r="AA259" s="5">
        <f t="shared" ca="1" si="109"/>
        <v>-489989.80303246563</v>
      </c>
      <c r="AB259" s="5">
        <f ca="1">VLOOKUP(CONCATENATE($F259," ",$G259),AllocFactorMatrix,(AB$4+1),FALSE)*$E259</f>
        <v>-6544.5718383083758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2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-431054034.92086178</v>
      </c>
      <c r="I270" s="4">
        <f t="shared" ca="1" si="124"/>
        <v>-212329885.56983125</v>
      </c>
      <c r="J270" s="4">
        <f t="shared" ca="1" si="124"/>
        <v>-10496224.945955474</v>
      </c>
      <c r="K270" s="4">
        <f t="shared" ca="1" si="124"/>
        <v>-38447070.430140845</v>
      </c>
      <c r="L270" s="4">
        <f t="shared" ca="1" si="124"/>
        <v>-1210177.2747489172</v>
      </c>
      <c r="M270" s="4">
        <f t="shared" ca="1" si="124"/>
        <v>-113486.55246150514</v>
      </c>
      <c r="N270" s="4">
        <f t="shared" ca="1" si="124"/>
        <v>-39770734.257351264</v>
      </c>
      <c r="O270" s="4">
        <f t="shared" ca="1" si="124"/>
        <v>-29225754.382518008</v>
      </c>
      <c r="P270" s="4">
        <f t="shared" ca="1" si="124"/>
        <v>-5445609.5030762004</v>
      </c>
      <c r="Q270" s="4">
        <f t="shared" ca="1" si="124"/>
        <v>-2460769.5371885733</v>
      </c>
      <c r="R270" s="4">
        <f t="shared" ca="1" si="124"/>
        <v>-110658.05541709595</v>
      </c>
      <c r="S270" s="4">
        <f t="shared" ca="1" si="124"/>
        <v>-37242791.478199877</v>
      </c>
      <c r="T270" s="4">
        <f t="shared" ca="1" si="124"/>
        <v>-1020930.4576390927</v>
      </c>
      <c r="U270" s="4">
        <f t="shared" ca="1" si="124"/>
        <v>-16707352.991250863</v>
      </c>
      <c r="V270" s="4">
        <f t="shared" ca="1" si="124"/>
        <v>-88298830.009385481</v>
      </c>
      <c r="W270" s="4">
        <f t="shared" ca="1" si="124"/>
        <v>-15945305.211581914</v>
      </c>
      <c r="X270" s="4">
        <f t="shared" ref="I270:AD277" ca="1" si="125">X228+X236+X244+X252+X220+X261</f>
        <v>-121972418.66985735</v>
      </c>
      <c r="Y270" s="4">
        <f t="shared" ca="1" si="125"/>
        <v>-8975182.795429036</v>
      </c>
      <c r="Z270" s="4">
        <f t="shared" ca="1" si="125"/>
        <v>-150330.88109898151</v>
      </c>
      <c r="AA270" s="4">
        <f t="shared" ca="1" si="125"/>
        <v>-9125513.676528018</v>
      </c>
      <c r="AB270" s="4">
        <f t="shared" ca="1" si="125"/>
        <v>-116466.32313859348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-2804728.7749608923</v>
      </c>
      <c r="I275" s="4">
        <f t="shared" ca="1" si="125"/>
        <v>-1052410.212940447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-208626.04420727762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-814.2319240698921</v>
      </c>
      <c r="S275" s="4">
        <f t="shared" ca="1" si="125"/>
        <v>-265688.57603215112</v>
      </c>
      <c r="T275" s="4">
        <f t="shared" ca="1" si="125"/>
        <v>-7994.9453595854466</v>
      </c>
      <c r="U275" s="4">
        <f t="shared" ca="1" si="125"/>
        <v>-140379.26344967089</v>
      </c>
      <c r="V275" s="4">
        <f t="shared" ca="1" si="125"/>
        <v>-797015.17536402191</v>
      </c>
      <c r="W275" s="4">
        <f t="shared" ca="1" si="125"/>
        <v>-151212.43263791938</v>
      </c>
      <c r="X275" s="4">
        <f t="shared" ca="1" si="125"/>
        <v>-1096601.8168111977</v>
      </c>
      <c r="Y275" s="4">
        <f t="shared" ca="1" si="125"/>
        <v>-56523.084088569267</v>
      </c>
      <c r="Z275" s="4">
        <f t="shared" ca="1" si="125"/>
        <v>-920.10570243423103</v>
      </c>
      <c r="AA275" s="4">
        <f t="shared" ca="1" si="125"/>
        <v>-57443.189791003497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-857804659.99999988</v>
      </c>
      <c r="I277" s="4">
        <f t="shared" ca="1" si="125"/>
        <v>-462870684.24435073</v>
      </c>
      <c r="J277" s="4">
        <f t="shared" ca="1" si="125"/>
        <v>-25986855.680782288</v>
      </c>
      <c r="K277" s="4">
        <f t="shared" ca="1" si="125"/>
        <v>-79272722.628124639</v>
      </c>
      <c r="L277" s="4">
        <f t="shared" ca="1" si="125"/>
        <v>-2586654.2788546346</v>
      </c>
      <c r="M277" s="4">
        <f t="shared" ca="1" si="125"/>
        <v>-226801.38037771807</v>
      </c>
      <c r="N277" s="4">
        <f t="shared" ca="1" si="125"/>
        <v>-82086178.287356988</v>
      </c>
      <c r="O277" s="4">
        <f t="shared" ca="1" si="125"/>
        <v>-58615254.887719393</v>
      </c>
      <c r="P277" s="4">
        <f t="shared" ca="1" si="125"/>
        <v>-10048741.268228663</v>
      </c>
      <c r="Q277" s="4">
        <f t="shared" ca="1" si="125"/>
        <v>-3799508.8414146514</v>
      </c>
      <c r="R277" s="4">
        <f t="shared" ca="1" si="125"/>
        <v>-187680.84989598196</v>
      </c>
      <c r="S277" s="4">
        <f t="shared" ca="1" si="125"/>
        <v>-72651185.847258702</v>
      </c>
      <c r="T277" s="4">
        <f t="shared" ca="1" si="125"/>
        <v>-2008696.3053593508</v>
      </c>
      <c r="U277" s="4">
        <f t="shared" ca="1" si="125"/>
        <v>-30650361.797902383</v>
      </c>
      <c r="V277" s="4">
        <f t="shared" ca="1" si="125"/>
        <v>-129143643.77637376</v>
      </c>
      <c r="W277" s="4">
        <f t="shared" ca="1" si="125"/>
        <v>-21697483.731003016</v>
      </c>
      <c r="X277" s="4">
        <f t="shared" ca="1" si="125"/>
        <v>-183500185.61063853</v>
      </c>
      <c r="Y277" s="4">
        <f t="shared" ca="1" si="125"/>
        <v>-18205691.704931017</v>
      </c>
      <c r="Z277" s="4">
        <f t="shared" ca="1" si="125"/>
        <v>-274664.6105084687</v>
      </c>
      <c r="AA277" s="4">
        <f t="shared" ca="1" si="125"/>
        <v>-18480356.315439485</v>
      </c>
      <c r="AB277" s="4">
        <f t="shared" ca="1" si="125"/>
        <v>-234552.89858302526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93260267.999999985</v>
      </c>
      <c r="I279" s="5">
        <f>VLOOKUP(CONCATENATE($F279," ",$G279),AllocFactorMatrix,(I$4+1),FALSE)*$E286</f>
        <v>45938421.702251956</v>
      </c>
      <c r="J279" s="5">
        <f>VLOOKUP(CONCATENATE($F279," ",$G279),AllocFactorMatrix,(J$4+1),FALSE)*$E286</f>
        <v>2270900.3330123285</v>
      </c>
      <c r="K279" s="5">
        <f>VLOOKUP(CONCATENATE($F279," ",$G279),AllocFactorMatrix,(K$4+1),FALSE)*$E286</f>
        <v>8318177.7727427958</v>
      </c>
      <c r="L279" s="5">
        <f>VLOOKUP(CONCATENATE($F279," ",$G279),AllocFactorMatrix,(L$4+1),FALSE)*$E286</f>
        <v>261826.70344638839</v>
      </c>
      <c r="M279" s="5">
        <f>VLOOKUP(CONCATENATE($F279," ",$G279),AllocFactorMatrix,(M$4+1),FALSE)*$E286</f>
        <v>24553.270447634539</v>
      </c>
      <c r="N279" s="5">
        <f t="shared" ref="N279:N286" si="128">SUBTOTAL(9,K279:M279)</f>
        <v>8604557.7466368191</v>
      </c>
      <c r="O279" s="5">
        <f>VLOOKUP(CONCATENATE($F279," ",$G279),AllocFactorMatrix,(O$4+1),FALSE)*$E286</f>
        <v>6323109.0893655652</v>
      </c>
      <c r="P279" s="5">
        <f>VLOOKUP(CONCATENATE($F279," ",$G279),AllocFactorMatrix,(P$4+1),FALSE)*$E286</f>
        <v>1178179.4404812197</v>
      </c>
      <c r="Q279" s="5">
        <f>VLOOKUP(CONCATENATE($F279," ",$G279),AllocFactorMatrix,(Q$4+1),FALSE)*$E286</f>
        <v>532397.3514517158</v>
      </c>
      <c r="R279" s="5">
        <f>VLOOKUP(CONCATENATE($F279," ",$G279),AllocFactorMatrix,(R$4+1),FALSE)*$E286</f>
        <v>23941.313776245916</v>
      </c>
      <c r="S279" s="5">
        <f t="shared" ref="S279:S286" si="129">SUBTOTAL(9,O279:R279)</f>
        <v>8057627.1950747464</v>
      </c>
      <c r="T279" s="5">
        <f>VLOOKUP(CONCATENATE($F279," ",$G279),AllocFactorMatrix,(T$4+1),FALSE)*$E286</f>
        <v>220882.39611598724</v>
      </c>
      <c r="U279" s="5">
        <f>VLOOKUP(CONCATENATE($F279," ",$G279),AllocFactorMatrix,(U$4+1),FALSE)*$E286</f>
        <v>3614702.7780884076</v>
      </c>
      <c r="V279" s="5">
        <f>VLOOKUP(CONCATENATE($F279," ",$G279),AllocFactorMatrix,(V$4+1),FALSE)*$E286</f>
        <v>19103805.749721307</v>
      </c>
      <c r="W279" s="5">
        <f>VLOOKUP(CONCATENATE($F279," ",$G279),AllocFactorMatrix,(W$4+1),FALSE)*$E286</f>
        <v>3449830.6868811441</v>
      </c>
      <c r="X279" s="5">
        <f>SUBTOTAL(9,T279:W279)</f>
        <v>26389221.610806845</v>
      </c>
      <c r="Y279" s="5">
        <f>VLOOKUP(CONCATENATE($F279," ",$G279),AllocFactorMatrix,(Y$4+1),FALSE)*$E286</f>
        <v>1941816.7678313758</v>
      </c>
      <c r="Z279" s="5">
        <f>VLOOKUP(CONCATENATE($F279," ",$G279),AllocFactorMatrix,(Z$4+1),FALSE)*$E286</f>
        <v>32524.688610190347</v>
      </c>
      <c r="AA279" s="5">
        <f t="shared" ref="AA279:AA286" si="130">SUBTOTAL(9,Y279:Z279)</f>
        <v>1974341.4564415661</v>
      </c>
      <c r="AB279" s="5">
        <f>VLOOKUP(CONCATENATE($F279," ",$G279),AllocFactorMatrix,(AB$4+1),FALSE)*$E286</f>
        <v>25197.955775716018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5" t="str">
        <f>D200</f>
        <v>Adj 4 - Move FGD from Base Rates to Environmental (Mitchell)</v>
      </c>
      <c r="E286" s="61">
        <v>93260268</v>
      </c>
      <c r="F286" s="97" t="s">
        <v>30</v>
      </c>
      <c r="G286" s="55" t="str">
        <f>$G$15</f>
        <v>TOTAL</v>
      </c>
      <c r="H286" s="4">
        <f t="shared" si="127"/>
        <v>93260267.999999985</v>
      </c>
      <c r="I286" s="5">
        <f>VLOOKUP(CONCATENATE($F286," ",$G286),AllocFactorMatrix,(I$4+1),FALSE)*$E286</f>
        <v>45938421.702251956</v>
      </c>
      <c r="J286" s="5">
        <f>VLOOKUP(CONCATENATE($F286," ",$G286),AllocFactorMatrix,(J$4+1),FALSE)*$E286</f>
        <v>2270900.3330123285</v>
      </c>
      <c r="K286" s="5">
        <f>VLOOKUP(CONCATENATE($F286," ",$G286),AllocFactorMatrix,(K$4+1),FALSE)*$E286</f>
        <v>8318177.7727427958</v>
      </c>
      <c r="L286" s="5">
        <f>VLOOKUP(CONCATENATE($F286," ",$G286),AllocFactorMatrix,(L$4+1),FALSE)*$E286</f>
        <v>261826.70344638839</v>
      </c>
      <c r="M286" s="5">
        <f>VLOOKUP(CONCATENATE($F286," ",$G286),AllocFactorMatrix,(M$4+1),FALSE)*$E286</f>
        <v>24553.270447634539</v>
      </c>
      <c r="N286" s="5">
        <f t="shared" si="128"/>
        <v>8604557.7466368191</v>
      </c>
      <c r="O286" s="5">
        <f>VLOOKUP(CONCATENATE($F286," ",$G286),AllocFactorMatrix,(O$4+1),FALSE)*$E286</f>
        <v>6323109.0893655652</v>
      </c>
      <c r="P286" s="5">
        <f>VLOOKUP(CONCATENATE($F286," ",$G286),AllocFactorMatrix,(P$4+1),FALSE)*$E286</f>
        <v>1178179.4404812197</v>
      </c>
      <c r="Q286" s="5">
        <f>VLOOKUP(CONCATENATE($F286," ",$G286),AllocFactorMatrix,(Q$4+1),FALSE)*$E286</f>
        <v>532397.3514517158</v>
      </c>
      <c r="R286" s="5">
        <f>VLOOKUP(CONCATENATE($F286," ",$G286),AllocFactorMatrix,(R$4+1),FALSE)*$E286</f>
        <v>23941.313776245916</v>
      </c>
      <c r="S286" s="5">
        <f t="shared" si="129"/>
        <v>8057627.1950747464</v>
      </c>
      <c r="T286" s="5">
        <f>VLOOKUP(CONCATENATE($F286," ",$G286),AllocFactorMatrix,(T$4+1),FALSE)*$E286</f>
        <v>220882.39611598724</v>
      </c>
      <c r="U286" s="5">
        <f>VLOOKUP(CONCATENATE($F286," ",$G286),AllocFactorMatrix,(U$4+1),FALSE)*$E286</f>
        <v>3614702.7780884076</v>
      </c>
      <c r="V286" s="5">
        <f>VLOOKUP(CONCATENATE($F286," ",$G286),AllocFactorMatrix,(V$4+1),FALSE)*$E286</f>
        <v>19103805.749721307</v>
      </c>
      <c r="W286" s="5">
        <f>VLOOKUP(CONCATENATE($F286," ",$G286),AllocFactorMatrix,(W$4+1),FALSE)*$E286</f>
        <v>3449830.6868811441</v>
      </c>
      <c r="X286" s="5">
        <f t="shared" si="131"/>
        <v>26389221.610806845</v>
      </c>
      <c r="Y286" s="5">
        <f>VLOOKUP(CONCATENATE($F286," ",$G286),AllocFactorMatrix,(Y$4+1),FALSE)*$E286</f>
        <v>1941816.7678313758</v>
      </c>
      <c r="Z286" s="5">
        <f>VLOOKUP(CONCATENATE($F286," ",$G286),AllocFactorMatrix,(Z$4+1),FALSE)*$E286</f>
        <v>32524.688610190347</v>
      </c>
      <c r="AA286" s="5">
        <f t="shared" si="130"/>
        <v>1974341.4564415661</v>
      </c>
      <c r="AB286" s="5">
        <f>VLOOKUP(CONCATENATE($F286," ",$G286),AllocFactorMatrix,(AB$4+1),FALSE)*$E286</f>
        <v>25197.955775716018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93260267.999999985</v>
      </c>
      <c r="I287" s="58">
        <f t="shared" si="132"/>
        <v>45938421.702251956</v>
      </c>
      <c r="J287" s="58">
        <f t="shared" si="132"/>
        <v>2270900.3330123285</v>
      </c>
      <c r="K287" s="58">
        <f t="shared" si="132"/>
        <v>8318177.7727427958</v>
      </c>
      <c r="L287" s="58">
        <f t="shared" si="132"/>
        <v>261826.70344638839</v>
      </c>
      <c r="M287" s="58">
        <f t="shared" si="132"/>
        <v>24553.270447634539</v>
      </c>
      <c r="N287" s="58">
        <f t="shared" si="132"/>
        <v>8604557.7466368191</v>
      </c>
      <c r="O287" s="58">
        <f t="shared" si="132"/>
        <v>6323109.0893655652</v>
      </c>
      <c r="P287" s="58">
        <f t="shared" si="132"/>
        <v>1178179.4404812197</v>
      </c>
      <c r="Q287" s="58">
        <f t="shared" si="132"/>
        <v>532397.3514517158</v>
      </c>
      <c r="R287" s="58">
        <f t="shared" si="132"/>
        <v>23941.313776245916</v>
      </c>
      <c r="S287" s="58">
        <f t="shared" si="132"/>
        <v>8057627.1950747464</v>
      </c>
      <c r="T287" s="58">
        <f t="shared" si="132"/>
        <v>220882.39611598724</v>
      </c>
      <c r="U287" s="58">
        <f t="shared" si="132"/>
        <v>3614702.7780884076</v>
      </c>
      <c r="V287" s="58">
        <f t="shared" si="132"/>
        <v>19103805.749721307</v>
      </c>
      <c r="W287" s="58">
        <f t="shared" si="132"/>
        <v>3449830.6868811441</v>
      </c>
      <c r="X287" s="58">
        <f t="shared" si="132"/>
        <v>26389221.610806845</v>
      </c>
      <c r="Y287" s="58">
        <f t="shared" si="132"/>
        <v>1941816.7678313758</v>
      </c>
      <c r="Z287" s="58">
        <f t="shared" si="132"/>
        <v>32524.688610190347</v>
      </c>
      <c r="AA287" s="58">
        <f t="shared" si="132"/>
        <v>1974341.4564415661</v>
      </c>
      <c r="AB287" s="58">
        <f t="shared" si="132"/>
        <v>25197.955775716018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93260267.999999985</v>
      </c>
      <c r="I294" s="58">
        <f t="shared" ref="I294:AD294" si="139">I286</f>
        <v>45938421.702251956</v>
      </c>
      <c r="J294" s="58">
        <f t="shared" si="139"/>
        <v>2270900.3330123285</v>
      </c>
      <c r="K294" s="58">
        <f t="shared" si="139"/>
        <v>8318177.7727427958</v>
      </c>
      <c r="L294" s="58">
        <f t="shared" si="139"/>
        <v>261826.70344638839</v>
      </c>
      <c r="M294" s="58">
        <f t="shared" si="139"/>
        <v>24553.270447634539</v>
      </c>
      <c r="N294" s="58">
        <f t="shared" si="139"/>
        <v>8604557.7466368191</v>
      </c>
      <c r="O294" s="58">
        <f t="shared" si="139"/>
        <v>6323109.0893655652</v>
      </c>
      <c r="P294" s="58">
        <f t="shared" si="139"/>
        <v>1178179.4404812197</v>
      </c>
      <c r="Q294" s="58">
        <f t="shared" si="139"/>
        <v>532397.3514517158</v>
      </c>
      <c r="R294" s="58">
        <f t="shared" si="139"/>
        <v>23941.313776245916</v>
      </c>
      <c r="S294" s="58">
        <f t="shared" si="139"/>
        <v>8057627.1950747464</v>
      </c>
      <c r="T294" s="58">
        <f t="shared" si="139"/>
        <v>220882.39611598724</v>
      </c>
      <c r="U294" s="58">
        <f t="shared" si="139"/>
        <v>3614702.7780884076</v>
      </c>
      <c r="V294" s="58">
        <f t="shared" si="139"/>
        <v>19103805.749721307</v>
      </c>
      <c r="W294" s="58">
        <f t="shared" si="139"/>
        <v>3449830.6868811441</v>
      </c>
      <c r="X294" s="58">
        <f t="shared" si="139"/>
        <v>26389221.610806845</v>
      </c>
      <c r="Y294" s="58">
        <f t="shared" si="139"/>
        <v>1941816.7678313758</v>
      </c>
      <c r="Z294" s="58">
        <f t="shared" si="139"/>
        <v>32524.688610190347</v>
      </c>
      <c r="AA294" s="58">
        <f t="shared" si="139"/>
        <v>1974341.4564415661</v>
      </c>
      <c r="AB294" s="58">
        <f t="shared" si="139"/>
        <v>25197.955775716018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1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1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-337793766.92086178</v>
      </c>
      <c r="I296" s="58">
        <f t="shared" ca="1" si="140"/>
        <v>-166391463.86757928</v>
      </c>
      <c r="J296" s="58">
        <f t="shared" ca="1" si="140"/>
        <v>-8225324.6129431454</v>
      </c>
      <c r="K296" s="58">
        <f t="shared" ca="1" si="140"/>
        <v>-30128892.657398049</v>
      </c>
      <c r="L296" s="58">
        <f t="shared" ca="1" si="140"/>
        <v>-948350.57130252884</v>
      </c>
      <c r="M296" s="58">
        <f t="shared" ca="1" si="140"/>
        <v>-88933.282013870601</v>
      </c>
      <c r="N296" s="58">
        <f t="shared" ca="1" si="140"/>
        <v>-31166176.510714445</v>
      </c>
      <c r="O296" s="58">
        <f t="shared" ca="1" si="140"/>
        <v>-22902645.293152444</v>
      </c>
      <c r="P296" s="58">
        <f t="shared" ca="1" si="140"/>
        <v>-4267430.0625949809</v>
      </c>
      <c r="Q296" s="58">
        <f t="shared" ca="1" si="140"/>
        <v>-1928372.1857368574</v>
      </c>
      <c r="R296" s="58">
        <f t="shared" ca="1" si="140"/>
        <v>-86716.741640850028</v>
      </c>
      <c r="S296" s="58">
        <f t="shared" ca="1" si="140"/>
        <v>-29185164.283125132</v>
      </c>
      <c r="T296" s="58">
        <f t="shared" ca="1" si="140"/>
        <v>-800048.06152310548</v>
      </c>
      <c r="U296" s="58">
        <f t="shared" ca="1" si="140"/>
        <v>-13092650.213162456</v>
      </c>
      <c r="V296" s="58">
        <f t="shared" ca="1" si="140"/>
        <v>-69195024.259664178</v>
      </c>
      <c r="W296" s="58">
        <f t="shared" ca="1" si="140"/>
        <v>-12495474.52470077</v>
      </c>
      <c r="X296" s="58">
        <f t="shared" ca="1" si="140"/>
        <v>-95583197.0590505</v>
      </c>
      <c r="Y296" s="58">
        <f t="shared" ca="1" si="140"/>
        <v>-7033366.0275976602</v>
      </c>
      <c r="Z296" s="58">
        <f t="shared" ca="1" si="140"/>
        <v>-117806.19248879116</v>
      </c>
      <c r="AA296" s="58">
        <f t="shared" ca="1" si="140"/>
        <v>-7151172.2200864516</v>
      </c>
      <c r="AB296" s="58">
        <f t="shared" ca="1" si="140"/>
        <v>-91268.367362877456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1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1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1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1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1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-2804728.7749608923</v>
      </c>
      <c r="I301" s="58">
        <f t="shared" ca="1" si="145"/>
        <v>-1052410.212940447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-208626.04420727762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-814.2319240698921</v>
      </c>
      <c r="S301" s="58">
        <f t="shared" ca="1" si="145"/>
        <v>-265688.57603215112</v>
      </c>
      <c r="T301" s="58">
        <f t="shared" ca="1" si="145"/>
        <v>-7994.9453595854466</v>
      </c>
      <c r="U301" s="58">
        <f t="shared" ca="1" si="145"/>
        <v>-140379.26344967089</v>
      </c>
      <c r="V301" s="58">
        <f t="shared" ca="1" si="145"/>
        <v>-797015.17536402191</v>
      </c>
      <c r="W301" s="58">
        <f t="shared" ca="1" si="145"/>
        <v>-151212.43263791938</v>
      </c>
      <c r="X301" s="58">
        <f t="shared" ca="1" si="145"/>
        <v>-1096601.8168111977</v>
      </c>
      <c r="Y301" s="58">
        <f t="shared" ca="1" si="145"/>
        <v>-56523.084088569267</v>
      </c>
      <c r="Z301" s="58">
        <f t="shared" ca="1" si="145"/>
        <v>-920.10570243423103</v>
      </c>
      <c r="AA301" s="58">
        <f t="shared" ca="1" si="145"/>
        <v>-57443.189791003497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1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1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-764544391.99999988</v>
      </c>
      <c r="I303" s="58">
        <f t="shared" ca="1" si="147"/>
        <v>-416932262.54209876</v>
      </c>
      <c r="J303" s="58">
        <f t="shared" ca="1" si="147"/>
        <v>-23715955.347769961</v>
      </c>
      <c r="K303" s="58">
        <f t="shared" ca="1" si="147"/>
        <v>-70954544.855381846</v>
      </c>
      <c r="L303" s="58">
        <f t="shared" ca="1" si="147"/>
        <v>-2324827.5754082464</v>
      </c>
      <c r="M303" s="58">
        <f t="shared" ca="1" si="147"/>
        <v>-202248.10993008353</v>
      </c>
      <c r="N303" s="58">
        <f t="shared" ca="1" si="147"/>
        <v>-73481620.540720165</v>
      </c>
      <c r="O303" s="58">
        <f t="shared" ca="1" si="147"/>
        <v>-52292145.798353828</v>
      </c>
      <c r="P303" s="58">
        <f t="shared" ca="1" si="147"/>
        <v>-8870561.8277474437</v>
      </c>
      <c r="Q303" s="58">
        <f t="shared" ca="1" si="147"/>
        <v>-3267111.4899629354</v>
      </c>
      <c r="R303" s="58">
        <f t="shared" ca="1" si="147"/>
        <v>-163739.53611973603</v>
      </c>
      <c r="S303" s="58">
        <f t="shared" ca="1" si="147"/>
        <v>-64593558.652183957</v>
      </c>
      <c r="T303" s="58">
        <f t="shared" ca="1" si="147"/>
        <v>-1787813.9092433634</v>
      </c>
      <c r="U303" s="58">
        <f t="shared" ca="1" si="147"/>
        <v>-27035659.019813977</v>
      </c>
      <c r="V303" s="58">
        <f t="shared" ca="1" si="147"/>
        <v>-110039838.02665246</v>
      </c>
      <c r="W303" s="58">
        <f t="shared" ca="1" si="147"/>
        <v>-18247653.044121873</v>
      </c>
      <c r="X303" s="58">
        <f t="shared" ca="1" si="147"/>
        <v>-157110963.99983168</v>
      </c>
      <c r="Y303" s="58">
        <f t="shared" ca="1" si="147"/>
        <v>-16263874.937099641</v>
      </c>
      <c r="Z303" s="58">
        <f t="shared" ca="1" si="147"/>
        <v>-242139.92189827835</v>
      </c>
      <c r="AA303" s="58">
        <f t="shared" ca="1" si="147"/>
        <v>-16506014.858997919</v>
      </c>
      <c r="AB303" s="58">
        <f t="shared" ca="1" si="147"/>
        <v>-209354.94280730924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524214321.72073084</v>
      </c>
      <c r="I305" s="53">
        <f t="shared" ca="1" si="148"/>
        <v>258219058.23353326</v>
      </c>
      <c r="J305" s="53">
        <f t="shared" ca="1" si="148"/>
        <v>12764690.723014433</v>
      </c>
      <c r="K305" s="53">
        <f t="shared" ca="1" si="148"/>
        <v>46756330.563952774</v>
      </c>
      <c r="L305" s="53">
        <f t="shared" ca="1" si="148"/>
        <v>1471723.2825829261</v>
      </c>
      <c r="M305" s="53">
        <f t="shared" ca="1" si="148"/>
        <v>138013.50017278962</v>
      </c>
      <c r="N305" s="53">
        <f t="shared" ca="1" si="148"/>
        <v>48366067.346708491</v>
      </c>
      <c r="O305" s="53">
        <f t="shared" ca="1" si="148"/>
        <v>35542084.67906139</v>
      </c>
      <c r="P305" s="53">
        <f t="shared" ca="1" si="148"/>
        <v>6622525.856961648</v>
      </c>
      <c r="Q305" s="53">
        <f t="shared" ca="1" si="148"/>
        <v>2992596.1233263323</v>
      </c>
      <c r="R305" s="53">
        <f t="shared" ca="1" si="148"/>
        <v>134573.70251517982</v>
      </c>
      <c r="S305" s="53">
        <f t="shared" ca="1" si="148"/>
        <v>45291780.361864537</v>
      </c>
      <c r="T305" s="53">
        <f t="shared" ca="1" si="148"/>
        <v>1241576.0531590162</v>
      </c>
      <c r="U305" s="53">
        <f t="shared" ca="1" si="148"/>
        <v>20318180.567931209</v>
      </c>
      <c r="V305" s="53">
        <f t="shared" ca="1" si="148"/>
        <v>107382155.21077806</v>
      </c>
      <c r="W305" s="53">
        <f t="shared" ca="1" si="148"/>
        <v>19391437.450884894</v>
      </c>
      <c r="X305" s="53">
        <f t="shared" ca="1" si="148"/>
        <v>148333349.28275317</v>
      </c>
      <c r="Y305" s="53">
        <f t="shared" ca="1" si="148"/>
        <v>10914917.806741314</v>
      </c>
      <c r="Z305" s="53">
        <f t="shared" ca="1" si="148"/>
        <v>182820.70108321929</v>
      </c>
      <c r="AA305" s="53">
        <f t="shared" ca="1" si="148"/>
        <v>11097738.507824529</v>
      </c>
      <c r="AB305" s="53">
        <f t="shared" ca="1" si="148"/>
        <v>141637.2650324782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27952830.861260183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8569692.8622900434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4478879.3005392784</v>
      </c>
      <c r="I310" s="53">
        <f t="shared" ca="1" si="153"/>
        <v>1680596.8407696839</v>
      </c>
      <c r="J310" s="53">
        <f t="shared" ca="1" si="153"/>
        <v>108913.53495368485</v>
      </c>
      <c r="K310" s="53">
        <f t="shared" ca="1" si="153"/>
        <v>365416.71640315355</v>
      </c>
      <c r="L310" s="53">
        <f t="shared" ca="1" si="153"/>
        <v>11613.772828529716</v>
      </c>
      <c r="M310" s="53">
        <f t="shared" ca="1" si="153"/>
        <v>1070.6540873475556</v>
      </c>
      <c r="N310" s="53">
        <f t="shared" ca="1" si="153"/>
        <v>378101.14331903082</v>
      </c>
      <c r="O310" s="53">
        <f t="shared" ca="1" si="153"/>
        <v>333155.51909877523</v>
      </c>
      <c r="P310" s="53">
        <f t="shared" ca="1" si="153"/>
        <v>61760.622773747942</v>
      </c>
      <c r="Q310" s="53">
        <f t="shared" ca="1" si="153"/>
        <v>28062.446168006565</v>
      </c>
      <c r="R310" s="53">
        <f t="shared" ca="1" si="153"/>
        <v>1300.2492587204833</v>
      </c>
      <c r="S310" s="53">
        <f t="shared" ca="1" si="153"/>
        <v>424278.83729925018</v>
      </c>
      <c r="T310" s="53">
        <f t="shared" ca="1" si="153"/>
        <v>12767.150820310282</v>
      </c>
      <c r="U310" s="53">
        <f t="shared" ca="1" si="153"/>
        <v>224172.04219628967</v>
      </c>
      <c r="V310" s="53">
        <f t="shared" ca="1" si="153"/>
        <v>1272755.7840965837</v>
      </c>
      <c r="W310" s="53">
        <f t="shared" ca="1" si="153"/>
        <v>241471.56066297722</v>
      </c>
      <c r="X310" s="53">
        <f t="shared" ca="1" si="153"/>
        <v>1751166.5377761608</v>
      </c>
      <c r="Y310" s="53">
        <f t="shared" ca="1" si="153"/>
        <v>90261.872587114514</v>
      </c>
      <c r="Z310" s="53">
        <f t="shared" ca="1" si="153"/>
        <v>1469.3193943497415</v>
      </c>
      <c r="AA310" s="53">
        <f t="shared" ca="1" si="153"/>
        <v>91731.191981464246</v>
      </c>
      <c r="AB310" s="53">
        <f t="shared" ca="1" si="153"/>
        <v>1638.9075917789153</v>
      </c>
      <c r="AC310" s="53">
        <f t="shared" ca="1" si="153"/>
        <v>35439.18204177892</v>
      </c>
      <c r="AD310" s="53">
        <f t="shared" ca="1" si="153"/>
        <v>7013.1248064457513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1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1473532573.6899996</v>
      </c>
      <c r="I312" s="60">
        <f t="shared" ca="1" si="155"/>
        <v>822624301.25967622</v>
      </c>
      <c r="J312" s="60">
        <f t="shared" ca="1" si="155"/>
        <v>47959442.922737733</v>
      </c>
      <c r="K312" s="60">
        <f t="shared" ca="1" si="155"/>
        <v>138274431.3502489</v>
      </c>
      <c r="L312" s="60">
        <f t="shared" ca="1" si="155"/>
        <v>4570440.2882382283</v>
      </c>
      <c r="M312" s="60">
        <f t="shared" ca="1" si="155"/>
        <v>387597.52798763255</v>
      </c>
      <c r="N312" s="60">
        <f t="shared" ca="1" si="155"/>
        <v>143232469.16647479</v>
      </c>
      <c r="O312" s="60">
        <f t="shared" ca="1" si="155"/>
        <v>101201618.29003015</v>
      </c>
      <c r="P312" s="60">
        <f t="shared" ca="1" si="155"/>
        <v>16786772.947445922</v>
      </c>
      <c r="Q312" s="60">
        <f t="shared" ca="1" si="155"/>
        <v>5748832.1029450186</v>
      </c>
      <c r="R312" s="60">
        <f t="shared" ca="1" si="155"/>
        <v>304208.02847005654</v>
      </c>
      <c r="S312" s="60">
        <f t="shared" ca="1" si="155"/>
        <v>124041431.36889109</v>
      </c>
      <c r="T312" s="60">
        <f t="shared" ca="1" si="155"/>
        <v>3442935.5348219541</v>
      </c>
      <c r="U312" s="60">
        <f t="shared" ca="1" si="155"/>
        <v>51060902.226757653</v>
      </c>
      <c r="V312" s="60">
        <f t="shared" ca="1" si="155"/>
        <v>189074300.31325549</v>
      </c>
      <c r="W312" s="60">
        <f t="shared" ca="1" si="155"/>
        <v>31123591.190140028</v>
      </c>
      <c r="X312" s="60">
        <f t="shared" ca="1" si="155"/>
        <v>274701729.26497519</v>
      </c>
      <c r="Y312" s="60">
        <f t="shared" ca="1" si="155"/>
        <v>31575190.66799216</v>
      </c>
      <c r="Z312" s="60">
        <f t="shared" ca="1" si="155"/>
        <v>457103.63865504804</v>
      </c>
      <c r="AA312" s="60">
        <f t="shared" ca="1" si="155"/>
        <v>32032294.306647219</v>
      </c>
      <c r="AB312" s="60">
        <f t="shared" ca="1" si="155"/>
        <v>405418.63435819279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1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1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1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1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1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1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1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1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1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1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1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1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8093833.1280178158</v>
      </c>
      <c r="I343" s="62">
        <f ca="1">VLOOKUP(CONCATENATE($F343," ",$G343),AllocFactorMatrix,(I$4+1),FALSE)*$E350</f>
        <v>3984397.4316563047</v>
      </c>
      <c r="J343" s="62">
        <f ca="1">VLOOKUP(CONCATENATE($F343," ",$G343),AllocFactorMatrix,(J$4+1),FALSE)*$E350</f>
        <v>197362.75882610312</v>
      </c>
      <c r="K343" s="62">
        <f ca="1">VLOOKUP(CONCATENATE($F343," ",$G343),AllocFactorMatrix,(K$4+1),FALSE)*$E350</f>
        <v>722597.34072431747</v>
      </c>
      <c r="L343" s="62">
        <f ca="1">VLOOKUP(CONCATENATE($F343," ",$G343),AllocFactorMatrix,(L$4+1),FALSE)*$E350</f>
        <v>22734.321959734592</v>
      </c>
      <c r="M343" s="62">
        <f ca="1">VLOOKUP(CONCATENATE($F343," ",$G343),AllocFactorMatrix,(M$4+1),FALSE)*$E350</f>
        <v>2132.5356288808316</v>
      </c>
      <c r="N343" s="62">
        <f t="shared" ref="N343:N350" ca="1" si="174">SUBTOTAL(9,K343:M343)</f>
        <v>747464.19831293286</v>
      </c>
      <c r="O343" s="62">
        <f ca="1">VLOOKUP(CONCATENATE($F343," ",$G343),AllocFactorMatrix,(O$4+1),FALSE)*$E350</f>
        <v>549321.39789656363</v>
      </c>
      <c r="P343" s="62">
        <f ca="1">VLOOKUP(CONCATENATE($F343," ",$G343),AllocFactorMatrix,(P$4+1),FALSE)*$E350</f>
        <v>102374.91896823818</v>
      </c>
      <c r="Q343" s="62">
        <f ca="1">VLOOKUP(CONCATENATE($F343," ",$G343),AllocFactorMatrix,(Q$4+1),FALSE)*$E350</f>
        <v>46244.355923535848</v>
      </c>
      <c r="R343" s="62">
        <f ca="1">VLOOKUP(CONCATENATE($F343," ",$G343),AllocFactorMatrix,(R$4+1),FALSE)*$E350</f>
        <v>2079.1933846793268</v>
      </c>
      <c r="S343" s="62">
        <f ca="1">SUBTOTAL(9,O343:R343)</f>
        <v>700019.86617301707</v>
      </c>
      <c r="T343" s="62">
        <f ca="1">VLOOKUP(CONCATENATE($F343," ",$G343),AllocFactorMatrix,(T$4+1),FALSE)*$E350</f>
        <v>19167.74568265774</v>
      </c>
      <c r="U343" s="62">
        <f ca="1">VLOOKUP(CONCATENATE($F343," ",$G343),AllocFactorMatrix,(U$4+1),FALSE)*$E350</f>
        <v>313800.64681543887</v>
      </c>
      <c r="V343" s="62">
        <f ca="1">VLOOKUP(CONCATENATE($F343," ",$G343),AllocFactorMatrix,(V$4+1),FALSE)*$E350</f>
        <v>1658662.7272035144</v>
      </c>
      <c r="W343" s="62">
        <f ca="1">VLOOKUP(CONCATENATE($F343," ",$G343),AllocFactorMatrix,(W$4+1),FALSE)*$E350</f>
        <v>299325.83161948563</v>
      </c>
      <c r="X343" s="62">
        <f ca="1">SUBTOTAL(9,T343:W343)</f>
        <v>2290956.9513210966</v>
      </c>
      <c r="Y343" s="62">
        <f ca="1">VLOOKUP(CONCATENATE($F343," ",$G343),AllocFactorMatrix,(Y$4+1),FALSE)*$E350</f>
        <v>168618.03931004732</v>
      </c>
      <c r="Z343" s="62">
        <f ca="1">VLOOKUP(CONCATENATE($F343," ",$G343),AllocFactorMatrix,(Z$4+1),FALSE)*$E350</f>
        <v>2823.208956326866</v>
      </c>
      <c r="AA343" s="62">
        <f t="shared" ref="AA343:AA350" ca="1" si="175">SUBTOTAL(9,Y343:Z343)</f>
        <v>171441.24826637417</v>
      </c>
      <c r="AB343" s="62">
        <f ca="1">VLOOKUP(CONCATENATE($F343," ",$G343),AllocFactorMatrix,(AB$4+1),FALSE)*$E350</f>
        <v>2190.6734619874287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1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776325.50065918826</v>
      </c>
      <c r="I344" s="62">
        <f ca="1">VLOOKUP(CONCATENATE($F344," ",$G344),AllocFactorMatrix,(I$4+1),FALSE)*$E350</f>
        <v>381224.93015142326</v>
      </c>
      <c r="J344" s="62">
        <f ca="1">VLOOKUP(CONCATENATE($F344," ",$G344),AllocFactorMatrix,(J$4+1),FALSE)*$E350</f>
        <v>19036.751311781729</v>
      </c>
      <c r="K344" s="62">
        <f ca="1">VLOOKUP(CONCATENATE($F344," ",$G344),AllocFactorMatrix,(K$4+1),FALSE)*$E350</f>
        <v>69565.067080328852</v>
      </c>
      <c r="L344" s="62">
        <f ca="1">VLOOKUP(CONCATENATE($F344," ",$G344),AllocFactorMatrix,(L$4+1),FALSE)*$E350</f>
        <v>2186.9414171761105</v>
      </c>
      <c r="M344" s="62">
        <f ca="1">VLOOKUP(CONCATENATE($F344," ",$G344),AllocFactorMatrix,(M$4+1),FALSE)*$E350</f>
        <v>209.32605938400249</v>
      </c>
      <c r="N344" s="62">
        <f t="shared" ca="1" si="174"/>
        <v>71961.334556888978</v>
      </c>
      <c r="O344" s="62">
        <f ca="1">VLOOKUP(CONCATENATE($F344," ",$G344),AllocFactorMatrix,(O$4+1),FALSE)*$E350</f>
        <v>52878.835024283449</v>
      </c>
      <c r="P344" s="62">
        <f ca="1">VLOOKUP(CONCATENATE($F344," ",$G344),AllocFactorMatrix,(P$4+1),FALSE)*$E350</f>
        <v>9862.5337120111253</v>
      </c>
      <c r="Q344" s="62">
        <f ca="1">VLOOKUP(CONCATENATE($F344," ",$G344),AllocFactorMatrix,(Q$4+1),FALSE)*$E350</f>
        <v>4449.6822948264389</v>
      </c>
      <c r="R344" s="62">
        <f ca="1">VLOOKUP(CONCATENATE($F344," ",$G344),AllocFactorMatrix,(R$4+1),FALSE)*$E350</f>
        <v>199.92341982155071</v>
      </c>
      <c r="S344" s="62">
        <f t="shared" ref="S344:S350" ca="1" si="177">SUBTOTAL(9,O344:R344)</f>
        <v>67390.97445094258</v>
      </c>
      <c r="T344" s="62">
        <f ca="1">VLOOKUP(CONCATENATE($F344," ",$G344),AllocFactorMatrix,(T$4+1),FALSE)*$E350</f>
        <v>1837.7246302744202</v>
      </c>
      <c r="U344" s="62">
        <f ca="1">VLOOKUP(CONCATENATE($F344," ",$G344),AllocFactorMatrix,(U$4+1),FALSE)*$E350</f>
        <v>30141.808049823892</v>
      </c>
      <c r="V344" s="62">
        <f ca="1">VLOOKUP(CONCATENATE($F344," ",$G344),AllocFactorMatrix,(V$4+1),FALSE)*$E350</f>
        <v>159351.22697421841</v>
      </c>
      <c r="W344" s="62">
        <f ca="1">VLOOKUP(CONCATENATE($F344," ",$G344),AllocFactorMatrix,(W$4+1),FALSE)*$E350</f>
        <v>28693.761786130148</v>
      </c>
      <c r="X344" s="62">
        <f t="shared" ref="X344:X350" ca="1" si="178">SUBTOTAL(9,T344:W344)</f>
        <v>220024.52144044687</v>
      </c>
      <c r="Y344" s="62">
        <f ca="1">VLOOKUP(CONCATENATE($F344," ",$G344),AllocFactorMatrix,(Y$4+1),FALSE)*$E350</f>
        <v>16204.609301070914</v>
      </c>
      <c r="Z344" s="62">
        <f ca="1">VLOOKUP(CONCATENATE($F344," ",$G344),AllocFactorMatrix,(Z$4+1),FALSE)*$E350</f>
        <v>270.91526156465903</v>
      </c>
      <c r="AA344" s="62">
        <f t="shared" ca="1" si="175"/>
        <v>16475.524562635572</v>
      </c>
      <c r="AB344" s="62">
        <f ca="1">VLOOKUP(CONCATENATE($F344," ",$G344),AllocFactorMatrix,(AB$4+1),FALSE)*$E350</f>
        <v>211.46418506919744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1"/>
      <c r="F345" s="52" t="str">
        <f>F350</f>
        <v>EXP_OM_LPP</v>
      </c>
      <c r="G345" s="55" t="str">
        <f>$G$10</f>
        <v>SUBTRAN</v>
      </c>
      <c r="H345" s="60">
        <f t="shared" ca="1" si="176"/>
        <v>170796.73904191688</v>
      </c>
      <c r="I345" s="62">
        <f ca="1">VLOOKUP(CONCATENATE($F345," ",$G345),AllocFactorMatrix,(I$4+1),FALSE)*$E350</f>
        <v>82900.714945217071</v>
      </c>
      <c r="J345" s="62">
        <f ca="1">VLOOKUP(CONCATENATE($F345," ",$G345),AllocFactorMatrix,(J$4+1),FALSE)*$E350</f>
        <v>4039.605007911397</v>
      </c>
      <c r="K345" s="62">
        <f ca="1">VLOOKUP(CONCATENATE($F345," ",$G345),AllocFactorMatrix,(K$4+1),FALSE)*$E350</f>
        <v>14662.713178796137</v>
      </c>
      <c r="L345" s="62">
        <f ca="1">VLOOKUP(CONCATENATE($F345," ",$G345),AllocFactorMatrix,(L$4+1),FALSE)*$E350</f>
        <v>452.36870399223329</v>
      </c>
      <c r="M345" s="62">
        <f ca="1">VLOOKUP(CONCATENATE($F345," ",$G345),AllocFactorMatrix,(M$4+1),FALSE)*$E350</f>
        <v>57.75381349580006</v>
      </c>
      <c r="N345" s="62">
        <f t="shared" ca="1" si="174"/>
        <v>15172.83569628417</v>
      </c>
      <c r="O345" s="62">
        <f ca="1">VLOOKUP(CONCATENATE($F345," ",$G345),AllocFactorMatrix,(O$4+1),FALSE)*$E350</f>
        <v>11077.657597472631</v>
      </c>
      <c r="P345" s="62">
        <f ca="1">VLOOKUP(CONCATENATE($F345," ",$G345),AllocFactorMatrix,(P$4+1),FALSE)*$E350</f>
        <v>2061.2326928320913</v>
      </c>
      <c r="Q345" s="62">
        <f ca="1">VLOOKUP(CONCATENATE($F345," ",$G345),AllocFactorMatrix,(Q$4+1),FALSE)*$E350</f>
        <v>1224.5996071512552</v>
      </c>
      <c r="R345" s="62">
        <f ca="1">VLOOKUP(CONCATENATE($F345," ",$G345),AllocFactorMatrix,(R$4+1),FALSE)*$E350</f>
        <v>0</v>
      </c>
      <c r="S345" s="62">
        <f t="shared" ca="1" si="177"/>
        <v>14363.489897455976</v>
      </c>
      <c r="T345" s="62">
        <f ca="1">VLOOKUP(CONCATENATE($F345," ",$G345),AllocFactorMatrix,(T$4+1),FALSE)*$E350</f>
        <v>384.92121568197535</v>
      </c>
      <c r="U345" s="62">
        <f ca="1">VLOOKUP(CONCATENATE($F345," ",$G345),AllocFactorMatrix,(U$4+1),FALSE)*$E350</f>
        <v>6314.9076999409199</v>
      </c>
      <c r="V345" s="62">
        <f ca="1">VLOOKUP(CONCATENATE($F345," ",$G345),AllocFactorMatrix,(V$4+1),FALSE)*$E350</f>
        <v>44007.474636429477</v>
      </c>
      <c r="W345" s="62">
        <f ca="1">VLOOKUP(CONCATENATE($F345," ",$G345),AllocFactorMatrix,(W$4+1),FALSE)*$E350</f>
        <v>0</v>
      </c>
      <c r="X345" s="62">
        <f t="shared" ca="1" si="178"/>
        <v>50707.30355205237</v>
      </c>
      <c r="Y345" s="62">
        <f ca="1">VLOOKUP(CONCATENATE($F345," ",$G345),AllocFactorMatrix,(Y$4+1),FALSE)*$E350</f>
        <v>3327.3164534936022</v>
      </c>
      <c r="Z345" s="62">
        <f ca="1">VLOOKUP(CONCATENATE($F345," ",$G345),AllocFactorMatrix,(Z$4+1),FALSE)*$E350</f>
        <v>55.367824088538583</v>
      </c>
      <c r="AA345" s="62">
        <f t="shared" ca="1" si="175"/>
        <v>3382.684277582141</v>
      </c>
      <c r="AB345" s="62">
        <f ca="1">VLOOKUP(CONCATENATE($F345," ",$G345),AllocFactorMatrix,(AB$4+1),FALSE)*$E350</f>
        <v>44.670889486496108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1"/>
      <c r="F346" s="52" t="str">
        <f>F350</f>
        <v>EXP_OM_LPP</v>
      </c>
      <c r="G346" s="55" t="str">
        <f>$G$11</f>
        <v>DISTPRI</v>
      </c>
      <c r="H346" s="60">
        <f t="shared" ca="1" si="176"/>
        <v>4740842.0339759588</v>
      </c>
      <c r="I346" s="62">
        <f ca="1">VLOOKUP(CONCATENATE($F346," ",$G346),AllocFactorMatrix,(I$4+1),FALSE)*$E350</f>
        <v>3167113.7709266697</v>
      </c>
      <c r="J346" s="62">
        <f ca="1">VLOOKUP(CONCATENATE($F346," ",$G346),AllocFactorMatrix,(J$4+1),FALSE)*$E350</f>
        <v>149552.81892215306</v>
      </c>
      <c r="K346" s="62">
        <f ca="1">VLOOKUP(CONCATENATE($F346," ",$G346),AllocFactorMatrix,(K$4+1),FALSE)*$E350</f>
        <v>542829.83901940007</v>
      </c>
      <c r="L346" s="62">
        <f ca="1">VLOOKUP(CONCATENATE($F346," ",$G346),AllocFactorMatrix,(L$4+1),FALSE)*$E350</f>
        <v>16771.067122156397</v>
      </c>
      <c r="M346" s="62">
        <f ca="1">VLOOKUP(CONCATENATE($F346," ",$G346),AllocFactorMatrix,(M$4+1),FALSE)*$E350</f>
        <v>0</v>
      </c>
      <c r="N346" s="62">
        <f t="shared" ca="1" si="174"/>
        <v>559600.90614155645</v>
      </c>
      <c r="O346" s="62">
        <f ca="1">VLOOKUP(CONCATENATE($F346," ",$G346),AllocFactorMatrix,(O$4+1),FALSE)*$E350</f>
        <v>407040.86547253834</v>
      </c>
      <c r="P346" s="62">
        <f ca="1">VLOOKUP(CONCATENATE($F346," ",$G346),AllocFactorMatrix,(P$4+1),FALSE)*$E350</f>
        <v>75824.103995331505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482864.96946786984</v>
      </c>
      <c r="T346" s="62">
        <f ca="1">VLOOKUP(CONCATENATE($F346," ",$G346),AllocFactorMatrix,(T$4+1),FALSE)*$E350</f>
        <v>14497.191212342177</v>
      </c>
      <c r="U346" s="62">
        <f ca="1">VLOOKUP(CONCATENATE($F346," ",$G346),AllocFactorMatrix,(U$4+1),FALSE)*$E350</f>
        <v>233892.13860135523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248389.3298136974</v>
      </c>
      <c r="Y346" s="62">
        <f ca="1">VLOOKUP(CONCATENATE($F346," ",$G346),AllocFactorMatrix,(Y$4+1),FALSE)*$E350</f>
        <v>122694.48902790694</v>
      </c>
      <c r="Z346" s="62">
        <f ca="1">VLOOKUP(CONCATENATE($F346," ",$G346),AllocFactorMatrix,(Z$4+1),FALSE)*$E350</f>
        <v>2046.3523079359652</v>
      </c>
      <c r="AA346" s="62">
        <f t="shared" ca="1" si="175"/>
        <v>124740.8413358429</v>
      </c>
      <c r="AB346" s="62">
        <f ca="1">VLOOKUP(CONCATENATE($F346," ",$G346),AllocFactorMatrix,(AB$4+1),FALSE)*$E350</f>
        <v>1660.1060868428842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1227.0640590005387</v>
      </c>
    </row>
    <row r="347" spans="1:30" s="55" customFormat="1" hidden="1" outlineLevel="1">
      <c r="A347" s="56"/>
      <c r="B347" s="111"/>
      <c r="F347" s="52" t="str">
        <f>F350</f>
        <v>EXP_OM_LPP</v>
      </c>
      <c r="G347" s="55" t="str">
        <f>$G$12</f>
        <v>DISTSEC</v>
      </c>
      <c r="H347" s="60">
        <f t="shared" ca="1" si="176"/>
        <v>1958680.1598897742</v>
      </c>
      <c r="I347" s="62">
        <f ca="1">VLOOKUP(CONCATENATE($F347," ",$G347),AllocFactorMatrix,(I$4+1),FALSE)*$E350</f>
        <v>1463837.274892505</v>
      </c>
      <c r="J347" s="62">
        <f ca="1">VLOOKUP(CONCATENATE($F347," ",$G347),AllocFactorMatrix,(J$4+1),FALSE)*$E350</f>
        <v>70726.144299300955</v>
      </c>
      <c r="K347" s="62">
        <f ca="1">VLOOKUP(CONCATENATE($F347," ",$G347),AllocFactorMatrix,(K$4+1),FALSE)*$E350</f>
        <v>213310.34741434242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213310.34741434242</v>
      </c>
      <c r="O347" s="62">
        <f ca="1">VLOOKUP(CONCATENATE($F347," ",$G347),AllocFactorMatrix,(O$4+1),FALSE)*$E350</f>
        <v>135926.73876522871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135926.73876522871</v>
      </c>
      <c r="T347" s="62">
        <f ca="1">VLOOKUP(CONCATENATE($F347," ",$G347),AllocFactorMatrix,(T$4+1),FALSE)*$E350</f>
        <v>3670.9649110082532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3670.9649110082532</v>
      </c>
      <c r="Y347" s="62">
        <f ca="1">VLOOKUP(CONCATENATE($F347," ",$G347),AllocFactorMatrix,(Y$4+1),FALSE)*$E350</f>
        <v>50112.32503925843</v>
      </c>
      <c r="Z347" s="62">
        <f ca="1">VLOOKUP(CONCATENATE($F347," ",$G347),AllocFactorMatrix,(Z$4+1),FALSE)*$E350</f>
        <v>0</v>
      </c>
      <c r="AA347" s="62">
        <f t="shared" ca="1" si="175"/>
        <v>50112.32503925843</v>
      </c>
      <c r="AB347" s="62">
        <f ca="1">VLOOKUP(CONCATENATE($F347," ",$G347),AllocFactorMatrix,(AB$4+1),FALSE)*$E350</f>
        <v>520.66222796917236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2878.7631051568192</v>
      </c>
    </row>
    <row r="348" spans="1:30" s="55" customFormat="1" hidden="1" outlineLevel="1">
      <c r="A348" s="56"/>
      <c r="B348" s="111"/>
      <c r="F348" s="52" t="str">
        <f>F350</f>
        <v>EXP_OM_LPP</v>
      </c>
      <c r="G348" s="55" t="str">
        <f>$G$13</f>
        <v>ENERGY</v>
      </c>
      <c r="H348" s="60">
        <f t="shared" ca="1" si="176"/>
        <v>3131491.4374126773</v>
      </c>
      <c r="I348" s="62">
        <f ca="1">VLOOKUP(CONCATENATE($F348," ",$G348),AllocFactorMatrix,(I$4+1),FALSE)*$E350</f>
        <v>1175261.0970515925</v>
      </c>
      <c r="J348" s="62">
        <f ca="1">VLOOKUP(CONCATENATE($F348," ",$G348),AllocFactorMatrix,(J$4+1),FALSE)*$E350</f>
        <v>76146.253665114607</v>
      </c>
      <c r="K348" s="62">
        <f ca="1">VLOOKUP(CONCATENATE($F348," ",$G348),AllocFactorMatrix,(K$4+1),FALSE)*$E350</f>
        <v>255484.76378235276</v>
      </c>
      <c r="L348" s="62">
        <f ca="1">VLOOKUP(CONCATENATE($F348," ",$G348),AllocFactorMatrix,(L$4+1),FALSE)*$E350</f>
        <v>8108.7034383936661</v>
      </c>
      <c r="M348" s="62">
        <f ca="1">VLOOKUP(CONCATENATE($F348," ",$G348),AllocFactorMatrix,(M$4+1),FALSE)*$E350</f>
        <v>742.79330739778311</v>
      </c>
      <c r="N348" s="62">
        <f t="shared" ca="1" si="174"/>
        <v>264336.26052814425</v>
      </c>
      <c r="O348" s="62">
        <f ca="1">VLOOKUP(CONCATENATE($F348," ",$G348),AllocFactorMatrix,(O$4+1),FALSE)*$E350</f>
        <v>232993.09583374596</v>
      </c>
      <c r="P348" s="62">
        <f ca="1">VLOOKUP(CONCATENATE($F348," ",$G348),AllocFactorMatrix,(P$4+1),FALSE)*$E350</f>
        <v>43201.394771746527</v>
      </c>
      <c r="Q348" s="62">
        <f ca="1">VLOOKUP(CONCATENATE($F348," ",$G348),AllocFactorMatrix,(Q$4+1),FALSE)*$E350</f>
        <v>19620.92037579084</v>
      </c>
      <c r="R348" s="62">
        <f ca="1">VLOOKUP(CONCATENATE($F348," ",$G348),AllocFactorMatrix,(R$4+1),FALSE)*$E350</f>
        <v>909.11956312367727</v>
      </c>
      <c r="S348" s="62">
        <f t="shared" ca="1" si="177"/>
        <v>296724.53054440703</v>
      </c>
      <c r="T348" s="62">
        <f ca="1">VLOOKUP(CONCATENATE($F348," ",$G348),AllocFactorMatrix,(T$4+1),FALSE)*$E350</f>
        <v>8925.5051087965876</v>
      </c>
      <c r="U348" s="62">
        <f ca="1">VLOOKUP(CONCATENATE($F348," ",$G348),AllocFactorMatrix,(U$4+1),FALSE)*$E350</f>
        <v>156669.49615361163</v>
      </c>
      <c r="V348" s="62">
        <f ca="1">VLOOKUP(CONCATENATE($F348," ",$G348),AllocFactorMatrix,(V$4+1),FALSE)*$E350</f>
        <v>889721.34118661133</v>
      </c>
      <c r="W348" s="62">
        <f ca="1">VLOOKUP(CONCATENATE($F348," ",$G348),AllocFactorMatrix,(W$4+1),FALSE)*$E350</f>
        <v>168708.23607340662</v>
      </c>
      <c r="X348" s="62">
        <f t="shared" ca="1" si="178"/>
        <v>1224024.5785224263</v>
      </c>
      <c r="Y348" s="62">
        <f ca="1">VLOOKUP(CONCATENATE($F348," ",$G348),AllocFactorMatrix,(Y$4+1),FALSE)*$E350</f>
        <v>63109.02427420763</v>
      </c>
      <c r="Z348" s="62">
        <f ca="1">VLOOKUP(CONCATENATE($F348," ",$G348),AllocFactorMatrix,(Z$4+1),FALSE)*$E350</f>
        <v>1027.3046852290704</v>
      </c>
      <c r="AA348" s="62">
        <f t="shared" ca="1" si="175"/>
        <v>64136.328959436702</v>
      </c>
      <c r="AB348" s="62">
        <f ca="1">VLOOKUP(CONCATENATE($F348," ",$G348),AllocFactorMatrix,(AB$4+1),FALSE)*$E350</f>
        <v>1146.1503625206672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1"/>
      <c r="F349" s="52" t="str">
        <f>F350</f>
        <v>EXP_OM_LPP</v>
      </c>
      <c r="G349" s="55" t="str">
        <f>$G$14</f>
        <v>CUSTOMER</v>
      </c>
      <c r="H349" s="60">
        <f ca="1">SUBTOTAL(9,I349:AD349)</f>
        <v>2346717.0010026712</v>
      </c>
      <c r="I349" s="62">
        <f ca="1">VLOOKUP(CONCATENATE($F349," ",$G349),AllocFactorMatrix,(I$4+1),FALSE)*$E350</f>
        <v>1600576.3013330267</v>
      </c>
      <c r="J349" s="62">
        <f ca="1">VLOOKUP(CONCATENATE($F349," ",$G349),AllocFactorMatrix,(J$4+1),FALSE)*$E350</f>
        <v>281975.32987279783</v>
      </c>
      <c r="K349" s="62">
        <f ca="1">VLOOKUP(CONCATENATE($F349," ",$G349),AllocFactorMatrix,(K$4+1),FALSE)*$E350</f>
        <v>80567.283010598549</v>
      </c>
      <c r="L349" s="62">
        <f ca="1">VLOOKUP(CONCATENATE($F349," ",$G349),AllocFactorMatrix,(L$4+1),FALSE)*$E350</f>
        <v>10966.4425237461</v>
      </c>
      <c r="M349" s="62">
        <f ca="1">VLOOKUP(CONCATENATE($F349," ",$G349),AllocFactorMatrix,(M$4+1),FALSE)*$E350</f>
        <v>1722.076721760686</v>
      </c>
      <c r="N349" s="62">
        <f t="shared" ca="1" si="174"/>
        <v>93255.802256105337</v>
      </c>
      <c r="O349" s="62">
        <f ca="1">VLOOKUP(CONCATENATE($F349," ",$G349),AllocFactorMatrix,(O$4+1),FALSE)*$E350</f>
        <v>13418.216466855172</v>
      </c>
      <c r="P349" s="62">
        <f ca="1">VLOOKUP(CONCATENATE($F349," ",$G349),AllocFactorMatrix,(P$4+1),FALSE)*$E350</f>
        <v>3229.6702764699185</v>
      </c>
      <c r="Q349" s="62">
        <f ca="1">VLOOKUP(CONCATENATE($F349," ",$G349),AllocFactorMatrix,(Q$4+1),FALSE)*$E350</f>
        <v>5953.3938300744903</v>
      </c>
      <c r="R349" s="62">
        <f ca="1">VLOOKUP(CONCATENATE($F349," ",$G349),AllocFactorMatrix,(R$4+1),FALSE)*$E350</f>
        <v>1036.6431953675453</v>
      </c>
      <c r="S349" s="62">
        <f t="shared" ca="1" si="177"/>
        <v>23637.92376876713</v>
      </c>
      <c r="T349" s="62">
        <f ca="1">VLOOKUP(CONCATENATE($F349," ",$G349),AllocFactorMatrix,(T$4+1),FALSE)*$E350</f>
        <v>92.880369815122961</v>
      </c>
      <c r="U349" s="62">
        <f ca="1">VLOOKUP(CONCATENATE($F349," ",$G349),AllocFactorMatrix,(U$4+1),FALSE)*$E350</f>
        <v>1919.9246987815154</v>
      </c>
      <c r="V349" s="62">
        <f ca="1">VLOOKUP(CONCATENATE($F349," ",$G349),AllocFactorMatrix,(V$4+1),FALSE)*$E350</f>
        <v>8755.1110077392859</v>
      </c>
      <c r="W349" s="62">
        <f ca="1">VLOOKUP(CONCATENATE($F349," ",$G349),AllocFactorMatrix,(W$4+1),FALSE)*$E350</f>
        <v>1554.0103899051435</v>
      </c>
      <c r="X349" s="62">
        <f t="shared" ca="1" si="178"/>
        <v>12321.926466241068</v>
      </c>
      <c r="Y349" s="62">
        <f ca="1">VLOOKUP(CONCATENATE($F349," ",$G349),AllocFactorMatrix,(Y$4+1),FALSE)*$E350</f>
        <v>3676.9533719886817</v>
      </c>
      <c r="Z349" s="62">
        <f ca="1">VLOOKUP(CONCATENATE($F349," ",$G349),AllocFactorMatrix,(Z$4+1),FALSE)*$E350</f>
        <v>54.518722367671124</v>
      </c>
      <c r="AA349" s="62">
        <f t="shared" ca="1" si="175"/>
        <v>3731.472094356353</v>
      </c>
      <c r="AB349" s="62">
        <f ca="1">VLOOKUP(CONCATENATE($F349," ",$G349),AllocFactorMatrix,(AB$4+1),FALSE)*$E350</f>
        <v>118.14051444221985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1"/>
      <c r="D350" s="55" t="s">
        <v>197</v>
      </c>
      <c r="E350" s="61">
        <v>21218686</v>
      </c>
      <c r="F350" s="63" t="s">
        <v>594</v>
      </c>
      <c r="G350" s="55" t="str">
        <f>$G$15</f>
        <v>TOTAL</v>
      </c>
      <c r="H350" s="60">
        <f ca="1">SUBTOTAL(9,I350:AD350)</f>
        <v>21218685.999999996</v>
      </c>
      <c r="I350" s="62">
        <f ca="1">VLOOKUP(CONCATENATE($F350," ",$G350),AllocFactorMatrix,(I$4+1),FALSE)*$E350</f>
        <v>11855311.520956732</v>
      </c>
      <c r="J350" s="62">
        <f ca="1">VLOOKUP(CONCATENATE($F350," ",$G350),AllocFactorMatrix,(J$4+1),FALSE)*$E350</f>
        <v>798839.66190516262</v>
      </c>
      <c r="K350" s="62">
        <f ca="1">VLOOKUP(CONCATENATE($F350," ",$G350),AllocFactorMatrix,(K$4+1),FALSE)*$E350</f>
        <v>1899017.3542101365</v>
      </c>
      <c r="L350" s="62">
        <f ca="1">VLOOKUP(CONCATENATE($F350," ",$G350),AllocFactorMatrix,(L$4+1),FALSE)*$E350</f>
        <v>61219.845165199105</v>
      </c>
      <c r="M350" s="62">
        <f ca="1">VLOOKUP(CONCATENATE($F350," ",$G350),AllocFactorMatrix,(M$4+1),FALSE)*$E350</f>
        <v>4864.4855309191016</v>
      </c>
      <c r="N350" s="62">
        <f t="shared" ca="1" si="174"/>
        <v>1965101.6849062548</v>
      </c>
      <c r="O350" s="62">
        <f ca="1">VLOOKUP(CONCATENATE($F350," ",$G350),AllocFactorMatrix,(O$4+1),FALSE)*$E350</f>
        <v>1402656.8070566875</v>
      </c>
      <c r="P350" s="62">
        <f ca="1">VLOOKUP(CONCATENATE($F350," ",$G350),AllocFactorMatrix,(P$4+1),FALSE)*$E350</f>
        <v>236553.85441662924</v>
      </c>
      <c r="Q350" s="62">
        <f ca="1">VLOOKUP(CONCATENATE($F350," ",$G350),AllocFactorMatrix,(Q$4+1),FALSE)*$E350</f>
        <v>77492.952031378896</v>
      </c>
      <c r="R350" s="62">
        <f ca="1">VLOOKUP(CONCATENATE($F350," ",$G350),AllocFactorMatrix,(R$4+1),FALSE)*$E350</f>
        <v>4224.8795629921024</v>
      </c>
      <c r="S350" s="62">
        <f t="shared" ca="1" si="177"/>
        <v>1720928.4930676878</v>
      </c>
      <c r="T350" s="62">
        <f ca="1">VLOOKUP(CONCATENATE($F350," ",$G350),AllocFactorMatrix,(T$4+1),FALSE)*$E350</f>
        <v>48576.93313057629</v>
      </c>
      <c r="U350" s="62">
        <f ca="1">VLOOKUP(CONCATENATE($F350," ",$G350),AllocFactorMatrix,(U$4+1),FALSE)*$E350</f>
        <v>742738.92201895174</v>
      </c>
      <c r="V350" s="62">
        <f ca="1">VLOOKUP(CONCATENATE($F350," ",$G350),AllocFactorMatrix,(V$4+1),FALSE)*$E350</f>
        <v>2760497.8810085128</v>
      </c>
      <c r="W350" s="62">
        <f ca="1">VLOOKUP(CONCATENATE($F350," ",$G350),AllocFactorMatrix,(W$4+1),FALSE)*$E350</f>
        <v>498281.83986892761</v>
      </c>
      <c r="X350" s="62">
        <f t="shared" ca="1" si="178"/>
        <v>4050095.5760269687</v>
      </c>
      <c r="Y350" s="62">
        <f ca="1">VLOOKUP(CONCATENATE($F350," ",$G350),AllocFactorMatrix,(Y$4+1),FALSE)*$E350</f>
        <v>427742.75677797338</v>
      </c>
      <c r="Z350" s="62">
        <f ca="1">VLOOKUP(CONCATENATE($F350," ",$G350),AllocFactorMatrix,(Z$4+1),FALSE)*$E350</f>
        <v>6277.667757512766</v>
      </c>
      <c r="AA350" s="62">
        <f t="shared" ca="1" si="175"/>
        <v>434020.42453548615</v>
      </c>
      <c r="AB350" s="62">
        <f ca="1">VLOOKUP(CONCATENATE($F350," ",$G350),AllocFactorMatrix,(AB$4+1),FALSE)*$E350</f>
        <v>5891.8677283180677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1"/>
      <c r="E351" s="58"/>
      <c r="F351" s="58"/>
      <c r="G351" s="55" t="str">
        <f>$G$8</f>
        <v>PRODUCTION</v>
      </c>
      <c r="H351" s="60">
        <f t="shared" ref="H351:AD351" ca="1" si="179">H343</f>
        <v>8093833.1280178158</v>
      </c>
      <c r="I351" s="60">
        <f t="shared" ca="1" si="179"/>
        <v>3984397.4316563047</v>
      </c>
      <c r="J351" s="60">
        <f t="shared" ca="1" si="179"/>
        <v>197362.75882610312</v>
      </c>
      <c r="K351" s="60">
        <f t="shared" ca="1" si="179"/>
        <v>722597.34072431747</v>
      </c>
      <c r="L351" s="60">
        <f t="shared" ca="1" si="179"/>
        <v>22734.321959734592</v>
      </c>
      <c r="M351" s="60">
        <f t="shared" ca="1" si="179"/>
        <v>2132.5356288808316</v>
      </c>
      <c r="N351" s="60">
        <f t="shared" ca="1" si="179"/>
        <v>747464.19831293286</v>
      </c>
      <c r="O351" s="60">
        <f t="shared" ca="1" si="179"/>
        <v>549321.39789656363</v>
      </c>
      <c r="P351" s="60">
        <f t="shared" ca="1" si="179"/>
        <v>102374.91896823818</v>
      </c>
      <c r="Q351" s="60">
        <f t="shared" ca="1" si="179"/>
        <v>46244.355923535848</v>
      </c>
      <c r="R351" s="60">
        <f t="shared" ca="1" si="179"/>
        <v>2079.1933846793268</v>
      </c>
      <c r="S351" s="60">
        <f t="shared" ca="1" si="179"/>
        <v>700019.86617301707</v>
      </c>
      <c r="T351" s="60">
        <f t="shared" ca="1" si="179"/>
        <v>19167.74568265774</v>
      </c>
      <c r="U351" s="60">
        <f t="shared" ca="1" si="179"/>
        <v>313800.64681543887</v>
      </c>
      <c r="V351" s="60">
        <f t="shared" ca="1" si="179"/>
        <v>1658662.7272035144</v>
      </c>
      <c r="W351" s="60">
        <f t="shared" ca="1" si="179"/>
        <v>299325.83161948563</v>
      </c>
      <c r="X351" s="60">
        <f t="shared" ca="1" si="179"/>
        <v>2290956.9513210966</v>
      </c>
      <c r="Y351" s="60">
        <f t="shared" ca="1" si="179"/>
        <v>168618.03931004732</v>
      </c>
      <c r="Z351" s="60">
        <f t="shared" ca="1" si="179"/>
        <v>2823.208956326866</v>
      </c>
      <c r="AA351" s="60">
        <f t="shared" ca="1" si="179"/>
        <v>171441.24826637417</v>
      </c>
      <c r="AB351" s="60">
        <f t="shared" ca="1" si="179"/>
        <v>2190.6734619874287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1"/>
      <c r="E352" s="58"/>
      <c r="F352" s="58"/>
      <c r="G352" s="55" t="str">
        <f>$G$9</f>
        <v>BULKTRAN</v>
      </c>
      <c r="H352" s="60">
        <f t="shared" ref="H352:AD352" ca="1" si="180">H344</f>
        <v>776325.50065918826</v>
      </c>
      <c r="I352" s="60">
        <f t="shared" ca="1" si="180"/>
        <v>381224.93015142326</v>
      </c>
      <c r="J352" s="60">
        <f t="shared" ca="1" si="180"/>
        <v>19036.751311781729</v>
      </c>
      <c r="K352" s="60">
        <f t="shared" ca="1" si="180"/>
        <v>69565.067080328852</v>
      </c>
      <c r="L352" s="60">
        <f t="shared" ca="1" si="180"/>
        <v>2186.9414171761105</v>
      </c>
      <c r="M352" s="60">
        <f t="shared" ca="1" si="180"/>
        <v>209.32605938400249</v>
      </c>
      <c r="N352" s="60">
        <f t="shared" ca="1" si="180"/>
        <v>71961.334556888978</v>
      </c>
      <c r="O352" s="60">
        <f t="shared" ca="1" si="180"/>
        <v>52878.835024283449</v>
      </c>
      <c r="P352" s="60">
        <f t="shared" ca="1" si="180"/>
        <v>9862.5337120111253</v>
      </c>
      <c r="Q352" s="60">
        <f t="shared" ca="1" si="180"/>
        <v>4449.6822948264389</v>
      </c>
      <c r="R352" s="60">
        <f t="shared" ca="1" si="180"/>
        <v>199.92341982155071</v>
      </c>
      <c r="S352" s="60">
        <f t="shared" ca="1" si="180"/>
        <v>67390.97445094258</v>
      </c>
      <c r="T352" s="60">
        <f t="shared" ca="1" si="180"/>
        <v>1837.7246302744202</v>
      </c>
      <c r="U352" s="60">
        <f t="shared" ca="1" si="180"/>
        <v>30141.808049823892</v>
      </c>
      <c r="V352" s="60">
        <f t="shared" ca="1" si="180"/>
        <v>159351.22697421841</v>
      </c>
      <c r="W352" s="60">
        <f t="shared" ca="1" si="180"/>
        <v>28693.761786130148</v>
      </c>
      <c r="X352" s="60">
        <f t="shared" ca="1" si="180"/>
        <v>220024.52144044687</v>
      </c>
      <c r="Y352" s="60">
        <f t="shared" ca="1" si="180"/>
        <v>16204.609301070914</v>
      </c>
      <c r="Z352" s="60">
        <f t="shared" ca="1" si="180"/>
        <v>270.91526156465903</v>
      </c>
      <c r="AA352" s="60">
        <f t="shared" ca="1" si="180"/>
        <v>16475.524562635572</v>
      </c>
      <c r="AB352" s="60">
        <f t="shared" ca="1" si="180"/>
        <v>211.46418506919744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1"/>
      <c r="E353" s="58"/>
      <c r="F353" s="58"/>
      <c r="G353" s="55" t="str">
        <f>$G$10</f>
        <v>SUBTRAN</v>
      </c>
      <c r="H353" s="60">
        <f t="shared" ref="H353:AD353" ca="1" si="181">H345</f>
        <v>170796.73904191688</v>
      </c>
      <c r="I353" s="60">
        <f t="shared" ca="1" si="181"/>
        <v>82900.714945217071</v>
      </c>
      <c r="J353" s="60">
        <f t="shared" ca="1" si="181"/>
        <v>4039.605007911397</v>
      </c>
      <c r="K353" s="60">
        <f t="shared" ca="1" si="181"/>
        <v>14662.713178796137</v>
      </c>
      <c r="L353" s="60">
        <f t="shared" ca="1" si="181"/>
        <v>452.36870399223329</v>
      </c>
      <c r="M353" s="60">
        <f t="shared" ca="1" si="181"/>
        <v>57.75381349580006</v>
      </c>
      <c r="N353" s="60">
        <f t="shared" ca="1" si="181"/>
        <v>15172.83569628417</v>
      </c>
      <c r="O353" s="60">
        <f t="shared" ca="1" si="181"/>
        <v>11077.657597472631</v>
      </c>
      <c r="P353" s="60">
        <f t="shared" ca="1" si="181"/>
        <v>2061.2326928320913</v>
      </c>
      <c r="Q353" s="60">
        <f t="shared" ca="1" si="181"/>
        <v>1224.5996071512552</v>
      </c>
      <c r="R353" s="60">
        <f t="shared" ca="1" si="181"/>
        <v>0</v>
      </c>
      <c r="S353" s="60">
        <f t="shared" ca="1" si="181"/>
        <v>14363.489897455976</v>
      </c>
      <c r="T353" s="60">
        <f t="shared" ca="1" si="181"/>
        <v>384.92121568197535</v>
      </c>
      <c r="U353" s="60">
        <f t="shared" ca="1" si="181"/>
        <v>6314.9076999409199</v>
      </c>
      <c r="V353" s="60">
        <f t="shared" ca="1" si="181"/>
        <v>44007.474636429477</v>
      </c>
      <c r="W353" s="60">
        <f t="shared" ca="1" si="181"/>
        <v>0</v>
      </c>
      <c r="X353" s="60">
        <f t="shared" ca="1" si="181"/>
        <v>50707.30355205237</v>
      </c>
      <c r="Y353" s="60">
        <f t="shared" ca="1" si="181"/>
        <v>3327.3164534936022</v>
      </c>
      <c r="Z353" s="60">
        <f t="shared" ca="1" si="181"/>
        <v>55.367824088538583</v>
      </c>
      <c r="AA353" s="60">
        <f t="shared" ca="1" si="181"/>
        <v>3382.684277582141</v>
      </c>
      <c r="AB353" s="60">
        <f t="shared" ca="1" si="181"/>
        <v>44.670889486496108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1"/>
      <c r="E354" s="58"/>
      <c r="F354" s="58"/>
      <c r="G354" s="55" t="str">
        <f>$G$11</f>
        <v>DISTPRI</v>
      </c>
      <c r="H354" s="60">
        <f t="shared" ref="H354:AD354" ca="1" si="182">H346</f>
        <v>4740842.0339759588</v>
      </c>
      <c r="I354" s="60">
        <f t="shared" ca="1" si="182"/>
        <v>3167113.7709266697</v>
      </c>
      <c r="J354" s="60">
        <f t="shared" ca="1" si="182"/>
        <v>149552.81892215306</v>
      </c>
      <c r="K354" s="60">
        <f t="shared" ca="1" si="182"/>
        <v>542829.83901940007</v>
      </c>
      <c r="L354" s="60">
        <f t="shared" ca="1" si="182"/>
        <v>16771.067122156397</v>
      </c>
      <c r="M354" s="60">
        <f t="shared" ca="1" si="182"/>
        <v>0</v>
      </c>
      <c r="N354" s="60">
        <f t="shared" ca="1" si="182"/>
        <v>559600.90614155645</v>
      </c>
      <c r="O354" s="60">
        <f t="shared" ca="1" si="182"/>
        <v>407040.86547253834</v>
      </c>
      <c r="P354" s="60">
        <f t="shared" ca="1" si="182"/>
        <v>75824.103995331505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482864.96946786984</v>
      </c>
      <c r="T354" s="60">
        <f t="shared" ca="1" si="182"/>
        <v>14497.191212342177</v>
      </c>
      <c r="U354" s="60">
        <f t="shared" ca="1" si="182"/>
        <v>233892.13860135523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248389.3298136974</v>
      </c>
      <c r="Y354" s="60">
        <f t="shared" ca="1" si="182"/>
        <v>122694.48902790694</v>
      </c>
      <c r="Z354" s="60">
        <f t="shared" ca="1" si="182"/>
        <v>2046.3523079359652</v>
      </c>
      <c r="AA354" s="60">
        <f t="shared" ca="1" si="182"/>
        <v>124740.8413358429</v>
      </c>
      <c r="AB354" s="60">
        <f t="shared" ca="1" si="182"/>
        <v>1660.1060868428842</v>
      </c>
      <c r="AC354" s="60">
        <f t="shared" ca="1" si="182"/>
        <v>5692.2272223258678</v>
      </c>
      <c r="AD354" s="60">
        <f t="shared" ca="1" si="182"/>
        <v>1227.0640590005387</v>
      </c>
    </row>
    <row r="355" spans="1:30" s="55" customFormat="1" hidden="1" outlineLevel="1">
      <c r="A355" s="56"/>
      <c r="B355" s="111"/>
      <c r="E355" s="58"/>
      <c r="F355" s="58"/>
      <c r="G355" s="55" t="str">
        <f>$G$12</f>
        <v>DISTSEC</v>
      </c>
      <c r="H355" s="60">
        <f t="shared" ref="H355:AD355" ca="1" si="183">H347</f>
        <v>1958680.1598897742</v>
      </c>
      <c r="I355" s="60">
        <f t="shared" ca="1" si="183"/>
        <v>1463837.274892505</v>
      </c>
      <c r="J355" s="60">
        <f t="shared" ca="1" si="183"/>
        <v>70726.144299300955</v>
      </c>
      <c r="K355" s="60">
        <f t="shared" ca="1" si="183"/>
        <v>213310.34741434242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213310.34741434242</v>
      </c>
      <c r="O355" s="60">
        <f t="shared" ca="1" si="183"/>
        <v>135926.73876522871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135926.73876522871</v>
      </c>
      <c r="T355" s="60">
        <f t="shared" ca="1" si="183"/>
        <v>3670.9649110082532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3670.9649110082532</v>
      </c>
      <c r="Y355" s="60">
        <f t="shared" ca="1" si="183"/>
        <v>50112.32503925843</v>
      </c>
      <c r="Z355" s="60">
        <f t="shared" ca="1" si="183"/>
        <v>0</v>
      </c>
      <c r="AA355" s="60">
        <f t="shared" ca="1" si="183"/>
        <v>50112.32503925843</v>
      </c>
      <c r="AB355" s="60">
        <f t="shared" ca="1" si="183"/>
        <v>520.66222796917236</v>
      </c>
      <c r="AC355" s="60">
        <f t="shared" ca="1" si="183"/>
        <v>17696.93923500432</v>
      </c>
      <c r="AD355" s="60">
        <f t="shared" ca="1" si="183"/>
        <v>2878.7631051568192</v>
      </c>
    </row>
    <row r="356" spans="1:30" s="55" customFormat="1" hidden="1" outlineLevel="1">
      <c r="A356" s="56"/>
      <c r="B356" s="111"/>
      <c r="E356" s="58"/>
      <c r="F356" s="58"/>
      <c r="G356" s="55" t="str">
        <f>$G$13</f>
        <v>ENERGY</v>
      </c>
      <c r="H356" s="60">
        <f t="shared" ref="H356:AD356" ca="1" si="184">H348</f>
        <v>3131491.4374126773</v>
      </c>
      <c r="I356" s="60">
        <f t="shared" ca="1" si="184"/>
        <v>1175261.0970515925</v>
      </c>
      <c r="J356" s="60">
        <f t="shared" ca="1" si="184"/>
        <v>76146.253665114607</v>
      </c>
      <c r="K356" s="60">
        <f t="shared" ca="1" si="184"/>
        <v>255484.76378235276</v>
      </c>
      <c r="L356" s="60">
        <f t="shared" ca="1" si="184"/>
        <v>8108.7034383936661</v>
      </c>
      <c r="M356" s="60">
        <f t="shared" ca="1" si="184"/>
        <v>742.79330739778311</v>
      </c>
      <c r="N356" s="60">
        <f t="shared" ca="1" si="184"/>
        <v>264336.26052814425</v>
      </c>
      <c r="O356" s="60">
        <f t="shared" ca="1" si="184"/>
        <v>232993.09583374596</v>
      </c>
      <c r="P356" s="60">
        <f t="shared" ca="1" si="184"/>
        <v>43201.394771746527</v>
      </c>
      <c r="Q356" s="60">
        <f t="shared" ca="1" si="184"/>
        <v>19620.92037579084</v>
      </c>
      <c r="R356" s="60">
        <f t="shared" ca="1" si="184"/>
        <v>909.11956312367727</v>
      </c>
      <c r="S356" s="60">
        <f t="shared" ca="1" si="184"/>
        <v>296724.53054440703</v>
      </c>
      <c r="T356" s="60">
        <f t="shared" ca="1" si="184"/>
        <v>8925.5051087965876</v>
      </c>
      <c r="U356" s="60">
        <f t="shared" ca="1" si="184"/>
        <v>156669.49615361163</v>
      </c>
      <c r="V356" s="60">
        <f t="shared" ca="1" si="184"/>
        <v>889721.34118661133</v>
      </c>
      <c r="W356" s="60">
        <f t="shared" ca="1" si="184"/>
        <v>168708.23607340662</v>
      </c>
      <c r="X356" s="60">
        <f t="shared" ca="1" si="184"/>
        <v>1224024.5785224263</v>
      </c>
      <c r="Y356" s="60">
        <f t="shared" ca="1" si="184"/>
        <v>63109.02427420763</v>
      </c>
      <c r="Z356" s="60">
        <f t="shared" ca="1" si="184"/>
        <v>1027.3046852290704</v>
      </c>
      <c r="AA356" s="60">
        <f t="shared" ca="1" si="184"/>
        <v>64136.328959436702</v>
      </c>
      <c r="AB356" s="60">
        <f t="shared" ca="1" si="184"/>
        <v>1146.1503625206672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1"/>
      <c r="E357" s="58"/>
      <c r="F357" s="58"/>
      <c r="G357" s="55" t="str">
        <f>$G$14</f>
        <v>CUSTOMER</v>
      </c>
      <c r="H357" s="60">
        <f t="shared" ref="H357:AD357" ca="1" si="185">H349</f>
        <v>2346717.0010026712</v>
      </c>
      <c r="I357" s="60">
        <f t="shared" ca="1" si="185"/>
        <v>1600576.3013330267</v>
      </c>
      <c r="J357" s="60">
        <f t="shared" ca="1" si="185"/>
        <v>281975.32987279783</v>
      </c>
      <c r="K357" s="60">
        <f t="shared" ca="1" si="185"/>
        <v>80567.283010598549</v>
      </c>
      <c r="L357" s="60">
        <f t="shared" ca="1" si="185"/>
        <v>10966.4425237461</v>
      </c>
      <c r="M357" s="60">
        <f t="shared" ca="1" si="185"/>
        <v>1722.076721760686</v>
      </c>
      <c r="N357" s="60">
        <f t="shared" ca="1" si="185"/>
        <v>93255.802256105337</v>
      </c>
      <c r="O357" s="60">
        <f t="shared" ca="1" si="185"/>
        <v>13418.216466855172</v>
      </c>
      <c r="P357" s="60">
        <f t="shared" ca="1" si="185"/>
        <v>3229.6702764699185</v>
      </c>
      <c r="Q357" s="60">
        <f t="shared" ca="1" si="185"/>
        <v>5953.3938300744903</v>
      </c>
      <c r="R357" s="60">
        <f t="shared" ca="1" si="185"/>
        <v>1036.6431953675453</v>
      </c>
      <c r="S357" s="60">
        <f t="shared" ca="1" si="185"/>
        <v>23637.92376876713</v>
      </c>
      <c r="T357" s="60">
        <f t="shared" ca="1" si="185"/>
        <v>92.880369815122961</v>
      </c>
      <c r="U357" s="60">
        <f t="shared" ca="1" si="185"/>
        <v>1919.9246987815154</v>
      </c>
      <c r="V357" s="60">
        <f t="shared" ca="1" si="185"/>
        <v>8755.1110077392859</v>
      </c>
      <c r="W357" s="60">
        <f t="shared" ca="1" si="185"/>
        <v>1554.0103899051435</v>
      </c>
      <c r="X357" s="60">
        <f t="shared" ca="1" si="185"/>
        <v>12321.926466241068</v>
      </c>
      <c r="Y357" s="60">
        <f t="shared" ca="1" si="185"/>
        <v>3676.9533719886817</v>
      </c>
      <c r="Z357" s="60">
        <f t="shared" ca="1" si="185"/>
        <v>54.518722367671124</v>
      </c>
      <c r="AA357" s="60">
        <f t="shared" ca="1" si="185"/>
        <v>3731.472094356353</v>
      </c>
      <c r="AB357" s="60">
        <f t="shared" ca="1" si="185"/>
        <v>118.14051444221985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1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21218685.999999996</v>
      </c>
      <c r="I358" s="60">
        <f ca="1">I350</f>
        <v>11855311.520956732</v>
      </c>
      <c r="J358" s="60">
        <f t="shared" ref="J358:AD358" ca="1" si="186">J350</f>
        <v>798839.66190516262</v>
      </c>
      <c r="K358" s="60">
        <f t="shared" ca="1" si="186"/>
        <v>1899017.3542101365</v>
      </c>
      <c r="L358" s="60">
        <f t="shared" ca="1" si="186"/>
        <v>61219.845165199105</v>
      </c>
      <c r="M358" s="60">
        <f t="shared" ca="1" si="186"/>
        <v>4864.4855309191016</v>
      </c>
      <c r="N358" s="60">
        <f t="shared" ca="1" si="186"/>
        <v>1965101.6849062548</v>
      </c>
      <c r="O358" s="60">
        <f t="shared" ca="1" si="186"/>
        <v>1402656.8070566875</v>
      </c>
      <c r="P358" s="60">
        <f t="shared" ca="1" si="186"/>
        <v>236553.85441662924</v>
      </c>
      <c r="Q358" s="60">
        <f t="shared" ca="1" si="186"/>
        <v>77492.952031378896</v>
      </c>
      <c r="R358" s="60">
        <f t="shared" ca="1" si="186"/>
        <v>4224.8795629921024</v>
      </c>
      <c r="S358" s="60">
        <f t="shared" ca="1" si="186"/>
        <v>1720928.4930676878</v>
      </c>
      <c r="T358" s="60">
        <f t="shared" ca="1" si="186"/>
        <v>48576.93313057629</v>
      </c>
      <c r="U358" s="60">
        <f t="shared" ca="1" si="186"/>
        <v>742738.92201895174</v>
      </c>
      <c r="V358" s="60">
        <f t="shared" ca="1" si="186"/>
        <v>2760497.8810085128</v>
      </c>
      <c r="W358" s="60">
        <f t="shared" ca="1" si="186"/>
        <v>498281.83986892761</v>
      </c>
      <c r="X358" s="60">
        <f t="shared" ca="1" si="186"/>
        <v>4050095.5760269687</v>
      </c>
      <c r="Y358" s="60">
        <f t="shared" ca="1" si="186"/>
        <v>427742.75677797338</v>
      </c>
      <c r="Z358" s="60">
        <f t="shared" ca="1" si="186"/>
        <v>6277.667757512766</v>
      </c>
      <c r="AA358" s="60">
        <f t="shared" ca="1" si="186"/>
        <v>434020.42453548615</v>
      </c>
      <c r="AB358" s="60">
        <f t="shared" ca="1" si="186"/>
        <v>5891.8677283180677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1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8" t="s">
        <v>542</v>
      </c>
      <c r="E360" s="4"/>
      <c r="F360" s="11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6.9999999999999964</v>
      </c>
      <c r="I361" s="5">
        <f>VLOOKUP(CONCATENATE($F361," ",$G361),AllocFactorMatrix,(I$4+1),FALSE)*$E368</f>
        <v>3.4480809331983013</v>
      </c>
      <c r="J361" s="5">
        <f>VLOOKUP(CONCATENATE($F361," ",$G361),AllocFactorMatrix,(J$4+1),FALSE)*$E368</f>
        <v>0.17045096129346635</v>
      </c>
      <c r="K361" s="5">
        <f>VLOOKUP(CONCATENATE($F361," ",$G361),AllocFactorMatrix,(K$4+1),FALSE)*$E368</f>
        <v>0.62435210253952489</v>
      </c>
      <c r="L361" s="5">
        <f>VLOOKUP(CONCATENATE($F361," ",$G361),AllocFactorMatrix,(L$4+1),FALSE)*$E368</f>
        <v>1.9652387489651205E-2</v>
      </c>
      <c r="M361" s="5">
        <f>VLOOKUP(CONCATENATE($F361," ",$G361),AllocFactorMatrix,(M$4+1),FALSE)*$E368</f>
        <v>1.8429380144333468E-3</v>
      </c>
      <c r="N361" s="5">
        <f t="shared" ref="N361:N368" si="188">SUBTOTAL(9,K361:M361)</f>
        <v>0.64584742804360951</v>
      </c>
      <c r="O361" s="5">
        <f>VLOOKUP(CONCATENATE($F361," ",$G361),AllocFactorMatrix,(O$4+1),FALSE)*$E368</f>
        <v>0.47460472261948633</v>
      </c>
      <c r="P361" s="5">
        <f>VLOOKUP(CONCATENATE($F361," ",$G361),AllocFactorMatrix,(P$4+1),FALSE)*$E368</f>
        <v>8.8432686933395233E-2</v>
      </c>
      <c r="Q361" s="5">
        <f>VLOOKUP(CONCATENATE($F361," ",$G361),AllocFactorMatrix,(Q$4+1),FALSE)*$E368</f>
        <v>3.9961084608528152E-2</v>
      </c>
      <c r="R361" s="5">
        <f>VLOOKUP(CONCATENATE($F361," ",$G361),AllocFactorMatrix,(R$4+1),FALSE)*$E368</f>
        <v>1.7970053059864831E-3</v>
      </c>
      <c r="S361" s="5">
        <f>SUBTOTAL(9,O361:R361)</f>
        <v>0.60479549946739619</v>
      </c>
      <c r="T361" s="5">
        <f>VLOOKUP(CONCATENATE($F361," ",$G361),AllocFactorMatrix,(T$4+1),FALSE)*$E368</f>
        <v>1.6579158584574417E-2</v>
      </c>
      <c r="U361" s="5">
        <f>VLOOKUP(CONCATENATE($F361," ",$G361),AllocFactorMatrix,(U$4+1),FALSE)*$E368</f>
        <v>0.27131510544896625</v>
      </c>
      <c r="V361" s="5">
        <f>VLOOKUP(CONCATENATE($F361," ",$G361),AllocFactorMatrix,(V$4+1),FALSE)*$E368</f>
        <v>1.43390795583012</v>
      </c>
      <c r="W361" s="5">
        <f>VLOOKUP(CONCATENATE($F361," ",$G361),AllocFactorMatrix,(W$4+1),FALSE)*$E368</f>
        <v>0.25894001085401136</v>
      </c>
      <c r="X361" s="5">
        <f>SUBTOTAL(9,T361:W361)</f>
        <v>1.9807422307176721</v>
      </c>
      <c r="Y361" s="5">
        <f>VLOOKUP(CONCATENATE($F361," ",$G361),AllocFactorMatrix,(Y$4+1),FALSE)*$E368</f>
        <v>0.14575035721342372</v>
      </c>
      <c r="Z361" s="5">
        <f>VLOOKUP(CONCATENATE($F361," ",$G361),AllocFactorMatrix,(Z$4+1),FALSE)*$E368</f>
        <v>2.4412627708868739E-3</v>
      </c>
      <c r="AA361" s="5">
        <f t="shared" ref="AA361:AA368" si="189">SUBTOTAL(9,Y361:Z361)</f>
        <v>0.1481916199843106</v>
      </c>
      <c r="AB361" s="5">
        <f>VLOOKUP(CONCATENATE($F361," ",$G361),AllocFactorMatrix,(AB$4+1),FALSE)*$E368</f>
        <v>1.8913272952423012E-3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6.9999999999999964</v>
      </c>
      <c r="I368" s="5">
        <f>VLOOKUP(CONCATENATE($F368," ",$G368),AllocFactorMatrix,(I$4+1),FALSE)*$E368</f>
        <v>3.4480809331983013</v>
      </c>
      <c r="J368" s="5">
        <f>VLOOKUP(CONCATENATE($F368," ",$G368),AllocFactorMatrix,(J$4+1),FALSE)*$E368</f>
        <v>0.17045096129346635</v>
      </c>
      <c r="K368" s="5">
        <f>VLOOKUP(CONCATENATE($F368," ",$G368),AllocFactorMatrix,(K$4+1),FALSE)*$E368</f>
        <v>0.62435210253952489</v>
      </c>
      <c r="L368" s="5">
        <f>VLOOKUP(CONCATENATE($F368," ",$G368),AllocFactorMatrix,(L$4+1),FALSE)*$E368</f>
        <v>1.9652387489651205E-2</v>
      </c>
      <c r="M368" s="5">
        <f>VLOOKUP(CONCATENATE($F368," ",$G368),AllocFactorMatrix,(M$4+1),FALSE)*$E368</f>
        <v>1.8429380144333468E-3</v>
      </c>
      <c r="N368" s="5">
        <f t="shared" si="188"/>
        <v>0.64584742804360951</v>
      </c>
      <c r="O368" s="5">
        <f>VLOOKUP(CONCATENATE($F368," ",$G368),AllocFactorMatrix,(O$4+1),FALSE)*$E368</f>
        <v>0.47460472261948633</v>
      </c>
      <c r="P368" s="5">
        <f>VLOOKUP(CONCATENATE($F368," ",$G368),AllocFactorMatrix,(P$4+1),FALSE)*$E368</f>
        <v>8.8432686933395233E-2</v>
      </c>
      <c r="Q368" s="5">
        <f>VLOOKUP(CONCATENATE($F368," ",$G368),AllocFactorMatrix,(Q$4+1),FALSE)*$E368</f>
        <v>3.9961084608528152E-2</v>
      </c>
      <c r="R368" s="5">
        <f>VLOOKUP(CONCATENATE($F368," ",$G368),AllocFactorMatrix,(R$4+1),FALSE)*$E368</f>
        <v>1.7970053059864831E-3</v>
      </c>
      <c r="S368" s="5">
        <f t="shared" si="190"/>
        <v>0.60479549946739619</v>
      </c>
      <c r="T368" s="5">
        <f>VLOOKUP(CONCATENATE($F368," ",$G368),AllocFactorMatrix,(T$4+1),FALSE)*$E368</f>
        <v>1.6579158584574417E-2</v>
      </c>
      <c r="U368" s="5">
        <f>VLOOKUP(CONCATENATE($F368," ",$G368),AllocFactorMatrix,(U$4+1),FALSE)*$E368</f>
        <v>0.27131510544896625</v>
      </c>
      <c r="V368" s="5">
        <f>VLOOKUP(CONCATENATE($F368," ",$G368),AllocFactorMatrix,(V$4+1),FALSE)*$E368</f>
        <v>1.43390795583012</v>
      </c>
      <c r="W368" s="5">
        <f>VLOOKUP(CONCATENATE($F368," ",$G368),AllocFactorMatrix,(W$4+1),FALSE)*$E368</f>
        <v>0.25894001085401136</v>
      </c>
      <c r="X368" s="5">
        <f t="shared" si="191"/>
        <v>1.9807422307176721</v>
      </c>
      <c r="Y368" s="5">
        <f>VLOOKUP(CONCATENATE($F368," ",$G368),AllocFactorMatrix,(Y$4+1),FALSE)*$E368</f>
        <v>0.14575035721342372</v>
      </c>
      <c r="Z368" s="5">
        <f>VLOOKUP(CONCATENATE($F368," ",$G368),AllocFactorMatrix,(Z$4+1),FALSE)*$E368</f>
        <v>2.4412627708868739E-3</v>
      </c>
      <c r="AA368" s="5">
        <f t="shared" si="189"/>
        <v>0.1481916199843106</v>
      </c>
      <c r="AB368" s="5">
        <f>VLOOKUP(CONCATENATE($F368," ",$G368),AllocFactorMatrix,(AB$4+1),FALSE)*$E368</f>
        <v>1.8913272952423012E-3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-329913.99999999994</v>
      </c>
      <c r="I385" s="5">
        <f>VLOOKUP(CONCATENATE($F385," ",$G385),AllocFactorMatrix,(I$4+1),FALSE)*$E392</f>
        <v>-162510.02471359776</v>
      </c>
      <c r="J385" s="5">
        <f>VLOOKUP(CONCATENATE($F385," ",$G385),AllocFactorMatrix,(J$4+1),FALSE)*$E392</f>
        <v>-8033.4512063103793</v>
      </c>
      <c r="K385" s="5">
        <f>VLOOKUP(CONCATENATE($F385," ",$G385),AllocFactorMatrix,(K$4+1),FALSE)*$E392</f>
        <v>-29426.071365317828</v>
      </c>
      <c r="L385" s="5">
        <f>VLOOKUP(CONCATENATE($F385," ",$G385),AllocFactorMatrix,(L$4+1),FALSE)*$E392</f>
        <v>-926.22825232296975</v>
      </c>
      <c r="M385" s="5">
        <f>VLOOKUP(CONCATENATE($F385," ",$G385),AllocFactorMatrix,(M$4+1),FALSE)*$E392</f>
        <v>-86.858721727680447</v>
      </c>
      <c r="N385" s="5">
        <f t="shared" ref="N385:N392" si="203">SUBTOTAL(9,K385:M385)</f>
        <v>-30439.158339368478</v>
      </c>
      <c r="O385" s="5">
        <f>VLOOKUP(CONCATENATE($F385," ",$G385),AllocFactorMatrix,(O$4+1),FALSE)*$E392</f>
        <v>-22368.391779755031</v>
      </c>
      <c r="P385" s="5">
        <f>VLOOKUP(CONCATENATE($F385," ",$G385),AllocFactorMatrix,(P$4+1),FALSE)*$E392</f>
        <v>-4167.8830681348791</v>
      </c>
      <c r="Q385" s="5">
        <f>VLOOKUP(CONCATENATE($F385," ",$G385),AllocFactorMatrix,(Q$4+1),FALSE)*$E392</f>
        <v>-1883.3887525054222</v>
      </c>
      <c r="R385" s="5">
        <f>VLOOKUP(CONCATENATE($F385," ",$G385),AllocFactorMatrix,(R$4+1),FALSE)*$E392</f>
        <v>-84.693886931317792</v>
      </c>
      <c r="S385" s="5">
        <f>SUBTOTAL(9,O385:R385)</f>
        <v>-28504.357487326648</v>
      </c>
      <c r="T385" s="5">
        <f>VLOOKUP(CONCATENATE($F385," ",$G385),AllocFactorMatrix,(T$4+1),FALSE)*$E392</f>
        <v>-781.38521789589765</v>
      </c>
      <c r="U385" s="5">
        <f>VLOOKUP(CONCATENATE($F385," ",$G385),AllocFactorMatrix,(U$4+1),FALSE)*$E392</f>
        <v>-12787.235957012894</v>
      </c>
      <c r="V385" s="5">
        <f>VLOOKUP(CONCATENATE($F385," ",$G385),AllocFactorMatrix,(V$4+1),FALSE)*$E392</f>
        <v>-67580.901334248323</v>
      </c>
      <c r="W385" s="5">
        <f>VLOOKUP(CONCATENATE($F385," ",$G385),AllocFactorMatrix,(W$4+1),FALSE)*$E392</f>
        <v>-12203.990677270043</v>
      </c>
      <c r="X385" s="5">
        <f>SUBTOTAL(9,T385:W385)</f>
        <v>-93353.513186427168</v>
      </c>
      <c r="Y385" s="5">
        <f>VLOOKUP(CONCATENATE($F385," ",$G385),AllocFactorMatrix,(Y$4+1),FALSE)*$E392</f>
        <v>-6869.2976213870679</v>
      </c>
      <c r="Z385" s="5">
        <f>VLOOKUP(CONCATENATE($F385," ",$G385),AllocFactorMatrix,(Z$4+1),FALSE)*$E392</f>
        <v>-115.05810939919601</v>
      </c>
      <c r="AA385" s="5">
        <f t="shared" ref="AA385:AA392" si="204">SUBTOTAL(9,Y385:Z385)</f>
        <v>-6984.3557307862638</v>
      </c>
      <c r="AB385" s="5">
        <f>VLOOKUP(CONCATENATE($F385," ",$G385),AllocFactorMatrix,(AB$4+1),FALSE)*$E392</f>
        <v>-89.139336183224088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-329913.99999999994</v>
      </c>
      <c r="I392" s="5">
        <f>VLOOKUP(CONCATENATE($F392," ",$G392),AllocFactorMatrix,(I$4+1),FALSE)*$E392</f>
        <v>-162510.02471359776</v>
      </c>
      <c r="J392" s="5">
        <f>VLOOKUP(CONCATENATE($F392," ",$G392),AllocFactorMatrix,(J$4+1),FALSE)*$E392</f>
        <v>-8033.4512063103793</v>
      </c>
      <c r="K392" s="5">
        <f>VLOOKUP(CONCATENATE($F392," ",$G392),AllocFactorMatrix,(K$4+1),FALSE)*$E392</f>
        <v>-29426.071365317828</v>
      </c>
      <c r="L392" s="5">
        <f>VLOOKUP(CONCATENATE($F392," ",$G392),AllocFactorMatrix,(L$4+1),FALSE)*$E392</f>
        <v>-926.22825232296975</v>
      </c>
      <c r="M392" s="5">
        <f>VLOOKUP(CONCATENATE($F392," ",$G392),AllocFactorMatrix,(M$4+1),FALSE)*$E392</f>
        <v>-86.858721727680447</v>
      </c>
      <c r="N392" s="5">
        <f t="shared" si="203"/>
        <v>-30439.158339368478</v>
      </c>
      <c r="O392" s="5">
        <f>VLOOKUP(CONCATENATE($F392," ",$G392),AllocFactorMatrix,(O$4+1),FALSE)*$E392</f>
        <v>-22368.391779755031</v>
      </c>
      <c r="P392" s="5">
        <f>VLOOKUP(CONCATENATE($F392," ",$G392),AllocFactorMatrix,(P$4+1),FALSE)*$E392</f>
        <v>-4167.8830681348791</v>
      </c>
      <c r="Q392" s="5">
        <f>VLOOKUP(CONCATENATE($F392," ",$G392),AllocFactorMatrix,(Q$4+1),FALSE)*$E392</f>
        <v>-1883.3887525054222</v>
      </c>
      <c r="R392" s="5">
        <f>VLOOKUP(CONCATENATE($F392," ",$G392),AllocFactorMatrix,(R$4+1),FALSE)*$E392</f>
        <v>-84.693886931317792</v>
      </c>
      <c r="S392" s="5">
        <f t="shared" si="205"/>
        <v>-28504.357487326648</v>
      </c>
      <c r="T392" s="5">
        <f>VLOOKUP(CONCATENATE($F392," ",$G392),AllocFactorMatrix,(T$4+1),FALSE)*$E392</f>
        <v>-781.38521789589765</v>
      </c>
      <c r="U392" s="5">
        <f>VLOOKUP(CONCATENATE($F392," ",$G392),AllocFactorMatrix,(U$4+1),FALSE)*$E392</f>
        <v>-12787.235957012894</v>
      </c>
      <c r="V392" s="5">
        <f>VLOOKUP(CONCATENATE($F392," ",$G392),AllocFactorMatrix,(V$4+1),FALSE)*$E392</f>
        <v>-67580.901334248323</v>
      </c>
      <c r="W392" s="5">
        <f>VLOOKUP(CONCATENATE($F392," ",$G392),AllocFactorMatrix,(W$4+1),FALSE)*$E392</f>
        <v>-12203.990677270043</v>
      </c>
      <c r="X392" s="5">
        <f t="shared" si="206"/>
        <v>-93353.513186427168</v>
      </c>
      <c r="Y392" s="5">
        <f>VLOOKUP(CONCATENATE($F392," ",$G392),AllocFactorMatrix,(Y$4+1),FALSE)*$E392</f>
        <v>-6869.2976213870679</v>
      </c>
      <c r="Z392" s="5">
        <f>VLOOKUP(CONCATENATE($F392," ",$G392),AllocFactorMatrix,(Z$4+1),FALSE)*$E392</f>
        <v>-115.05810939919601</v>
      </c>
      <c r="AA392" s="5">
        <f t="shared" si="204"/>
        <v>-6984.3557307862638</v>
      </c>
      <c r="AB392" s="5">
        <f>VLOOKUP(CONCATENATE($F392," ",$G392),AllocFactorMatrix,(AB$4+1),FALSE)*$E392</f>
        <v>-89.139336183224088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6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-68522.239042952482</v>
      </c>
      <c r="I449" s="5">
        <f ca="1">VLOOKUP(CONCATENATE($F449," ",$G449),AllocFactorMatrix,(I$4+1),FALSE)*$E456</f>
        <v>-11146.869035043544</v>
      </c>
      <c r="J449" s="5">
        <f ca="1">VLOOKUP(CONCATENATE($F449," ",$G449),AllocFactorMatrix,(J$4+1),FALSE)*$E456</f>
        <v>-1142.1273756641467</v>
      </c>
      <c r="K449" s="5">
        <f ca="1">VLOOKUP(CONCATENATE($F449," ",$G449),AllocFactorMatrix,(K$4+1),FALSE)*$E456</f>
        <v>-2411.4772845924558</v>
      </c>
      <c r="L449" s="5">
        <f ca="1">VLOOKUP(CONCATENATE($F449," ",$G449),AllocFactorMatrix,(L$4+1),FALSE)*$E456</f>
        <v>-3336.6858397721849</v>
      </c>
      <c r="M449" s="5">
        <f ca="1">VLOOKUP(CONCATENATE($F449," ",$G449),AllocFactorMatrix,(M$4+1),FALSE)*$E456</f>
        <v>-1330.7371128970387</v>
      </c>
      <c r="N449" s="5">
        <f t="shared" ref="N449:N456" ca="1" si="238">SUBTOTAL(9,K449:M449)</f>
        <v>-7078.9002372616796</v>
      </c>
      <c r="O449" s="5">
        <f ca="1">VLOOKUP(CONCATENATE($F449," ",$G449),AllocFactorMatrix,(O$4+1),FALSE)*$E456</f>
        <v>10059.697075581464</v>
      </c>
      <c r="P449" s="5">
        <f ca="1">VLOOKUP(CONCATENATE($F449," ",$G449),AllocFactorMatrix,(P$4+1),FALSE)*$E456</f>
        <v>4947.6321971989228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15007.329272780386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-11377.899719353603</v>
      </c>
      <c r="V449" s="5">
        <f ca="1">VLOOKUP(CONCATENATE($F449," ",$G449),AllocFactorMatrix,(V$4+1),FALSE)*$E456</f>
        <v>-31493.708807854222</v>
      </c>
      <c r="W449" s="5">
        <f ca="1">VLOOKUP(CONCATENATE($F449," ",$G449),AllocFactorMatrix,(W$4+1),FALSE)*$E456</f>
        <v>-20422.074396365482</v>
      </c>
      <c r="X449" s="5">
        <f ca="1">SUBTOTAL(9,T449:W449)</f>
        <v>-63293.682923573309</v>
      </c>
      <c r="Y449" s="5">
        <f ca="1">VLOOKUP(CONCATENATE($F449," ",$G449),AllocFactorMatrix,(Y$4+1),FALSE)*$E456</f>
        <v>-867.98874419020217</v>
      </c>
      <c r="Z449" s="5">
        <f ca="1">VLOOKUP(CONCATENATE($F449," ",$G449),AllocFactorMatrix,(Z$4+1),FALSE)*$E456</f>
        <v>0</v>
      </c>
      <c r="AA449" s="5">
        <f t="shared" ca="1" si="231"/>
        <v>-867.98874419020217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-3707.920240092441</v>
      </c>
      <c r="I450" s="5">
        <f ca="1">VLOOKUP(CONCATENATE($F450," ",$G450),AllocFactorMatrix,(I$4+1),FALSE)*$E456</f>
        <v>-600.58521525184005</v>
      </c>
      <c r="J450" s="5">
        <f ca="1">VLOOKUP(CONCATENATE($F450," ",$G450),AllocFactorMatrix,(J$4+1),FALSE)*$E456</f>
        <v>-62.304045812319352</v>
      </c>
      <c r="K450" s="5">
        <f ca="1">VLOOKUP(CONCATENATE($F450," ",$G450),AllocFactorMatrix,(K$4+1),FALSE)*$E456</f>
        <v>-131.16447426139644</v>
      </c>
      <c r="L450" s="5">
        <f ca="1">VLOOKUP(CONCATENATE($F450," ",$G450),AllocFactorMatrix,(L$4+1),FALSE)*$E456</f>
        <v>-181.24205427668866</v>
      </c>
      <c r="M450" s="5">
        <f ca="1">VLOOKUP(CONCATENATE($F450," ",$G450),AllocFactorMatrix,(M$4+1),FALSE)*$E456</f>
        <v>-74.332192863958468</v>
      </c>
      <c r="N450" s="5">
        <f t="shared" ca="1" si="238"/>
        <v>-386.73872140204361</v>
      </c>
      <c r="O450" s="5">
        <f ca="1">VLOOKUP(CONCATENATE($F450," ",$G450),AllocFactorMatrix,(O$4+1),FALSE)*$E456</f>
        <v>547.11680744182149</v>
      </c>
      <c r="P450" s="5">
        <f ca="1">VLOOKUP(CONCATENATE($F450," ",$G450),AllocFactorMatrix,(P$4+1),FALSE)*$E456</f>
        <v>269.40963069584041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816.5264381376619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-616.69384361977268</v>
      </c>
      <c r="V450" s="5">
        <f ca="1">VLOOKUP(CONCATENATE($F450," ",$G450),AllocFactorMatrix,(V$4+1),FALSE)*$E456</f>
        <v>-1707.5709416546986</v>
      </c>
      <c r="W450" s="5">
        <f ca="1">VLOOKUP(CONCATENATE($F450," ",$G450),AllocFactorMatrix,(W$4+1),FALSE)*$E456</f>
        <v>-1103.4677458708454</v>
      </c>
      <c r="X450" s="5">
        <f t="shared" ref="X450:X456" ca="1" si="241">SUBTOTAL(9,T450:W450)</f>
        <v>-3427.7325311453169</v>
      </c>
      <c r="Y450" s="5">
        <f ca="1">VLOOKUP(CONCATENATE($F450," ",$G450),AllocFactorMatrix,(Y$4+1),FALSE)*$E456</f>
        <v>-47.086164618582863</v>
      </c>
      <c r="Z450" s="5">
        <f ca="1">VLOOKUP(CONCATENATE($F450," ",$G450),AllocFactorMatrix,(Z$4+1),FALSE)*$E456</f>
        <v>0</v>
      </c>
      <c r="AA450" s="5">
        <f t="shared" ca="1" si="231"/>
        <v>-47.086164618582863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-660.64209877829285</v>
      </c>
      <c r="I451" s="5">
        <f ca="1">VLOOKUP(CONCATENATE($F451," ",$G451),AllocFactorMatrix,(I$4+1),FALSE)*$E456</f>
        <v>-130.61659020602863</v>
      </c>
      <c r="J451" s="5">
        <f ca="1">VLOOKUP(CONCATENATE($F451," ",$G451),AllocFactorMatrix,(J$4+1),FALSE)*$E456</f>
        <v>-13.219939560103086</v>
      </c>
      <c r="K451" s="5">
        <f ca="1">VLOOKUP(CONCATENATE($F451," ",$G451),AllocFactorMatrix,(K$4+1),FALSE)*$E456</f>
        <v>-27.645571050827535</v>
      </c>
      <c r="L451" s="5">
        <f ca="1">VLOOKUP(CONCATENATE($F451," ",$G451),AllocFactorMatrix,(L$4+1),FALSE)*$E456</f>
        <v>-37.489154865887279</v>
      </c>
      <c r="M451" s="5">
        <f ca="1">VLOOKUP(CONCATENATE($F451," ",$G451),AllocFactorMatrix,(M$4+1),FALSE)*$E456</f>
        <v>-20.540825810195567</v>
      </c>
      <c r="N451" s="5">
        <f t="shared" ca="1" si="238"/>
        <v>-85.675551726910385</v>
      </c>
      <c r="O451" s="5">
        <f ca="1">VLOOKUP(CONCATENATE($F451," ",$G451),AllocFactorMatrix,(O$4+1),FALSE)*$E456</f>
        <v>114.61278584540996</v>
      </c>
      <c r="P451" s="5">
        <f ca="1">VLOOKUP(CONCATENATE($F451," ",$G451),AllocFactorMatrix,(P$4+1),FALSE)*$E456</f>
        <v>56.302761674131311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170.91554751954126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-129.20399898139567</v>
      </c>
      <c r="V451" s="5">
        <f ca="1">VLOOKUP(CONCATENATE($F451," ",$G451),AllocFactorMatrix,(V$4+1),FALSE)*$E456</f>
        <v>-471.58105456163872</v>
      </c>
      <c r="W451" s="5">
        <f ca="1">VLOOKUP(CONCATENATE($F451," ",$G451),AllocFactorMatrix,(W$4+1),FALSE)*$E456</f>
        <v>0</v>
      </c>
      <c r="X451" s="5">
        <f t="shared" ca="1" si="241"/>
        <v>-600.78505354303434</v>
      </c>
      <c r="Y451" s="5">
        <f ca="1">VLOOKUP(CONCATENATE($F451," ",$G451),AllocFactorMatrix,(Y$4+1),FALSE)*$E456</f>
        <v>-9.6683448151400473</v>
      </c>
      <c r="Z451" s="5">
        <f ca="1">VLOOKUP(CONCATENATE($F451," ",$G451),AllocFactorMatrix,(Z$4+1),FALSE)*$E456</f>
        <v>0</v>
      </c>
      <c r="AA451" s="5">
        <f t="shared" ca="1" si="231"/>
        <v>-9.6683448151400473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-0.8322529871610389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-5748.9259793187603</v>
      </c>
      <c r="I452" s="5">
        <f ca="1">VLOOKUP(CONCATENATE($F452," ",$G452),AllocFactorMatrix,(I$4+1),FALSE)*$E456</f>
        <v>-4454.2354437001213</v>
      </c>
      <c r="J452" s="5">
        <f ca="1">VLOOKUP(CONCATENATE($F452," ",$G452),AllocFactorMatrix,(J$4+1),FALSE)*$E456</f>
        <v>-435.6906570879836</v>
      </c>
      <c r="K452" s="5">
        <f ca="1">VLOOKUP(CONCATENATE($F452," ",$G452),AllocFactorMatrix,(K$4+1),FALSE)*$E456</f>
        <v>-911.6972566081605</v>
      </c>
      <c r="L452" s="5">
        <f ca="1">VLOOKUP(CONCATENATE($F452," ",$G452),AllocFactorMatrix,(L$4+1),FALSE)*$E456</f>
        <v>-1238.4430871629102</v>
      </c>
      <c r="M452" s="5">
        <f ca="1">VLOOKUP(CONCATENATE($F452," ",$G452),AllocFactorMatrix,(M$4+1),FALSE)*$E456</f>
        <v>0</v>
      </c>
      <c r="N452" s="5">
        <f t="shared" ca="1" si="238"/>
        <v>-2150.1403437710705</v>
      </c>
      <c r="O452" s="5">
        <f ca="1">VLOOKUP(CONCATENATE($F452," ",$G452),AllocFactorMatrix,(O$4+1),FALSE)*$E456</f>
        <v>3751.5474958934974</v>
      </c>
      <c r="P452" s="5">
        <f ca="1">VLOOKUP(CONCATENATE($F452," ",$G452),AllocFactorMatrix,(P$4+1),FALSE)*$E456</f>
        <v>1844.5235326895609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5596.0710285830583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-4266.1130755052363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-4266.1130755052363</v>
      </c>
      <c r="Y452" s="5">
        <f ca="1">VLOOKUP(CONCATENATE($F452," ",$G452),AllocFactorMatrix,(Y$4+1),FALSE)*$E456</f>
        <v>-317.77050318507236</v>
      </c>
      <c r="Z452" s="5">
        <f ca="1">VLOOKUP(CONCATENATE($F452," ",$G452),AllocFactorMatrix,(Z$4+1),FALSE)*$E456</f>
        <v>0</v>
      </c>
      <c r="AA452" s="5">
        <f t="shared" ca="1" si="231"/>
        <v>-317.77050318507236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-27.588082183848137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-610.43249199504169</v>
      </c>
      <c r="I453" s="5">
        <f ca="1">VLOOKUP(CONCATENATE($F453," ",$G453),AllocFactorMatrix,(I$4+1),FALSE)*$E456</f>
        <v>-2055.7402410233394</v>
      </c>
      <c r="J453" s="5">
        <f ca="1">VLOOKUP(CONCATENATE($F453," ",$G453),AllocFactorMatrix,(J$4+1),FALSE)*$E456</f>
        <v>-205.79346512651782</v>
      </c>
      <c r="K453" s="5">
        <f ca="1">VLOOKUP(CONCATENATE($F453," ",$G453),AllocFactorMatrix,(K$4+1),FALSE)*$E456</f>
        <v>-357.80387777665669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-357.80387777665669</v>
      </c>
      <c r="O453" s="5">
        <f ca="1">VLOOKUP(CONCATENATE($F453," ",$G453),AllocFactorMatrix,(O$4+1),FALSE)*$E456</f>
        <v>1251.1912786354774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1251.1912786354774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-129.61606951211729</v>
      </c>
      <c r="Z453" s="5">
        <f ca="1">VLOOKUP(CONCATENATE($F453," ",$G453),AllocFactorMatrix,(Z$4+1),FALSE)*$E456</f>
        <v>0</v>
      </c>
      <c r="AA453" s="5">
        <f t="shared" ca="1" si="231"/>
        <v>-129.61606951211729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-64.653667004017947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-162600.32285811647</v>
      </c>
      <c r="I454" s="5">
        <f ca="1">VLOOKUP(CONCATENATE($F454," ",$G454),AllocFactorMatrix,(I$4+1),FALSE)*$E456</f>
        <v>-16767.146498945709</v>
      </c>
      <c r="J454" s="5">
        <f ca="1">VLOOKUP(CONCATENATE($F454," ",$G454),AllocFactorMatrix,(J$4+1),FALSE)*$E456</f>
        <v>-2248.6112598163459</v>
      </c>
      <c r="K454" s="5">
        <f ca="1">VLOOKUP(CONCATENATE($F454," ",$G454),AllocFactorMatrix,(K$4+1),FALSE)*$E456</f>
        <v>-4350.2697006202989</v>
      </c>
      <c r="L454" s="5">
        <f ca="1">VLOOKUP(CONCATENATE($F454," ",$G454),AllocFactorMatrix,(L$4+1),FALSE)*$E456</f>
        <v>-6078.7198688642293</v>
      </c>
      <c r="M454" s="5">
        <f ca="1">VLOOKUP(CONCATENATE($F454," ",$G454),AllocFactorMatrix,(M$4+1),FALSE)*$E456</f>
        <v>-2380.4362959377304</v>
      </c>
      <c r="N454" s="5">
        <f t="shared" ca="1" si="238"/>
        <v>-12809.425865422259</v>
      </c>
      <c r="O454" s="5">
        <f ca="1">VLOOKUP(CONCATENATE($F454," ",$G454),AllocFactorMatrix,(O$4+1),FALSE)*$E456</f>
        <v>21765.603100072651</v>
      </c>
      <c r="P454" s="5">
        <f ca="1">VLOOKUP(CONCATENATE($F454," ",$G454),AllocFactorMatrix,(P$4+1),FALSE)*$E456</f>
        <v>10649.116012230001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32414.71911230265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-28989.519417490563</v>
      </c>
      <c r="V454" s="5">
        <f ca="1">VLOOKUP(CONCATENATE($F454," ",$G454),AllocFactorMatrix,(V$4+1),FALSE)*$E456</f>
        <v>-86196.736690719132</v>
      </c>
      <c r="W454" s="5">
        <f ca="1">VLOOKUP(CONCATENATE($F454," ",$G454),AllocFactorMatrix,(W$4+1),FALSE)*$E456</f>
        <v>-58749.068294618999</v>
      </c>
      <c r="X454" s="5">
        <f t="shared" ca="1" si="241"/>
        <v>-173935.3244028287</v>
      </c>
      <c r="Y454" s="5">
        <f ca="1">VLOOKUP(CONCATENATE($F454," ",$G454),AllocFactorMatrix,(Y$4+1),FALSE)*$E456</f>
        <v>-1657.368371919368</v>
      </c>
      <c r="Z454" s="5">
        <f ca="1">VLOOKUP(CONCATENATE($F454," ",$G454),AllocFactorMatrix,(Z$4+1),FALSE)*$E456</f>
        <v>0</v>
      </c>
      <c r="AA454" s="5">
        <f t="shared" ca="1" si="231"/>
        <v>-1657.368371919368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395.48271125348504</v>
      </c>
      <c r="I455" s="5">
        <f ca="1">VLOOKUP(CONCATENATE($F455," ",$G455),AllocFactorMatrix,(I$4+1),FALSE)*$E456</f>
        <v>-1548.9812575838912</v>
      </c>
      <c r="J455" s="5">
        <f ca="1">VLOOKUP(CONCATENATE($F455," ",$G455),AllocFactorMatrix,(J$4+1),FALSE)*$E456</f>
        <v>-570.79295909440975</v>
      </c>
      <c r="K455" s="5">
        <f ca="1">VLOOKUP(CONCATENATE($F455," ",$G455),AllocFactorMatrix,(K$4+1),FALSE)*$E456</f>
        <v>-95.002225528172048</v>
      </c>
      <c r="L455" s="5">
        <f ca="1">VLOOKUP(CONCATENATE($F455," ",$G455),AllocFactorMatrix,(L$4+1),FALSE)*$E456</f>
        <v>-893.30741740931501</v>
      </c>
      <c r="M455" s="5">
        <f ca="1">VLOOKUP(CONCATENATE($F455," ",$G455),AllocFactorMatrix,(M$4+1),FALSE)*$E456</f>
        <v>-607.35359717210747</v>
      </c>
      <c r="N455" s="5">
        <f t="shared" ca="1" si="238"/>
        <v>-1595.6632401095944</v>
      </c>
      <c r="O455" s="5">
        <f ca="1">VLOOKUP(CONCATENATE($F455," ",$G455),AllocFactorMatrix,(O$4+1),FALSE)*$E456</f>
        <v>112.52388171951924</v>
      </c>
      <c r="P455" s="5">
        <f ca="1">VLOOKUP(CONCATENATE($F455," ",$G455),AllocFactorMatrix,(P$4+1),FALSE)*$E456</f>
        <v>82.032631157507424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194.55651287702665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-36.5715493163678</v>
      </c>
      <c r="V455" s="5">
        <f ca="1">VLOOKUP(CONCATENATE($F455," ",$G455),AllocFactorMatrix,(V$4+1),FALSE)*$E456</f>
        <v>-94.128699193411109</v>
      </c>
      <c r="W455" s="5">
        <f ca="1">VLOOKUP(CONCATENATE($F455," ",$G455),AllocFactorMatrix,(W$4+1),FALSE)*$E456</f>
        <v>-60.271904143419611</v>
      </c>
      <c r="X455" s="5">
        <f t="shared" ca="1" si="241"/>
        <v>-190.97215265319852</v>
      </c>
      <c r="Y455" s="5">
        <f ca="1">VLOOKUP(CONCATENATE($F455," ",$G455),AllocFactorMatrix,(Y$4+1),FALSE)*$E456</f>
        <v>-8.6653509406033358</v>
      </c>
      <c r="Z455" s="5">
        <f ca="1">VLOOKUP(CONCATENATE($F455," ",$G455),AllocFactorMatrix,(Z$4+1),FALSE)*$E456</f>
        <v>0</v>
      </c>
      <c r="AA455" s="5">
        <f t="shared" ca="1" si="231"/>
        <v>-8.6653509406033358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-119963.72619398309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-3038.1635491810857</v>
      </c>
      <c r="Z456" s="5">
        <f ca="1">VLOOKUP(CONCATENATE($F456," ",$G456),AllocFactorMatrix,(Z$4+1),FALSE)*$E456</f>
        <v>0</v>
      </c>
      <c r="AA456" s="5">
        <f t="shared" ca="1" si="231"/>
        <v>-3038.1635491810857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1"/>
      <c r="F457" s="52" t="str">
        <f>F464</f>
        <v>WEATHER_FXNL_OM</v>
      </c>
      <c r="G457" s="55" t="str">
        <f>$G$8</f>
        <v>PRODUCTION</v>
      </c>
      <c r="H457" s="60">
        <f ca="1">SUBTOTAL(9,I457:AD457)</f>
        <v>222874.06468530852</v>
      </c>
      <c r="I457" s="62">
        <f ca="1">VLOOKUP(CONCATENATE($F457," ",$G457),AllocFactorMatrix,(I$4+1),FALSE)*$E464</f>
        <v>222874.06468530852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1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12008.292884061468</v>
      </c>
      <c r="I458" s="62">
        <f ca="1">VLOOKUP(CONCATENATE($F458," ",$G458),AllocFactorMatrix,(I$4+1),FALSE)*$E464</f>
        <v>12008.292884061468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1"/>
      <c r="F459" s="52" t="str">
        <f>F464</f>
        <v>WEATHER_FXNL_OM</v>
      </c>
      <c r="G459" s="55" t="str">
        <f>$G$10</f>
        <v>SUBTRAN</v>
      </c>
      <c r="H459" s="60">
        <f t="shared" ca="1" si="244"/>
        <v>2611.5898808027159</v>
      </c>
      <c r="I459" s="62">
        <f ca="1">VLOOKUP(CONCATENATE($F459," ",$G459),AllocFactorMatrix,(I$4+1),FALSE)*$E464</f>
        <v>2611.5898808027159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1"/>
      <c r="F460" s="52" t="str">
        <f>F464</f>
        <v>WEATHER_FXNL_OM</v>
      </c>
      <c r="G460" s="55" t="str">
        <f>$G$11</f>
        <v>DISTPRI</v>
      </c>
      <c r="H460" s="60">
        <f t="shared" ca="1" si="244"/>
        <v>89059.408097633277</v>
      </c>
      <c r="I460" s="62">
        <f ca="1">VLOOKUP(CONCATENATE($F460," ",$G460),AllocFactorMatrix,(I$4+1),FALSE)*$E464</f>
        <v>89059.408097633277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1"/>
      <c r="F461" s="52" t="str">
        <f>F464</f>
        <v>WEATHER_FXNL_OM</v>
      </c>
      <c r="G461" s="55" t="str">
        <f>$G$12</f>
        <v>DISTSEC</v>
      </c>
      <c r="H461" s="60">
        <f t="shared" ca="1" si="244"/>
        <v>41103.127884038833</v>
      </c>
      <c r="I461" s="62">
        <f ca="1">VLOOKUP(CONCATENATE($F461," ",$G461),AllocFactorMatrix,(I$4+1),FALSE)*$E464</f>
        <v>41103.127884038833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1"/>
      <c r="F462" s="52" t="str">
        <f>F464</f>
        <v>WEATHER_FXNL_OM</v>
      </c>
      <c r="G462" s="55" t="str">
        <f>$G$13</f>
        <v>ENERGY</v>
      </c>
      <c r="H462" s="60">
        <f t="shared" ca="1" si="244"/>
        <v>335247.6898800733</v>
      </c>
      <c r="I462" s="62">
        <f ca="1">VLOOKUP(CONCATENATE($F462," ",$G462),AllocFactorMatrix,(I$4+1),FALSE)*$E464</f>
        <v>335247.6898800733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1"/>
      <c r="F463" s="52" t="str">
        <f>F464</f>
        <v>WEATHER_FXNL_OM</v>
      </c>
      <c r="G463" s="55" t="str">
        <f>$G$14</f>
        <v>CUSTOMER</v>
      </c>
      <c r="H463" s="60">
        <f ca="1">SUBTOTAL(9,I463:AD463)</f>
        <v>30970.826688082107</v>
      </c>
      <c r="I463" s="62">
        <f ca="1">VLOOKUP(CONCATENATE($F463," ",$G463),AllocFactorMatrix,(I$4+1),FALSE)*$E464</f>
        <v>30970.826688082107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1"/>
      <c r="D464" s="55" t="str">
        <f>+D1936</f>
        <v>Adj 15 - Weather Normalization Adjustment</v>
      </c>
      <c r="E464" s="61">
        <v>733875</v>
      </c>
      <c r="F464" s="96" t="s">
        <v>539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41.120645418707781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21131.822765436384</v>
      </c>
      <c r="I481" s="5">
        <f ca="1">VLOOKUP(CONCATENATE($F481," ",$G481),AllocFactorMatrix,(I$4+1),FALSE)*$E488</f>
        <v>9424.7474256112946</v>
      </c>
      <c r="J481" s="5">
        <f ca="1">VLOOKUP(CONCATENATE($F481," ",$G481),AllocFactorMatrix,(J$4+1),FALSE)*$E488</f>
        <v>624.12854964366454</v>
      </c>
      <c r="K481" s="5">
        <f ca="1">VLOOKUP(CONCATENATE($F481," ",$G481),AllocFactorMatrix,(K$4+1),FALSE)*$E488</f>
        <v>2155.0794204249314</v>
      </c>
      <c r="L481" s="5">
        <f ca="1">VLOOKUP(CONCATENATE($F481," ",$G481),AllocFactorMatrix,(L$4+1),FALSE)*$E488</f>
        <v>63.687368627129743</v>
      </c>
      <c r="M481" s="5">
        <f ca="1">VLOOKUP(CONCATENATE($F481," ",$G481),AllocFactorMatrix,(M$4+1),FALSE)*$E488</f>
        <v>6.2034195296550729</v>
      </c>
      <c r="N481" s="5">
        <f t="shared" ref="N481:N488" ca="1" si="257">SUBTOTAL(9,K481:M481)</f>
        <v>2224.9702085817162</v>
      </c>
      <c r="O481" s="5">
        <f ca="1">VLOOKUP(CONCATENATE($F481," ",$G481),AllocFactorMatrix,(O$4+1),FALSE)*$E488</f>
        <v>1652.0535389449112</v>
      </c>
      <c r="P481" s="5">
        <f ca="1">VLOOKUP(CONCATENATE($F481," ",$G481),AllocFactorMatrix,(P$4+1),FALSE)*$E488</f>
        <v>315.87604023962012</v>
      </c>
      <c r="Q481" s="5">
        <f ca="1">VLOOKUP(CONCATENATE($F481," ",$G481),AllocFactorMatrix,(Q$4+1),FALSE)*$E488</f>
        <v>136.0240020927904</v>
      </c>
      <c r="R481" s="5">
        <f ca="1">VLOOKUP(CONCATENATE($F481," ",$G481),AllocFactorMatrix,(R$4+1),FALSE)*$E488</f>
        <v>5.9729255488066686</v>
      </c>
      <c r="S481" s="5">
        <f ca="1">SUBTOTAL(9,O481:R481)</f>
        <v>2109.9265068261288</v>
      </c>
      <c r="T481" s="5">
        <f ca="1">VLOOKUP(CONCATENATE($F481," ",$G481),AllocFactorMatrix,(T$4+1),FALSE)*$E488</f>
        <v>49.217168095125459</v>
      </c>
      <c r="U481" s="5">
        <f ca="1">VLOOKUP(CONCATENATE($F481," ",$G481),AllocFactorMatrix,(U$4+1),FALSE)*$E488</f>
        <v>854.41445913315522</v>
      </c>
      <c r="V481" s="5">
        <f ca="1">VLOOKUP(CONCATENATE($F481," ",$G481),AllocFactorMatrix,(V$4+1),FALSE)*$E488</f>
        <v>4601.6907767662287</v>
      </c>
      <c r="W481" s="5">
        <f ca="1">VLOOKUP(CONCATENATE($F481," ",$G481),AllocFactorMatrix,(W$4+1),FALSE)*$E488</f>
        <v>751.36467624970646</v>
      </c>
      <c r="X481" s="5">
        <f ca="1">SUBTOTAL(9,T481:W481)</f>
        <v>6256.6870802442154</v>
      </c>
      <c r="Y481" s="5">
        <f ca="1">VLOOKUP(CONCATENATE($F481," ",$G481),AllocFactorMatrix,(Y$4+1),FALSE)*$E488</f>
        <v>476.59203870740276</v>
      </c>
      <c r="Z481" s="5">
        <f ca="1">VLOOKUP(CONCATENATE($F481," ",$G481),AllocFactorMatrix,(Z$4+1),FALSE)*$E488</f>
        <v>7.5557497681292327</v>
      </c>
      <c r="AA481" s="5">
        <f t="shared" ca="1" si="249"/>
        <v>484.14778847553202</v>
      </c>
      <c r="AB481" s="5">
        <f ca="1">VLOOKUP(CONCATENATE($F481," ",$G481),AllocFactorMatrix,(AB$4+1),FALSE)*$E488</f>
        <v>7.2152060538287843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-1679.9342431360485</v>
      </c>
      <c r="I482" s="5">
        <f ca="1">VLOOKUP(CONCATENATE($F482," ",$G482),AllocFactorMatrix,(I$4+1),FALSE)*$E488</f>
        <v>-1294.4919642433629</v>
      </c>
      <c r="J482" s="5">
        <f ca="1">VLOOKUP(CONCATENATE($F482," ",$G482),AllocFactorMatrix,(J$4+1),FALSE)*$E488</f>
        <v>11.783750811855171</v>
      </c>
      <c r="K482" s="5">
        <f ca="1">VLOOKUP(CONCATENATE($F482," ",$G482),AllocFactorMatrix,(K$4+1),FALSE)*$E488</f>
        <v>-22.329096408360826</v>
      </c>
      <c r="L482" s="5">
        <f ca="1">VLOOKUP(CONCATENATE($F482," ",$G482),AllocFactorMatrix,(L$4+1),FALSE)*$E488</f>
        <v>-1.7794217524222065</v>
      </c>
      <c r="M482" s="5">
        <f ca="1">VLOOKUP(CONCATENATE($F482," ",$G482),AllocFactorMatrix,(M$4+1),FALSE)*$E488</f>
        <v>1.5120558081264808</v>
      </c>
      <c r="N482" s="5">
        <f t="shared" ca="1" si="257"/>
        <v>-22.596462352656552</v>
      </c>
      <c r="O482" s="5">
        <f ca="1">VLOOKUP(CONCATENATE($F482," ",$G482),AllocFactorMatrix,(O$4+1),FALSE)*$E488</f>
        <v>-17.542591086580678</v>
      </c>
      <c r="P482" s="5">
        <f ca="1">VLOOKUP(CONCATENATE($F482," ",$G482),AllocFactorMatrix,(P$4+1),FALSE)*$E488</f>
        <v>0.55732077500982713</v>
      </c>
      <c r="Q482" s="5">
        <f ca="1">VLOOKUP(CONCATENATE($F482," ",$G482),AllocFactorMatrix,(Q$4+1),FALSE)*$E488</f>
        <v>-2.5240260711922828</v>
      </c>
      <c r="R482" s="5">
        <f ca="1">VLOOKUP(CONCATENATE($F482," ",$G482),AllocFactorMatrix,(R$4+1),FALSE)*$E488</f>
        <v>-0.18230280281517094</v>
      </c>
      <c r="S482" s="5">
        <f t="shared" ref="S482:S488" ca="1" si="258">SUBTOTAL(9,O482:R482)</f>
        <v>-19.691599185578305</v>
      </c>
      <c r="T482" s="5">
        <f ca="1">VLOOKUP(CONCATENATE($F482," ",$G482),AllocFactorMatrix,(T$4+1),FALSE)*$E488</f>
        <v>-4.3605874518145296</v>
      </c>
      <c r="U482" s="5">
        <f ca="1">VLOOKUP(CONCATENATE($F482," ",$G482),AllocFactorMatrix,(U$4+1),FALSE)*$E488</f>
        <v>-44.540811061581884</v>
      </c>
      <c r="V482" s="5">
        <f ca="1">VLOOKUP(CONCATENATE($F482," ",$G482),AllocFactorMatrix,(V$4+1),FALSE)*$E488</f>
        <v>-215.24276804688128</v>
      </c>
      <c r="W482" s="5">
        <f ca="1">VLOOKUP(CONCATENATE($F482," ",$G482),AllocFactorMatrix,(W$4+1),FALSE)*$E488</f>
        <v>-71.495769501132443</v>
      </c>
      <c r="X482" s="5">
        <f t="shared" ref="X482:X488" ca="1" si="259">SUBTOTAL(9,T482:W482)</f>
        <v>-335.63993606141014</v>
      </c>
      <c r="Y482" s="5">
        <f ca="1">VLOOKUP(CONCATENATE($F482," ",$G482),AllocFactorMatrix,(Y$4+1),FALSE)*$E488</f>
        <v>-19.002155445178804</v>
      </c>
      <c r="Z482" s="5">
        <f ca="1">VLOOKUP(CONCATENATE($F482," ",$G482),AllocFactorMatrix,(Z$4+1),FALSE)*$E488</f>
        <v>-0.51846222898875682</v>
      </c>
      <c r="AA482" s="5">
        <f t="shared" ca="1" si="249"/>
        <v>-19.520617674167561</v>
      </c>
      <c r="AB482" s="5">
        <f ca="1">VLOOKUP(CONCATENATE($F482," ",$G482),AllocFactorMatrix,(AB$4+1),FALSE)*$E488</f>
        <v>0.22258556927184506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-352.62578727145677</v>
      </c>
      <c r="I483" s="5">
        <f ca="1">VLOOKUP(CONCATENATE($F483," ",$G483),AllocFactorMatrix,(I$4+1),FALSE)*$E488</f>
        <v>-272.47817616909998</v>
      </c>
      <c r="J483" s="5">
        <f ca="1">VLOOKUP(CONCATENATE($F483," ",$G483),AllocFactorMatrix,(J$4+1),FALSE)*$E488</f>
        <v>2.1710703388916288</v>
      </c>
      <c r="K483" s="5">
        <f ca="1">VLOOKUP(CONCATENATE($F483," ",$G483),AllocFactorMatrix,(K$4+1),FALSE)*$E488</f>
        <v>-5.2318495002360246</v>
      </c>
      <c r="L483" s="5">
        <f ca="1">VLOOKUP(CONCATENATE($F483," ",$G483),AllocFactorMatrix,(L$4+1),FALSE)*$E488</f>
        <v>-0.37879457766534486</v>
      </c>
      <c r="M483" s="5">
        <f ca="1">VLOOKUP(CONCATENATE($F483," ",$G483),AllocFactorMatrix,(M$4+1),FALSE)*$E488</f>
        <v>0.51238017972524796</v>
      </c>
      <c r="N483" s="5">
        <f t="shared" ca="1" si="257"/>
        <v>-5.0982638981761212</v>
      </c>
      <c r="O483" s="5">
        <f ca="1">VLOOKUP(CONCATENATE($F483," ",$G483),AllocFactorMatrix,(O$4+1),FALSE)*$E488</f>
        <v>-4.0522458262020074</v>
      </c>
      <c r="P483" s="5">
        <f ca="1">VLOOKUP(CONCATENATE($F483," ",$G483),AllocFactorMatrix,(P$4+1),FALSE)*$E488</f>
        <v>2.3288581919724753E-3</v>
      </c>
      <c r="Q483" s="5">
        <f ca="1">VLOOKUP(CONCATENATE($F483," ",$G483),AllocFactorMatrix,(Q$4+1),FALSE)*$E488</f>
        <v>-0.73419876021602426</v>
      </c>
      <c r="R483" s="5">
        <f ca="1">VLOOKUP(CONCATENATE($F483," ",$G483),AllocFactorMatrix,(R$4+1),FALSE)*$E488</f>
        <v>0</v>
      </c>
      <c r="S483" s="5">
        <f t="shared" ca="1" si="258"/>
        <v>-4.7841157282260598</v>
      </c>
      <c r="T483" s="5">
        <f ca="1">VLOOKUP(CONCATENATE($F483," ",$G483),AllocFactorMatrix,(T$4+1),FALSE)*$E488</f>
        <v>-0.89020763169978079</v>
      </c>
      <c r="U483" s="5">
        <f ca="1">VLOOKUP(CONCATENATE($F483," ",$G483),AllocFactorMatrix,(U$4+1),FALSE)*$E488</f>
        <v>-9.2187703102217107</v>
      </c>
      <c r="V483" s="5">
        <f ca="1">VLOOKUP(CONCATENATE($F483," ",$G483),AllocFactorMatrix,(V$4+1),FALSE)*$E488</f>
        <v>-58.875271710991591</v>
      </c>
      <c r="W483" s="5">
        <f ca="1">VLOOKUP(CONCATENATE($F483," ",$G483),AllocFactorMatrix,(W$4+1),FALSE)*$E488</f>
        <v>0</v>
      </c>
      <c r="X483" s="5">
        <f t="shared" ca="1" si="259"/>
        <v>-68.984249652913078</v>
      </c>
      <c r="Y483" s="5">
        <f ca="1">VLOOKUP(CONCATENATE($F483," ",$G483),AllocFactorMatrix,(Y$4+1),FALSE)*$E488</f>
        <v>-3.8849987005674422</v>
      </c>
      <c r="Z483" s="5">
        <f ca="1">VLOOKUP(CONCATENATE($F483," ",$G483),AllocFactorMatrix,(Z$4+1),FALSE)*$E488</f>
        <v>-0.1038028798613988</v>
      </c>
      <c r="AA483" s="5">
        <f t="shared" ca="1" si="249"/>
        <v>-3.988801580428841</v>
      </c>
      <c r="AB483" s="5">
        <f ca="1">VLOOKUP(CONCATENATE($F483," ",$G483),AllocFactorMatrix,(AB$4+1),FALSE)*$E488</f>
        <v>4.2764440663700339E-2</v>
      </c>
      <c r="AC483" s="5">
        <f ca="1">VLOOKUP(CONCATENATE($F483," ",$G483),AllocFactorMatrix,(AC$4+1),FALSE)*$E488</f>
        <v>0.40015124676043107</v>
      </c>
      <c r="AD483" s="5">
        <f ca="1">VLOOKUP(CONCATENATE($F483," ",$G483),AllocFactorMatrix,(AD$4+1),FALSE)*$E488</f>
        <v>9.3833731071609597E-2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5553.1584801038725</v>
      </c>
      <c r="I484" s="5">
        <f ca="1">VLOOKUP(CONCATENATE($F484," ",$G484),AllocFactorMatrix,(I$4+1),FALSE)*$E488</f>
        <v>3159.9793399041714</v>
      </c>
      <c r="J484" s="5">
        <f ca="1">VLOOKUP(CONCATENATE($F484," ",$G484),AllocFactorMatrix,(J$4+1),FALSE)*$E488</f>
        <v>253.18849234848258</v>
      </c>
      <c r="K484" s="5">
        <f ca="1">VLOOKUP(CONCATENATE($F484," ",$G484),AllocFactorMatrix,(K$4+1),FALSE)*$E488</f>
        <v>837.9535104267992</v>
      </c>
      <c r="L484" s="5">
        <f ca="1">VLOOKUP(CONCATENATE($F484," ",$G484),AllocFactorMatrix,(L$4+1),FALSE)*$E488</f>
        <v>23.839091368752875</v>
      </c>
      <c r="M484" s="5">
        <f ca="1">VLOOKUP(CONCATENATE($F484," ",$G484),AllocFactorMatrix,(M$4+1),FALSE)*$E488</f>
        <v>0</v>
      </c>
      <c r="N484" s="5">
        <f t="shared" ca="1" si="257"/>
        <v>861.79260179555206</v>
      </c>
      <c r="O484" s="5">
        <f ca="1">VLOOKUP(CONCATENATE($F484," ",$G484),AllocFactorMatrix,(O$4+1),FALSE)*$E488</f>
        <v>633.60863793745034</v>
      </c>
      <c r="P484" s="5">
        <f ca="1">VLOOKUP(CONCATENATE($F484," ",$G484),AllocFactorMatrix,(P$4+1),FALSE)*$E488</f>
        <v>123.04259926664349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756.65123720409383</v>
      </c>
      <c r="T484" s="5">
        <f ca="1">VLOOKUP(CONCATENATE($F484," ",$G484),AllocFactorMatrix,(T$4+1),FALSE)*$E488</f>
        <v>17.218607757042669</v>
      </c>
      <c r="U484" s="5">
        <f ca="1">VLOOKUP(CONCATENATE($F484," ",$G484),AllocFactorMatrix,(U$4+1),FALSE)*$E488</f>
        <v>311.44010165924567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328.65870941628833</v>
      </c>
      <c r="Y484" s="5">
        <f ca="1">VLOOKUP(CONCATENATE($F484," ",$G484),AllocFactorMatrix,(Y$4+1),FALSE)*$E488</f>
        <v>172.44389256333315</v>
      </c>
      <c r="Z484" s="5">
        <f ca="1">VLOOKUP(CONCATENATE($F484," ",$G484),AllocFactorMatrix,(Z$4+1),FALSE)*$E488</f>
        <v>2.6110285596333718</v>
      </c>
      <c r="AA484" s="5">
        <f t="shared" ca="1" si="249"/>
        <v>175.05492112296653</v>
      </c>
      <c r="AB484" s="5">
        <f ca="1">VLOOKUP(CONCATENATE($F484," ",$G484),AllocFactorMatrix,(AB$4+1),FALSE)*$E488</f>
        <v>2.993222672811279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2.6324792477031176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2361.2903815268292</v>
      </c>
      <c r="I485" s="5">
        <f ca="1">VLOOKUP(CONCATENATE($F485," ",$G485),AllocFactorMatrix,(I$4+1),FALSE)*$E488</f>
        <v>1500.0577802090506</v>
      </c>
      <c r="J485" s="5">
        <f ca="1">VLOOKUP(CONCATENATE($F485," ",$G485),AllocFactorMatrix,(J$4+1),FALSE)*$E488</f>
        <v>133.30649767176871</v>
      </c>
      <c r="K485" s="5">
        <f ca="1">VLOOKUP(CONCATENATE($F485," ",$G485),AllocFactorMatrix,(K$4+1),FALSE)*$E488</f>
        <v>362.69770516613454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362.69770516613454</v>
      </c>
      <c r="O485" s="5">
        <f ca="1">VLOOKUP(CONCATENATE($F485," ",$G485),AllocFactorMatrix,(O$4+1),FALSE)*$E488</f>
        <v>232.91538071110122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232.91538071110122</v>
      </c>
      <c r="T485" s="5">
        <f ca="1">VLOOKUP(CONCATENATE($F485," ",$G485),AllocFactorMatrix,(T$4+1),FALSE)*$E488</f>
        <v>4.6315787772946537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4.6315787772946537</v>
      </c>
      <c r="Y485" s="5">
        <f ca="1">VLOOKUP(CONCATENATE($F485," ",$G485),AllocFactorMatrix,(Y$4+1),FALSE)*$E488</f>
        <v>76.627755229807605</v>
      </c>
      <c r="Z485" s="5">
        <f ca="1">VLOOKUP(CONCATENATE($F485," ",$G485),AllocFactorMatrix,(Z$4+1),FALSE)*$E488</f>
        <v>0</v>
      </c>
      <c r="AA485" s="5">
        <f t="shared" ca="1" si="249"/>
        <v>76.627755229807605</v>
      </c>
      <c r="AB485" s="5">
        <f ca="1">VLOOKUP(CONCATENATE($F485," ",$G485),AllocFactorMatrix,(AB$4+1),FALSE)*$E488</f>
        <v>1.0504767654570424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7.031094328437959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17942.723641015957</v>
      </c>
      <c r="I486" s="5">
        <f ca="1">VLOOKUP(CONCATENATE($F486," ",$G486),AllocFactorMatrix,(I$4+1),FALSE)*$E488</f>
        <v>6827.8612924250283</v>
      </c>
      <c r="J486" s="5">
        <f ca="1">VLOOKUP(CONCATENATE($F486," ",$G486),AllocFactorMatrix,(J$4+1),FALSE)*$E488</f>
        <v>435.26206395645318</v>
      </c>
      <c r="K486" s="5">
        <f ca="1">VLOOKUP(CONCATENATE($F486," ",$G486),AllocFactorMatrix,(K$4+1),FALSE)*$E488</f>
        <v>1462.6582958122276</v>
      </c>
      <c r="L486" s="5">
        <f ca="1">VLOOKUP(CONCATENATE($F486," ",$G486),AllocFactorMatrix,(L$4+1),FALSE)*$E488</f>
        <v>42.060455362443143</v>
      </c>
      <c r="M486" s="5">
        <f ca="1">VLOOKUP(CONCATENATE($F486," ",$G486),AllocFactorMatrix,(M$4+1),FALSE)*$E488</f>
        <v>2.0035534702386064</v>
      </c>
      <c r="N486" s="5">
        <f t="shared" ca="1" si="257"/>
        <v>1506.7223046449094</v>
      </c>
      <c r="O486" s="5">
        <f ca="1">VLOOKUP(CONCATENATE($F486," ",$G486),AllocFactorMatrix,(O$4+1),FALSE)*$E488</f>
        <v>1358.8865654110714</v>
      </c>
      <c r="P486" s="5">
        <f ca="1">VLOOKUP(CONCATENATE($F486," ",$G486),AllocFactorMatrix,(P$4+1),FALSE)*$E488</f>
        <v>255.45712317400438</v>
      </c>
      <c r="Q486" s="5">
        <f ca="1">VLOOKUP(CONCATENATE($F486," ",$G486),AllocFactorMatrix,(Q$4+1),FALSE)*$E488</f>
        <v>112.63448574278419</v>
      </c>
      <c r="R486" s="5">
        <f ca="1">VLOOKUP(CONCATENATE($F486," ",$G486),AllocFactorMatrix,(R$4+1),FALSE)*$E488</f>
        <v>5.2192679111651286</v>
      </c>
      <c r="S486" s="5">
        <f t="shared" ca="1" si="258"/>
        <v>1732.1974422390251</v>
      </c>
      <c r="T486" s="5">
        <f ca="1">VLOOKUP(CONCATENATE($F486," ",$G486),AllocFactorMatrix,(T$4+1),FALSE)*$E488</f>
        <v>50.795896230495522</v>
      </c>
      <c r="U486" s="5">
        <f ca="1">VLOOKUP(CONCATENATE($F486," ",$G486),AllocFactorMatrix,(U$4+1),FALSE)*$E488</f>
        <v>872.50394881352304</v>
      </c>
      <c r="V486" s="5">
        <f ca="1">VLOOKUP(CONCATENATE($F486," ",$G486),AllocFactorMatrix,(V$4+1),FALSE)*$E488</f>
        <v>5039.6022026580722</v>
      </c>
      <c r="W486" s="5">
        <f ca="1">VLOOKUP(CONCATENATE($F486," ",$G486),AllocFactorMatrix,(W$4+1),FALSE)*$E488</f>
        <v>919.42817023466637</v>
      </c>
      <c r="X486" s="5">
        <f t="shared" ca="1" si="259"/>
        <v>6882.3302179367565</v>
      </c>
      <c r="Y486" s="5">
        <f ca="1">VLOOKUP(CONCATENATE($F486," ",$G486),AllocFactorMatrix,(Y$4+1),FALSE)*$E488</f>
        <v>361.89813443213887</v>
      </c>
      <c r="Z486" s="5">
        <f ca="1">VLOOKUP(CONCATENATE($F486," ",$G486),AllocFactorMatrix,(Z$4+1),FALSE)*$E488</f>
        <v>5.8873152182630974</v>
      </c>
      <c r="AA486" s="5">
        <f t="shared" ca="1" si="249"/>
        <v>367.78544965040197</v>
      </c>
      <c r="AB486" s="5">
        <f ca="1">VLOOKUP(CONCATENATE($F486," ",$G486),AllocFactorMatrix,(AB$4+1),FALSE)*$E488</f>
        <v>6.6755263795364748</v>
      </c>
      <c r="AC486" s="5">
        <f ca="1">VLOOKUP(CONCATENATE($F486," ",$G486),AllocFactorMatrix,(AC$4+1),FALSE)*$E488</f>
        <v>155.87768968101591</v>
      </c>
      <c r="AD486" s="5">
        <f ca="1">VLOOKUP(CONCATENATE($F486," ",$G486),AllocFactorMatrix,(AD$4+1),FALSE)*$E488</f>
        <v>28.011654102828011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2118.5647623244708</v>
      </c>
      <c r="I487" s="5">
        <f ca="1">VLOOKUP(CONCATENATE($F487," ",$G487),AllocFactorMatrix,(I$4+1),FALSE)*$E488</f>
        <v>1001.9175729385282</v>
      </c>
      <c r="J487" s="5">
        <f ca="1">VLOOKUP(CONCATENATE($F487," ",$G487),AllocFactorMatrix,(J$4+1),FALSE)*$E488</f>
        <v>292.16608412571998</v>
      </c>
      <c r="K487" s="5">
        <f ca="1">VLOOKUP(CONCATENATE($F487," ",$G487),AllocFactorMatrix,(K$4+1),FALSE)*$E488</f>
        <v>77.618197287178972</v>
      </c>
      <c r="L487" s="5">
        <f ca="1">VLOOKUP(CONCATENATE($F487," ",$G487),AllocFactorMatrix,(L$4+1),FALSE)*$E488</f>
        <v>18.906238885941882</v>
      </c>
      <c r="M487" s="5">
        <f ca="1">VLOOKUP(CONCATENATE($F487," ",$G487),AllocFactorMatrix,(M$4+1),FALSE)*$E488</f>
        <v>4.779583039343569</v>
      </c>
      <c r="N487" s="5">
        <f t="shared" ca="1" si="257"/>
        <v>101.30401921246441</v>
      </c>
      <c r="O487" s="5">
        <f ca="1">VLOOKUP(CONCATENATE($F487," ",$G487),AllocFactorMatrix,(O$4+1),FALSE)*$E488</f>
        <v>19.319301050705381</v>
      </c>
      <c r="P487" s="5">
        <f ca="1">VLOOKUP(CONCATENATE($F487," ",$G487),AllocFactorMatrix,(P$4+1),FALSE)*$E488</f>
        <v>5.7567126980035557</v>
      </c>
      <c r="Q487" s="5">
        <f ca="1">VLOOKUP(CONCATENATE($F487," ",$G487),AllocFactorMatrix,(Q$4+1),FALSE)*$E488</f>
        <v>11.185738598748353</v>
      </c>
      <c r="R487" s="5">
        <f ca="1">VLOOKUP(CONCATENATE($F487," ",$G487),AllocFactorMatrix,(R$4+1),FALSE)*$E488</f>
        <v>1.8850891739812758</v>
      </c>
      <c r="S487" s="5">
        <f t="shared" ca="1" si="258"/>
        <v>38.146841521438567</v>
      </c>
      <c r="T487" s="5">
        <f ca="1">VLOOKUP(CONCATENATE($F487," ",$G487),AllocFactorMatrix,(T$4+1),FALSE)*$E488</f>
        <v>0.10425312950507033</v>
      </c>
      <c r="U487" s="5">
        <f ca="1">VLOOKUP(CONCATENATE($F487," ",$G487),AllocFactorMatrix,(U$4+1),FALSE)*$E488</f>
        <v>2.8311024747364528</v>
      </c>
      <c r="V487" s="5">
        <f ca="1">VLOOKUP(CONCATENATE($F487," ",$G487),AllocFactorMatrix,(V$4+1),FALSE)*$E488</f>
        <v>14.940197414707495</v>
      </c>
      <c r="W487" s="5">
        <f ca="1">VLOOKUP(CONCATENATE($F487," ",$G487),AllocFactorMatrix,(W$4+1),FALSE)*$E488</f>
        <v>2.2575317789808578</v>
      </c>
      <c r="X487" s="5">
        <f t="shared" ca="1" si="259"/>
        <v>20.133084797929875</v>
      </c>
      <c r="Y487" s="5">
        <f ca="1">VLOOKUP(CONCATENATE($F487," ",$G487),AllocFactorMatrix,(Y$4+1),FALSE)*$E488</f>
        <v>4.8406663595871731</v>
      </c>
      <c r="Z487" s="5">
        <f ca="1">VLOOKUP(CONCATENATE($F487," ",$G487),AllocFactorMatrix,(Z$4+1),FALSE)*$E488</f>
        <v>7.7420517672807096E-2</v>
      </c>
      <c r="AA487" s="5">
        <f t="shared" ca="1" si="249"/>
        <v>4.9180868772599799</v>
      </c>
      <c r="AB487" s="5">
        <f ca="1">VLOOKUP(CONCATENATE($F487," ",$G487),AllocFactorMatrix,(AB$4+1),FALSE)*$E488</f>
        <v>0.12933909354758111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94.939874631157224</v>
      </c>
    </row>
    <row r="488" spans="4:30" collapsed="1">
      <c r="D488" s="1" t="str">
        <f>+D1960</f>
        <v>Adj 19 - Rate Case Expense</v>
      </c>
      <c r="E488" s="96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-895.08572841942294</v>
      </c>
      <c r="J497" s="5">
        <f ca="1">VLOOKUP(CONCATENATE($F497," ",$G497),AllocFactorMatrix,(J$4+1),FALSE)*$E504</f>
        <v>-44.247285897560715</v>
      </c>
      <c r="K497" s="5">
        <f ca="1">VLOOKUP(CONCATENATE($F497," ",$G497),AllocFactorMatrix,(K$4+1),FALSE)*$E504</f>
        <v>-162.07527239606387</v>
      </c>
      <c r="L497" s="5">
        <f ca="1">VLOOKUP(CONCATENATE($F497," ",$G497),AllocFactorMatrix,(L$4+1),FALSE)*$E504</f>
        <v>-5.10155414334747</v>
      </c>
      <c r="M497" s="5">
        <f ca="1">VLOOKUP(CONCATENATE($F497," ",$G497),AllocFactorMatrix,(M$4+1),FALSE)*$E504</f>
        <v>-0.47840742344490911</v>
      </c>
      <c r="N497" s="5">
        <f t="shared" ref="N497:N504" ca="1" si="266">SUBTOTAL(9,K497:M497)</f>
        <v>-167.65523396285624</v>
      </c>
      <c r="O497" s="5">
        <f ca="1">VLOOKUP(CONCATENATE($F497," ",$G497),AllocFactorMatrix,(O$4+1),FALSE)*$E504</f>
        <v>-123.20241957404481</v>
      </c>
      <c r="P497" s="5">
        <f ca="1">VLOOKUP(CONCATENATE($F497," ",$G497),AllocFactorMatrix,(P$4+1),FALSE)*$E504</f>
        <v>-22.956200139549512</v>
      </c>
      <c r="Q497" s="5">
        <f ca="1">VLOOKUP(CONCATENATE($F497," ",$G497),AllocFactorMatrix,(Q$4+1),FALSE)*$E504</f>
        <v>-10.373479398604806</v>
      </c>
      <c r="R497" s="5">
        <f ca="1">VLOOKUP(CONCATENATE($F497," ",$G497),AllocFactorMatrix,(R$4+1),FALSE)*$E504</f>
        <v>-0.46648377298688387</v>
      </c>
      <c r="S497" s="5">
        <f ca="1">SUBTOTAL(9,O497:R497)</f>
        <v>-156.99858288518604</v>
      </c>
      <c r="T497" s="5">
        <f ca="1">VLOOKUP(CONCATENATE($F497," ",$G497),AllocFactorMatrix,(T$4+1),FALSE)*$E504</f>
        <v>-4.3037760788550123</v>
      </c>
      <c r="U497" s="5">
        <f ca="1">VLOOKUP(CONCATENATE($F497," ",$G497),AllocFactorMatrix,(U$4+1),FALSE)*$E504</f>
        <v>-70.430562245162363</v>
      </c>
      <c r="V497" s="5">
        <f ca="1">VLOOKUP(CONCATENATE($F497," ",$G497),AllocFactorMatrix,(V$4+1),FALSE)*$E504</f>
        <v>-372.22750045490176</v>
      </c>
      <c r="W497" s="5">
        <f ca="1">VLOOKUP(CONCATENATE($F497," ",$G497),AllocFactorMatrix,(W$4+1),FALSE)*$E504</f>
        <v>-67.218117185321475</v>
      </c>
      <c r="X497" s="5">
        <f ca="1">SUBTOTAL(9,T497:W497)</f>
        <v>-514.17995596424055</v>
      </c>
      <c r="Y497" s="5">
        <f ca="1">VLOOKUP(CONCATENATE($F497," ",$G497),AllocFactorMatrix,(Y$4+1),FALSE)*$E504</f>
        <v>-37.835267553525746</v>
      </c>
      <c r="Z497" s="5">
        <f ca="1">VLOOKUP(CONCATENATE($F497," ",$G497),AllocFactorMatrix,(Z$4+1),FALSE)*$E504</f>
        <v>-0.63372626915565133</v>
      </c>
      <c r="AA497" s="5">
        <f t="shared" ca="1" si="262"/>
        <v>-38.468993822681398</v>
      </c>
      <c r="AB497" s="5">
        <f ca="1">VLOOKUP(CONCATENATE($F497," ",$G497),AllocFactorMatrix,(AB$4+1),FALSE)*$E504</f>
        <v>-0.49096877438176201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-6.6394507028708976</v>
      </c>
      <c r="I498" s="5">
        <f ca="1">VLOOKUP(CONCATENATE($F498," ",$G498),AllocFactorMatrix,(I$4+1),FALSE)*$E504</f>
        <v>-3.2704804822113149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-0.59219357229213887</v>
      </c>
      <c r="L498" s="5">
        <f ca="1">VLOOKUP(CONCATENATE($F498," ",$G498),AllocFactorMatrix,(L$4+1),FALSE)*$E504</f>
        <v>-1.8640151133036569E-2</v>
      </c>
      <c r="M498" s="5">
        <f ca="1">VLOOKUP(CONCATENATE($F498," ",$G498),AllocFactorMatrix,(M$4+1),FALSE)*$E504</f>
        <v>-1.7480137278967124E-3</v>
      </c>
      <c r="N498" s="5">
        <f t="shared" ca="1" si="266"/>
        <v>-0.61258173715307207</v>
      </c>
      <c r="O498" s="5">
        <f ca="1">VLOOKUP(CONCATENATE($F498," ",$G498),AllocFactorMatrix,(O$4+1),FALSE)*$E504</f>
        <v>-0.45015923702597094</v>
      </c>
      <c r="P498" s="5">
        <f ca="1">VLOOKUP(CONCATENATE($F498," ",$G498),AllocFactorMatrix,(P$4+1),FALSE)*$E504</f>
        <v>-8.3877780773813318E-2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-1.7044468774135273E-3</v>
      </c>
      <c r="S498" s="5">
        <f t="shared" ref="S498:S504" ca="1" si="267">SUBTOTAL(9,O498:R498)</f>
        <v>-0.5736442720045658</v>
      </c>
      <c r="T498" s="5">
        <f ca="1">VLOOKUP(CONCATENATE($F498," ",$G498),AllocFactorMatrix,(T$4+1),FALSE)*$E504</f>
        <v>-1.5725215159622958E-2</v>
      </c>
      <c r="U498" s="5">
        <f ca="1">VLOOKUP(CONCATENATE($F498," ",$G498),AllocFactorMatrix,(U$4+1),FALSE)*$E504</f>
        <v>-0.25734046679609018</v>
      </c>
      <c r="V498" s="5">
        <f ca="1">VLOOKUP(CONCATENATE($F498," ",$G498),AllocFactorMatrix,(V$4+1),FALSE)*$E504</f>
        <v>-1.3600515978840666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-1.8787200565635032</v>
      </c>
      <c r="Y498" s="5">
        <f ca="1">VLOOKUP(CONCATENATE($F498," ",$G498),AllocFactorMatrix,(Y$4+1),FALSE)*$E504</f>
        <v>-0.13824318737776442</v>
      </c>
      <c r="Z498" s="5">
        <f ca="1">VLOOKUP(CONCATENATE($F498," ",$G498),AllocFactorMatrix,(Z$4+1),FALSE)*$E504</f>
        <v>-2.3155205457224873E-3</v>
      </c>
      <c r="AA498" s="5">
        <f t="shared" ca="1" si="262"/>
        <v>-0.1405587079234869</v>
      </c>
      <c r="AB498" s="5">
        <f ca="1">VLOOKUP(CONCATENATE($F498," ",$G498),AllocFactorMatrix,(AB$4+1),FALSE)*$E504</f>
        <v>-1.793910619965059E-3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-1.4604037595798747</v>
      </c>
      <c r="I499" s="5">
        <f ca="1">VLOOKUP(CONCATENATE($F499," ",$G499),AllocFactorMatrix,(I$4+1),FALSE)*$E504</f>
        <v>-0.71102302857760102</v>
      </c>
      <c r="J499" s="5">
        <f ca="1">VLOOKUP(CONCATENATE($F499," ",$G499),AllocFactorMatrix,(J$4+1),FALSE)*$E504</f>
        <v>-3.4314901487705489E-2</v>
      </c>
      <c r="K499" s="5">
        <f ca="1">VLOOKUP(CONCATENATE($F499," ",$G499),AllocFactorMatrix,(K$4+1),FALSE)*$E504</f>
        <v>-0.1248359337720145</v>
      </c>
      <c r="L499" s="5">
        <f ca="1">VLOOKUP(CONCATENATE($F499," ",$G499),AllocFactorMatrix,(L$4+1),FALSE)*$E504</f>
        <v>-3.8560645388325699E-3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-0.1291722507557046</v>
      </c>
      <c r="O499" s="5">
        <f ca="1">VLOOKUP(CONCATENATE($F499," ",$G499),AllocFactorMatrix,(O$4+1),FALSE)*$E504</f>
        <v>-9.4315499127314364E-2</v>
      </c>
      <c r="P499" s="5">
        <f ca="1">VLOOKUP(CONCATENATE($F499," ",$G499),AllocFactorMatrix,(P$4+1),FALSE)*$E504</f>
        <v>-1.7533141282329259E-2</v>
      </c>
      <c r="Q499" s="5">
        <f ca="1">VLOOKUP(CONCATENATE($F499," ",$G499),AllocFactorMatrix,(Q$4+1),FALSE)*$E504</f>
        <v>-1.0432427977127616E-2</v>
      </c>
      <c r="R499" s="5">
        <f ca="1">VLOOKUP(CONCATENATE($F499," ",$G499),AllocFactorMatrix,(R$4+1),FALSE)*$E504</f>
        <v>0</v>
      </c>
      <c r="S499" s="5">
        <f t="shared" ca="1" si="267"/>
        <v>-0.12228106838677125</v>
      </c>
      <c r="T499" s="5">
        <f ca="1">VLOOKUP(CONCATENATE($F499," ",$G499),AllocFactorMatrix,(T$4+1),FALSE)*$E504</f>
        <v>-3.2933352848123452E-3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-0.37560021284910983</v>
      </c>
      <c r="W499" s="5">
        <f ca="1">VLOOKUP(CONCATENATE($F499," ",$G499),AllocFactorMatrix,(W$4+1),FALSE)*$E504</f>
        <v>0</v>
      </c>
      <c r="X499" s="5">
        <f t="shared" ca="1" si="268"/>
        <v>-0.43280732705849673</v>
      </c>
      <c r="Y499" s="5">
        <f ca="1">VLOOKUP(CONCATENATE($F499," ",$G499),AllocFactorMatrix,(Y$4+1),FALSE)*$E504</f>
        <v>-2.8386202024056006E-2</v>
      </c>
      <c r="Z499" s="5">
        <f ca="1">VLOOKUP(CONCATENATE($F499," ",$G499),AllocFactorMatrix,(Z$4+1),FALSE)*$E504</f>
        <v>-4.7319875893860714E-4</v>
      </c>
      <c r="AA499" s="5">
        <f t="shared" ca="1" si="262"/>
        <v>-2.8859400782994614E-2</v>
      </c>
      <c r="AB499" s="5">
        <f ca="1">VLOOKUP(CONCATENATE($F499," ",$G499),AllocFactorMatrix,(AB$4+1),FALSE)*$E504</f>
        <v>-3.7905906604072481E-4</v>
      </c>
      <c r="AC499" s="5">
        <f ca="1">VLOOKUP(CONCATENATE($F499," ",$G499),AllocFactorMatrix,(AC$4+1),FALSE)*$E504</f>
        <v>-1.2888818592813166E-3</v>
      </c>
      <c r="AD499" s="5">
        <f ca="1">VLOOKUP(CONCATENATE($F499," ",$G499),AllocFactorMatrix,(AD$4+1),FALSE)*$E504</f>
        <v>-2.7784160527899931E-4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-935.67846641910944</v>
      </c>
      <c r="I500" s="5">
        <f ca="1">VLOOKUP(CONCATENATE($F500," ",$G500),AllocFactorMatrix,(I$4+1),FALSE)*$E504</f>
        <v>-625.35382628793388</v>
      </c>
      <c r="J500" s="5">
        <f ca="1">VLOOKUP(CONCATENATE($F500," ",$G500),AllocFactorMatrix,(J$4+1),FALSE)*$E504</f>
        <v>-29.477546861950003</v>
      </c>
      <c r="K500" s="5">
        <f ca="1">VLOOKUP(CONCATENATE($F500," ",$G500),AllocFactorMatrix,(K$4+1),FALSE)*$E504</f>
        <v>-107.03478179187684</v>
      </c>
      <c r="L500" s="5">
        <f ca="1">VLOOKUP(CONCATENATE($F500," ",$G500),AllocFactorMatrix,(L$4+1),FALSE)*$E504</f>
        <v>-3.3079317057436008</v>
      </c>
      <c r="M500" s="5">
        <f ca="1">VLOOKUP(CONCATENATE($F500," ",$G500),AllocFactorMatrix,(M$4+1),FALSE)*$E504</f>
        <v>0</v>
      </c>
      <c r="N500" s="5">
        <f t="shared" ca="1" si="266"/>
        <v>-110.34271349762044</v>
      </c>
      <c r="O500" s="5">
        <f ca="1">VLOOKUP(CONCATENATE($F500," ",$G500),AllocFactorMatrix,(O$4+1),FALSE)*$E504</f>
        <v>-80.257378263677921</v>
      </c>
      <c r="P500" s="5">
        <f ca="1">VLOOKUP(CONCATENATE($F500," ",$G500),AllocFactorMatrix,(P$4+1),FALSE)*$E504</f>
        <v>-14.947942102451421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-95.205320366129342</v>
      </c>
      <c r="T500" s="5">
        <f ca="1">VLOOKUP(CONCATENATE($F500," ",$G500),AllocFactorMatrix,(T$4+1),FALSE)*$E504</f>
        <v>-2.8611260762375559</v>
      </c>
      <c r="U500" s="5">
        <f ca="1">VLOOKUP(CONCATENATE($F500," ",$G500),AllocFactorMatrix,(U$4+1),FALSE)*$E504</f>
        <v>-46.143489321723251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-49.004615397960805</v>
      </c>
      <c r="Y500" s="5">
        <f ca="1">VLOOKUP(CONCATENATE($F500," ",$G500),AllocFactorMatrix,(Y$4+1),FALSE)*$E504</f>
        <v>-24.201287823677966</v>
      </c>
      <c r="Z500" s="5">
        <f ca="1">VLOOKUP(CONCATENATE($F500," ",$G500),AllocFactorMatrix,(Z$4+1),FALSE)*$E504</f>
        <v>-0.4037722171477483</v>
      </c>
      <c r="AA500" s="5">
        <f t="shared" ca="1" si="262"/>
        <v>-24.605060040825713</v>
      </c>
      <c r="AB500" s="5">
        <f ca="1">VLOOKUP(CONCATENATE($F500," ",$G500),AllocFactorMatrix,(AB$4+1),FALSE)*$E504</f>
        <v>-0.32712315107855111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-0.24158234709540813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-386.16601156395535</v>
      </c>
      <c r="I501" s="5">
        <f ca="1">VLOOKUP(CONCATENATE($F501," ",$G501),AllocFactorMatrix,(I$4+1),FALSE)*$E504</f>
        <v>-288.73688740641819</v>
      </c>
      <c r="J501" s="5">
        <f ca="1">VLOOKUP(CONCATENATE($F501," ",$G501),AllocFactorMatrix,(J$4+1),FALSE)*$E504</f>
        <v>-13.92009736501487</v>
      </c>
      <c r="K501" s="5">
        <f ca="1">VLOOKUP(CONCATENATE($F501," ",$G501),AllocFactorMatrix,(K$4+1),FALSE)*$E504</f>
        <v>-42.002734775824088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-42.002734775824088</v>
      </c>
      <c r="O501" s="5">
        <f ca="1">VLOOKUP(CONCATENATE($F501," ",$G501),AllocFactorMatrix,(O$4+1),FALSE)*$E504</f>
        <v>-26.764306083797059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-26.764306083797059</v>
      </c>
      <c r="T501" s="5">
        <f ca="1">VLOOKUP(CONCATENATE($F501," ",$G501),AllocFactorMatrix,(T$4+1),FALSE)*$E504</f>
        <v>-0.72365068856714709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-0.72365068856714709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-0.10244056934344366</v>
      </c>
      <c r="AC501" s="5">
        <f ca="1">VLOOKUP(CONCATENATE($F501," ",$G501),AllocFactorMatrix,(AC$4+1),FALSE)*$E504</f>
        <v>-3.4782513313996959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-478.36688533430049</v>
      </c>
      <c r="I502" s="5">
        <f ca="1">VLOOKUP(CONCATENATE($F502," ",$G502),AllocFactorMatrix,(I$4+1),FALSE)*$E504</f>
        <v>-179.49621373473059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-39.028347214852786</v>
      </c>
      <c r="L502" s="5">
        <f ca="1">VLOOKUP(CONCATENATE($F502," ",$G502),AllocFactorMatrix,(L$4+1),FALSE)*$E504</f>
        <v>-1.2404094779457358</v>
      </c>
      <c r="M502" s="5">
        <f ca="1">VLOOKUP(CONCATENATE($F502," ",$G502),AllocFactorMatrix,(M$4+1),FALSE)*$E504</f>
        <v>-0.11435125321935356</v>
      </c>
      <c r="N502" s="5">
        <f t="shared" ca="1" si="266"/>
        <v>-40.383107946017873</v>
      </c>
      <c r="O502" s="5">
        <f ca="1">VLOOKUP(CONCATENATE($F502," ",$G502),AllocFactorMatrix,(O$4+1),FALSE)*$E504</f>
        <v>-35.582688728411185</v>
      </c>
      <c r="P502" s="5">
        <f ca="1">VLOOKUP(CONCATENATE($F502," ",$G502),AllocFactorMatrix,(P$4+1),FALSE)*$E504</f>
        <v>-6.5963458200419023</v>
      </c>
      <c r="Q502" s="5">
        <f ca="1">VLOOKUP(CONCATENATE($F502," ",$G502),AllocFactorMatrix,(Q$4+1),FALSE)*$E504</f>
        <v>-2.9972107010417641</v>
      </c>
      <c r="R502" s="5">
        <f ca="1">VLOOKUP(CONCATENATE($F502," ",$G502),AllocFactorMatrix,(R$4+1),FALSE)*$E504</f>
        <v>-0.138873174809033</v>
      </c>
      <c r="S502" s="5">
        <f t="shared" ca="1" si="267"/>
        <v>-45.31511842430389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-23.94270405803449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-25.790379829448142</v>
      </c>
      <c r="X502" s="5">
        <f t="shared" ca="1" si="268"/>
        <v>-187.03341308544964</v>
      </c>
      <c r="Y502" s="5">
        <f ca="1">VLOOKUP(CONCATENATE($F502," ",$G502),AllocFactorMatrix,(Y$4+1),FALSE)*$E504</f>
        <v>-9.6404229622219511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-9.7973536797234786</v>
      </c>
      <c r="AB502" s="5">
        <f ca="1">VLOOKUP(CONCATENATE($F502," ",$G502),AllocFactorMatrix,(AB$4+1),FALSE)*$E504</f>
        <v>-0.17504359180557102</v>
      </c>
      <c r="AC502" s="5">
        <f ca="1">VLOOKUP(CONCATENATE($F502," ",$G502),AllocFactorMatrix,(AC$4+1),FALSE)*$E504</f>
        <v>-3.7850832752023131</v>
      </c>
      <c r="AD502" s="5">
        <f ca="1">VLOOKUP(CONCATENATE($F502," ",$G502),AllocFactorMatrix,(AD$4+1),FALSE)*$E504</f>
        <v>-0.74903707936854502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-360.56203249385453</v>
      </c>
      <c r="I503" s="5">
        <f ca="1">VLOOKUP(CONCATENATE($F503," ",$G503),AllocFactorMatrix,(I$4+1),FALSE)*$E504</f>
        <v>-257.62193001327665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-12.694851256025643</v>
      </c>
      <c r="L503" s="5">
        <f ca="1">VLOOKUP(CONCATENATE($F503," ",$G503),AllocFactorMatrix,(L$4+1),FALSE)*$E504</f>
        <v>-2.122108369046102</v>
      </c>
      <c r="M503" s="5">
        <f ca="1">VLOOKUP(CONCATENATE($F503," ",$G503),AllocFactorMatrix,(M$4+1),FALSE)*$E504</f>
        <v>-0.33528294578147155</v>
      </c>
      <c r="N503" s="5">
        <f t="shared" ca="1" si="266"/>
        <v>-15.152242570853218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-0.60839629468477818</v>
      </c>
      <c r="Q503" s="5">
        <f ca="1">VLOOKUP(CONCATENATE($F503," ",$G503),AllocFactorMatrix,(Q$4+1),FALSE)*$E504</f>
        <v>-1.1636722304989469</v>
      </c>
      <c r="R503" s="5">
        <f ca="1">VLOOKUP(CONCATENATE($F503," ",$G503),AllocFactorMatrix,(R$4+1),FALSE)*$E504</f>
        <v>-0.20310114797952378</v>
      </c>
      <c r="S503" s="5">
        <f t="shared" ca="1" si="267"/>
        <v>-4.3440585824730009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-0.36219715240156974</v>
      </c>
      <c r="V503" s="5">
        <f ca="1">VLOOKUP(CONCATENATE($F503," ",$G503),AllocFactorMatrix,(V$4+1),FALSE)*$E504</f>
        <v>-1.7122023168189524</v>
      </c>
      <c r="W503" s="5">
        <f ca="1">VLOOKUP(CONCATENATE($F503," ",$G503),AllocFactorMatrix,(W$4+1),FALSE)*$E504</f>
        <v>-0.3047651881456811</v>
      </c>
      <c r="X503" s="5">
        <f t="shared" ca="1" si="268"/>
        <v>-2.3956396920364567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-1.027195850906831E-2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-1.8475255334159849E-2</v>
      </c>
      <c r="AC503" s="5">
        <f ca="1">VLOOKUP(CONCATENATE($F503," ",$G503),AllocFactorMatrix,(AC$4+1),FALSE)*$E504</f>
        <v>-28.434011814596587</v>
      </c>
      <c r="AD503" s="5">
        <f ca="1">VLOOKUP(CONCATENATE($F503," ",$G503),AllocFactorMatrix,(AD$4+1),FALSE)*$E504</f>
        <v>-7.8494376244166668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-3986</v>
      </c>
      <c r="I504" s="5">
        <f ca="1">VLOOKUP(CONCATENATE($F504," ",$G504),AllocFactorMatrix,(I$4+1),FALSE)*$E504</f>
        <v>-2250.2760893725708</v>
      </c>
      <c r="J504" s="5">
        <f ca="1">VLOOKUP(CONCATENATE($F504," ",$G504),AllocFactorMatrix,(J$4+1),FALSE)*$E504</f>
        <v>-143.5610263219906</v>
      </c>
      <c r="K504" s="5">
        <f ca="1">VLOOKUP(CONCATENATE($F504," ",$G504),AllocFactorMatrix,(K$4+1),FALSE)*$E504</f>
        <v>-363.55301694070744</v>
      </c>
      <c r="L504" s="5">
        <f ca="1">VLOOKUP(CONCATENATE($F504," ",$G504),AllocFactorMatrix,(L$4+1),FALSE)*$E504</f>
        <v>-11.79449991175478</v>
      </c>
      <c r="M504" s="5">
        <f ca="1">VLOOKUP(CONCATENATE($F504," ",$G504),AllocFactorMatrix,(M$4+1),FALSE)*$E504</f>
        <v>-0.93026988861848847</v>
      </c>
      <c r="N504" s="5">
        <f t="shared" ca="1" si="266"/>
        <v>-376.27778674108072</v>
      </c>
      <c r="O504" s="5">
        <f ca="1">VLOOKUP(CONCATENATE($F504," ",$G504),AllocFactorMatrix,(O$4+1),FALSE)*$E504</f>
        <v>-268.72015629539402</v>
      </c>
      <c r="P504" s="5">
        <f ca="1">VLOOKUP(CONCATENATE($F504," ",$G504),AllocFactorMatrix,(P$4+1),FALSE)*$E504</f>
        <v>-45.210295278783747</v>
      </c>
      <c r="Q504" s="5">
        <f ca="1">VLOOKUP(CONCATENATE($F504," ",$G504),AllocFactorMatrix,(Q$4+1),FALSE)*$E504</f>
        <v>-14.582697565450012</v>
      </c>
      <c r="R504" s="5">
        <f ca="1">VLOOKUP(CONCATENATE($F504," ",$G504),AllocFactorMatrix,(R$4+1),FALSE)*$E504</f>
        <v>-0.81016254265285426</v>
      </c>
      <c r="S504" s="5">
        <f t="shared" ca="1" si="267"/>
        <v>-329.32331168228063</v>
      </c>
      <c r="T504" s="5">
        <f ca="1">VLOOKUP(CONCATENATE($F504," ",$G504),AllocFactorMatrix,(T$4+1),FALSE)*$E504</f>
        <v>-9.2876424899073164</v>
      </c>
      <c r="U504" s="5">
        <f ca="1">VLOOKUP(CONCATENATE($F504," ",$G504),AllocFactorMatrix,(U$4+1),FALSE)*$E504</f>
        <v>-141.19020702304235</v>
      </c>
      <c r="V504" s="5">
        <f ca="1">VLOOKUP(CONCATENATE($F504," ",$G504),AllocFactorMatrix,(V$4+1),FALSE)*$E504</f>
        <v>-511.61208771928807</v>
      </c>
      <c r="W504" s="5">
        <f ca="1">VLOOKUP(CONCATENATE($F504," ",$G504),AllocFactorMatrix,(W$4+1),FALSE)*$E504</f>
        <v>-93.558864979639026</v>
      </c>
      <c r="X504" s="5">
        <f t="shared" ca="1" si="268"/>
        <v>-755.64880221187673</v>
      </c>
      <c r="Y504" s="5">
        <f ca="1">VLOOKUP(CONCATENATE($F504," ",$G504),AllocFactorMatrix,(Y$4+1),FALSE)*$E504</f>
        <v>-82.363833668365672</v>
      </c>
      <c r="Z504" s="5">
        <f ca="1">VLOOKUP(CONCATENATE($F504," ",$G504),AllocFactorMatrix,(Z$4+1),FALSE)*$E504</f>
        <v>-1.2074898816186561</v>
      </c>
      <c r="AA504" s="5">
        <f t="shared" ca="1" si="262"/>
        <v>-83.571323549984328</v>
      </c>
      <c r="AB504" s="5">
        <f ca="1">VLOOKUP(CONCATENATE($F504," ",$G504),AllocFactorMatrix,(AB$4+1),FALSE)*$E504</f>
        <v>-1.1162243116294934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-9.4061220370135334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-5018.0000000000009</v>
      </c>
      <c r="I513" s="5">
        <f>VLOOKUP(CONCATENATE($F513," ",$G513),AllocFactorMatrix,(I$4+1),FALSE)*$E520</f>
        <v>-2471.7814461127264</v>
      </c>
      <c r="J513" s="5">
        <f>VLOOKUP(CONCATENATE($F513," ",$G513),AllocFactorMatrix,(J$4+1),FALSE)*$E520</f>
        <v>-122.18898911008779</v>
      </c>
      <c r="K513" s="5">
        <f>VLOOKUP(CONCATENATE($F513," ",$G513),AllocFactorMatrix,(K$4+1),FALSE)*$E520</f>
        <v>-447.57126436333391</v>
      </c>
      <c r="L513" s="5">
        <f>VLOOKUP(CONCATENATE($F513," ",$G513),AllocFactorMatrix,(L$4+1),FALSE)*$E520</f>
        <v>-14.087954346152825</v>
      </c>
      <c r="M513" s="5">
        <f>VLOOKUP(CONCATENATE($F513," ",$G513),AllocFactorMatrix,(M$4+1),FALSE)*$E520</f>
        <v>-1.3211232794895056</v>
      </c>
      <c r="N513" s="5">
        <f t="shared" ref="N513:N520" si="274">SUBTOTAL(9,K513:M513)</f>
        <v>-462.98034198897619</v>
      </c>
      <c r="O513" s="5">
        <f>VLOOKUP(CONCATENATE($F513," ",$G513),AllocFactorMatrix,(O$4+1),FALSE)*$E520</f>
        <v>-340.22378544351193</v>
      </c>
      <c r="P513" s="5">
        <f>VLOOKUP(CONCATENATE($F513," ",$G513),AllocFactorMatrix,(P$4+1),FALSE)*$E520</f>
        <v>-63.393603290253928</v>
      </c>
      <c r="Q513" s="5">
        <f>VLOOKUP(CONCATENATE($F513," ",$G513),AllocFactorMatrix,(Q$4+1),FALSE)*$E520</f>
        <v>-28.646388937942049</v>
      </c>
      <c r="R513" s="5">
        <f>VLOOKUP(CONCATENATE($F513," ",$G513),AllocFactorMatrix,(R$4+1),FALSE)*$E520</f>
        <v>-1.2881960893485962</v>
      </c>
      <c r="S513" s="5">
        <f>SUBTOTAL(9,O513:R513)</f>
        <v>-433.5519737610565</v>
      </c>
      <c r="T513" s="5">
        <f>VLOOKUP(CONCATENATE($F513," ",$G513),AllocFactorMatrix,(T$4+1),FALSE)*$E520</f>
        <v>-11.884888253913495</v>
      </c>
      <c r="U513" s="5">
        <f>VLOOKUP(CONCATENATE($F513," ",$G513),AllocFactorMatrix,(U$4+1),FALSE)*$E520</f>
        <v>-194.49417130613045</v>
      </c>
      <c r="V513" s="5">
        <f>VLOOKUP(CONCATENATE($F513," ",$G513),AllocFactorMatrix,(V$4+1),FALSE)*$E520</f>
        <v>-1027.9071603365066</v>
      </c>
      <c r="W513" s="5">
        <f>VLOOKUP(CONCATENATE($F513," ",$G513),AllocFactorMatrix,(W$4+1),FALSE)*$E520</f>
        <v>-185.62299635220424</v>
      </c>
      <c r="X513" s="5">
        <f>SUBTOTAL(9,T513:W513)</f>
        <v>-1419.9092162487548</v>
      </c>
      <c r="Y513" s="5">
        <f>VLOOKUP(CONCATENATE($F513," ",$G513),AllocFactorMatrix,(Y$4+1),FALSE)*$E520</f>
        <v>-104.48218464242295</v>
      </c>
      <c r="Z513" s="5">
        <f>VLOOKUP(CONCATENATE($F513," ",$G513),AllocFactorMatrix,(Z$4+1),FALSE)*$E520</f>
        <v>-1.7500366549014768</v>
      </c>
      <c r="AA513" s="5">
        <f t="shared" ref="AA513:AA520" si="275">SUBTOTAL(9,Y513:Z513)</f>
        <v>-106.23222129732443</v>
      </c>
      <c r="AB513" s="5">
        <f>VLOOKUP(CONCATENATE($F513," ",$G513),AllocFactorMatrix,(AB$4+1),FALSE)*$E520</f>
        <v>-1.3558114810751245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-5018.0000000000009</v>
      </c>
      <c r="I520" s="5">
        <f>VLOOKUP(CONCATENATE($F520," ",$G520),AllocFactorMatrix,(I$4+1),FALSE)*$E520</f>
        <v>-2471.7814461127264</v>
      </c>
      <c r="J520" s="5">
        <f>VLOOKUP(CONCATENATE($F520," ",$G520),AllocFactorMatrix,(J$4+1),FALSE)*$E520</f>
        <v>-122.18898911008779</v>
      </c>
      <c r="K520" s="5">
        <f>VLOOKUP(CONCATENATE($F520," ",$G520),AllocFactorMatrix,(K$4+1),FALSE)*$E520</f>
        <v>-447.57126436333391</v>
      </c>
      <c r="L520" s="5">
        <f>VLOOKUP(CONCATENATE($F520," ",$G520),AllocFactorMatrix,(L$4+1),FALSE)*$E520</f>
        <v>-14.087954346152825</v>
      </c>
      <c r="M520" s="5">
        <f>VLOOKUP(CONCATENATE($F520," ",$G520),AllocFactorMatrix,(M$4+1),FALSE)*$E520</f>
        <v>-1.3211232794895056</v>
      </c>
      <c r="N520" s="5">
        <f t="shared" si="274"/>
        <v>-462.98034198897619</v>
      </c>
      <c r="O520" s="5">
        <f>VLOOKUP(CONCATENATE($F520," ",$G520),AllocFactorMatrix,(O$4+1),FALSE)*$E520</f>
        <v>-340.22378544351193</v>
      </c>
      <c r="P520" s="5">
        <f>VLOOKUP(CONCATENATE($F520," ",$G520),AllocFactorMatrix,(P$4+1),FALSE)*$E520</f>
        <v>-63.393603290253928</v>
      </c>
      <c r="Q520" s="5">
        <f>VLOOKUP(CONCATENATE($F520," ",$G520),AllocFactorMatrix,(Q$4+1),FALSE)*$E520</f>
        <v>-28.646388937942049</v>
      </c>
      <c r="R520" s="5">
        <f>VLOOKUP(CONCATENATE($F520," ",$G520),AllocFactorMatrix,(R$4+1),FALSE)*$E520</f>
        <v>-1.2881960893485962</v>
      </c>
      <c r="S520" s="5">
        <f t="shared" si="276"/>
        <v>-433.5519737610565</v>
      </c>
      <c r="T520" s="5">
        <f>VLOOKUP(CONCATENATE($F520," ",$G520),AllocFactorMatrix,(T$4+1),FALSE)*$E520</f>
        <v>-11.884888253913495</v>
      </c>
      <c r="U520" s="5">
        <f>VLOOKUP(CONCATENATE($F520," ",$G520),AllocFactorMatrix,(U$4+1),FALSE)*$E520</f>
        <v>-194.49417130613045</v>
      </c>
      <c r="V520" s="5">
        <f>VLOOKUP(CONCATENATE($F520," ",$G520),AllocFactorMatrix,(V$4+1),FALSE)*$E520</f>
        <v>-1027.9071603365066</v>
      </c>
      <c r="W520" s="5">
        <f>VLOOKUP(CONCATENATE($F520," ",$G520),AllocFactorMatrix,(W$4+1),FALSE)*$E520</f>
        <v>-185.62299635220424</v>
      </c>
      <c r="X520" s="5">
        <f t="shared" si="277"/>
        <v>-1419.9092162487548</v>
      </c>
      <c r="Y520" s="5">
        <f>VLOOKUP(CONCATENATE($F520," ",$G520),AllocFactorMatrix,(Y$4+1),FALSE)*$E520</f>
        <v>-104.48218464242295</v>
      </c>
      <c r="Z520" s="5">
        <f>VLOOKUP(CONCATENATE($F520," ",$G520),AllocFactorMatrix,(Z$4+1),FALSE)*$E520</f>
        <v>-1.7500366549014768</v>
      </c>
      <c r="AA520" s="5">
        <f t="shared" si="275"/>
        <v>-106.23222129732443</v>
      </c>
      <c r="AB520" s="5">
        <f>VLOOKUP(CONCATENATE($F520," ",$G520),AllocFactorMatrix,(AB$4+1),FALSE)*$E520</f>
        <v>-1.3558114810751245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8472.4788368449172</v>
      </c>
      <c r="I521" s="5">
        <f ca="1">VLOOKUP(CONCATENATE($F521," ",$G521),AllocFactorMatrix,(I$4+1),FALSE)*$E528</f>
        <v>4173.3989620358698</v>
      </c>
      <c r="J521" s="5">
        <f ca="1">VLOOKUP(CONCATENATE($F521," ",$G521),AllocFactorMatrix,(J$4+1),FALSE)*$E528</f>
        <v>206.30602318268086</v>
      </c>
      <c r="K521" s="5">
        <f ca="1">VLOOKUP(CONCATENATE($F521," ",$G521),AllocFactorMatrix,(K$4+1),FALSE)*$E528</f>
        <v>755.68713935796461</v>
      </c>
      <c r="L521" s="5">
        <f ca="1">VLOOKUP(CONCATENATE($F521," ",$G521),AllocFactorMatrix,(L$4+1),FALSE)*$E528</f>
        <v>23.786348157077956</v>
      </c>
      <c r="M521" s="5">
        <f ca="1">VLOOKUP(CONCATENATE($F521," ",$G521),AllocFactorMatrix,(M$4+1),FALSE)*$E528</f>
        <v>2.2306076178433609</v>
      </c>
      <c r="N521" s="5">
        <f t="shared" ref="N521:N528" ca="1" si="279">SUBTOTAL(9,K521:M521)</f>
        <v>781.70409513288598</v>
      </c>
      <c r="O521" s="5">
        <f ca="1">VLOOKUP(CONCATENATE($F521," ",$G521),AllocFactorMatrix,(O$4+1),FALSE)*$E528</f>
        <v>574.43978118003577</v>
      </c>
      <c r="P521" s="5">
        <f ca="1">VLOOKUP(CONCATENATE($F521," ",$G521),AllocFactorMatrix,(P$4+1),FALSE)*$E528</f>
        <v>107.03486693264618</v>
      </c>
      <c r="Q521" s="5">
        <f ca="1">VLOOKUP(CONCATENATE($F521," ",$G521),AllocFactorMatrix,(Q$4+1),FALSE)*$E528</f>
        <v>48.367063377589133</v>
      </c>
      <c r="R521" s="5">
        <f ca="1">VLOOKUP(CONCATENATE($F521," ",$G521),AllocFactorMatrix,(R$4+1),FALSE)*$E528</f>
        <v>2.1750127749526436</v>
      </c>
      <c r="S521" s="5">
        <f ca="1">SUBTOTAL(9,O521:R521)</f>
        <v>732.01672426522373</v>
      </c>
      <c r="T521" s="5">
        <f ca="1">VLOOKUP(CONCATENATE($F521," ",$G521),AllocFactorMatrix,(T$4+1),FALSE)*$E528</f>
        <v>20.066652891500354</v>
      </c>
      <c r="U521" s="5">
        <f ca="1">VLOOKUP(CONCATENATE($F521," ",$G521),AllocFactorMatrix,(U$4+1),FALSE)*$E528</f>
        <v>328.38735557610198</v>
      </c>
      <c r="V521" s="5">
        <f ca="1">VLOOKUP(CONCATENATE($F521," ",$G521),AllocFactorMatrix,(V$4+1),FALSE)*$E528</f>
        <v>1735.5364013934645</v>
      </c>
      <c r="W521" s="5">
        <f ca="1">VLOOKUP(CONCATENATE($F521," ",$G521),AllocFactorMatrix,(W$4+1),FALSE)*$E528</f>
        <v>313.4091088532864</v>
      </c>
      <c r="X521" s="5">
        <f ca="1">SUBTOTAL(9,T521:W521)</f>
        <v>2397.3995187143532</v>
      </c>
      <c r="Y521" s="5">
        <f ca="1">VLOOKUP(CONCATENATE($F521," ",$G521),AllocFactorMatrix,(Y$4+1),FALSE)*$E528</f>
        <v>176.40954527904566</v>
      </c>
      <c r="Z521" s="5">
        <f ca="1">VLOOKUP(CONCATENATE($F521," ",$G521),AllocFactorMatrix,(Z$4+1),FALSE)*$E528</f>
        <v>2.9547924516452029</v>
      </c>
      <c r="AA521" s="5">
        <f t="shared" ref="AA521:AA528" ca="1" si="280">SUBTOTAL(9,Y521:Z521)</f>
        <v>179.36433773069086</v>
      </c>
      <c r="AB521" s="5">
        <f ca="1">VLOOKUP(CONCATENATE($F521," ",$G521),AllocFactorMatrix,(AB$4+1),FALSE)*$E528</f>
        <v>2.2891757832125053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15.248840883566807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2.7611433871172606</v>
      </c>
      <c r="L522" s="5">
        <f ca="1">VLOOKUP(CONCATENATE($F522," ",$G522),AllocFactorMatrix,(L$4+1),FALSE)*$E528</f>
        <v>8.69109906692134E-2</v>
      </c>
      <c r="M522" s="5">
        <f ca="1">VLOOKUP(CONCATENATE($F522," ",$G522),AllocFactorMatrix,(M$4+1),FALSE)*$E528</f>
        <v>8.1502346043553428E-3</v>
      </c>
      <c r="N522" s="5">
        <f t="shared" ca="1" si="279"/>
        <v>2.8562046123908291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0.39108593970931271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7.947101158236429E-3</v>
      </c>
      <c r="S522" s="5">
        <f t="shared" ref="S522:S528" ca="1" si="281">SUBTOTAL(9,O522:R522)</f>
        <v>2.6746559947829542</v>
      </c>
      <c r="T522" s="5">
        <f ca="1">VLOOKUP(CONCATENATE($F522," ",$G522),AllocFactorMatrix,(T$4+1),FALSE)*$E528</f>
        <v>7.3319900587454259E-2</v>
      </c>
      <c r="U522" s="5">
        <f ca="1">VLOOKUP(CONCATENATE($F522," ",$G522),AllocFactorMatrix,(U$4+1),FALSE)*$E528</f>
        <v>1.1998676807339026</v>
      </c>
      <c r="V522" s="5">
        <f ca="1">VLOOKUP(CONCATENATE($F522," ",$G522),AllocFactorMatrix,(V$4+1),FALSE)*$E528</f>
        <v>6.3413344070936724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8.7596618793860284</v>
      </c>
      <c r="Y522" s="5">
        <f ca="1">VLOOKUP(CONCATENATE($F522," ",$G522),AllocFactorMatrix,(Y$4+1),FALSE)*$E528</f>
        <v>0.64456839874956151</v>
      </c>
      <c r="Z522" s="5">
        <f ca="1">VLOOKUP(CONCATENATE($F522," ",$G522),AllocFactorMatrix,(Z$4+1),FALSE)*$E528</f>
        <v>1.0796274295597699E-2</v>
      </c>
      <c r="AA522" s="5">
        <f t="shared" ca="1" si="280"/>
        <v>0.65536467304515922</v>
      </c>
      <c r="AB522" s="5">
        <f ca="1">VLOOKUP(CONCATENATE($F522," ",$G522),AllocFactorMatrix,(AB$4+1),FALSE)*$E528</f>
        <v>8.3642320301180687E-3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6.809233284443545</v>
      </c>
      <c r="I523" s="5">
        <f ca="1">VLOOKUP(CONCATENATE($F523," ",$G523),AllocFactorMatrix,(I$4+1),FALSE)*$E528</f>
        <v>3.3151939252671139</v>
      </c>
      <c r="J523" s="5">
        <f ca="1">VLOOKUP(CONCATENATE($F523," ",$G523),AllocFactorMatrix,(J$4+1),FALSE)*$E528</f>
        <v>0.15999559562192836</v>
      </c>
      <c r="K523" s="5">
        <f ca="1">VLOOKUP(CONCATENATE($F523," ",$G523),AllocFactorMatrix,(K$4+1),FALSE)*$E528</f>
        <v>0.58205615382661546</v>
      </c>
      <c r="L523" s="5">
        <f ca="1">VLOOKUP(CONCATENATE($F523," ",$G523),AllocFactorMatrix,(L$4+1),FALSE)*$E528</f>
        <v>1.7979166947868368E-2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0.60227453093195438</v>
      </c>
      <c r="O523" s="5">
        <f ca="1">VLOOKUP(CONCATENATE($F523," ",$G523),AllocFactorMatrix,(O$4+1),FALSE)*$E528</f>
        <v>0.4397525216460455</v>
      </c>
      <c r="P523" s="5">
        <f ca="1">VLOOKUP(CONCATENATE($F523," ",$G523),AllocFactorMatrix,(P$4+1),FALSE)*$E528</f>
        <v>8.1749480866053506E-2</v>
      </c>
      <c r="Q523" s="5">
        <f ca="1">VLOOKUP(CONCATENATE($F523," ",$G523),AllocFactorMatrix,(Q$4+1),FALSE)*$E528</f>
        <v>4.8641915191900836E-2</v>
      </c>
      <c r="R523" s="5">
        <f ca="1">VLOOKUP(CONCATENATE($F523," ",$G523),AllocFactorMatrix,(R$4+1),FALSE)*$E528</f>
        <v>0</v>
      </c>
      <c r="S523" s="5">
        <f t="shared" ca="1" si="281"/>
        <v>0.57014391770399986</v>
      </c>
      <c r="T523" s="5">
        <f ca="1">VLOOKUP(CONCATENATE($F523," ",$G523),AllocFactorMatrix,(T$4+1),FALSE)*$E528</f>
        <v>1.535540297748054E-2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1.7512619056198462</v>
      </c>
      <c r="W523" s="5">
        <f ca="1">VLOOKUP(CONCATENATE($F523," ",$G523),AllocFactorMatrix,(W$4+1),FALSE)*$E528</f>
        <v>0</v>
      </c>
      <c r="X523" s="5">
        <f t="shared" ca="1" si="282"/>
        <v>2.0179940224240247</v>
      </c>
      <c r="Y523" s="5">
        <f ca="1">VLOOKUP(CONCATENATE($F523," ",$G523),AllocFactorMatrix,(Y$4+1),FALSE)*$E528</f>
        <v>0.13235262534297063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0.13455894720319994</v>
      </c>
      <c r="AB523" s="5">
        <f ca="1">VLOOKUP(CONCATENATE($F523," ",$G523),AllocFactorMatrix,(AB$4+1),FALSE)*$E528</f>
        <v>1.7673890472571176E-3</v>
      </c>
      <c r="AC523" s="5">
        <f ca="1">VLOOKUP(CONCATENATE($F523," ",$G523),AllocFactorMatrix,(AC$4+1),FALSE)*$E528</f>
        <v>6.0095005907534549E-3</v>
      </c>
      <c r="AD523" s="5">
        <f ca="1">VLOOKUP(CONCATENATE($F523," ",$G523),AllocFactorMatrix,(AD$4+1),FALSE)*$E528</f>
        <v>1.29545565331415E-3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4362.66540351208</v>
      </c>
      <c r="I524" s="5">
        <f ca="1">VLOOKUP(CONCATENATE($F524," ",$G524),AllocFactorMatrix,(I$4+1),FALSE)*$E528</f>
        <v>2915.7553591473284</v>
      </c>
      <c r="J524" s="5">
        <f ca="1">VLOOKUP(CONCATENATE($F524," ",$G524),AllocFactorMatrix,(J$4+1),FALSE)*$E528</f>
        <v>137.44109594313619</v>
      </c>
      <c r="K524" s="5">
        <f ca="1">VLOOKUP(CONCATENATE($F524," ",$G524),AllocFactorMatrix,(K$4+1),FALSE)*$E528</f>
        <v>499.05705459157826</v>
      </c>
      <c r="L524" s="5">
        <f ca="1">VLOOKUP(CONCATENATE($F524," ",$G524),AllocFactorMatrix,(L$4+1),FALSE)*$E528</f>
        <v>15.42345979710106</v>
      </c>
      <c r="M524" s="5">
        <f ca="1">VLOOKUP(CONCATENATE($F524," ",$G524),AllocFactorMatrix,(M$4+1),FALSE)*$E528</f>
        <v>0</v>
      </c>
      <c r="N524" s="5">
        <f t="shared" ca="1" si="279"/>
        <v>514.48051438867935</v>
      </c>
      <c r="O524" s="5">
        <f ca="1">VLOOKUP(CONCATENATE($F524," ",$G524),AllocFactorMatrix,(O$4+1),FALSE)*$E528</f>
        <v>374.2055632289148</v>
      </c>
      <c r="P524" s="5">
        <f ca="1">VLOOKUP(CONCATENATE($F524," ",$G524),AllocFactorMatrix,(P$4+1),FALSE)*$E528</f>
        <v>69.695811333181041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443.90137456209584</v>
      </c>
      <c r="T524" s="5">
        <f ca="1">VLOOKUP(CONCATENATE($F524," ",$G524),AllocFactorMatrix,(T$4+1),FALSE)*$E528</f>
        <v>13.340197723751876</v>
      </c>
      <c r="U524" s="5">
        <f ca="1">VLOOKUP(CONCATENATE($F524," ",$G524),AllocFactorMatrix,(U$4+1),FALSE)*$E528</f>
        <v>215.1472024697006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228.48740019345249</v>
      </c>
      <c r="Y524" s="5">
        <f ca="1">VLOOKUP(CONCATENATE($F524," ",$G524),AllocFactorMatrix,(Y$4+1),FALSE)*$E528</f>
        <v>112.84017416032488</v>
      </c>
      <c r="Z524" s="5">
        <f ca="1">VLOOKUP(CONCATENATE($F524," ",$G524),AllocFactorMatrix,(Z$4+1),FALSE)*$E528</f>
        <v>1.8826158192902416</v>
      </c>
      <c r="AA524" s="5">
        <f t="shared" ca="1" si="280"/>
        <v>114.72278997961511</v>
      </c>
      <c r="AB524" s="5">
        <f ca="1">VLOOKUP(CONCATENATE($F524," ",$G524),AllocFactorMatrix,(AB$4+1),FALSE)*$E528</f>
        <v>1.525234260610856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1.1263943604536277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1800.5256710777994</v>
      </c>
      <c r="I525" s="5">
        <f ca="1">VLOOKUP(CONCATENATE($F525," ",$G525),AllocFactorMatrix,(I$4+1),FALSE)*$E528</f>
        <v>1346.2556579147722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195.84064872270213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195.84064872270213</v>
      </c>
      <c r="O525" s="5">
        <f ca="1">VLOOKUP(CONCATENATE($F525," ",$G525),AllocFactorMatrix,(O$4+1),FALSE)*$E528</f>
        <v>124.79042362452795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124.79042362452795</v>
      </c>
      <c r="T525" s="5">
        <f ca="1">VLOOKUP(CONCATENATE($F525," ",$G525),AllocFactorMatrix,(T$4+1),FALSE)*$E528</f>
        <v>3.3740712611691994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3.3740712611691994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0.47763622208928763</v>
      </c>
      <c r="AC525" s="5">
        <f ca="1">VLOOKUP(CONCATENATE($F525," ",$G525),AllocFactorMatrix,(AC$4+1),FALSE)*$E528</f>
        <v>16.217586802323972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836.9134802458525</v>
      </c>
      <c r="J526" s="5">
        <f ca="1">VLOOKUP(CONCATENATE($F526," ",$G526),AllocFactorMatrix,(J$4+1),FALSE)*$E528</f>
        <v>54.237401483047556</v>
      </c>
      <c r="K526" s="5">
        <f ca="1">VLOOKUP(CONCATENATE($F526," ",$G526),AllocFactorMatrix,(K$4+1),FALSE)*$E528</f>
        <v>181.97236151230283</v>
      </c>
      <c r="L526" s="5">
        <f ca="1">VLOOKUP(CONCATENATE($F526," ",$G526),AllocFactorMatrix,(L$4+1),FALSE)*$E528</f>
        <v>5.7834947685954585</v>
      </c>
      <c r="M526" s="5">
        <f ca="1">VLOOKUP(CONCATENATE($F526," ",$G526),AllocFactorMatrix,(M$4+1),FALSE)*$E528</f>
        <v>0.53317060739630862</v>
      </c>
      <c r="N526" s="5">
        <f t="shared" ca="1" si="279"/>
        <v>188.28902688829459</v>
      </c>
      <c r="O526" s="5">
        <f ca="1">VLOOKUP(CONCATENATE($F526," ",$G526),AllocFactorMatrix,(O$4+1),FALSE)*$E528</f>
        <v>165.90674109822424</v>
      </c>
      <c r="P526" s="5">
        <f ca="1">VLOOKUP(CONCATENATE($F526," ",$G526),AllocFactorMatrix,(P$4+1),FALSE)*$E528</f>
        <v>30.755917477541082</v>
      </c>
      <c r="Q526" s="5">
        <f ca="1">VLOOKUP(CONCATENATE($F526," ",$G526),AllocFactorMatrix,(Q$4+1),FALSE)*$E528</f>
        <v>13.974701675579826</v>
      </c>
      <c r="R526" s="5">
        <f ca="1">VLOOKUP(CONCATENATE($F526," ",$G526),AllocFactorMatrix,(R$4+1),FALSE)*$E528</f>
        <v>0.64750575861161008</v>
      </c>
      <c r="S526" s="5">
        <f t="shared" ca="1" si="281"/>
        <v>211.28486600995677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111.63450951293802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120.24942527102202</v>
      </c>
      <c r="X526" s="5">
        <f t="shared" ca="1" si="282"/>
        <v>872.05619222104417</v>
      </c>
      <c r="Y526" s="5">
        <f ca="1">VLOOKUP(CONCATENATE($F526," ",$G526),AllocFactorMatrix,(Y$4+1),FALSE)*$E528</f>
        <v>44.949137168312831</v>
      </c>
      <c r="Z526" s="5">
        <f ca="1">VLOOKUP(CONCATENATE($F526," ",$G526),AllocFactorMatrix,(Z$4+1),FALSE)*$E528</f>
        <v>0.7317002972317812</v>
      </c>
      <c r="AA526" s="5">
        <f t="shared" ca="1" si="280"/>
        <v>45.680837465544613</v>
      </c>
      <c r="AB526" s="5">
        <f ca="1">VLOOKUP(CONCATENATE($F526," ",$G526),AllocFactorMatrix,(AB$4+1),FALSE)*$E528</f>
        <v>0.81615282330821304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3.4924370597251402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1681.1453522072973</v>
      </c>
      <c r="I527" s="5">
        <f ca="1">VLOOKUP(CONCATENATE($F527," ",$G527),AllocFactorMatrix,(I$4+1),FALSE)*$E528</f>
        <v>1201.1800224025958</v>
      </c>
      <c r="J527" s="5">
        <f ca="1">VLOOKUP(CONCATENATE($F527," ",$G527),AllocFactorMatrix,(J$4+1),FALSE)*$E528</f>
        <v>205.56145448329391</v>
      </c>
      <c r="K527" s="5">
        <f ca="1">VLOOKUP(CONCATENATE($F527," ",$G527),AllocFactorMatrix,(K$4+1),FALSE)*$E528</f>
        <v>59.190619817670992</v>
      </c>
      <c r="L527" s="5">
        <f ca="1">VLOOKUP(CONCATENATE($F527," ",$G527),AllocFactorMatrix,(L$4+1),FALSE)*$E528</f>
        <v>9.8944766780536391</v>
      </c>
      <c r="M527" s="5">
        <f ca="1">VLOOKUP(CONCATENATE($F527," ",$G527),AllocFactorMatrix,(M$4+1),FALSE)*$E528</f>
        <v>1.5632798663694554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2.8366896981225795</v>
      </c>
      <c r="Q527" s="5">
        <f ca="1">VLOOKUP(CONCATENATE($F527," ",$G527),AllocFactorMatrix,(Q$4+1),FALSE)*$E528</f>
        <v>5.4257020581592892</v>
      </c>
      <c r="R527" s="5">
        <f ca="1">VLOOKUP(CONCATENATE($F527," ",$G527),AllocFactorMatrix,(R$4+1),FALSE)*$E528</f>
        <v>0.94697311470131695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1.6887692115863457</v>
      </c>
      <c r="V527" s="5">
        <f ca="1">VLOOKUP(CONCATENATE($F527," ",$G527),AllocFactorMatrix,(V$4+1),FALSE)*$E528</f>
        <v>7.983261429523389</v>
      </c>
      <c r="W527" s="5">
        <f ca="1">VLOOKUP(CONCATENATE($F527," ",$G527),AllocFactorMatrix,(W$4+1),FALSE)*$E528</f>
        <v>1.4209887159276176</v>
      </c>
      <c r="X527" s="5">
        <f t="shared" ca="1" si="282"/>
        <v>11.169835342824271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4.7893715226049807E-2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8.6142152630547114E-2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36.598544468084235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18585.000000000004</v>
      </c>
      <c r="I528" s="5">
        <f ca="1">VLOOKUP(CONCATENATE($F528," ",$G528),AllocFactorMatrix,(I$4+1),FALSE)*$E528</f>
        <v>10492.067516555251</v>
      </c>
      <c r="J528" s="5">
        <f ca="1">VLOOKUP(CONCATENATE($F528," ",$G528),AllocFactorMatrix,(J$4+1),FALSE)*$E528</f>
        <v>669.36318971254275</v>
      </c>
      <c r="K528" s="5">
        <f ca="1">VLOOKUP(CONCATENATE($F528," ",$G528),AllocFactorMatrix,(K$4+1),FALSE)*$E528</f>
        <v>1695.0910235431629</v>
      </c>
      <c r="L528" s="5">
        <f ca="1">VLOOKUP(CONCATENATE($F528," ",$G528),AllocFactorMatrix,(L$4+1),FALSE)*$E528</f>
        <v>54.992669558445201</v>
      </c>
      <c r="M528" s="5">
        <f ca="1">VLOOKUP(CONCATENATE($F528," ",$G528),AllocFactorMatrix,(M$4+1),FALSE)*$E528</f>
        <v>4.3374475363709504</v>
      </c>
      <c r="N528" s="5">
        <f t="shared" ca="1" si="279"/>
        <v>1754.4211406379791</v>
      </c>
      <c r="O528" s="5">
        <f ca="1">VLOOKUP(CONCATENATE($F528," ",$G528),AllocFactorMatrix,(O$4+1),FALSE)*$E528</f>
        <v>1252.9262681259152</v>
      </c>
      <c r="P528" s="5">
        <f ca="1">VLOOKUP(CONCATENATE($F528," ",$G528),AllocFactorMatrix,(P$4+1),FALSE)*$E528</f>
        <v>210.79612086206623</v>
      </c>
      <c r="Q528" s="5">
        <f ca="1">VLOOKUP(CONCATENATE($F528," ",$G528),AllocFactorMatrix,(Q$4+1),FALSE)*$E528</f>
        <v>67.992833480654397</v>
      </c>
      <c r="R528" s="5">
        <f ca="1">VLOOKUP(CONCATENATE($F528," ",$G528),AllocFactorMatrix,(R$4+1),FALSE)*$E528</f>
        <v>3.7774387494238075</v>
      </c>
      <c r="S528" s="5">
        <f t="shared" ca="1" si="281"/>
        <v>1535.4926612180595</v>
      </c>
      <c r="T528" s="5">
        <f ca="1">VLOOKUP(CONCATENATE($F528," ",$G528),AllocFactorMatrix,(T$4+1),FALSE)*$E528</f>
        <v>43.304273877302421</v>
      </c>
      <c r="U528" s="5">
        <f ca="1">VLOOKUP(CONCATENATE($F528," ",$G528),AllocFactorMatrix,(U$4+1),FALSE)*$E528</f>
        <v>658.30908116488763</v>
      </c>
      <c r="V528" s="5">
        <f ca="1">VLOOKUP(CONCATENATE($F528," ",$G528),AllocFactorMatrix,(V$4+1),FALSE)*$E528</f>
        <v>2385.4266558612567</v>
      </c>
      <c r="W528" s="5">
        <f ca="1">VLOOKUP(CONCATENATE($F528," ",$G528),AllocFactorMatrix,(W$4+1),FALSE)*$E528</f>
        <v>436.22466273120705</v>
      </c>
      <c r="X528" s="5">
        <f t="shared" ca="1" si="282"/>
        <v>3523.2646736346537</v>
      </c>
      <c r="Y528" s="5">
        <f ca="1">VLOOKUP(CONCATENATE($F528," ",$G528),AllocFactorMatrix,(Y$4+1),FALSE)*$E528</f>
        <v>384.02705688072649</v>
      </c>
      <c r="Z528" s="5">
        <f ca="1">VLOOKUP(CONCATENATE($F528," ",$G528),AllocFactorMatrix,(Z$4+1),FALSE)*$E528</f>
        <v>5.6300048795491024</v>
      </c>
      <c r="AA528" s="5">
        <f t="shared" ca="1" si="280"/>
        <v>389.65706176027561</v>
      </c>
      <c r="AB528" s="5">
        <f ca="1">VLOOKUP(CONCATENATE($F528," ",$G528),AllocFactorMatrix,(AB$4+1),FALSE)*$E528</f>
        <v>5.2044728629287844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43.856692939763299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24460.094269083344</v>
      </c>
      <c r="I529" s="5">
        <f ca="1">VLOOKUP(CONCATENATE($F529," ",$G529),AllocFactorMatrix,(I$4+1),FALSE)*$E536</f>
        <v>12048.626381922764</v>
      </c>
      <c r="J529" s="5">
        <f ca="1">VLOOKUP(CONCATENATE($F529," ",$G529),AllocFactorMatrix,(J$4+1),FALSE)*$E536</f>
        <v>595.60665449915211</v>
      </c>
      <c r="K529" s="5">
        <f ca="1">VLOOKUP(CONCATENATE($F529," ",$G529),AllocFactorMatrix,(K$4+1),FALSE)*$E536</f>
        <v>2181.6730407453101</v>
      </c>
      <c r="L529" s="5">
        <f ca="1">VLOOKUP(CONCATENATE($F529," ",$G529),AllocFactorMatrix,(L$4+1),FALSE)*$E536</f>
        <v>68.671321515631831</v>
      </c>
      <c r="M529" s="5">
        <f ca="1">VLOOKUP(CONCATENATE($F529," ",$G529),AllocFactorMatrix,(M$4+1),FALSE)*$E536</f>
        <v>6.4397767950167077</v>
      </c>
      <c r="N529" s="5">
        <f t="shared" ref="N529:N536" ca="1" si="284">SUBTOTAL(9,K529:M529)</f>
        <v>2256.7841390559588</v>
      </c>
      <c r="O529" s="5">
        <f ca="1">VLOOKUP(CONCATENATE($F529," ",$G529),AllocFactorMatrix,(O$4+1),FALSE)*$E536</f>
        <v>1658.410893689256</v>
      </c>
      <c r="P529" s="5">
        <f ca="1">VLOOKUP(CONCATENATE($F529," ",$G529),AllocFactorMatrix,(P$4+1),FALSE)*$E536</f>
        <v>309.01026555131187</v>
      </c>
      <c r="Q529" s="5">
        <f ca="1">VLOOKUP(CONCATENATE($F529," ",$G529),AllocFactorMatrix,(Q$4+1),FALSE)*$E536</f>
        <v>139.6359852313449</v>
      </c>
      <c r="R529" s="5">
        <f ca="1">VLOOKUP(CONCATENATE($F529," ",$G529),AllocFactorMatrix,(R$4+1),FALSE)*$E536</f>
        <v>6.2792741694960501</v>
      </c>
      <c r="S529" s="5">
        <f ca="1">SUBTOTAL(9,O529:R529)</f>
        <v>2113.3364186414092</v>
      </c>
      <c r="T529" s="5">
        <f ca="1">VLOOKUP(CONCATENATE($F529," ",$G529),AllocFactorMatrix,(T$4+1),FALSE)*$E536</f>
        <v>57.932540268681812</v>
      </c>
      <c r="U529" s="5">
        <f ca="1">VLOOKUP(CONCATENATE($F529," ",$G529),AllocFactorMatrix,(U$4+1),FALSE)*$E536</f>
        <v>948.05615084400074</v>
      </c>
      <c r="V529" s="5">
        <f ca="1">VLOOKUP(CONCATENATE($F529," ",$G529),AllocFactorMatrix,(V$4+1),FALSE)*$E536</f>
        <v>5010.5033961133358</v>
      </c>
      <c r="W529" s="5">
        <f ca="1">VLOOKUP(CONCATENATE($F529," ",$G529),AllocFactorMatrix,(W$4+1),FALSE)*$E536</f>
        <v>904.81386793236913</v>
      </c>
      <c r="X529" s="5">
        <f ca="1">SUBTOTAL(9,T529:W529)</f>
        <v>6921.3059551583874</v>
      </c>
      <c r="Y529" s="5">
        <f ca="1">VLOOKUP(CONCATENATE($F529," ",$G529),AllocFactorMatrix,(Y$4+1),FALSE)*$E536</f>
        <v>509.29535388470248</v>
      </c>
      <c r="Z529" s="5">
        <f ca="1">VLOOKUP(CONCATENATE($F529," ",$G529),AllocFactorMatrix,(Z$4+1),FALSE)*$E536</f>
        <v>8.5305025016423652</v>
      </c>
      <c r="AA529" s="5">
        <f t="shared" ref="AA529:AA536" ca="1" si="285">SUBTOTAL(9,Y529:Z529)</f>
        <v>517.82585638634487</v>
      </c>
      <c r="AB529" s="5">
        <f ca="1">VLOOKUP(CONCATENATE($F529," ",$G529),AllocFactorMatrix,(AB$4+1),FALSE)*$E536</f>
        <v>6.6088634193310183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89.372736443185659</v>
      </c>
      <c r="I530" s="5">
        <f ca="1">VLOOKUP(CONCATENATE($F530," ",$G530),AllocFactorMatrix,(I$4+1),FALSE)*$E536</f>
        <v>44.023489782500782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7.9714365582876843</v>
      </c>
      <c r="L530" s="5">
        <f ca="1">VLOOKUP(CONCATENATE($F530," ",$G530),AllocFactorMatrix,(L$4+1),FALSE)*$E536</f>
        <v>0.25091252108456524</v>
      </c>
      <c r="M530" s="5">
        <f ca="1">VLOOKUP(CONCATENATE($F530," ",$G530),AllocFactorMatrix,(M$4+1),FALSE)*$E536</f>
        <v>2.3529773349297064E-2</v>
      </c>
      <c r="N530" s="5">
        <f t="shared" ca="1" si="284"/>
        <v>8.2458788527215461</v>
      </c>
      <c r="O530" s="5">
        <f ca="1">VLOOKUP(CONCATENATE($F530," ",$G530),AllocFactorMatrix,(O$4+1),FALSE)*$E536</f>
        <v>6.0595318270517993</v>
      </c>
      <c r="P530" s="5">
        <f ca="1">VLOOKUP(CONCATENATE($F530," ",$G530),AllocFactorMatrix,(P$4+1),FALSE)*$E536</f>
        <v>1.129067317465869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7.7217469679892066</v>
      </c>
      <c r="T530" s="5">
        <f ca="1">VLOOKUP(CONCATENATE($F530," ",$G530),AllocFactorMatrix,(T$4+1),FALSE)*$E536</f>
        <v>0.21167496723270693</v>
      </c>
      <c r="U530" s="5">
        <f ca="1">VLOOKUP(CONCATENATE($F530," ",$G530),AllocFactorMatrix,(U$4+1),FALSE)*$E536</f>
        <v>3.4640247731922273</v>
      </c>
      <c r="V530" s="5">
        <f ca="1">VLOOKUP(CONCATENATE($F530," ",$G530),AllocFactorMatrix,(V$4+1),FALSE)*$E536</f>
        <v>18.307468260027495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25.289193335402601</v>
      </c>
      <c r="Y530" s="5">
        <f ca="1">VLOOKUP(CONCATENATE($F530," ",$G530),AllocFactorMatrix,(Y$4+1),FALSE)*$E536</f>
        <v>1.8608726088193555</v>
      </c>
      <c r="Z530" s="5">
        <f ca="1">VLOOKUP(CONCATENATE($F530," ",$G530),AllocFactorMatrix,(Z$4+1),FALSE)*$E536</f>
        <v>3.1168904887290533E-2</v>
      </c>
      <c r="AA530" s="5">
        <f t="shared" ca="1" si="285"/>
        <v>1.892041513706646</v>
      </c>
      <c r="AB530" s="5">
        <f ca="1">VLOOKUP(CONCATENATE($F530," ",$G530),AllocFactorMatrix,(AB$4+1),FALSE)*$E536</f>
        <v>2.4147585126499057E-2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19.658294962433065</v>
      </c>
      <c r="I531" s="5">
        <f ca="1">VLOOKUP(CONCATENATE($F531," ",$G531),AllocFactorMatrix,(I$4+1),FALSE)*$E536</f>
        <v>9.5709835921553399</v>
      </c>
      <c r="J531" s="5">
        <f ca="1">VLOOKUP(CONCATENATE($F531," ",$G531),AllocFactorMatrix,(J$4+1),FALSE)*$E536</f>
        <v>0.46190818849042597</v>
      </c>
      <c r="K531" s="5">
        <f ca="1">VLOOKUP(CONCATENATE($F531," ",$G531),AllocFactorMatrix,(K$4+1),FALSE)*$E536</f>
        <v>1.6803994045502855</v>
      </c>
      <c r="L531" s="5">
        <f ca="1">VLOOKUP(CONCATENATE($F531," ",$G531),AllocFactorMatrix,(L$4+1),FALSE)*$E536</f>
        <v>5.190595655571037E-2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1.7387699734815178</v>
      </c>
      <c r="O531" s="5">
        <f ca="1">VLOOKUP(CONCATENATE($F531," ",$G531),AllocFactorMatrix,(O$4+1),FALSE)*$E536</f>
        <v>1.2695680144696568</v>
      </c>
      <c r="P531" s="5">
        <f ca="1">VLOOKUP(CONCATENATE($F531," ",$G531),AllocFactorMatrix,(P$4+1),FALSE)*$E536</f>
        <v>0.23601121312177029</v>
      </c>
      <c r="Q531" s="5">
        <f ca="1">VLOOKUP(CONCATENATE($F531," ",$G531),AllocFactorMatrix,(Q$4+1),FALSE)*$E536</f>
        <v>0.1404294839720979</v>
      </c>
      <c r="R531" s="5">
        <f ca="1">VLOOKUP(CONCATENATE($F531," ",$G531),AllocFactorMatrix,(R$4+1),FALSE)*$E536</f>
        <v>0</v>
      </c>
      <c r="S531" s="5">
        <f t="shared" ca="1" si="286"/>
        <v>1.6460087115635249</v>
      </c>
      <c r="T531" s="5">
        <f ca="1">VLOOKUP(CONCATENATE($F531," ",$G531),AllocFactorMatrix,(T$4+1),FALSE)*$E536</f>
        <v>4.433113514967546E-2</v>
      </c>
      <c r="U531" s="5">
        <f ca="1">VLOOKUP(CONCATENATE($F531," ",$G531),AllocFactorMatrix,(U$4+1),FALSE)*$E536</f>
        <v>0.72572599302509999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0.38210277712010166</v>
      </c>
      <c r="Z531" s="5">
        <f ca="1">VLOOKUP(CONCATENATE($F531," ",$G531),AllocFactorMatrix,(Z$4+1),FALSE)*$E536</f>
        <v>6.3696636755772619E-3</v>
      </c>
      <c r="AA531" s="5">
        <f t="shared" ca="1" si="285"/>
        <v>0.38847244079567894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1.7349462157485961E-2</v>
      </c>
      <c r="AD531" s="5">
        <f ca="1">VLOOKUP(CONCATENATE($F531," ",$G531),AllocFactorMatrix,(AD$4+1),FALSE)*$E536</f>
        <v>3.7399877900764445E-3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12595.039667766512</v>
      </c>
      <c r="I532" s="5">
        <f ca="1">VLOOKUP(CONCATENATE($F532," ",$G532),AllocFactorMatrix,(I$4+1),FALSE)*$E536</f>
        <v>8417.8021950524562</v>
      </c>
      <c r="J532" s="5">
        <f ca="1">VLOOKUP(CONCATENATE($F532," ",$G532),AllocFactorMatrix,(J$4+1),FALSE)*$E536</f>
        <v>396.79322049120105</v>
      </c>
      <c r="K532" s="5">
        <f ca="1">VLOOKUP(CONCATENATE($F532," ",$G532),AllocFactorMatrix,(K$4+1),FALSE)*$E536</f>
        <v>1440.7805361372684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1485.30815170969</v>
      </c>
      <c r="O532" s="5">
        <f ca="1">VLOOKUP(CONCATENATE($F532," ",$G532),AllocFactorMatrix,(O$4+1),FALSE)*$E536</f>
        <v>1080.3335751976015</v>
      </c>
      <c r="P532" s="5">
        <f ca="1">VLOOKUP(CONCATENATE($F532," ",$G532),AllocFactorMatrix,(P$4+1),FALSE)*$E536</f>
        <v>201.21220108053964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1281.5457762781411</v>
      </c>
      <c r="T532" s="5">
        <f ca="1">VLOOKUP(CONCATENATE($F532," ",$G532),AllocFactorMatrix,(T$4+1),FALSE)*$E536</f>
        <v>38.513226196820391</v>
      </c>
      <c r="U532" s="5">
        <f ca="1">VLOOKUP(CONCATENATE($F532," ",$G532),AllocFactorMatrix,(U$4+1),FALSE)*$E536</f>
        <v>621.13118905094359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659.64441524776396</v>
      </c>
      <c r="Y532" s="5">
        <f ca="1">VLOOKUP(CONCATENATE($F532," ",$G532),AllocFactorMatrix,(Y$4+1),FALSE)*$E536</f>
        <v>325.77022031596618</v>
      </c>
      <c r="Z532" s="5">
        <f ca="1">VLOOKUP(CONCATENATE($F532," ",$G532),AllocFactorMatrix,(Z$4+1),FALSE)*$E536</f>
        <v>5.4351225065384936</v>
      </c>
      <c r="AA532" s="5">
        <f t="shared" ca="1" si="285"/>
        <v>331.20534282250469</v>
      </c>
      <c r="AB532" s="5">
        <f ca="1">VLOOKUP(CONCATENATE($F532," ",$G532),AllocFactorMatrix,(AB$4+1),FALSE)*$E536</f>
        <v>4.4033599275262567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3.2519068824395694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5198.1277848630252</v>
      </c>
      <c r="I533" s="5">
        <f ca="1">VLOOKUP(CONCATENATE($F533," ",$G533),AllocFactorMatrix,(I$4+1),FALSE)*$E536</f>
        <v>3886.6476903641164</v>
      </c>
      <c r="J533" s="5">
        <f ca="1">VLOOKUP(CONCATENATE($F533," ",$G533),AllocFactorMatrix,(J$4+1),FALSE)*$E536</f>
        <v>187.37652386349043</v>
      </c>
      <c r="K533" s="5">
        <f ca="1">VLOOKUP(CONCATENATE($F533," ",$G533),AllocFactorMatrix,(K$4+1),FALSE)*$E536</f>
        <v>565.39305930678415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565.39305930678415</v>
      </c>
      <c r="O533" s="5">
        <f ca="1">VLOOKUP(CONCATENATE($F533," ",$G533),AllocFactorMatrix,(O$4+1),FALSE)*$E536</f>
        <v>360.2706580346541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360.2706580346541</v>
      </c>
      <c r="T533" s="5">
        <f ca="1">VLOOKUP(CONCATENATE($F533," ",$G533),AllocFactorMatrix,(T$4+1),FALSE)*$E536</f>
        <v>9.740962793544977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9.740962793544977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1.3789384716815027</v>
      </c>
      <c r="AC533" s="5">
        <f ca="1">VLOOKUP(CONCATENATE($F533," ",$G533),AllocFactorMatrix,(AC$4+1),FALSE)*$E536</f>
        <v>46.820264723093501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156.58368450755538</v>
      </c>
      <c r="K534" s="5">
        <f ca="1">VLOOKUP(CONCATENATE($F534," ",$G534),AllocFactorMatrix,(K$4+1),FALSE)*$E536</f>
        <v>525.35523577845618</v>
      </c>
      <c r="L534" s="5">
        <f ca="1">VLOOKUP(CONCATENATE($F534," ",$G534),AllocFactorMatrix,(L$4+1),FALSE)*$E536</f>
        <v>16.696982072046776</v>
      </c>
      <c r="M534" s="5">
        <f ca="1">VLOOKUP(CONCATENATE($F534," ",$G534),AllocFactorMatrix,(M$4+1),FALSE)*$E536</f>
        <v>1.5392665558164615</v>
      </c>
      <c r="N534" s="5">
        <f t="shared" ca="1" si="284"/>
        <v>543.59148440631941</v>
      </c>
      <c r="O534" s="5">
        <f ca="1">VLOOKUP(CONCATENATE($F534," ",$G534),AllocFactorMatrix,(O$4+1),FALSE)*$E536</f>
        <v>478.97369887679429</v>
      </c>
      <c r="P534" s="5">
        <f ca="1">VLOOKUP(CONCATENATE($F534," ",$G534),AllocFactorMatrix,(P$4+1),FALSE)*$E536</f>
        <v>88.792507519906735</v>
      </c>
      <c r="Q534" s="5">
        <f ca="1">VLOOKUP(CONCATENATE($F534," ",$G534),AllocFactorMatrix,(Q$4+1),FALSE)*$E536</f>
        <v>40.345042690515768</v>
      </c>
      <c r="R534" s="5">
        <f ca="1">VLOOKUP(CONCATENATE($F534," ",$G534),AllocFactorMatrix,(R$4+1),FALSE)*$E536</f>
        <v>1.8693527833363435</v>
      </c>
      <c r="S534" s="5">
        <f t="shared" ca="1" si="286"/>
        <v>609.98060187055319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347.16077013272456</v>
      </c>
      <c r="X534" s="5">
        <f t="shared" ca="1" si="287"/>
        <v>2517.6311538132968</v>
      </c>
      <c r="Y534" s="5">
        <f ca="1">VLOOKUP(CONCATENATE($F534," ",$G534),AllocFactorMatrix,(Y$4+1),FALSE)*$E536</f>
        <v>129.76841295484667</v>
      </c>
      <c r="Z534" s="5">
        <f ca="1">VLOOKUP(CONCATENATE($F534," ",$G534),AllocFactorMatrix,(Z$4+1),FALSE)*$E536</f>
        <v>2.1124228920081367</v>
      </c>
      <c r="AA534" s="5">
        <f t="shared" ca="1" si="285"/>
        <v>131.88083584685481</v>
      </c>
      <c r="AB534" s="5">
        <f ca="1">VLOOKUP(CONCATENATE($F534," ",$G534),AllocFactorMatrix,(AB$4+1),FALSE)*$E536</f>
        <v>2.3562378119237111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10.082685522709303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4853.4761298188077</v>
      </c>
      <c r="I535" s="5">
        <f ca="1">VLOOKUP(CONCATENATE($F535," ",$G535),AllocFactorMatrix,(I$4+1),FALSE)*$E536</f>
        <v>3467.8135110041044</v>
      </c>
      <c r="J535" s="5">
        <f ca="1">VLOOKUP(CONCATENATE($F535," ",$G535),AllocFactorMatrix,(J$4+1),FALSE)*$E536</f>
        <v>593.45708045741912</v>
      </c>
      <c r="K535" s="5">
        <f ca="1">VLOOKUP(CONCATENATE($F535," ",$G535),AllocFactorMatrix,(K$4+1),FALSE)*$E536</f>
        <v>170.88365382389762</v>
      </c>
      <c r="L535" s="5">
        <f ca="1">VLOOKUP(CONCATENATE($F535," ",$G535),AllocFactorMatrix,(L$4+1),FALSE)*$E536</f>
        <v>28.565410070539038</v>
      </c>
      <c r="M535" s="5">
        <f ca="1">VLOOKUP(CONCATENATE($F535," ",$G535),AllocFactorMatrix,(M$4+1),FALSE)*$E536</f>
        <v>4.5131978062982583</v>
      </c>
      <c r="N535" s="5">
        <f t="shared" ca="1" si="284"/>
        <v>203.9622617007349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8.1895391849753576</v>
      </c>
      <c r="Q535" s="5">
        <f ca="1">VLOOKUP(CONCATENATE($F535," ",$G535),AllocFactorMatrix,(Q$4+1),FALSE)*$E536</f>
        <v>15.664032495589813</v>
      </c>
      <c r="R535" s="5">
        <f ca="1">VLOOKUP(CONCATENATE($F535," ",$G535),AllocFactorMatrix,(R$4+1),FALSE)*$E536</f>
        <v>2.7339167322732933</v>
      </c>
      <c r="S535" s="5">
        <f t="shared" ca="1" si="286"/>
        <v>58.474777532009242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23.047720850205945</v>
      </c>
      <c r="W535" s="5">
        <f ca="1">VLOOKUP(CONCATENATE($F535," ",$G535),AllocFactorMatrix,(W$4+1),FALSE)*$E536</f>
        <v>4.102402451067868</v>
      </c>
      <c r="X535" s="5">
        <f t="shared" ca="1" si="287"/>
        <v>32.247377741148043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0.13826942644356752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0.24869288132321793</v>
      </c>
      <c r="AC535" s="5">
        <f ca="1">VLOOKUP(CONCATENATE($F535," ",$G535),AllocFactorMatrix,(AC$4+1),FALSE)*$E536</f>
        <v>382.74633816161059</v>
      </c>
      <c r="AD535" s="5">
        <f ca="1">VLOOKUP(CONCATENATE($F535," ",$G535),AllocFactorMatrix,(AD$4+1),FALSE)*$E536</f>
        <v>105.66020465079686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53654.999999999993</v>
      </c>
      <c r="I536" s="5">
        <f ca="1">VLOOKUP(CONCATENATE($F536," ",$G536),AllocFactorMatrix,(I$4+1),FALSE)*$E536</f>
        <v>30290.658197512617</v>
      </c>
      <c r="J536" s="5">
        <f ca="1">VLOOKUP(CONCATENATE($F536," ",$G536),AllocFactorMatrix,(J$4+1),FALSE)*$E536</f>
        <v>1932.4553104130471</v>
      </c>
      <c r="K536" s="5">
        <f ca="1">VLOOKUP(CONCATENATE($F536," ",$G536),AllocFactorMatrix,(K$4+1),FALSE)*$E536</f>
        <v>4893.7373617545554</v>
      </c>
      <c r="L536" s="5">
        <f ca="1">VLOOKUP(CONCATENATE($F536," ",$G536),AllocFactorMatrix,(L$4+1),FALSE)*$E536</f>
        <v>158.76414770827967</v>
      </c>
      <c r="M536" s="5">
        <f ca="1">VLOOKUP(CONCATENATE($F536," ",$G536),AllocFactorMatrix,(M$4+1),FALSE)*$E536</f>
        <v>12.522235542856247</v>
      </c>
      <c r="N536" s="5">
        <f t="shared" ca="1" si="284"/>
        <v>5065.0237450056911</v>
      </c>
      <c r="O536" s="5">
        <f ca="1">VLOOKUP(CONCATENATE($F536," ",$G536),AllocFactorMatrix,(O$4+1),FALSE)*$E536</f>
        <v>3617.205214758998</v>
      </c>
      <c r="P536" s="5">
        <f ca="1">VLOOKUP(CONCATENATE($F536," ",$G536),AllocFactorMatrix,(P$4+1),FALSE)*$E536</f>
        <v>608.56959186732115</v>
      </c>
      <c r="Q536" s="5">
        <f ca="1">VLOOKUP(CONCATENATE($F536," ",$G536),AllocFactorMatrix,(Q$4+1),FALSE)*$E536</f>
        <v>196.29569439895141</v>
      </c>
      <c r="R536" s="5">
        <f ca="1">VLOOKUP(CONCATENATE($F536," ",$G536),AllocFactorMatrix,(R$4+1),FALSE)*$E536</f>
        <v>10.905487011048393</v>
      </c>
      <c r="S536" s="5">
        <f t="shared" ca="1" si="286"/>
        <v>4432.975988036319</v>
      </c>
      <c r="T536" s="5">
        <f ca="1">VLOOKUP(CONCATENATE($F536," ",$G536),AllocFactorMatrix,(T$4+1),FALSE)*$E536</f>
        <v>125.01968334068665</v>
      </c>
      <c r="U536" s="5">
        <f ca="1">VLOOKUP(CONCATENATE($F536," ",$G536),AllocFactorMatrix,(U$4+1),FALSE)*$E536</f>
        <v>1900.5420365833763</v>
      </c>
      <c r="V536" s="5">
        <f ca="1">VLOOKUP(CONCATENATE($F536," ",$G536),AllocFactorMatrix,(V$4+1),FALSE)*$E536</f>
        <v>6886.7402324582035</v>
      </c>
      <c r="W536" s="5">
        <f ca="1">VLOOKUP(CONCATENATE($F536," ",$G536),AllocFactorMatrix,(W$4+1),FALSE)*$E536</f>
        <v>1259.3830658511117</v>
      </c>
      <c r="X536" s="5">
        <f t="shared" ca="1" si="287"/>
        <v>10171.685018233378</v>
      </c>
      <c r="Y536" s="5">
        <f ca="1">VLOOKUP(CONCATENATE($F536," ",$G536),AllocFactorMatrix,(Y$4+1),FALSE)*$E536</f>
        <v>1108.6882828590467</v>
      </c>
      <c r="Z536" s="5">
        <f ca="1">VLOOKUP(CONCATENATE($F536," ",$G536),AllocFactorMatrix,(Z$4+1),FALSE)*$E536</f>
        <v>16.253855895195432</v>
      </c>
      <c r="AA536" s="5">
        <f t="shared" ca="1" si="285"/>
        <v>1124.942138754242</v>
      </c>
      <c r="AB536" s="5">
        <f ca="1">VLOOKUP(CONCATENATE($F536," ",$G536),AllocFactorMatrix,(AB$4+1),FALSE)*$E536</f>
        <v>15.025342559076886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126.61452029502286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6" t="s">
        <v>546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6" t="s">
        <v>546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-3506.0233893113555</v>
      </c>
      <c r="I577" s="5">
        <f>VLOOKUP(CONCATENATE($F577," ",$G577),AllocFactorMatrix,(I$4+1),FALSE)*$E584</f>
        <v>-1727.0074857188247</v>
      </c>
      <c r="J577" s="5">
        <f>VLOOKUP(CONCATENATE($F577," ",$G577),AllocFactorMatrix,(J$4+1),FALSE)*$E584</f>
        <v>-85.372151003642543</v>
      </c>
      <c r="K577" s="5">
        <f>VLOOKUP(CONCATENATE($F577," ",$G577),AllocFactorMatrix,(K$4+1),FALSE)*$E584</f>
        <v>-312.71329638132812</v>
      </c>
      <c r="L577" s="5">
        <f>VLOOKUP(CONCATENATE($F577," ",$G577),AllocFactorMatrix,(L$4+1),FALSE)*$E584</f>
        <v>-9.8431043135038614</v>
      </c>
      <c r="M577" s="5">
        <f>VLOOKUP(CONCATENATE($F577," ",$G577),AllocFactorMatrix,(M$4+1),FALSE)*$E584</f>
        <v>-0.92305482623633495</v>
      </c>
      <c r="N577" s="5">
        <f t="shared" ref="N577:N584" si="313">SUBTOTAL(9,K577:M577)</f>
        <v>-323.47945552106836</v>
      </c>
      <c r="O577" s="5">
        <f>VLOOKUP(CONCATENATE($F577," ",$G577),AllocFactorMatrix,(O$4+1),FALSE)*$E584</f>
        <v>-237.71075116879251</v>
      </c>
      <c r="P577" s="5">
        <f>VLOOKUP(CONCATENATE($F577," ",$G577),AllocFactorMatrix,(P$4+1),FALSE)*$E584</f>
        <v>-44.292438395447505</v>
      </c>
      <c r="Q577" s="5">
        <f>VLOOKUP(CONCATENATE($F577," ",$G577),AllocFactorMatrix,(Q$4+1),FALSE)*$E584</f>
        <v>-20.014928185678539</v>
      </c>
      <c r="R577" s="5">
        <f>VLOOKUP(CONCATENATE($F577," ",$G577),AllocFactorMatrix,(R$4+1),FALSE)*$E584</f>
        <v>-0.90004894764360299</v>
      </c>
      <c r="S577" s="5">
        <f>SUBTOTAL(9,O577:R577)</f>
        <v>-302.91816669756213</v>
      </c>
      <c r="T577" s="5">
        <f>VLOOKUP(CONCATENATE($F577," ",$G577),AllocFactorMatrix,(T$4+1),FALSE)*$E584</f>
        <v>-8.3038453960885814</v>
      </c>
      <c r="U577" s="5">
        <f>VLOOKUP(CONCATENATE($F577," ",$G577),AllocFactorMatrix,(U$4+1),FALSE)*$E584</f>
        <v>-135.89101508250755</v>
      </c>
      <c r="V577" s="5">
        <f>VLOOKUP(CONCATENATE($F577," ",$G577),AllocFactorMatrix,(V$4+1),FALSE)*$E584</f>
        <v>-718.18783303714815</v>
      </c>
      <c r="W577" s="5">
        <f>VLOOKUP(CONCATENATE($F577," ",$G577),AllocFactorMatrix,(W$4+1),FALSE)*$E584</f>
        <v>-129.69281921181434</v>
      </c>
      <c r="X577" s="5">
        <f>SUBTOTAL(9,T577:W577)</f>
        <v>-992.07551272755859</v>
      </c>
      <c r="Y577" s="5">
        <f>VLOOKUP(CONCATENATE($F577," ",$G577),AllocFactorMatrix,(Y$4+1),FALSE)*$E584</f>
        <v>-73.000594484392693</v>
      </c>
      <c r="Z577" s="5">
        <f>VLOOKUP(CONCATENATE($F577," ",$G577),AllocFactorMatrix,(Z$4+1),FALSE)*$E584</f>
        <v>-1.2227320534549186</v>
      </c>
      <c r="AA577" s="5">
        <f t="shared" ref="AA577:AA584" si="314">SUBTOTAL(9,Y577:Z577)</f>
        <v>-74.223326537847612</v>
      </c>
      <c r="AB577" s="5">
        <f>VLOOKUP(CONCATENATE($F577," ",$G577),AllocFactorMatrix,(AB$4+1),FALSE)*$E584</f>
        <v>-0.9472911048517848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-922.97661068864466</v>
      </c>
      <c r="I582" s="5">
        <f>VLOOKUP(CONCATENATE($F582," ",$G582),AllocFactorMatrix,(I$4+1),FALSE)*$E584</f>
        <v>-346.32582660597274</v>
      </c>
      <c r="J582" s="5">
        <f>VLOOKUP(CONCATENATE($F582," ",$G582),AllocFactorMatrix,(J$4+1),FALSE)*$E584</f>
        <v>-22.44415145046834</v>
      </c>
      <c r="K582" s="5">
        <f>VLOOKUP(CONCATENATE($F582," ",$G582),AllocFactorMatrix,(K$4+1),FALSE)*$E584</f>
        <v>-75.302561146076712</v>
      </c>
      <c r="L582" s="5">
        <f>VLOOKUP(CONCATENATE($F582," ",$G582),AllocFactorMatrix,(L$4+1),FALSE)*$E584</f>
        <v>-2.3932863476123547</v>
      </c>
      <c r="M582" s="5">
        <f>VLOOKUP(CONCATENATE($F582," ",$G582),AllocFactorMatrix,(M$4+1),FALSE)*$E584</f>
        <v>-0.22063302322994241</v>
      </c>
      <c r="N582" s="5">
        <f t="shared" si="313"/>
        <v>-77.916480516919009</v>
      </c>
      <c r="O582" s="5">
        <f>VLOOKUP(CONCATENATE($F582," ",$G582),AllocFactorMatrix,(O$4+1),FALSE)*$E584</f>
        <v>-68.65439571300341</v>
      </c>
      <c r="P582" s="5">
        <f>VLOOKUP(CONCATENATE($F582," ",$G582),AllocFactorMatrix,(P$4+1),FALSE)*$E584</f>
        <v>-12.727203940251369</v>
      </c>
      <c r="Q582" s="5">
        <f>VLOOKUP(CONCATENATE($F582," ",$G582),AllocFactorMatrix,(Q$4+1),FALSE)*$E584</f>
        <v>-5.7829157058687963</v>
      </c>
      <c r="R582" s="5">
        <f>VLOOKUP(CONCATENATE($F582," ",$G582),AllocFactorMatrix,(R$4+1),FALSE)*$E584</f>
        <v>-0.26794641546150988</v>
      </c>
      <c r="S582" s="5">
        <f t="shared" si="315"/>
        <v>-87.432461774585093</v>
      </c>
      <c r="T582" s="5">
        <f>VLOOKUP(CONCATENATE($F582," ",$G582),AllocFactorMatrix,(T$4+1),FALSE)*$E584</f>
        <v>-2.6309665435417986</v>
      </c>
      <c r="U582" s="5">
        <f>VLOOKUP(CONCATENATE($F582," ",$G582),AllocFactorMatrix,(U$4+1),FALSE)*$E584</f>
        <v>-46.195831107252843</v>
      </c>
      <c r="V582" s="5">
        <f>VLOOKUP(CONCATENATE($F582," ",$G582),AllocFactorMatrix,(V$4+1),FALSE)*$E584</f>
        <v>-262.28074949427435</v>
      </c>
      <c r="W582" s="5">
        <f>VLOOKUP(CONCATENATE($F582," ",$G582),AllocFactorMatrix,(W$4+1),FALSE)*$E584</f>
        <v>-49.760796771544456</v>
      </c>
      <c r="X582" s="5">
        <f t="shared" si="316"/>
        <v>-360.86834391661341</v>
      </c>
      <c r="Y582" s="5">
        <f>VLOOKUP(CONCATENATE($F582," ",$G582),AllocFactorMatrix,(Y$4+1),FALSE)*$E584</f>
        <v>-18.600545280341528</v>
      </c>
      <c r="Z582" s="5">
        <f>VLOOKUP(CONCATENATE($F582," ",$G582),AllocFactorMatrix,(Z$4+1),FALSE)*$E584</f>
        <v>-0.30278722502138644</v>
      </c>
      <c r="AA582" s="5">
        <f t="shared" si="314"/>
        <v>-18.903332505362915</v>
      </c>
      <c r="AB582" s="5">
        <f>VLOOKUP(CONCATENATE($F582," ",$G582),AllocFactorMatrix,(AB$4+1),FALSE)*$E584</f>
        <v>-0.33773479319030969</v>
      </c>
      <c r="AC582" s="5">
        <f>VLOOKUP(CONCATENATE($F582," ",$G582),AllocFactorMatrix,(AC$4+1),FALSE)*$E584</f>
        <v>-7.3030626484086332</v>
      </c>
      <c r="AD582" s="5">
        <f>VLOOKUP(CONCATENATE($F582," ",$G582),AllocFactorMatrix,(AD$4+1),FALSE)*$E584</f>
        <v>-1.4452164771241731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-4429.0000000000009</v>
      </c>
      <c r="I584" s="5">
        <f>VLOOKUP(CONCATENATE($F584," ",$G584),AllocFactorMatrix,(I$4+1),FALSE)*$E584</f>
        <v>-2073.3333123247976</v>
      </c>
      <c r="J584" s="5">
        <f>VLOOKUP(CONCATENATE($F584," ",$G584),AllocFactorMatrix,(J$4+1),FALSE)*$E584</f>
        <v>-107.81630245411087</v>
      </c>
      <c r="K584" s="5">
        <f>VLOOKUP(CONCATENATE($F584," ",$G584),AllocFactorMatrix,(K$4+1),FALSE)*$E584</f>
        <v>-388.01585752740476</v>
      </c>
      <c r="L584" s="5">
        <f>VLOOKUP(CONCATENATE($F584," ",$G584),AllocFactorMatrix,(L$4+1),FALSE)*$E584</f>
        <v>-12.236390661116216</v>
      </c>
      <c r="M584" s="5">
        <f>VLOOKUP(CONCATENATE($F584," ",$G584),AllocFactorMatrix,(M$4+1),FALSE)*$E584</f>
        <v>-1.1436878494662772</v>
      </c>
      <c r="N584" s="5">
        <f t="shared" si="313"/>
        <v>-401.39593603798727</v>
      </c>
      <c r="O584" s="5">
        <f>VLOOKUP(CONCATENATE($F584," ",$G584),AllocFactorMatrix,(O$4+1),FALSE)*$E584</f>
        <v>-306.36514688179597</v>
      </c>
      <c r="P584" s="5">
        <f>VLOOKUP(CONCATENATE($F584," ",$G584),AllocFactorMatrix,(P$4+1),FALSE)*$E584</f>
        <v>-57.019642335698862</v>
      </c>
      <c r="Q584" s="5">
        <f>VLOOKUP(CONCATENATE($F584," ",$G584),AllocFactorMatrix,(Q$4+1),FALSE)*$E584</f>
        <v>-25.79784389154733</v>
      </c>
      <c r="R584" s="5">
        <f>VLOOKUP(CONCATENATE($F584," ",$G584),AllocFactorMatrix,(R$4+1),FALSE)*$E584</f>
        <v>-1.167995363105113</v>
      </c>
      <c r="S584" s="5">
        <f t="shared" si="315"/>
        <v>-390.35062847214726</v>
      </c>
      <c r="T584" s="5">
        <f>VLOOKUP(CONCATENATE($F584," ",$G584),AllocFactorMatrix,(T$4+1),FALSE)*$E584</f>
        <v>-10.934811939630379</v>
      </c>
      <c r="U584" s="5">
        <f>VLOOKUP(CONCATENATE($F584," ",$G584),AllocFactorMatrix,(U$4+1),FALSE)*$E584</f>
        <v>-182.08684618976037</v>
      </c>
      <c r="V584" s="5">
        <f>VLOOKUP(CONCATENATE($F584," ",$G584),AllocFactorMatrix,(V$4+1),FALSE)*$E584</f>
        <v>-980.4685825314225</v>
      </c>
      <c r="W584" s="5">
        <f>VLOOKUP(CONCATENATE($F584," ",$G584),AllocFactorMatrix,(W$4+1),FALSE)*$E584</f>
        <v>-179.45361598335879</v>
      </c>
      <c r="X584" s="5">
        <f t="shared" si="316"/>
        <v>-1352.943856644172</v>
      </c>
      <c r="Y584" s="5">
        <f>VLOOKUP(CONCATENATE($F584," ",$G584),AllocFactorMatrix,(Y$4+1),FALSE)*$E584</f>
        <v>-91.601139764734214</v>
      </c>
      <c r="Z584" s="5">
        <f>VLOOKUP(CONCATENATE($F584," ",$G584),AllocFactorMatrix,(Z$4+1),FALSE)*$E584</f>
        <v>-1.5255192784763052</v>
      </c>
      <c r="AA584" s="5">
        <f t="shared" si="314"/>
        <v>-93.126659043210523</v>
      </c>
      <c r="AB584" s="5">
        <f>VLOOKUP(CONCATENATE($F584," ",$G584),AllocFactorMatrix,(AB$4+1),FALSE)*$E584</f>
        <v>-1.2850258980420945</v>
      </c>
      <c r="AC584" s="5">
        <f>VLOOKUP(CONCATENATE($F584," ",$G584),AllocFactorMatrix,(AC$4+1),FALSE)*$E584</f>
        <v>-7.3030626484086332</v>
      </c>
      <c r="AD584" s="5">
        <f>VLOOKUP(CONCATENATE($F584," ",$G584),AllocFactorMatrix,(AD$4+1),FALSE)*$E584</f>
        <v>-1.4452164771241731</v>
      </c>
    </row>
    <row r="585" spans="1:30" s="51" customFormat="1" hidden="1" outlineLevel="1">
      <c r="A585" s="56"/>
      <c r="B585" s="111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-47084.370820869175</v>
      </c>
      <c r="I585" s="54">
        <f ca="1">VLOOKUP(CONCATENATE($F585," ",$G585),AllocFactorMatrix,(I$4+1),FALSE)*$E592</f>
        <v>-23192.960182725354</v>
      </c>
      <c r="J585" s="54">
        <f ca="1">VLOOKUP(CONCATENATE($F585," ",$G585),AllocFactorMatrix,(J$4+1),FALSE)*$E592</f>
        <v>-1146.5108954735986</v>
      </c>
      <c r="K585" s="54">
        <f ca="1">VLOOKUP(CONCATENATE($F585," ",$G585),AllocFactorMatrix,(K$4+1),FALSE)*$E592</f>
        <v>-4199.6037026800459</v>
      </c>
      <c r="L585" s="54">
        <f ca="1">VLOOKUP(CONCATENATE($F585," ",$G585),AllocFactorMatrix,(L$4+1),FALSE)*$E592</f>
        <v>-132.18861429687826</v>
      </c>
      <c r="M585" s="54">
        <f ca="1">VLOOKUP(CONCATENATE($F585," ",$G585),AllocFactorMatrix,(M$4+1),FALSE)*$E592</f>
        <v>-12.396225267350864</v>
      </c>
      <c r="N585" s="54">
        <f t="shared" ref="N585:N592" ca="1" si="319">SUBTOTAL(9,K585:M585)</f>
        <v>-4344.1885422442747</v>
      </c>
      <c r="O585" s="54">
        <f ca="1">VLOOKUP(CONCATENATE($F585," ",$G585),AllocFactorMatrix,(O$4+1),FALSE)*$E592</f>
        <v>-3192.3521075930935</v>
      </c>
      <c r="P585" s="54">
        <f ca="1">VLOOKUP(CONCATENATE($F585," ",$G585),AllocFactorMatrix,(P$4+1),FALSE)*$E592</f>
        <v>-594.828203465402</v>
      </c>
      <c r="Q585" s="54">
        <f ca="1">VLOOKUP(CONCATENATE($F585," ",$G585),AllocFactorMatrix,(Q$4+1),FALSE)*$E592</f>
        <v>-268.79178944458107</v>
      </c>
      <c r="R585" s="54">
        <f ca="1">VLOOKUP(CONCATENATE($F585," ",$G585),AllocFactorMatrix,(R$4+1),FALSE)*$E592</f>
        <v>-12.087266313448151</v>
      </c>
      <c r="S585" s="54">
        <f ca="1">SUBTOTAL(9,O585:R585)</f>
        <v>-4068.0593668165247</v>
      </c>
      <c r="T585" s="54">
        <f ca="1">VLOOKUP(CONCATENATE($F585," ",$G585),AllocFactorMatrix,(T$4+1),FALSE)*$E592</f>
        <v>-111.51703581344262</v>
      </c>
      <c r="U585" s="54">
        <f ca="1">VLOOKUP(CONCATENATE($F585," ",$G585),AllocFactorMatrix,(U$4+1),FALSE)*$E592</f>
        <v>-1824.9572906089074</v>
      </c>
      <c r="V585" s="54">
        <f ca="1">VLOOKUP(CONCATENATE($F585," ",$G585),AllocFactorMatrix,(V$4+1),FALSE)*$E592</f>
        <v>-9644.9505593285558</v>
      </c>
      <c r="W585" s="54">
        <f ca="1">VLOOKUP(CONCATENATE($F585," ",$G585),AllocFactorMatrix,(W$4+1),FALSE)*$E592</f>
        <v>-1741.7182130585945</v>
      </c>
      <c r="X585" s="54">
        <f ca="1">SUBTOTAL(9,T585:W585)</f>
        <v>-13323.143098809502</v>
      </c>
      <c r="Y585" s="54">
        <f ca="1">VLOOKUP(CONCATENATE($F585," ",$G585),AllocFactorMatrix,(Y$4+1),FALSE)*$E592</f>
        <v>-980.36626661585547</v>
      </c>
      <c r="Z585" s="54">
        <f ca="1">VLOOKUP(CONCATENATE($F585," ",$G585),AllocFactorMatrix,(Z$4+1),FALSE)*$E592</f>
        <v>-16.420760225088593</v>
      </c>
      <c r="AA585" s="54">
        <f t="shared" ref="AA585:AA592" ca="1" si="320">SUBTOTAL(9,Y585:Z585)</f>
        <v>-996.78702684094401</v>
      </c>
      <c r="AB585" s="54">
        <f ca="1">VLOOKUP(CONCATENATE($F585," ",$G585),AllocFactorMatrix,(AB$4+1),FALSE)*$E592</f>
        <v>-12.721707958974291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1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-172.03772878690788</v>
      </c>
      <c r="I586" s="54">
        <f ca="1">VLOOKUP(CONCATENATE($F586," ",$G586),AllocFactorMatrix,(I$4+1),FALSE)*$E592</f>
        <v>-84.742858917268251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-15.344588240604359</v>
      </c>
      <c r="L586" s="54">
        <f ca="1">VLOOKUP(CONCATENATE($F586," ",$G586),AllocFactorMatrix,(L$4+1),FALSE)*$E592</f>
        <v>-0.48299315842283386</v>
      </c>
      <c r="M586" s="54">
        <f ca="1">VLOOKUP(CONCATENATE($F586," ",$G586),AllocFactorMatrix,(M$4+1),FALSE)*$E592</f>
        <v>-4.5293552899738118E-2</v>
      </c>
      <c r="N586" s="54">
        <f t="shared" ca="1" si="319"/>
        <v>-15.872874951926931</v>
      </c>
      <c r="O586" s="54">
        <f ca="1">VLOOKUP(CONCATENATE($F586," ",$G586),AllocFactorMatrix,(O$4+1),FALSE)*$E592</f>
        <v>-11.664274078713838</v>
      </c>
      <c r="P586" s="54">
        <f ca="1">VLOOKUP(CONCATENATE($F586," ",$G586),AllocFactorMatrix,(P$4+1),FALSE)*$E592</f>
        <v>-2.1733940872207129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-4.4164673065705304E-2</v>
      </c>
      <c r="S586" s="54">
        <f t="shared" ref="S586:S592" ca="1" si="321">SUBTOTAL(9,O586:R586)</f>
        <v>-14.863949158416348</v>
      </c>
      <c r="T586" s="54">
        <f ca="1">VLOOKUP(CONCATENATE($F586," ",$G586),AllocFactorMatrix,(T$4+1),FALSE)*$E592</f>
        <v>-0.40746296972687857</v>
      </c>
      <c r="U586" s="54">
        <f ca="1">VLOOKUP(CONCATENATE($F586," ",$G586),AllocFactorMatrix,(U$4+1),FALSE)*$E592</f>
        <v>-6.6680620752886552</v>
      </c>
      <c r="V586" s="54">
        <f ca="1">VLOOKUP(CONCATENATE($F586," ",$G586),AllocFactorMatrix,(V$4+1),FALSE)*$E592</f>
        <v>-35.24089543007026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-48.680342097854563</v>
      </c>
      <c r="Y586" s="54">
        <f ca="1">VLOOKUP(CONCATENATE($F586," ",$G586),AllocFactorMatrix,(Y$4+1),FALSE)*$E592</f>
        <v>-3.5820800606968501</v>
      </c>
      <c r="Z586" s="54">
        <f ca="1">VLOOKUP(CONCATENATE($F586," ",$G586),AllocFactorMatrix,(Z$4+1),FALSE)*$E592</f>
        <v>-5.9998471782201621E-2</v>
      </c>
      <c r="AA586" s="54">
        <f t="shared" ca="1" si="320"/>
        <v>-3.6420785324790517</v>
      </c>
      <c r="AB586" s="54">
        <f ca="1">VLOOKUP(CONCATENATE($F586," ",$G586),AllocFactorMatrix,(AB$4+1),FALSE)*$E592</f>
        <v>-4.6482807466595881E-2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1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-37.841164450749673</v>
      </c>
      <c r="I587" s="54">
        <f ca="1">VLOOKUP(CONCATENATE($F587," ",$G587),AllocFactorMatrix,(I$4+1),FALSE)*$E592</f>
        <v>-18.423630572147609</v>
      </c>
      <c r="J587" s="54">
        <f ca="1">VLOOKUP(CONCATENATE($F587," ",$G587),AllocFactorMatrix,(J$4+1),FALSE)*$E592</f>
        <v>-0.88914851238200854</v>
      </c>
      <c r="K587" s="54">
        <f ca="1">VLOOKUP(CONCATENATE($F587," ",$G587),AllocFactorMatrix,(K$4+1),FALSE)*$E592</f>
        <v>-3.2346788127885033</v>
      </c>
      <c r="L587" s="54">
        <f ca="1">VLOOKUP(CONCATENATE($F587," ",$G587),AllocFactorMatrix,(L$4+1),FALSE)*$E592</f>
        <v>-9.9916185088872136E-2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-3.3470390303064326</v>
      </c>
      <c r="O587" s="54">
        <f ca="1">VLOOKUP(CONCATENATE($F587," ",$G587),AllocFactorMatrix,(O$4+1),FALSE)*$E592</f>
        <v>-2.443850400493329</v>
      </c>
      <c r="P587" s="54">
        <f ca="1">VLOOKUP(CONCATENATE($F587," ",$G587),AllocFactorMatrix,(P$4+1),FALSE)*$E592</f>
        <v>-0.45430893905238651</v>
      </c>
      <c r="Q587" s="54">
        <f ca="1">VLOOKUP(CONCATENATE($F587," ",$G587),AllocFactorMatrix,(Q$4+1),FALSE)*$E592</f>
        <v>-0.27031923200242641</v>
      </c>
      <c r="R587" s="54">
        <f ca="1">VLOOKUP(CONCATENATE($F587," ",$G587),AllocFactorMatrix,(R$4+1),FALSE)*$E592</f>
        <v>0</v>
      </c>
      <c r="S587" s="54">
        <f t="shared" ca="1" si="321"/>
        <v>-3.1684785715481421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-1.396983649941504</v>
      </c>
      <c r="V587" s="54">
        <f ca="1">VLOOKUP(CONCATENATE($F587," ",$G587),AllocFactorMatrix,(V$4+1),FALSE)*$E592</f>
        <v>-9.7323423943037159</v>
      </c>
      <c r="W587" s="54">
        <f ca="1">VLOOKUP(CONCATENATE($F587," ",$G587),AllocFactorMatrix,(W$4+1),FALSE)*$E592</f>
        <v>0</v>
      </c>
      <c r="X587" s="54">
        <f t="shared" ca="1" si="322"/>
        <v>-11.214661104009714</v>
      </c>
      <c r="Y587" s="54">
        <f ca="1">VLOOKUP(CONCATENATE($F587," ",$G587),AllocFactorMatrix,(Y$4+1),FALSE)*$E592</f>
        <v>-0.73552737171364191</v>
      </c>
      <c r="Z587" s="54">
        <f ca="1">VLOOKUP(CONCATENATE($F587," ",$G587),AllocFactorMatrix,(Z$4+1),FALSE)*$E592</f>
        <v>-1.2261261269306614E-2</v>
      </c>
      <c r="AA587" s="54">
        <f t="shared" ca="1" si="320"/>
        <v>-0.74778863298294851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-3.339678501559263E-2</v>
      </c>
      <c r="AD587" s="54">
        <f ca="1">VLOOKUP(CONCATENATE($F587," ",$G587),AllocFactorMatrix,(AD$4+1),FALSE)*$E592</f>
        <v>-7.1992760958431721E-3</v>
      </c>
    </row>
    <row r="588" spans="1:30" s="51" customFormat="1" hidden="1" outlineLevel="1">
      <c r="A588" s="56"/>
      <c r="B588" s="111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-24244.776479469365</v>
      </c>
      <c r="I588" s="54">
        <f ca="1">VLOOKUP(CONCATENATE($F588," ",$G588),AllocFactorMatrix,(I$4+1),FALSE)*$E592</f>
        <v>-16203.818173732232</v>
      </c>
      <c r="J588" s="54">
        <f ca="1">VLOOKUP(CONCATENATE($F588," ",$G588),AllocFactorMatrix,(J$4+1),FALSE)*$E592</f>
        <v>-763.80568804384905</v>
      </c>
      <c r="K588" s="54">
        <f ca="1">VLOOKUP(CONCATENATE($F588," ",$G588),AllocFactorMatrix,(K$4+1),FALSE)*$E592</f>
        <v>-2773.425330609738</v>
      </c>
      <c r="L588" s="54">
        <f ca="1">VLOOKUP(CONCATENATE($F588," ",$G588),AllocFactorMatrix,(L$4+1),FALSE)*$E592</f>
        <v>-85.713274050254981</v>
      </c>
      <c r="M588" s="54">
        <f ca="1">VLOOKUP(CONCATENATE($F588," ",$G588),AllocFactorMatrix,(M$4+1),FALSE)*$E592</f>
        <v>0</v>
      </c>
      <c r="N588" s="54">
        <f t="shared" ca="1" si="319"/>
        <v>-2859.1386046599928</v>
      </c>
      <c r="O588" s="54">
        <f ca="1">VLOOKUP(CONCATENATE($F588," ",$G588),AllocFactorMatrix,(O$4+1),FALSE)*$E592</f>
        <v>-2079.5842446581655</v>
      </c>
      <c r="P588" s="54">
        <f ca="1">VLOOKUP(CONCATENATE($F588," ",$G588),AllocFactorMatrix,(P$4+1),FALSE)*$E592</f>
        <v>-387.32270551116159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-2466.906950169327</v>
      </c>
      <c r="T588" s="54">
        <f ca="1">VLOOKUP(CONCATENATE($F588," ",$G588),AllocFactorMatrix,(T$4+1),FALSE)*$E592</f>
        <v>-74.13589677171187</v>
      </c>
      <c r="U588" s="54">
        <f ca="1">VLOOKUP(CONCATENATE($F588," ",$G588),AllocFactorMatrix,(U$4+1),FALSE)*$E592</f>
        <v>-1195.6442568026951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-1269.780153574407</v>
      </c>
      <c r="Y588" s="54">
        <f ca="1">VLOOKUP(CONCATENATE($F588," ",$G588),AllocFactorMatrix,(Y$4+1),FALSE)*$E592</f>
        <v>-627.09021833741372</v>
      </c>
      <c r="Z588" s="54">
        <f ca="1">VLOOKUP(CONCATENATE($F588," ",$G588),AllocFactorMatrix,(Z$4+1),FALSE)*$E592</f>
        <v>-10.462319594498467</v>
      </c>
      <c r="AA588" s="54">
        <f t="shared" ca="1" si="320"/>
        <v>-637.55253793191218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1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-10006.117454179628</v>
      </c>
      <c r="I589" s="54">
        <f ca="1">VLOOKUP(CONCATENATE($F589," ",$G589),AllocFactorMatrix,(I$4+1),FALSE)*$E592</f>
        <v>-7481.5885454082008</v>
      </c>
      <c r="J589" s="54">
        <f ca="1">VLOOKUP(CONCATENATE($F589," ",$G589),AllocFactorMatrix,(J$4+1),FALSE)*$E592</f>
        <v>-360.68976822650046</v>
      </c>
      <c r="K589" s="54">
        <f ca="1">VLOOKUP(CONCATENATE($F589," ",$G589),AllocFactorMatrix,(K$4+1),FALSE)*$E592</f>
        <v>-1088.3513436656897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-1088.3513436656897</v>
      </c>
      <c r="O589" s="54">
        <f ca="1">VLOOKUP(CONCATENATE($F589," ",$G589),AllocFactorMatrix,(O$4+1),FALSE)*$E592</f>
        <v>-693.50171230627495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-693.50171230627495</v>
      </c>
      <c r="T589" s="54">
        <f ca="1">VLOOKUP(CONCATENATE($F589," ",$G589),AllocFactorMatrix,(T$4+1),FALSE)*$E592</f>
        <v>-18.750831426814013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-18.750831426814013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-2.6543826702204947</v>
      </c>
      <c r="AC589" s="54">
        <f ca="1">VLOOKUP(CONCATENATE($F589," ",$G589),AllocFactorMatrix,(AC$4+1),FALSE)*$E592</f>
        <v>-90.126500818102059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1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-12395.174866528489</v>
      </c>
      <c r="I590" s="54">
        <f ca="1">VLOOKUP(CONCATENATE($F590," ",$G590),AllocFactorMatrix,(I$4+1),FALSE)*$E592</f>
        <v>-4651.0053796197144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-1011.2806787234421</v>
      </c>
      <c r="L590" s="54">
        <f ca="1">VLOOKUP(CONCATENATE($F590," ",$G590),AllocFactorMatrix,(L$4+1),FALSE)*$E592</f>
        <v>-32.1407958130129</v>
      </c>
      <c r="M590" s="54">
        <f ca="1">VLOOKUP(CONCATENATE($F590," ",$G590),AllocFactorMatrix,(M$4+1),FALSE)*$E592</f>
        <v>-2.9630056413082024</v>
      </c>
      <c r="N590" s="54">
        <f t="shared" ca="1" si="319"/>
        <v>-1046.3844801777632</v>
      </c>
      <c r="O590" s="54">
        <f ca="1">VLOOKUP(CONCATENATE($F590," ",$G590),AllocFactorMatrix,(O$4+1),FALSE)*$E592</f>
        <v>-921.99870545320925</v>
      </c>
      <c r="P590" s="54">
        <f ca="1">VLOOKUP(CONCATENATE($F590," ",$G590),AllocFactorMatrix,(P$4+1),FALSE)*$E592</f>
        <v>-170.92081920004711</v>
      </c>
      <c r="Q590" s="54">
        <f ca="1">VLOOKUP(CONCATENATE($F590," ",$G590),AllocFactorMatrix,(Q$4+1),FALSE)*$E592</f>
        <v>-77.662045367711116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-620.38994059858908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-4846.3050686664574</v>
      </c>
      <c r="Y590" s="54">
        <f ca="1">VLOOKUP(CONCATENATE($F590," ",$G590),AllocFactorMatrix,(Y$4+1),FALSE)*$E592</f>
        <v>-249.79724154720765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-253.8635424242047</v>
      </c>
      <c r="AB590" s="54">
        <f ca="1">VLOOKUP(CONCATENATE($F590," ",$G590),AllocFactorMatrix,(AB$4+1),FALSE)*$E592</f>
        <v>-4.5356315334808812</v>
      </c>
      <c r="AC590" s="54">
        <f ca="1">VLOOKUP(CONCATENATE($F590," ",$G590),AllocFactorMatrix,(AC$4+1),FALSE)*$E592</f>
        <v>-98.076958332343324</v>
      </c>
      <c r="AD590" s="54">
        <f ca="1">VLOOKUP(CONCATENATE($F590," ",$G590),AllocFactorMatrix,(AD$4+1),FALSE)*$E592</f>
        <v>-19.408629369900009</v>
      </c>
    </row>
    <row r="591" spans="1:30" s="51" customFormat="1" hidden="1" outlineLevel="1">
      <c r="A591" s="56"/>
      <c r="B591" s="111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-9342.6814857156969</v>
      </c>
      <c r="I591" s="54">
        <f ca="1">VLOOKUP(CONCATENATE($F591," ",$G591),AllocFactorMatrix,(I$4+1),FALSE)*$E592</f>
        <v>-6675.3551925642887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-328.94187713901067</v>
      </c>
      <c r="L591" s="54">
        <f ca="1">VLOOKUP(CONCATENATE($F591," ",$G591),AllocFactorMatrix,(L$4+1),FALSE)*$E592</f>
        <v>-54.986883763218408</v>
      </c>
      <c r="M591" s="54">
        <f ca="1">VLOOKUP(CONCATENATE($F591," ",$G591),AllocFactorMatrix,(M$4+1),FALSE)*$E592</f>
        <v>-8.6876639460982759</v>
      </c>
      <c r="N591" s="54">
        <f t="shared" ca="1" si="319"/>
        <v>-392.61642484832737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-15.764424110368275</v>
      </c>
      <c r="Q591" s="54">
        <f ca="1">VLOOKUP(CONCATENATE($F591," ",$G591),AllocFactorMatrix,(Q$4+1),FALSE)*$E592</f>
        <v>-30.15242322695001</v>
      </c>
      <c r="R591" s="54">
        <f ca="1">VLOOKUP(CONCATENATE($F591," ",$G591),AllocFactorMatrix,(R$4+1),FALSE)*$E592</f>
        <v>-5.2626432179551319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-9.3850497971629032</v>
      </c>
      <c r="V591" s="54">
        <f ca="1">VLOOKUP(CONCATENATE($F591," ",$G591),AllocFactorMatrix,(V$4+1),FALSE)*$E592</f>
        <v>-44.365627668843921</v>
      </c>
      <c r="W591" s="54">
        <f ca="1">VLOOKUP(CONCATENATE($F591," ",$G591),AllocFactorMatrix,(W$4+1),FALSE)*$E592</f>
        <v>-7.8969048989589519</v>
      </c>
      <c r="X591" s="54">
        <f t="shared" ca="1" si="322"/>
        <v>-62.074474237983281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-0.26616123700253441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-0.47872047081736874</v>
      </c>
      <c r="AC591" s="54">
        <f ca="1">VLOOKUP(CONCATENATE($F591," ",$G591),AllocFactorMatrix,(AC$4+1),FALSE)*$E592</f>
        <v>-736.76619223456578</v>
      </c>
      <c r="AD591" s="54">
        <f ca="1">VLOOKUP(CONCATENATE($F591," ",$G591),AllocFactorMatrix,(AD$4+1),FALSE)*$E592</f>
        <v>-203.39023235389527</v>
      </c>
    </row>
    <row r="592" spans="1:30" s="51" customFormat="1" collapsed="1">
      <c r="A592" s="56"/>
      <c r="B592" s="111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-103282.99999999999</v>
      </c>
      <c r="I592" s="54">
        <f ca="1">VLOOKUP(CONCATENATE($F592," ",$G592),AllocFactorMatrix,(I$4+1),FALSE)*$E592</f>
        <v>-58307.893963539202</v>
      </c>
      <c r="J592" s="54">
        <f ca="1">VLOOKUP(CONCATENATE($F592," ",$G592),AllocFactorMatrix,(J$4+1),FALSE)*$E592</f>
        <v>-3719.8729256432903</v>
      </c>
      <c r="K592" s="54">
        <f ca="1">VLOOKUP(CONCATENATE($F592," ",$G592),AllocFactorMatrix,(K$4+1),FALSE)*$E592</f>
        <v>-9420.1821998713203</v>
      </c>
      <c r="L592" s="54">
        <f ca="1">VLOOKUP(CONCATENATE($F592," ",$G592),AllocFactorMatrix,(L$4+1),FALSE)*$E592</f>
        <v>-305.61247726687628</v>
      </c>
      <c r="M592" s="54">
        <f ca="1">VLOOKUP(CONCATENATE($F592," ",$G592),AllocFactorMatrix,(M$4+1),FALSE)*$E592</f>
        <v>-24.104632440086139</v>
      </c>
      <c r="N592" s="54">
        <f t="shared" ca="1" si="319"/>
        <v>-9749.8993095782826</v>
      </c>
      <c r="O592" s="54">
        <f ca="1">VLOOKUP(CONCATENATE($F592," ",$G592),AllocFactorMatrix,(O$4+1),FALSE)*$E592</f>
        <v>-6962.9262174252835</v>
      </c>
      <c r="P592" s="54">
        <f ca="1">VLOOKUP(CONCATENATE($F592," ",$G592),AllocFactorMatrix,(P$4+1),FALSE)*$E592</f>
        <v>-1171.4638553132518</v>
      </c>
      <c r="Q592" s="54">
        <f ca="1">VLOOKUP(CONCATENATE($F592," ",$G592),AllocFactorMatrix,(Q$4+1),FALSE)*$E592</f>
        <v>-377.85869359066066</v>
      </c>
      <c r="R592" s="54">
        <f ca="1">VLOOKUP(CONCATENATE($F592," ",$G592),AllocFactorMatrix,(R$4+1),FALSE)*$E592</f>
        <v>-20.992478146717197</v>
      </c>
      <c r="S592" s="54">
        <f t="shared" ca="1" si="321"/>
        <v>-8533.2412444759138</v>
      </c>
      <c r="T592" s="54">
        <f ca="1">VLOOKUP(CONCATENATE($F592," ",$G592),AllocFactorMatrix,(T$4+1),FALSE)*$E592</f>
        <v>-240.65619149149455</v>
      </c>
      <c r="U592" s="54">
        <f ca="1">VLOOKUP(CONCATENATE($F592," ",$G592),AllocFactorMatrix,(U$4+1),FALSE)*$E592</f>
        <v>-3658.4415835325849</v>
      </c>
      <c r="V592" s="54">
        <f ca="1">VLOOKUP(CONCATENATE($F592," ",$G592),AllocFactorMatrix,(V$4+1),FALSE)*$E592</f>
        <v>-13256.60593474943</v>
      </c>
      <c r="W592" s="54">
        <f ca="1">VLOOKUP(CONCATENATE($F592," ",$G592),AllocFactorMatrix,(W$4+1),FALSE)*$E592</f>
        <v>-2424.2449201435165</v>
      </c>
      <c r="X592" s="54">
        <f t="shared" ca="1" si="322"/>
        <v>-19579.948629917024</v>
      </c>
      <c r="Y592" s="54">
        <f ca="1">VLOOKUP(CONCATENATE($F592," ",$G592),AllocFactorMatrix,(Y$4+1),FALSE)*$E592</f>
        <v>-2134.1655375739615</v>
      </c>
      <c r="Z592" s="54">
        <f ca="1">VLOOKUP(CONCATENATE($F592," ",$G592),AllocFactorMatrix,(Z$4+1),FALSE)*$E592</f>
        <v>-31.287801666638146</v>
      </c>
      <c r="AA592" s="54">
        <f t="shared" ca="1" si="320"/>
        <v>-2165.4533392405997</v>
      </c>
      <c r="AB592" s="54">
        <f ca="1">VLOOKUP(CONCATENATE($F592," ",$G592),AllocFactorMatrix,(AB$4+1),FALSE)*$E592</f>
        <v>-28.922979322134712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-243.72616717232032</v>
      </c>
    </row>
    <row r="593" spans="1:30" s="51" customFormat="1" hidden="1" outlineLevel="1">
      <c r="A593" s="56"/>
      <c r="B593" s="111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-717.9302150283994</v>
      </c>
      <c r="I593" s="54">
        <f ca="1">VLOOKUP(CONCATENATE($F593," ",$G593),AllocFactorMatrix,(I$4+1),FALSE)*$E600</f>
        <v>-353.64021225805442</v>
      </c>
      <c r="J593" s="54">
        <f ca="1">VLOOKUP(CONCATENATE($F593," ",$G593),AllocFactorMatrix,(J$4+1),FALSE)*$E600</f>
        <v>-17.481699327602239</v>
      </c>
      <c r="K593" s="54">
        <f ca="1">VLOOKUP(CONCATENATE($F593," ",$G593),AllocFactorMatrix,(K$4+1),FALSE)*$E600</f>
        <v>-64.034462747090643</v>
      </c>
      <c r="L593" s="54">
        <f ca="1">VLOOKUP(CONCATENATE($F593," ",$G593),AllocFactorMatrix,(L$4+1),FALSE)*$E600</f>
        <v>-2.015577539466674</v>
      </c>
      <c r="M593" s="54">
        <f ca="1">VLOOKUP(CONCATENATE($F593," ",$G593),AllocFactorMatrix,(M$4+1),FALSE)*$E600</f>
        <v>-0.18901441214087772</v>
      </c>
      <c r="N593" s="54">
        <f t="shared" ref="N593:N600" ca="1" si="324">SUBTOTAL(9,K593:M593)</f>
        <v>-66.239054698698197</v>
      </c>
      <c r="O593" s="54">
        <f ca="1">VLOOKUP(CONCATENATE($F593," ",$G593),AllocFactorMatrix,(O$4+1),FALSE)*$E600</f>
        <v>-48.676152937671674</v>
      </c>
      <c r="P593" s="54">
        <f ca="1">VLOOKUP(CONCATENATE($F593," ",$G593),AllocFactorMatrix,(P$4+1),FALSE)*$E600</f>
        <v>-9.0697854208045108</v>
      </c>
      <c r="Q593" s="54">
        <f ca="1">VLOOKUP(CONCATENATE($F593," ",$G593),AllocFactorMatrix,(Q$4+1),FALSE)*$E600</f>
        <v>-4.0984671522526686</v>
      </c>
      <c r="R593" s="54">
        <f ca="1">VLOOKUP(CONCATENATE($F593," ",$G593),AllocFactorMatrix,(R$4+1),FALSE)*$E600</f>
        <v>-0.18430348653343576</v>
      </c>
      <c r="S593" s="54">
        <f ca="1">SUBTOTAL(9,O593:R593)</f>
        <v>-62.028708997262285</v>
      </c>
      <c r="T593" s="54">
        <f ca="1">VLOOKUP(CONCATENATE($F593," ",$G593),AllocFactorMatrix,(T$4+1),FALSE)*$E600</f>
        <v>-1.7003826982304924</v>
      </c>
      <c r="U593" s="54">
        <f ca="1">VLOOKUP(CONCATENATE($F593," ",$G593),AllocFactorMatrix,(U$4+1),FALSE)*$E600</f>
        <v>-27.826473142204176</v>
      </c>
      <c r="V593" s="54">
        <f ca="1">VLOOKUP(CONCATENATE($F593," ",$G593),AllocFactorMatrix,(V$4+1),FALSE)*$E600</f>
        <v>-147.06369243715014</v>
      </c>
      <c r="W593" s="54">
        <f ca="1">VLOOKUP(CONCATENATE($F593," ",$G593),AllocFactorMatrix,(W$4+1),FALSE)*$E600</f>
        <v>-26.557265381696638</v>
      </c>
      <c r="X593" s="54">
        <f ca="1">SUBTOTAL(9,T593:W593)</f>
        <v>-203.14781365928144</v>
      </c>
      <c r="Y593" s="54">
        <f ca="1">VLOOKUP(CONCATENATE($F593," ",$G593),AllocFactorMatrix,(Y$4+1),FALSE)*$E600</f>
        <v>-14.948369327814193</v>
      </c>
      <c r="Z593" s="54">
        <f ca="1">VLOOKUP(CONCATENATE($F593," ",$G593),AllocFactorMatrix,(Z$4+1),FALSE)*$E600</f>
        <v>-0.25037947229194857</v>
      </c>
      <c r="AA593" s="54">
        <f t="shared" ref="AA593:AA600" ca="1" si="325">SUBTOTAL(9,Y593:Z593)</f>
        <v>-15.198748800106141</v>
      </c>
      <c r="AB593" s="54">
        <f ca="1">VLOOKUP(CONCATENATE($F593," ",$G593),AllocFactorMatrix,(AB$4+1),FALSE)*$E600</f>
        <v>-0.19397728739462664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1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-380.51882080068413</v>
      </c>
      <c r="I594" s="54">
        <f ca="1">VLOOKUP(CONCATENATE($F594," ",$G594),AllocFactorMatrix,(I$4+1),FALSE)*$E600</f>
        <v>-187.43709867513437</v>
      </c>
      <c r="J594" s="54">
        <f ca="1">VLOOKUP(CONCATENATE($F594," ",$G594),AllocFactorMatrix,(J$4+1),FALSE)*$E600</f>
        <v>-9.2656855422475566</v>
      </c>
      <c r="K594" s="54">
        <f ca="1">VLOOKUP(CONCATENATE($F594," ",$G594),AllocFactorMatrix,(K$4+1),FALSE)*$E600</f>
        <v>-33.939675117538272</v>
      </c>
      <c r="L594" s="54">
        <f ca="1">VLOOKUP(CONCATENATE($F594," ",$G594),AllocFactorMatrix,(L$4+1),FALSE)*$E600</f>
        <v>-1.0683004733543138</v>
      </c>
      <c r="M594" s="54">
        <f ca="1">VLOOKUP(CONCATENATE($F594," ",$G594),AllocFactorMatrix,(M$4+1),FALSE)*$E600</f>
        <v>-0.10018180000870452</v>
      </c>
      <c r="N594" s="54">
        <f t="shared" ca="1" si="324"/>
        <v>-35.10815739090129</v>
      </c>
      <c r="O594" s="54">
        <f ca="1">VLOOKUP(CONCATENATE($F594," ",$G594),AllocFactorMatrix,(O$4+1),FALSE)*$E600</f>
        <v>-25.79943277108611</v>
      </c>
      <c r="P594" s="54">
        <f ca="1">VLOOKUP(CONCATENATE($F594," ",$G594),AllocFactorMatrix,(P$4+1),FALSE)*$E600</f>
        <v>-4.8071859645902331</v>
      </c>
      <c r="Q594" s="54">
        <f ca="1">VLOOKUP(CONCATENATE($F594," ",$G594),AllocFactorMatrix,(Q$4+1),FALSE)*$E600</f>
        <v>-2.1722778275933585</v>
      </c>
      <c r="R594" s="54">
        <f ca="1">VLOOKUP(CONCATENATE($F594," ",$G594),AllocFactorMatrix,(R$4+1),FALSE)*$E600</f>
        <v>-9.7684905715221329E-2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-0.90124026778139965</v>
      </c>
      <c r="U594" s="54">
        <f ca="1">VLOOKUP(CONCATENATE($F594," ",$G594),AllocFactorMatrix,(U$4+1),FALSE)*$E600</f>
        <v>-14.748643427264847</v>
      </c>
      <c r="V594" s="54">
        <f ca="1">VLOOKUP(CONCATENATE($F594," ",$G594),AllocFactorMatrix,(V$4+1),FALSE)*$E600</f>
        <v>-77.946994927028129</v>
      </c>
      <c r="W594" s="54">
        <f ca="1">VLOOKUP(CONCATENATE($F594," ",$G594),AllocFactorMatrix,(W$4+1),FALSE)*$E600</f>
        <v>-14.075935369754967</v>
      </c>
      <c r="X594" s="54">
        <f t="shared" ref="X594:X600" ca="1" si="327">SUBTOTAL(9,T594:W594)</f>
        <v>-107.67281399182934</v>
      </c>
      <c r="Y594" s="54">
        <f ca="1">VLOOKUP(CONCATENATE($F594," ",$G594),AllocFactorMatrix,(Y$4+1),FALSE)*$E600</f>
        <v>-7.9229648654472156</v>
      </c>
      <c r="Z594" s="54">
        <f ca="1">VLOOKUP(CONCATENATE($F594," ",$G594),AllocFactorMatrix,(Z$4+1),FALSE)*$E600</f>
        <v>-0.13270663297749774</v>
      </c>
      <c r="AA594" s="54">
        <f t="shared" ca="1" si="325"/>
        <v>-8.0556714984247133</v>
      </c>
      <c r="AB594" s="54">
        <f ca="1">VLOOKUP(CONCATENATE($F594," ",$G594),AllocFactorMatrix,(AB$4+1),FALSE)*$E600</f>
        <v>-0.102812233161964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1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-83.588561223351348</v>
      </c>
      <c r="I595" s="54">
        <f ca="1">VLOOKUP(CONCATENATE($F595," ",$G595),AllocFactorMatrix,(I$4+1),FALSE)*$E600</f>
        <v>-40.696548174163254</v>
      </c>
      <c r="J595" s="54">
        <f ca="1">VLOOKUP(CONCATENATE($F595," ",$G595),AllocFactorMatrix,(J$4+1),FALSE)*$E600</f>
        <v>-1.9640686522907171</v>
      </c>
      <c r="K595" s="54">
        <f ca="1">VLOOKUP(CONCATENATE($F595," ",$G595),AllocFactorMatrix,(K$4+1),FALSE)*$E600</f>
        <v>-7.1451857231442233</v>
      </c>
      <c r="L595" s="54">
        <f ca="1">VLOOKUP(CONCATENATE($F595," ",$G595),AllocFactorMatrix,(L$4+1),FALSE)*$E600</f>
        <v>-0.22070806423980005</v>
      </c>
      <c r="M595" s="54">
        <f ca="1">VLOOKUP(CONCATENATE($F595," ",$G595),AllocFactorMatrix,(M$4+1),FALSE)*$E600</f>
        <v>-2.748802214887951E-2</v>
      </c>
      <c r="N595" s="54">
        <f t="shared" ca="1" si="324"/>
        <v>-7.3933818095329027</v>
      </c>
      <c r="O595" s="54">
        <f ca="1">VLOOKUP(CONCATENATE($F595," ",$G595),AllocFactorMatrix,(O$4+1),FALSE)*$E600</f>
        <v>-5.3982994917668652</v>
      </c>
      <c r="P595" s="54">
        <f ca="1">VLOOKUP(CONCATENATE($F595," ",$G595),AllocFactorMatrix,(P$4+1),FALSE)*$E600</f>
        <v>-1.0035375791810204</v>
      </c>
      <c r="Q595" s="54">
        <f ca="1">VLOOKUP(CONCATENATE($F595," ",$G595),AllocFactorMatrix,(Q$4+1),FALSE)*$E600</f>
        <v>-0.59711681715007303</v>
      </c>
      <c r="R595" s="54">
        <f ca="1">VLOOKUP(CONCATENATE($F595," ",$G595),AllocFactorMatrix,(R$4+1),FALSE)*$E600</f>
        <v>0</v>
      </c>
      <c r="S595" s="54">
        <f t="shared" ca="1" si="326"/>
        <v>-6.998953888097958</v>
      </c>
      <c r="T595" s="54">
        <f ca="1">VLOOKUP(CONCATENATE($F595," ",$G595),AllocFactorMatrix,(T$4+1),FALSE)*$E600</f>
        <v>-0.18849934908600433</v>
      </c>
      <c r="U595" s="54">
        <f ca="1">VLOOKUP(CONCATENATE($F595," ",$G595),AllocFactorMatrix,(U$4+1),FALSE)*$E600</f>
        <v>-3.0858419672347814</v>
      </c>
      <c r="V595" s="54">
        <f ca="1">VLOOKUP(CONCATENATE($F595," ",$G595),AllocFactorMatrix,(V$4+1),FALSE)*$E600</f>
        <v>-21.49808310290403</v>
      </c>
      <c r="W595" s="54">
        <f ca="1">VLOOKUP(CONCATENATE($F595," ",$G595),AllocFactorMatrix,(W$4+1),FALSE)*$E600</f>
        <v>0</v>
      </c>
      <c r="X595" s="54">
        <f t="shared" ca="1" si="327"/>
        <v>-24.772424419224816</v>
      </c>
      <c r="Y595" s="54">
        <f ca="1">VLOOKUP(CONCATENATE($F595," ",$G595),AllocFactorMatrix,(Y$4+1),FALSE)*$E600</f>
        <v>-1.6247299900602941</v>
      </c>
      <c r="Z595" s="54">
        <f ca="1">VLOOKUP(CONCATENATE($F595," ",$G595),AllocFactorMatrix,(Z$4+1),FALSE)*$E600</f>
        <v>-2.708429307504142E-2</v>
      </c>
      <c r="AA595" s="54">
        <f t="shared" ca="1" si="325"/>
        <v>-1.6518142831353355</v>
      </c>
      <c r="AB595" s="54">
        <f ca="1">VLOOKUP(CONCATENATE($F595," ",$G595),AllocFactorMatrix,(AB$4+1),FALSE)*$E600</f>
        <v>-2.1696056135959676E-2</v>
      </c>
      <c r="AC595" s="54">
        <f ca="1">VLOOKUP(CONCATENATE($F595," ",$G595),AllocFactorMatrix,(AC$4+1),FALSE)*$E600</f>
        <v>-7.3771229016280013E-2</v>
      </c>
      <c r="AD595" s="54">
        <f ca="1">VLOOKUP(CONCATENATE($F595," ",$G595),AllocFactorMatrix,(AD$4+1),FALSE)*$E600</f>
        <v>-1.590271175413777E-2</v>
      </c>
    </row>
    <row r="596" spans="1:30" s="51" customFormat="1" hidden="1" outlineLevel="1">
      <c r="A596" s="56"/>
      <c r="B596" s="111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-383.53084654491488</v>
      </c>
      <c r="I596" s="54">
        <f ca="1">VLOOKUP(CONCATENATE($F596," ",$G596),AllocFactorMatrix,(I$4+1),FALSE)*$E600</f>
        <v>-256.33002253883507</v>
      </c>
      <c r="J596" s="54">
        <f ca="1">VLOOKUP(CONCATENATE($F596," ",$G596),AllocFactorMatrix,(J$4+1),FALSE)*$E600</f>
        <v>-12.08272810348838</v>
      </c>
      <c r="K596" s="54">
        <f ca="1">VLOOKUP(CONCATENATE($F596," ",$G596),AllocFactorMatrix,(K$4+1),FALSE)*$E600</f>
        <v>-43.873127301404764</v>
      </c>
      <c r="L596" s="54">
        <f ca="1">VLOOKUP(CONCATENATE($F596," ",$G596),AllocFactorMatrix,(L$4+1),FALSE)*$E600</f>
        <v>-1.3559079245159562</v>
      </c>
      <c r="M596" s="54">
        <f ca="1">VLOOKUP(CONCATENATE($F596," ",$G596),AllocFactorMatrix,(M$4+1),FALSE)*$E600</f>
        <v>0</v>
      </c>
      <c r="N596" s="54">
        <f t="shared" ca="1" si="324"/>
        <v>-45.229035225920718</v>
      </c>
      <c r="O596" s="54">
        <f ca="1">VLOOKUP(CONCATENATE($F596," ",$G596),AllocFactorMatrix,(O$4+1),FALSE)*$E600</f>
        <v>-32.897177109082186</v>
      </c>
      <c r="P596" s="54">
        <f ca="1">VLOOKUP(CONCATENATE($F596," ",$G596),AllocFactorMatrix,(P$4+1),FALSE)*$E600</f>
        <v>-6.1271014503497634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-39.024278559431949</v>
      </c>
      <c r="T596" s="54">
        <f ca="1">VLOOKUP(CONCATENATE($F596," ",$G596),AllocFactorMatrix,(T$4+1),FALSE)*$E600</f>
        <v>-1.1727640909495978</v>
      </c>
      <c r="U596" s="54">
        <f ca="1">VLOOKUP(CONCATENATE($F596," ",$G596),AllocFactorMatrix,(U$4+1),FALSE)*$E600</f>
        <v>-18.914031002365412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-20.086795093315011</v>
      </c>
      <c r="Y596" s="54">
        <f ca="1">VLOOKUP(CONCATENATE($F596," ",$G596),AllocFactorMatrix,(Y$4+1),FALSE)*$E600</f>
        <v>-9.9200107083951856</v>
      </c>
      <c r="Z596" s="54">
        <f ca="1">VLOOKUP(CONCATENATE($F596," ",$G596),AllocFactorMatrix,(Z$4+1),FALSE)*$E600</f>
        <v>-0.16550461062403946</v>
      </c>
      <c r="AA596" s="54">
        <f t="shared" ca="1" si="325"/>
        <v>-10.085515319019224</v>
      </c>
      <c r="AB596" s="54">
        <f ca="1">VLOOKUP(CONCATENATE($F596," ",$G596),AllocFactorMatrix,(AB$4+1),FALSE)*$E600</f>
        <v>-0.13408646619574965</v>
      </c>
      <c r="AC596" s="54">
        <f ca="1">VLOOKUP(CONCATENATE($F596," ",$G596),AllocFactorMatrix,(AC$4+1),FALSE)*$E600</f>
        <v>-0.4593616046110558</v>
      </c>
      <c r="AD596" s="54">
        <f ca="1">VLOOKUP(CONCATENATE($F596," ",$G596),AllocFactorMatrix,(AD$4+1),FALSE)*$E600</f>
        <v>-9.90236340977282E-2</v>
      </c>
    </row>
    <row r="597" spans="1:30" s="51" customFormat="1" hidden="1" outlineLevel="1">
      <c r="A597" s="56"/>
      <c r="B597" s="111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-197.35933091169062</v>
      </c>
      <c r="I597" s="54">
        <f ca="1">VLOOKUP(CONCATENATE($F597," ",$G597),AllocFactorMatrix,(I$4+1),FALSE)*$E600</f>
        <v>-147.56585821022529</v>
      </c>
      <c r="J597" s="54">
        <f ca="1">VLOOKUP(CONCATENATE($F597," ",$G597),AllocFactorMatrix,(J$4+1),FALSE)*$E600</f>
        <v>-7.1141970549366453</v>
      </c>
      <c r="K597" s="54">
        <f ca="1">VLOOKUP(CONCATENATE($F597," ",$G597),AllocFactorMatrix,(K$4+1),FALSE)*$E600</f>
        <v>-21.466497266927249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-21.466497266927249</v>
      </c>
      <c r="O597" s="54">
        <f ca="1">VLOOKUP(CONCATENATE($F597," ",$G597),AllocFactorMatrix,(O$4+1),FALSE)*$E600</f>
        <v>-13.678535611203223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-13.678535611203223</v>
      </c>
      <c r="T597" s="54">
        <f ca="1">VLOOKUP(CONCATENATE($F597," ",$G597),AllocFactorMatrix,(T$4+1),FALSE)*$E600</f>
        <v>-0.36983890718653578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-0.36983890718653578</v>
      </c>
      <c r="Y597" s="54">
        <f ca="1">VLOOKUP(CONCATENATE($F597," ",$G597),AllocFactorMatrix,(Y$4+1),FALSE)*$E600</f>
        <v>-5.0452470594524774</v>
      </c>
      <c r="Z597" s="54">
        <f ca="1">VLOOKUP(CONCATENATE($F597," ",$G597),AllocFactorMatrix,(Z$4+1),FALSE)*$E600</f>
        <v>0</v>
      </c>
      <c r="AA597" s="54">
        <f t="shared" ca="1" si="325"/>
        <v>-5.0452470594524774</v>
      </c>
      <c r="AB597" s="54">
        <f ca="1">VLOOKUP(CONCATENATE($F597," ",$G597),AllocFactorMatrix,(AB$4+1),FALSE)*$E600</f>
        <v>-5.2354691035480551E-2</v>
      </c>
      <c r="AC597" s="54">
        <f ca="1">VLOOKUP(CONCATENATE($F597," ",$G597),AllocFactorMatrix,(AC$4+1),FALSE)*$E600</f>
        <v>-1.7776431248508557</v>
      </c>
      <c r="AD597" s="54">
        <f ca="1">VLOOKUP(CONCATENATE($F597," ",$G597),AllocFactorMatrix,(AD$4+1),FALSE)*$E600</f>
        <v>-0.28915898587288491</v>
      </c>
    </row>
    <row r="598" spans="1:30" s="51" customFormat="1" hidden="1" outlineLevel="1">
      <c r="A598" s="56"/>
      <c r="B598" s="111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-6.0662102603547581</v>
      </c>
      <c r="I598" s="54">
        <f ca="1">VLOOKUP(CONCATENATE($F598," ",$G598),AllocFactorMatrix,(I$4+1),FALSE)*$E600</f>
        <v>-2.2762064156918318</v>
      </c>
      <c r="J598" s="54">
        <f ca="1">VLOOKUP(CONCATENATE($F598," ",$G598),AllocFactorMatrix,(J$4+1),FALSE)*$E600</f>
        <v>-0.14751288411545252</v>
      </c>
      <c r="K598" s="54">
        <f ca="1">VLOOKUP(CONCATENATE($F598," ",$G598),AllocFactorMatrix,(K$4+1),FALSE)*$E600</f>
        <v>-0.49492171715434574</v>
      </c>
      <c r="L598" s="54">
        <f ca="1">VLOOKUP(CONCATENATE($F598," ",$G598),AllocFactorMatrix,(L$4+1),FALSE)*$E600</f>
        <v>-1.5729735758981837E-2</v>
      </c>
      <c r="M598" s="54">
        <f ca="1">VLOOKUP(CONCATENATE($F598," ",$G598),AllocFactorMatrix,(M$4+1),FALSE)*$E600</f>
        <v>-1.4500977530643646E-3</v>
      </c>
      <c r="N598" s="54">
        <f t="shared" ca="1" si="324"/>
        <v>-0.51210155066639196</v>
      </c>
      <c r="O598" s="54">
        <f ca="1">VLOOKUP(CONCATENATE($F598," ",$G598),AllocFactorMatrix,(O$4+1),FALSE)*$E600</f>
        <v>-0.45122703530043079</v>
      </c>
      <c r="P598" s="54">
        <f ca="1">VLOOKUP(CONCATENATE($F598," ",$G598),AllocFactorMatrix,(P$4+1),FALSE)*$E600</f>
        <v>-8.3648809984877129E-2</v>
      </c>
      <c r="Q598" s="54">
        <f ca="1">VLOOKUP(CONCATENATE($F598," ",$G598),AllocFactorMatrix,(Q$4+1),FALSE)*$E600</f>
        <v>-3.8007878188304305E-2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-0.57464478575392852</v>
      </c>
      <c r="T598" s="54">
        <f ca="1">VLOOKUP(CONCATENATE($F598," ",$G598),AllocFactorMatrix,(T$4+1),FALSE)*$E600</f>
        <v>-1.7291875066233146E-2</v>
      </c>
      <c r="U598" s="54">
        <f ca="1">VLOOKUP(CONCATENATE($F598," ",$G598),AllocFactorMatrix,(U$4+1),FALSE)*$E600</f>
        <v>-0.30361942155754823</v>
      </c>
      <c r="V598" s="54">
        <f ca="1">VLOOKUP(CONCATENATE($F598," ",$G598),AllocFactorMatrix,(V$4+1),FALSE)*$E600</f>
        <v>-1.723825019237053</v>
      </c>
      <c r="W598" s="54">
        <f ca="1">VLOOKUP(CONCATENATE($F598," ",$G598),AllocFactorMatrix,(W$4+1),FALSE)*$E600</f>
        <v>-0.32704995169243739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-0.12225100541130025</v>
      </c>
      <c r="Z598" s="54">
        <f ca="1">VLOOKUP(CONCATENATE($F598," ",$G598),AllocFactorMatrix,(Z$4+1),FALSE)*$E600</f>
        <v>-1.9900514811081083E-3</v>
      </c>
      <c r="AA598" s="54">
        <f t="shared" ca="1" si="325"/>
        <v>-0.12424105689240836</v>
      </c>
      <c r="AB598" s="54">
        <f ca="1">VLOOKUP(CONCATENATE($F598," ",$G598),AllocFactorMatrix,(AB$4+1),FALSE)*$E600</f>
        <v>-2.2197423466681731E-3</v>
      </c>
      <c r="AC598" s="54">
        <f ca="1">VLOOKUP(CONCATENATE($F598," ",$G598),AllocFactorMatrix,(AC$4+1),FALSE)*$E600</f>
        <v>-4.799895583132472E-2</v>
      </c>
      <c r="AD598" s="54">
        <f ca="1">VLOOKUP(CONCATENATE($F598," ",$G598),AllocFactorMatrix,(AD$4+1),FALSE)*$E600</f>
        <v>-9.4986015034804142E-3</v>
      </c>
    </row>
    <row r="599" spans="1:30" s="51" customFormat="1" hidden="1" outlineLevel="1">
      <c r="A599" s="56"/>
      <c r="B599" s="111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-95.00601523060493</v>
      </c>
      <c r="I599" s="54">
        <f ca="1">VLOOKUP(CONCATENATE($F599," ",$G599),AllocFactorMatrix,(I$4+1),FALSE)*$E600</f>
        <v>-44.428485147045279</v>
      </c>
      <c r="J599" s="54">
        <f ca="1">VLOOKUP(CONCATENATE($F599," ",$G599),AllocFactorMatrix,(J$4+1),FALSE)*$E600</f>
        <v>-11.639527504625473</v>
      </c>
      <c r="K599" s="54">
        <f ca="1">VLOOKUP(CONCATENATE($F599," ",$G599),AllocFactorMatrix,(K$4+1),FALSE)*$E600</f>
        <v>-3.3041282322962093</v>
      </c>
      <c r="L599" s="54">
        <f ca="1">VLOOKUP(CONCATENATE($F599," ",$G599),AllocFactorMatrix,(L$4+1),FALSE)*$E600</f>
        <v>-1.0665543238622341</v>
      </c>
      <c r="M599" s="54">
        <f ca="1">VLOOKUP(CONCATENATE($F599," ",$G599),AllocFactorMatrix,(M$4+1),FALSE)*$E600</f>
        <v>-0.17312324574122648</v>
      </c>
      <c r="N599" s="54">
        <f t="shared" ca="1" si="324"/>
        <v>-4.5438058018996701</v>
      </c>
      <c r="O599" s="54">
        <f ca="1">VLOOKUP(CONCATENATE($F599," ",$G599),AllocFactorMatrix,(O$4+1),FALSE)*$E600</f>
        <v>-0.93766346358474173</v>
      </c>
      <c r="P599" s="54">
        <f ca="1">VLOOKUP(CONCATENATE($F599," ",$G599),AllocFactorMatrix,(P$4+1),FALSE)*$E600</f>
        <v>-0.27765379914008514</v>
      </c>
      <c r="Q599" s="54">
        <f ca="1">VLOOKUP(CONCATENATE($F599," ",$G599),AllocFactorMatrix,(Q$4+1),FALSE)*$E600</f>
        <v>-0.60312984306908146</v>
      </c>
      <c r="R599" s="54">
        <f ca="1">VLOOKUP(CONCATENATE($F599," ",$G599),AllocFactorMatrix,(R$4+1),FALSE)*$E600</f>
        <v>-0.10598435434674483</v>
      </c>
      <c r="S599" s="54">
        <f t="shared" ca="1" si="326"/>
        <v>-1.9244314601406534</v>
      </c>
      <c r="T599" s="54">
        <f ca="1">VLOOKUP(CONCATENATE($F599," ",$G599),AllocFactorMatrix,(T$4+1),FALSE)*$E600</f>
        <v>-6.4536182038328008E-3</v>
      </c>
      <c r="U599" s="54">
        <f ca="1">VLOOKUP(CONCATENATE($F599," ",$G599),AllocFactorMatrix,(U$4+1),FALSE)*$E600</f>
        <v>-0.16472618612930112</v>
      </c>
      <c r="V599" s="54">
        <f ca="1">VLOOKUP(CONCATENATE($F599," ",$G599),AllocFactorMatrix,(V$4+1),FALSE)*$E600</f>
        <v>-0.88696671501722235</v>
      </c>
      <c r="W599" s="54">
        <f ca="1">VLOOKUP(CONCATENATE($F599," ",$G599),AllocFactorMatrix,(W$4+1),FALSE)*$E600</f>
        <v>-0.15897828829143468</v>
      </c>
      <c r="X599" s="54">
        <f t="shared" ca="1" si="327"/>
        <v>-1.2171248076417909</v>
      </c>
      <c r="Y599" s="54">
        <f ca="1">VLOOKUP(CONCATENATE($F599," ",$G599),AllocFactorMatrix,(Y$4+1),FALSE)*$E600</f>
        <v>-0.25956901525915693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-0.26427445272024258</v>
      </c>
      <c r="AB599" s="54">
        <f ca="1">VLOOKUP(CONCATENATE($F599," ",$G599),AllocFactorMatrix,(AB$4+1),FALSE)*$E600</f>
        <v>-4.8725317457491684E-3</v>
      </c>
      <c r="AC599" s="54">
        <f ca="1">VLOOKUP(CONCATENATE($F599," ",$G599),AllocFactorMatrix,(AC$4+1),FALSE)*$E600</f>
        <v>-27.603479097107861</v>
      </c>
      <c r="AD599" s="54">
        <f ca="1">VLOOKUP(CONCATENATE($F599," ",$G599),AllocFactorMatrix,(AD$4+1),FALSE)*$E600</f>
        <v>-3.3800144276781978</v>
      </c>
    </row>
    <row r="600" spans="1:30" s="51" customFormat="1" collapsed="1">
      <c r="A600" s="56"/>
      <c r="B600" s="111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-1863.9999999999998</v>
      </c>
      <c r="I600" s="54">
        <f ca="1">VLOOKUP(CONCATENATE($F600," ",$G600),AllocFactorMatrix,(I$4+1),FALSE)*$E600</f>
        <v>-1032.3744314191495</v>
      </c>
      <c r="J600" s="54">
        <f ca="1">VLOOKUP(CONCATENATE($F600," ",$G600),AllocFactorMatrix,(J$4+1),FALSE)*$E600</f>
        <v>-59.695419069306467</v>
      </c>
      <c r="K600" s="54">
        <f ca="1">VLOOKUP(CONCATENATE($F600," ",$G600),AllocFactorMatrix,(K$4+1),FALSE)*$E600</f>
        <v>-174.25799810555571</v>
      </c>
      <c r="L600" s="54">
        <f ca="1">VLOOKUP(CONCATENATE($F600," ",$G600),AllocFactorMatrix,(L$4+1),FALSE)*$E600</f>
        <v>-5.74277806119796</v>
      </c>
      <c r="M600" s="54">
        <f ca="1">VLOOKUP(CONCATENATE($F600," ",$G600),AllocFactorMatrix,(M$4+1),FALSE)*$E600</f>
        <v>-0.49125757779275259</v>
      </c>
      <c r="N600" s="54">
        <f t="shared" ca="1" si="324"/>
        <v>-180.49203374454643</v>
      </c>
      <c r="O600" s="54">
        <f ca="1">VLOOKUP(CONCATENATE($F600," ",$G600),AllocFactorMatrix,(O$4+1),FALSE)*$E600</f>
        <v>-127.83848841969525</v>
      </c>
      <c r="P600" s="54">
        <f ca="1">VLOOKUP(CONCATENATE($F600," ",$G600),AllocFactorMatrix,(P$4+1),FALSE)*$E600</f>
        <v>-21.368913024050485</v>
      </c>
      <c r="Q600" s="54">
        <f ca="1">VLOOKUP(CONCATENATE($F600," ",$G600),AllocFactorMatrix,(Q$4+1),FALSE)*$E600</f>
        <v>-7.5089995182534848</v>
      </c>
      <c r="R600" s="54">
        <f ca="1">VLOOKUP(CONCATENATE($F600," ",$G600),AllocFactorMatrix,(R$4+1),FALSE)*$E600</f>
        <v>-0.38973380887571818</v>
      </c>
      <c r="S600" s="54">
        <f t="shared" ca="1" si="326"/>
        <v>-157.10613477087495</v>
      </c>
      <c r="T600" s="54">
        <f ca="1">VLOOKUP(CONCATENATE($F600," ",$G600),AllocFactorMatrix,(T$4+1),FALSE)*$E600</f>
        <v>-4.3564708065040953</v>
      </c>
      <c r="U600" s="54">
        <f ca="1">VLOOKUP(CONCATENATE($F600," ",$G600),AllocFactorMatrix,(U$4+1),FALSE)*$E600</f>
        <v>-65.043335146756064</v>
      </c>
      <c r="V600" s="54">
        <f ca="1">VLOOKUP(CONCATENATE($F600," ",$G600),AllocFactorMatrix,(V$4+1),FALSE)*$E600</f>
        <v>-249.11956220133658</v>
      </c>
      <c r="W600" s="54">
        <f ca="1">VLOOKUP(CONCATENATE($F600," ",$G600),AllocFactorMatrix,(W$4+1),FALSE)*$E600</f>
        <v>-41.119228991435477</v>
      </c>
      <c r="X600" s="54">
        <f t="shared" ca="1" si="327"/>
        <v>-359.63859714603223</v>
      </c>
      <c r="Y600" s="54">
        <f ca="1">VLOOKUP(CONCATENATE($F600," ",$G600),AllocFactorMatrix,(Y$4+1),FALSE)*$E600</f>
        <v>-39.84314197183982</v>
      </c>
      <c r="Z600" s="54">
        <f ca="1">VLOOKUP(CONCATENATE($F600," ",$G600),AllocFactorMatrix,(Z$4+1),FALSE)*$E600</f>
        <v>-0.58237049791072093</v>
      </c>
      <c r="AA600" s="54">
        <f t="shared" ca="1" si="325"/>
        <v>-40.425512469750544</v>
      </c>
      <c r="AB600" s="54">
        <f ca="1">VLOOKUP(CONCATENATE($F600," ",$G600),AllocFactorMatrix,(AB$4+1),FALSE)*$E600</f>
        <v>-0.51201900801619771</v>
      </c>
      <c r="AC600" s="54">
        <f ca="1">VLOOKUP(CONCATENATE($F600," ",$G600),AllocFactorMatrix,(AC$4+1),FALSE)*$E600</f>
        <v>-29.962254011417379</v>
      </c>
      <c r="AD600" s="54">
        <f ca="1">VLOOKUP(CONCATENATE($F600," ",$G600),AllocFactorMatrix,(AD$4+1),FALSE)*$E600</f>
        <v>-3.7935983609064299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-34291.999999999993</v>
      </c>
      <c r="I601" s="5">
        <f>VLOOKUP(CONCATENATE($F601," ",$G601),AllocFactorMatrix,(I$4+1),FALSE)*$E608</f>
        <v>-16891.65590874802</v>
      </c>
      <c r="J601" s="5">
        <f>VLOOKUP(CONCATENATE($F601," ",$G601),AllocFactorMatrix,(J$4+1),FALSE)*$E608</f>
        <v>-835.01490923936399</v>
      </c>
      <c r="K601" s="5">
        <f>VLOOKUP(CONCATENATE($F601," ",$G601),AllocFactorMatrix,(K$4+1),FALSE)*$E608</f>
        <v>-3058.6117571836267</v>
      </c>
      <c r="L601" s="5">
        <f>VLOOKUP(CONCATENATE($F601," ",$G601),AllocFactorMatrix,(L$4+1),FALSE)*$E608</f>
        <v>-96.274238827874171</v>
      </c>
      <c r="M601" s="5">
        <f>VLOOKUP(CONCATENATE($F601," ",$G601),AllocFactorMatrix,(M$4+1),FALSE)*$E608</f>
        <v>-9.0282900558497605</v>
      </c>
      <c r="N601" s="5">
        <f t="shared" ref="N601:N608" si="329">SUBTOTAL(9,K601:M601)</f>
        <v>-3163.9142860673505</v>
      </c>
      <c r="O601" s="5">
        <f>VLOOKUP(CONCATENATE($F601," ",$G601),AllocFactorMatrix,(O$4+1),FALSE)*$E608</f>
        <v>-2325.0207354382037</v>
      </c>
      <c r="P601" s="5">
        <f>VLOOKUP(CONCATENATE($F601," ",$G601),AllocFactorMatrix,(P$4+1),FALSE)*$E608</f>
        <v>-433.21910004571276</v>
      </c>
      <c r="Q601" s="5">
        <f>VLOOKUP(CONCATENATE($F601," ",$G601),AllocFactorMatrix,(Q$4+1),FALSE)*$E608</f>
        <v>-195.76364477080676</v>
      </c>
      <c r="R601" s="5">
        <f>VLOOKUP(CONCATENATE($F601," ",$G601),AllocFactorMatrix,(R$4+1),FALSE)*$E608</f>
        <v>-8.8032722789840676</v>
      </c>
      <c r="S601" s="5">
        <f>SUBTOTAL(9,O601:R601)</f>
        <v>-2962.8067525337074</v>
      </c>
      <c r="T601" s="5">
        <f>VLOOKUP(CONCATENATE($F601," ",$G601),AllocFactorMatrix,(T$4+1),FALSE)*$E608</f>
        <v>-81.218929454603696</v>
      </c>
      <c r="U601" s="5">
        <f>VLOOKUP(CONCATENATE($F601," ",$G601),AllocFactorMatrix,(U$4+1),FALSE)*$E608</f>
        <v>-1329.1339422937074</v>
      </c>
      <c r="V601" s="5">
        <f>VLOOKUP(CONCATENATE($F601," ",$G601),AllocFactorMatrix,(V$4+1),FALSE)*$E608</f>
        <v>-7024.5102316180682</v>
      </c>
      <c r="W601" s="5">
        <f>VLOOKUP(CONCATENATE($F601," ",$G601),AllocFactorMatrix,(W$4+1),FALSE)*$E608</f>
        <v>-1268.5101217436797</v>
      </c>
      <c r="X601" s="5">
        <f>SUBTOTAL(9,T601:W601)</f>
        <v>-9703.3732251100591</v>
      </c>
      <c r="Y601" s="5">
        <f>VLOOKUP(CONCATENATE($F601," ",$G601),AllocFactorMatrix,(Y$4+1),FALSE)*$E608</f>
        <v>-714.01017850896096</v>
      </c>
      <c r="Z601" s="5">
        <f>VLOOKUP(CONCATENATE($F601," ",$G601),AllocFactorMatrix,(Z$4+1),FALSE)*$E608</f>
        <v>-11.959397562750382</v>
      </c>
      <c r="AA601" s="5">
        <f t="shared" ref="AA601:AA608" si="330">SUBTOTAL(9,Y601:Z601)</f>
        <v>-725.96957607171134</v>
      </c>
      <c r="AB601" s="5">
        <f>VLOOKUP(CONCATENATE($F601," ",$G601),AllocFactorMatrix,(AB$4+1),FALSE)*$E608</f>
        <v>-9.2653422297784278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-34291.999999999993</v>
      </c>
      <c r="I608" s="5">
        <f>VLOOKUP(CONCATENATE($F608," ",$G608),AllocFactorMatrix,(I$4+1),FALSE)*$E608</f>
        <v>-16891.65590874802</v>
      </c>
      <c r="J608" s="5">
        <f>VLOOKUP(CONCATENATE($F608," ",$G608),AllocFactorMatrix,(J$4+1),FALSE)*$E608</f>
        <v>-835.01490923936399</v>
      </c>
      <c r="K608" s="5">
        <f>VLOOKUP(CONCATENATE($F608," ",$G608),AllocFactorMatrix,(K$4+1),FALSE)*$E608</f>
        <v>-3058.6117571836267</v>
      </c>
      <c r="L608" s="5">
        <f>VLOOKUP(CONCATENATE($F608," ",$G608),AllocFactorMatrix,(L$4+1),FALSE)*$E608</f>
        <v>-96.274238827874171</v>
      </c>
      <c r="M608" s="5">
        <f>VLOOKUP(CONCATENATE($F608," ",$G608),AllocFactorMatrix,(M$4+1),FALSE)*$E608</f>
        <v>-9.0282900558497605</v>
      </c>
      <c r="N608" s="5">
        <f t="shared" si="329"/>
        <v>-3163.9142860673505</v>
      </c>
      <c r="O608" s="5">
        <f>VLOOKUP(CONCATENATE($F608," ",$G608),AllocFactorMatrix,(O$4+1),FALSE)*$E608</f>
        <v>-2325.0207354382037</v>
      </c>
      <c r="P608" s="5">
        <f>VLOOKUP(CONCATENATE($F608," ",$G608),AllocFactorMatrix,(P$4+1),FALSE)*$E608</f>
        <v>-433.21910004571276</v>
      </c>
      <c r="Q608" s="5">
        <f>VLOOKUP(CONCATENATE($F608," ",$G608),AllocFactorMatrix,(Q$4+1),FALSE)*$E608</f>
        <v>-195.76364477080676</v>
      </c>
      <c r="R608" s="5">
        <f>VLOOKUP(CONCATENATE($F608," ",$G608),AllocFactorMatrix,(R$4+1),FALSE)*$E608</f>
        <v>-8.8032722789840676</v>
      </c>
      <c r="S608" s="5">
        <f t="shared" si="331"/>
        <v>-2962.8067525337074</v>
      </c>
      <c r="T608" s="5">
        <f>VLOOKUP(CONCATENATE($F608," ",$G608),AllocFactorMatrix,(T$4+1),FALSE)*$E608</f>
        <v>-81.218929454603696</v>
      </c>
      <c r="U608" s="5">
        <f>VLOOKUP(CONCATENATE($F608," ",$G608),AllocFactorMatrix,(U$4+1),FALSE)*$E608</f>
        <v>-1329.1339422937074</v>
      </c>
      <c r="V608" s="5">
        <f>VLOOKUP(CONCATENATE($F608," ",$G608),AllocFactorMatrix,(V$4+1),FALSE)*$E608</f>
        <v>-7024.5102316180682</v>
      </c>
      <c r="W608" s="5">
        <f>VLOOKUP(CONCATENATE($F608," ",$G608),AllocFactorMatrix,(W$4+1),FALSE)*$E608</f>
        <v>-1268.5101217436797</v>
      </c>
      <c r="X608" s="5">
        <f t="shared" si="332"/>
        <v>-9703.3732251100591</v>
      </c>
      <c r="Y608" s="5">
        <f>VLOOKUP(CONCATENATE($F608," ",$G608),AllocFactorMatrix,(Y$4+1),FALSE)*$E608</f>
        <v>-714.01017850896096</v>
      </c>
      <c r="Z608" s="5">
        <f>VLOOKUP(CONCATENATE($F608," ",$G608),AllocFactorMatrix,(Z$4+1),FALSE)*$E608</f>
        <v>-11.959397562750382</v>
      </c>
      <c r="AA608" s="5">
        <f t="shared" si="330"/>
        <v>-725.96957607171134</v>
      </c>
      <c r="AB608" s="5">
        <f>VLOOKUP(CONCATENATE($F608," ",$G608),AllocFactorMatrix,(AB$4+1),FALSE)*$E608</f>
        <v>-9.2653422297784278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11.909155402770791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6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1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1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1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1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1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1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1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1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1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-133006.22966121451</v>
      </c>
      <c r="I626" s="60">
        <f t="shared" ca="1" si="344"/>
        <v>69195.07641096029</v>
      </c>
      <c r="J626" s="60">
        <f t="shared" ca="1" si="344"/>
        <v>-8029.76972118712</v>
      </c>
      <c r="K626" s="60">
        <f t="shared" ca="1" si="344"/>
        <v>-27771.584147674119</v>
      </c>
      <c r="L626" s="60">
        <f t="shared" ca="1" si="344"/>
        <v>-4139.0788454946805</v>
      </c>
      <c r="M626" s="60">
        <f t="shared" ca="1" si="344"/>
        <v>-1405.7519395618524</v>
      </c>
      <c r="N626" s="60">
        <f t="shared" ca="1" si="344"/>
        <v>-33316.414932730651</v>
      </c>
      <c r="O626" s="60">
        <f t="shared" ca="1" si="344"/>
        <v>-9204.0712443108005</v>
      </c>
      <c r="P626" s="60">
        <f t="shared" ca="1" si="344"/>
        <v>1366.281264667434</v>
      </c>
      <c r="Q626" s="60">
        <f t="shared" ca="1" si="344"/>
        <v>-1625.0603005343701</v>
      </c>
      <c r="R626" s="60">
        <f t="shared" ca="1" si="344"/>
        <v>-73.22106698449744</v>
      </c>
      <c r="S626" s="60">
        <f t="shared" ca="1" si="344"/>
        <v>-9536.0713471622312</v>
      </c>
      <c r="T626" s="60">
        <f t="shared" ca="1" si="344"/>
        <v>-681.42606193945892</v>
      </c>
      <c r="U626" s="60">
        <f t="shared" ca="1" si="344"/>
        <v>-22480.337231396363</v>
      </c>
      <c r="V626" s="60">
        <f t="shared" ca="1" si="344"/>
        <v>-90084.31666768984</v>
      </c>
      <c r="W626" s="60">
        <f t="shared" ca="1" si="344"/>
        <v>-31082.191488050252</v>
      </c>
      <c r="X626" s="60">
        <f t="shared" ca="1" si="344"/>
        <v>-144328.2714490759</v>
      </c>
      <c r="Y626" s="60">
        <f t="shared" ca="1" si="344"/>
        <v>-6814.6124090946996</v>
      </c>
      <c r="Z626" s="60">
        <f t="shared" ca="1" si="344"/>
        <v>-100.03065802119905</v>
      </c>
      <c r="AA626" s="60">
        <f t="shared" ca="1" si="344"/>
        <v>-6914.6430671158978</v>
      </c>
      <c r="AB626" s="60">
        <f t="shared" ca="1" si="344"/>
        <v>-76.135554903011553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1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16442.092480541723</v>
      </c>
      <c r="I627" s="60">
        <f t="shared" ca="1" si="345"/>
        <v>14951.195442382414</v>
      </c>
      <c r="J627" s="60">
        <f t="shared" ca="1" si="345"/>
        <v>188.63833062500041</v>
      </c>
      <c r="K627" s="60">
        <f t="shared" ca="1" si="345"/>
        <v>722.53076862767966</v>
      </c>
      <c r="L627" s="60">
        <f t="shared" ca="1" si="345"/>
        <v>-155.44734006286089</v>
      </c>
      <c r="M627" s="60">
        <f t="shared" ca="1" si="345"/>
        <v>-70.234322817530611</v>
      </c>
      <c r="N627" s="60">
        <f t="shared" ca="1" si="345"/>
        <v>496.84910574728792</v>
      </c>
      <c r="O627" s="60">
        <f t="shared" ca="1" si="345"/>
        <v>1195.4889892359147</v>
      </c>
      <c r="P627" s="60">
        <f t="shared" ca="1" si="345"/>
        <v>394.04627438499131</v>
      </c>
      <c r="Q627" s="60">
        <f t="shared" ca="1" si="345"/>
        <v>53.545109596655848</v>
      </c>
      <c r="R627" s="60">
        <f t="shared" ca="1" si="345"/>
        <v>2.3390635535848876</v>
      </c>
      <c r="S627" s="60">
        <f t="shared" ca="1" si="345"/>
        <v>1645.4194367711466</v>
      </c>
      <c r="T627" s="60">
        <f t="shared" ca="1" si="345"/>
        <v>18.901521198231706</v>
      </c>
      <c r="U627" s="60">
        <f t="shared" ca="1" si="345"/>
        <v>-280.55421006429049</v>
      </c>
      <c r="V627" s="60">
        <f t="shared" ca="1" si="345"/>
        <v>89.093136627810395</v>
      </c>
      <c r="W627" s="60">
        <f t="shared" ca="1" si="345"/>
        <v>-811.64648479995947</v>
      </c>
      <c r="X627" s="60">
        <f t="shared" ca="1" si="345"/>
        <v>-984.20603703820814</v>
      </c>
      <c r="Y627" s="60">
        <f t="shared" ca="1" si="345"/>
        <v>138.41305001398555</v>
      </c>
      <c r="Z627" s="60">
        <f t="shared" ca="1" si="345"/>
        <v>2.9068575500572638</v>
      </c>
      <c r="AA627" s="60">
        <f t="shared" ca="1" si="345"/>
        <v>141.31990756404286</v>
      </c>
      <c r="AB627" s="60">
        <f t="shared" ca="1" si="345"/>
        <v>2.8762944900405674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1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3758.7882998976161</v>
      </c>
      <c r="I628" s="60">
        <f t="shared" ca="1" si="346"/>
        <v>3260.3557970279408</v>
      </c>
      <c r="J628" s="60">
        <f t="shared" ca="1" si="346"/>
        <v>39.715303318219036</v>
      </c>
      <c r="K628" s="60">
        <f t="shared" ca="1" si="346"/>
        <v>151.80015701371491</v>
      </c>
      <c r="L628" s="60">
        <f t="shared" ca="1" si="346"/>
        <v>-32.163432831648308</v>
      </c>
      <c r="M628" s="60">
        <f t="shared" ca="1" si="346"/>
        <v>-19.317978255765301</v>
      </c>
      <c r="N628" s="60">
        <f t="shared" ca="1" si="346"/>
        <v>100.31874592630129</v>
      </c>
      <c r="O628" s="60">
        <f t="shared" ca="1" si="346"/>
        <v>250.08733634578073</v>
      </c>
      <c r="P628" s="60">
        <f t="shared" ca="1" si="346"/>
        <v>82.242959231531643</v>
      </c>
      <c r="Q628" s="60">
        <f t="shared" ca="1" si="346"/>
        <v>14.699142175523903</v>
      </c>
      <c r="R628" s="60">
        <f t="shared" ca="1" si="346"/>
        <v>0</v>
      </c>
      <c r="S628" s="60">
        <f t="shared" ca="1" si="346"/>
        <v>347.02943775283626</v>
      </c>
      <c r="T628" s="60">
        <f t="shared" ca="1" si="346"/>
        <v>3.9818285211158595</v>
      </c>
      <c r="U628" s="60">
        <f t="shared" ca="1" si="346"/>
        <v>-58.664755806997562</v>
      </c>
      <c r="V628" s="60">
        <f t="shared" ca="1" si="346"/>
        <v>25.192478890061583</v>
      </c>
      <c r="W628" s="60">
        <f t="shared" ca="1" si="346"/>
        <v>0</v>
      </c>
      <c r="X628" s="60">
        <f t="shared" ca="1" si="346"/>
        <v>-29.490448395820035</v>
      </c>
      <c r="Y628" s="60">
        <f t="shared" ca="1" si="346"/>
        <v>28.44013438498239</v>
      </c>
      <c r="Z628" s="60">
        <f t="shared" ca="1" si="346"/>
        <v>0.5962295376237684</v>
      </c>
      <c r="AA628" s="60">
        <f t="shared" ca="1" si="346"/>
        <v>29.036363922606149</v>
      </c>
      <c r="AB628" s="60">
        <f t="shared" ca="1" si="346"/>
        <v>0.60353014293509033</v>
      </c>
      <c r="AC628" s="60">
        <f t="shared" ca="1" si="346"/>
        <v>11.54696105477238</v>
      </c>
      <c r="AD628" s="60">
        <f t="shared" ca="1" si="346"/>
        <v>-0.32739085217374686</v>
      </c>
    </row>
    <row r="629" spans="1:30" s="55" customFormat="1" hidden="1" outlineLevel="1">
      <c r="A629" s="56"/>
      <c r="B629" s="111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-389475.92528695567</v>
      </c>
      <c r="I629" s="60">
        <f t="shared" ca="1" si="347"/>
        <v>-231929.58132210586</v>
      </c>
      <c r="J629" s="60">
        <f t="shared" ca="1" si="347"/>
        <v>-15252.077318342672</v>
      </c>
      <c r="K629" s="60">
        <f t="shared" ca="1" si="347"/>
        <v>-54792.295999396352</v>
      </c>
      <c r="L629" s="60">
        <f t="shared" ca="1" si="347"/>
        <v>-2905.6919847691088</v>
      </c>
      <c r="M629" s="60">
        <f t="shared" ca="1" si="347"/>
        <v>0</v>
      </c>
      <c r="N629" s="60">
        <f t="shared" ca="1" si="347"/>
        <v>-57697.987984165462</v>
      </c>
      <c r="O629" s="60">
        <f t="shared" ca="1" si="347"/>
        <v>-36644.194070911479</v>
      </c>
      <c r="P629" s="60">
        <f t="shared" ca="1" si="347"/>
        <v>-5674.1531047068729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-42318.34717561835</v>
      </c>
      <c r="T629" s="60">
        <f t="shared" ca="1" si="347"/>
        <v>-1445.4524425755155</v>
      </c>
      <c r="U629" s="60">
        <f t="shared" ca="1" si="347"/>
        <v>-27544.247216225613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-28989.699658801128</v>
      </c>
      <c r="Y629" s="60">
        <f t="shared" ca="1" si="347"/>
        <v>-12517.561226374653</v>
      </c>
      <c r="Z629" s="60">
        <f t="shared" ca="1" si="347"/>
        <v>-203.80627610078767</v>
      </c>
      <c r="AA629" s="60">
        <f t="shared" ca="1" si="347"/>
        <v>-12721.367502475441</v>
      </c>
      <c r="AB629" s="60">
        <f t="shared" ca="1" si="347"/>
        <v>-164.23938093386508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1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-157286.8074949634</v>
      </c>
      <c r="I630" s="60">
        <f t="shared" ca="1" si="348"/>
        <v>-109098.11622879388</v>
      </c>
      <c r="J630" s="60">
        <f t="shared" ca="1" si="348"/>
        <v>-7286.9471881412155</v>
      </c>
      <c r="K630" s="60">
        <f t="shared" ca="1" si="348"/>
        <v>-21764.139194018797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-21764.139194018797</v>
      </c>
      <c r="O630" s="60">
        <f t="shared" ca="1" si="348"/>
        <v>-12387.205912153127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-12387.205912153127</v>
      </c>
      <c r="T630" s="60">
        <f t="shared" ca="1" si="348"/>
        <v>-370.41961299534836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-370.41961299534836</v>
      </c>
      <c r="Y630" s="60">
        <f t="shared" ca="1" si="348"/>
        <v>-5169.3400167836689</v>
      </c>
      <c r="Z630" s="60">
        <f t="shared" ca="1" si="348"/>
        <v>0</v>
      </c>
      <c r="AA630" s="60">
        <f t="shared" ca="1" si="348"/>
        <v>-5169.3400167836689</v>
      </c>
      <c r="AB630" s="60">
        <f t="shared" ca="1" si="348"/>
        <v>-52.042069438292785</v>
      </c>
      <c r="AC630" s="60">
        <f t="shared" ca="1" si="348"/>
        <v>-807.74048323818374</v>
      </c>
      <c r="AD630" s="60">
        <f t="shared" ca="1" si="348"/>
        <v>-350.85678940090594</v>
      </c>
    </row>
    <row r="631" spans="1:30" s="55" customFormat="1" hidden="1" outlineLevel="1">
      <c r="A631" s="56"/>
      <c r="B631" s="111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55969.155813329759</v>
      </c>
      <c r="I631" s="60">
        <f t="shared" ca="1" si="349"/>
        <v>274794.98320614873</v>
      </c>
      <c r="J631" s="60">
        <f t="shared" ca="1" si="349"/>
        <v>-5086.945314308311</v>
      </c>
      <c r="K631" s="60">
        <f t="shared" ca="1" si="349"/>
        <v>-13870.881252235406</v>
      </c>
      <c r="L631" s="60">
        <f t="shared" ca="1" si="349"/>
        <v>-6385.732663839166</v>
      </c>
      <c r="M631" s="60">
        <f t="shared" ca="1" si="349"/>
        <v>-2410.6132154090078</v>
      </c>
      <c r="N631" s="60">
        <f t="shared" ca="1" si="349"/>
        <v>-22667.227131483589</v>
      </c>
      <c r="O631" s="60">
        <f t="shared" ca="1" si="349"/>
        <v>13110.889293177388</v>
      </c>
      <c r="P631" s="60">
        <f t="shared" ca="1" si="349"/>
        <v>9048.2443047304405</v>
      </c>
      <c r="Q631" s="60">
        <f t="shared" ca="1" si="349"/>
        <v>-730.83382045827091</v>
      </c>
      <c r="R631" s="60">
        <f t="shared" ca="1" si="349"/>
        <v>-33.862109147920016</v>
      </c>
      <c r="S631" s="60">
        <f t="shared" ca="1" si="349"/>
        <v>21394.43766830162</v>
      </c>
      <c r="T631" s="60">
        <f t="shared" ca="1" si="349"/>
        <v>-332.94424577101245</v>
      </c>
      <c r="U631" s="60">
        <f t="shared" ca="1" si="349"/>
        <v>-34854.91748894014</v>
      </c>
      <c r="V631" s="60">
        <f t="shared" ca="1" si="349"/>
        <v>-119412.1447246045</v>
      </c>
      <c r="W631" s="60">
        <f t="shared" ca="1" si="349"/>
        <v>-65087.510911868689</v>
      </c>
      <c r="X631" s="60">
        <f t="shared" ca="1" si="349"/>
        <v>-219687.5173711844</v>
      </c>
      <c r="Y631" s="60">
        <f t="shared" ca="1" si="349"/>
        <v>-4008.4564230032574</v>
      </c>
      <c r="Z631" s="60">
        <f t="shared" ca="1" si="349"/>
        <v>-38.275774962858172</v>
      </c>
      <c r="AA631" s="60">
        <f t="shared" ca="1" si="349"/>
        <v>-4046.7321979661101</v>
      </c>
      <c r="AB631" s="60">
        <f t="shared" ca="1" si="349"/>
        <v>-42.584848221513845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1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-920558.07415063481</v>
      </c>
      <c r="I632" s="60">
        <f t="shared" ca="1" si="350"/>
        <v>-579973.2491798132</v>
      </c>
      <c r="J632" s="60">
        <f t="shared" ca="1" si="350"/>
        <v>-106040.97369996467</v>
      </c>
      <c r="K632" s="60">
        <f t="shared" ca="1" si="350"/>
        <v>-29715.40968210089</v>
      </c>
      <c r="L632" s="60">
        <f t="shared" ca="1" si="350"/>
        <v>-964.90200006706675</v>
      </c>
      <c r="M632" s="60">
        <f t="shared" ca="1" si="350"/>
        <v>-587.32354507205116</v>
      </c>
      <c r="N632" s="60">
        <f t="shared" ca="1" si="350"/>
        <v>-31267.635227240004</v>
      </c>
      <c r="O632" s="60">
        <f t="shared" ca="1" si="350"/>
        <v>-2308.6759956557671</v>
      </c>
      <c r="P632" s="60">
        <f t="shared" ca="1" si="350"/>
        <v>-109.83436498869496</v>
      </c>
      <c r="Q632" s="60">
        <f t="shared" ca="1" si="350"/>
        <v>81.868805531445744</v>
      </c>
      <c r="R632" s="60">
        <f t="shared" ca="1" si="350"/>
        <v>18.74950613232437</v>
      </c>
      <c r="S632" s="60">
        <f t="shared" ca="1" si="350"/>
        <v>-2317.8920489806906</v>
      </c>
      <c r="T632" s="60">
        <f t="shared" ca="1" si="350"/>
        <v>-16.513138595927316</v>
      </c>
      <c r="U632" s="60">
        <f t="shared" ca="1" si="350"/>
        <v>-150.98614556861313</v>
      </c>
      <c r="V632" s="60">
        <f t="shared" ca="1" si="350"/>
        <v>24.748931729402862</v>
      </c>
      <c r="W632" s="60">
        <f t="shared" ca="1" si="350"/>
        <v>-32.718660600593076</v>
      </c>
      <c r="X632" s="60">
        <f t="shared" ca="1" si="350"/>
        <v>-175.46901303573057</v>
      </c>
      <c r="Y632" s="60">
        <f t="shared" ca="1" si="350"/>
        <v>-672.54543969565748</v>
      </c>
      <c r="Z632" s="60">
        <f t="shared" ca="1" si="350"/>
        <v>-3.2717976138137406</v>
      </c>
      <c r="AA632" s="60">
        <f t="shared" ca="1" si="350"/>
        <v>-675.81723730947124</v>
      </c>
      <c r="AB632" s="60">
        <f t="shared" ca="1" si="350"/>
        <v>-44.145156441430288</v>
      </c>
      <c r="AC632" s="60">
        <f t="shared" ca="1" si="350"/>
        <v>-199896.24330783298</v>
      </c>
      <c r="AD632" s="60">
        <f t="shared" ca="1" si="350"/>
        <v>-166.64928001680619</v>
      </c>
    </row>
    <row r="633" spans="1:30" s="55" customFormat="1" collapsed="1">
      <c r="A633" s="56"/>
      <c r="B633" s="111"/>
      <c r="D633" s="55" t="s">
        <v>220</v>
      </c>
      <c r="E633" s="125">
        <f>SUM(E392,E576,E568,E616,E552,E608,E448,E440,E432,E424,E528,E408,E512,E504,E496,E488,E480,E472,E544,E416,E368,E456,E464,E376)+E384+E520+E536+E584+E400+E560+E592++E600+E624</f>
        <v>-1524157</v>
      </c>
      <c r="F633" s="113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-1524156.9999999993</v>
      </c>
      <c r="I633" s="60">
        <f t="shared" ca="1" si="351"/>
        <v>-558799.3358741937</v>
      </c>
      <c r="J633" s="60">
        <f t="shared" ca="1" si="351"/>
        <v>-141468.35960800076</v>
      </c>
      <c r="K633" s="60">
        <f t="shared" ca="1" si="351"/>
        <v>-147039.97934978415</v>
      </c>
      <c r="L633" s="60">
        <f t="shared" ca="1" si="351"/>
        <v>-14583.016267064528</v>
      </c>
      <c r="M633" s="60">
        <f t="shared" ca="1" si="351"/>
        <v>-4493.2410011162056</v>
      </c>
      <c r="N633" s="60">
        <f t="shared" ca="1" si="351"/>
        <v>-166116.2366179649</v>
      </c>
      <c r="O633" s="60">
        <f t="shared" ca="1" si="351"/>
        <v>-45987.681604272097</v>
      </c>
      <c r="P633" s="60">
        <f t="shared" ca="1" si="351"/>
        <v>5106.827333318839</v>
      </c>
      <c r="Q633" s="60">
        <f t="shared" ca="1" si="351"/>
        <v>-2205.7810636890158</v>
      </c>
      <c r="R633" s="60">
        <f t="shared" ca="1" si="351"/>
        <v>-85.994606446508186</v>
      </c>
      <c r="S633" s="60">
        <f t="shared" ca="1" si="351"/>
        <v>-43172.629941088759</v>
      </c>
      <c r="T633" s="60">
        <f t="shared" ca="1" si="351"/>
        <v>-2823.8721521579155</v>
      </c>
      <c r="U633" s="60">
        <f t="shared" ca="1" si="351"/>
        <v>-85369.707048002019</v>
      </c>
      <c r="V633" s="60">
        <f t="shared" ca="1" si="351"/>
        <v>-209357.42684504707</v>
      </c>
      <c r="W633" s="60">
        <f t="shared" ca="1" si="351"/>
        <v>-97014.067545319471</v>
      </c>
      <c r="X633" s="60">
        <f t="shared" ca="1" si="351"/>
        <v>-394565.07359052647</v>
      </c>
      <c r="Y633" s="60">
        <f t="shared" ca="1" si="351"/>
        <v>-29015.662330552965</v>
      </c>
      <c r="Z633" s="60">
        <f t="shared" ca="1" si="351"/>
        <v>-341.88141961097762</v>
      </c>
      <c r="AA633" s="60">
        <f t="shared" ca="1" si="351"/>
        <v>-29357.543750163939</v>
      </c>
      <c r="AB633" s="60">
        <f t="shared" ca="1" si="351"/>
        <v>-375.66718530513776</v>
      </c>
      <c r="AC633" s="60">
        <f t="shared" ca="1" si="351"/>
        <v>-188336.37178730848</v>
      </c>
      <c r="AD633" s="60">
        <f t="shared" ca="1" si="351"/>
        <v>-1965.781645447561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1"/>
      <c r="D643" s="55" t="s">
        <v>612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6"/>
      <c r="F644" s="52" t="str">
        <f>F651</f>
        <v>PROD_DEMAND</v>
      </c>
      <c r="G644" s="55" t="str">
        <f>$G$8</f>
        <v>PRODUCTION</v>
      </c>
      <c r="H644" s="4">
        <f t="shared" si="352"/>
        <v>11446677.999999996</v>
      </c>
      <c r="I644" s="5">
        <f>VLOOKUP(CONCATENATE($F644," ",$G644),AllocFactorMatrix,(I$4+1),FALSE)*$E651</f>
        <v>5638438.880037209</v>
      </c>
      <c r="J644" s="5">
        <f>VLOOKUP(CONCATENATE($F644," ",$G644),AllocFactorMatrix,(J$4+1),FALSE)*$E651</f>
        <v>278728.18124525325</v>
      </c>
      <c r="K644" s="5">
        <f>VLOOKUP(CONCATENATE($F644," ",$G644),AllocFactorMatrix,(K$4+1),FALSE)*$E651</f>
        <v>1020965.3537704176</v>
      </c>
      <c r="L644" s="5">
        <f>VLOOKUP(CONCATENATE($F644," ",$G644),AllocFactorMatrix,(L$4+1),FALSE)*$E651</f>
        <v>32136.364503609384</v>
      </c>
      <c r="M644" s="5">
        <f>VLOOKUP(CONCATENATE($F644," ",$G644),AllocFactorMatrix,(M$4+1),FALSE)*$E651</f>
        <v>3013.6454321682677</v>
      </c>
      <c r="N644" s="5">
        <f t="shared" si="353"/>
        <v>1056115.3637061953</v>
      </c>
      <c r="O644" s="5">
        <f>VLOOKUP(CONCATENATE($F644," ",$G644),AllocFactorMatrix,(O$4+1),FALSE)*$E651</f>
        <v>776092.4910149395</v>
      </c>
      <c r="P644" s="5">
        <f>VLOOKUP(CONCATENATE($F644," ",$G644),AllocFactorMatrix,(P$4+1),FALSE)*$E651</f>
        <v>144608.64171448324</v>
      </c>
      <c r="Q644" s="5">
        <f>VLOOKUP(CONCATENATE($F644," ",$G644),AllocFactorMatrix,(Q$4+1),FALSE)*$E651</f>
        <v>65345.952577796823</v>
      </c>
      <c r="R644" s="5">
        <f>VLOOKUP(CONCATENATE($F644," ",$G644),AllocFactorMatrix,(R$4+1),FALSE)*$E651</f>
        <v>2938.5344431312492</v>
      </c>
      <c r="S644" s="5">
        <f t="shared" si="355"/>
        <v>988985.61975035083</v>
      </c>
      <c r="T644" s="5">
        <f>VLOOKUP(CONCATENATE($F644," ",$G644),AllocFactorMatrix,(T$4+1),FALSE)*$E651</f>
        <v>27110.898546937013</v>
      </c>
      <c r="U644" s="5">
        <f>VLOOKUP(CONCATENATE($F644," ",$G644),AllocFactorMatrix,(U$4+1),FALSE)*$E651</f>
        <v>443665.23551576602</v>
      </c>
      <c r="V644" s="5">
        <f>VLOOKUP(CONCATENATE($F644," ",$G644),AllocFactorMatrix,(V$4+1),FALSE)*$E651</f>
        <v>2344783.2360036583</v>
      </c>
      <c r="W644" s="5">
        <f>VLOOKUP(CONCATENATE($F644," ",$G644),AllocFactorMatrix,(W$4+1),FALSE)*$E651</f>
        <v>423428.98936605331</v>
      </c>
      <c r="X644" s="5">
        <f>SUBTOTAL(9,T644:W644)</f>
        <v>3238988.3594324146</v>
      </c>
      <c r="Y644" s="5">
        <f>VLOOKUP(CONCATENATE($F644," ",$G644),AllocFactorMatrix,(Y$4+1),FALSE)*$E651</f>
        <v>238336.77248671983</v>
      </c>
      <c r="Z644" s="5">
        <f>VLOOKUP(CONCATENATE($F644," ",$G644),AllocFactorMatrix,(Z$4+1),FALSE)*$E651</f>
        <v>3992.0498359614026</v>
      </c>
      <c r="AA644" s="5">
        <f t="shared" si="354"/>
        <v>242328.82232268123</v>
      </c>
      <c r="AB644" s="5">
        <f>VLOOKUP(CONCATENATE($F644," ",$G644),AllocFactorMatrix,(AB$4+1),FALSE)*$E651</f>
        <v>3092.7735058927933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6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6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6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6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6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6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613</v>
      </c>
      <c r="E651" s="107">
        <v>11446678</v>
      </c>
      <c r="F651" s="10" t="s">
        <v>30</v>
      </c>
      <c r="G651" s="55" t="str">
        <f>$G$15</f>
        <v>TOTAL</v>
      </c>
      <c r="H651" s="4">
        <f t="shared" si="352"/>
        <v>11446677.999999996</v>
      </c>
      <c r="I651" s="5">
        <f>VLOOKUP(CONCATENATE($F651," ",$G651),AllocFactorMatrix,(I$4+1),FALSE)*$E651</f>
        <v>5638438.880037209</v>
      </c>
      <c r="J651" s="5">
        <f>VLOOKUP(CONCATENATE($F651," ",$G651),AllocFactorMatrix,(J$4+1),FALSE)*$E651</f>
        <v>278728.18124525325</v>
      </c>
      <c r="K651" s="5">
        <f>VLOOKUP(CONCATENATE($F651," ",$G651),AllocFactorMatrix,(K$4+1),FALSE)*$E651</f>
        <v>1020965.3537704176</v>
      </c>
      <c r="L651" s="5">
        <f>VLOOKUP(CONCATENATE($F651," ",$G651),AllocFactorMatrix,(L$4+1),FALSE)*$E651</f>
        <v>32136.364503609384</v>
      </c>
      <c r="M651" s="5">
        <f>VLOOKUP(CONCATENATE($F651," ",$G651),AllocFactorMatrix,(M$4+1),FALSE)*$E651</f>
        <v>3013.6454321682677</v>
      </c>
      <c r="N651" s="5">
        <f t="shared" si="353"/>
        <v>1056115.3637061953</v>
      </c>
      <c r="O651" s="5">
        <f>VLOOKUP(CONCATENATE($F651," ",$G651),AllocFactorMatrix,(O$4+1),FALSE)*$E651</f>
        <v>776092.4910149395</v>
      </c>
      <c r="P651" s="5">
        <f>VLOOKUP(CONCATENATE($F651," ",$G651),AllocFactorMatrix,(P$4+1),FALSE)*$E651</f>
        <v>144608.64171448324</v>
      </c>
      <c r="Q651" s="5">
        <f>VLOOKUP(CONCATENATE($F651," ",$G651),AllocFactorMatrix,(Q$4+1),FALSE)*$E651</f>
        <v>65345.952577796823</v>
      </c>
      <c r="R651" s="5">
        <f>VLOOKUP(CONCATENATE($F651," ",$G651),AllocFactorMatrix,(R$4+1),FALSE)*$E651</f>
        <v>2938.5344431312492</v>
      </c>
      <c r="S651" s="5">
        <f t="shared" si="355"/>
        <v>988985.61975035083</v>
      </c>
      <c r="T651" s="5">
        <f>VLOOKUP(CONCATENATE($F651," ",$G651),AllocFactorMatrix,(T$4+1),FALSE)*$E651</f>
        <v>27110.898546937013</v>
      </c>
      <c r="U651" s="5">
        <f>VLOOKUP(CONCATENATE($F651," ",$G651),AllocFactorMatrix,(U$4+1),FALSE)*$E651</f>
        <v>443665.23551576602</v>
      </c>
      <c r="V651" s="5">
        <f>VLOOKUP(CONCATENATE($F651," ",$G651),AllocFactorMatrix,(V$4+1),FALSE)*$E651</f>
        <v>2344783.2360036583</v>
      </c>
      <c r="W651" s="5">
        <f>VLOOKUP(CONCATENATE($F651," ",$G651),AllocFactorMatrix,(W$4+1),FALSE)*$E651</f>
        <v>423428.98936605331</v>
      </c>
      <c r="X651" s="5">
        <f t="shared" si="357"/>
        <v>3238988.3594324146</v>
      </c>
      <c r="Y651" s="5">
        <f>VLOOKUP(CONCATENATE($F651," ",$G651),AllocFactorMatrix,(Y$4+1),FALSE)*$E651</f>
        <v>238336.77248671983</v>
      </c>
      <c r="Z651" s="5">
        <f>VLOOKUP(CONCATENATE($F651," ",$G651),AllocFactorMatrix,(Z$4+1),FALSE)*$E651</f>
        <v>3992.0498359614026</v>
      </c>
      <c r="AA651" s="5">
        <f t="shared" si="354"/>
        <v>242328.82232268123</v>
      </c>
      <c r="AB651" s="5">
        <f>VLOOKUP(CONCATENATE($F651," ",$G651),AllocFactorMatrix,(AB$4+1),FALSE)*$E651</f>
        <v>3092.7735058927933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6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6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6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6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6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6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6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614</v>
      </c>
      <c r="E659" s="107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6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17983.634512291592</v>
      </c>
      <c r="I660" s="5">
        <f>VLOOKUP(CONCATENATE($F660," ",$G660),AllocFactorMatrix,(I$4+1),FALSE)*$E667</f>
        <v>8858.4324673485135</v>
      </c>
      <c r="J660" s="5">
        <f>VLOOKUP(CONCATENATE($F660," ",$G660),AllocFactorMatrix,(J$4+1),FALSE)*$E667</f>
        <v>437.90397002435145</v>
      </c>
      <c r="K660" s="5">
        <f>VLOOKUP(CONCATENATE($F660," ",$G660),AllocFactorMatrix,(K$4+1),FALSE)*$E667</f>
        <v>1604.0171455788029</v>
      </c>
      <c r="L660" s="5">
        <f>VLOOKUP(CONCATENATE($F660," ",$G660),AllocFactorMatrix,(L$4+1),FALSE)*$E667</f>
        <v>50.488764843974153</v>
      </c>
      <c r="M660" s="5">
        <f>VLOOKUP(CONCATENATE($F660," ",$G660),AllocFactorMatrix,(M$4+1),FALSE)*$E667</f>
        <v>4.7346748114825257</v>
      </c>
      <c r="N660" s="5">
        <f t="shared" si="353"/>
        <v>1659.2405852342597</v>
      </c>
      <c r="O660" s="5">
        <f>VLOOKUP(CONCATENATE($F660," ",$G660),AllocFactorMatrix,(O$4+1),FALSE)*$E667</f>
        <v>1219.3025527709106</v>
      </c>
      <c r="P660" s="5">
        <f>VLOOKUP(CONCATENATE($F660," ",$G660),AllocFactorMatrix,(P$4+1),FALSE)*$E667</f>
        <v>227.19158867858351</v>
      </c>
      <c r="Q660" s="5">
        <f>VLOOKUP(CONCATENATE($F660," ",$G660),AllocFactorMatrix,(Q$4+1),FALSE)*$E667</f>
        <v>102.66364861636163</v>
      </c>
      <c r="R660" s="5">
        <f>VLOOKUP(CONCATENATE($F660," ",$G660),AllocFactorMatrix,(R$4+1),FALSE)*$E667</f>
        <v>4.6166695199299488</v>
      </c>
      <c r="S660" s="5">
        <f t="shared" si="355"/>
        <v>1553.7744595857855</v>
      </c>
      <c r="T660" s="5">
        <f>VLOOKUP(CONCATENATE($F660," ",$G660),AllocFactorMatrix,(T$4+1),FALSE)*$E667</f>
        <v>42.593361215186846</v>
      </c>
      <c r="U660" s="5">
        <f>VLOOKUP(CONCATENATE($F660," ",$G660),AllocFactorMatrix,(U$4+1),FALSE)*$E667</f>
        <v>697.03309915115187</v>
      </c>
      <c r="V660" s="5">
        <f>VLOOKUP(CONCATENATE($F660," ",$G660),AllocFactorMatrix,(V$4+1),FALSE)*$E667</f>
        <v>3683.839514559435</v>
      </c>
      <c r="W660" s="5">
        <f>VLOOKUP(CONCATENATE($F660," ",$G660),AllocFactorMatrix,(W$4+1),FALSE)*$E667</f>
        <v>665.24035940105148</v>
      </c>
      <c r="X660" s="5">
        <f>SUBTOTAL(9,T660:W660)</f>
        <v>5088.7063343268246</v>
      </c>
      <c r="Y660" s="5">
        <f>VLOOKUP(CONCATENATE($F660," ",$G660),AllocFactorMatrix,(Y$4+1),FALSE)*$E667</f>
        <v>374.44587916602222</v>
      </c>
      <c r="Z660" s="5">
        <f>VLOOKUP(CONCATENATE($F660," ",$G660),AllocFactorMatrix,(Z$4+1),FALSE)*$E667</f>
        <v>6.2718253457276845</v>
      </c>
      <c r="AA660" s="5">
        <f t="shared" si="354"/>
        <v>380.7177045117499</v>
      </c>
      <c r="AB660" s="5">
        <f>VLOOKUP(CONCATENATE($F660," ",$G660),AllocFactorMatrix,(AB$4+1),FALSE)*$E667</f>
        <v>4.8589912601083665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6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6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6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6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6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6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7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</v>
      </c>
      <c r="I667" s="5">
        <f>VLOOKUP(CONCATENATE($F667," ",$G667),AllocFactorMatrix,(I$4+1),FALSE)*$E667</f>
        <v>1430880.6342050047</v>
      </c>
      <c r="J667" s="5">
        <f>VLOOKUP(CONCATENATE($F667," ",$G667),AllocFactorMatrix,(J$4+1),FALSE)*$E667</f>
        <v>88470.610817646811</v>
      </c>
      <c r="K667" s="5">
        <f>VLOOKUP(CONCATENATE($F667," ",$G667),AllocFactorMatrix,(K$4+1),FALSE)*$E667</f>
        <v>233041.33274243143</v>
      </c>
      <c r="L667" s="5">
        <f>VLOOKUP(CONCATENATE($F667," ",$G667),AllocFactorMatrix,(L$4+1),FALSE)*$E667</f>
        <v>7879.7953634399437</v>
      </c>
      <c r="M667" s="5">
        <f>VLOOKUP(CONCATENATE($F667," ",$G667),AllocFactorMatrix,(M$4+1),FALSE)*$E667</f>
        <v>642.09969914836904</v>
      </c>
      <c r="N667" s="5">
        <f t="shared" si="353"/>
        <v>241563.22780501973</v>
      </c>
      <c r="O667" s="5">
        <f>VLOOKUP(CONCATENATE($F667," ",$G667),AllocFactorMatrix,(O$4+1),FALSE)*$E667</f>
        <v>167414.88200532072</v>
      </c>
      <c r="P667" s="5">
        <f>VLOOKUP(CONCATENATE($F667," ",$G667),AllocFactorMatrix,(P$4+1),FALSE)*$E667</f>
        <v>26057.977950207267</v>
      </c>
      <c r="Q667" s="5">
        <f>VLOOKUP(CONCATENATE($F667," ",$G667),AllocFactorMatrix,(Q$4+1),FALSE)*$E667</f>
        <v>7318.9836529752047</v>
      </c>
      <c r="R667" s="5">
        <f>VLOOKUP(CONCATENATE($F667," ",$G667),AllocFactorMatrix,(R$4+1),FALSE)*$E667</f>
        <v>436.82807341568838</v>
      </c>
      <c r="S667" s="5">
        <f t="shared" si="355"/>
        <v>201228.6716819189</v>
      </c>
      <c r="T667" s="5">
        <f>VLOOKUP(CONCATENATE($F667," ",$G667),AllocFactorMatrix,(T$4+1),FALSE)*$E667</f>
        <v>5616.0937861551865</v>
      </c>
      <c r="U667" s="5">
        <f>VLOOKUP(CONCATENATE($F667," ",$G667),AllocFactorMatrix,(U$4+1),FALSE)*$E667</f>
        <v>78767.161986072068</v>
      </c>
      <c r="V667" s="5">
        <f>VLOOKUP(CONCATENATE($F667," ",$G667),AllocFactorMatrix,(V$4+1),FALSE)*$E667</f>
        <v>219257.03855184332</v>
      </c>
      <c r="W667" s="5">
        <f>VLOOKUP(CONCATENATE($F667," ",$G667),AllocFactorMatrix,(W$4+1),FALSE)*$E667</f>
        <v>31248.67485672564</v>
      </c>
      <c r="X667" s="5">
        <f t="shared" si="360"/>
        <v>334888.96918079618</v>
      </c>
      <c r="Y667" s="5">
        <f>VLOOKUP(CONCATENATE($F667," ",$G667),AllocFactorMatrix,(Y$4+1),FALSE)*$E667</f>
        <v>52672.837622702405</v>
      </c>
      <c r="Z667" s="5">
        <f>VLOOKUP(CONCATENATE($F667," ",$G667),AllocFactorMatrix,(Z$4+1),FALSE)*$E667</f>
        <v>704.25806492930781</v>
      </c>
      <c r="AA667" s="5">
        <f t="shared" si="354"/>
        <v>53377.095687631714</v>
      </c>
      <c r="AB667" s="5">
        <f>VLOOKUP(CONCATENATE($F667," ",$G667),AllocFactorMatrix,(AB$4+1),FALSE)*$E667</f>
        <v>671.45713107762117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11464661.634512288</v>
      </c>
      <c r="I669" s="4">
        <f t="shared" si="361"/>
        <v>5647297.3125045579</v>
      </c>
      <c r="J669" s="4">
        <f t="shared" si="361"/>
        <v>279166.08521527762</v>
      </c>
      <c r="K669" s="4">
        <f t="shared" si="361"/>
        <v>1022569.3709159964</v>
      </c>
      <c r="L669" s="4">
        <f t="shared" si="361"/>
        <v>32186.853268453357</v>
      </c>
      <c r="M669" s="4">
        <f t="shared" si="361"/>
        <v>3018.3801069797501</v>
      </c>
      <c r="N669" s="4">
        <f t="shared" si="361"/>
        <v>1057774.6042914295</v>
      </c>
      <c r="O669" s="4">
        <f t="shared" si="361"/>
        <v>777311.79356771044</v>
      </c>
      <c r="P669" s="4">
        <f t="shared" si="361"/>
        <v>144835.83330316181</v>
      </c>
      <c r="Q669" s="4">
        <f t="shared" si="361"/>
        <v>65448.616226413185</v>
      </c>
      <c r="R669" s="4">
        <f t="shared" si="361"/>
        <v>2943.1511126511791</v>
      </c>
      <c r="S669" s="4">
        <f t="shared" si="361"/>
        <v>990539.39420993661</v>
      </c>
      <c r="T669" s="4">
        <f t="shared" si="361"/>
        <v>27153.491908152198</v>
      </c>
      <c r="U669" s="4">
        <f t="shared" si="361"/>
        <v>444362.26861491718</v>
      </c>
      <c r="V669" s="4">
        <f t="shared" si="361"/>
        <v>2348467.0755182179</v>
      </c>
      <c r="W669" s="4">
        <f t="shared" si="361"/>
        <v>424094.22972545435</v>
      </c>
      <c r="X669" s="4">
        <f t="shared" si="361"/>
        <v>3244077.0657667415</v>
      </c>
      <c r="Y669" s="4">
        <f t="shared" si="361"/>
        <v>238711.21836588584</v>
      </c>
      <c r="Z669" s="4">
        <f t="shared" si="361"/>
        <v>3998.3216613071304</v>
      </c>
      <c r="AA669" s="4">
        <f t="shared" si="361"/>
        <v>242709.54002719297</v>
      </c>
      <c r="AB669" s="4">
        <f t="shared" si="361"/>
        <v>3097.6324971529016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1"/>
      <c r="D676" s="55" t="s">
        <v>202</v>
      </c>
      <c r="E676" s="125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44663877.999999993</v>
      </c>
      <c r="I676" s="60">
        <f t="shared" si="368"/>
        <v>18624370.171186615</v>
      </c>
      <c r="J676" s="60">
        <f t="shared" si="368"/>
        <v>1116040.7409983398</v>
      </c>
      <c r="K676" s="60">
        <f t="shared" si="368"/>
        <v>3766452.6024524122</v>
      </c>
      <c r="L676" s="60">
        <f t="shared" si="368"/>
        <v>119867.39491426332</v>
      </c>
      <c r="M676" s="60">
        <f t="shared" si="368"/>
        <v>11017.095524965876</v>
      </c>
      <c r="N676" s="60">
        <f t="shared" si="368"/>
        <v>3897337.0928916414</v>
      </c>
      <c r="O676" s="60">
        <f t="shared" si="368"/>
        <v>3234139.3713904903</v>
      </c>
      <c r="P676" s="60">
        <f t="shared" si="368"/>
        <v>595305.71658709901</v>
      </c>
      <c r="Q676" s="60">
        <f t="shared" si="368"/>
        <v>265610.0728410398</v>
      </c>
      <c r="R676" s="60">
        <f t="shared" si="368"/>
        <v>12315.309139491117</v>
      </c>
      <c r="S676" s="60">
        <f t="shared" si="368"/>
        <v>4107370.46995812</v>
      </c>
      <c r="T676" s="60">
        <f t="shared" si="368"/>
        <v>120508.35124958918</v>
      </c>
      <c r="U676" s="60">
        <f t="shared" si="368"/>
        <v>2063741.5566113386</v>
      </c>
      <c r="V676" s="60">
        <f t="shared" si="368"/>
        <v>11314953.760992605</v>
      </c>
      <c r="W676" s="60">
        <f t="shared" si="368"/>
        <v>2114930.7647785642</v>
      </c>
      <c r="X676" s="60">
        <f t="shared" si="368"/>
        <v>15614134.433632096</v>
      </c>
      <c r="Y676" s="60">
        <f t="shared" si="368"/>
        <v>911610.86606388586</v>
      </c>
      <c r="Z676" s="60">
        <f t="shared" si="368"/>
        <v>14798.707013557421</v>
      </c>
      <c r="AA676" s="60">
        <f t="shared" si="368"/>
        <v>926409.57307744317</v>
      </c>
      <c r="AB676" s="60">
        <f t="shared" si="368"/>
        <v>15032.644206272975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615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5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5" t="s">
        <v>670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1"/>
      <c r="D702" s="55" t="s">
        <v>336</v>
      </c>
      <c r="E702" s="116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1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19221471.873828795</v>
      </c>
      <c r="I705" s="41">
        <f ca="1">VLOOKUP(CONCATENATE($F705," ",$G705),AllocFactorMatrix,(I$4+1),FALSE)*$E712</f>
        <v>9468170.096593786</v>
      </c>
      <c r="J705" s="41">
        <f ca="1">VLOOKUP(CONCATENATE($F705," ",$G705),AllocFactorMatrix,(J$4+1),FALSE)*$E712</f>
        <v>468045.47976706346</v>
      </c>
      <c r="K705" s="41">
        <f ca="1">VLOOKUP(CONCATENATE($F705," ",$G705),AllocFactorMatrix,(K$4+1),FALSE)*$E712</f>
        <v>1714423.7683327647</v>
      </c>
      <c r="L705" s="41">
        <f ca="1">VLOOKUP(CONCATENATE($F705," ",$G705),AllocFactorMatrix,(L$4+1),FALSE)*$E712</f>
        <v>53963.973340845077</v>
      </c>
      <c r="M705" s="41">
        <f ca="1">VLOOKUP(CONCATENATE($F705," ",$G705),AllocFactorMatrix,(M$4+1),FALSE)*$E712</f>
        <v>5060.5687442343524</v>
      </c>
      <c r="N705" s="41">
        <f t="shared" ref="N705:N712" ca="1" si="388">SUBTOTAL(9,K705:M705)</f>
        <v>1773448.310417844</v>
      </c>
      <c r="O705" s="41">
        <f ca="1">VLOOKUP(CONCATENATE($F705," ",$G705),AllocFactorMatrix,(O$4+1),FALSE)*$E712</f>
        <v>1303228.7610023965</v>
      </c>
      <c r="P705" s="41">
        <f ca="1">VLOOKUP(CONCATENATE($F705," ",$G705),AllocFactorMatrix,(P$4+1),FALSE)*$E712</f>
        <v>242829.48637390917</v>
      </c>
      <c r="Q705" s="41">
        <f ca="1">VLOOKUP(CONCATENATE($F705," ",$G705),AllocFactorMatrix,(Q$4+1),FALSE)*$E712</f>
        <v>109730.12340721667</v>
      </c>
      <c r="R705" s="41">
        <f ca="1">VLOOKUP(CONCATENATE($F705," ",$G705),AllocFactorMatrix,(R$4+1),FALSE)*$E712</f>
        <v>4934.4409923057565</v>
      </c>
      <c r="S705" s="41">
        <f t="shared" ref="S705:S712" ca="1" si="389">SUBTOTAL(9,O705:R705)</f>
        <v>1660722.811775828</v>
      </c>
      <c r="T705" s="41">
        <f ca="1">VLOOKUP(CONCATENATE($F705," ",$G705),AllocFactorMatrix,(T$4+1),FALSE)*$E712</f>
        <v>45525.118632163496</v>
      </c>
      <c r="U705" s="41">
        <f ca="1">VLOOKUP(CONCATENATE($F705," ",$G705),AllocFactorMatrix,(U$4+1),FALSE)*$E712</f>
        <v>745010.80976174283</v>
      </c>
      <c r="V705" s="41">
        <f ca="1">VLOOKUP(CONCATENATE($F705," ",$G705),AllocFactorMatrix,(V$4+1),FALSE)*$E712</f>
        <v>3937403.0632354291</v>
      </c>
      <c r="W705" s="41">
        <f ca="1">VLOOKUP(CONCATENATE($F705," ",$G705),AllocFactorMatrix,(W$4+1),FALSE)*$E712</f>
        <v>711029.73366275767</v>
      </c>
      <c r="X705" s="41">
        <f ca="1">SUBTOTAL(9,T705:W705)</f>
        <v>5438968.7252920931</v>
      </c>
      <c r="Y705" s="41">
        <f ca="1">VLOOKUP(CONCATENATE($F705," ",$G705),AllocFactorMatrix,(Y$4+1),FALSE)*$E712</f>
        <v>400219.48453976074</v>
      </c>
      <c r="Z705" s="41">
        <f ca="1">VLOOKUP(CONCATENATE($F705," ",$G705),AllocFactorMatrix,(Z$4+1),FALSE)*$E712</f>
        <v>6703.5233838896302</v>
      </c>
      <c r="AA705" s="41">
        <f t="shared" ref="AA705:AA712" ca="1" si="390">SUBTOTAL(9,Y705:Z705)</f>
        <v>406923.00792365038</v>
      </c>
      <c r="AB705" s="41">
        <f ca="1">VLOOKUP(CONCATENATE($F705," ",$G705),AllocFactorMatrix,(AB$4+1),FALSE)*$E712</f>
        <v>5193.4420585292264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5018338.6140861195</v>
      </c>
      <c r="J706" s="41">
        <f ca="1">VLOOKUP(CONCATENATE($F706," ",$G706),AllocFactorMatrix,(J$4+1),FALSE)*$E712</f>
        <v>248074.40934215087</v>
      </c>
      <c r="K706" s="41">
        <f ca="1">VLOOKUP(CONCATENATE($F706," ",$G706),AllocFactorMatrix,(K$4+1),FALSE)*$E712</f>
        <v>908682.34408109274</v>
      </c>
      <c r="L706" s="41">
        <f ca="1">VLOOKUP(CONCATENATE($F706," ",$G706),AllocFactorMatrix,(L$4+1),FALSE)*$E712</f>
        <v>28602.094007933138</v>
      </c>
      <c r="M706" s="41">
        <f ca="1">VLOOKUP(CONCATENATE($F706," ",$G706),AllocFactorMatrix,(M$4+1),FALSE)*$E712</f>
        <v>2682.2128541569768</v>
      </c>
      <c r="N706" s="41">
        <f t="shared" ca="1" si="388"/>
        <v>939966.65094318287</v>
      </c>
      <c r="O706" s="41">
        <f ca="1">VLOOKUP(CONCATENATE($F706," ",$G706),AllocFactorMatrix,(O$4+1),FALSE)*$E712</f>
        <v>690739.93682039424</v>
      </c>
      <c r="P706" s="41">
        <f ca="1">VLOOKUP(CONCATENATE($F706," ",$G706),AllocFactorMatrix,(P$4+1),FALSE)*$E712</f>
        <v>128704.97421115027</v>
      </c>
      <c r="Q706" s="41">
        <f ca="1">VLOOKUP(CONCATENATE($F706," ",$G706),AllocFactorMatrix,(Q$4+1),FALSE)*$E712</f>
        <v>58159.381359337225</v>
      </c>
      <c r="R706" s="41">
        <f ca="1">VLOOKUP(CONCATENATE($F706," ",$G706),AllocFactorMatrix,(R$4+1),FALSE)*$E712</f>
        <v>2615.3623686509281</v>
      </c>
      <c r="S706" s="41">
        <f t="shared" ca="1" si="389"/>
        <v>880219.65475953277</v>
      </c>
      <c r="T706" s="41">
        <f ca="1">VLOOKUP(CONCATENATE($F706," ",$G706),AllocFactorMatrix,(T$4+1),FALSE)*$E712</f>
        <v>24129.315212115496</v>
      </c>
      <c r="U706" s="41">
        <f ca="1">VLOOKUP(CONCATENATE($F706," ",$G706),AllocFactorMatrix,(U$4+1),FALSE)*$E712</f>
        <v>394872.13224907534</v>
      </c>
      <c r="V706" s="41">
        <f ca="1">VLOOKUP(CONCATENATE($F706," ",$G706),AllocFactorMatrix,(V$4+1),FALSE)*$E712</f>
        <v>2086910.3142289114</v>
      </c>
      <c r="W706" s="41">
        <f ca="1">VLOOKUP(CONCATENATE($F706," ",$G706),AllocFactorMatrix,(W$4+1),FALSE)*$E712</f>
        <v>376861.41374739941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212125.13853105233</v>
      </c>
      <c r="Z706" s="41">
        <f ca="1">VLOOKUP(CONCATENATE($F706," ",$G706),AllocFactorMatrix,(Z$4+1),FALSE)*$E712</f>
        <v>3553.0149864866607</v>
      </c>
      <c r="AA706" s="41">
        <f t="shared" ca="1" si="390"/>
        <v>215678.153517539</v>
      </c>
      <c r="AB706" s="41">
        <f ca="1">VLOOKUP(CONCATENATE($F706," ",$G706),AllocFactorMatrix,(AB$4+1),FALSE)*$E712</f>
        <v>2752.6386362357603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2237954.5322032552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52584.902498889074</v>
      </c>
      <c r="K707" s="41">
        <f ca="1">VLOOKUP(CONCATENATE($F707," ",$G707),AllocFactorMatrix,(K$4+1),FALSE)*$E712</f>
        <v>191301.3041319997</v>
      </c>
      <c r="L707" s="41">
        <f ca="1">VLOOKUP(CONCATENATE($F707," ",$G707),AllocFactorMatrix,(L$4+1),FALSE)*$E712</f>
        <v>5909.1172934471078</v>
      </c>
      <c r="M707" s="41">
        <f ca="1">VLOOKUP(CONCATENATE($F707," ",$G707),AllocFactorMatrix,(M$4+1),FALSE)*$E712</f>
        <v>735.94930752562072</v>
      </c>
      <c r="N707" s="41">
        <f t="shared" ca="1" si="388"/>
        <v>197946.37073297243</v>
      </c>
      <c r="O707" s="41">
        <f ca="1">VLOOKUP(CONCATENATE($F707," ",$G707),AllocFactorMatrix,(O$4+1),FALSE)*$E712</f>
        <v>144531.1252757296</v>
      </c>
      <c r="P707" s="41">
        <f ca="1">VLOOKUP(CONCATENATE($F707," ",$G707),AllocFactorMatrix,(P$4+1),FALSE)*$E712</f>
        <v>26868.167614028032</v>
      </c>
      <c r="Q707" s="41">
        <f ca="1">VLOOKUP(CONCATENATE($F707," ",$G707),AllocFactorMatrix,(Q$4+1),FALSE)*$E712</f>
        <v>15986.879874928072</v>
      </c>
      <c r="R707" s="41">
        <f ca="1">VLOOKUP(CONCATENATE($F707," ",$G707),AllocFactorMatrix,(R$4+1),FALSE)*$E712</f>
        <v>0</v>
      </c>
      <c r="S707" s="41">
        <f t="shared" ca="1" si="389"/>
        <v>187386.1727646857</v>
      </c>
      <c r="T707" s="41">
        <f ca="1">VLOOKUP(CONCATENATE($F707," ",$G707),AllocFactorMatrix,(T$4+1),FALSE)*$E712</f>
        <v>5046.7787270220169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575577.94762455823</v>
      </c>
      <c r="W707" s="41">
        <f ca="1">VLOOKUP(CONCATENATE($F707," ",$G707),AllocFactorMatrix,(W$4+1),FALSE)*$E712</f>
        <v>0</v>
      </c>
      <c r="X707" s="41">
        <f t="shared" ca="1" si="391"/>
        <v>663243.37554429821</v>
      </c>
      <c r="Y707" s="41">
        <f ca="1">VLOOKUP(CONCATENATE($F707," ",$G707),AllocFactorMatrix,(Y$4+1),FALSE)*$E712</f>
        <v>43499.634299797122</v>
      </c>
      <c r="Z707" s="41">
        <f ca="1">VLOOKUP(CONCATENATE($F707," ",$G707),AllocFactorMatrix,(Z$4+1),FALSE)*$E712</f>
        <v>725.14008557760894</v>
      </c>
      <c r="AA707" s="41">
        <f t="shared" ca="1" si="390"/>
        <v>44224.774385374731</v>
      </c>
      <c r="AB707" s="41">
        <f ca="1">VLOOKUP(CONCATENATE($F707," ",$G707),AllocFactorMatrix,(AB$4+1),FALSE)*$E712</f>
        <v>580.8783695973334</v>
      </c>
      <c r="AC707" s="41">
        <f ca="1">VLOOKUP(CONCATENATE($F707," ",$G707),AllocFactorMatrix,(AC$4+1),FALSE)*$E712</f>
        <v>1975.110636036007</v>
      </c>
      <c r="AD707" s="41">
        <f ca="1">VLOOKUP(CONCATENATE($F707," ",$G707),AllocFactorMatrix,(AD$4+1),FALSE)*$E712</f>
        <v>425.77052797210115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10268445.630634466</v>
      </c>
      <c r="I708" s="41">
        <f ca="1">VLOOKUP(CONCATENATE($F708," ",$G708),AllocFactorMatrix,(I$4+1),FALSE)*$E712</f>
        <v>6862840.169574447</v>
      </c>
      <c r="J708" s="41">
        <f ca="1">VLOOKUP(CONCATENATE($F708," ",$G708),AllocFactorMatrix,(J$4+1),FALSE)*$E712</f>
        <v>323496.36989597318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880771.07119049784</v>
      </c>
      <c r="P708" s="41">
        <f ca="1">VLOOKUP(CONCATENATE($F708," ",$G708),AllocFactorMatrix,(P$4+1),FALSE)*$E712</f>
        <v>164043.67127985394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1044814.7424703517</v>
      </c>
      <c r="T708" s="41">
        <f ca="1">VLOOKUP(CONCATENATE($F708," ",$G708),AllocFactorMatrix,(T$4+1),FALSE)*$E712</f>
        <v>31398.945909989845</v>
      </c>
      <c r="U708" s="41">
        <f ca="1">VLOOKUP(CONCATENATE($F708," ",$G708),AllocFactorMatrix,(U$4+1),FALSE)*$E712</f>
        <v>506393.94654578139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265592.95434021519</v>
      </c>
      <c r="Z708" s="41">
        <f ca="1">VLOOKUP(CONCATENATE($F708," ",$G708),AllocFactorMatrix,(Z$4+1),FALSE)*$E712</f>
        <v>4431.1301453904116</v>
      </c>
      <c r="AA708" s="41">
        <f t="shared" ca="1" si="390"/>
        <v>270024.08448560559</v>
      </c>
      <c r="AB708" s="41">
        <f ca="1">VLOOKUP(CONCATENATE($F708," ",$G708),AllocFactorMatrix,(AB$4+1),FALSE)*$E712</f>
        <v>3589.9578882339488</v>
      </c>
      <c r="AC708" s="41">
        <f ca="1">VLOOKUP(CONCATENATE($F708," ",$G708),AllocFactorMatrix,(AC$4+1),FALSE)*$E712</f>
        <v>12298.696973770631</v>
      </c>
      <c r="AD708" s="41">
        <f ca="1">VLOOKUP(CONCATENATE($F708," ",$G708),AllocFactorMatrix,(AD$4+1),FALSE)*$E712</f>
        <v>2651.2047519528123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5283991.0464092521</v>
      </c>
      <c r="I709" s="41">
        <f ca="1">VLOOKUP(CONCATENATE($F709," ",$G709),AllocFactorMatrix,(I$4+1),FALSE)*$E712</f>
        <v>3950847.7756616664</v>
      </c>
      <c r="J709" s="41">
        <f ca="1">VLOOKUP(CONCATENATE($F709," ",$G709),AllocFactorMatrix,(J$4+1),FALSE)*$E712</f>
        <v>190471.63043685397</v>
      </c>
      <c r="K709" s="41">
        <f ca="1">VLOOKUP(CONCATENATE($F709," ",$G709),AllocFactorMatrix,(K$4+1),FALSE)*$E712</f>
        <v>574732.2856853751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574732.2856853751</v>
      </c>
      <c r="O709" s="41">
        <f ca="1">VLOOKUP(CONCATENATE($F709," ",$G709),AllocFactorMatrix,(O$4+1),FALSE)*$E712</f>
        <v>366221.64943358436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366221.64943358436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135078.69207865431</v>
      </c>
      <c r="Z709" s="41">
        <f ca="1">VLOOKUP(CONCATENATE($F709," ",$G709),AllocFactorMatrix,(Z$4+1),FALSE)*$E712</f>
        <v>0</v>
      </c>
      <c r="AA709" s="41">
        <f t="shared" ca="1" si="390"/>
        <v>135078.69207865431</v>
      </c>
      <c r="AB709" s="41">
        <f ca="1">VLOOKUP(CONCATENATE($F709," ",$G709),AllocFactorMatrix,(AB$4+1),FALSE)*$E712</f>
        <v>1401.7159330195877</v>
      </c>
      <c r="AC709" s="41">
        <f ca="1">VLOOKUP(CONCATENATE($F709," ",$G709),AllocFactorMatrix,(AC$4+1),FALSE)*$E712</f>
        <v>47593.647141142013</v>
      </c>
      <c r="AD709" s="41">
        <f ca="1">VLOOKUP(CONCATENATE($F709," ",$G709),AllocFactorMatrix,(AD$4+1),FALSE)*$E712</f>
        <v>7741.7849223697231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162413.40378121322</v>
      </c>
      <c r="I710" s="41">
        <f ca="1">VLOOKUP(CONCATENATE($F710," ",$G710),AllocFactorMatrix,(I$4+1),FALSE)*$E712</f>
        <v>60941.908673558872</v>
      </c>
      <c r="J710" s="41">
        <f ca="1">VLOOKUP(CONCATENATE($F710," ",$G710),AllocFactorMatrix,(J$4+1),FALSE)*$E712</f>
        <v>3949.4294761509314</v>
      </c>
      <c r="K710" s="41">
        <f ca="1">VLOOKUP(CONCATENATE($F710," ",$G710),AllocFactorMatrix,(K$4+1),FALSE)*$E712</f>
        <v>13250.764025376748</v>
      </c>
      <c r="L710" s="41">
        <f ca="1">VLOOKUP(CONCATENATE($F710," ",$G710),AllocFactorMatrix,(L$4+1),FALSE)*$E712</f>
        <v>421.13936305364774</v>
      </c>
      <c r="M710" s="41">
        <f ca="1">VLOOKUP(CONCATENATE($F710," ",$G710),AllocFactorMatrix,(M$4+1),FALSE)*$E712</f>
        <v>38.824126065966503</v>
      </c>
      <c r="N710" s="41">
        <f t="shared" ca="1" si="388"/>
        <v>13710.727514496362</v>
      </c>
      <c r="O710" s="41">
        <f ca="1">VLOOKUP(CONCATENATE($F710," ",$G710),AllocFactorMatrix,(O$4+1),FALSE)*$E712</f>
        <v>12080.906453275955</v>
      </c>
      <c r="P710" s="41">
        <f ca="1">VLOOKUP(CONCATENATE($F710," ",$G710),AllocFactorMatrix,(P$4+1),FALSE)*$E712</f>
        <v>2239.5675996725709</v>
      </c>
      <c r="Q710" s="41">
        <f ca="1">VLOOKUP(CONCATENATE($F710," ",$G710),AllocFactorMatrix,(Q$4+1),FALSE)*$E712</f>
        <v>1017.602193482695</v>
      </c>
      <c r="R710" s="41">
        <f ca="1">VLOOKUP(CONCATENATE($F710," ",$G710),AllocFactorMatrix,(R$4+1),FALSE)*$E712</f>
        <v>47.149720656094964</v>
      </c>
      <c r="S710" s="41">
        <f t="shared" ca="1" si="389"/>
        <v>15385.225967087315</v>
      </c>
      <c r="T710" s="41">
        <f ca="1">VLOOKUP(CONCATENATE($F710," ",$G710),AllocFactorMatrix,(T$4+1),FALSE)*$E712</f>
        <v>462.96322856144729</v>
      </c>
      <c r="U710" s="41">
        <f ca="1">VLOOKUP(CONCATENATE($F710," ",$G710),AllocFactorMatrix,(U$4+1),FALSE)*$E712</f>
        <v>8128.9407377647776</v>
      </c>
      <c r="V710" s="41">
        <f ca="1">VLOOKUP(CONCATENATE($F710," ",$G710),AllocFactorMatrix,(V$4+1),FALSE)*$E712</f>
        <v>46152.750544642688</v>
      </c>
      <c r="W710" s="41">
        <f ca="1">VLOOKUP(CONCATENATE($F710," ",$G710),AllocFactorMatrix,(W$4+1),FALSE)*$E712</f>
        <v>8756.2569678789459</v>
      </c>
      <c r="X710" s="41">
        <f t="shared" ca="1" si="391"/>
        <v>63500.911478847855</v>
      </c>
      <c r="Y710" s="41">
        <f ca="1">VLOOKUP(CONCATENATE($F710," ",$G710),AllocFactorMatrix,(Y$4+1),FALSE)*$E712</f>
        <v>3273.081718628664</v>
      </c>
      <c r="Z710" s="41">
        <f ca="1">VLOOKUP(CONCATENATE($F710," ",$G710),AllocFactorMatrix,(Z$4+1),FALSE)*$E712</f>
        <v>53.280552581392207</v>
      </c>
      <c r="AA710" s="41">
        <f t="shared" ca="1" si="390"/>
        <v>3326.3622712100564</v>
      </c>
      <c r="AB710" s="41">
        <f ca="1">VLOOKUP(CONCATENATE($F710," ",$G710),AllocFactorMatrix,(AB$4+1),FALSE)*$E712</f>
        <v>59.430170496363964</v>
      </c>
      <c r="AC710" s="41">
        <f ca="1">VLOOKUP(CONCATENATE($F710," ",$G710),AllocFactorMatrix,(AC$4+1),FALSE)*$E712</f>
        <v>1285.0978551563855</v>
      </c>
      <c r="AD710" s="41">
        <f ca="1">VLOOKUP(CONCATENATE($F710," ",$G710),AllocFactorMatrix,(AD$4+1),FALSE)*$E712</f>
        <v>254.31037420905099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2543639.2164207562</v>
      </c>
      <c r="I711" s="41">
        <f ca="1">VLOOKUP(CONCATENATE($F711," ",$G711),AllocFactorMatrix,(I$4+1),FALSE)*$E712</f>
        <v>1189504.0211073582</v>
      </c>
      <c r="J711" s="41">
        <f ca="1">VLOOKUP(CONCATENATE($F711," ",$G711),AllocFactorMatrix,(J$4+1),FALSE)*$E712</f>
        <v>311630.35887264484</v>
      </c>
      <c r="K711" s="41">
        <f ca="1">VLOOKUP(CONCATENATE($F711," ",$G711),AllocFactorMatrix,(K$4+1),FALSE)*$E712</f>
        <v>88462.926556299004</v>
      </c>
      <c r="L711" s="41">
        <f ca="1">VLOOKUP(CONCATENATE($F711," ",$G711),AllocFactorMatrix,(L$4+1),FALSE)*$E712</f>
        <v>28555.343554132862</v>
      </c>
      <c r="M711" s="41">
        <f ca="1">VLOOKUP(CONCATENATE($F711," ",$G711),AllocFactorMatrix,(M$4+1),FALSE)*$E712</f>
        <v>4635.107325284117</v>
      </c>
      <c r="N711" s="41">
        <f t="shared" ca="1" si="388"/>
        <v>121653.37743571599</v>
      </c>
      <c r="O711" s="41">
        <f ca="1">VLOOKUP(CONCATENATE($F711," ",$G711),AllocFactorMatrix,(O$4+1),FALSE)*$E712</f>
        <v>25104.489984027281</v>
      </c>
      <c r="P711" s="41">
        <f ca="1">VLOOKUP(CONCATENATE($F711," ",$G711),AllocFactorMatrix,(P$4+1),FALSE)*$E712</f>
        <v>7433.7513300254996</v>
      </c>
      <c r="Q711" s="41">
        <f ca="1">VLOOKUP(CONCATENATE($F711," ",$G711),AllocFactorMatrix,(Q$4+1),FALSE)*$E712</f>
        <v>16147.869350171501</v>
      </c>
      <c r="R711" s="41">
        <f ca="1">VLOOKUP(CONCATENATE($F711," ",$G711),AllocFactorMatrix,(R$4+1),FALSE)*$E712</f>
        <v>2837.567278125041</v>
      </c>
      <c r="S711" s="41">
        <f t="shared" ca="1" si="389"/>
        <v>51523.677942349321</v>
      </c>
      <c r="T711" s="41">
        <f ca="1">VLOOKUP(CONCATENATE($F711," ",$G711),AllocFactorMatrix,(T$4+1),FALSE)*$E712</f>
        <v>172.78565268978781</v>
      </c>
      <c r="U711" s="41">
        <f ca="1">VLOOKUP(CONCATENATE($F711," ",$G711),AllocFactorMatrix,(U$4+1),FALSE)*$E712</f>
        <v>4410.2890326773604</v>
      </c>
      <c r="V711" s="41">
        <f ca="1">VLOOKUP(CONCATENATE($F711," ",$G711),AllocFactorMatrix,(V$4+1),FALSE)*$E712</f>
        <v>23747.162898070052</v>
      </c>
      <c r="W711" s="41">
        <f ca="1">VLOOKUP(CONCATENATE($F711," ",$G711),AllocFactorMatrix,(W$4+1),FALSE)*$E712</f>
        <v>4256.3979520243183</v>
      </c>
      <c r="X711" s="41">
        <f t="shared" ca="1" si="391"/>
        <v>32586.635535461519</v>
      </c>
      <c r="Y711" s="41">
        <f ca="1">VLOOKUP(CONCATENATE($F711," ",$G711),AllocFactorMatrix,(Y$4+1),FALSE)*$E712</f>
        <v>6949.5591934711356</v>
      </c>
      <c r="Z711" s="41">
        <f ca="1">VLOOKUP(CONCATENATE($F711," ",$G711),AllocFactorMatrix,(Z$4+1),FALSE)*$E712</f>
        <v>125.98081529238907</v>
      </c>
      <c r="AA711" s="41">
        <f t="shared" ca="1" si="390"/>
        <v>7075.5400087635244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739040.48886407656</v>
      </c>
      <c r="AD711" s="41">
        <f ca="1">VLOOKUP(CONCATENATE($F711," ",$G711),AllocFactorMatrix,(AD$4+1),FALSE)*$E712</f>
        <v>90494.662147883035</v>
      </c>
    </row>
    <row r="712" spans="1:30" s="55" customFormat="1" collapsed="1">
      <c r="A712" s="56"/>
      <c r="B712" s="111"/>
      <c r="D712" s="55" t="s">
        <v>200</v>
      </c>
      <c r="E712" s="107">
        <v>49905719</v>
      </c>
      <c r="F712" s="61" t="s">
        <v>319</v>
      </c>
      <c r="G712" s="55" t="str">
        <f>$G$15</f>
        <v>TOTAL</v>
      </c>
      <c r="H712" s="60">
        <f t="shared" ca="1" si="387"/>
        <v>49905719</v>
      </c>
      <c r="I712" s="62">
        <f ca="1">VLOOKUP(CONCATENATE($F712," ",$G712),AllocFactorMatrix,(I$4+1),FALSE)*$E712</f>
        <v>27640229.762440365</v>
      </c>
      <c r="J712" s="62">
        <f ca="1">VLOOKUP(CONCATENATE($F712," ",$G712),AllocFactorMatrix,(J$4+1),FALSE)*$E712</f>
        <v>1598252.5802897261</v>
      </c>
      <c r="K712" s="62">
        <f ca="1">VLOOKUP(CONCATENATE($F712," ",$G712),AllocFactorMatrix,(K$4+1),FALSE)*$E712</f>
        <v>4665488.5659648031</v>
      </c>
      <c r="L712" s="62">
        <f ca="1">VLOOKUP(CONCATENATE($F712," ",$G712),AllocFactorMatrix,(L$4+1),FALSE)*$E712</f>
        <v>153754.00654587455</v>
      </c>
      <c r="M712" s="62">
        <f ca="1">VLOOKUP(CONCATENATE($F712," ",$G712),AllocFactorMatrix,(M$4+1),FALSE)*$E712</f>
        <v>13152.662357267034</v>
      </c>
      <c r="N712" s="62">
        <f t="shared" ca="1" si="388"/>
        <v>4832395.2348679444</v>
      </c>
      <c r="O712" s="62">
        <f ca="1">VLOOKUP(CONCATENATE($F712," ",$G712),AllocFactorMatrix,(O$4+1),FALSE)*$E712</f>
        <v>3422677.9401599062</v>
      </c>
      <c r="P712" s="62">
        <f ca="1">VLOOKUP(CONCATENATE($F712," ",$G712),AllocFactorMatrix,(P$4+1),FALSE)*$E712</f>
        <v>572119.61840863945</v>
      </c>
      <c r="Q712" s="62">
        <f ca="1">VLOOKUP(CONCATENATE($F712," ",$G712),AllocFactorMatrix,(Q$4+1),FALSE)*$E712</f>
        <v>201041.85618513613</v>
      </c>
      <c r="R712" s="62">
        <f ca="1">VLOOKUP(CONCATENATE($F712," ",$G712),AllocFactorMatrix,(R$4+1),FALSE)*$E712</f>
        <v>10434.520359737817</v>
      </c>
      <c r="S712" s="62">
        <f t="shared" ca="1" si="389"/>
        <v>4206273.9351134198</v>
      </c>
      <c r="T712" s="62">
        <f ca="1">VLOOKUP(CONCATENATE($F712," ",$G712),AllocFactorMatrix,(T$4+1),FALSE)*$E712</f>
        <v>116637.77247912917</v>
      </c>
      <c r="U712" s="62">
        <f ca="1">VLOOKUP(CONCATENATE($F712," ",$G712),AllocFactorMatrix,(U$4+1),FALSE)*$E712</f>
        <v>1741434.7675197595</v>
      </c>
      <c r="V712" s="62">
        <f ca="1">VLOOKUP(CONCATENATE($F712," ",$G712),AllocFactorMatrix,(V$4+1),FALSE)*$E712</f>
        <v>6669791.2385316119</v>
      </c>
      <c r="W712" s="62">
        <f ca="1">VLOOKUP(CONCATENATE($F712," ",$G712),AllocFactorMatrix,(W$4+1),FALSE)*$E712</f>
        <v>1100903.8023300604</v>
      </c>
      <c r="X712" s="62">
        <f t="shared" ca="1" si="391"/>
        <v>9628767.5808605608</v>
      </c>
      <c r="Y712" s="62">
        <f ca="1">VLOOKUP(CONCATENATE($F712," ",$G712),AllocFactorMatrix,(Y$4+1),FALSE)*$E712</f>
        <v>1066738.5447015793</v>
      </c>
      <c r="Z712" s="62">
        <f ca="1">VLOOKUP(CONCATENATE($F712," ",$G712),AllocFactorMatrix,(Z$4+1),FALSE)*$E712</f>
        <v>15592.069969218092</v>
      </c>
      <c r="AA712" s="62">
        <f t="shared" ca="1" si="390"/>
        <v>1082330.6146707973</v>
      </c>
      <c r="AB712" s="62">
        <f ca="1">VLOOKUP(CONCATENATE($F712," ",$G712),AllocFactorMatrix,(AB$4+1),FALSE)*$E712</f>
        <v>13708.517562615407</v>
      </c>
      <c r="AC712" s="62">
        <f ca="1">VLOOKUP(CONCATENATE($F712," ",$G712),AllocFactorMatrix,(AC$4+1),FALSE)*$E712</f>
        <v>802193.04147018143</v>
      </c>
      <c r="AD712" s="62">
        <f ca="1">VLOOKUP(CONCATENATE($F712," ",$G712),AllocFactorMatrix,(AD$4+1),FALSE)*$E712</f>
        <v>101567.7327243867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38646960.40669769</v>
      </c>
      <c r="I714" s="53">
        <f t="shared" ca="1" si="392"/>
        <v>19169059.917165611</v>
      </c>
      <c r="J714" s="53">
        <f t="shared" ca="1" si="392"/>
        <v>936544.55408725713</v>
      </c>
      <c r="K714" s="53">
        <f t="shared" ca="1" si="392"/>
        <v>3431818.8958254047</v>
      </c>
      <c r="L714" s="53">
        <f t="shared" ca="1" si="392"/>
        <v>104746.06972353834</v>
      </c>
      <c r="M714" s="53">
        <f t="shared" ca="1" si="392"/>
        <v>8805.7325405330812</v>
      </c>
      <c r="N714" s="53">
        <f t="shared" ca="1" si="392"/>
        <v>3545370.6980894757</v>
      </c>
      <c r="O714" s="53">
        <f t="shared" ca="1" si="392"/>
        <v>2620657.8812223598</v>
      </c>
      <c r="P714" s="53">
        <f t="shared" ca="1" si="392"/>
        <v>491406.51990997663</v>
      </c>
      <c r="Q714" s="53">
        <f t="shared" ca="1" si="392"/>
        <v>219798.03525663132</v>
      </c>
      <c r="R714" s="53">
        <f t="shared" ca="1" si="392"/>
        <v>9883.5644226517652</v>
      </c>
      <c r="S714" s="53">
        <f t="shared" ca="1" si="392"/>
        <v>3341746.0008116197</v>
      </c>
      <c r="T714" s="53">
        <f t="shared" ca="1" si="392"/>
        <v>91164.930161033975</v>
      </c>
      <c r="U714" s="53">
        <f t="shared" ca="1" si="392"/>
        <v>1480693.3879607024</v>
      </c>
      <c r="V714" s="53">
        <f t="shared" ca="1" si="392"/>
        <v>7854448.5492894715</v>
      </c>
      <c r="W714" s="53">
        <f t="shared" ca="1" si="392"/>
        <v>1403367.6035196476</v>
      </c>
      <c r="X714" s="53">
        <f t="shared" ca="1" si="392"/>
        <v>10829674.470930854</v>
      </c>
      <c r="Y714" s="53">
        <f t="shared" ca="1" si="392"/>
        <v>800734.12980659923</v>
      </c>
      <c r="Z714" s="53">
        <f t="shared" ca="1" si="392"/>
        <v>13425.023343502427</v>
      </c>
      <c r="AA714" s="53">
        <f t="shared" ca="1" si="392"/>
        <v>814159.15315010166</v>
      </c>
      <c r="AB714" s="53">
        <f t="shared" ca="1" si="392"/>
        <v>10405.612462766545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11798328.205978494</v>
      </c>
      <c r="I715" s="53">
        <f t="shared" ca="1" si="393"/>
        <v>5817328.0839206008</v>
      </c>
      <c r="J715" s="53">
        <f t="shared" ca="1" si="393"/>
        <v>287212.30193267518</v>
      </c>
      <c r="K715" s="53">
        <f t="shared" ca="1" si="393"/>
        <v>1051908.2990278234</v>
      </c>
      <c r="L715" s="53">
        <f t="shared" ca="1" si="393"/>
        <v>32929.428606306203</v>
      </c>
      <c r="M715" s="53">
        <f t="shared" ca="1" si="393"/>
        <v>3036.6011685023186</v>
      </c>
      <c r="N715" s="53">
        <f t="shared" ca="1" si="393"/>
        <v>1087874.3288026315</v>
      </c>
      <c r="O715" s="53">
        <f t="shared" ca="1" si="393"/>
        <v>800258.75857470336</v>
      </c>
      <c r="P715" s="53">
        <f t="shared" ca="1" si="393"/>
        <v>149292.4794437784</v>
      </c>
      <c r="Q715" s="53">
        <f t="shared" ca="1" si="393"/>
        <v>67330.961520699522</v>
      </c>
      <c r="R715" s="53">
        <f t="shared" ca="1" si="393"/>
        <v>3027.5554571790094</v>
      </c>
      <c r="S715" s="53">
        <f t="shared" ca="1" si="393"/>
        <v>1019909.7549963605</v>
      </c>
      <c r="T715" s="53">
        <f t="shared" ca="1" si="393"/>
        <v>27922.7596818155</v>
      </c>
      <c r="U715" s="53">
        <f t="shared" ca="1" si="393"/>
        <v>456429.08786795102</v>
      </c>
      <c r="V715" s="53">
        <f t="shared" ca="1" si="393"/>
        <v>2413863.3088422916</v>
      </c>
      <c r="W715" s="53">
        <f t="shared" ca="1" si="393"/>
        <v>434993.54166460875</v>
      </c>
      <c r="X715" s="53">
        <f t="shared" ca="1" si="393"/>
        <v>3333208.6980566671</v>
      </c>
      <c r="Y715" s="53">
        <f t="shared" ca="1" si="393"/>
        <v>245495.07815897593</v>
      </c>
      <c r="Z715" s="53">
        <f t="shared" ca="1" si="393"/>
        <v>4112.031461523603</v>
      </c>
      <c r="AA715" s="53">
        <f t="shared" ca="1" si="393"/>
        <v>249607.10962049954</v>
      </c>
      <c r="AB715" s="53">
        <f t="shared" ca="1" si="393"/>
        <v>3187.9286490600307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2592146.7394581288</v>
      </c>
      <c r="I716" s="53">
        <f t="shared" ca="1" si="394"/>
        <v>1263207.4965854944</v>
      </c>
      <c r="J716" s="53">
        <f t="shared" ca="1" si="394"/>
        <v>60885.120581957082</v>
      </c>
      <c r="K716" s="53">
        <f t="shared" ca="1" si="394"/>
        <v>221471.23717934362</v>
      </c>
      <c r="L716" s="53">
        <f t="shared" ca="1" si="394"/>
        <v>6803.637031920236</v>
      </c>
      <c r="M716" s="53">
        <f t="shared" ca="1" si="394"/>
        <v>833.45850117658972</v>
      </c>
      <c r="N716" s="53">
        <f t="shared" ca="1" si="394"/>
        <v>229108.33271244043</v>
      </c>
      <c r="O716" s="53">
        <f t="shared" ca="1" si="394"/>
        <v>167460.12980398218</v>
      </c>
      <c r="P716" s="53">
        <f t="shared" ca="1" si="394"/>
        <v>31168.303893499444</v>
      </c>
      <c r="Q716" s="53">
        <f t="shared" ca="1" si="394"/>
        <v>18509.417395005781</v>
      </c>
      <c r="R716" s="53">
        <f t="shared" ca="1" si="394"/>
        <v>0</v>
      </c>
      <c r="S716" s="53">
        <f t="shared" ca="1" si="394"/>
        <v>217137.85109248743</v>
      </c>
      <c r="T716" s="53">
        <f t="shared" ca="1" si="394"/>
        <v>5840.7778362848212</v>
      </c>
      <c r="U716" s="53">
        <f t="shared" ca="1" si="394"/>
        <v>95506.546009314727</v>
      </c>
      <c r="V716" s="53">
        <f t="shared" ca="1" si="394"/>
        <v>665811.24574226746</v>
      </c>
      <c r="W716" s="53">
        <f t="shared" ca="1" si="394"/>
        <v>0</v>
      </c>
      <c r="X716" s="53">
        <f t="shared" ca="1" si="394"/>
        <v>767158.56958786701</v>
      </c>
      <c r="Y716" s="53">
        <f t="shared" ca="1" si="394"/>
        <v>50347.030137091024</v>
      </c>
      <c r="Z716" s="53">
        <f t="shared" ca="1" si="394"/>
        <v>839.30986035253443</v>
      </c>
      <c r="AA716" s="53">
        <f t="shared" ca="1" si="394"/>
        <v>51186.33999744356</v>
      </c>
      <c r="AB716" s="53">
        <f t="shared" ca="1" si="394"/>
        <v>672.77887579209209</v>
      </c>
      <c r="AC716" s="53">
        <f t="shared" ca="1" si="394"/>
        <v>2297.7304243642311</v>
      </c>
      <c r="AD716" s="53">
        <f t="shared" ca="1" si="394"/>
        <v>492.51960028336714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15418719.368469216</v>
      </c>
      <c r="I717" s="53">
        <f t="shared" ca="1" si="395"/>
        <v>10331968.401568817</v>
      </c>
      <c r="J717" s="53">
        <f t="shared" ca="1" si="395"/>
        <v>482965.83977739321</v>
      </c>
      <c r="K717" s="53">
        <f t="shared" ca="1" si="395"/>
        <v>1754061.9132373568</v>
      </c>
      <c r="L717" s="53">
        <f t="shared" ca="1" si="395"/>
        <v>52992.115850786766</v>
      </c>
      <c r="M717" s="53">
        <f t="shared" ca="1" si="395"/>
        <v>0</v>
      </c>
      <c r="N717" s="53">
        <f t="shared" ca="1" si="395"/>
        <v>1807054.0290881435</v>
      </c>
      <c r="O717" s="53">
        <f t="shared" ca="1" si="395"/>
        <v>1319693.6669253758</v>
      </c>
      <c r="P717" s="53">
        <f t="shared" ca="1" si="395"/>
        <v>246956.58018893132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1566650.247114307</v>
      </c>
      <c r="T717" s="53">
        <f t="shared" ca="1" si="395"/>
        <v>46893.591652919837</v>
      </c>
      <c r="U717" s="53">
        <f t="shared" ca="1" si="395"/>
        <v>752140.39948551427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799033.99113843404</v>
      </c>
      <c r="Y717" s="53">
        <f t="shared" ca="1" si="395"/>
        <v>396433.59747922112</v>
      </c>
      <c r="Z717" s="53">
        <f t="shared" ca="1" si="395"/>
        <v>6618.427837430987</v>
      </c>
      <c r="AA717" s="53">
        <f t="shared" ca="1" si="395"/>
        <v>403052.02531665209</v>
      </c>
      <c r="AB717" s="53">
        <f t="shared" ca="1" si="395"/>
        <v>5365.1312047428855</v>
      </c>
      <c r="AC717" s="53">
        <f t="shared" ca="1" si="395"/>
        <v>18693.622747584654</v>
      </c>
      <c r="AD717" s="53">
        <f t="shared" ca="1" si="395"/>
        <v>3936.0805131392858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7499088.7936581811</v>
      </c>
      <c r="I718" s="53">
        <f t="shared" ca="1" si="396"/>
        <v>5614914.3108926723</v>
      </c>
      <c r="J718" s="53">
        <f t="shared" ca="1" si="396"/>
        <v>268823.59895785624</v>
      </c>
      <c r="K718" s="53">
        <f t="shared" ca="1" si="396"/>
        <v>811276.53995919623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811276.53995919623</v>
      </c>
      <c r="O718" s="53">
        <f t="shared" ca="1" si="396"/>
        <v>518434.11237505497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518434.11237505497</v>
      </c>
      <c r="T718" s="53">
        <f t="shared" ca="1" si="396"/>
        <v>13977.666292213282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13977.666292213282</v>
      </c>
      <c r="Y718" s="53">
        <f t="shared" ca="1" si="396"/>
        <v>190597.51798981876</v>
      </c>
      <c r="Z718" s="53">
        <f t="shared" ca="1" si="396"/>
        <v>0</v>
      </c>
      <c r="AA718" s="53">
        <f t="shared" ca="1" si="396"/>
        <v>190597.51798981876</v>
      </c>
      <c r="AB718" s="53">
        <f t="shared" ca="1" si="396"/>
        <v>1980.0819326645078</v>
      </c>
      <c r="AC718" s="53">
        <f t="shared" ca="1" si="396"/>
        <v>68209.139298118738</v>
      </c>
      <c r="AD718" s="53">
        <f t="shared" ca="1" si="396"/>
        <v>10875.82596058626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25825390.997007214</v>
      </c>
      <c r="I719" s="53">
        <f t="shared" ca="1" si="397"/>
        <v>9944420.8008202799</v>
      </c>
      <c r="J719" s="53">
        <f t="shared" ca="1" si="397"/>
        <v>621549.03108444693</v>
      </c>
      <c r="K719" s="53">
        <f t="shared" ca="1" si="397"/>
        <v>2088566.5774412798</v>
      </c>
      <c r="L719" s="53">
        <f t="shared" ca="1" si="397"/>
        <v>60423.32043254262</v>
      </c>
      <c r="M719" s="53">
        <f t="shared" ca="1" si="397"/>
        <v>3743.6661110425935</v>
      </c>
      <c r="N719" s="53">
        <f t="shared" ca="1" si="397"/>
        <v>2152733.5639848658</v>
      </c>
      <c r="O719" s="53">
        <f t="shared" ca="1" si="397"/>
        <v>1929996.5280864062</v>
      </c>
      <c r="P719" s="53">
        <f t="shared" ca="1" si="397"/>
        <v>364410.91564357467</v>
      </c>
      <c r="Q719" s="53">
        <f t="shared" ca="1" si="397"/>
        <v>160728.18057021237</v>
      </c>
      <c r="R719" s="53">
        <f t="shared" ca="1" si="397"/>
        <v>7447.2033027817961</v>
      </c>
      <c r="S719" s="53">
        <f t="shared" ca="1" si="397"/>
        <v>2462582.8276029755</v>
      </c>
      <c r="T719" s="53">
        <f t="shared" ca="1" si="397"/>
        <v>73122.514079215776</v>
      </c>
      <c r="U719" s="53">
        <f t="shared" ca="1" si="397"/>
        <v>1254863.8861336361</v>
      </c>
      <c r="V719" s="53">
        <f t="shared" ca="1" si="397"/>
        <v>7203292.7461458053</v>
      </c>
      <c r="W719" s="53">
        <f t="shared" ca="1" si="397"/>
        <v>1324108.266346836</v>
      </c>
      <c r="X719" s="53">
        <f t="shared" ca="1" si="397"/>
        <v>9855387.4127054904</v>
      </c>
      <c r="Y719" s="53">
        <f t="shared" ca="1" si="397"/>
        <v>515317.81610257772</v>
      </c>
      <c r="Z719" s="53">
        <f t="shared" ca="1" si="397"/>
        <v>8415.5184310287968</v>
      </c>
      <c r="AA719" s="53">
        <f t="shared" ca="1" si="397"/>
        <v>523733.3345336066</v>
      </c>
      <c r="AB719" s="53">
        <f t="shared" ca="1" si="397"/>
        <v>9387.2171850312843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4164188.4887310751</v>
      </c>
      <c r="I720" s="53">
        <f t="shared" ca="1" si="398"/>
        <v>2298585.2627006322</v>
      </c>
      <c r="J720" s="53">
        <f t="shared" ca="1" si="398"/>
        <v>511382.52148569224</v>
      </c>
      <c r="K720" s="53">
        <f t="shared" ca="1" si="398"/>
        <v>146071.09555338681</v>
      </c>
      <c r="L720" s="53">
        <f t="shared" ca="1" si="398"/>
        <v>40791.633960898755</v>
      </c>
      <c r="M720" s="53">
        <f t="shared" ca="1" si="398"/>
        <v>6132.8555901198342</v>
      </c>
      <c r="N720" s="53">
        <f t="shared" ca="1" si="398"/>
        <v>192995.58510440539</v>
      </c>
      <c r="O720" s="53">
        <f t="shared" ca="1" si="398"/>
        <v>38164.998150906424</v>
      </c>
      <c r="P720" s="53">
        <f t="shared" ca="1" si="398"/>
        <v>11133.829710942839</v>
      </c>
      <c r="Q720" s="53">
        <f t="shared" ca="1" si="398"/>
        <v>23447.86046244614</v>
      </c>
      <c r="R720" s="53">
        <f t="shared" ca="1" si="398"/>
        <v>4115.2407783677227</v>
      </c>
      <c r="S720" s="53">
        <f t="shared" ca="1" si="398"/>
        <v>76861.929102663125</v>
      </c>
      <c r="T720" s="53">
        <f t="shared" ca="1" si="398"/>
        <v>262.57607478529735</v>
      </c>
      <c r="U720" s="53">
        <f t="shared" ca="1" si="398"/>
        <v>6523.4392666290551</v>
      </c>
      <c r="V720" s="53">
        <f t="shared" ca="1" si="398"/>
        <v>34386.916369898732</v>
      </c>
      <c r="W720" s="53">
        <f t="shared" ca="1" si="398"/>
        <v>6111.1115627742647</v>
      </c>
      <c r="X720" s="53">
        <f t="shared" ca="1" si="398"/>
        <v>47284.043274087351</v>
      </c>
      <c r="Y720" s="53">
        <f t="shared" ca="1" si="398"/>
        <v>10494.24611688314</v>
      </c>
      <c r="Z720" s="53">
        <f t="shared" ca="1" si="398"/>
        <v>187.06224235343868</v>
      </c>
      <c r="AA720" s="53">
        <f t="shared" ca="1" si="398"/>
        <v>10681.308359236578</v>
      </c>
      <c r="AB720" s="53">
        <f t="shared" ca="1" si="398"/>
        <v>214.4199327771687</v>
      </c>
      <c r="AC720" s="53">
        <f t="shared" ca="1" si="398"/>
        <v>888764.1888967558</v>
      </c>
      <c r="AD720" s="53">
        <f t="shared" ca="1" si="398"/>
        <v>137419.22987482496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4"/>
      <c r="G721" s="55" t="str">
        <f>$G$15</f>
        <v>TOTAL</v>
      </c>
      <c r="H721" s="60">
        <f t="shared" ref="H721:AD721" ca="1" si="399">H358+H676+H712+H633+H702</f>
        <v>105944822.99999999</v>
      </c>
      <c r="I721" s="60">
        <f t="shared" ca="1" si="399"/>
        <v>54439484.273654103</v>
      </c>
      <c r="J721" s="60">
        <f t="shared" ca="1" si="399"/>
        <v>3169362.9679072779</v>
      </c>
      <c r="K721" s="60">
        <f t="shared" ca="1" si="399"/>
        <v>9505174.5582237896</v>
      </c>
      <c r="L721" s="60">
        <f t="shared" ca="1" si="399"/>
        <v>298686.20560599287</v>
      </c>
      <c r="M721" s="60">
        <f t="shared" ca="1" si="399"/>
        <v>22552.313911374418</v>
      </c>
      <c r="N721" s="60">
        <f t="shared" ca="1" si="399"/>
        <v>9826413.0777411573</v>
      </c>
      <c r="O721" s="60">
        <f t="shared" ca="1" si="399"/>
        <v>7394666.0751387887</v>
      </c>
      <c r="P721" s="60">
        <f t="shared" ca="1" si="399"/>
        <v>1294368.6287907031</v>
      </c>
      <c r="Q721" s="60">
        <f t="shared" ca="1" si="399"/>
        <v>489814.45520499512</v>
      </c>
      <c r="R721" s="60">
        <f t="shared" ca="1" si="399"/>
        <v>24473.563960980293</v>
      </c>
      <c r="S721" s="60">
        <f t="shared" ca="1" si="399"/>
        <v>9203322.7230954673</v>
      </c>
      <c r="T721" s="60">
        <f t="shared" ca="1" si="399"/>
        <v>259184.81577826847</v>
      </c>
      <c r="U721" s="60">
        <f t="shared" ca="1" si="399"/>
        <v>4046156.7467237478</v>
      </c>
      <c r="V721" s="60">
        <f t="shared" ca="1" si="399"/>
        <v>18171802.766389731</v>
      </c>
      <c r="W721" s="60">
        <f t="shared" ca="1" si="399"/>
        <v>3168580.5230938671</v>
      </c>
      <c r="X721" s="60">
        <f t="shared" ca="1" si="399"/>
        <v>25645724.851985615</v>
      </c>
      <c r="Y721" s="60">
        <f t="shared" ca="1" si="399"/>
        <v>2209419.4157911665</v>
      </c>
      <c r="Z721" s="60">
        <f t="shared" ca="1" si="399"/>
        <v>33597.373176191788</v>
      </c>
      <c r="AA721" s="60">
        <f t="shared" ca="1" si="399"/>
        <v>2243016.7889673584</v>
      </c>
      <c r="AB721" s="60">
        <f t="shared" ca="1" si="399"/>
        <v>31213.17024283452</v>
      </c>
      <c r="AC721" s="60">
        <f t="shared" ca="1" si="399"/>
        <v>1194510.8808659997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1" t="s">
        <v>616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6214592.0000000019</v>
      </c>
      <c r="I724" s="5">
        <f>VLOOKUP(CONCATENATE($F724," ",$G724),AllocFactorMatrix,(I$4+1),FALSE)*$E731</f>
        <v>3061202.3118295297</v>
      </c>
      <c r="J724" s="5">
        <f>VLOOKUP(CONCATENATE($F724," ",$G724),AllocFactorMatrix,(J$4+1),FALSE)*$E731</f>
        <v>151326.16863524087</v>
      </c>
      <c r="K724" s="5">
        <f>VLOOKUP(CONCATENATE($F724," ",$G724),AllocFactorMatrix,(K$4+1),FALSE)*$E731</f>
        <v>554299.08308933035</v>
      </c>
      <c r="L724" s="5">
        <f>VLOOKUP(CONCATENATE($F724," ",$G724),AllocFactorMatrix,(L$4+1),FALSE)*$E731</f>
        <v>17447.36715344093</v>
      </c>
      <c r="M724" s="5">
        <f>VLOOKUP(CONCATENATE($F724," ",$G724),AllocFactorMatrix,(M$4+1),FALSE)*$E731</f>
        <v>1636.1582629990526</v>
      </c>
      <c r="N724" s="5">
        <f t="shared" ref="N724:N755" si="401">SUBTOTAL(9,K724:M724)</f>
        <v>573382.60850577033</v>
      </c>
      <c r="O724" s="5">
        <f>VLOOKUP(CONCATENATE($F724," ",$G724),AllocFactorMatrix,(O$4+1),FALSE)*$E731</f>
        <v>421353.53033618286</v>
      </c>
      <c r="P724" s="5">
        <f>VLOOKUP(CONCATENATE($F724," ",$G724),AllocFactorMatrix,(P$4+1),FALSE)*$E731</f>
        <v>78510.438393540404</v>
      </c>
      <c r="Q724" s="5">
        <f>VLOOKUP(CONCATENATE($F724," ",$G724),AllocFactorMatrix,(Q$4+1),FALSE)*$E731</f>
        <v>35477.40524564033</v>
      </c>
      <c r="R724" s="5">
        <f>VLOOKUP(CONCATENATE($F724," ",$G724),AllocFactorMatrix,(R$4+1),FALSE)*$E731</f>
        <v>1595.3792569344503</v>
      </c>
      <c r="S724" s="5">
        <f>SUBTOTAL(9,O724:R724)</f>
        <v>536936.75323229795</v>
      </c>
      <c r="T724" s="5">
        <f>VLOOKUP(CONCATENATE($F724," ",$G724),AllocFactorMatrix,(T$4+1),FALSE)*$E731</f>
        <v>14718.958043775363</v>
      </c>
      <c r="U724" s="5">
        <f>VLOOKUP(CONCATENATE($F724," ",$G724),AllocFactorMatrix,(U$4+1),FALSE)*$E731</f>
        <v>240873.24054318611</v>
      </c>
      <c r="V724" s="5">
        <f>VLOOKUP(CONCATENATE($F724," ",$G724),AllocFactorMatrix,(V$4+1),FALSE)*$E731</f>
        <v>1273021.8444340318</v>
      </c>
      <c r="W724" s="5">
        <f>VLOOKUP(CONCATENATE($F724," ",$G724),AllocFactorMatrix,(W$4+1),FALSE)*$E731</f>
        <v>229886.64570475044</v>
      </c>
      <c r="X724" s="5">
        <f>SUBTOTAL(9,T724:W724)</f>
        <v>1758500.6887257437</v>
      </c>
      <c r="Y724" s="5">
        <f>VLOOKUP(CONCATENATE($F724," ",$G724),AllocFactorMatrix,(Y$4+1),FALSE)*$E731</f>
        <v>129397.00056224084</v>
      </c>
      <c r="Z724" s="5">
        <f>VLOOKUP(CONCATENATE($F724," ",$G724),AllocFactorMatrix,(Z$4+1),FALSE)*$E731</f>
        <v>2167.3502979787722</v>
      </c>
      <c r="AA724" s="5">
        <f t="shared" ref="AA724:AA755" si="402">SUBTOTAL(9,Y724:Z724)</f>
        <v>131564.35086021959</v>
      </c>
      <c r="AB724" s="5">
        <f>VLOOKUP(CONCATENATE($F724," ",$G724),AllocFactorMatrix,(AB$4+1),FALSE)*$E731</f>
        <v>1679.1182111992068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6214592.0000000019</v>
      </c>
      <c r="I731" s="5">
        <f>VLOOKUP(CONCATENATE($F731," ",$G731),AllocFactorMatrix,(I$4+1),FALSE)*$E731</f>
        <v>3061202.3118295297</v>
      </c>
      <c r="J731" s="5">
        <f>VLOOKUP(CONCATENATE($F731," ",$G731),AllocFactorMatrix,(J$4+1),FALSE)*$E731</f>
        <v>151326.16863524087</v>
      </c>
      <c r="K731" s="5">
        <f>VLOOKUP(CONCATENATE($F731," ",$G731),AllocFactorMatrix,(K$4+1),FALSE)*$E731</f>
        <v>554299.08308933035</v>
      </c>
      <c r="L731" s="5">
        <f>VLOOKUP(CONCATENATE($F731," ",$G731),AllocFactorMatrix,(L$4+1),FALSE)*$E731</f>
        <v>17447.36715344093</v>
      </c>
      <c r="M731" s="5">
        <f>VLOOKUP(CONCATENATE($F731," ",$G731),AllocFactorMatrix,(M$4+1),FALSE)*$E731</f>
        <v>1636.1582629990526</v>
      </c>
      <c r="N731" s="5">
        <f t="shared" si="401"/>
        <v>573382.60850577033</v>
      </c>
      <c r="O731" s="5">
        <f>VLOOKUP(CONCATENATE($F731," ",$G731),AllocFactorMatrix,(O$4+1),FALSE)*$E731</f>
        <v>421353.53033618286</v>
      </c>
      <c r="P731" s="5">
        <f>VLOOKUP(CONCATENATE($F731," ",$G731),AllocFactorMatrix,(P$4+1),FALSE)*$E731</f>
        <v>78510.438393540404</v>
      </c>
      <c r="Q731" s="5">
        <f>VLOOKUP(CONCATENATE($F731," ",$G731),AllocFactorMatrix,(Q$4+1),FALSE)*$E731</f>
        <v>35477.40524564033</v>
      </c>
      <c r="R731" s="5">
        <f>VLOOKUP(CONCATENATE($F731," ",$G731),AllocFactorMatrix,(R$4+1),FALSE)*$E731</f>
        <v>1595.3792569344503</v>
      </c>
      <c r="S731" s="5">
        <f t="shared" si="403"/>
        <v>536936.75323229795</v>
      </c>
      <c r="T731" s="5">
        <f>VLOOKUP(CONCATENATE($F731," ",$G731),AllocFactorMatrix,(T$4+1),FALSE)*$E731</f>
        <v>14718.958043775363</v>
      </c>
      <c r="U731" s="5">
        <f>VLOOKUP(CONCATENATE($F731," ",$G731),AllocFactorMatrix,(U$4+1),FALSE)*$E731</f>
        <v>240873.24054318611</v>
      </c>
      <c r="V731" s="5">
        <f>VLOOKUP(CONCATENATE($F731," ",$G731),AllocFactorMatrix,(V$4+1),FALSE)*$E731</f>
        <v>1273021.8444340318</v>
      </c>
      <c r="W731" s="5">
        <f>VLOOKUP(CONCATENATE($F731," ",$G731),AllocFactorMatrix,(W$4+1),FALSE)*$E731</f>
        <v>229886.64570475044</v>
      </c>
      <c r="X731" s="5">
        <f t="shared" si="404"/>
        <v>1758500.6887257437</v>
      </c>
      <c r="Y731" s="5">
        <f>VLOOKUP(CONCATENATE($F731," ",$G731),AllocFactorMatrix,(Y$4+1),FALSE)*$E731</f>
        <v>129397.00056224084</v>
      </c>
      <c r="Z731" s="5">
        <f>VLOOKUP(CONCATENATE($F731," ",$G731),AllocFactorMatrix,(Z$4+1),FALSE)*$E731</f>
        <v>2167.3502979787722</v>
      </c>
      <c r="AA731" s="5">
        <f t="shared" si="402"/>
        <v>131564.35086021959</v>
      </c>
      <c r="AB731" s="5">
        <f>VLOOKUP(CONCATENATE($F731," ",$G731),AllocFactorMatrix,(AB$4+1),FALSE)*$E731</f>
        <v>1679.1182111992068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163061.33391401818</v>
      </c>
      <c r="I732" s="5">
        <f>VLOOKUP(CONCATENATE($F732," ",$G732),AllocFactorMatrix,(I$4+1),FALSE)*$E739</f>
        <v>80321.239487258252</v>
      </c>
      <c r="J732" s="5">
        <f>VLOOKUP(CONCATENATE($F732," ",$G732),AllocFactorMatrix,(J$4+1),FALSE)*$E739</f>
        <v>3970.5658736341875</v>
      </c>
      <c r="K732" s="5">
        <f>VLOOKUP(CONCATENATE($F732," ",$G732),AllocFactorMatrix,(K$4+1),FALSE)*$E739</f>
        <v>14543.95523887383</v>
      </c>
      <c r="L732" s="5">
        <f>VLOOKUP(CONCATENATE($F732," ",$G732),AllocFactorMatrix,(L$4+1),FALSE)*$E739</f>
        <v>457.7920740939557</v>
      </c>
      <c r="M732" s="5">
        <f>VLOOKUP(CONCATENATE($F732," ",$G732),AllocFactorMatrix,(M$4+1),FALSE)*$E739</f>
        <v>42.930275850621953</v>
      </c>
      <c r="N732" s="5">
        <f t="shared" si="401"/>
        <v>15044.677588818407</v>
      </c>
      <c r="O732" s="5">
        <f>VLOOKUP(CONCATENATE($F732," ",$G732),AllocFactorMatrix,(O$4+1),FALSE)*$E739</f>
        <v>11055.668450318009</v>
      </c>
      <c r="P732" s="5">
        <f>VLOOKUP(CONCATENATE($F732," ",$G732),AllocFactorMatrix,(P$4+1),FALSE)*$E739</f>
        <v>2059.9931275657423</v>
      </c>
      <c r="Q732" s="5">
        <f>VLOOKUP(CONCATENATE($F732," ",$G732),AllocFactorMatrix,(Q$4+1),FALSE)*$E739</f>
        <v>930.87253727393465</v>
      </c>
      <c r="R732" s="5">
        <f>VLOOKUP(CONCATENATE($F732," ",$G732),AllocFactorMatrix,(R$4+1),FALSE)*$E739</f>
        <v>41.860297463532063</v>
      </c>
      <c r="S732" s="5">
        <f t="shared" si="403"/>
        <v>14088.394412621219</v>
      </c>
      <c r="T732" s="5">
        <f>VLOOKUP(CONCATENATE($F732," ",$G732),AllocFactorMatrix,(T$4+1),FALSE)*$E739</f>
        <v>386.20281628182153</v>
      </c>
      <c r="U732" s="5">
        <f>VLOOKUP(CONCATENATE($F732," ",$G732),AllocFactorMatrix,(U$4+1),FALSE)*$E739</f>
        <v>6320.1432865044226</v>
      </c>
      <c r="V732" s="5">
        <f>VLOOKUP(CONCATENATE($F732," ",$G732),AllocFactorMatrix,(V$4+1),FALSE)*$E739</f>
        <v>33402.134855368931</v>
      </c>
      <c r="W732" s="5">
        <f>VLOOKUP(CONCATENATE($F732," ",$G732),AllocFactorMatrix,(W$4+1),FALSE)*$E739</f>
        <v>6031.8719390807792</v>
      </c>
      <c r="X732" s="5">
        <f>SUBTOTAL(9,T732:W732)</f>
        <v>46140.352897235956</v>
      </c>
      <c r="Y732" s="5">
        <f>VLOOKUP(CONCATENATE($F732," ",$G732),AllocFactorMatrix,(Y$4+1),FALSE)*$E739</f>
        <v>3395.1782379522178</v>
      </c>
      <c r="Z732" s="5">
        <f>VLOOKUP(CONCATENATE($F732," ",$G732),AllocFactorMatrix,(Z$4+1),FALSE)*$E739</f>
        <v>56.867937693635135</v>
      </c>
      <c r="AA732" s="5">
        <f t="shared" si="402"/>
        <v>3452.0461756458531</v>
      </c>
      <c r="AB732" s="5">
        <f>VLOOKUP(CONCATENATE($F732," ",$G732),AllocFactorMatrix,(AB$4+1),FALSE)*$E739</f>
        <v>44.057478804314549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</v>
      </c>
      <c r="I739" s="5">
        <f>VLOOKUP(CONCATENATE($F739," ",$G739),AllocFactorMatrix,(I$4+1),FALSE)*$E739</f>
        <v>4525724.2528183479</v>
      </c>
      <c r="J739" s="5">
        <f>VLOOKUP(CONCATENATE($F739," ",$G739),AllocFactorMatrix,(J$4+1),FALSE)*$E739</f>
        <v>222793.10202937442</v>
      </c>
      <c r="K739" s="5">
        <f>VLOOKUP(CONCATENATE($F739," ",$G739),AllocFactorMatrix,(K$4+1),FALSE)*$E739</f>
        <v>815121.89252913499</v>
      </c>
      <c r="L739" s="5">
        <f>VLOOKUP(CONCATENATE($F739," ",$G739),AllocFactorMatrix,(L$4+1),FALSE)*$E739</f>
        <v>25575.360342980075</v>
      </c>
      <c r="M739" s="5">
        <f>VLOOKUP(CONCATENATE($F739," ",$G739),AllocFactorMatrix,(M$4+1),FALSE)*$E739</f>
        <v>2530.6992388171952</v>
      </c>
      <c r="N739" s="5">
        <f t="shared" si="401"/>
        <v>843227.95211093233</v>
      </c>
      <c r="O739" s="5">
        <f>VLOOKUP(CONCATENATE($F739," ",$G739),AllocFactorMatrix,(O$4+1),FALSE)*$E739</f>
        <v>618973.41816241923</v>
      </c>
      <c r="P739" s="5">
        <f>VLOOKUP(CONCATENATE($F739," ",$G739),AllocFactorMatrix,(P$4+1),FALSE)*$E739</f>
        <v>115287.51721508052</v>
      </c>
      <c r="Q739" s="5">
        <f>VLOOKUP(CONCATENATE($F739," ",$G739),AllocFactorMatrix,(Q$4+1),FALSE)*$E739</f>
        <v>54895.183964600626</v>
      </c>
      <c r="R739" s="5">
        <f>VLOOKUP(CONCATENATE($F739," ",$G739),AllocFactorMatrix,(R$4+1),FALSE)*$E739</f>
        <v>1945.3445170866319</v>
      </c>
      <c r="S739" s="5">
        <f t="shared" si="403"/>
        <v>791101.46385918709</v>
      </c>
      <c r="T739" s="5">
        <f>VLOOKUP(CONCATENATE($F739," ",$G739),AllocFactorMatrix,(T$4+1),FALSE)*$E739</f>
        <v>21620.824938423288</v>
      </c>
      <c r="U739" s="5">
        <f>VLOOKUP(CONCATENATE($F739," ",$G739),AllocFactorMatrix,(U$4+1),FALSE)*$E739</f>
        <v>353842.20472919277</v>
      </c>
      <c r="V739" s="5">
        <f>VLOOKUP(CONCATENATE($F739," ",$G739),AllocFactorMatrix,(V$4+1),FALSE)*$E739</f>
        <v>1971184.8809953968</v>
      </c>
      <c r="W739" s="5">
        <f>VLOOKUP(CONCATENATE($F739," ",$G739),AllocFactorMatrix,(W$4+1),FALSE)*$E739</f>
        <v>280314.99333424499</v>
      </c>
      <c r="X739" s="5">
        <f t="shared" si="405"/>
        <v>2626962.9039972578</v>
      </c>
      <c r="Y739" s="5">
        <f>VLOOKUP(CONCATENATE($F739," ",$G739),AllocFactorMatrix,(Y$4+1),FALSE)*$E739</f>
        <v>189441.17438374597</v>
      </c>
      <c r="Z739" s="5">
        <f>VLOOKUP(CONCATENATE($F739," ",$G739),AllocFactorMatrix,(Z$4+1),FALSE)*$E739</f>
        <v>3170.547466439627</v>
      </c>
      <c r="AA739" s="5">
        <f t="shared" si="402"/>
        <v>192611.7218501856</v>
      </c>
      <c r="AB739" s="5">
        <f>VLOOKUP(CONCATENATE($F739," ",$G739),AllocFactorMatrix,(AB$4+1),FALSE)*$E739</f>
        <v>2470.2209699822133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1387670.3142473558</v>
      </c>
      <c r="I748" s="5">
        <f ca="1">VLOOKUP(CONCATENATE($F748," ",$G748),AllocFactorMatrix,(I$4+1),FALSE)*$E755</f>
        <v>683542.79316022899</v>
      </c>
      <c r="J748" s="5">
        <f ca="1">VLOOKUP(CONCATENATE($F748," ",$G748),AllocFactorMatrix,(J$4+1),FALSE)*$E755</f>
        <v>33789.96271740977</v>
      </c>
      <c r="K748" s="5">
        <f ca="1">VLOOKUP(CONCATENATE($F748," ",$G748),AllocFactorMatrix,(K$4+1),FALSE)*$E755</f>
        <v>123770.69690457427</v>
      </c>
      <c r="L748" s="5">
        <f ca="1">VLOOKUP(CONCATENATE($F748," ",$G748),AllocFactorMatrix,(L$4+1),FALSE)*$E755</f>
        <v>3895.862103353586</v>
      </c>
      <c r="M748" s="5">
        <f ca="1">VLOOKUP(CONCATENATE($F748," ",$G748),AllocFactorMatrix,(M$4+1),FALSE)*$E755</f>
        <v>365.34148194673156</v>
      </c>
      <c r="N748" s="5">
        <f t="shared" ca="1" si="401"/>
        <v>128031.90048987459</v>
      </c>
      <c r="O748" s="5">
        <f ca="1">VLOOKUP(CONCATENATE($F748," ",$G748),AllocFactorMatrix,(O$4+1),FALSE)*$E755</f>
        <v>94084.983511523125</v>
      </c>
      <c r="P748" s="5">
        <f ca="1">VLOOKUP(CONCATENATE($F748," ",$G748),AllocFactorMatrix,(P$4+1),FALSE)*$E755</f>
        <v>17530.773495228943</v>
      </c>
      <c r="Q748" s="5">
        <f ca="1">VLOOKUP(CONCATENATE($F748," ",$G748),AllocFactorMatrix,(Q$4+1),FALSE)*$E755</f>
        <v>7921.8301194830638</v>
      </c>
      <c r="R748" s="5">
        <f ca="1">VLOOKUP(CONCATENATE($F748," ",$G748),AllocFactorMatrix,(R$4+1),FALSE)*$E755</f>
        <v>356.23584538034703</v>
      </c>
      <c r="S748" s="5">
        <f t="shared" ca="1" si="403"/>
        <v>119893.82297161547</v>
      </c>
      <c r="T748" s="5">
        <f ca="1">VLOOKUP(CONCATENATE($F748," ",$G748),AllocFactorMatrix,(T$4+1),FALSE)*$E755</f>
        <v>3286.6294575733045</v>
      </c>
      <c r="U748" s="5">
        <f ca="1">VLOOKUP(CONCATENATE($F748," ",$G748),AllocFactorMatrix,(U$4+1),FALSE)*$E755</f>
        <v>53785.131091203089</v>
      </c>
      <c r="V748" s="5">
        <f ca="1">VLOOKUP(CONCATENATE($F748," ",$G748),AllocFactorMatrix,(V$4+1),FALSE)*$E755</f>
        <v>284255.92909550958</v>
      </c>
      <c r="W748" s="5">
        <f ca="1">VLOOKUP(CONCATENATE($F748," ",$G748),AllocFactorMatrix,(W$4+1),FALSE)*$E755</f>
        <v>51331.909461857103</v>
      </c>
      <c r="X748" s="5">
        <f ca="1">SUBTOTAL(9,T748:W748)</f>
        <v>392659.59910614305</v>
      </c>
      <c r="Y748" s="5">
        <f ca="1">VLOOKUP(CONCATENATE($F748," ",$G748),AllocFactorMatrix,(Y$4+1),FALSE)*$E755</f>
        <v>28893.349142288018</v>
      </c>
      <c r="Z748" s="5">
        <f ca="1">VLOOKUP(CONCATENATE($F748," ",$G748),AllocFactorMatrix,(Z$4+1),FALSE)*$E755</f>
        <v>483.95255377670838</v>
      </c>
      <c r="AA748" s="5">
        <f t="shared" ca="1" si="402"/>
        <v>29377.301696064726</v>
      </c>
      <c r="AB748" s="5">
        <f ca="1">VLOOKUP(CONCATENATE($F748," ",$G748),AllocFactorMatrix,(AB$4+1),FALSE)*$E755</f>
        <v>374.93410601906947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123.46237913666491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28.944926688656714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196.52108829572492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105.57104357191932</v>
      </c>
      <c r="Z749" s="5">
        <f ca="1">VLOOKUP(CONCATENATE($F749," ",$G749),AllocFactorMatrix,(Z$4+1),FALSE)*$E755</f>
        <v>1.7682746257589668</v>
      </c>
      <c r="AA749" s="5">
        <f t="shared" ca="1" si="402"/>
        <v>107.33931819767828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26.20497999822129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2.9447292497156643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0.21217702494697485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81738.375876586608</v>
      </c>
      <c r="L751" s="5">
        <f ca="1">VLOOKUP(CONCATENATE($F751," ",$G751),AllocFactorMatrix,(L$4+1),FALSE)*$E755</f>
        <v>2526.1411347938956</v>
      </c>
      <c r="M751" s="5">
        <f ca="1">VLOOKUP(CONCATENATE($F751," ",$G751),AllocFactorMatrix,(M$4+1),FALSE)*$E755</f>
        <v>0</v>
      </c>
      <c r="N751" s="5">
        <f t="shared" ca="1" si="401"/>
        <v>84264.517011380507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855.81935481878043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220497.33588612426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7538.7596357941793</v>
      </c>
      <c r="Z752" s="5">
        <f ca="1">VLOOKUP(CONCATENATE($F752," ",$G752),AllocFactorMatrix,(Z$4+1),FALSE)*$E755</f>
        <v>0</v>
      </c>
      <c r="AA752" s="5">
        <f t="shared" ca="1" si="402"/>
        <v>7538.7596357941793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432.07003846155601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8883.3071653877614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27173.140705213151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106.05214091796408</v>
      </c>
      <c r="S753" s="5">
        <f t="shared" ca="1" si="403"/>
        <v>34605.425644347815</v>
      </c>
      <c r="T753" s="5">
        <f ca="1">VLOOKUP(CONCATENATE($F753," ",$G753),AllocFactorMatrix,(T$4+1),FALSE)*$E755</f>
        <v>1041.3262448223513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103809.69253694556</v>
      </c>
      <c r="W753" s="5">
        <f ca="1">VLOOKUP(CONCATENATE($F753," ",$G753),AllocFactorMatrix,(W$4+1),FALSE)*$E755</f>
        <v>19695.128305099766</v>
      </c>
      <c r="X753" s="5">
        <f t="shared" ca="1" si="407"/>
        <v>142830.27595633041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1809.0300072320306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</v>
      </c>
      <c r="T754" s="5">
        <f ca="1">VLOOKUP(CONCATENATE($F754," ",$G754),AllocFactorMatrix,(T$4+1),FALSE)*$E755</f>
        <v>12.5813549008344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495.13521368220529</v>
      </c>
      <c r="Z754" s="5">
        <f ca="1">VLOOKUP(CONCATENATE($F754," ",$G754),AllocFactorMatrix,(Z$4+1),FALSE)*$E755</f>
        <v>7.84430249258142</v>
      </c>
      <c r="AA754" s="5">
        <f t="shared" ca="1" si="402"/>
        <v>502.97951617478668</v>
      </c>
      <c r="AB754" s="5">
        <f ca="1">VLOOKUP(CONCATENATE($F754," ",$G754),AllocFactorMatrix,(AB$4+1),FALSE)*$E755</f>
        <v>14.108847046148489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5994.3157936449734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3043956.0000000014</v>
      </c>
      <c r="I755" s="5">
        <f ca="1">VLOOKUP(CONCATENATE($F755," ",$G755),AllocFactorMatrix,(I$4+1),FALSE)*$E755</f>
        <v>1718449.9257155482</v>
      </c>
      <c r="J755" s="5">
        <f ca="1">VLOOKUP(CONCATENATE($F755," ",$G755),AllocFactorMatrix,(J$4+1),FALSE)*$E755</f>
        <v>109632.07411916237</v>
      </c>
      <c r="K755" s="5">
        <f ca="1">VLOOKUP(CONCATENATE($F755," ",$G755),AllocFactorMatrix,(K$4+1),FALSE)*$E755</f>
        <v>277631.55725909886</v>
      </c>
      <c r="L755" s="5">
        <f ca="1">VLOOKUP(CONCATENATE($F755," ",$G755),AllocFactorMatrix,(L$4+1),FALSE)*$E755</f>
        <v>9007.009225636084</v>
      </c>
      <c r="M755" s="5">
        <f ca="1">VLOOKUP(CONCATENATE($F755," ",$G755),AllocFactorMatrix,(M$4+1),FALSE)*$E755</f>
        <v>710.41159284485207</v>
      </c>
      <c r="N755" s="5">
        <f t="shared" ca="1" si="401"/>
        <v>287348.97807757981</v>
      </c>
      <c r="O755" s="5">
        <f ca="1">VLOOKUP(CONCATENATE($F755," ",$G755),AllocFactorMatrix,(O$4+1),FALSE)*$E755</f>
        <v>205211.32264834479</v>
      </c>
      <c r="P755" s="5">
        <f ca="1">VLOOKUP(CONCATENATE($F755," ",$G755),AllocFactorMatrix,(P$4+1),FALSE)*$E755</f>
        <v>34525.376210643619</v>
      </c>
      <c r="Q755" s="5">
        <f ca="1">VLOOKUP(CONCATENATE($F755," ",$G755),AllocFactorMatrix,(Q$4+1),FALSE)*$E755</f>
        <v>11136.24931022001</v>
      </c>
      <c r="R755" s="5">
        <f ca="1">VLOOKUP(CONCATENATE($F755," ",$G755),AllocFactorMatrix,(R$4+1),FALSE)*$E755</f>
        <v>618.69019886688704</v>
      </c>
      <c r="S755" s="5">
        <f t="shared" ca="1" si="403"/>
        <v>251491.63836807531</v>
      </c>
      <c r="T755" s="5">
        <f ca="1">VLOOKUP(CONCATENATE($F755," ",$G755),AllocFactorMatrix,(T$4+1),FALSE)*$E755</f>
        <v>7092.6179335193965</v>
      </c>
      <c r="U755" s="5">
        <f ca="1">VLOOKUP(CONCATENATE($F755," ",$G755),AllocFactorMatrix,(U$4+1),FALSE)*$E755</f>
        <v>107821.56994707274</v>
      </c>
      <c r="V755" s="5">
        <f ca="1">VLOOKUP(CONCATENATE($F755," ",$G755),AllocFactorMatrix,(V$4+1),FALSE)*$E755</f>
        <v>390698.61617803643</v>
      </c>
      <c r="W755" s="5">
        <f ca="1">VLOOKUP(CONCATENATE($F755," ",$G755),AllocFactorMatrix,(W$4+1),FALSE)*$E755</f>
        <v>71447.332766673877</v>
      </c>
      <c r="X755" s="5">
        <f t="shared" ca="1" si="407"/>
        <v>577060.13682530238</v>
      </c>
      <c r="Y755" s="5">
        <f ca="1">VLOOKUP(CONCATENATE($F755," ",$G755),AllocFactorMatrix,(Y$4+1),FALSE)*$E755</f>
        <v>62898.114821330586</v>
      </c>
      <c r="Z755" s="5">
        <f ca="1">VLOOKUP(CONCATENATE($F755," ",$G755),AllocFactorMatrix,(Z$4+1),FALSE)*$E755</f>
        <v>922.11391622990413</v>
      </c>
      <c r="AA755" s="5">
        <f t="shared" ca="1" si="402"/>
        <v>63820.228737560494</v>
      </c>
      <c r="AB755" s="5">
        <f ca="1">VLOOKUP(CONCATENATE($F755," ",$G755),AllocFactorMatrix,(AB$4+1),FALSE)*$E755</f>
        <v>852.41788528110055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7765323.6481613759</v>
      </c>
      <c r="I757" s="4">
        <f t="shared" ca="1" si="408"/>
        <v>3825066.3444770169</v>
      </c>
      <c r="J757" s="4">
        <f t="shared" ca="1" si="408"/>
        <v>189086.69722628483</v>
      </c>
      <c r="K757" s="4">
        <f t="shared" ca="1" si="408"/>
        <v>692613.73523277848</v>
      </c>
      <c r="L757" s="4">
        <f t="shared" ca="1" si="408"/>
        <v>21801.02133088847</v>
      </c>
      <c r="M757" s="4">
        <f t="shared" ca="1" si="408"/>
        <v>2044.4300207964061</v>
      </c>
      <c r="N757" s="4">
        <f t="shared" ca="1" si="408"/>
        <v>716459.18658446334</v>
      </c>
      <c r="O757" s="4">
        <f t="shared" ca="1" si="408"/>
        <v>526494.18229802395</v>
      </c>
      <c r="P757" s="4">
        <f t="shared" ca="1" si="408"/>
        <v>98101.205016335094</v>
      </c>
      <c r="Q757" s="4">
        <f t="shared" ca="1" si="408"/>
        <v>44330.107902397329</v>
      </c>
      <c r="R757" s="4">
        <f t="shared" ca="1" si="408"/>
        <v>1993.4753997783293</v>
      </c>
      <c r="S757" s="4">
        <f t="shared" ca="1" si="408"/>
        <v>670918.9706165347</v>
      </c>
      <c r="T757" s="4">
        <f t="shared" ca="1" si="408"/>
        <v>18391.79031763049</v>
      </c>
      <c r="U757" s="4">
        <f t="shared" ca="1" si="408"/>
        <v>300978.51492089365</v>
      </c>
      <c r="V757" s="4">
        <f t="shared" ca="1" si="408"/>
        <v>1590679.9083849103</v>
      </c>
      <c r="W757" s="4">
        <f t="shared" ca="1" si="408"/>
        <v>287250.42710568832</v>
      </c>
      <c r="X757" s="4">
        <f t="shared" ca="1" si="408"/>
        <v>2197300.6407291228</v>
      </c>
      <c r="Y757" s="4">
        <f t="shared" ca="1" si="408"/>
        <v>161685.52794248104</v>
      </c>
      <c r="Z757" s="4">
        <f t="shared" ca="1" si="408"/>
        <v>2708.170789449116</v>
      </c>
      <c r="AA757" s="4">
        <f t="shared" ca="1" si="408"/>
        <v>164393.69873193017</v>
      </c>
      <c r="AB757" s="4">
        <f t="shared" ca="1" si="408"/>
        <v>2098.1097960225907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17540.844198536579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5942.5792795987682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8883.3071653877614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27173.140705213151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106.05214091796408</v>
      </c>
      <c r="S762" s="4">
        <f t="shared" ca="1" si="413"/>
        <v>34605.425644347815</v>
      </c>
      <c r="T762" s="4">
        <f t="shared" ca="1" si="413"/>
        <v>1041.3262448223513</v>
      </c>
      <c r="U762" s="4">
        <f t="shared" ca="1" si="413"/>
        <v>18284.128869462729</v>
      </c>
      <c r="V762" s="4">
        <f t="shared" ca="1" si="413"/>
        <v>103809.69253694556</v>
      </c>
      <c r="W762" s="4">
        <f t="shared" ca="1" si="413"/>
        <v>19695.128305099766</v>
      </c>
      <c r="X762" s="4">
        <f t="shared" ca="1" si="413"/>
        <v>142830.27595633041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3367.2934289471746</v>
      </c>
      <c r="Z763" s="4">
        <f t="shared" ca="1" si="414"/>
        <v>60.125155642438678</v>
      </c>
      <c r="AA763" s="4">
        <f t="shared" ca="1" si="414"/>
        <v>3427.4185845896131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25944903</v>
      </c>
      <c r="I764" s="4">
        <f t="shared" ca="1" si="415"/>
        <v>14258617.938425744</v>
      </c>
      <c r="J764" s="4">
        <f t="shared" ca="1" si="415"/>
        <v>823444.20728838665</v>
      </c>
      <c r="K764" s="4">
        <f t="shared" ca="1" si="415"/>
        <v>2408012.8841939215</v>
      </c>
      <c r="L764" s="4">
        <f t="shared" ca="1" si="415"/>
        <v>78924.515341720951</v>
      </c>
      <c r="M764" s="4">
        <f t="shared" ca="1" si="415"/>
        <v>6806.9745647242098</v>
      </c>
      <c r="N764" s="4">
        <f t="shared" ca="1" si="415"/>
        <v>2493744.3741003671</v>
      </c>
      <c r="O764" s="4">
        <f t="shared" ca="1" si="415"/>
        <v>1772625.1666535407</v>
      </c>
      <c r="P764" s="4">
        <f t="shared" ca="1" si="415"/>
        <v>299256.65243542352</v>
      </c>
      <c r="Q764" s="4">
        <f t="shared" ca="1" si="415"/>
        <v>108232.21726376587</v>
      </c>
      <c r="R764" s="4">
        <f t="shared" ca="1" si="415"/>
        <v>5341.0731391690324</v>
      </c>
      <c r="S764" s="4">
        <f t="shared" ca="1" si="415"/>
        <v>2185455.1094918991</v>
      </c>
      <c r="T764" s="4">
        <f t="shared" ca="1" si="415"/>
        <v>60611.722248657105</v>
      </c>
      <c r="U764" s="4">
        <f t="shared" ca="1" si="415"/>
        <v>913812.17957275629</v>
      </c>
      <c r="V764" s="4">
        <f t="shared" ca="1" si="415"/>
        <v>3644792.6564508984</v>
      </c>
      <c r="W764" s="4">
        <f t="shared" ca="1" si="415"/>
        <v>583421.46418772382</v>
      </c>
      <c r="X764" s="4">
        <f t="shared" ca="1" si="415"/>
        <v>5202638.022460036</v>
      </c>
      <c r="Y764" s="4">
        <f t="shared" ca="1" si="415"/>
        <v>550679.95831537619</v>
      </c>
      <c r="Z764" s="4">
        <f t="shared" ca="1" si="415"/>
        <v>8145.0147557642449</v>
      </c>
      <c r="AA764" s="4">
        <f t="shared" ca="1" si="415"/>
        <v>558824.97307114035</v>
      </c>
      <c r="AB764" s="4">
        <f t="shared" ca="1" si="415"/>
        <v>7122.9867046596628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5" t="s">
        <v>541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7765323.6481613759</v>
      </c>
      <c r="I775" s="4">
        <f t="shared" ref="I775:AD775" ca="1" si="421">+I757+I766</f>
        <v>3825066.3444770169</v>
      </c>
      <c r="J775" s="4">
        <f t="shared" ca="1" si="421"/>
        <v>189086.69722628483</v>
      </c>
      <c r="K775" s="4">
        <f t="shared" ca="1" si="421"/>
        <v>692613.73523277848</v>
      </c>
      <c r="L775" s="4">
        <f t="shared" ca="1" si="421"/>
        <v>21801.02133088847</v>
      </c>
      <c r="M775" s="4">
        <f t="shared" ca="1" si="421"/>
        <v>2044.4300207964061</v>
      </c>
      <c r="N775" s="4">
        <f t="shared" ca="1" si="421"/>
        <v>716459.18658446334</v>
      </c>
      <c r="O775" s="4">
        <f t="shared" ca="1" si="421"/>
        <v>526494.18229802395</v>
      </c>
      <c r="P775" s="4">
        <f t="shared" ca="1" si="421"/>
        <v>98101.205016335094</v>
      </c>
      <c r="Q775" s="4">
        <f t="shared" ca="1" si="421"/>
        <v>44330.107902397329</v>
      </c>
      <c r="R775" s="4">
        <f t="shared" ca="1" si="421"/>
        <v>1993.4753997783293</v>
      </c>
      <c r="S775" s="4">
        <f t="shared" ca="1" si="421"/>
        <v>670918.9706165347</v>
      </c>
      <c r="T775" s="4">
        <f t="shared" ca="1" si="421"/>
        <v>18391.79031763049</v>
      </c>
      <c r="U775" s="4">
        <f t="shared" ca="1" si="421"/>
        <v>300978.51492089365</v>
      </c>
      <c r="V775" s="4">
        <f t="shared" ca="1" si="421"/>
        <v>1590679.9083849103</v>
      </c>
      <c r="W775" s="4">
        <f t="shared" ca="1" si="421"/>
        <v>287250.42710568832</v>
      </c>
      <c r="X775" s="4">
        <f t="shared" ca="1" si="421"/>
        <v>2197300.6407291228</v>
      </c>
      <c r="Y775" s="4">
        <f t="shared" ca="1" si="421"/>
        <v>161685.52794248104</v>
      </c>
      <c r="Z775" s="4">
        <f t="shared" ca="1" si="421"/>
        <v>2708.170789449116</v>
      </c>
      <c r="AA775" s="4">
        <f t="shared" ca="1" si="421"/>
        <v>164393.69873193017</v>
      </c>
      <c r="AB775" s="4">
        <f t="shared" ca="1" si="421"/>
        <v>2098.1097960225907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17540.844198536579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5942.5792795987682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8883.3071653877614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27173.140705213151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106.05214091796408</v>
      </c>
      <c r="S780" s="4">
        <f t="shared" ca="1" si="426"/>
        <v>34605.425644347815</v>
      </c>
      <c r="T780" s="4">
        <f t="shared" ca="1" si="426"/>
        <v>1041.3262448223513</v>
      </c>
      <c r="U780" s="4">
        <f t="shared" ca="1" si="426"/>
        <v>18284.128869462729</v>
      </c>
      <c r="V780" s="4">
        <f t="shared" ca="1" si="426"/>
        <v>103809.69253694556</v>
      </c>
      <c r="W780" s="4">
        <f t="shared" ca="1" si="426"/>
        <v>19695.128305099766</v>
      </c>
      <c r="X780" s="4">
        <f t="shared" ca="1" si="426"/>
        <v>142830.27595633041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3367.2934289471746</v>
      </c>
      <c r="Z781" s="4">
        <f t="shared" ca="1" si="427"/>
        <v>60.125155642438678</v>
      </c>
      <c r="AA781" s="4">
        <f t="shared" ca="1" si="427"/>
        <v>3427.4185845896131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1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25944903</v>
      </c>
      <c r="I782" s="60">
        <f t="shared" ca="1" si="428"/>
        <v>14258617.938425744</v>
      </c>
      <c r="J782" s="60">
        <f t="shared" ca="1" si="428"/>
        <v>823444.20728838665</v>
      </c>
      <c r="K782" s="60">
        <f t="shared" ca="1" si="428"/>
        <v>2408012.8841939215</v>
      </c>
      <c r="L782" s="60">
        <f t="shared" ca="1" si="428"/>
        <v>78924.515341720951</v>
      </c>
      <c r="M782" s="60">
        <f t="shared" ca="1" si="428"/>
        <v>6806.9745647242098</v>
      </c>
      <c r="N782" s="60">
        <f t="shared" ca="1" si="428"/>
        <v>2493744.3741003671</v>
      </c>
      <c r="O782" s="60">
        <f t="shared" ca="1" si="428"/>
        <v>1772625.1666535407</v>
      </c>
      <c r="P782" s="60">
        <f t="shared" ca="1" si="428"/>
        <v>299256.65243542352</v>
      </c>
      <c r="Q782" s="60">
        <f t="shared" ca="1" si="428"/>
        <v>108232.21726376587</v>
      </c>
      <c r="R782" s="60">
        <f t="shared" ca="1" si="428"/>
        <v>5341.0731391690324</v>
      </c>
      <c r="S782" s="60">
        <f t="shared" ca="1" si="428"/>
        <v>2185455.1094918991</v>
      </c>
      <c r="T782" s="60">
        <f t="shared" ca="1" si="428"/>
        <v>60611.722248657105</v>
      </c>
      <c r="U782" s="60">
        <f t="shared" ca="1" si="428"/>
        <v>913812.17957275629</v>
      </c>
      <c r="V782" s="60">
        <f t="shared" ca="1" si="428"/>
        <v>3644792.6564508984</v>
      </c>
      <c r="W782" s="60">
        <f t="shared" ca="1" si="428"/>
        <v>583421.46418772382</v>
      </c>
      <c r="X782" s="60">
        <f t="shared" ca="1" si="428"/>
        <v>5202638.022460036</v>
      </c>
      <c r="Y782" s="60">
        <f t="shared" ca="1" si="428"/>
        <v>550679.95831537619</v>
      </c>
      <c r="Z782" s="60">
        <f t="shared" ca="1" si="428"/>
        <v>8145.0147557642449</v>
      </c>
      <c r="AA782" s="60">
        <f t="shared" ca="1" si="428"/>
        <v>558824.97307114035</v>
      </c>
      <c r="AB782" s="60">
        <f t="shared" ca="1" si="428"/>
        <v>7122.9867046596628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1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-190735044.92217398</v>
      </c>
      <c r="I785" s="5">
        <f ca="1">VLOOKUP(CONCATENATE($F785," ",$G785),AllocFactorMatrix,(I$4+1),FALSE)*$E792</f>
        <v>-93952838.812695682</v>
      </c>
      <c r="J785" s="5">
        <f ca="1">VLOOKUP(CONCATENATE($F785," ",$G785),AllocFactorMatrix,(J$4+1),FALSE)*$E792</f>
        <v>-4644424.5370481499</v>
      </c>
      <c r="K785" s="5">
        <f ca="1">VLOOKUP(CONCATENATE($F785," ",$G785),AllocFactorMatrix,(K$4+1),FALSE)*$E792</f>
        <v>-17012260.903590012</v>
      </c>
      <c r="L785" s="5">
        <f ca="1">VLOOKUP(CONCATENATE($F785," ",$G785),AllocFactorMatrix,(L$4+1),FALSE)*$E792</f>
        <v>-535485.57295237039</v>
      </c>
      <c r="M785" s="5">
        <f ca="1">VLOOKUP(CONCATENATE($F785," ",$G785),AllocFactorMatrix,(M$4+1),FALSE)*$E792</f>
        <v>-50216.123567389513</v>
      </c>
      <c r="N785" s="5">
        <f t="shared" ref="N785:N808" ca="1" si="430">SUBTOTAL(9,K785:M785)</f>
        <v>-17597962.600109775</v>
      </c>
      <c r="O785" s="5">
        <f ca="1">VLOOKUP(CONCATENATE($F785," ",$G785),AllocFactorMatrix,(O$4+1),FALSE)*$E792</f>
        <v>-12931964.72701481</v>
      </c>
      <c r="P785" s="5">
        <f ca="1">VLOOKUP(CONCATENATE($F785," ",$G785),AllocFactorMatrix,(P$4+1),FALSE)*$E792</f>
        <v>-2409601.7878328133</v>
      </c>
      <c r="Q785" s="5">
        <f ca="1">VLOOKUP(CONCATENATE($F785," ",$G785),AllocFactorMatrix,(Q$4+1),FALSE)*$E792</f>
        <v>-1088854.1811352018</v>
      </c>
      <c r="R785" s="5">
        <f ca="1">VLOOKUP(CONCATENATE($F785," ",$G785),AllocFactorMatrix,(R$4+1),FALSE)*$E792</f>
        <v>-48964.555394673836</v>
      </c>
      <c r="S785" s="5">
        <f ca="1">SUBTOTAL(9,O785:R785)</f>
        <v>-16479385.251377499</v>
      </c>
      <c r="T785" s="5">
        <f ca="1">VLOOKUP(CONCATENATE($F785," ",$G785),AllocFactorMatrix,(T$4+1),FALSE)*$E792</f>
        <v>-451746.65105723555</v>
      </c>
      <c r="U785" s="5">
        <f ca="1">VLOOKUP(CONCATENATE($F785," ",$G785),AllocFactorMatrix,(U$4+1),FALSE)*$E792</f>
        <v>-7392756.9751247093</v>
      </c>
      <c r="V785" s="5">
        <f ca="1">VLOOKUP(CONCATENATE($F785," ",$G785),AllocFactorMatrix,(V$4+1),FALSE)*$E792</f>
        <v>-39070928.338502958</v>
      </c>
      <c r="W785" s="5">
        <f ca="1">VLOOKUP(CONCATENATE($F785," ",$G785),AllocFactorMatrix,(W$4+1),FALSE)*$E792</f>
        <v>-7055562.0860554408</v>
      </c>
      <c r="X785" s="5">
        <f ca="1">SUBTOTAL(9,T785:W785)</f>
        <v>-53970994.050740346</v>
      </c>
      <c r="Y785" s="5">
        <f ca="1">VLOOKUP(CONCATENATE($F785," ",$G785),AllocFactorMatrix,(Y$4+1),FALSE)*$E792</f>
        <v>-3971385.8472178988</v>
      </c>
      <c r="Z785" s="5">
        <f ca="1">VLOOKUP(CONCATENATE($F785," ",$G785),AllocFactorMatrix,(Z$4+1),FALSE)*$E792</f>
        <v>-66519.194895991284</v>
      </c>
      <c r="AA785" s="5">
        <f t="shared" ref="AA785:AA808" ca="1" si="431">SUBTOTAL(9,Y785:Z785)</f>
        <v>-4037905.0421138899</v>
      </c>
      <c r="AB785" s="5">
        <f ca="1">VLOOKUP(CONCATENATE($F785," ",$G785),AllocFactorMatrix,(AB$4+1),FALSE)*$E792</f>
        <v>-51534.628088653459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-101093773.26636152</v>
      </c>
      <c r="I786" s="5">
        <f ca="1">VLOOKUP(CONCATENATE($F786," ",$G786),AllocFactorMatrix,(I$4+1),FALSE)*$E792</f>
        <v>-49797073.152116194</v>
      </c>
      <c r="J786" s="5">
        <f ca="1">VLOOKUP(CONCATENATE($F786," ",$G786),AllocFactorMatrix,(J$4+1),FALSE)*$E792</f>
        <v>-2461647.2620050078</v>
      </c>
      <c r="K786" s="5">
        <f ca="1">VLOOKUP(CONCATENATE($F786," ",$G786),AllocFactorMatrix,(K$4+1),FALSE)*$E792</f>
        <v>-9016872.8417866901</v>
      </c>
      <c r="L786" s="5">
        <f ca="1">VLOOKUP(CONCATENATE($F786," ",$G786),AllocFactorMatrix,(L$4+1),FALSE)*$E792</f>
        <v>-283819.14357449702</v>
      </c>
      <c r="M786" s="5">
        <f ca="1">VLOOKUP(CONCATENATE($F786," ",$G786),AllocFactorMatrix,(M$4+1),FALSE)*$E792</f>
        <v>-26615.651110726187</v>
      </c>
      <c r="N786" s="5">
        <f t="shared" ca="1" si="430"/>
        <v>-9327307.6364719123</v>
      </c>
      <c r="O786" s="5">
        <f ca="1">VLOOKUP(CONCATENATE($F786," ",$G786),AllocFactorMatrix,(O$4+1),FALSE)*$E792</f>
        <v>-6854226.0313769653</v>
      </c>
      <c r="P786" s="5">
        <f ca="1">VLOOKUP(CONCATENATE($F786," ",$G786),AllocFactorMatrix,(P$4+1),FALSE)*$E792</f>
        <v>-1277142.0003113984</v>
      </c>
      <c r="Q786" s="5">
        <f ca="1">VLOOKUP(CONCATENATE($F786," ",$G786),AllocFactorMatrix,(Q$4+1),FALSE)*$E792</f>
        <v>-577116.68955606222</v>
      </c>
      <c r="R786" s="5">
        <f ca="1">VLOOKUP(CONCATENATE($F786," ",$G786),AllocFactorMatrix,(R$4+1),FALSE)*$E792</f>
        <v>-25952.292423120878</v>
      </c>
      <c r="S786" s="5">
        <f t="shared" ref="S786:S808" ca="1" si="432">SUBTOTAL(9,O786:R786)</f>
        <v>-8734437.0136675481</v>
      </c>
      <c r="T786" s="5">
        <f ca="1">VLOOKUP(CONCATENATE($F786," ",$G786),AllocFactorMatrix,(T$4+1),FALSE)*$E792</f>
        <v>-239435.67127085963</v>
      </c>
      <c r="U786" s="5">
        <f ca="1">VLOOKUP(CONCATENATE($F786," ",$G786),AllocFactorMatrix,(U$4+1),FALSE)*$E792</f>
        <v>-3918323.9648566805</v>
      </c>
      <c r="V786" s="5">
        <f ca="1">VLOOKUP(CONCATENATE($F786," ",$G786),AllocFactorMatrix,(V$4+1),FALSE)*$E792</f>
        <v>-20708452.253074586</v>
      </c>
      <c r="W786" s="5">
        <f ca="1">VLOOKUP(CONCATENATE($F786," ",$G786),AllocFactorMatrix,(W$4+1),FALSE)*$E792</f>
        <v>-3739603.2495520883</v>
      </c>
      <c r="X786" s="5">
        <f t="shared" ref="X786:X792" ca="1" si="433">SUBTOTAL(9,T786:W786)</f>
        <v>-28605815.138754215</v>
      </c>
      <c r="Y786" s="5">
        <f ca="1">VLOOKUP(CONCATENATE($F786," ",$G786),AllocFactorMatrix,(Y$4+1),FALSE)*$E792</f>
        <v>-2104921.9379464374</v>
      </c>
      <c r="Z786" s="5">
        <f ca="1">VLOOKUP(CONCATENATE($F786," ",$G786),AllocFactorMatrix,(Z$4+1),FALSE)*$E792</f>
        <v>-35256.637863378164</v>
      </c>
      <c r="AA786" s="5">
        <f t="shared" ca="1" si="431"/>
        <v>-2140178.5758098154</v>
      </c>
      <c r="AB786" s="5">
        <f ca="1">VLOOKUP(CONCATENATE($F786," ",$G786),AllocFactorMatrix,(AB$4+1),FALSE)*$E792</f>
        <v>-27314.487536815144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-22207267.010325149</v>
      </c>
      <c r="I787" s="5">
        <f ca="1">VLOOKUP(CONCATENATE($F787," ",$G787),AllocFactorMatrix,(I$4+1),FALSE)*$E792</f>
        <v>-10811995.068168836</v>
      </c>
      <c r="J787" s="5">
        <f ca="1">VLOOKUP(CONCATENATE($F787," ",$G787),AllocFactorMatrix,(J$4+1),FALSE)*$E792</f>
        <v>-521801.02575858968</v>
      </c>
      <c r="K787" s="5">
        <f ca="1">VLOOKUP(CONCATENATE($F787," ",$G787),AllocFactorMatrix,(K$4+1),FALSE)*$E792</f>
        <v>-1898286.6180486353</v>
      </c>
      <c r="L787" s="5">
        <f ca="1">VLOOKUP(CONCATENATE($F787," ",$G787),AllocFactorMatrix,(L$4+1),FALSE)*$E792</f>
        <v>-58636.287575386545</v>
      </c>
      <c r="M787" s="5">
        <f ca="1">VLOOKUP(CONCATENATE($F787," ",$G787),AllocFactorMatrix,(M$4+1),FALSE)*$E792</f>
        <v>-7302.8395095209235</v>
      </c>
      <c r="N787" s="5">
        <f t="shared" ca="1" si="430"/>
        <v>-1964225.7451335427</v>
      </c>
      <c r="O787" s="5">
        <f ca="1">VLOOKUP(CONCATENATE($F787," ",$G787),AllocFactorMatrix,(O$4+1),FALSE)*$E792</f>
        <v>-1434185.2098045102</v>
      </c>
      <c r="P787" s="5">
        <f ca="1">VLOOKUP(CONCATENATE($F787," ",$G787),AllocFactorMatrix,(P$4+1),FALSE)*$E792</f>
        <v>-266613.35773228324</v>
      </c>
      <c r="Q787" s="5">
        <f ca="1">VLOOKUP(CONCATENATE($F787," ",$G787),AllocFactorMatrix,(Q$4+1),FALSE)*$E792</f>
        <v>-158638.12465171079</v>
      </c>
      <c r="R787" s="5">
        <f ca="1">VLOOKUP(CONCATENATE($F787," ",$G787),AllocFactorMatrix,(R$4+1),FALSE)*$E792</f>
        <v>0</v>
      </c>
      <c r="S787" s="5">
        <f t="shared" ca="1" si="432"/>
        <v>-1859436.6921885042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-819826.48720248288</v>
      </c>
      <c r="V787" s="5">
        <f ca="1">VLOOKUP(CONCATENATE($F787," ",$G787),AllocFactorMatrix,(V$4+1),FALSE)*$E792</f>
        <v>-5711471.3387718713</v>
      </c>
      <c r="W787" s="5">
        <f ca="1">VLOOKUP(CONCATENATE($F787," ",$G787),AllocFactorMatrix,(W$4+1),FALSE)*$E792</f>
        <v>0</v>
      </c>
      <c r="X787" s="5">
        <f t="shared" ca="1" si="433"/>
        <v>-6581377.1109286686</v>
      </c>
      <c r="Y787" s="5">
        <f ca="1">VLOOKUP(CONCATENATE($F787," ",$G787),AllocFactorMatrix,(Y$4+1),FALSE)*$E792</f>
        <v>-431647.73003500764</v>
      </c>
      <c r="Z787" s="5">
        <f ca="1">VLOOKUP(CONCATENATE($F787," ",$G787),AllocFactorMatrix,(Z$4+1),FALSE)*$E792</f>
        <v>-7195.5793867082211</v>
      </c>
      <c r="AA787" s="5">
        <f t="shared" ca="1" si="431"/>
        <v>-438843.30942171585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-19599.061838938698</v>
      </c>
      <c r="AD787" s="5">
        <f ca="1">VLOOKUP(CONCATENATE($F787," ",$G787),AllocFactorMatrix,(AD$4+1),FALSE)*$E792</f>
        <v>-4224.9293556893499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-101893988.73801409</v>
      </c>
      <c r="I788" s="5">
        <f ca="1">VLOOKUP(CONCATENATE($F788," ",$G788),AllocFactorMatrix,(I$4+1),FALSE)*$E792</f>
        <v>-68100098.505970508</v>
      </c>
      <c r="J788" s="5">
        <f ca="1">VLOOKUP(CONCATENATE($F788," ",$G788),AllocFactorMatrix,(J$4+1),FALSE)*$E792</f>
        <v>-3210060.8657487785</v>
      </c>
      <c r="K788" s="5">
        <f ca="1">VLOOKUP(CONCATENATE($F788," ",$G788),AllocFactorMatrix,(K$4+1),FALSE)*$E792</f>
        <v>-11655928.015759408</v>
      </c>
      <c r="L788" s="5">
        <f ca="1">VLOOKUP(CONCATENATE($F788," ",$G788),AllocFactorMatrix,(L$4+1),FALSE)*$E792</f>
        <v>-360228.82653386076</v>
      </c>
      <c r="M788" s="5">
        <f ca="1">VLOOKUP(CONCATENATE($F788," ",$G788),AllocFactorMatrix,(M$4+1),FALSE)*$E792</f>
        <v>0</v>
      </c>
      <c r="N788" s="5">
        <f t="shared" ca="1" si="430"/>
        <v>-12016156.84229327</v>
      </c>
      <c r="O788" s="5">
        <f ca="1">VLOOKUP(CONCATENATE($F788," ",$G788),AllocFactorMatrix,(O$4+1),FALSE)*$E792</f>
        <v>-8739908.7297994513</v>
      </c>
      <c r="P788" s="5">
        <f ca="1">VLOOKUP(CONCATENATE($F788," ",$G788),AllocFactorMatrix,(P$4+1),FALSE)*$E792</f>
        <v>-1627808.5890687173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-10367717.318868168</v>
      </c>
      <c r="T788" s="5">
        <f ca="1">VLOOKUP(CONCATENATE($F788," ",$G788),AllocFactorMatrix,(T$4+1),FALSE)*$E792</f>
        <v>-311572.36022102181</v>
      </c>
      <c r="U788" s="5">
        <f ca="1">VLOOKUP(CONCATENATE($F788," ",$G788),AllocFactorMatrix,(U$4+1),FALSE)*$E792</f>
        <v>-5024957.1300643096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-5336529.4902853314</v>
      </c>
      <c r="Y788" s="5">
        <f ca="1">VLOOKUP(CONCATENATE($F788," ",$G788),AllocFactorMatrix,(Y$4+1),FALSE)*$E792</f>
        <v>-2635484.1299155476</v>
      </c>
      <c r="Z788" s="5">
        <f ca="1">VLOOKUP(CONCATENATE($F788," ",$G788),AllocFactorMatrix,(Z$4+1),FALSE)*$E792</f>
        <v>-43970.191923116588</v>
      </c>
      <c r="AA788" s="5">
        <f t="shared" ca="1" si="431"/>
        <v>-2679454.3218386644</v>
      </c>
      <c r="AB788" s="5">
        <f ca="1">VLOOKUP(CONCATENATE($F788," ",$G788),AllocFactorMatrix,(AB$4+1),FALSE)*$E792</f>
        <v>-35623.223006835273</v>
      </c>
      <c r="AC788" s="5">
        <f ca="1">VLOOKUP(CONCATENATE($F788," ",$G788),AllocFactorMatrix,(AC$4+1),FALSE)*$E792</f>
        <v>-122040.21290223283</v>
      </c>
      <c r="AD788" s="5">
        <f ca="1">VLOOKUP(CONCATENATE($F788," ",$G788),AllocFactorMatrix,(AD$4+1),FALSE)*$E792</f>
        <v>-26307.957100315078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-52433147.483230583</v>
      </c>
      <c r="I789" s="5">
        <f ca="1">VLOOKUP(CONCATENATE($F789," ",$G789),AllocFactorMatrix,(I$4+1),FALSE)*$E792</f>
        <v>-39204340.485367507</v>
      </c>
      <c r="J789" s="5">
        <f ca="1">VLOOKUP(CONCATENATE($F789," ",$G789),AllocFactorMatrix,(J$4+1),FALSE)*$E792</f>
        <v>-1890053.7495902199</v>
      </c>
      <c r="K789" s="5">
        <f ca="1">VLOOKUP(CONCATENATE($F789," ",$G789),AllocFactorMatrix,(K$4+1),FALSE)*$E792</f>
        <v>-5703079.8186521931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-5703079.8186521931</v>
      </c>
      <c r="O789" s="5">
        <f ca="1">VLOOKUP(CONCATENATE($F789," ",$G789),AllocFactorMatrix,(O$4+1),FALSE)*$E792</f>
        <v>-3634024.658189375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-3634024.658189375</v>
      </c>
      <c r="T789" s="5">
        <f ca="1">VLOOKUP(CONCATENATE($F789," ",$G789),AllocFactorMatrix,(T$4+1),FALSE)*$E792</f>
        <v>-98256.403059176475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-98256.403059176475</v>
      </c>
      <c r="Y789" s="5">
        <f ca="1">VLOOKUP(CONCATENATE($F789," ",$G789),AllocFactorMatrix,(Y$4+1),FALSE)*$E792</f>
        <v>-1340388.5285564535</v>
      </c>
      <c r="Z789" s="5">
        <f ca="1">VLOOKUP(CONCATENATE($F789," ",$G789),AllocFactorMatrix,(Z$4+1),FALSE)*$E792</f>
        <v>0</v>
      </c>
      <c r="AA789" s="5">
        <f t="shared" ca="1" si="431"/>
        <v>-1340388.5285564535</v>
      </c>
      <c r="AB789" s="5">
        <f ca="1">VLOOKUP(CONCATENATE($F789," ",$G789),AllocFactorMatrix,(AB$4+1),FALSE)*$E792</f>
        <v>-13909.25487952044</v>
      </c>
      <c r="AC789" s="5">
        <f ca="1">VLOOKUP(CONCATENATE($F789," ",$G789),AllocFactorMatrix,(AC$4+1),FALSE)*$E792</f>
        <v>-472272.70029387111</v>
      </c>
      <c r="AD789" s="5">
        <f ca="1">VLOOKUP(CONCATENATE($F789," ",$G789),AllocFactorMatrix,(AD$4+1),FALSE)*$E792</f>
        <v>-76821.884642274439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-1611631.4124909041</v>
      </c>
      <c r="I790" s="5">
        <f ca="1">VLOOKUP(CONCATENATE($F790," ",$G790),AllocFactorMatrix,(I$4+1),FALSE)*$E792</f>
        <v>-604727.76303466805</v>
      </c>
      <c r="J790" s="5">
        <f ca="1">VLOOKUP(CONCATENATE($F790," ",$G790),AllocFactorMatrix,(J$4+1),FALSE)*$E792</f>
        <v>-39190.266671318888</v>
      </c>
      <c r="K790" s="5">
        <f ca="1">VLOOKUP(CONCATENATE($F790," ",$G790),AllocFactorMatrix,(K$4+1),FALSE)*$E792</f>
        <v>-131487.59305339929</v>
      </c>
      <c r="L790" s="5">
        <f ca="1">VLOOKUP(CONCATENATE($F790," ",$G790),AllocFactorMatrix,(L$4+1),FALSE)*$E792</f>
        <v>-4178.9742147635443</v>
      </c>
      <c r="M790" s="5">
        <f ca="1">VLOOKUP(CONCATENATE($F790," ",$G790),AllocFactorMatrix,(M$4+1),FALSE)*$E792</f>
        <v>-385.25256951517804</v>
      </c>
      <c r="N790" s="5">
        <f t="shared" ca="1" si="430"/>
        <v>-136051.81983767802</v>
      </c>
      <c r="O790" s="5">
        <f ca="1">VLOOKUP(CONCATENATE($F790," ",$G790),AllocFactorMatrix,(O$4+1),FALSE)*$E792</f>
        <v>-119879.07326720128</v>
      </c>
      <c r="P790" s="5">
        <f ca="1">VLOOKUP(CONCATENATE($F790," ",$G790),AllocFactorMatrix,(P$4+1),FALSE)*$E792</f>
        <v>-22223.273510672356</v>
      </c>
      <c r="Q790" s="5">
        <f ca="1">VLOOKUP(CONCATENATE($F790," ",$G790),AllocFactorMatrix,(Q$4+1),FALSE)*$E792</f>
        <v>-10097.686657965734</v>
      </c>
      <c r="R790" s="5">
        <f ca="1">VLOOKUP(CONCATENATE($F790," ",$G790),AllocFactorMatrix,(R$4+1),FALSE)*$E792</f>
        <v>-467.86760901764688</v>
      </c>
      <c r="S790" s="5">
        <f t="shared" ca="1" si="432"/>
        <v>-152667.90104485702</v>
      </c>
      <c r="T790" s="5">
        <f ca="1">VLOOKUP(CONCATENATE($F790," ",$G790),AllocFactorMatrix,(T$4+1),FALSE)*$E792</f>
        <v>-4593.9932579883589</v>
      </c>
      <c r="U790" s="5">
        <f ca="1">VLOOKUP(CONCATENATE($F790," ",$G790),AllocFactorMatrix,(U$4+1),FALSE)*$E792</f>
        <v>-80663.639442633925</v>
      </c>
      <c r="V790" s="5">
        <f ca="1">VLOOKUP(CONCATENATE($F790," ",$G790),AllocFactorMatrix,(V$4+1),FALSE)*$E792</f>
        <v>-457974.65491703898</v>
      </c>
      <c r="W790" s="5">
        <f ca="1">VLOOKUP(CONCATENATE($F790," ",$G790),AllocFactorMatrix,(W$4+1),FALSE)*$E792</f>
        <v>-86888.510780096229</v>
      </c>
      <c r="X790" s="5">
        <f t="shared" ca="1" si="433"/>
        <v>-630120.79839775758</v>
      </c>
      <c r="Y790" s="5">
        <f ca="1">VLOOKUP(CONCATENATE($F790," ",$G790),AllocFactorMatrix,(Y$4+1),FALSE)*$E792</f>
        <v>-32478.854519283483</v>
      </c>
      <c r="Z790" s="5">
        <f ca="1">VLOOKUP(CONCATENATE($F790," ",$G790),AllocFactorMatrix,(Z$4+1),FALSE)*$E792</f>
        <v>-528.70397526252475</v>
      </c>
      <c r="AA790" s="5">
        <f t="shared" ca="1" si="431"/>
        <v>-33007.558494546007</v>
      </c>
      <c r="AB790" s="5">
        <f ca="1">VLOOKUP(CONCATENATE($F790," ",$G790),AllocFactorMatrix,(AB$4+1),FALSE)*$E792</f>
        <v>-589.72675525386273</v>
      </c>
      <c r="AC790" s="5">
        <f ca="1">VLOOKUP(CONCATENATE($F790," ",$G790),AllocFactorMatrix,(AC$4+1),FALSE)*$E792</f>
        <v>-12752.051390319344</v>
      </c>
      <c r="AD790" s="5">
        <f ca="1">VLOOKUP(CONCATENATE($F790," ",$G790),AllocFactorMatrix,(AD$4+1),FALSE)*$E792</f>
        <v>-2523.5268645052074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-25240582.16740378</v>
      </c>
      <c r="I791" s="5">
        <f ca="1">VLOOKUP(CONCATENATE($F791," ",$G791),AllocFactorMatrix,(I$4+1),FALSE)*$E792</f>
        <v>-11803471.887599286</v>
      </c>
      <c r="J791" s="5">
        <f ca="1">VLOOKUP(CONCATENATE($F791," ",$G791),AllocFactorMatrix,(J$4+1),FALSE)*$E792</f>
        <v>-3092314.2040759483</v>
      </c>
      <c r="K791" s="5">
        <f ca="1">VLOOKUP(CONCATENATE($F791," ",$G791),AllocFactorMatrix,(K$4+1),FALSE)*$E792</f>
        <v>-877819.36687357735</v>
      </c>
      <c r="L791" s="5">
        <f ca="1">VLOOKUP(CONCATENATE($F791," ",$G791),AllocFactorMatrix,(L$4+1),FALSE)*$E792</f>
        <v>-283355.23789837293</v>
      </c>
      <c r="M791" s="5">
        <f ca="1">VLOOKUP(CONCATENATE($F791," ",$G791),AllocFactorMatrix,(M$4+1),FALSE)*$E792</f>
        <v>-45994.261506627343</v>
      </c>
      <c r="N791" s="5">
        <f t="shared" ca="1" si="430"/>
        <v>-1207168.8662785776</v>
      </c>
      <c r="O791" s="5">
        <f ca="1">VLOOKUP(CONCATENATE($F791," ",$G791),AllocFactorMatrix,(O$4+1),FALSE)*$E792</f>
        <v>-249112.34978686937</v>
      </c>
      <c r="P791" s="5">
        <f ca="1">VLOOKUP(CONCATENATE($F791," ",$G791),AllocFactorMatrix,(P$4+1),FALSE)*$E792</f>
        <v>-73765.261223476336</v>
      </c>
      <c r="Q791" s="5">
        <f ca="1">VLOOKUP(CONCATENATE($F791," ",$G791),AllocFactorMatrix,(Q$4+1),FALSE)*$E792</f>
        <v>-160235.6263932065</v>
      </c>
      <c r="R791" s="5">
        <f ca="1">VLOOKUP(CONCATENATE($F791," ",$G791),AllocFactorMatrix,(R$4+1),FALSE)*$E792</f>
        <v>-28157.236127155247</v>
      </c>
      <c r="S791" s="5">
        <f t="shared" ca="1" si="432"/>
        <v>-511270.47353070742</v>
      </c>
      <c r="T791" s="5">
        <f ca="1">VLOOKUP(CONCATENATE($F791," ",$G791),AllocFactorMatrix,(T$4+1),FALSE)*$E792</f>
        <v>-1714.555443205461</v>
      </c>
      <c r="U791" s="5">
        <f ca="1">VLOOKUP(CONCATENATE($F791," ",$G791),AllocFactorMatrix,(U$4+1),FALSE)*$E792</f>
        <v>-43763.385150167822</v>
      </c>
      <c r="V791" s="5">
        <f ca="1">VLOOKUP(CONCATENATE($F791," ",$G791),AllocFactorMatrix,(V$4+1),FALSE)*$E792</f>
        <v>-235643.5663131839</v>
      </c>
      <c r="W791" s="5">
        <f ca="1">VLOOKUP(CONCATENATE($F791," ",$G791),AllocFactorMatrix,(W$4+1),FALSE)*$E792</f>
        <v>-42236.32091834669</v>
      </c>
      <c r="X791" s="5">
        <f t="shared" ca="1" si="433"/>
        <v>-323357.82782490388</v>
      </c>
      <c r="Y791" s="5">
        <f ca="1">VLOOKUP(CONCATENATE($F791," ",$G791),AllocFactorMatrix,(Y$4+1),FALSE)*$E792</f>
        <v>-68960.613092320302</v>
      </c>
      <c r="Z791" s="5">
        <f ca="1">VLOOKUP(CONCATENATE($F791," ",$G791),AllocFactorMatrix,(Z$4+1),FALSE)*$E792</f>
        <v>-1250.1101175734009</v>
      </c>
      <c r="AA791" s="5">
        <f t="shared" ca="1" si="431"/>
        <v>-70210.723209893709</v>
      </c>
      <c r="AB791" s="5">
        <f ca="1">VLOOKUP(CONCATENATE($F791," ",$G791),AllocFactorMatrix,(AB$4+1),FALSE)*$E792</f>
        <v>-1294.5026437888862</v>
      </c>
      <c r="AC791" s="5">
        <f ca="1">VLOOKUP(CONCATENATE($F791," ",$G791),AllocFactorMatrix,(AC$4+1),FALSE)*$E792</f>
        <v>-7333513.3629762214</v>
      </c>
      <c r="AD791" s="5">
        <f ca="1">VLOOKUP(CONCATENATE($F791," ",$G791),AllocFactorMatrix,(AD$4+1),FALSE)*$E792</f>
        <v>-897980.31926444999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-274274545.67495269</v>
      </c>
      <c r="J792" s="5">
        <f ca="1">VLOOKUP(CONCATENATE($F792," ",$G792),AllocFactorMatrix,(J$4+1),FALSE)*$E792</f>
        <v>-15859491.910898015</v>
      </c>
      <c r="K792" s="5">
        <f ca="1">VLOOKUP(CONCATENATE($F792," ",$G792),AllocFactorMatrix,(K$4+1),FALSE)*$E792</f>
        <v>-46295735.157763921</v>
      </c>
      <c r="L792" s="5">
        <f ca="1">VLOOKUP(CONCATENATE($F792," ",$G792),AllocFactorMatrix,(L$4+1),FALSE)*$E792</f>
        <v>-1525704.0427492512</v>
      </c>
      <c r="M792" s="5">
        <f ca="1">VLOOKUP(CONCATENATE($F792," ",$G792),AllocFactorMatrix,(M$4+1),FALSE)*$E792</f>
        <v>-130514.12826377914</v>
      </c>
      <c r="N792" s="5">
        <f t="shared" ca="1" si="430"/>
        <v>-47951953.328776948</v>
      </c>
      <c r="O792" s="5">
        <f ca="1">VLOOKUP(CONCATENATE($F792," ",$G792),AllocFactorMatrix,(O$4+1),FALSE)*$E792</f>
        <v>-33963300.779239185</v>
      </c>
      <c r="P792" s="5">
        <f ca="1">VLOOKUP(CONCATENATE($F792," ",$G792),AllocFactorMatrix,(P$4+1),FALSE)*$E792</f>
        <v>-5677154.2696793601</v>
      </c>
      <c r="Q792" s="5">
        <f ca="1">VLOOKUP(CONCATENATE($F792," ",$G792),AllocFactorMatrix,(Q$4+1),FALSE)*$E792</f>
        <v>-1994942.3083941471</v>
      </c>
      <c r="R792" s="5">
        <f ca="1">VLOOKUP(CONCATENATE($F792," ",$G792),AllocFactorMatrix,(R$4+1),FALSE)*$E792</f>
        <v>-103541.95155396761</v>
      </c>
      <c r="S792" s="5">
        <f t="shared" ca="1" si="432"/>
        <v>-41738939.308866665</v>
      </c>
      <c r="T792" s="5">
        <f ca="1">VLOOKUP(CONCATENATE($F792," ",$G792),AllocFactorMatrix,(T$4+1),FALSE)*$E792</f>
        <v>-1157398.9192638018</v>
      </c>
      <c r="U792" s="5">
        <f ca="1">VLOOKUP(CONCATENATE($F792," ",$G792),AllocFactorMatrix,(U$4+1),FALSE)*$E792</f>
        <v>-17280291.581840985</v>
      </c>
      <c r="V792" s="5">
        <f ca="1">VLOOKUP(CONCATENATE($F792," ",$G792),AllocFactorMatrix,(V$4+1),FALSE)*$E792</f>
        <v>-66184470.151579641</v>
      </c>
      <c r="W792" s="5">
        <f ca="1">VLOOKUP(CONCATENATE($F792," ",$G792),AllocFactorMatrix,(W$4+1),FALSE)*$E792</f>
        <v>-10924290.167305972</v>
      </c>
      <c r="X792" s="5">
        <f t="shared" ca="1" si="433"/>
        <v>-95546450.819990396</v>
      </c>
      <c r="Y792" s="5">
        <f ca="1">VLOOKUP(CONCATENATE($F792," ",$G792),AllocFactorMatrix,(Y$4+1),FALSE)*$E792</f>
        <v>-10585267.641282948</v>
      </c>
      <c r="Z792" s="5">
        <f ca="1">VLOOKUP(CONCATENATE($F792," ",$G792),AllocFactorMatrix,(Z$4+1),FALSE)*$E792</f>
        <v>-154720.41816203017</v>
      </c>
      <c r="AA792" s="5">
        <f t="shared" ca="1" si="431"/>
        <v>-10739988.059444979</v>
      </c>
      <c r="AB792" s="5">
        <f ca="1">VLOOKUP(CONCATENATE($F792," ",$G792),AllocFactorMatrix,(AB$4+1),FALSE)*$E792</f>
        <v>-136029.8904415289</v>
      </c>
      <c r="AC792" s="5">
        <f ca="1">VLOOKUP(CONCATENATE($F792," ",$G792),AllocFactorMatrix,(AC$4+1),FALSE)*$E792</f>
        <v>-7960177.3894015839</v>
      </c>
      <c r="AD792" s="5">
        <f ca="1">VLOOKUP(CONCATENATE($F792," ",$G792),AllocFactorMatrix,(AD$4+1),FALSE)*$E792</f>
        <v>-1007858.6172272342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-1184.3134765015518</v>
      </c>
      <c r="I793" s="5">
        <f>VLOOKUP(CONCATENATE($F793," ",$G793),AllocFactorMatrix,(I$4+1),FALSE)*$E800</f>
        <v>-583.37267389354224</v>
      </c>
      <c r="J793" s="5">
        <f>VLOOKUP(CONCATENATE($F793," ",$G793),AllocFactorMatrix,(J$4+1),FALSE)*$E800</f>
        <v>-28.838195791785225</v>
      </c>
      <c r="K793" s="5">
        <f>VLOOKUP(CONCATENATE($F793," ",$G793),AllocFactorMatrix,(K$4+1),FALSE)*$E800</f>
        <v>-105.63265844566259</v>
      </c>
      <c r="L793" s="5">
        <f>VLOOKUP(CONCATENATE($F793," ",$G793),AllocFactorMatrix,(L$4+1),FALSE)*$E800</f>
        <v>-3.3249410499177752</v>
      </c>
      <c r="M793" s="5">
        <f>VLOOKUP(CONCATENATE($F793," ",$G793),AllocFactorMatrix,(M$4+1),FALSE)*$E800</f>
        <v>-0.3118023324072034</v>
      </c>
      <c r="N793" s="5">
        <f t="shared" si="430"/>
        <v>-109.26940182798755</v>
      </c>
      <c r="O793" s="5">
        <f>VLOOKUP(CONCATENATE($F793," ",$G793),AllocFactorMatrix,(O$4+1),FALSE)*$E800</f>
        <v>-80.297252715648369</v>
      </c>
      <c r="P793" s="5">
        <f>VLOOKUP(CONCATENATE($F793," ",$G793),AllocFactorMatrix,(P$4+1),FALSE)*$E800</f>
        <v>-14.961717556923238</v>
      </c>
      <c r="Q793" s="5">
        <f>VLOOKUP(CONCATENATE($F793," ",$G793),AllocFactorMatrix,(Q$4+1),FALSE)*$E800</f>
        <v>-6.7609215767855186</v>
      </c>
      <c r="R793" s="5">
        <f>VLOOKUP(CONCATENATE($F793," ",$G793),AllocFactorMatrix,(R$4+1),FALSE)*$E800</f>
        <v>-0.30403108588922667</v>
      </c>
      <c r="S793" s="5">
        <f t="shared" si="432"/>
        <v>-102.32392293524634</v>
      </c>
      <c r="T793" s="5">
        <f>VLOOKUP(CONCATENATE($F793," ",$G793),AllocFactorMatrix,(T$4+1),FALSE)*$E800</f>
        <v>-2.8049887058239817</v>
      </c>
      <c r="U793" s="5">
        <f>VLOOKUP(CONCATENATE($F793," ",$G793),AllocFactorMatrix,(U$4+1),FALSE)*$E800</f>
        <v>-45.903162251664341</v>
      </c>
      <c r="V793" s="5">
        <f>VLOOKUP(CONCATENATE($F793," ",$G793),AllocFactorMatrix,(V$4+1),FALSE)*$E800</f>
        <v>-242.5995023074862</v>
      </c>
      <c r="W793" s="5">
        <f>VLOOKUP(CONCATENATE($F793," ",$G793),AllocFactorMatrix,(W$4+1),FALSE)*$E800</f>
        <v>-43.809449208551975</v>
      </c>
      <c r="X793" s="5">
        <f>SUBTOTAL(9,T793:W793)</f>
        <v>-335.11710247352653</v>
      </c>
      <c r="Y793" s="5">
        <f>VLOOKUP(CONCATENATE($F793," ",$G793),AllocFactorMatrix,(Y$4+1),FALSE)*$E800</f>
        <v>-24.65915889325327</v>
      </c>
      <c r="Z793" s="5">
        <f>VLOOKUP(CONCATENATE($F793," ",$G793),AllocFactorMatrix,(Z$4+1),FALSE)*$E800</f>
        <v>-0.41303148560612069</v>
      </c>
      <c r="AA793" s="5">
        <f t="shared" si="431"/>
        <v>-25.072190378859389</v>
      </c>
      <c r="AB793" s="5">
        <f>VLOOKUP(CONCATENATE($F793," ",$G793),AllocFactorMatrix,(AB$4+1),FALSE)*$E800</f>
        <v>-0.31998920060438379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-94230.741688829818</v>
      </c>
      <c r="J800" s="5">
        <f>VLOOKUP(CONCATENATE($F800," ",$G800),AllocFactorMatrix,(J$4+1),FALSE)*$E800</f>
        <v>-5826.2381052088958</v>
      </c>
      <c r="K800" s="5">
        <f>VLOOKUP(CONCATENATE($F800," ",$G800),AllocFactorMatrix,(K$4+1),FALSE)*$E800</f>
        <v>-15346.952850943748</v>
      </c>
      <c r="L800" s="5">
        <f>VLOOKUP(CONCATENATE($F800," ",$G800),AllocFactorMatrix,(L$4+1),FALSE)*$E800</f>
        <v>-518.92446071554446</v>
      </c>
      <c r="M800" s="5">
        <f>VLOOKUP(CONCATENATE($F800," ",$G800),AllocFactorMatrix,(M$4+1),FALSE)*$E800</f>
        <v>-42.285519450434165</v>
      </c>
      <c r="N800" s="5">
        <f t="shared" si="430"/>
        <v>-15908.162831109727</v>
      </c>
      <c r="O800" s="5">
        <f>VLOOKUP(CONCATENATE($F800," ",$G800),AllocFactorMatrix,(O$4+1),FALSE)*$E800</f>
        <v>-11025.118464807665</v>
      </c>
      <c r="P800" s="5">
        <f>VLOOKUP(CONCATENATE($F800," ",$G800),AllocFactorMatrix,(P$4+1),FALSE)*$E800</f>
        <v>-1716.0499139213352</v>
      </c>
      <c r="Q800" s="5">
        <f>VLOOKUP(CONCATENATE($F800," ",$G800),AllocFactorMatrix,(Q$4+1),FALSE)*$E800</f>
        <v>-481.99216730014388</v>
      </c>
      <c r="R800" s="5">
        <f>VLOOKUP(CONCATENATE($F800," ",$G800),AllocFactorMatrix,(R$4+1),FALSE)*$E800</f>
        <v>-28.767342547292788</v>
      </c>
      <c r="S800" s="5">
        <f t="shared" si="432"/>
        <v>-13251.927888576438</v>
      </c>
      <c r="T800" s="5">
        <f>VLOOKUP(CONCATENATE($F800," ",$G800),AllocFactorMatrix,(T$4+1),FALSE)*$E800</f>
        <v>-369.84823905836089</v>
      </c>
      <c r="U800" s="5">
        <f>VLOOKUP(CONCATENATE($F800," ",$G800),AllocFactorMatrix,(U$4+1),FALSE)*$E800</f>
        <v>-5187.2168210562068</v>
      </c>
      <c r="V800" s="5">
        <f>VLOOKUP(CONCATENATE($F800," ",$G800),AllocFactorMatrix,(V$4+1),FALSE)*$E800</f>
        <v>-14439.187217538685</v>
      </c>
      <c r="W800" s="5">
        <f>VLOOKUP(CONCATENATE($F800," ",$G800),AllocFactorMatrix,(W$4+1),FALSE)*$E800</f>
        <v>-2057.8836124778172</v>
      </c>
      <c r="X800" s="5">
        <f t="shared" si="434"/>
        <v>-22054.13589013107</v>
      </c>
      <c r="Y800" s="5">
        <f>VLOOKUP(CONCATENATE($F800," ",$G800),AllocFactorMatrix,(Y$4+1),FALSE)*$E800</f>
        <v>-3468.773311618831</v>
      </c>
      <c r="Z800" s="5">
        <f>VLOOKUP(CONCATENATE($F800," ",$G800),AllocFactorMatrix,(Z$4+1),FALSE)*$E800</f>
        <v>-46.378962865410365</v>
      </c>
      <c r="AA800" s="5">
        <f t="shared" si="431"/>
        <v>-3515.1522744842414</v>
      </c>
      <c r="AB800" s="5">
        <f>VLOOKUP(CONCATENATE($F800," ",$G800),AllocFactorMatrix,(AB$4+1),FALSE)*$E800</f>
        <v>-44.21885513102346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-9525790.3031821605</v>
      </c>
      <c r="I801" s="5">
        <f ca="1">VLOOKUP(CONCATENATE($F801," ",$G801),AllocFactorMatrix,(I$4+1),FALSE)*$E808</f>
        <v>-6722218.1131494129</v>
      </c>
      <c r="J801" s="5">
        <f ca="1">VLOOKUP(CONCATENATE($F801," ",$G801),AllocFactorMatrix,(J$4+1),FALSE)*$E808</f>
        <v>-382778.74050038384</v>
      </c>
      <c r="K801" s="5">
        <f ca="1">VLOOKUP(CONCATENATE($F801," ",$G801),AllocFactorMatrix,(K$4+1),FALSE)*$E808</f>
        <v>-832828.66324800299</v>
      </c>
      <c r="L801" s="5">
        <f ca="1">VLOOKUP(CONCATENATE($F801," ",$G801),AllocFactorMatrix,(L$4+1),FALSE)*$E808</f>
        <v>-102376.55623262482</v>
      </c>
      <c r="M801" s="5">
        <f ca="1">VLOOKUP(CONCATENATE($F801," ",$G801),AllocFactorMatrix,(M$4+1),FALSE)*$E808</f>
        <v>-144078.70614948138</v>
      </c>
      <c r="N801" s="5">
        <f t="shared" ca="1" si="430"/>
        <v>-1079283.9256301092</v>
      </c>
      <c r="O801" s="5">
        <f ca="1">VLOOKUP(CONCATENATE($F801," ",$G801),AllocFactorMatrix,(O$4+1),FALSE)*$E808</f>
        <v>-392255.01523729321</v>
      </c>
      <c r="P801" s="5">
        <f ca="1">VLOOKUP(CONCATENATE($F801," ",$G801),AllocFactorMatrix,(P$4+1),FALSE)*$E808</f>
        <v>-239010.5528834397</v>
      </c>
      <c r="Q801" s="5">
        <f ca="1">VLOOKUP(CONCATENATE($F801," ",$G801),AllocFactorMatrix,(Q$4+1),FALSE)*$E808</f>
        <v>-204029.69129611886</v>
      </c>
      <c r="R801" s="5">
        <f ca="1">VLOOKUP(CONCATENATE($F801," ",$G801),AllocFactorMatrix,(R$4+1),FALSE)*$E808</f>
        <v>0</v>
      </c>
      <c r="S801" s="5">
        <f t="shared" ca="1" si="432"/>
        <v>-835295.2594168518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-185759.42367311305</v>
      </c>
      <c r="V801" s="5">
        <f ca="1">VLOOKUP(CONCATENATE($F801," ",$G801),AllocFactorMatrix,(V$4+1),FALSE)*$E808</f>
        <v>-169472.70710270089</v>
      </c>
      <c r="W801" s="5">
        <f ca="1">VLOOKUP(CONCATENATE($F801," ",$G801),AllocFactorMatrix,(W$4+1),FALSE)*$E808</f>
        <v>-140126.60738296225</v>
      </c>
      <c r="X801" s="5">
        <f ca="1">SUBTOTAL(9,T801:W801)</f>
        <v>-495358.73815877619</v>
      </c>
      <c r="Y801" s="5">
        <f ca="1">VLOOKUP(CONCATENATE($F801," ",$G801),AllocFactorMatrix,(Y$4+1),FALSE)*$E808</f>
        <v>-10855.526326625177</v>
      </c>
      <c r="Z801" s="5">
        <f ca="1">VLOOKUP(CONCATENATE($F801," ",$G801),AllocFactorMatrix,(Z$4+1),FALSE)*$E808</f>
        <v>0</v>
      </c>
      <c r="AA801" s="5">
        <f t="shared" ca="1" si="431"/>
        <v>-10855.526326625177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-5048878.5922153778</v>
      </c>
      <c r="I802" s="5">
        <f ca="1">VLOOKUP(CONCATENATE($F802," ",$G802),AllocFactorMatrix,(I$4+1),FALSE)*$E808</f>
        <v>-3562923.6046005255</v>
      </c>
      <c r="J802" s="5">
        <f ca="1">VLOOKUP(CONCATENATE($F802," ",$G802),AllocFactorMatrix,(J$4+1),FALSE)*$E808</f>
        <v>-202881.16019328634</v>
      </c>
      <c r="K802" s="5">
        <f ca="1">VLOOKUP(CONCATENATE($F802," ",$G802),AllocFactorMatrix,(K$4+1),FALSE)*$E808</f>
        <v>-441417.52810278937</v>
      </c>
      <c r="L802" s="5">
        <f ca="1">VLOOKUP(CONCATENATE($F802," ",$G802),AllocFactorMatrix,(L$4+1),FALSE)*$E808</f>
        <v>-54261.828851613856</v>
      </c>
      <c r="M802" s="5">
        <f ca="1">VLOOKUP(CONCATENATE($F802," ",$G802),AllocFactorMatrix,(M$4+1),FALSE)*$E808</f>
        <v>-76364.886473430059</v>
      </c>
      <c r="N802" s="5">
        <f t="shared" ca="1" si="430"/>
        <v>-572044.24342783331</v>
      </c>
      <c r="O802" s="5">
        <f ca="1">VLOOKUP(CONCATENATE($F802," ",$G802),AllocFactorMatrix,(O$4+1),FALSE)*$E808</f>
        <v>-207903.79444518138</v>
      </c>
      <c r="P802" s="5">
        <f ca="1">VLOOKUP(CONCATENATE($F802," ",$G802),AllocFactorMatrix,(P$4+1),FALSE)*$E808</f>
        <v>-126680.8553788593</v>
      </c>
      <c r="Q802" s="5">
        <f ca="1">VLOOKUP(CONCATENATE($F802," ",$G802),AllocFactorMatrix,(Q$4+1),FALSE)*$E808</f>
        <v>-108140.22855585719</v>
      </c>
      <c r="R802" s="5">
        <f ca="1">VLOOKUP(CONCATENATE($F802," ",$G802),AllocFactorMatrix,(R$4+1),FALSE)*$E808</f>
        <v>0</v>
      </c>
      <c r="S802" s="5">
        <f t="shared" ca="1" si="432"/>
        <v>-442724.87837989791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-98456.584454955111</v>
      </c>
      <c r="V802" s="5">
        <f ca="1">VLOOKUP(CONCATENATE($F802," ",$G802),AllocFactorMatrix,(V$4+1),FALSE)*$E808</f>
        <v>-89824.266084230083</v>
      </c>
      <c r="W802" s="5">
        <f ca="1">VLOOKUP(CONCATENATE($F802," ",$G802),AllocFactorMatrix,(W$4+1),FALSE)*$E808</f>
        <v>-74270.187112902044</v>
      </c>
      <c r="X802" s="5">
        <f t="shared" ref="X802:X808" ca="1" si="435">SUBTOTAL(9,T802:W802)</f>
        <v>-262551.03765208722</v>
      </c>
      <c r="Y802" s="5">
        <f ca="1">VLOOKUP(CONCATENATE($F802," ",$G802),AllocFactorMatrix,(Y$4+1),FALSE)*$E808</f>
        <v>-5753.6679617458285</v>
      </c>
      <c r="Z802" s="5">
        <f ca="1">VLOOKUP(CONCATENATE($F802," ",$G802),AllocFactorMatrix,(Z$4+1),FALSE)*$E808</f>
        <v>0</v>
      </c>
      <c r="AA802" s="5">
        <f t="shared" ca="1" si="431"/>
        <v>-5753.6679617458285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-1088205.3283655834</v>
      </c>
      <c r="I803" s="5">
        <f ca="1">VLOOKUP(CONCATENATE($F803," ",$G803),AllocFactorMatrix,(I$4+1),FALSE)*$E808</f>
        <v>-773585.87569049036</v>
      </c>
      <c r="J803" s="5">
        <f ca="1">VLOOKUP(CONCATENATE($F803," ",$G803),AllocFactorMatrix,(J$4+1),FALSE)*$E808</f>
        <v>-43005.185645373022</v>
      </c>
      <c r="K803" s="5">
        <f ca="1">VLOOKUP(CONCATENATE($F803," ",$G803),AllocFactorMatrix,(K$4+1),FALSE)*$E808</f>
        <v>-92929.888362892321</v>
      </c>
      <c r="L803" s="5">
        <f ca="1">VLOOKUP(CONCATENATE($F803," ",$G803),AllocFactorMatrix,(L$4+1),FALSE)*$E808</f>
        <v>-11210.350932774552</v>
      </c>
      <c r="M803" s="5">
        <f ca="1">VLOOKUP(CONCATENATE($F803," ",$G803),AllocFactorMatrix,(M$4+1),FALSE)*$E808</f>
        <v>-20953.104162591691</v>
      </c>
      <c r="N803" s="5">
        <f t="shared" ca="1" si="430"/>
        <v>-125093.34345825858</v>
      </c>
      <c r="O803" s="5">
        <f ca="1">VLOOKUP(CONCATENATE($F803," ",$G803),AllocFactorMatrix,(O$4+1),FALSE)*$E808</f>
        <v>-43502.000910176503</v>
      </c>
      <c r="P803" s="5">
        <f ca="1">VLOOKUP(CONCATENATE($F803," ",$G803),AllocFactorMatrix,(P$4+1),FALSE)*$E808</f>
        <v>-26445.617014177224</v>
      </c>
      <c r="Q803" s="5">
        <f ca="1">VLOOKUP(CONCATENATE($F803," ",$G803),AllocFactorMatrix,(Q$4+1),FALSE)*$E808</f>
        <v>-29725.640183278876</v>
      </c>
      <c r="R803" s="5">
        <f ca="1">VLOOKUP(CONCATENATE($F803," ",$G803),AllocFactorMatrix,(R$4+1),FALSE)*$E808</f>
        <v>0</v>
      </c>
      <c r="S803" s="5">
        <f t="shared" ca="1" si="432"/>
        <v>-99673.258107632602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-20599.959702059194</v>
      </c>
      <c r="V803" s="5">
        <f ca="1">VLOOKUP(CONCATENATE($F803," ",$G803),AllocFactorMatrix,(V$4+1),FALSE)*$E808</f>
        <v>-24773.880490760919</v>
      </c>
      <c r="W803" s="5">
        <f ca="1">VLOOKUP(CONCATENATE($F803," ",$G803),AllocFactorMatrix,(W$4+1),FALSE)*$E808</f>
        <v>0</v>
      </c>
      <c r="X803" s="5">
        <f t="shared" ca="1" si="435"/>
        <v>-45373.840192820113</v>
      </c>
      <c r="Y803" s="5">
        <f ca="1">VLOOKUP(CONCATENATE($F803," ",$G803),AllocFactorMatrix,(Y$4+1),FALSE)*$E808</f>
        <v>-1179.8811491725417</v>
      </c>
      <c r="Z803" s="5">
        <f ca="1">VLOOKUP(CONCATENATE($F803," ",$G803),AllocFactorMatrix,(Z$4+1),FALSE)*$E808</f>
        <v>0</v>
      </c>
      <c r="AA803" s="5">
        <f t="shared" ca="1" si="431"/>
        <v>-1179.8811491725417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-6338390.7587793786</v>
      </c>
      <c r="I804" s="5">
        <f ca="1">VLOOKUP(CONCATENATE($F804," ",$G804),AllocFactorMatrix,(I$4+1),FALSE)*$E808</f>
        <v>-4872484.1257509151</v>
      </c>
      <c r="J804" s="5">
        <f ca="1">VLOOKUP(CONCATENATE($F804," ",$G804),AllocFactorMatrix,(J$4+1),FALSE)*$E808</f>
        <v>-264563.03581193287</v>
      </c>
      <c r="K804" s="5">
        <f ca="1">VLOOKUP(CONCATENATE($F804," ",$G804),AllocFactorMatrix,(K$4+1),FALSE)*$E808</f>
        <v>-570611.45507304987</v>
      </c>
      <c r="L804" s="5">
        <f ca="1">VLOOKUP(CONCATENATE($F804," ",$G804),AllocFactorMatrix,(L$4+1),FALSE)*$E808</f>
        <v>-68870.177982435591</v>
      </c>
      <c r="M804" s="5">
        <f ca="1">VLOOKUP(CONCATENATE($F804," ",$G804),AllocFactorMatrix,(M$4+1),FALSE)*$E808</f>
        <v>0</v>
      </c>
      <c r="N804" s="5">
        <f t="shared" ca="1" si="430"/>
        <v>-639481.63305548544</v>
      </c>
      <c r="O804" s="5">
        <f ca="1">VLOOKUP(CONCATENATE($F804," ",$G804),AllocFactorMatrix,(O$4+1),FALSE)*$E808</f>
        <v>-265100.71008919401</v>
      </c>
      <c r="P804" s="5">
        <f ca="1">VLOOKUP(CONCATENATE($F804," ",$G804),AllocFactorMatrix,(P$4+1),FALSE)*$E808</f>
        <v>-161463.78743005841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-426564.49751925241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-126263.19837155208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-126263.19837155208</v>
      </c>
      <c r="Y804" s="5">
        <f ca="1">VLOOKUP(CONCATENATE($F804," ",$G804),AllocFactorMatrix,(Y$4+1),FALSE)*$E808</f>
        <v>-7203.9253943917647</v>
      </c>
      <c r="Z804" s="5">
        <f ca="1">VLOOKUP(CONCATENATE($F804," ",$G804),AllocFactorMatrix,(Z$4+1),FALSE)*$E808</f>
        <v>0</v>
      </c>
      <c r="AA804" s="5">
        <f t="shared" ca="1" si="431"/>
        <v>-7203.9253943917647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-1830.3428758493892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-3360964.9410421378</v>
      </c>
      <c r="I805" s="5">
        <f ca="1">VLOOKUP(CONCATENATE($F805," ",$G805),AllocFactorMatrix,(I$4+1),FALSE)*$E808</f>
        <v>-2805025.7028444642</v>
      </c>
      <c r="J805" s="5">
        <f ca="1">VLOOKUP(CONCATENATE($F805," ",$G805),AllocFactorMatrix,(J$4+1),FALSE)*$E808</f>
        <v>-155772.23571512449</v>
      </c>
      <c r="K805" s="5">
        <f ca="1">VLOOKUP(CONCATENATE($F805," ",$G805),AllocFactorMatrix,(K$4+1),FALSE)*$E808</f>
        <v>-279192.07027694164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-279192.07027694164</v>
      </c>
      <c r="O805" s="5">
        <f ca="1">VLOOKUP(CONCATENATE($F805," ",$G805),AllocFactorMatrix,(O$4+1),FALSE)*$E808</f>
        <v>-110227.98374117001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-110227.98374117001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-3663.8653405697683</v>
      </c>
      <c r="Z805" s="5">
        <f ca="1">VLOOKUP(CONCATENATE($F805," ",$G805),AllocFactorMatrix,(Z$4+1),FALSE)*$E808</f>
        <v>0</v>
      </c>
      <c r="AA805" s="5">
        <f t="shared" ca="1" si="431"/>
        <v>-3663.8653405697683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-7083.0831238678156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-68590.426816743115</v>
      </c>
      <c r="I806" s="5">
        <f ca="1">VLOOKUP(CONCATENATE($F806," ",$G806),AllocFactorMatrix,(I$4+1),FALSE)*$E808</f>
        <v>-43267.57949592323</v>
      </c>
      <c r="J806" s="5">
        <f ca="1">VLOOKUP(CONCATENATE($F806," ",$G806),AllocFactorMatrix,(J$4+1),FALSE)*$E808</f>
        <v>-3229.9374866914964</v>
      </c>
      <c r="K806" s="5">
        <f ca="1">VLOOKUP(CONCATENATE($F806," ",$G806),AllocFactorMatrix,(K$4+1),FALSE)*$E808</f>
        <v>-6436.9243439742504</v>
      </c>
      <c r="L806" s="5">
        <f ca="1">VLOOKUP(CONCATENATE($F806," ",$G806),AllocFactorMatrix,(L$4+1),FALSE)*$E808</f>
        <v>-798.95521056453003</v>
      </c>
      <c r="M806" s="5">
        <f ca="1">VLOOKUP(CONCATENATE($F806," ",$G806),AllocFactorMatrix,(M$4+1),FALSE)*$E808</f>
        <v>-1105.3559656396135</v>
      </c>
      <c r="N806" s="5">
        <f t="shared" ca="1" si="430"/>
        <v>-8341.2355201783939</v>
      </c>
      <c r="O806" s="5">
        <f ca="1">VLOOKUP(CONCATENATE($F806," ",$G806),AllocFactorMatrix,(O$4+1),FALSE)*$E808</f>
        <v>-3636.1967190358528</v>
      </c>
      <c r="P806" s="5">
        <f ca="1">VLOOKUP(CONCATENATE($F806," ",$G806),AllocFactorMatrix,(P$4+1),FALSE)*$E808</f>
        <v>-2204.3463428216201</v>
      </c>
      <c r="Q806" s="5">
        <f ca="1">VLOOKUP(CONCATENATE($F806," ",$G806),AllocFactorMatrix,(Q$4+1),FALSE)*$E808</f>
        <v>-1892.1063328073592</v>
      </c>
      <c r="R806" s="5">
        <f ca="1">VLOOKUP(CONCATENATE($F806," ",$G806),AllocFactorMatrix,(R$4+1),FALSE)*$E808</f>
        <v>0</v>
      </c>
      <c r="S806" s="5">
        <f t="shared" ca="1" si="432"/>
        <v>-7732.6493946648316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-2026.8529351983334</v>
      </c>
      <c r="V806" s="5">
        <f ca="1">VLOOKUP(CONCATENATE($F806," ",$G806),AllocFactorMatrix,(V$4+1),FALSE)*$E808</f>
        <v>-1986.4950195393726</v>
      </c>
      <c r="W806" s="5">
        <f ca="1">VLOOKUP(CONCATENATE($F806," ",$G806),AllocFactorMatrix,(W$4+1),FALSE)*$E808</f>
        <v>-1725.644546482863</v>
      </c>
      <c r="X806" s="5">
        <f t="shared" ca="1" si="435"/>
        <v>-5738.9925012205695</v>
      </c>
      <c r="Y806" s="5">
        <f ca="1">VLOOKUP(CONCATENATE($F806," ",$G806),AllocFactorMatrix,(Y$4+1),FALSE)*$E808</f>
        <v>-88.778847952964</v>
      </c>
      <c r="Z806" s="5">
        <f ca="1">VLOOKUP(CONCATENATE($F806," ",$G806),AllocFactorMatrix,(Z$4+1),FALSE)*$E808</f>
        <v>0</v>
      </c>
      <c r="AA806" s="5">
        <f t="shared" ca="1" si="431"/>
        <v>-88.778847952964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-191.25357011163715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-1486529.6495986199</v>
      </c>
      <c r="I807" s="5">
        <f ca="1">VLOOKUP(CONCATENATE($F807," ",$G807),AllocFactorMatrix,(I$4+1),FALSE)*$E808</f>
        <v>-844524.90764066193</v>
      </c>
      <c r="J807" s="5">
        <f ca="1">VLOOKUP(CONCATENATE($F807," ",$G807),AllocFactorMatrix,(J$4+1),FALSE)*$E808</f>
        <v>-254858.72939168121</v>
      </c>
      <c r="K807" s="5">
        <f ca="1">VLOOKUP(CONCATENATE($F807," ",$G807),AllocFactorMatrix,(K$4+1),FALSE)*$E808</f>
        <v>-42973.308135208237</v>
      </c>
      <c r="L807" s="5">
        <f ca="1">VLOOKUP(CONCATENATE($F807," ",$G807),AllocFactorMatrix,(L$4+1),FALSE)*$E808</f>
        <v>-54173.137264132805</v>
      </c>
      <c r="M807" s="5">
        <f ca="1">VLOOKUP(CONCATENATE($F807," ",$G807),AllocFactorMatrix,(M$4+1),FALSE)*$E808</f>
        <v>-131965.45685735132</v>
      </c>
      <c r="N807" s="5">
        <f t="shared" ca="1" si="430"/>
        <v>-229111.90225669235</v>
      </c>
      <c r="O807" s="5">
        <f ca="1">VLOOKUP(CONCATENATE($F807," ",$G807),AllocFactorMatrix,(O$4+1),FALSE)*$E808</f>
        <v>-7556.1270560318671</v>
      </c>
      <c r="P807" s="5">
        <f ca="1">VLOOKUP(CONCATENATE($F807," ",$G807),AllocFactorMatrix,(P$4+1),FALSE)*$E808</f>
        <v>-7316.8421262134761</v>
      </c>
      <c r="Q807" s="5">
        <f ca="1">VLOOKUP(CONCATENATE($F807," ",$G807),AllocFactorMatrix,(Q$4+1),FALSE)*$E808</f>
        <v>-30024.980345450611</v>
      </c>
      <c r="R807" s="5">
        <f ca="1">VLOOKUP(CONCATENATE($F807," ",$G807),AllocFactorMatrix,(R$4+1),FALSE)*$E808</f>
        <v>0</v>
      </c>
      <c r="S807" s="5">
        <f t="shared" ca="1" si="432"/>
        <v>-44897.94952769595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-1099.6521637102121</v>
      </c>
      <c r="V807" s="5">
        <f ca="1">VLOOKUP(CONCATENATE($F807," ",$G807),AllocFactorMatrix,(V$4+1),FALSE)*$E808</f>
        <v>-1022.1193811531596</v>
      </c>
      <c r="W807" s="5">
        <f ca="1">VLOOKUP(CONCATENATE($F807," ",$G807),AllocFactorMatrix,(W$4+1),FALSE)*$E808</f>
        <v>-838.83215631014093</v>
      </c>
      <c r="X807" s="5">
        <f t="shared" ca="1" si="435"/>
        <v>-2960.6037011735125</v>
      </c>
      <c r="Y807" s="5">
        <f ca="1">VLOOKUP(CONCATENATE($F807," ",$G807),AllocFactorMatrix,(Y$4+1),FALSE)*$E808</f>
        <v>-188.49937521138122</v>
      </c>
      <c r="Z807" s="5">
        <f ca="1">VLOOKUP(CONCATENATE($F807," ",$G807),AllocFactorMatrix,(Z$4+1),FALSE)*$E808</f>
        <v>0</v>
      </c>
      <c r="AA807" s="5">
        <f t="shared" ca="1" si="431"/>
        <v>-188.49937521138122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-109987.05770550355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-1030181.8281980829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-1967116.4760871655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29690335.999999993</v>
      </c>
      <c r="I811" s="5">
        <f>VLOOKUP(CONCATENATE($F811," ",$G811),AllocFactorMatrix,(I$4+1),FALSE)*$E818</f>
        <v>14624954.494550159</v>
      </c>
      <c r="J811" s="5">
        <f>VLOOKUP(CONCATENATE($F811," ",$G811),AllocFactorMatrix,(J$4+1),FALSE)*$E818</f>
        <v>722963.75890371576</v>
      </c>
      <c r="K811" s="5">
        <f>VLOOKUP(CONCATENATE($F811," ",$G811),AllocFactorMatrix,(K$4+1),FALSE)*$E818</f>
        <v>2648174.8152435636</v>
      </c>
      <c r="L811" s="5">
        <f>VLOOKUP(CONCATENATE($F811," ",$G811),AllocFactorMatrix,(L$4+1),FALSE)*$E818</f>
        <v>83355.141109991542</v>
      </c>
      <c r="M811" s="5">
        <f>VLOOKUP(CONCATENATE($F811," ",$G811),AllocFactorMatrix,(M$4+1),FALSE)*$E818</f>
        <v>7816.7784108141304</v>
      </c>
      <c r="N811" s="5">
        <f t="shared" ref="N811:N818" si="437">SUBTOTAL(9,K811:M811)</f>
        <v>2739346.7347643692</v>
      </c>
      <c r="O811" s="5">
        <f>VLOOKUP(CONCATENATE($F811," ",$G811),AllocFactorMatrix,(O$4+1),FALSE)*$E818</f>
        <v>2013024.8116799071</v>
      </c>
      <c r="P811" s="5">
        <f>VLOOKUP(CONCATENATE($F811," ",$G811),AllocFactorMatrix,(P$4+1),FALSE)*$E818</f>
        <v>375085.16977647343</v>
      </c>
      <c r="Q811" s="5">
        <f>VLOOKUP(CONCATENATE($F811," ",$G811),AllocFactorMatrix,(Q$4+1),FALSE)*$E818</f>
        <v>169494.00413594703</v>
      </c>
      <c r="R811" s="5">
        <f>VLOOKUP(CONCATENATE($F811," ",$G811),AllocFactorMatrix,(R$4+1),FALSE)*$E818</f>
        <v>7621.9559040744989</v>
      </c>
      <c r="S811" s="5">
        <f>SUBTOTAL(9,O811:R811)</f>
        <v>2565225.941496402</v>
      </c>
      <c r="T811" s="5">
        <f>VLOOKUP(CONCATENATE($F811," ",$G811),AllocFactorMatrix,(T$4+1),FALSE)*$E818</f>
        <v>70320.112710471265</v>
      </c>
      <c r="U811" s="5">
        <f>VLOOKUP(CONCATENATE($F811," ",$G811),AllocFactorMatrix,(U$4+1),FALSE)*$E818</f>
        <v>1150776.6632364627</v>
      </c>
      <c r="V811" s="5">
        <f>VLOOKUP(CONCATENATE($F811," ",$G811),AllocFactorMatrix,(V$4+1),FALSE)*$E818</f>
        <v>6081887.0002384894</v>
      </c>
      <c r="W811" s="5">
        <f>VLOOKUP(CONCATENATE($F811," ",$G811),AllocFactorMatrix,(W$4+1),FALSE)*$E818</f>
        <v>1098287.9894427492</v>
      </c>
      <c r="X811" s="5">
        <f>SUBTOTAL(9,T811:W811)</f>
        <v>8401271.7656281721</v>
      </c>
      <c r="Y811" s="5">
        <f>VLOOKUP(CONCATENATE($F811," ",$G811),AllocFactorMatrix,(Y$4+1),FALSE)*$E818</f>
        <v>618196.72539808205</v>
      </c>
      <c r="Z811" s="5">
        <f>VLOOKUP(CONCATENATE($F811," ",$G811),AllocFactorMatrix,(Z$4+1),FALSE)*$E818</f>
        <v>10354.558847417471</v>
      </c>
      <c r="AA811" s="5">
        <f t="shared" ref="AA811:AA818" si="438">SUBTOTAL(9,Y811:Z811)</f>
        <v>628551.28424549953</v>
      </c>
      <c r="AB811" s="5">
        <f>VLOOKUP(CONCATENATE($F811," ",$G811),AllocFactorMatrix,(AB$4+1),FALSE)*$E818</f>
        <v>8022.0204116735895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5" t="str">
        <f>D200</f>
        <v>Adj 4 - Move FGD from Base Rates to Environmental (Mitchell)</v>
      </c>
      <c r="E818" s="61">
        <v>29690336</v>
      </c>
      <c r="F818" s="97" t="s">
        <v>30</v>
      </c>
      <c r="G818" s="55" t="str">
        <f>$G$15</f>
        <v>TOTAL</v>
      </c>
      <c r="H818" s="4">
        <f t="shared" si="436"/>
        <v>29690335.999999993</v>
      </c>
      <c r="I818" s="5">
        <f>VLOOKUP(CONCATENATE($F818," ",$G818),AllocFactorMatrix,(I$4+1),FALSE)*$E818</f>
        <v>14624954.494550159</v>
      </c>
      <c r="J818" s="5">
        <f>VLOOKUP(CONCATENATE($F818," ",$G818),AllocFactorMatrix,(J$4+1),FALSE)*$E818</f>
        <v>722963.75890371576</v>
      </c>
      <c r="K818" s="5">
        <f>VLOOKUP(CONCATENATE($F818," ",$G818),AllocFactorMatrix,(K$4+1),FALSE)*$E818</f>
        <v>2648174.8152435636</v>
      </c>
      <c r="L818" s="5">
        <f>VLOOKUP(CONCATENATE($F818," ",$G818),AllocFactorMatrix,(L$4+1),FALSE)*$E818</f>
        <v>83355.141109991542</v>
      </c>
      <c r="M818" s="5">
        <f>VLOOKUP(CONCATENATE($F818," ",$G818),AllocFactorMatrix,(M$4+1),FALSE)*$E818</f>
        <v>7816.7784108141304</v>
      </c>
      <c r="N818" s="5">
        <f t="shared" si="437"/>
        <v>2739346.7347643692</v>
      </c>
      <c r="O818" s="5">
        <f>VLOOKUP(CONCATENATE($F818," ",$G818),AllocFactorMatrix,(O$4+1),FALSE)*$E818</f>
        <v>2013024.8116799071</v>
      </c>
      <c r="P818" s="5">
        <f>VLOOKUP(CONCATENATE($F818," ",$G818),AllocFactorMatrix,(P$4+1),FALSE)*$E818</f>
        <v>375085.16977647343</v>
      </c>
      <c r="Q818" s="5">
        <f>VLOOKUP(CONCATENATE($F818," ",$G818),AllocFactorMatrix,(Q$4+1),FALSE)*$E818</f>
        <v>169494.00413594703</v>
      </c>
      <c r="R818" s="5">
        <f>VLOOKUP(CONCATENATE($F818," ",$G818),AllocFactorMatrix,(R$4+1),FALSE)*$E818</f>
        <v>7621.9559040744989</v>
      </c>
      <c r="S818" s="5">
        <f t="shared" si="439"/>
        <v>2565225.941496402</v>
      </c>
      <c r="T818" s="5">
        <f>VLOOKUP(CONCATENATE($F818," ",$G818),AllocFactorMatrix,(T$4+1),FALSE)*$E818</f>
        <v>70320.112710471265</v>
      </c>
      <c r="U818" s="5">
        <f>VLOOKUP(CONCATENATE($F818," ",$G818),AllocFactorMatrix,(U$4+1),FALSE)*$E818</f>
        <v>1150776.6632364627</v>
      </c>
      <c r="V818" s="5">
        <f>VLOOKUP(CONCATENATE($F818," ",$G818),AllocFactorMatrix,(V$4+1),FALSE)*$E818</f>
        <v>6081887.0002384894</v>
      </c>
      <c r="W818" s="5">
        <f>VLOOKUP(CONCATENATE($F818," ",$G818),AllocFactorMatrix,(W$4+1),FALSE)*$E818</f>
        <v>1098287.9894427492</v>
      </c>
      <c r="X818" s="5">
        <f t="shared" si="440"/>
        <v>8401271.7656281721</v>
      </c>
      <c r="Y818" s="5">
        <f>VLOOKUP(CONCATENATE($F818," ",$G818),AllocFactorMatrix,(Y$4+1),FALSE)*$E818</f>
        <v>618196.72539808205</v>
      </c>
      <c r="Z818" s="5">
        <f>VLOOKUP(CONCATENATE($F818," ",$G818),AllocFactorMatrix,(Z$4+1),FALSE)*$E818</f>
        <v>10354.558847417471</v>
      </c>
      <c r="AA818" s="5">
        <f t="shared" si="438"/>
        <v>628551.28424549953</v>
      </c>
      <c r="AB818" s="5">
        <f>VLOOKUP(CONCATENATE($F818," ",$G818),AllocFactorMatrix,(AB$4+1),FALSE)*$E818</f>
        <v>8022.0204116735895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81440990.99999997</v>
      </c>
      <c r="I819" s="5">
        <f>VLOOKUP(CONCATENATE($F819," ",$G819),AllocFactorMatrix,(I$4+1),FALSE)*$E826</f>
        <v>40116446.892553493</v>
      </c>
      <c r="J819" s="5">
        <f>VLOOKUP(CONCATENATE($F819," ",$G819),AllocFactorMatrix,(J$4+1),FALSE)*$E826</f>
        <v>1983099.3149489344</v>
      </c>
      <c r="K819" s="5">
        <f>VLOOKUP(CONCATENATE($F819," ",$G819),AllocFactorMatrix,(K$4+1),FALSE)*$E826</f>
        <v>7263979.1376789315</v>
      </c>
      <c r="L819" s="5">
        <f>VLOOKUP(CONCATENATE($F819," ",$G819),AllocFactorMatrix,(L$4+1),FALSE)*$E826</f>
        <v>228644.27323902806</v>
      </c>
      <c r="M819" s="5">
        <f>VLOOKUP(CONCATENATE($F819," ",$G819),AllocFactorMatrix,(M$4+1),FALSE)*$E826</f>
        <v>21441.528321003436</v>
      </c>
      <c r="N819" s="5">
        <f t="shared" ref="N819:N826" si="442">SUBTOTAL(9,K819:M819)</f>
        <v>7514064.9392389627</v>
      </c>
      <c r="O819" s="5">
        <f>VLOOKUP(CONCATENATE($F819," ",$G819),AllocFactorMatrix,(O$4+1),FALSE)*$E826</f>
        <v>5521754.1347730123</v>
      </c>
      <c r="P819" s="5">
        <f>VLOOKUP(CONCATENATE($F819," ",$G819),AllocFactorMatrix,(P$4+1),FALSE)*$E826</f>
        <v>1028863.6658069227</v>
      </c>
      <c r="Q819" s="5">
        <f>VLOOKUP(CONCATENATE($F819," ",$G819),AllocFactorMatrix,(Q$4+1),FALSE)*$E826</f>
        <v>464924.33313619706</v>
      </c>
      <c r="R819" s="5">
        <f>VLOOKUP(CONCATENATE($F819," ",$G819),AllocFactorMatrix,(R$4+1),FALSE)*$E826</f>
        <v>20907.127564542487</v>
      </c>
      <c r="S819" s="5">
        <f>SUBTOTAL(9,O819:R819)</f>
        <v>7036449.2612806754</v>
      </c>
      <c r="T819" s="5">
        <f>VLOOKUP(CONCATENATE($F819," ",$G819),AllocFactorMatrix,(T$4+1),FALSE)*$E826</f>
        <v>192889.01501055682</v>
      </c>
      <c r="U819" s="5">
        <f>VLOOKUP(CONCATENATE($F819," ",$G819),AllocFactorMatrix,(U$4+1),FALSE)*$E826</f>
        <v>3156595.865861902</v>
      </c>
      <c r="V819" s="5">
        <f>VLOOKUP(CONCATENATE($F819," ",$G819),AllocFactorMatrix,(V$4+1),FALSE)*$E826</f>
        <v>16682697.846512744</v>
      </c>
      <c r="W819" s="5">
        <f>VLOOKUP(CONCATENATE($F819," ",$G819),AllocFactorMatrix,(W$4+1),FALSE)*$E826</f>
        <v>3012618.7276430633</v>
      </c>
      <c r="X819" s="5">
        <f>SUBTOTAL(9,T819:W819)</f>
        <v>23044801.455028266</v>
      </c>
      <c r="Y819" s="5">
        <f>VLOOKUP(CONCATENATE($F819," ",$G819),AllocFactorMatrix,(Y$4+1),FALSE)*$E826</f>
        <v>1695721.9328664611</v>
      </c>
      <c r="Z819" s="5">
        <f>VLOOKUP(CONCATENATE($F819," ",$G819),AllocFactorMatrix,(Z$4+1),FALSE)*$E826</f>
        <v>28402.694193204705</v>
      </c>
      <c r="AA819" s="5">
        <f t="shared" ref="AA819:AA825" si="443">SUBTOTAL(9,Y819:Z819)</f>
        <v>1724124.6270596657</v>
      </c>
      <c r="AB819" s="5">
        <f>VLOOKUP(CONCATENATE($F819," ",$G819),AllocFactorMatrix,(AB$4+1),FALSE)*$E826</f>
        <v>22004.50988998323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5" t="s">
        <v>671</v>
      </c>
      <c r="E826" s="61">
        <v>81440991</v>
      </c>
      <c r="F826" s="97" t="s">
        <v>30</v>
      </c>
      <c r="G826" s="55" t="str">
        <f>$G$15</f>
        <v>TOTAL</v>
      </c>
      <c r="H826" s="4">
        <f t="shared" si="441"/>
        <v>81440990.99999997</v>
      </c>
      <c r="I826" s="5">
        <f>VLOOKUP(CONCATENATE($F826," ",$G826),AllocFactorMatrix,(I$4+1),FALSE)*$E826</f>
        <v>40116446.892553493</v>
      </c>
      <c r="J826" s="5">
        <f>VLOOKUP(CONCATENATE($F826," ",$G826),AllocFactorMatrix,(J$4+1),FALSE)*$E826</f>
        <v>1983099.3149489344</v>
      </c>
      <c r="K826" s="5">
        <f>VLOOKUP(CONCATENATE($F826," ",$G826),AllocFactorMatrix,(K$4+1),FALSE)*$E826</f>
        <v>7263979.1376789315</v>
      </c>
      <c r="L826" s="5">
        <f>VLOOKUP(CONCATENATE($F826," ",$G826),AllocFactorMatrix,(L$4+1),FALSE)*$E826</f>
        <v>228644.27323902806</v>
      </c>
      <c r="M826" s="5">
        <f>VLOOKUP(CONCATENATE($F826," ",$G826),AllocFactorMatrix,(M$4+1),FALSE)*$E826</f>
        <v>21441.528321003436</v>
      </c>
      <c r="N826" s="5">
        <f t="shared" si="442"/>
        <v>7514064.9392389627</v>
      </c>
      <c r="O826" s="5">
        <f>VLOOKUP(CONCATENATE($F826," ",$G826),AllocFactorMatrix,(O$4+1),FALSE)*$E826</f>
        <v>5521754.1347730123</v>
      </c>
      <c r="P826" s="5">
        <f>VLOOKUP(CONCATENATE($F826," ",$G826),AllocFactorMatrix,(P$4+1),FALSE)*$E826</f>
        <v>1028863.6658069227</v>
      </c>
      <c r="Q826" s="5">
        <f>VLOOKUP(CONCATENATE($F826," ",$G826),AllocFactorMatrix,(Q$4+1),FALSE)*$E826</f>
        <v>464924.33313619706</v>
      </c>
      <c r="R826" s="5">
        <f>VLOOKUP(CONCATENATE($F826," ",$G826),AllocFactorMatrix,(R$4+1),FALSE)*$E826</f>
        <v>20907.127564542487</v>
      </c>
      <c r="S826" s="5">
        <f t="shared" si="444"/>
        <v>7036449.2612806754</v>
      </c>
      <c r="T826" s="5">
        <f>VLOOKUP(CONCATENATE($F826," ",$G826),AllocFactorMatrix,(T$4+1),FALSE)*$E826</f>
        <v>192889.01501055682</v>
      </c>
      <c r="U826" s="5">
        <f>VLOOKUP(CONCATENATE($F826," ",$G826),AllocFactorMatrix,(U$4+1),FALSE)*$E826</f>
        <v>3156595.865861902</v>
      </c>
      <c r="V826" s="5">
        <f>VLOOKUP(CONCATENATE($F826," ",$G826),AllocFactorMatrix,(V$4+1),FALSE)*$E826</f>
        <v>16682697.846512744</v>
      </c>
      <c r="W826" s="5">
        <f>VLOOKUP(CONCATENATE($F826," ",$G826),AllocFactorMatrix,(W$4+1),FALSE)*$E826</f>
        <v>3012618.7276430633</v>
      </c>
      <c r="X826" s="5">
        <f t="shared" si="445"/>
        <v>23044801.455028266</v>
      </c>
      <c r="Y826" s="5">
        <f>VLOOKUP(CONCATENATE($F826," ",$G826),AllocFactorMatrix,(Y$4+1),FALSE)*$E826</f>
        <v>1695721.9328664611</v>
      </c>
      <c r="Z826" s="5">
        <f>VLOOKUP(CONCATENATE($F826," ",$G826),AllocFactorMatrix,(Z$4+1),FALSE)*$E826</f>
        <v>28402.694193204705</v>
      </c>
      <c r="AA826" s="5">
        <f>SUBTOTAL(9,Y826:Z826)</f>
        <v>1724124.6270596657</v>
      </c>
      <c r="AB826" s="5">
        <f>VLOOKUP(CONCATENATE($F826," ",$G826),AllocFactorMatrix,(AB$4+1),FALSE)*$E826</f>
        <v>22004.50988998323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111131326.99999997</v>
      </c>
      <c r="I828" s="11">
        <f t="shared" si="446"/>
        <v>54741401.387103654</v>
      </c>
      <c r="J828" s="11">
        <f t="shared" si="446"/>
        <v>2706063.0738526499</v>
      </c>
      <c r="K828" s="11">
        <f t="shared" si="446"/>
        <v>9912153.9529224951</v>
      </c>
      <c r="L828" s="11">
        <f t="shared" si="446"/>
        <v>311999.41434901959</v>
      </c>
      <c r="M828" s="11">
        <f t="shared" si="446"/>
        <v>29258.306731817567</v>
      </c>
      <c r="N828" s="11">
        <f t="shared" si="446"/>
        <v>10253411.674003333</v>
      </c>
      <c r="O828" s="11">
        <f t="shared" si="446"/>
        <v>7534778.9464529194</v>
      </c>
      <c r="P828" s="11">
        <f t="shared" si="446"/>
        <v>1403948.8355833963</v>
      </c>
      <c r="Q828" s="11">
        <f t="shared" si="446"/>
        <v>634418.33727214416</v>
      </c>
      <c r="R828" s="11">
        <f t="shared" si="446"/>
        <v>28529.083468616984</v>
      </c>
      <c r="S828" s="11">
        <f t="shared" si="446"/>
        <v>9601675.2027770765</v>
      </c>
      <c r="T828" s="11">
        <f t="shared" si="446"/>
        <v>263209.12772102805</v>
      </c>
      <c r="U828" s="11">
        <f t="shared" si="446"/>
        <v>4307372.5290983645</v>
      </c>
      <c r="V828" s="11">
        <f t="shared" si="446"/>
        <v>22764584.846751235</v>
      </c>
      <c r="W828" s="11">
        <f t="shared" si="446"/>
        <v>4110906.7170858122</v>
      </c>
      <c r="X828" s="11">
        <f t="shared" si="446"/>
        <v>31446073.22065644</v>
      </c>
      <c r="Y828" s="11">
        <f t="shared" si="446"/>
        <v>2313918.6582645429</v>
      </c>
      <c r="Z828" s="11">
        <f t="shared" si="446"/>
        <v>38757.253040622178</v>
      </c>
      <c r="AA828" s="11">
        <f t="shared" si="446"/>
        <v>2352675.9113051654</v>
      </c>
      <c r="AB828" s="11">
        <f t="shared" si="446"/>
        <v>30026.530301656821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111131326.99999997</v>
      </c>
      <c r="I835" s="11">
        <f t="shared" si="453"/>
        <v>54741401.387103654</v>
      </c>
      <c r="J835" s="11">
        <f t="shared" si="453"/>
        <v>2706063.0738526499</v>
      </c>
      <c r="K835" s="11">
        <f t="shared" si="453"/>
        <v>9912153.9529224951</v>
      </c>
      <c r="L835" s="11">
        <f t="shared" si="453"/>
        <v>311999.41434901959</v>
      </c>
      <c r="M835" s="11">
        <f t="shared" si="453"/>
        <v>29258.306731817567</v>
      </c>
      <c r="N835" s="11">
        <f t="shared" si="453"/>
        <v>10253411.674003333</v>
      </c>
      <c r="O835" s="11">
        <f t="shared" si="453"/>
        <v>7534778.9464529194</v>
      </c>
      <c r="P835" s="11">
        <f t="shared" si="453"/>
        <v>1403948.8355833963</v>
      </c>
      <c r="Q835" s="11">
        <f t="shared" si="453"/>
        <v>634418.33727214416</v>
      </c>
      <c r="R835" s="11">
        <f t="shared" si="453"/>
        <v>28529.083468616984</v>
      </c>
      <c r="S835" s="11">
        <f t="shared" si="453"/>
        <v>9601675.2027770765</v>
      </c>
      <c r="T835" s="11">
        <f t="shared" si="453"/>
        <v>263209.12772102805</v>
      </c>
      <c r="U835" s="11">
        <f t="shared" si="453"/>
        <v>4307372.5290983645</v>
      </c>
      <c r="V835" s="11">
        <f t="shared" si="453"/>
        <v>22764584.846751235</v>
      </c>
      <c r="W835" s="11">
        <f t="shared" si="453"/>
        <v>4110906.7170858122</v>
      </c>
      <c r="X835" s="11">
        <f t="shared" si="453"/>
        <v>31446073.22065644</v>
      </c>
      <c r="Y835" s="11">
        <f t="shared" si="453"/>
        <v>2313918.6582645429</v>
      </c>
      <c r="Z835" s="11">
        <f t="shared" si="453"/>
        <v>38757.253040622178</v>
      </c>
      <c r="AA835" s="11">
        <f>+AA818+AA826</f>
        <v>2352675.9113051654</v>
      </c>
      <c r="AB835" s="11">
        <f t="shared" si="453"/>
        <v>30026.530301656821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-89130692.538832664</v>
      </c>
      <c r="I837" s="53">
        <f t="shared" ca="1" si="454"/>
        <v>-45934238.911415346</v>
      </c>
      <c r="J837" s="53">
        <f t="shared" ca="1" si="454"/>
        <v>-2321169.0418916754</v>
      </c>
      <c r="K837" s="53">
        <f t="shared" ca="1" si="454"/>
        <v>-7933041.2465739641</v>
      </c>
      <c r="L837" s="53">
        <f t="shared" ca="1" si="454"/>
        <v>-325866.03977702552</v>
      </c>
      <c r="M837" s="53">
        <f t="shared" ca="1" si="454"/>
        <v>-165036.83478738574</v>
      </c>
      <c r="N837" s="53">
        <f t="shared" ca="1" si="454"/>
        <v>-8423944.121138379</v>
      </c>
      <c r="O837" s="53">
        <f t="shared" ca="1" si="454"/>
        <v>-5789521.0930518992</v>
      </c>
      <c r="P837" s="53">
        <f t="shared" ca="1" si="454"/>
        <v>-1244678.4668504135</v>
      </c>
      <c r="Q837" s="53">
        <f t="shared" ca="1" si="454"/>
        <v>-658472.29608075321</v>
      </c>
      <c r="R837" s="53">
        <f t="shared" ca="1" si="454"/>
        <v>-20435.775957142745</v>
      </c>
      <c r="S837" s="53">
        <f t="shared" ca="1" si="454"/>
        <v>-7713107.6319402084</v>
      </c>
      <c r="T837" s="53">
        <f t="shared" ca="1" si="454"/>
        <v>-188540.32832491334</v>
      </c>
      <c r="U837" s="53">
        <f t="shared" ca="1" si="454"/>
        <v>-3271189.7728617089</v>
      </c>
      <c r="V837" s="53">
        <f t="shared" ca="1" si="454"/>
        <v>-16476058.798356734</v>
      </c>
      <c r="W837" s="53">
        <f t="shared" ca="1" si="454"/>
        <v>-3084825.7858018</v>
      </c>
      <c r="X837" s="53">
        <f t="shared" ca="1" si="454"/>
        <v>-23020614.685345158</v>
      </c>
      <c r="Y837" s="53">
        <f t="shared" ca="1" si="454"/>
        <v>-1668347.3744388744</v>
      </c>
      <c r="Z837" s="53">
        <f t="shared" ca="1" si="454"/>
        <v>-27762.354886854708</v>
      </c>
      <c r="AA837" s="53">
        <f t="shared" ca="1" si="454"/>
        <v>-1696109.7293257285</v>
      </c>
      <c r="AB837" s="53">
        <f t="shared" ca="1" si="454"/>
        <v>-21508.417776197239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-106196505.32236491</v>
      </c>
      <c r="I838" s="53">
        <f t="shared" ca="1" si="455"/>
        <v>-53386524.056955881</v>
      </c>
      <c r="J838" s="53">
        <f t="shared" ca="1" si="455"/>
        <v>-2665839.7614371013</v>
      </c>
      <c r="K838" s="53">
        <f t="shared" ca="1" si="455"/>
        <v>-9463093.7303673476</v>
      </c>
      <c r="L838" s="53">
        <f t="shared" ca="1" si="455"/>
        <v>-338232.165160114</v>
      </c>
      <c r="M838" s="53">
        <f t="shared" ca="1" si="455"/>
        <v>-102994.71595495965</v>
      </c>
      <c r="N838" s="53">
        <f t="shared" ca="1" si="455"/>
        <v>-9904320.6114824209</v>
      </c>
      <c r="O838" s="53">
        <f t="shared" ca="1" si="455"/>
        <v>-7065781.1269997479</v>
      </c>
      <c r="P838" s="53">
        <f t="shared" ca="1" si="455"/>
        <v>-1404503.199476464</v>
      </c>
      <c r="Q838" s="53">
        <f t="shared" ca="1" si="455"/>
        <v>-685564.35280090442</v>
      </c>
      <c r="R838" s="53">
        <f t="shared" ca="1" si="455"/>
        <v>-25966.11741743128</v>
      </c>
      <c r="S838" s="53">
        <f t="shared" ca="1" si="455"/>
        <v>-9181814.7966945488</v>
      </c>
      <c r="T838" s="53">
        <f t="shared" ca="1" si="455"/>
        <v>-239563.22057321249</v>
      </c>
      <c r="U838" s="53">
        <f t="shared" ca="1" si="455"/>
        <v>-4018867.8719125548</v>
      </c>
      <c r="V838" s="53">
        <f t="shared" ca="1" si="455"/>
        <v>-20809308.077755194</v>
      </c>
      <c r="W838" s="53">
        <f t="shared" ca="1" si="455"/>
        <v>-3815865.5533075319</v>
      </c>
      <c r="X838" s="53">
        <f t="shared" ca="1" si="455"/>
        <v>-28883604.723548494</v>
      </c>
      <c r="Y838" s="53">
        <f t="shared" ca="1" si="455"/>
        <v>-2111796.9147059382</v>
      </c>
      <c r="Z838" s="53">
        <f t="shared" ca="1" si="455"/>
        <v>-35275.41935712516</v>
      </c>
      <c r="AA838" s="53">
        <f t="shared" ca="1" si="455"/>
        <v>-2147072.3340630629</v>
      </c>
      <c r="AB838" s="53">
        <f t="shared" ca="1" si="455"/>
        <v>-27329.038183387373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-23307302.324489743</v>
      </c>
      <c r="I839" s="53">
        <f t="shared" ca="1" si="456"/>
        <v>-11591340.578669677</v>
      </c>
      <c r="J839" s="53">
        <f t="shared" ca="1" si="456"/>
        <v>-565084.17891440715</v>
      </c>
      <c r="K839" s="53">
        <f t="shared" ca="1" si="456"/>
        <v>-1992227.7386231963</v>
      </c>
      <c r="L839" s="53">
        <f t="shared" ca="1" si="456"/>
        <v>-69877.874519733392</v>
      </c>
      <c r="M839" s="53">
        <f t="shared" ca="1" si="456"/>
        <v>-28259.833952156976</v>
      </c>
      <c r="N839" s="53">
        <f t="shared" ca="1" si="456"/>
        <v>-2090365.4470950866</v>
      </c>
      <c r="O839" s="53">
        <f t="shared" ca="1" si="456"/>
        <v>-1478451.2124559749</v>
      </c>
      <c r="P839" s="53">
        <f t="shared" ca="1" si="456"/>
        <v>-293201.00177906797</v>
      </c>
      <c r="Q839" s="53">
        <f t="shared" ca="1" si="456"/>
        <v>-188448.27261169805</v>
      </c>
      <c r="R839" s="53">
        <f t="shared" ca="1" si="456"/>
        <v>0</v>
      </c>
      <c r="S839" s="53">
        <f t="shared" ca="1" si="456"/>
        <v>-1960100.4868467408</v>
      </c>
      <c r="T839" s="53">
        <f t="shared" ca="1" si="456"/>
        <v>-50105.962583288914</v>
      </c>
      <c r="U839" s="53">
        <f t="shared" ca="1" si="456"/>
        <v>-840863.17492230085</v>
      </c>
      <c r="V839" s="53">
        <f t="shared" ca="1" si="456"/>
        <v>-5739287.7649661498</v>
      </c>
      <c r="W839" s="53">
        <f t="shared" ca="1" si="456"/>
        <v>0</v>
      </c>
      <c r="X839" s="53">
        <f t="shared" ca="1" si="456"/>
        <v>-6630256.9024717398</v>
      </c>
      <c r="Y839" s="53">
        <f t="shared" ca="1" si="456"/>
        <v>-433057.55332492699</v>
      </c>
      <c r="Z839" s="53">
        <f t="shared" ca="1" si="456"/>
        <v>-7199.4125284415486</v>
      </c>
      <c r="AA839" s="53">
        <f t="shared" ca="1" si="456"/>
        <v>-440256.96585336851</v>
      </c>
      <c r="AB839" s="53">
        <f t="shared" ca="1" si="456"/>
        <v>-5767.1380947704629</v>
      </c>
      <c r="AC839" s="53">
        <f t="shared" ca="1" si="456"/>
        <v>-19903.446535165152</v>
      </c>
      <c r="AD839" s="53">
        <f t="shared" ca="1" si="456"/>
        <v>-4227.1800087866623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-108284991.6131613</v>
      </c>
      <c r="I840" s="53">
        <f t="shared" ca="1" si="457"/>
        <v>-73007745.553024545</v>
      </c>
      <c r="J840" s="53">
        <f t="shared" ca="1" si="457"/>
        <v>-3476281.389876836</v>
      </c>
      <c r="K840" s="53">
        <f t="shared" ca="1" si="457"/>
        <v>-12232557.912633935</v>
      </c>
      <c r="L840" s="53">
        <f t="shared" ca="1" si="457"/>
        <v>-429285.00568452396</v>
      </c>
      <c r="M840" s="53">
        <f t="shared" ca="1" si="457"/>
        <v>0</v>
      </c>
      <c r="N840" s="53">
        <f t="shared" ca="1" si="457"/>
        <v>-12661842.918318462</v>
      </c>
      <c r="O840" s="53">
        <f t="shared" ca="1" si="457"/>
        <v>-9009522.2193060722</v>
      </c>
      <c r="P840" s="53">
        <f t="shared" ca="1" si="457"/>
        <v>-1790112.8819689546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-10799635.101275027</v>
      </c>
      <c r="T840" s="53">
        <f t="shared" ca="1" si="457"/>
        <v>-311733.23802623851</v>
      </c>
      <c r="U840" s="53">
        <f t="shared" ca="1" si="457"/>
        <v>-5153814.923392293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-5465548.1614185311</v>
      </c>
      <c r="Y840" s="53">
        <f t="shared" ca="1" si="457"/>
        <v>-2644048.8656918472</v>
      </c>
      <c r="Z840" s="53">
        <f t="shared" ca="1" si="457"/>
        <v>-43992.895567196349</v>
      </c>
      <c r="AA840" s="53">
        <f t="shared" ca="1" si="457"/>
        <v>-2688041.7612590436</v>
      </c>
      <c r="AB840" s="53">
        <f t="shared" ca="1" si="457"/>
        <v>-35641.61676271278</v>
      </c>
      <c r="AC840" s="53">
        <f t="shared" ca="1" si="457"/>
        <v>-123933.5702302819</v>
      </c>
      <c r="AD840" s="53">
        <f t="shared" ca="1" si="457"/>
        <v>-26321.540995866762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-55821356.955392323</v>
      </c>
      <c r="I841" s="53">
        <f t="shared" ca="1" si="458"/>
        <v>-42029736.96367836</v>
      </c>
      <c r="J841" s="53">
        <f t="shared" ca="1" si="458"/>
        <v>-2046808.0668829361</v>
      </c>
      <c r="K841" s="53">
        <f t="shared" ca="1" si="458"/>
        <v>-5985235.2383188792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-5985235.2383188792</v>
      </c>
      <c r="O841" s="53">
        <f t="shared" ca="1" si="458"/>
        <v>-3746140.8996957513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-3746140.8996957513</v>
      </c>
      <c r="T841" s="53">
        <f t="shared" ca="1" si="458"/>
        <v>-98307.457587835117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-98307.457587835117</v>
      </c>
      <c r="Y841" s="53">
        <f t="shared" ca="1" si="458"/>
        <v>-1344748.8666195562</v>
      </c>
      <c r="Z841" s="53">
        <f t="shared" ca="1" si="458"/>
        <v>0</v>
      </c>
      <c r="AA841" s="53">
        <f t="shared" ca="1" si="458"/>
        <v>-1344748.8666195562</v>
      </c>
      <c r="AB841" s="53">
        <f t="shared" ca="1" si="458"/>
        <v>-13916.482199366856</v>
      </c>
      <c r="AC841" s="53">
        <f t="shared" ca="1" si="458"/>
        <v>-479601.17872390873</v>
      </c>
      <c r="AD841" s="53">
        <f t="shared" ca="1" si="458"/>
        <v>-76861.801685733866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-1680221.8393076472</v>
      </c>
      <c r="I842" s="53">
        <f t="shared" ca="1" si="459"/>
        <v>-647995.3425305913</v>
      </c>
      <c r="J842" s="53">
        <f t="shared" ca="1" si="459"/>
        <v>-42420.204158010383</v>
      </c>
      <c r="K842" s="53">
        <f t="shared" ca="1" si="459"/>
        <v>-137924.51739737354</v>
      </c>
      <c r="L842" s="53">
        <f t="shared" ca="1" si="459"/>
        <v>-4977.9294253280741</v>
      </c>
      <c r="M842" s="53">
        <f t="shared" ca="1" si="459"/>
        <v>-1490.6085351547915</v>
      </c>
      <c r="N842" s="53">
        <f t="shared" ca="1" si="459"/>
        <v>-144393.05535785641</v>
      </c>
      <c r="O842" s="53">
        <f t="shared" ca="1" si="459"/>
        <v>-123515.26998623714</v>
      </c>
      <c r="P842" s="53">
        <f t="shared" ca="1" si="459"/>
        <v>-24427.619853493976</v>
      </c>
      <c r="Q842" s="53">
        <f t="shared" ca="1" si="459"/>
        <v>-11989.792990773094</v>
      </c>
      <c r="R842" s="53">
        <f t="shared" ca="1" si="459"/>
        <v>-467.86760901764688</v>
      </c>
      <c r="S842" s="53">
        <f t="shared" ca="1" si="459"/>
        <v>-160400.55043952184</v>
      </c>
      <c r="T842" s="53">
        <f t="shared" ca="1" si="459"/>
        <v>-4593.9932579883589</v>
      </c>
      <c r="U842" s="53">
        <f t="shared" ca="1" si="459"/>
        <v>-82690.492377832255</v>
      </c>
      <c r="V842" s="53">
        <f t="shared" ca="1" si="459"/>
        <v>-459961.14993657835</v>
      </c>
      <c r="W842" s="53">
        <f t="shared" ca="1" si="459"/>
        <v>-88614.155326579086</v>
      </c>
      <c r="X842" s="53">
        <f t="shared" ca="1" si="459"/>
        <v>-635859.79089897813</v>
      </c>
      <c r="Y842" s="53">
        <f t="shared" ca="1" si="459"/>
        <v>-32567.633367236445</v>
      </c>
      <c r="Z842" s="53">
        <f t="shared" ca="1" si="459"/>
        <v>-528.70397526252475</v>
      </c>
      <c r="AA842" s="53">
        <f t="shared" ca="1" si="459"/>
        <v>-33096.33734249897</v>
      </c>
      <c r="AB842" s="53">
        <f t="shared" ca="1" si="459"/>
        <v>-589.72675525386273</v>
      </c>
      <c r="AC842" s="53">
        <f t="shared" ca="1" si="459"/>
        <v>-12943.304960430982</v>
      </c>
      <c r="AD842" s="53">
        <f t="shared" ca="1" si="459"/>
        <v>-2523.5268645052074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-26739913.406451445</v>
      </c>
      <c r="I843" s="53">
        <f t="shared" ca="1" si="460"/>
        <v>-12653823.532435853</v>
      </c>
      <c r="J843" s="53">
        <f t="shared" ca="1" si="460"/>
        <v>-3348741.4567340789</v>
      </c>
      <c r="K843" s="53">
        <f t="shared" ca="1" si="460"/>
        <v>-921237.61132052343</v>
      </c>
      <c r="L843" s="53">
        <f t="shared" ca="1" si="460"/>
        <v>-337675.54476836824</v>
      </c>
      <c r="M843" s="53">
        <f t="shared" ca="1" si="460"/>
        <v>-177983.62343024893</v>
      </c>
      <c r="N843" s="53">
        <f t="shared" ca="1" si="460"/>
        <v>-1436896.7795191405</v>
      </c>
      <c r="O843" s="53">
        <f t="shared" ca="1" si="460"/>
        <v>-256796.95795347058</v>
      </c>
      <c r="P843" s="53">
        <f t="shared" ca="1" si="460"/>
        <v>-81120.315257061608</v>
      </c>
      <c r="Q843" s="53">
        <f t="shared" ca="1" si="460"/>
        <v>-190343.89551868709</v>
      </c>
      <c r="R843" s="53">
        <f t="shared" ca="1" si="460"/>
        <v>-28171.87444430625</v>
      </c>
      <c r="S843" s="53">
        <f t="shared" ca="1" si="460"/>
        <v>-556433.04317352548</v>
      </c>
      <c r="T843" s="53">
        <f t="shared" ca="1" si="460"/>
        <v>-1715.4394283554932</v>
      </c>
      <c r="U843" s="53">
        <f t="shared" ca="1" si="460"/>
        <v>-44885.70539757322</v>
      </c>
      <c r="V843" s="53">
        <f t="shared" ca="1" si="460"/>
        <v>-236788.16910967373</v>
      </c>
      <c r="W843" s="53">
        <f t="shared" ca="1" si="460"/>
        <v>-43097.110595384154</v>
      </c>
      <c r="X843" s="53">
        <f t="shared" ca="1" si="460"/>
        <v>-326486.42453098658</v>
      </c>
      <c r="Y843" s="53">
        <f t="shared" ca="1" si="460"/>
        <v>-69184.692577315131</v>
      </c>
      <c r="Z843" s="53">
        <f t="shared" ca="1" si="460"/>
        <v>-1250.7577693931225</v>
      </c>
      <c r="AA843" s="53">
        <f t="shared" ca="1" si="460"/>
        <v>-70435.450346708269</v>
      </c>
      <c r="AB843" s="53">
        <f t="shared" ca="1" si="460"/>
        <v>-1295.1592233145384</v>
      </c>
      <c r="AC843" s="53">
        <f t="shared" ca="1" si="460"/>
        <v>-7447356.8646055162</v>
      </c>
      <c r="AD843" s="53">
        <f t="shared" ca="1" si="460"/>
        <v>-898444.69588231994</v>
      </c>
    </row>
    <row r="844" spans="1:30" s="55" customFormat="1" collapsed="1">
      <c r="A844" s="56"/>
      <c r="B844" s="111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-411160984</v>
      </c>
      <c r="I844" s="60">
        <f t="shared" ca="1" si="461"/>
        <v>-239251404.9387103</v>
      </c>
      <c r="J844" s="60">
        <f t="shared" ca="1" si="461"/>
        <v>-14466344.099895045</v>
      </c>
      <c r="K844" s="60">
        <f t="shared" ca="1" si="461"/>
        <v>-38665317.995235234</v>
      </c>
      <c r="L844" s="60">
        <f t="shared" ca="1" si="461"/>
        <v>-1505914.5593350935</v>
      </c>
      <c r="M844" s="60">
        <f t="shared" ca="1" si="461"/>
        <v>-475765.61665990611</v>
      </c>
      <c r="N844" s="60">
        <f t="shared" ca="1" si="461"/>
        <v>-40646998.171230227</v>
      </c>
      <c r="O844" s="60">
        <f t="shared" ca="1" si="461"/>
        <v>-27469728.779449154</v>
      </c>
      <c r="P844" s="60">
        <f t="shared" ca="1" si="461"/>
        <v>-4838043.4851854546</v>
      </c>
      <c r="Q844" s="60">
        <f t="shared" ca="1" si="461"/>
        <v>-1734818.610002816</v>
      </c>
      <c r="R844" s="60">
        <f t="shared" ca="1" si="461"/>
        <v>-75041.635427897912</v>
      </c>
      <c r="S844" s="60">
        <f t="shared" ca="1" si="461"/>
        <v>-34117632.510065332</v>
      </c>
      <c r="T844" s="60">
        <f t="shared" ca="1" si="461"/>
        <v>-894559.63978183211</v>
      </c>
      <c r="U844" s="60">
        <f t="shared" ca="1" si="461"/>
        <v>-13412311.940864261</v>
      </c>
      <c r="V844" s="60">
        <f t="shared" ca="1" si="461"/>
        <v>-43721403.960124329</v>
      </c>
      <c r="W844" s="60">
        <f t="shared" ca="1" si="461"/>
        <v>-7032402.6050312947</v>
      </c>
      <c r="X844" s="60">
        <f t="shared" ca="1" si="461"/>
        <v>-65060678.145801708</v>
      </c>
      <c r="Y844" s="60">
        <f t="shared" ca="1" si="461"/>
        <v>-8303751.9007256934</v>
      </c>
      <c r="Z844" s="60">
        <f t="shared" ca="1" si="461"/>
        <v>-116009.54408427341</v>
      </c>
      <c r="AA844" s="60">
        <f t="shared" ca="1" si="461"/>
        <v>-8419761.4448099677</v>
      </c>
      <c r="AB844" s="60">
        <f t="shared" ca="1" si="461"/>
        <v>-106047.57899500309</v>
      </c>
      <c r="AC844" s="60">
        <f t="shared" ca="1" si="461"/>
        <v>-8083738.3650553031</v>
      </c>
      <c r="AD844" s="60">
        <f t="shared" ca="1" si="461"/>
        <v>-1008378.7454372125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481495913.23675728</v>
      </c>
      <c r="I846" s="60">
        <f t="shared" ca="1" si="462"/>
        <v>235278945.58376056</v>
      </c>
      <c r="J846" s="60">
        <f t="shared" ca="1" si="462"/>
        <v>11569152.932436299</v>
      </c>
      <c r="K846" s="60">
        <f t="shared" ca="1" si="462"/>
        <v>42947721.94843699</v>
      </c>
      <c r="L846" s="60">
        <f t="shared" ca="1" si="462"/>
        <v>1272404.3338603273</v>
      </c>
      <c r="M846" s="60">
        <f t="shared" ca="1" si="462"/>
        <v>-16173.172053266637</v>
      </c>
      <c r="N846" s="60">
        <f t="shared" ca="1" si="462"/>
        <v>44203953.110244051</v>
      </c>
      <c r="O846" s="60">
        <f t="shared" ca="1" si="462"/>
        <v>32899715.649529878</v>
      </c>
      <c r="P846" s="60">
        <f t="shared" ca="1" si="462"/>
        <v>5967355.1150375474</v>
      </c>
      <c r="Q846" s="60">
        <f t="shared" ca="1" si="462"/>
        <v>2598251.9704046077</v>
      </c>
      <c r="R846" s="60">
        <f t="shared" ca="1" si="462"/>
        <v>126014.96638046719</v>
      </c>
      <c r="S846" s="60">
        <f t="shared" ca="1" si="462"/>
        <v>41591337.701352485</v>
      </c>
      <c r="T846" s="60">
        <f t="shared" ca="1" si="462"/>
        <v>1162592.4453127673</v>
      </c>
      <c r="U846" s="60">
        <f t="shared" ca="1" si="462"/>
        <v>18828662.697951097</v>
      </c>
      <c r="V846" s="60">
        <f t="shared" ca="1" si="462"/>
        <v>100351224.8700957</v>
      </c>
      <c r="W846" s="60">
        <f t="shared" ca="1" si="462"/>
        <v>17997229.695708431</v>
      </c>
      <c r="X846" s="60">
        <f t="shared" ca="1" si="462"/>
        <v>138339709.709068</v>
      </c>
      <c r="Y846" s="60">
        <f t="shared" ca="1" si="462"/>
        <v>10208990.090051519</v>
      </c>
      <c r="Z846" s="60">
        <f t="shared" ca="1" si="462"/>
        <v>171191.54032931614</v>
      </c>
      <c r="AA846" s="60">
        <f t="shared" ca="1" si="462"/>
        <v>10380181.630380834</v>
      </c>
      <c r="AB846" s="60">
        <f t="shared" ca="1" si="462"/>
        <v>132632.56951507012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220022431.76751542</v>
      </c>
      <c r="I847" s="60">
        <f t="shared" ca="1" si="463"/>
        <v>107309047.81227645</v>
      </c>
      <c r="J847" s="60">
        <f t="shared" ca="1" si="463"/>
        <v>5277557.5454581548</v>
      </c>
      <c r="K847" s="60">
        <f t="shared" ca="1" si="463"/>
        <v>19632981.459863573</v>
      </c>
      <c r="L847" s="60">
        <f t="shared" ca="1" si="463"/>
        <v>577428.06923455023</v>
      </c>
      <c r="M847" s="60">
        <f t="shared" ca="1" si="463"/>
        <v>-17178.444410254189</v>
      </c>
      <c r="N847" s="60">
        <f t="shared" ca="1" si="463"/>
        <v>20193231.084687866</v>
      </c>
      <c r="O847" s="60">
        <f t="shared" ca="1" si="463"/>
        <v>15052407.04088841</v>
      </c>
      <c r="P847" s="60">
        <f t="shared" ca="1" si="463"/>
        <v>2716940.6043726839</v>
      </c>
      <c r="Q847" s="60">
        <f t="shared" ca="1" si="463"/>
        <v>1176707.8307590149</v>
      </c>
      <c r="R847" s="60">
        <f t="shared" ca="1" si="463"/>
        <v>57777.938393443765</v>
      </c>
      <c r="S847" s="60">
        <f t="shared" ca="1" si="463"/>
        <v>19003833.414413556</v>
      </c>
      <c r="T847" s="60">
        <f t="shared" ca="1" si="463"/>
        <v>533049.41581498226</v>
      </c>
      <c r="U847" s="60">
        <f t="shared" ca="1" si="463"/>
        <v>8624284.1666216776</v>
      </c>
      <c r="V847" s="60">
        <f t="shared" ca="1" si="463"/>
        <v>46011728.453312412</v>
      </c>
      <c r="W847" s="60">
        <f t="shared" ca="1" si="463"/>
        <v>8249995.9708031323</v>
      </c>
      <c r="X847" s="60">
        <f t="shared" ca="1" si="463"/>
        <v>63419058.006552242</v>
      </c>
      <c r="Y847" s="60">
        <f t="shared" ca="1" si="463"/>
        <v>4680400.4577517342</v>
      </c>
      <c r="Z847" s="60">
        <f t="shared" ca="1" si="463"/>
        <v>78491.373085520143</v>
      </c>
      <c r="AA847" s="60">
        <f t="shared" ca="1" si="463"/>
        <v>4758891.8308372553</v>
      </c>
      <c r="AB847" s="60">
        <f t="shared" ca="1" si="463"/>
        <v>60812.073289790875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46169987.217779741</v>
      </c>
      <c r="I848" s="60">
        <f t="shared" ca="1" si="464"/>
        <v>22236064.654698767</v>
      </c>
      <c r="J848" s="60">
        <f t="shared" ca="1" si="464"/>
        <v>1067391.7234728844</v>
      </c>
      <c r="K848" s="60">
        <f t="shared" ca="1" si="464"/>
        <v>3946613.9192304285</v>
      </c>
      <c r="L848" s="60">
        <f t="shared" ca="1" si="464"/>
        <v>113529.95545871096</v>
      </c>
      <c r="M848" s="60">
        <f t="shared" ca="1" si="464"/>
        <v>-5431.2572208435195</v>
      </c>
      <c r="N848" s="60">
        <f t="shared" ca="1" si="464"/>
        <v>4054712.6174682966</v>
      </c>
      <c r="O848" s="60">
        <f t="shared" ca="1" si="464"/>
        <v>3008571.6316097183</v>
      </c>
      <c r="P848" s="60">
        <f t="shared" ca="1" si="464"/>
        <v>540968.97254824406</v>
      </c>
      <c r="Q848" s="60">
        <f t="shared" ca="1" si="464"/>
        <v>307856.7067660836</v>
      </c>
      <c r="R848" s="60">
        <f t="shared" ca="1" si="464"/>
        <v>0</v>
      </c>
      <c r="S848" s="60">
        <f t="shared" ca="1" si="464"/>
        <v>3857397.3109240453</v>
      </c>
      <c r="T848" s="60">
        <f t="shared" ca="1" si="464"/>
        <v>106566.52831677171</v>
      </c>
      <c r="U848" s="60">
        <f t="shared" ca="1" si="464"/>
        <v>1723844.6305022491</v>
      </c>
      <c r="V848" s="60">
        <f t="shared" ca="1" si="464"/>
        <v>12128666.181645438</v>
      </c>
      <c r="W848" s="60">
        <f t="shared" ca="1" si="464"/>
        <v>0</v>
      </c>
      <c r="X848" s="60">
        <f t="shared" ca="1" si="464"/>
        <v>13959077.340464454</v>
      </c>
      <c r="Y848" s="60">
        <f t="shared" ca="1" si="464"/>
        <v>917351.30119053146</v>
      </c>
      <c r="Z848" s="60">
        <f t="shared" ca="1" si="464"/>
        <v>15311.963264435588</v>
      </c>
      <c r="AA848" s="60">
        <f t="shared" ca="1" si="464"/>
        <v>932663.26445496746</v>
      </c>
      <c r="AB848" s="60">
        <f t="shared" ca="1" si="464"/>
        <v>12266.195762150815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238338636.70519879</v>
      </c>
      <c r="I849" s="60">
        <f t="shared" ca="1" si="465"/>
        <v>158682589.56379116</v>
      </c>
      <c r="J849" s="60">
        <f t="shared" ca="1" si="465"/>
        <v>7440939.9926643213</v>
      </c>
      <c r="K849" s="60">
        <f t="shared" ca="1" si="465"/>
        <v>27408926.261714906</v>
      </c>
      <c r="L849" s="60">
        <f t="shared" ca="1" si="465"/>
        <v>794625.60271872871</v>
      </c>
      <c r="M849" s="60">
        <f t="shared" ca="1" si="465"/>
        <v>0</v>
      </c>
      <c r="N849" s="60">
        <f t="shared" ca="1" si="465"/>
        <v>28203551.864433628</v>
      </c>
      <c r="O849" s="60">
        <f t="shared" ca="1" si="465"/>
        <v>20719115.988266617</v>
      </c>
      <c r="P849" s="60">
        <f t="shared" ca="1" si="465"/>
        <v>3748011.5306675425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24467127.51893416</v>
      </c>
      <c r="T849" s="60">
        <f t="shared" ca="1" si="465"/>
        <v>747921.7193990564</v>
      </c>
      <c r="U849" s="60">
        <f t="shared" ca="1" si="465"/>
        <v>11931874.58289298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12679796.302292034</v>
      </c>
      <c r="Y849" s="60">
        <f t="shared" ca="1" si="465"/>
        <v>6318987.0613113483</v>
      </c>
      <c r="Z849" s="60">
        <f t="shared" ca="1" si="465"/>
        <v>105549.99320040051</v>
      </c>
      <c r="AA849" s="60">
        <f t="shared" ca="1" si="465"/>
        <v>6424537.0545117538</v>
      </c>
      <c r="AB849" s="60">
        <f t="shared" ca="1" si="465"/>
        <v>85516.275905285875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121049805.2630499</v>
      </c>
      <c r="I850" s="60">
        <f t="shared" ca="1" si="466"/>
        <v>90224922.50807032</v>
      </c>
      <c r="J850" s="60">
        <f t="shared" ca="1" si="466"/>
        <v>4327358.0075531686</v>
      </c>
      <c r="K850" s="60">
        <f t="shared" ca="1" si="466"/>
        <v>13248403.87487885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13248403.87487885</v>
      </c>
      <c r="O850" s="60">
        <f t="shared" ca="1" si="466"/>
        <v>8511094.3485672325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8511094.3485672325</v>
      </c>
      <c r="T850" s="60">
        <f t="shared" ca="1" si="466"/>
        <v>233062.76498218896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233062.76498218896</v>
      </c>
      <c r="Y850" s="60">
        <f t="shared" ca="1" si="466"/>
        <v>3175636.1078453856</v>
      </c>
      <c r="Z850" s="60">
        <f t="shared" ca="1" si="466"/>
        <v>0</v>
      </c>
      <c r="AA850" s="60">
        <f t="shared" ca="1" si="466"/>
        <v>3175636.1078453856</v>
      </c>
      <c r="AB850" s="60">
        <f t="shared" ca="1" si="466"/>
        <v>32993.943453205502</v>
      </c>
      <c r="AC850" s="60">
        <f t="shared" ca="1" si="466"/>
        <v>1114165.9388793895</v>
      </c>
      <c r="AD850" s="60">
        <f t="shared" ca="1" si="466"/>
        <v>182167.76882018967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28989358.982778396</v>
      </c>
      <c r="I851" s="60">
        <f t="shared" ca="1" si="467"/>
        <v>11114096.703669285</v>
      </c>
      <c r="J851" s="60">
        <f t="shared" ca="1" si="467"/>
        <v>696925.66904550919</v>
      </c>
      <c r="K851" s="60">
        <f t="shared" ca="1" si="467"/>
        <v>2345863.2349705761</v>
      </c>
      <c r="L851" s="60">
        <f t="shared" ca="1" si="467"/>
        <v>68006.417190699067</v>
      </c>
      <c r="M851" s="60">
        <f t="shared" ca="1" si="467"/>
        <v>3411.0373489715766</v>
      </c>
      <c r="N851" s="60">
        <f t="shared" ca="1" si="467"/>
        <v>2417280.6895102472</v>
      </c>
      <c r="O851" s="60">
        <f t="shared" ca="1" si="467"/>
        <v>2166809.9179041577</v>
      </c>
      <c r="P851" s="60">
        <f t="shared" ca="1" si="467"/>
        <v>406781.29599408241</v>
      </c>
      <c r="Q851" s="60">
        <f t="shared" ca="1" si="467"/>
        <v>179089.68911540878</v>
      </c>
      <c r="R851" s="60">
        <f t="shared" ca="1" si="467"/>
        <v>8385.6370934025963</v>
      </c>
      <c r="S851" s="60">
        <f t="shared" ca="1" si="467"/>
        <v>2761066.5401070518</v>
      </c>
      <c r="T851" s="60">
        <f t="shared" ca="1" si="467"/>
        <v>82336.997886360055</v>
      </c>
      <c r="U851" s="60">
        <f t="shared" ca="1" si="467"/>
        <v>1414629.5648215562</v>
      </c>
      <c r="V851" s="60">
        <f t="shared" ca="1" si="467"/>
        <v>8119897.0728427572</v>
      </c>
      <c r="W851" s="60">
        <f t="shared" ca="1" si="467"/>
        <v>1496660.7999883338</v>
      </c>
      <c r="X851" s="60">
        <f t="shared" ca="1" si="467"/>
        <v>11113524.435539003</v>
      </c>
      <c r="Y851" s="60">
        <f t="shared" ca="1" si="467"/>
        <v>580374.0782322383</v>
      </c>
      <c r="Z851" s="60">
        <f t="shared" ca="1" si="467"/>
        <v>9475.9758468854761</v>
      </c>
      <c r="AA851" s="60">
        <f t="shared" ca="1" si="467"/>
        <v>589850.05407912389</v>
      </c>
      <c r="AB851" s="60">
        <f t="shared" ca="1" si="467"/>
        <v>10570.072128816277</v>
      </c>
      <c r="AC851" s="60">
        <f t="shared" ca="1" si="467"/>
        <v>241932.60014952856</v>
      </c>
      <c r="AD851" s="60">
        <f t="shared" ca="1" si="467"/>
        <v>44112.218549833116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58822158.516920134</v>
      </c>
      <c r="I852" s="60">
        <f t="shared" ca="1" si="468"/>
        <v>27640529.758435424</v>
      </c>
      <c r="J852" s="60">
        <f t="shared" ca="1" si="468"/>
        <v>7135054.3732432472</v>
      </c>
      <c r="K852" s="60">
        <f t="shared" ca="1" si="468"/>
        <v>2055576.460977037</v>
      </c>
      <c r="L852" s="60">
        <f t="shared" ca="1" si="468"/>
        <v>618396.48595649283</v>
      </c>
      <c r="M852" s="60">
        <f t="shared" ca="1" si="468"/>
        <v>-23275.209187637083</v>
      </c>
      <c r="N852" s="60">
        <f t="shared" ca="1" si="468"/>
        <v>2650697.7377458932</v>
      </c>
      <c r="O852" s="60">
        <f t="shared" ca="1" si="468"/>
        <v>585648.44581608125</v>
      </c>
      <c r="P852" s="60">
        <f t="shared" ca="1" si="468"/>
        <v>168243.10431253666</v>
      </c>
      <c r="Q852" s="60">
        <f t="shared" ca="1" si="468"/>
        <v>350717.54552719684</v>
      </c>
      <c r="R852" s="60">
        <f t="shared" ca="1" si="468"/>
        <v>66901.539086206918</v>
      </c>
      <c r="S852" s="60">
        <f t="shared" ca="1" si="468"/>
        <v>1171510.634742022</v>
      </c>
      <c r="T852" s="60">
        <f t="shared" ca="1" si="468"/>
        <v>4082.5922560999097</v>
      </c>
      <c r="U852" s="60">
        <f t="shared" ca="1" si="468"/>
        <v>102973.39387034875</v>
      </c>
      <c r="V852" s="60">
        <f t="shared" ca="1" si="468"/>
        <v>558803.98744549206</v>
      </c>
      <c r="W852" s="60">
        <f t="shared" ca="1" si="468"/>
        <v>99452.682411741582</v>
      </c>
      <c r="X852" s="60">
        <f t="shared" ca="1" si="468"/>
        <v>765312.65598368214</v>
      </c>
      <c r="Y852" s="60">
        <f t="shared" ca="1" si="468"/>
        <v>163960.49517521437</v>
      </c>
      <c r="Z852" s="60">
        <f t="shared" ca="1" si="468"/>
        <v>2973.6443379605107</v>
      </c>
      <c r="AA852" s="60">
        <f t="shared" ca="1" si="468"/>
        <v>166934.13951317483</v>
      </c>
      <c r="AB852" s="60">
        <f t="shared" ca="1" si="468"/>
        <v>3093.8911562795411</v>
      </c>
      <c r="AC852" s="60">
        <f t="shared" ca="1" si="468"/>
        <v>17150310.055360265</v>
      </c>
      <c r="AD852" s="60">
        <f t="shared" ca="1" si="468"/>
        <v>2138715.2707401752</v>
      </c>
    </row>
    <row r="853" spans="1:30" ht="13.8" collapsed="1">
      <c r="A853" s="166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1194888291.6899996</v>
      </c>
      <c r="I853" s="60">
        <f t="shared" ca="1" si="469"/>
        <v>652486196.58470178</v>
      </c>
      <c r="J853" s="60">
        <f t="shared" ca="1" si="469"/>
        <v>37514380.243873581</v>
      </c>
      <c r="K853" s="60">
        <f t="shared" ca="1" si="469"/>
        <v>111586087.16007227</v>
      </c>
      <c r="L853" s="60">
        <f t="shared" ca="1" si="469"/>
        <v>3444390.8644195092</v>
      </c>
      <c r="M853" s="60">
        <f t="shared" ca="1" si="469"/>
        <v>-58647.04552302981</v>
      </c>
      <c r="N853" s="60">
        <f t="shared" ca="1" si="469"/>
        <v>114971830.97896877</v>
      </c>
      <c r="O853" s="60">
        <f t="shared" ca="1" si="469"/>
        <v>82943363.022582144</v>
      </c>
      <c r="P853" s="60">
        <f t="shared" ca="1" si="469"/>
        <v>13548300.622932635</v>
      </c>
      <c r="Q853" s="60">
        <f t="shared" ca="1" si="469"/>
        <v>4612623.7425723113</v>
      </c>
      <c r="R853" s="60">
        <f t="shared" ca="1" si="469"/>
        <v>259080.08095352032</v>
      </c>
      <c r="S853" s="60">
        <f t="shared" ca="1" si="469"/>
        <v>101363367.46904053</v>
      </c>
      <c r="T853" s="60">
        <f t="shared" ca="1" si="469"/>
        <v>2869612.4639682262</v>
      </c>
      <c r="U853" s="60">
        <f t="shared" ca="1" si="469"/>
        <v>42626269.036659911</v>
      </c>
      <c r="V853" s="60">
        <f t="shared" ca="1" si="469"/>
        <v>167170320.56534177</v>
      </c>
      <c r="W853" s="60">
        <f t="shared" ca="1" si="469"/>
        <v>27843339.14891164</v>
      </c>
      <c r="X853" s="60">
        <f t="shared" ca="1" si="469"/>
        <v>240509541.21488166</v>
      </c>
      <c r="Y853" s="60">
        <f t="shared" ca="1" si="469"/>
        <v>26045699.591557965</v>
      </c>
      <c r="Z853" s="60">
        <f t="shared" ca="1" si="469"/>
        <v>382994.49006451824</v>
      </c>
      <c r="AA853" s="60">
        <f t="shared" ca="1" si="469"/>
        <v>26428694.081622496</v>
      </c>
      <c r="AB853" s="60">
        <f t="shared" ca="1" si="469"/>
        <v>337885.02121059911</v>
      </c>
      <c r="AC853" s="60">
        <f t="shared" ca="1" si="469"/>
        <v>18839282.442781996</v>
      </c>
      <c r="AD853" s="60">
        <f t="shared" ca="1" si="469"/>
        <v>2437113.6529180259</v>
      </c>
    </row>
    <row r="854" spans="1:30" s="168" customFormat="1" ht="13.8" thickBot="1"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</row>
    <row r="855" spans="1:30" ht="18" thickTop="1">
      <c r="A855" s="165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221120812.87137407</v>
      </c>
      <c r="I856" s="60">
        <f t="shared" ca="1" si="470"/>
        <v>95562771.245102242</v>
      </c>
      <c r="J856" s="60">
        <f t="shared" ca="1" si="470"/>
        <v>6640153.7805947326</v>
      </c>
      <c r="K856" s="60">
        <f t="shared" ca="1" si="470"/>
        <v>22899830.919954326</v>
      </c>
      <c r="L856" s="60">
        <f t="shared" ca="1" si="470"/>
        <v>744532.13804343296</v>
      </c>
      <c r="M856" s="60">
        <f t="shared" ca="1" si="470"/>
        <v>90442.441675678652</v>
      </c>
      <c r="N856" s="60">
        <f t="shared" ca="1" si="470"/>
        <v>23734805.499673441</v>
      </c>
      <c r="O856" s="60">
        <f t="shared" ca="1" si="470"/>
        <v>17299852.388142794</v>
      </c>
      <c r="P856" s="60">
        <f t="shared" ca="1" si="470"/>
        <v>3240394.44921898</v>
      </c>
      <c r="Q856" s="60">
        <f t="shared" ca="1" si="470"/>
        <v>1442257.5242210068</v>
      </c>
      <c r="R856" s="60">
        <f t="shared" ca="1" si="470"/>
        <v>63330.711358586719</v>
      </c>
      <c r="S856" s="60">
        <f t="shared" ca="1" si="470"/>
        <v>22045835.07294137</v>
      </c>
      <c r="T856" s="60">
        <f t="shared" ca="1" si="470"/>
        <v>521847.83504327643</v>
      </c>
      <c r="U856" s="60">
        <f t="shared" ca="1" si="470"/>
        <v>9323396.5896764137</v>
      </c>
      <c r="V856" s="60">
        <f t="shared" ca="1" si="470"/>
        <v>49587355.960012138</v>
      </c>
      <c r="W856" s="60">
        <f t="shared" ca="1" si="470"/>
        <v>8476432.2459179722</v>
      </c>
      <c r="X856" s="60">
        <f t="shared" ca="1" si="470"/>
        <v>67909032.630649805</v>
      </c>
      <c r="Y856" s="60">
        <f t="shared" ca="1" si="470"/>
        <v>5071598.7375251641</v>
      </c>
      <c r="Z856" s="60">
        <f t="shared" ca="1" si="470"/>
        <v>80113.338723718523</v>
      </c>
      <c r="AA856" s="60">
        <f t="shared" ca="1" si="470"/>
        <v>5151712.0762488823</v>
      </c>
      <c r="AB856" s="60">
        <f t="shared" ca="1" si="470"/>
        <v>76502.566163586482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-17306530.396461703</v>
      </c>
      <c r="I857" s="60">
        <f t="shared" ca="1" si="471"/>
        <v>-13125576.089333551</v>
      </c>
      <c r="J857" s="60">
        <f t="shared" ca="1" si="471"/>
        <v>125368.27156456714</v>
      </c>
      <c r="K857" s="60">
        <f t="shared" ca="1" si="471"/>
        <v>-237268.53289054171</v>
      </c>
      <c r="L857" s="60">
        <f t="shared" ca="1" si="471"/>
        <v>-20802.189042672107</v>
      </c>
      <c r="M857" s="60">
        <f t="shared" ca="1" si="471"/>
        <v>22044.941275228317</v>
      </c>
      <c r="N857" s="60">
        <f t="shared" ca="1" si="471"/>
        <v>-236025.78065798551</v>
      </c>
      <c r="O857" s="60">
        <f t="shared" ca="1" si="471"/>
        <v>-183701.21134041235</v>
      </c>
      <c r="P857" s="60">
        <f t="shared" ca="1" si="471"/>
        <v>5717.2400426645154</v>
      </c>
      <c r="Q857" s="60">
        <f t="shared" ca="1" si="471"/>
        <v>-26762.156211399997</v>
      </c>
      <c r="R857" s="60">
        <f t="shared" ca="1" si="471"/>
        <v>-1932.9499573714913</v>
      </c>
      <c r="S857" s="60">
        <f t="shared" ca="1" si="471"/>
        <v>-206679.07746651932</v>
      </c>
      <c r="T857" s="60">
        <f t="shared" ca="1" si="471"/>
        <v>-46235.149426885953</v>
      </c>
      <c r="U857" s="60">
        <f t="shared" ca="1" si="471"/>
        <v>-486030.68629513506</v>
      </c>
      <c r="V857" s="60">
        <f t="shared" ca="1" si="471"/>
        <v>-2319434.3720026207</v>
      </c>
      <c r="W857" s="60">
        <f t="shared" ca="1" si="471"/>
        <v>-806571.11679909693</v>
      </c>
      <c r="X857" s="60">
        <f t="shared" ca="1" si="471"/>
        <v>-3658271.3245237386</v>
      </c>
      <c r="Y857" s="60">
        <f t="shared" ca="1" si="471"/>
        <v>-202209.22663207052</v>
      </c>
      <c r="Z857" s="60">
        <f t="shared" ca="1" si="471"/>
        <v>-5497.2360706850723</v>
      </c>
      <c r="AA857" s="60">
        <f t="shared" ca="1" si="471"/>
        <v>-207706.46270275558</v>
      </c>
      <c r="AB857" s="60">
        <f t="shared" ca="1" si="471"/>
        <v>2360.0666582824342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-3623793.5419979831</v>
      </c>
      <c r="I858" s="60">
        <f t="shared" ca="1" si="472"/>
        <v>-2762808.2157163462</v>
      </c>
      <c r="J858" s="60">
        <f t="shared" ca="1" si="472"/>
        <v>23098.191753860709</v>
      </c>
      <c r="K858" s="60">
        <f t="shared" ca="1" si="472"/>
        <v>-55593.528395547059</v>
      </c>
      <c r="L858" s="60">
        <f t="shared" ca="1" si="472"/>
        <v>-4428.268004596137</v>
      </c>
      <c r="M858" s="60">
        <f t="shared" ca="1" si="472"/>
        <v>7470.2209481471655</v>
      </c>
      <c r="N858" s="60">
        <f t="shared" ca="1" si="472"/>
        <v>-52551.575451996025</v>
      </c>
      <c r="O858" s="60">
        <f t="shared" ca="1" si="472"/>
        <v>-42434.008935651153</v>
      </c>
      <c r="P858" s="60">
        <f t="shared" ca="1" si="472"/>
        <v>23.890444975064042</v>
      </c>
      <c r="Q858" s="60">
        <f t="shared" ca="1" si="472"/>
        <v>-7784.6826288271686</v>
      </c>
      <c r="R858" s="60">
        <f t="shared" ca="1" si="472"/>
        <v>0</v>
      </c>
      <c r="S858" s="60">
        <f t="shared" ca="1" si="472"/>
        <v>-50194.80111950326</v>
      </c>
      <c r="T858" s="60">
        <f t="shared" ca="1" si="472"/>
        <v>-9438.8389930046178</v>
      </c>
      <c r="U858" s="60">
        <f t="shared" ca="1" si="472"/>
        <v>-100595.50227945812</v>
      </c>
      <c r="V858" s="60">
        <f t="shared" ca="1" si="472"/>
        <v>-634433.99333037925</v>
      </c>
      <c r="W858" s="60">
        <f t="shared" ca="1" si="472"/>
        <v>0</v>
      </c>
      <c r="X858" s="60">
        <f t="shared" ca="1" si="472"/>
        <v>-744468.33460284187</v>
      </c>
      <c r="Y858" s="60">
        <f t="shared" ca="1" si="472"/>
        <v>-41341.761726702331</v>
      </c>
      <c r="Z858" s="60">
        <f t="shared" ca="1" si="472"/>
        <v>-1100.6181424788901</v>
      </c>
      <c r="AA858" s="60">
        <f t="shared" ca="1" si="472"/>
        <v>-42442.379869181219</v>
      </c>
      <c r="AB858" s="60">
        <f t="shared" ca="1" si="472"/>
        <v>453.42980185401893</v>
      </c>
      <c r="AC858" s="60">
        <f t="shared" ca="1" si="472"/>
        <v>4103.9053575530224</v>
      </c>
      <c r="AD858" s="60">
        <f t="shared" ca="1" si="472"/>
        <v>1016.237848618114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57443637.28610187</v>
      </c>
      <c r="I859" s="60">
        <f t="shared" ref="I859:AD859" ca="1" si="473">I883-I867-I875</f>
        <v>32040793.154616039</v>
      </c>
      <c r="J859" s="60">
        <f t="shared" ca="1" si="473"/>
        <v>2693692.7106294297</v>
      </c>
      <c r="K859" s="60">
        <f t="shared" ca="1" si="473"/>
        <v>8904077.2816494461</v>
      </c>
      <c r="L859" s="60">
        <f t="shared" ca="1" si="473"/>
        <v>278689.00927129161</v>
      </c>
      <c r="M859" s="60">
        <f t="shared" ca="1" si="473"/>
        <v>0</v>
      </c>
      <c r="N859" s="60">
        <f t="shared" ca="1" si="473"/>
        <v>9182766.2909207381</v>
      </c>
      <c r="O859" s="60">
        <f t="shared" ca="1" si="473"/>
        <v>6634976.1976664467</v>
      </c>
      <c r="P859" s="60">
        <f t="shared" ca="1" si="473"/>
        <v>1262224.7492359742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7897200.9469024204</v>
      </c>
      <c r="T859" s="60">
        <f t="shared" ca="1" si="473"/>
        <v>182568.26892407122</v>
      </c>
      <c r="U859" s="60">
        <f t="shared" ca="1" si="473"/>
        <v>3398443.8707231269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3581012.1396471979</v>
      </c>
      <c r="Y859" s="60">
        <f t="shared" ca="1" si="473"/>
        <v>1835041.6221598983</v>
      </c>
      <c r="Z859" s="60">
        <f t="shared" ca="1" si="473"/>
        <v>27684.640417492639</v>
      </c>
      <c r="AA859" s="60">
        <f t="shared" ca="1" si="473"/>
        <v>1862726.262577391</v>
      </c>
      <c r="AB859" s="60">
        <f t="shared" ca="1" si="473"/>
        <v>31737.030635123414</v>
      </c>
      <c r="AC859" s="60">
        <f t="shared" ca="1" si="473"/>
        <v>125198.47975514065</v>
      </c>
      <c r="AD859" s="60">
        <f t="shared" ca="1" si="473"/>
        <v>28510.270418385458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24313762.958012111</v>
      </c>
      <c r="I860" s="60">
        <f t="shared" ca="1" si="474"/>
        <v>15209922.561426692</v>
      </c>
      <c r="J860" s="60">
        <f t="shared" ca="1" si="474"/>
        <v>1418258.5382425042</v>
      </c>
      <c r="K860" s="60">
        <f t="shared" ca="1" si="474"/>
        <v>3854018.5779892202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3854018.5779892202</v>
      </c>
      <c r="O860" s="60">
        <f t="shared" ca="1" si="474"/>
        <v>2439026.1031149887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2439026.1031149887</v>
      </c>
      <c r="T860" s="60">
        <f t="shared" ca="1" si="474"/>
        <v>49108.460549622352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49108.460549622352</v>
      </c>
      <c r="Y860" s="60">
        <f t="shared" ca="1" si="474"/>
        <v>815425.34310244885</v>
      </c>
      <c r="Z860" s="60">
        <f t="shared" ca="1" si="474"/>
        <v>0</v>
      </c>
      <c r="AA860" s="60">
        <f t="shared" ca="1" si="474"/>
        <v>815425.34310244885</v>
      </c>
      <c r="AB860" s="60">
        <f t="shared" ca="1" si="474"/>
        <v>11138.166762408962</v>
      </c>
      <c r="AC860" s="60">
        <f t="shared" ca="1" si="474"/>
        <v>440717.06593542901</v>
      </c>
      <c r="AD860" s="60">
        <f t="shared" ca="1" si="474"/>
        <v>76148.140888801237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188649831.75488755</v>
      </c>
      <c r="I861" s="60">
        <f t="shared" ca="1" si="475"/>
        <v>69231494.20515959</v>
      </c>
      <c r="J861" s="60">
        <f t="shared" ca="1" si="475"/>
        <v>4630788.0663046474</v>
      </c>
      <c r="K861" s="60">
        <f t="shared" ca="1" si="475"/>
        <v>15542177.866077991</v>
      </c>
      <c r="L861" s="60">
        <f t="shared" ca="1" si="475"/>
        <v>491704.42166361318</v>
      </c>
      <c r="M861" s="60">
        <f t="shared" ca="1" si="475"/>
        <v>29210.706612685659</v>
      </c>
      <c r="N861" s="60">
        <f t="shared" ca="1" si="475"/>
        <v>16063092.994354291</v>
      </c>
      <c r="O861" s="60">
        <f t="shared" ca="1" si="475"/>
        <v>14229888.099665148</v>
      </c>
      <c r="P861" s="60">
        <f t="shared" ca="1" si="475"/>
        <v>2620590.796688938</v>
      </c>
      <c r="Q861" s="60">
        <f t="shared" ca="1" si="475"/>
        <v>1194259.3369549473</v>
      </c>
      <c r="R861" s="60">
        <f t="shared" ca="1" si="475"/>
        <v>55339.706963394376</v>
      </c>
      <c r="S861" s="60">
        <f t="shared" ca="1" si="475"/>
        <v>18100077.940272428</v>
      </c>
      <c r="T861" s="60">
        <f t="shared" ca="1" si="475"/>
        <v>538587.03177992033</v>
      </c>
      <c r="U861" s="60">
        <f t="shared" ca="1" si="475"/>
        <v>9520789.6517812349</v>
      </c>
      <c r="V861" s="60">
        <f t="shared" ca="1" si="475"/>
        <v>54306245.343951836</v>
      </c>
      <c r="W861" s="60">
        <f t="shared" ca="1" si="475"/>
        <v>10372420.791568359</v>
      </c>
      <c r="X861" s="60">
        <f t="shared" ca="1" si="475"/>
        <v>74738042.819081351</v>
      </c>
      <c r="Y861" s="60">
        <f t="shared" ca="1" si="475"/>
        <v>3851096.897624779</v>
      </c>
      <c r="Z861" s="60">
        <f t="shared" ca="1" si="475"/>
        <v>62422.988151815574</v>
      </c>
      <c r="AA861" s="60">
        <f t="shared" ca="1" si="475"/>
        <v>3913519.8857765947</v>
      </c>
      <c r="AB861" s="60">
        <f t="shared" ca="1" si="475"/>
        <v>70780.362295578976</v>
      </c>
      <c r="AC861" s="60">
        <f t="shared" ca="1" si="475"/>
        <v>1598663.732735784</v>
      </c>
      <c r="AD861" s="60">
        <f t="shared" ca="1" si="475"/>
        <v>303371.74890731327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21876838.068084124</v>
      </c>
      <c r="I862" s="60">
        <f t="shared" ca="1" si="476"/>
        <v>10159001.138745369</v>
      </c>
      <c r="J862" s="60">
        <f t="shared" ca="1" si="476"/>
        <v>3108378.4409102639</v>
      </c>
      <c r="K862" s="60">
        <f t="shared" ca="1" si="476"/>
        <v>824769.41561512661</v>
      </c>
      <c r="L862" s="60">
        <f t="shared" ca="1" si="476"/>
        <v>221021.88806893077</v>
      </c>
      <c r="M862" s="60">
        <f t="shared" ca="1" si="476"/>
        <v>69683.689488260279</v>
      </c>
      <c r="N862" s="60">
        <f t="shared" ca="1" si="476"/>
        <v>1115474.9931723177</v>
      </c>
      <c r="O862" s="60">
        <f t="shared" ca="1" si="476"/>
        <v>202306.43168667908</v>
      </c>
      <c r="P862" s="60">
        <f t="shared" ca="1" si="476"/>
        <v>59054.874368465564</v>
      </c>
      <c r="Q862" s="60">
        <f t="shared" ca="1" si="476"/>
        <v>118601.97766427301</v>
      </c>
      <c r="R862" s="60">
        <f t="shared" ca="1" si="476"/>
        <v>19987.531635390398</v>
      </c>
      <c r="S862" s="60">
        <f t="shared" ca="1" si="476"/>
        <v>399950.81535480806</v>
      </c>
      <c r="T862" s="60">
        <f t="shared" ca="1" si="476"/>
        <v>1105.39212299977</v>
      </c>
      <c r="U862" s="60">
        <f t="shared" ca="1" si="476"/>
        <v>30893.076393816889</v>
      </c>
      <c r="V862" s="60">
        <f t="shared" ca="1" si="476"/>
        <v>160994.06136901959</v>
      </c>
      <c r="W862" s="60">
        <f t="shared" ca="1" si="476"/>
        <v>25468.079312765512</v>
      </c>
      <c r="X862" s="60">
        <f t="shared" ca="1" si="476"/>
        <v>218460.60919860177</v>
      </c>
      <c r="Y862" s="60">
        <f t="shared" ca="1" si="476"/>
        <v>51511.387946484188</v>
      </c>
      <c r="Z862" s="60">
        <f t="shared" ca="1" si="476"/>
        <v>820.88692013723471</v>
      </c>
      <c r="AA862" s="60">
        <f t="shared" ca="1" si="476"/>
        <v>52332.274866621425</v>
      </c>
      <c r="AB862" s="60">
        <f t="shared" ca="1" si="476"/>
        <v>1371.3776831655991</v>
      </c>
      <c r="AC862" s="60">
        <f t="shared" ca="1" si="476"/>
        <v>5793650.8162160926</v>
      </c>
      <c r="AD862" s="60">
        <f t="shared" ca="1" si="476"/>
        <v>1028217.6019368817</v>
      </c>
    </row>
    <row r="863" spans="1:30" s="55" customFormat="1" collapsed="1">
      <c r="A863" s="56"/>
      <c r="D863" s="108" t="s">
        <v>443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1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-1658285.9260554465</v>
      </c>
      <c r="I864" s="62">
        <f ca="1">VLOOKUP(CONCATENATE($F864," ",$G864),AllocFactorMatrix,(I$4+1),FALSE)*$E871</f>
        <v>-229936.38138322509</v>
      </c>
      <c r="J864" s="62">
        <f ca="1">VLOOKUP(CONCATENATE($F864," ",$G864),AllocFactorMatrix,(J$4+1),FALSE)*$E871</f>
        <v>-22541.572782551604</v>
      </c>
      <c r="K864" s="62">
        <f ca="1">VLOOKUP(CONCATENATE($F864," ",$G864),AllocFactorMatrix,(K$4+1),FALSE)*$E871</f>
        <v>-49602.566274350247</v>
      </c>
      <c r="L864" s="62">
        <f ca="1">VLOOKUP(CONCATENATE($F864," ",$G864),AllocFactorMatrix,(L$4+1),FALSE)*$E871</f>
        <v>-69257.295463402552</v>
      </c>
      <c r="M864" s="62">
        <f ca="1">VLOOKUP(CONCATENATE($F864," ",$G864),AllocFactorMatrix,(M$4+1),FALSE)*$E871</f>
        <v>-24667.811059816395</v>
      </c>
      <c r="N864" s="62">
        <f t="shared" ref="N864:N871" ca="1" si="479">SUBTOTAL(9,K864:M864)</f>
        <v>-143527.67279756919</v>
      </c>
      <c r="O864" s="62">
        <f ca="1">VLOOKUP(CONCATENATE($F864," ",$G864),AllocFactorMatrix,(O$4+1),FALSE)*$E871</f>
        <v>216810.92348262225</v>
      </c>
      <c r="P864" s="62">
        <f ca="1">VLOOKUP(CONCATENATE($F864," ",$G864),AllocFactorMatrix,(P$4+1),FALSE)*$E871</f>
        <v>108827.66413976368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325638.58762238594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-264071.29760482319</v>
      </c>
      <c r="V864" s="62">
        <f ca="1">VLOOKUP(CONCATENATE($F864," ",$G864),AllocFactorMatrix,(V$4+1),FALSE)*$E871</f>
        <v>-795796.78796164936</v>
      </c>
      <c r="W864" s="62">
        <f ca="1">VLOOKUP(CONCATENATE($F864," ",$G864),AllocFactorMatrix,(W$4+1),FALSE)*$E871</f>
        <v>-509740.03658430214</v>
      </c>
      <c r="X864" s="62">
        <f ca="1">SUBTOTAL(9,T864:W864)</f>
        <v>-1569608.1221507746</v>
      </c>
      <c r="Y864" s="62">
        <f ca="1">VLOOKUP(CONCATENATE($F864," ",$G864),AllocFactorMatrix,(Y$4+1),FALSE)*$E871</f>
        <v>-18310.764563711902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-18310.764563711902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1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125705.73996795379</v>
      </c>
      <c r="I865" s="62">
        <f ca="1">VLOOKUP(CONCATENATE($F865," ",$G865),AllocFactorMatrix,(I$4+1),FALSE)*$E871</f>
        <v>31581.832864712149</v>
      </c>
      <c r="J865" s="62">
        <f ca="1">VLOOKUP(CONCATENATE($F865," ",$G865),AllocFactorMatrix,(J$4+1),FALSE)*$E871</f>
        <v>-425.59225455803704</v>
      </c>
      <c r="K865" s="62">
        <f ca="1">VLOOKUP(CONCATENATE($F865," ",$G865),AllocFactorMatrix,(K$4+1),FALSE)*$E871</f>
        <v>513.93952071784202</v>
      </c>
      <c r="L865" s="62">
        <f ca="1">VLOOKUP(CONCATENATE($F865," ",$G865),AllocFactorMatrix,(L$4+1),FALSE)*$E871</f>
        <v>1935.0452172554201</v>
      </c>
      <c r="M865" s="62">
        <f ca="1">VLOOKUP(CONCATENATE($F865," ",$G865),AllocFactorMatrix,(M$4+1),FALSE)*$E871</f>
        <v>-6012.6687883119757</v>
      </c>
      <c r="N865" s="62">
        <f t="shared" ca="1" si="479"/>
        <v>-3563.6840503387139</v>
      </c>
      <c r="O865" s="62">
        <f ca="1">VLOOKUP(CONCATENATE($F865," ",$G865),AllocFactorMatrix,(O$4+1),FALSE)*$E871</f>
        <v>-2302.2409892288624</v>
      </c>
      <c r="P865" s="62">
        <f ca="1">VLOOKUP(CONCATENATE($F865," ",$G865),AllocFactorMatrix,(P$4+1),FALSE)*$E871</f>
        <v>192.01177169016174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-2110.2292175387006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13766.094016405406</v>
      </c>
      <c r="V865" s="62">
        <f ca="1">VLOOKUP(CONCATENATE($F865," ",$G865),AllocFactorMatrix,(V$4+1),FALSE)*$E871</f>
        <v>37223.166821316423</v>
      </c>
      <c r="W865" s="62">
        <f ca="1">VLOOKUP(CONCATENATE($F865," ",$G865),AllocFactorMatrix,(W$4+1),FALSE)*$E871</f>
        <v>48504.08505099632</v>
      </c>
      <c r="X865" s="62">
        <f t="shared" ref="X865:X871" ca="1" si="482">SUBTOTAL(9,T865:W865)</f>
        <v>99493.345888718148</v>
      </c>
      <c r="Y865" s="62">
        <f ca="1">VLOOKUP(CONCATENATE($F865," ",$G865),AllocFactorMatrix,(Y$4+1),FALSE)*$E871</f>
        <v>730.06673695894597</v>
      </c>
      <c r="Z865" s="62">
        <f ca="1">VLOOKUP(CONCATENATE($F865," ",$G865),AllocFactorMatrix,(Z$4+1),FALSE)*$E871</f>
        <v>0</v>
      </c>
      <c r="AA865" s="62">
        <f t="shared" ca="1" si="480"/>
        <v>730.06673695894597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1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17830.807877773226</v>
      </c>
      <c r="I866" s="62">
        <f ca="1">VLOOKUP(CONCATENATE($F866," ",$G866),AllocFactorMatrix,(I$4+1),FALSE)*$E871</f>
        <v>6647.6737258728263</v>
      </c>
      <c r="J866" s="62">
        <f ca="1">VLOOKUP(CONCATENATE($F866," ",$G866),AllocFactorMatrix,(J$4+1),FALSE)*$E871</f>
        <v>-78.412275945565554</v>
      </c>
      <c r="K866" s="62">
        <f ca="1">VLOOKUP(CONCATENATE($F866," ",$G866),AllocFactorMatrix,(K$4+1),FALSE)*$E871</f>
        <v>120.41930293302771</v>
      </c>
      <c r="L866" s="62">
        <f ca="1">VLOOKUP(CONCATENATE($F866," ",$G866),AllocFactorMatrix,(L$4+1),FALSE)*$E871</f>
        <v>411.92293779473579</v>
      </c>
      <c r="M866" s="62">
        <f ca="1">VLOOKUP(CONCATENATE($F866," ",$G866),AllocFactorMatrix,(M$4+1),FALSE)*$E871</f>
        <v>-2037.472623580556</v>
      </c>
      <c r="N866" s="62">
        <f t="shared" ca="1" si="479"/>
        <v>-1505.1303828527925</v>
      </c>
      <c r="O866" s="62">
        <f ca="1">VLOOKUP(CONCATENATE($F866," ",$G866),AllocFactorMatrix,(O$4+1),FALSE)*$E871</f>
        <v>-531.8055008789612</v>
      </c>
      <c r="P866" s="62">
        <f ca="1">VLOOKUP(CONCATENATE($F866," ",$G866),AllocFactorMatrix,(P$4+1),FALSE)*$E871</f>
        <v>0.80235334390306379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-531.00314753505813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2849.2175104467392</v>
      </c>
      <c r="V866" s="62">
        <f ca="1">VLOOKUP(CONCATENATE($F866," ",$G866),AllocFactorMatrix,(V$4+1),FALSE)*$E871</f>
        <v>10181.638530458049</v>
      </c>
      <c r="W866" s="62">
        <f ca="1">VLOOKUP(CONCATENATE($F866," ",$G866),AllocFactorMatrix,(W$4+1),FALSE)*$E871</f>
        <v>0</v>
      </c>
      <c r="X866" s="62">
        <f t="shared" ca="1" si="482"/>
        <v>13030.856040904788</v>
      </c>
      <c r="Y866" s="62">
        <f ca="1">VLOOKUP(CONCATENATE($F866," ",$G866),AllocFactorMatrix,(Y$4+1),FALSE)*$E871</f>
        <v>149.26245249365334</v>
      </c>
      <c r="Z866" s="62">
        <f ca="1">VLOOKUP(CONCATENATE($F866," ",$G866),AllocFactorMatrix,(Z$4+1),FALSE)*$E871</f>
        <v>0</v>
      </c>
      <c r="AA866" s="62">
        <f t="shared" ca="1" si="480"/>
        <v>149.26245249365334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138.88369134555739</v>
      </c>
      <c r="AD866" s="62">
        <f ca="1">VLOOKUP(CONCATENATE($F866," ",$G866),AllocFactorMatrix,(AD$4+1),FALSE)*$E871</f>
        <v>-21.322226510180347</v>
      </c>
    </row>
    <row r="867" spans="1:30" s="55" customFormat="1" hidden="1" outlineLevel="1">
      <c r="A867" s="56"/>
      <c r="B867" s="111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-105147.43895497979</v>
      </c>
      <c r="I867" s="62">
        <f ca="1">VLOOKUP(CONCATENATE($F867," ",$G867),AllocFactorMatrix,(I$4+1),FALSE)*$E871</f>
        <v>-77094.29036674583</v>
      </c>
      <c r="J867" s="62">
        <f ca="1">VLOOKUP(CONCATENATE($F867," ",$G867),AllocFactorMatrix,(J$4+1),FALSE)*$E871</f>
        <v>-9144.3771178810784</v>
      </c>
      <c r="K867" s="62">
        <f ca="1">VLOOKUP(CONCATENATE($F867," ",$G867),AllocFactorMatrix,(K$4+1),FALSE)*$E871</f>
        <v>-19286.827270418726</v>
      </c>
      <c r="L867" s="62">
        <f ca="1">VLOOKUP(CONCATENATE($F867," ",$G867),AllocFactorMatrix,(L$4+1),FALSE)*$E871</f>
        <v>-25923.994507781506</v>
      </c>
      <c r="M867" s="62">
        <f ca="1">VLOOKUP(CONCATENATE($F867," ",$G867),AllocFactorMatrix,(M$4+1),FALSE)*$E871</f>
        <v>0</v>
      </c>
      <c r="N867" s="62">
        <f t="shared" ca="1" si="479"/>
        <v>-45210.821778200232</v>
      </c>
      <c r="O867" s="62">
        <f ca="1">VLOOKUP(CONCATENATE($F867," ",$G867),AllocFactorMatrix,(O$4+1),FALSE)*$E871</f>
        <v>83153.039946586054</v>
      </c>
      <c r="P867" s="62">
        <f ca="1">VLOOKUP(CONCATENATE($F867," ",$G867),AllocFactorMatrix,(P$4+1),FALSE)*$E871</f>
        <v>42391.435126627439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125544.47507321349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-96255.852054252391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-96255.852054252391</v>
      </c>
      <c r="Y867" s="62">
        <f ca="1">VLOOKUP(CONCATENATE($F867," ",$G867),AllocFactorMatrix,(Y$4+1),FALSE)*$E871</f>
        <v>-6625.329969298492</v>
      </c>
      <c r="Z867" s="62">
        <f ca="1">VLOOKUP(CONCATENATE($F867," ",$G867),AllocFactorMatrix,(Z$4+1),FALSE)*$E871</f>
        <v>0</v>
      </c>
      <c r="AA867" s="62">
        <f t="shared" ca="1" si="480"/>
        <v>-6625.329969298492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-598.18913904253623</v>
      </c>
    </row>
    <row r="868" spans="1:30" s="55" customFormat="1" hidden="1" outlineLevel="1">
      <c r="A868" s="56"/>
      <c r="B868" s="111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-8819.6319757991951</v>
      </c>
      <c r="I868" s="62">
        <f ca="1">VLOOKUP(CONCATENATE($F868," ",$G868),AllocFactorMatrix,(I$4+1),FALSE)*$E871</f>
        <v>-36597.039928064776</v>
      </c>
      <c r="J868" s="62">
        <f ca="1">VLOOKUP(CONCATENATE($F868," ",$G868),AllocFactorMatrix,(J$4+1),FALSE)*$E871</f>
        <v>-4814.6141069349223</v>
      </c>
      <c r="K868" s="62">
        <f ca="1">VLOOKUP(CONCATENATE($F868," ",$G868),AllocFactorMatrix,(K$4+1),FALSE)*$E871</f>
        <v>-8348.0621584287528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-8348.0621584287528</v>
      </c>
      <c r="O868" s="62">
        <f ca="1">VLOOKUP(CONCATENATE($F868," ",$G868),AllocFactorMatrix,(O$4+1),FALSE)*$E871</f>
        <v>30567.16843301064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30567.16843301064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-2944.0541828273645</v>
      </c>
      <c r="Z868" s="62">
        <f ca="1">VLOOKUP(CONCATENATE($F868," ",$G868),AllocFactorMatrix,(Z$4+1),FALSE)*$E871</f>
        <v>0</v>
      </c>
      <c r="AA868" s="62">
        <f t="shared" ca="1" si="480"/>
        <v>-2944.0541828273645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-1597.7046225625147</v>
      </c>
    </row>
    <row r="869" spans="1:30" s="55" customFormat="1" hidden="1" outlineLevel="1">
      <c r="A869" s="56"/>
      <c r="B869" s="111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-1734438.1011169045</v>
      </c>
      <c r="I869" s="62">
        <f ca="1">VLOOKUP(CONCATENATE($F869," ",$G869),AllocFactorMatrix,(I$4+1),FALSE)*$E871</f>
        <v>-166579.92487952235</v>
      </c>
      <c r="J869" s="62">
        <f ca="1">VLOOKUP(CONCATENATE($F869," ",$G869),AllocFactorMatrix,(J$4+1),FALSE)*$E871</f>
        <v>-15720.305536030557</v>
      </c>
      <c r="K869" s="62">
        <f ca="1">VLOOKUP(CONCATENATE($F869," ",$G869),AllocFactorMatrix,(K$4+1),FALSE)*$E871</f>
        <v>-33665.397371039217</v>
      </c>
      <c r="L869" s="62">
        <f ca="1">VLOOKUP(CONCATENATE($F869," ",$G869),AllocFactorMatrix,(L$4+1),FALSE)*$E871</f>
        <v>-45738.95023700341</v>
      </c>
      <c r="M869" s="62">
        <f ca="1">VLOOKUP(CONCATENATE($F869," ",$G869),AllocFactorMatrix,(M$4+1),FALSE)*$E871</f>
        <v>-7967.1023724609313</v>
      </c>
      <c r="N869" s="62">
        <f t="shared" ca="1" si="479"/>
        <v>-87371.449980503545</v>
      </c>
      <c r="O869" s="62">
        <f ca="1">VLOOKUP(CONCATENATE($F869," ",$G869),AllocFactorMatrix,(O$4+1),FALSE)*$E871</f>
        <v>178336.50315174655</v>
      </c>
      <c r="P869" s="62">
        <f ca="1">VLOOKUP(CONCATENATE($F869," ",$G869),AllocFactorMatrix,(P$4+1),FALSE)*$E871</f>
        <v>88011.746575654848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266348.24972740142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-269662.16157235269</v>
      </c>
      <c r="V869" s="62">
        <f ca="1">VLOOKUP(CONCATENATE($F869," ",$G869),AllocFactorMatrix,(V$4+1),FALSE)*$E871</f>
        <v>-871527.32333267888</v>
      </c>
      <c r="W869" s="62">
        <f ca="1">VLOOKUP(CONCATENATE($F869," ",$G869),AllocFactorMatrix,(W$4+1),FALSE)*$E871</f>
        <v>-623757.49612203008</v>
      </c>
      <c r="X869" s="62">
        <f t="shared" ca="1" si="482"/>
        <v>-1764946.9810270616</v>
      </c>
      <c r="Y869" s="62">
        <f ca="1">VLOOKUP(CONCATENATE($F869," ",$G869),AllocFactorMatrix,(Y$4+1),FALSE)*$E871</f>
        <v>-13904.201072275537</v>
      </c>
      <c r="Z869" s="62">
        <f ca="1">VLOOKUP(CONCATENATE($F869," ",$G869),AllocFactorMatrix,(Z$4+1),FALSE)*$E871</f>
        <v>0</v>
      </c>
      <c r="AA869" s="62">
        <f t="shared" ca="1" si="480"/>
        <v>-13904.201072275537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54101.715580253775</v>
      </c>
      <c r="AD869" s="62">
        <f ca="1">VLOOKUP(CONCATENATE($F869," ",$G869),AllocFactorMatrix,(AD$4+1),FALSE)*$E871</f>
        <v>-6365.2039291660667</v>
      </c>
    </row>
    <row r="870" spans="1:30" s="55" customFormat="1" hidden="1" outlineLevel="1">
      <c r="A870" s="56"/>
      <c r="B870" s="111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97488.55025740256</v>
      </c>
      <c r="I870" s="62">
        <f ca="1">VLOOKUP(CONCATENATE($F870," ",$G870),AllocFactorMatrix,(I$4+1),FALSE)*$E871</f>
        <v>-24443.870033027037</v>
      </c>
      <c r="J870" s="62">
        <f ca="1">VLOOKUP(CONCATENATE($F870," ",$G870),AllocFactorMatrix,(J$4+1),FALSE)*$E871</f>
        <v>-10552.125926098252</v>
      </c>
      <c r="K870" s="62">
        <f ca="1">VLOOKUP(CONCATENATE($F870," ",$G870),AllocFactorMatrix,(K$4+1),FALSE)*$E871</f>
        <v>-1786.5057494139799</v>
      </c>
      <c r="L870" s="62">
        <f ca="1">VLOOKUP(CONCATENATE($F870," ",$G870),AllocFactorMatrix,(L$4+1),FALSE)*$E871</f>
        <v>-20559.727946862728</v>
      </c>
      <c r="M870" s="62">
        <f ca="1">VLOOKUP(CONCATENATE($F870," ",$G870),AllocFactorMatrix,(M$4+1),FALSE)*$E871</f>
        <v>-19005.945155830173</v>
      </c>
      <c r="N870" s="62">
        <f t="shared" ca="1" si="479"/>
        <v>-41352.178852106881</v>
      </c>
      <c r="O870" s="62">
        <f ca="1">VLOOKUP(CONCATENATE($F870," ",$G870),AllocFactorMatrix,(O$4+1),FALSE)*$E871</f>
        <v>2535.4114761421788</v>
      </c>
      <c r="P870" s="62">
        <f ca="1">VLOOKUP(CONCATENATE($F870," ",$G870),AllocFactorMatrix,(P$4+1),FALSE)*$E871</f>
        <v>1983.3400329198621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4518.7515090620409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-875.0002954238048</v>
      </c>
      <c r="V870" s="62">
        <f ca="1">VLOOKUP(CONCATENATE($F870," ",$G870),AllocFactorMatrix,(V$4+1),FALSE)*$E871</f>
        <v>-2583.6940574464757</v>
      </c>
      <c r="W870" s="62">
        <f ca="1">VLOOKUP(CONCATENATE($F870," ",$G870),AllocFactorMatrix,(W$4+1),FALSE)*$E871</f>
        <v>-1531.5523446639759</v>
      </c>
      <c r="X870" s="62">
        <f t="shared" ca="1" si="482"/>
        <v>-4990.2466975342559</v>
      </c>
      <c r="Y870" s="62">
        <f ca="1">VLOOKUP(CONCATENATE($F870," ",$G870),AllocFactorMatrix,(Y$4+1),FALSE)*$E871</f>
        <v>-185.97940133930385</v>
      </c>
      <c r="Z870" s="62">
        <f ca="1">VLOOKUP(CONCATENATE($F870," ",$G870),AllocFactorMatrix,(Z$4+1),FALSE)*$E871</f>
        <v>0</v>
      </c>
      <c r="AA870" s="62">
        <f t="shared" ca="1" si="480"/>
        <v>-185.97940133930385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-21573.580082718694</v>
      </c>
    </row>
    <row r="871" spans="1:30" s="55" customFormat="1" collapsed="1">
      <c r="A871" s="56"/>
      <c r="D871" s="108" t="s">
        <v>672</v>
      </c>
      <c r="E871" s="61">
        <v>-3265666</v>
      </c>
      <c r="F871" s="96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1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4597417.7338915588</v>
      </c>
      <c r="I872" s="62">
        <f ca="1">VLOOKUP(CONCATENATE($F872," ",$G872),AllocFactorMatrix,(I$4+1),FALSE)*$E879</f>
        <v>4597417.7338915588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1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-631456.74298073282</v>
      </c>
      <c r="I873" s="62">
        <f ca="1">VLOOKUP(CONCATENATE($F873," ",$G873),AllocFactorMatrix,(I$4+1),FALSE)*$E879</f>
        <v>-631456.74298073282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1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-132915.60427541091</v>
      </c>
      <c r="I874" s="62">
        <f ca="1">VLOOKUP(CONCATENATE($F874," ",$G874),AllocFactorMatrix,(I$4+1),FALSE)*$E879</f>
        <v>-132915.60427541091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1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1541446.6191982965</v>
      </c>
      <c r="I875" s="62">
        <f ca="1">VLOOKUP(CONCATENATE($F875," ",$G875),AllocFactorMatrix,(I$4+1),FALSE)*$E879</f>
        <v>1541446.6191982965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1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731732.31378641329</v>
      </c>
      <c r="I876" s="62">
        <f ca="1">VLOOKUP(CONCATENATE($F876," ",$G876),AllocFactorMatrix,(I$4+1),FALSE)*$E879</f>
        <v>731732.31378641329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1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3330649.5307284645</v>
      </c>
      <c r="I877" s="62">
        <f ca="1">VLOOKUP(CONCATENATE($F877," ",$G877),AllocFactorMatrix,(I$4+1),FALSE)*$E879</f>
        <v>3330649.5307284645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1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488738.14965141268</v>
      </c>
      <c r="I878" s="62">
        <f ca="1">VLOOKUP(CONCATENATE($F878," ",$G878),AllocFactorMatrix,(I$4+1),FALSE)*$E879</f>
        <v>488738.14965141268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8" t="s">
        <v>620</v>
      </c>
      <c r="E879" s="61">
        <v>9925612</v>
      </c>
      <c r="F879" s="96" t="s">
        <v>423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1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224059944.67921016</v>
      </c>
      <c r="I880" s="54">
        <f ca="1">VLOOKUP(CONCATENATE($F880," ",$G880),AllocFactorMatrix,(I$4+1),FALSE)*$E887</f>
        <v>99930252.597610578</v>
      </c>
      <c r="J880" s="54">
        <f ca="1">VLOOKUP(CONCATENATE($F880," ",$G880),AllocFactorMatrix,(J$4+1),FALSE)*$E887</f>
        <v>6617612.2078121807</v>
      </c>
      <c r="K880" s="54">
        <f ca="1">VLOOKUP(CONCATENATE($F880," ",$G880),AllocFactorMatrix,(K$4+1),FALSE)*$E887</f>
        <v>22850228.353679977</v>
      </c>
      <c r="L880" s="54">
        <f ca="1">VLOOKUP(CONCATENATE($F880," ",$G880),AllocFactorMatrix,(L$4+1),FALSE)*$E887</f>
        <v>675274.84258003044</v>
      </c>
      <c r="M880" s="54">
        <f ca="1">VLOOKUP(CONCATENATE($F880," ",$G880),AllocFactorMatrix,(M$4+1),FALSE)*$E887</f>
        <v>65774.630615862305</v>
      </c>
      <c r="N880" s="54">
        <f t="shared" ref="N880:N887" ca="1" si="490">SUBTOTAL(9,K880:M880)</f>
        <v>23591277.826875873</v>
      </c>
      <c r="O880" s="54">
        <f ca="1">VLOOKUP(CONCATENATE($F880," ",$G880),AllocFactorMatrix,(O$4+1),FALSE)*$E887</f>
        <v>17516663.311625417</v>
      </c>
      <c r="P880" s="54">
        <f ca="1">VLOOKUP(CONCATENATE($F880," ",$G880),AllocFactorMatrix,(P$4+1),FALSE)*$E887</f>
        <v>3349222.113358744</v>
      </c>
      <c r="Q880" s="54">
        <f ca="1">VLOOKUP(CONCATENATE($F880," ",$G880),AllocFactorMatrix,(Q$4+1),FALSE)*$E887</f>
        <v>1442257.5242210068</v>
      </c>
      <c r="R880" s="54">
        <f t="shared" ref="R880" ca="1" si="491">VLOOKUP(CONCATENATE($F880," ",$G880),AllocFactorMatrix,(R$4+1),FALSE)*$E887</f>
        <v>63330.711358586719</v>
      </c>
      <c r="S880" s="54">
        <f ca="1">SUBTOTAL(9,O880:R880)</f>
        <v>22371473.660563756</v>
      </c>
      <c r="T880" s="54">
        <f ca="1">VLOOKUP(CONCATENATE($F880," ",$G880),AllocFactorMatrix,(T$4+1),FALSE)*$E887</f>
        <v>521847.83504327643</v>
      </c>
      <c r="U880" s="54">
        <f ca="1">VLOOKUP(CONCATENATE($F880," ",$G880),AllocFactorMatrix,(U$4+1),FALSE)*$E887</f>
        <v>9059325.2920715902</v>
      </c>
      <c r="V880" s="54">
        <f ca="1">VLOOKUP(CONCATENATE($F880," ",$G880),AllocFactorMatrix,(V$4+1),FALSE)*$E887</f>
        <v>48791559.172050491</v>
      </c>
      <c r="W880" s="54">
        <f ca="1">VLOOKUP(CONCATENATE($F880," ",$G880),AllocFactorMatrix,(W$4+1),FALSE)*$E887</f>
        <v>7966692.2093336703</v>
      </c>
      <c r="X880" s="54">
        <f ca="1">SUBTOTAL(9,T880:W880)</f>
        <v>66339424.508499026</v>
      </c>
      <c r="Y880" s="54">
        <f ca="1">VLOOKUP(CONCATENATE($F880," ",$G880),AllocFactorMatrix,(Y$4+1),FALSE)*$E887</f>
        <v>5053287.9729614519</v>
      </c>
      <c r="Z880" s="54">
        <f ca="1">VLOOKUP(CONCATENATE($F880," ",$G880),AllocFactorMatrix,(Z$4+1),FALSE)*$E887</f>
        <v>80113.338723718523</v>
      </c>
      <c r="AA880" s="54">
        <f t="shared" ref="AA880:AA887" ca="1" si="492">SUBTOTAL(9,Y880:Z880)</f>
        <v>5133401.31168517</v>
      </c>
      <c r="AB880" s="54">
        <f ca="1">VLOOKUP(CONCATENATE($F880," ",$G880),AllocFactorMatrix,(AB$4+1),FALSE)*$E887</f>
        <v>76502.566163586482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1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-17812281.399474483</v>
      </c>
      <c r="I881" s="54">
        <f ca="1">VLOOKUP(CONCATENATE($F881," ",$G881),AllocFactorMatrix,(I$4+1),FALSE)*$E887</f>
        <v>-13725450.999449572</v>
      </c>
      <c r="J881" s="54">
        <f ca="1">VLOOKUP(CONCATENATE($F881," ",$G881),AllocFactorMatrix,(J$4+1),FALSE)*$E887</f>
        <v>124942.6793100091</v>
      </c>
      <c r="K881" s="54">
        <f ca="1">VLOOKUP(CONCATENATE($F881," ",$G881),AllocFactorMatrix,(K$4+1),FALSE)*$E887</f>
        <v>-236754.59336982388</v>
      </c>
      <c r="L881" s="54">
        <f ca="1">VLOOKUP(CONCATENATE($F881," ",$G881),AllocFactorMatrix,(L$4+1),FALSE)*$E887</f>
        <v>-18867.143825416686</v>
      </c>
      <c r="M881" s="54">
        <f ca="1">VLOOKUP(CONCATENATE($F881," ",$G881),AllocFactorMatrix,(M$4+1),FALSE)*$E887</f>
        <v>16032.272486916323</v>
      </c>
      <c r="N881" s="54">
        <f t="shared" ca="1" si="490"/>
        <v>-239589.46470832423</v>
      </c>
      <c r="O881" s="54">
        <f ca="1">VLOOKUP(CONCATENATE($F881," ",$G881),AllocFactorMatrix,(O$4+1),FALSE)*$E887</f>
        <v>-186003.45232964121</v>
      </c>
      <c r="P881" s="54">
        <f ca="1">VLOOKUP(CONCATENATE($F881," ",$G881),AllocFactorMatrix,(P$4+1),FALSE)*$E887</f>
        <v>5909.2518143546768</v>
      </c>
      <c r="Q881" s="54">
        <f ca="1">VLOOKUP(CONCATENATE($F881," ",$G881),AllocFactorMatrix,(Q$4+1),FALSE)*$E887</f>
        <v>-26762.156211399997</v>
      </c>
      <c r="R881" s="54">
        <f ca="1">VLOOKUP(CONCATENATE($F881," ",$G881),AllocFactorMatrix,(R$4+1),FALSE)*$E887</f>
        <v>-1932.9499573714913</v>
      </c>
      <c r="S881" s="54">
        <f t="shared" ref="S881:S887" ca="1" si="493">SUBTOTAL(9,O881:R881)</f>
        <v>-208789.30668405801</v>
      </c>
      <c r="T881" s="54">
        <f ca="1">VLOOKUP(CONCATENATE($F881," ",$G881),AllocFactorMatrix,(T$4+1),FALSE)*$E887</f>
        <v>-46235.149426885953</v>
      </c>
      <c r="U881" s="54">
        <f ca="1">VLOOKUP(CONCATENATE($F881," ",$G881),AllocFactorMatrix,(U$4+1),FALSE)*$E887</f>
        <v>-472264.59227872966</v>
      </c>
      <c r="V881" s="54">
        <f ca="1">VLOOKUP(CONCATENATE($F881," ",$G881),AllocFactorMatrix,(V$4+1),FALSE)*$E887</f>
        <v>-2282211.2051813044</v>
      </c>
      <c r="W881" s="54">
        <f ca="1">VLOOKUP(CONCATENATE($F881," ",$G881),AllocFactorMatrix,(W$4+1),FALSE)*$E887</f>
        <v>-758067.03174810065</v>
      </c>
      <c r="X881" s="54">
        <f t="shared" ref="X881:X887" ca="1" si="494">SUBTOTAL(9,T881:W881)</f>
        <v>-3558777.9786350206</v>
      </c>
      <c r="Y881" s="54">
        <f ca="1">VLOOKUP(CONCATENATE($F881," ",$G881),AllocFactorMatrix,(Y$4+1),FALSE)*$E887</f>
        <v>-201479.15989511157</v>
      </c>
      <c r="Z881" s="54">
        <f ca="1">VLOOKUP(CONCATENATE($F881," ",$G881),AllocFactorMatrix,(Z$4+1),FALSE)*$E887</f>
        <v>-5497.2360706850723</v>
      </c>
      <c r="AA881" s="54">
        <f t="shared" ca="1" si="492"/>
        <v>-206976.39596579663</v>
      </c>
      <c r="AB881" s="54">
        <f ca="1">VLOOKUP(CONCATENATE($F881," ",$G881),AllocFactorMatrix,(AB$4+1),FALSE)*$E887</f>
        <v>2360.0666582824342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1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-3738878.3383956207</v>
      </c>
      <c r="I882" s="54">
        <f ca="1">VLOOKUP(CONCATENATE($F882," ",$G882),AllocFactorMatrix,(I$4+1),FALSE)*$E887</f>
        <v>-2889076.1462658844</v>
      </c>
      <c r="J882" s="54">
        <f ca="1">VLOOKUP(CONCATENATE($F882," ",$G882),AllocFactorMatrix,(J$4+1),FALSE)*$E887</f>
        <v>23019.779477915145</v>
      </c>
      <c r="K882" s="54">
        <f ca="1">VLOOKUP(CONCATENATE($F882," ",$G882),AllocFactorMatrix,(K$4+1),FALSE)*$E887</f>
        <v>-55473.109092614031</v>
      </c>
      <c r="L882" s="54">
        <f ca="1">VLOOKUP(CONCATENATE($F882," ",$G882),AllocFactorMatrix,(L$4+1),FALSE)*$E887</f>
        <v>-4016.3450668014011</v>
      </c>
      <c r="M882" s="54">
        <f ca="1">VLOOKUP(CONCATENATE($F882," ",$G882),AllocFactorMatrix,(M$4+1),FALSE)*$E887</f>
        <v>5432.748324566599</v>
      </c>
      <c r="N882" s="54">
        <f t="shared" ca="1" si="490"/>
        <v>-54056.705834848828</v>
      </c>
      <c r="O882" s="54">
        <f ca="1">VLOOKUP(CONCATENATE($F882," ",$G882),AllocFactorMatrix,(O$4+1),FALSE)*$E887</f>
        <v>-42965.814436530112</v>
      </c>
      <c r="P882" s="54">
        <f ca="1">VLOOKUP(CONCATENATE($F882," ",$G882),AllocFactorMatrix,(P$4+1),FALSE)*$E887</f>
        <v>24.692798318967107</v>
      </c>
      <c r="Q882" s="54">
        <f ca="1">VLOOKUP(CONCATENATE($F882," ",$G882),AllocFactorMatrix,(Q$4+1),FALSE)*$E887</f>
        <v>-7784.6826288271686</v>
      </c>
      <c r="R882" s="54">
        <f ca="1">VLOOKUP(CONCATENATE($F882," ",$G882),AllocFactorMatrix,(R$4+1),FALSE)*$E887</f>
        <v>0</v>
      </c>
      <c r="S882" s="54">
        <f t="shared" ca="1" si="493"/>
        <v>-50725.804267038315</v>
      </c>
      <c r="T882" s="54">
        <f ca="1">VLOOKUP(CONCATENATE($F882," ",$G882),AllocFactorMatrix,(T$4+1),FALSE)*$E887</f>
        <v>-9438.8389930046178</v>
      </c>
      <c r="U882" s="54">
        <f ca="1">VLOOKUP(CONCATENATE($F882," ",$G882),AllocFactorMatrix,(U$4+1),FALSE)*$E887</f>
        <v>-97746.28476901137</v>
      </c>
      <c r="V882" s="54">
        <f ca="1">VLOOKUP(CONCATENATE($F882," ",$G882),AllocFactorMatrix,(V$4+1),FALSE)*$E887</f>
        <v>-624252.35479992116</v>
      </c>
      <c r="W882" s="54">
        <f ca="1">VLOOKUP(CONCATENATE($F882," ",$G882),AllocFactorMatrix,(W$4+1),FALSE)*$E887</f>
        <v>0</v>
      </c>
      <c r="X882" s="54">
        <f t="shared" ca="1" si="494"/>
        <v>-731437.47856193711</v>
      </c>
      <c r="Y882" s="54">
        <f ca="1">VLOOKUP(CONCATENATE($F882," ",$G882),AllocFactorMatrix,(Y$4+1),FALSE)*$E887</f>
        <v>-41192.499274208676</v>
      </c>
      <c r="Z882" s="54">
        <f ca="1">VLOOKUP(CONCATENATE($F882," ",$G882),AllocFactorMatrix,(Z$4+1),FALSE)*$E887</f>
        <v>-1100.6181424788901</v>
      </c>
      <c r="AA882" s="54">
        <f t="shared" ca="1" si="492"/>
        <v>-42293.117416687564</v>
      </c>
      <c r="AB882" s="54">
        <f ca="1">VLOOKUP(CONCATENATE($F882," ",$G882),AllocFactorMatrix,(AB$4+1),FALSE)*$E887</f>
        <v>453.42980185401893</v>
      </c>
      <c r="AC882" s="54">
        <f ca="1">VLOOKUP(CONCATENATE($F882," ",$G882),AllocFactorMatrix,(AC$4+1),FALSE)*$E887</f>
        <v>4242.7890488985795</v>
      </c>
      <c r="AD882" s="54">
        <f ca="1">VLOOKUP(CONCATENATE($F882," ",$G882),AllocFactorMatrix,(AD$4+1),FALSE)*$E887</f>
        <v>994.91562210793359</v>
      </c>
    </row>
    <row r="883" spans="1:30" s="51" customFormat="1" hidden="1" outlineLevel="1">
      <c r="A883" s="56"/>
      <c r="B883" s="111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58879936.466345191</v>
      </c>
      <c r="I883" s="54">
        <f ca="1">VLOOKUP(CONCATENATE($F883," ",$G883),AllocFactorMatrix,(I$4+1),FALSE)*$E887</f>
        <v>33505145.483447593</v>
      </c>
      <c r="J883" s="54">
        <f ca="1">VLOOKUP(CONCATENATE($F883," ",$G883),AllocFactorMatrix,(J$4+1),FALSE)*$E887</f>
        <v>2684548.3335115486</v>
      </c>
      <c r="K883" s="54">
        <f ca="1">VLOOKUP(CONCATENATE($F883," ",$G883),AllocFactorMatrix,(K$4+1),FALSE)*$E887</f>
        <v>8884790.4543790277</v>
      </c>
      <c r="L883" s="54">
        <f ca="1">VLOOKUP(CONCATENATE($F883," ",$G883),AllocFactorMatrix,(L$4+1),FALSE)*$E887</f>
        <v>252765.01476351009</v>
      </c>
      <c r="M883" s="54">
        <f ca="1">VLOOKUP(CONCATENATE($F883," ",$G883),AllocFactorMatrix,(M$4+1),FALSE)*$E887</f>
        <v>0</v>
      </c>
      <c r="N883" s="54">
        <f t="shared" ca="1" si="490"/>
        <v>9137555.4691425376</v>
      </c>
      <c r="O883" s="54">
        <f ca="1">VLOOKUP(CONCATENATE($F883," ",$G883),AllocFactorMatrix,(O$4+1),FALSE)*$E887</f>
        <v>6718129.2376130326</v>
      </c>
      <c r="P883" s="54">
        <f ca="1">VLOOKUP(CONCATENATE($F883," ",$G883),AllocFactorMatrix,(P$4+1),FALSE)*$E887</f>
        <v>1304616.1843626015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8022745.4219756341</v>
      </c>
      <c r="T883" s="54">
        <f ca="1">VLOOKUP(CONCATENATE($F883," ",$G883),AllocFactorMatrix,(T$4+1),FALSE)*$E887</f>
        <v>182568.26892407122</v>
      </c>
      <c r="U883" s="54">
        <f ca="1">VLOOKUP(CONCATENATE($F883," ",$G883),AllocFactorMatrix,(U$4+1),FALSE)*$E887</f>
        <v>3302188.0186688746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3484756.2875929456</v>
      </c>
      <c r="Y883" s="54">
        <f ca="1">VLOOKUP(CONCATENATE($F883," ",$G883),AllocFactorMatrix,(Y$4+1),FALSE)*$E887</f>
        <v>1828416.2921905997</v>
      </c>
      <c r="Z883" s="54">
        <f ca="1">VLOOKUP(CONCATENATE($F883," ",$G883),AllocFactorMatrix,(Z$4+1),FALSE)*$E887</f>
        <v>27684.640417492639</v>
      </c>
      <c r="AA883" s="54">
        <f t="shared" ca="1" si="492"/>
        <v>1856100.9326080924</v>
      </c>
      <c r="AB883" s="54">
        <f ca="1">VLOOKUP(CONCATENATE($F883," ",$G883),AllocFactorMatrix,(AB$4+1),FALSE)*$E887</f>
        <v>31737.030635123414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27912.081279342921</v>
      </c>
    </row>
    <row r="884" spans="1:30" s="51" customFormat="1" hidden="1" outlineLevel="1">
      <c r="A884" s="56"/>
      <c r="B884" s="111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25036675.639822725</v>
      </c>
      <c r="I884" s="54">
        <f ca="1">VLOOKUP(CONCATENATE($F884," ",$G884),AllocFactorMatrix,(I$4+1),FALSE)*$E887</f>
        <v>15905057.83528504</v>
      </c>
      <c r="J884" s="54">
        <f ca="1">VLOOKUP(CONCATENATE($F884," ",$G884),AllocFactorMatrix,(J$4+1),FALSE)*$E887</f>
        <v>1413443.9241355693</v>
      </c>
      <c r="K884" s="54">
        <f ca="1">VLOOKUP(CONCATENATE($F884," ",$G884),AllocFactorMatrix,(K$4+1),FALSE)*$E887</f>
        <v>3845670.5158307916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3845670.5158307916</v>
      </c>
      <c r="O884" s="54">
        <f ca="1">VLOOKUP(CONCATENATE($F884," ",$G884),AllocFactorMatrix,(O$4+1),FALSE)*$E887</f>
        <v>2469593.2715479992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2469593.2715479992</v>
      </c>
      <c r="T884" s="54">
        <f ca="1">VLOOKUP(CONCATENATE($F884," ",$G884),AllocFactorMatrix,(T$4+1),FALSE)*$E887</f>
        <v>49108.460549622352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49108.460549622352</v>
      </c>
      <c r="Y884" s="54">
        <f ca="1">VLOOKUP(CONCATENATE($F884," ",$G884),AllocFactorMatrix,(Y$4+1),FALSE)*$E887</f>
        <v>812481.2889196215</v>
      </c>
      <c r="Z884" s="54">
        <f ca="1">VLOOKUP(CONCATENATE($F884," ",$G884),AllocFactorMatrix,(Z$4+1),FALSE)*$E887</f>
        <v>0</v>
      </c>
      <c r="AA884" s="54">
        <f t="shared" ca="1" si="492"/>
        <v>812481.2889196215</v>
      </c>
      <c r="AB884" s="54">
        <f ca="1">VLOOKUP(CONCATENATE($F884," ",$G884),AllocFactorMatrix,(AB$4+1),FALSE)*$E887</f>
        <v>11138.166762408962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74550.436266238728</v>
      </c>
    </row>
    <row r="885" spans="1:30" s="51" customFormat="1" hidden="1" outlineLevel="1">
      <c r="A885" s="56"/>
      <c r="B885" s="111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190246043.18449911</v>
      </c>
      <c r="I885" s="54">
        <f ca="1">VLOOKUP(CONCATENATE($F885," ",$G885),AllocFactorMatrix,(I$4+1),FALSE)*$E887</f>
        <v>72395563.811008528</v>
      </c>
      <c r="J885" s="54">
        <f ca="1">VLOOKUP(CONCATENATE($F885," ",$G885),AllocFactorMatrix,(J$4+1),FALSE)*$E887</f>
        <v>4615067.7607686166</v>
      </c>
      <c r="K885" s="54">
        <f ca="1">VLOOKUP(CONCATENATE($F885," ",$G885),AllocFactorMatrix,(K$4+1),FALSE)*$E887</f>
        <v>15508512.468706952</v>
      </c>
      <c r="L885" s="54">
        <f ca="1">VLOOKUP(CONCATENATE($F885," ",$G885),AllocFactorMatrix,(L$4+1),FALSE)*$E887</f>
        <v>445965.47142660979</v>
      </c>
      <c r="M885" s="54">
        <f ca="1">VLOOKUP(CONCATENATE($F885," ",$G885),AllocFactorMatrix,(M$4+1),FALSE)*$E887</f>
        <v>21243.604240224726</v>
      </c>
      <c r="N885" s="54">
        <f t="shared" ca="1" si="490"/>
        <v>15975721.544373788</v>
      </c>
      <c r="O885" s="54">
        <f ca="1">VLOOKUP(CONCATENATE($F885," ",$G885),AllocFactorMatrix,(O$4+1),FALSE)*$E887</f>
        <v>14408224.602816895</v>
      </c>
      <c r="P885" s="54">
        <f ca="1">VLOOKUP(CONCATENATE($F885," ",$G885),AllocFactorMatrix,(P$4+1),FALSE)*$E887</f>
        <v>2708602.543264593</v>
      </c>
      <c r="Q885" s="54">
        <f ca="1">VLOOKUP(CONCATENATE($F885," ",$G885),AllocFactorMatrix,(Q$4+1),FALSE)*$E887</f>
        <v>1194259.3369549473</v>
      </c>
      <c r="R885" s="54">
        <f ca="1">VLOOKUP(CONCATENATE($F885," ",$G885),AllocFactorMatrix,(R$4+1),FALSE)*$E887</f>
        <v>55339.706963394376</v>
      </c>
      <c r="S885" s="54">
        <f t="shared" ca="1" si="493"/>
        <v>18366426.18999983</v>
      </c>
      <c r="T885" s="54">
        <f ca="1">VLOOKUP(CONCATENATE($F885," ",$G885),AllocFactorMatrix,(T$4+1),FALSE)*$E887</f>
        <v>538587.03177992033</v>
      </c>
      <c r="U885" s="54">
        <f ca="1">VLOOKUP(CONCATENATE($F885," ",$G885),AllocFactorMatrix,(U$4+1),FALSE)*$E887</f>
        <v>9251127.4902088828</v>
      </c>
      <c r="V885" s="54">
        <f ca="1">VLOOKUP(CONCATENATE($F885," ",$G885),AllocFactorMatrix,(V$4+1),FALSE)*$E887</f>
        <v>53434718.020619154</v>
      </c>
      <c r="W885" s="54">
        <f ca="1">VLOOKUP(CONCATENATE($F885," ",$G885),AllocFactorMatrix,(W$4+1),FALSE)*$E887</f>
        <v>9748663.2954463288</v>
      </c>
      <c r="X885" s="54">
        <f t="shared" ca="1" si="494"/>
        <v>72973095.838054284</v>
      </c>
      <c r="Y885" s="54">
        <f ca="1">VLOOKUP(CONCATENATE($F885," ",$G885),AllocFactorMatrix,(Y$4+1),FALSE)*$E887</f>
        <v>3837192.6965525034</v>
      </c>
      <c r="Z885" s="54">
        <f ca="1">VLOOKUP(CONCATENATE($F885," ",$G885),AllocFactorMatrix,(Z$4+1),FALSE)*$E887</f>
        <v>62422.988151815574</v>
      </c>
      <c r="AA885" s="54">
        <f t="shared" ca="1" si="492"/>
        <v>3899615.6847043191</v>
      </c>
      <c r="AB885" s="54">
        <f ca="1">VLOOKUP(CONCATENATE($F885," ",$G885),AllocFactorMatrix,(AB$4+1),FALSE)*$E887</f>
        <v>70780.362295578976</v>
      </c>
      <c r="AC885" s="54">
        <f ca="1">VLOOKUP(CONCATENATE($F885," ",$G885),AllocFactorMatrix,(AC$4+1),FALSE)*$E887</f>
        <v>1652765.4483160379</v>
      </c>
      <c r="AD885" s="54">
        <f ca="1">VLOOKUP(CONCATENATE($F885," ",$G885),AllocFactorMatrix,(AD$4+1),FALSE)*$E887</f>
        <v>297006.5449781472</v>
      </c>
    </row>
    <row r="886" spans="1:30" s="51" customFormat="1" hidden="1" outlineLevel="1">
      <c r="A886" s="56"/>
      <c r="B886" s="111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22463064.76799294</v>
      </c>
      <c r="I886" s="54">
        <f ca="1">VLOOKUP(CONCATENATE($F886," ",$G886),AllocFactorMatrix,(I$4+1),FALSE)*$E887</f>
        <v>10623295.418363754</v>
      </c>
      <c r="J886" s="54">
        <f ca="1">VLOOKUP(CONCATENATE($F886," ",$G886),AllocFactorMatrix,(J$4+1),FALSE)*$E887</f>
        <v>3097826.3149841656</v>
      </c>
      <c r="K886" s="54">
        <f ca="1">VLOOKUP(CONCATENATE($F886," ",$G886),AllocFactorMatrix,(K$4+1),FALSE)*$E887</f>
        <v>822982.90986571263</v>
      </c>
      <c r="L886" s="54">
        <f ca="1">VLOOKUP(CONCATENATE($F886," ",$G886),AllocFactorMatrix,(L$4+1),FALSE)*$E887</f>
        <v>200462.16012206805</v>
      </c>
      <c r="M886" s="54">
        <f ca="1">VLOOKUP(CONCATENATE($F886," ",$G886),AllocFactorMatrix,(M$4+1),FALSE)*$E887</f>
        <v>50677.744332430113</v>
      </c>
      <c r="N886" s="54">
        <f t="shared" ca="1" si="490"/>
        <v>1074122.8143202108</v>
      </c>
      <c r="O886" s="54">
        <f ca="1">VLOOKUP(CONCATENATE($F886," ",$G886),AllocFactorMatrix,(O$4+1),FALSE)*$E887</f>
        <v>204841.84316282126</v>
      </c>
      <c r="P886" s="54">
        <f ca="1">VLOOKUP(CONCATENATE($F886," ",$G886),AllocFactorMatrix,(P$4+1),FALSE)*$E887</f>
        <v>61038.214401385427</v>
      </c>
      <c r="Q886" s="54">
        <f ca="1">VLOOKUP(CONCATENATE($F886," ",$G886),AllocFactorMatrix,(Q$4+1),FALSE)*$E887</f>
        <v>118601.97766427301</v>
      </c>
      <c r="R886" s="54">
        <f ca="1">VLOOKUP(CONCATENATE($F886," ",$G886),AllocFactorMatrix,(R$4+1),FALSE)*$E887</f>
        <v>19987.531635390398</v>
      </c>
      <c r="S886" s="54">
        <f t="shared" ca="1" si="493"/>
        <v>404469.56686387007</v>
      </c>
      <c r="T886" s="54">
        <f ca="1">VLOOKUP(CONCATENATE($F886," ",$G886),AllocFactorMatrix,(T$4+1),FALSE)*$E887</f>
        <v>1105.39212299977</v>
      </c>
      <c r="U886" s="54">
        <f ca="1">VLOOKUP(CONCATENATE($F886," ",$G886),AllocFactorMatrix,(U$4+1),FALSE)*$E887</f>
        <v>30018.076098393085</v>
      </c>
      <c r="V886" s="54">
        <f ca="1">VLOOKUP(CONCATENATE($F886," ",$G886),AllocFactorMatrix,(V$4+1),FALSE)*$E887</f>
        <v>158410.36731157312</v>
      </c>
      <c r="W886" s="54">
        <f ca="1">VLOOKUP(CONCATENATE($F886," ",$G886),AllocFactorMatrix,(W$4+1),FALSE)*$E887</f>
        <v>23936.526968101538</v>
      </c>
      <c r="X886" s="54">
        <f t="shared" ca="1" si="494"/>
        <v>213470.36250106752</v>
      </c>
      <c r="Y886" s="54">
        <f ca="1">VLOOKUP(CONCATENATE($F886," ",$G886),AllocFactorMatrix,(Y$4+1),FALSE)*$E887</f>
        <v>51325.408545144885</v>
      </c>
      <c r="Z886" s="54">
        <f ca="1">VLOOKUP(CONCATENATE($F886," ",$G886),AllocFactorMatrix,(Z$4+1),FALSE)*$E887</f>
        <v>820.88692013723471</v>
      </c>
      <c r="AA886" s="54">
        <f t="shared" ca="1" si="492"/>
        <v>52146.295465282121</v>
      </c>
      <c r="AB886" s="54">
        <f ca="1">VLOOKUP(CONCATENATE($F886," ",$G886),AllocFactorMatrix,(AB$4+1),FALSE)*$E887</f>
        <v>1371.3776831655991</v>
      </c>
      <c r="AC886" s="54">
        <f ca="1">VLOOKUP(CONCATENATE($F886," ",$G886),AllocFactorMatrix,(AC$4+1),FALSE)*$E887</f>
        <v>5989718.5959572578</v>
      </c>
      <c r="AD886" s="54">
        <f ca="1">VLOOKUP(CONCATENATE($F886," ",$G886),AllocFactorMatrix,(AD$4+1),FALSE)*$E887</f>
        <v>1006644.0218541629</v>
      </c>
    </row>
    <row r="887" spans="1:30" s="51" customFormat="1" collapsed="1">
      <c r="A887" s="56"/>
      <c r="B887" s="55"/>
      <c r="C887" s="55"/>
      <c r="D887" s="95" t="s">
        <v>552</v>
      </c>
      <c r="E887" s="61">
        <f>E863+E879+E871</f>
        <v>499134505</v>
      </c>
      <c r="F887" s="96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1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1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1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1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1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1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1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5" t="s">
        <v>452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5" t="s">
        <v>453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8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1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1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1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1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1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1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1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5" t="s">
        <v>664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1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1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1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1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1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1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1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1"/>
      <c r="C921" s="55" t="s">
        <v>454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1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224059944.67921016</v>
      </c>
      <c r="I923" s="53">
        <f t="shared" ca="1" si="521"/>
        <v>99930252.597610578</v>
      </c>
      <c r="J923" s="53">
        <f t="shared" ca="1" si="521"/>
        <v>6617612.2078121807</v>
      </c>
      <c r="K923" s="53">
        <f t="shared" ca="1" si="521"/>
        <v>22850228.353679977</v>
      </c>
      <c r="L923" s="53">
        <f t="shared" ca="1" si="521"/>
        <v>675274.84258003044</v>
      </c>
      <c r="M923" s="53">
        <f t="shared" ca="1" si="521"/>
        <v>65774.630615862261</v>
      </c>
      <c r="N923" s="53">
        <f t="shared" ca="1" si="521"/>
        <v>23591277.826875873</v>
      </c>
      <c r="O923" s="53">
        <f t="shared" ca="1" si="521"/>
        <v>17516663.311625417</v>
      </c>
      <c r="P923" s="53">
        <f t="shared" ca="1" si="521"/>
        <v>3349222.1133587435</v>
      </c>
      <c r="Q923" s="53">
        <f t="shared" ca="1" si="521"/>
        <v>1442257.5242210068</v>
      </c>
      <c r="R923" s="53">
        <f t="shared" ca="1" si="521"/>
        <v>63330.711358586719</v>
      </c>
      <c r="S923" s="53">
        <f t="shared" ca="1" si="521"/>
        <v>22371473.660563756</v>
      </c>
      <c r="T923" s="53">
        <f t="shared" ca="1" si="521"/>
        <v>521847.83504327643</v>
      </c>
      <c r="U923" s="53">
        <f t="shared" ca="1" si="521"/>
        <v>9059325.2920715902</v>
      </c>
      <c r="V923" s="53">
        <f t="shared" ca="1" si="521"/>
        <v>48791559.172050491</v>
      </c>
      <c r="W923" s="53">
        <f t="shared" ca="1" si="521"/>
        <v>7966692.2093336703</v>
      </c>
      <c r="X923" s="53">
        <f t="shared" ca="1" si="521"/>
        <v>66339424.508499034</v>
      </c>
      <c r="Y923" s="53">
        <f t="shared" ca="1" si="521"/>
        <v>5053287.9729614519</v>
      </c>
      <c r="Z923" s="53">
        <f t="shared" ca="1" si="521"/>
        <v>80113.338723718523</v>
      </c>
      <c r="AA923" s="53">
        <f t="shared" ca="1" si="521"/>
        <v>5133401.31168517</v>
      </c>
      <c r="AB923" s="53">
        <f t="shared" ca="1" si="521"/>
        <v>76502.566163586482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-17812281.399474483</v>
      </c>
      <c r="I924" s="53">
        <f t="shared" ca="1" si="522"/>
        <v>-13725450.999449572</v>
      </c>
      <c r="J924" s="53">
        <f t="shared" ca="1" si="522"/>
        <v>124942.6793100091</v>
      </c>
      <c r="K924" s="53">
        <f t="shared" ca="1" si="522"/>
        <v>-236754.59336982388</v>
      </c>
      <c r="L924" s="53">
        <f t="shared" ca="1" si="522"/>
        <v>-18867.143825416686</v>
      </c>
      <c r="M924" s="53">
        <f t="shared" ca="1" si="522"/>
        <v>16032.272486916341</v>
      </c>
      <c r="N924" s="53">
        <f t="shared" ca="1" si="522"/>
        <v>-239589.46470832423</v>
      </c>
      <c r="O924" s="53">
        <f t="shared" ca="1" si="522"/>
        <v>-186003.45232964121</v>
      </c>
      <c r="P924" s="53">
        <f t="shared" ca="1" si="522"/>
        <v>5909.2518143546768</v>
      </c>
      <c r="Q924" s="53">
        <f t="shared" ca="1" si="522"/>
        <v>-26762.156211399997</v>
      </c>
      <c r="R924" s="53">
        <f t="shared" ca="1" si="522"/>
        <v>-1932.9499573714913</v>
      </c>
      <c r="S924" s="53">
        <f t="shared" ca="1" si="522"/>
        <v>-208789.30668405801</v>
      </c>
      <c r="T924" s="53">
        <f t="shared" ca="1" si="522"/>
        <v>-46235.149426885953</v>
      </c>
      <c r="U924" s="53">
        <f t="shared" ca="1" si="522"/>
        <v>-472264.59227872966</v>
      </c>
      <c r="V924" s="53">
        <f t="shared" ca="1" si="522"/>
        <v>-2282211.2051813044</v>
      </c>
      <c r="W924" s="53">
        <f t="shared" ca="1" si="522"/>
        <v>-758067.03174810065</v>
      </c>
      <c r="X924" s="53">
        <f t="shared" ca="1" si="522"/>
        <v>-3558777.9786350206</v>
      </c>
      <c r="Y924" s="53">
        <f t="shared" ca="1" si="522"/>
        <v>-201479.15989511157</v>
      </c>
      <c r="Z924" s="53">
        <f t="shared" ca="1" si="522"/>
        <v>-5497.2360706850723</v>
      </c>
      <c r="AA924" s="53">
        <f t="shared" ca="1" si="522"/>
        <v>-206976.39596579663</v>
      </c>
      <c r="AB924" s="53">
        <f t="shared" ca="1" si="522"/>
        <v>2360.0666582824342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-3738878.3383956207</v>
      </c>
      <c r="I925" s="53">
        <f t="shared" ca="1" si="523"/>
        <v>-2889076.1462658844</v>
      </c>
      <c r="J925" s="53">
        <f t="shared" ca="1" si="523"/>
        <v>23019.779477915145</v>
      </c>
      <c r="K925" s="53">
        <f t="shared" ca="1" si="523"/>
        <v>-55473.109092614031</v>
      </c>
      <c r="L925" s="53">
        <f t="shared" ca="1" si="523"/>
        <v>-4016.3450668014011</v>
      </c>
      <c r="M925" s="53">
        <f t="shared" ca="1" si="523"/>
        <v>5432.7483245666099</v>
      </c>
      <c r="N925" s="53">
        <f t="shared" ca="1" si="523"/>
        <v>-54056.705834848821</v>
      </c>
      <c r="O925" s="53">
        <f t="shared" ca="1" si="523"/>
        <v>-42965.814436530112</v>
      </c>
      <c r="P925" s="53">
        <f t="shared" ca="1" si="523"/>
        <v>24.692798318967107</v>
      </c>
      <c r="Q925" s="53">
        <f t="shared" ca="1" si="523"/>
        <v>-7784.6826288271686</v>
      </c>
      <c r="R925" s="53">
        <f t="shared" ca="1" si="523"/>
        <v>0</v>
      </c>
      <c r="S925" s="53">
        <f t="shared" ca="1" si="523"/>
        <v>-50725.804267038315</v>
      </c>
      <c r="T925" s="53">
        <f t="shared" ca="1" si="523"/>
        <v>-9438.8389930046178</v>
      </c>
      <c r="U925" s="53">
        <f t="shared" ca="1" si="523"/>
        <v>-97746.28476901137</v>
      </c>
      <c r="V925" s="53">
        <f t="shared" ca="1" si="523"/>
        <v>-624252.35479992116</v>
      </c>
      <c r="W925" s="53">
        <f t="shared" ca="1" si="523"/>
        <v>0</v>
      </c>
      <c r="X925" s="53">
        <f t="shared" ca="1" si="523"/>
        <v>-731437.47856193711</v>
      </c>
      <c r="Y925" s="53">
        <f t="shared" ca="1" si="523"/>
        <v>-41192.499274208676</v>
      </c>
      <c r="Z925" s="53">
        <f t="shared" ca="1" si="523"/>
        <v>-1100.6181424788901</v>
      </c>
      <c r="AA925" s="53">
        <f t="shared" ca="1" si="523"/>
        <v>-42293.117416687564</v>
      </c>
      <c r="AB925" s="53">
        <f t="shared" ca="1" si="523"/>
        <v>453.42980185401893</v>
      </c>
      <c r="AC925" s="53">
        <f t="shared" ca="1" si="523"/>
        <v>4242.7890488985795</v>
      </c>
      <c r="AD925" s="53">
        <f t="shared" ca="1" si="523"/>
        <v>994.91562210793359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58879936.466345191</v>
      </c>
      <c r="I926" s="53">
        <f t="shared" ca="1" si="524"/>
        <v>33505145.483447589</v>
      </c>
      <c r="J926" s="53">
        <f t="shared" ca="1" si="524"/>
        <v>2684548.3335115486</v>
      </c>
      <c r="K926" s="53">
        <f t="shared" ca="1" si="524"/>
        <v>8884790.4543790277</v>
      </c>
      <c r="L926" s="53">
        <f t="shared" ca="1" si="524"/>
        <v>252765.01476351009</v>
      </c>
      <c r="M926" s="53">
        <f t="shared" ca="1" si="524"/>
        <v>0</v>
      </c>
      <c r="N926" s="53">
        <f t="shared" ca="1" si="524"/>
        <v>9137555.4691425376</v>
      </c>
      <c r="O926" s="53">
        <f t="shared" ca="1" si="524"/>
        <v>6718129.2376130326</v>
      </c>
      <c r="P926" s="53">
        <f t="shared" ca="1" si="524"/>
        <v>1304616.1843626015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8022745.4219756341</v>
      </c>
      <c r="T926" s="53">
        <f t="shared" ca="1" si="524"/>
        <v>182568.26892407122</v>
      </c>
      <c r="U926" s="53">
        <f t="shared" ca="1" si="524"/>
        <v>3302188.0186688746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3484756.2875929456</v>
      </c>
      <c r="Y926" s="53">
        <f t="shared" ca="1" si="524"/>
        <v>1828416.2921905997</v>
      </c>
      <c r="Z926" s="53">
        <f t="shared" ca="1" si="524"/>
        <v>27684.640417492639</v>
      </c>
      <c r="AA926" s="53">
        <f t="shared" ca="1" si="524"/>
        <v>1856100.9326080924</v>
      </c>
      <c r="AB926" s="53">
        <f t="shared" ca="1" si="524"/>
        <v>31737.030635123414</v>
      </c>
      <c r="AC926" s="53">
        <f t="shared" ca="1" si="524"/>
        <v>129435.42615236792</v>
      </c>
      <c r="AD926" s="53">
        <f t="shared" ca="1" si="524"/>
        <v>27912.081279342921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25036675.639822725</v>
      </c>
      <c r="I927" s="53">
        <f t="shared" ca="1" si="525"/>
        <v>15905057.83528504</v>
      </c>
      <c r="J927" s="53">
        <f t="shared" ca="1" si="525"/>
        <v>1413443.9241355693</v>
      </c>
      <c r="K927" s="53">
        <f t="shared" ca="1" si="525"/>
        <v>3845670.5158307916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3845670.5158307916</v>
      </c>
      <c r="O927" s="53">
        <f t="shared" ca="1" si="525"/>
        <v>2469593.2715479992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2469593.2715479992</v>
      </c>
      <c r="T927" s="53">
        <f t="shared" ca="1" si="525"/>
        <v>49108.460549622352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49108.460549622352</v>
      </c>
      <c r="Y927" s="53">
        <f t="shared" ca="1" si="525"/>
        <v>812481.2889196215</v>
      </c>
      <c r="Z927" s="53">
        <f t="shared" ca="1" si="525"/>
        <v>0</v>
      </c>
      <c r="AA927" s="53">
        <f t="shared" ca="1" si="525"/>
        <v>812481.2889196215</v>
      </c>
      <c r="AB927" s="53">
        <f t="shared" ca="1" si="525"/>
        <v>11138.166762408962</v>
      </c>
      <c r="AC927" s="53">
        <f t="shared" ca="1" si="525"/>
        <v>455631.74052543752</v>
      </c>
      <c r="AD927" s="53">
        <f t="shared" ca="1" si="525"/>
        <v>74550.436266238728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232603647.18449911</v>
      </c>
      <c r="I928" s="53">
        <f t="shared" ca="1" si="526"/>
        <v>88289284.246029451</v>
      </c>
      <c r="J928" s="53">
        <f t="shared" ca="1" si="526"/>
        <v>5645083.5469169216</v>
      </c>
      <c r="K928" s="53">
        <f t="shared" ca="1" si="526"/>
        <v>18964327.088788684</v>
      </c>
      <c r="L928" s="53">
        <f t="shared" ca="1" si="526"/>
        <v>555799.10555861029</v>
      </c>
      <c r="M928" s="53">
        <f t="shared" ca="1" si="526"/>
        <v>31368.981328950638</v>
      </c>
      <c r="N928" s="53">
        <f t="shared" ca="1" si="526"/>
        <v>19551495.175676245</v>
      </c>
      <c r="O928" s="53">
        <f t="shared" ca="1" si="526"/>
        <v>17558939.011821229</v>
      </c>
      <c r="P928" s="53">
        <f t="shared" ca="1" si="526"/>
        <v>3292684.3697002404</v>
      </c>
      <c r="Q928" s="53">
        <f t="shared" ca="1" si="526"/>
        <v>1459651.1687715848</v>
      </c>
      <c r="R928" s="53">
        <f t="shared" ca="1" si="526"/>
        <v>67636.408773497722</v>
      </c>
      <c r="S928" s="53">
        <f t="shared" ca="1" si="526"/>
        <v>22378910.959066551</v>
      </c>
      <c r="T928" s="53">
        <f t="shared" ca="1" si="526"/>
        <v>659328.37852482253</v>
      </c>
      <c r="U928" s="53">
        <f t="shared" ca="1" si="526"/>
        <v>11371164.658899372</v>
      </c>
      <c r="V928" s="53">
        <f t="shared" ca="1" si="526"/>
        <v>65471408.869819187</v>
      </c>
      <c r="W928" s="53">
        <f t="shared" ca="1" si="526"/>
        <v>12032305.264229201</v>
      </c>
      <c r="X928" s="53">
        <f t="shared" ca="1" si="526"/>
        <v>89534207.171472579</v>
      </c>
      <c r="Y928" s="53">
        <f t="shared" ca="1" si="526"/>
        <v>4690816.20341573</v>
      </c>
      <c r="Z928" s="53">
        <f t="shared" ca="1" si="526"/>
        <v>76318.618035811902</v>
      </c>
      <c r="AA928" s="53">
        <f t="shared" ca="1" si="526"/>
        <v>4767134.821451541</v>
      </c>
      <c r="AB928" s="53">
        <f t="shared" ca="1" si="526"/>
        <v>86279.819661354923</v>
      </c>
      <c r="AC928" s="53">
        <f t="shared" ca="1" si="526"/>
        <v>1987920.4588180713</v>
      </c>
      <c r="AD928" s="53">
        <f t="shared" ca="1" si="526"/>
        <v>363330.98540641199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22463064.76799294</v>
      </c>
      <c r="I929" s="53">
        <f t="shared" ca="1" si="527"/>
        <v>10623295.418363754</v>
      </c>
      <c r="J929" s="53">
        <f t="shared" ca="1" si="527"/>
        <v>3097826.3149841656</v>
      </c>
      <c r="K929" s="53">
        <f t="shared" ca="1" si="527"/>
        <v>822982.90986571263</v>
      </c>
      <c r="L929" s="53">
        <f t="shared" ca="1" si="527"/>
        <v>200462.16012206805</v>
      </c>
      <c r="M929" s="53">
        <f t="shared" ca="1" si="527"/>
        <v>50677.744332430106</v>
      </c>
      <c r="N929" s="53">
        <f t="shared" ca="1" si="527"/>
        <v>1074122.8143202108</v>
      </c>
      <c r="O929" s="53">
        <f t="shared" ca="1" si="527"/>
        <v>204841.84316282126</v>
      </c>
      <c r="P929" s="53">
        <f t="shared" ca="1" si="527"/>
        <v>61038.214401385427</v>
      </c>
      <c r="Q929" s="53">
        <f t="shared" ca="1" si="527"/>
        <v>118601.97766427301</v>
      </c>
      <c r="R929" s="53">
        <f t="shared" ca="1" si="527"/>
        <v>19987.531635390398</v>
      </c>
      <c r="S929" s="53">
        <f t="shared" ca="1" si="527"/>
        <v>404469.56686387007</v>
      </c>
      <c r="T929" s="53">
        <f t="shared" ca="1" si="527"/>
        <v>1105.39212299977</v>
      </c>
      <c r="U929" s="53">
        <f t="shared" ca="1" si="527"/>
        <v>30018.076098393085</v>
      </c>
      <c r="V929" s="53">
        <f t="shared" ca="1" si="527"/>
        <v>158410.36731157312</v>
      </c>
      <c r="W929" s="53">
        <f t="shared" ca="1" si="527"/>
        <v>23936.526968101538</v>
      </c>
      <c r="X929" s="53">
        <f t="shared" ca="1" si="527"/>
        <v>213470.36250106752</v>
      </c>
      <c r="Y929" s="53">
        <f t="shared" ca="1" si="527"/>
        <v>51325.408545144885</v>
      </c>
      <c r="Z929" s="53">
        <f t="shared" ca="1" si="527"/>
        <v>820.88692013723471</v>
      </c>
      <c r="AA929" s="53">
        <f t="shared" ca="1" si="527"/>
        <v>52146.295465282121</v>
      </c>
      <c r="AB929" s="53">
        <f t="shared" ca="1" si="527"/>
        <v>1371.3776831655991</v>
      </c>
      <c r="AC929" s="53">
        <f t="shared" ca="1" si="527"/>
        <v>5989718.5959572578</v>
      </c>
      <c r="AD929" s="53">
        <f t="shared" ca="1" si="527"/>
        <v>1006644.0218541629</v>
      </c>
    </row>
    <row r="930" spans="2:30" collapsed="1">
      <c r="B930" s="111" t="s">
        <v>225</v>
      </c>
      <c r="E930" s="4">
        <f>E863+E879+E871+E904+E896+E921</f>
        <v>541492109</v>
      </c>
      <c r="F930" s="118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1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1854732.5371903875</v>
      </c>
      <c r="I933" s="5">
        <f ca="1">VLOOKUP(CONCATENATE($F933," ",$G933),AllocFactorMatrix,(I$4+1),FALSE)*$E940</f>
        <v>1311060.2135401771</v>
      </c>
      <c r="J933" s="5">
        <f ca="1">VLOOKUP(CONCATENATE($F933," ",$G933),AllocFactorMatrix,(J$4+1),FALSE)*$E940</f>
        <v>89232.495690917029</v>
      </c>
      <c r="K933" s="5">
        <f ca="1">VLOOKUP(CONCATENATE($F933," ",$G933),AllocFactorMatrix,(K$4+1),FALSE)*$E940</f>
        <v>180223.60506703611</v>
      </c>
      <c r="L933" s="5">
        <f ca="1">VLOOKUP(CONCATENATE($F933," ",$G933),AllocFactorMatrix,(L$4+1),FALSE)*$E940</f>
        <v>2442.2519184069138</v>
      </c>
      <c r="M933" s="5">
        <f ca="1">VLOOKUP(CONCATENATE($F933," ",$G933),AllocFactorMatrix,(M$4+1),FALSE)*$E940</f>
        <v>251.3437634597679</v>
      </c>
      <c r="N933" s="5">
        <f t="shared" ref="N933:N1020" ca="1" si="530">SUBTOTAL(9,K933:M933)</f>
        <v>182917.2007489028</v>
      </c>
      <c r="O933" s="5">
        <f ca="1">VLOOKUP(CONCATENATE($F933," ",$G933),AllocFactorMatrix,(O$4+1),FALSE)*$E940</f>
        <v>60329.845502982986</v>
      </c>
      <c r="P933" s="5">
        <f ca="1">VLOOKUP(CONCATENATE($F933," ",$G933),AllocFactorMatrix,(P$4+1),FALSE)*$E940</f>
        <v>40167.103749218506</v>
      </c>
      <c r="Q933" s="5">
        <f ca="1">VLOOKUP(CONCATENATE($F933," ",$G933),AllocFactorMatrix,(Q$4+1),FALSE)*$E940</f>
        <v>9857.8895338233397</v>
      </c>
      <c r="R933" s="5">
        <f ca="1">VLOOKUP(CONCATENATE($F933," ",$G933),AllocFactorMatrix,(R$4+1),FALSE)*$E940</f>
        <v>233.39840730895662</v>
      </c>
      <c r="S933" s="5">
        <f ca="1">SUBTOTAL(9,O933:R933)</f>
        <v>110588.23719333379</v>
      </c>
      <c r="T933" s="5">
        <f ca="1">VLOOKUP(CONCATENATE($F933," ",$G933),AllocFactorMatrix,(T$4+1),FALSE)*$E940</f>
        <v>2338.4116802077951</v>
      </c>
      <c r="U933" s="5">
        <f ca="1">VLOOKUP(CONCATENATE($F933," ",$G933),AllocFactorMatrix,(U$4+1),FALSE)*$E940</f>
        <v>60030.941077165742</v>
      </c>
      <c r="V933" s="5">
        <f ca="1">VLOOKUP(CONCATENATE($F933," ",$G933),AllocFactorMatrix,(V$4+1),FALSE)*$E940</f>
        <v>95039.789493041098</v>
      </c>
      <c r="W933" s="5">
        <f ca="1">VLOOKUP(CONCATENATE($F933," ",$G933),AllocFactorMatrix,(W$4+1),FALSE)*$E940</f>
        <v>3525.2477666420582</v>
      </c>
      <c r="X933" s="5">
        <f ca="1">SUBTOTAL(9,T933:W933)</f>
        <v>160934.39001705669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-189141.38736603901</v>
      </c>
      <c r="I934" s="5">
        <f ca="1">VLOOKUP(CONCATENATE($F934," ",$G934),AllocFactorMatrix,(I$4+1),FALSE)*$E940</f>
        <v>-180074.52448592999</v>
      </c>
      <c r="J934" s="5">
        <f ca="1">VLOOKUP(CONCATENATE($F934," ",$G934),AllocFactorMatrix,(J$4+1),FALSE)*$E940</f>
        <v>1684.7386554293003</v>
      </c>
      <c r="K934" s="5">
        <f ca="1">VLOOKUP(CONCATENATE($F934," ",$G934),AllocFactorMatrix,(K$4+1),FALSE)*$E940</f>
        <v>-1867.3234102020758</v>
      </c>
      <c r="L934" s="5">
        <f ca="1">VLOOKUP(CONCATENATE($F934," ",$G934),AllocFactorMatrix,(L$4+1),FALSE)*$E940</f>
        <v>-68.236391017368703</v>
      </c>
      <c r="M934" s="5">
        <f ca="1">VLOOKUP(CONCATENATE($F934," ",$G934),AllocFactorMatrix,(M$4+1),FALSE)*$E940</f>
        <v>61.263919933018286</v>
      </c>
      <c r="N934" s="5">
        <f t="shared" ca="1" si="530"/>
        <v>-1874.2958812864263</v>
      </c>
      <c r="O934" s="5">
        <f ca="1">VLOOKUP(CONCATENATE($F934," ",$G934),AllocFactorMatrix,(O$4+1),FALSE)*$E940</f>
        <v>-640.62198047850893</v>
      </c>
      <c r="P934" s="5">
        <f ca="1">VLOOKUP(CONCATENATE($F934," ",$G934),AllocFactorMatrix,(P$4+1),FALSE)*$E940</f>
        <v>70.869450479475546</v>
      </c>
      <c r="Q934" s="5">
        <f ca="1">VLOOKUP(CONCATENATE($F934," ",$G934),AllocFactorMatrix,(Q$4+1),FALSE)*$E940</f>
        <v>-182.92043909522963</v>
      </c>
      <c r="R934" s="5">
        <f ca="1">VLOOKUP(CONCATENATE($F934," ",$G934),AllocFactorMatrix,(R$4+1),FALSE)*$E940</f>
        <v>-7.1236755719348581</v>
      </c>
      <c r="S934" s="5">
        <f t="shared" ref="S934:S1020" ca="1" si="532">SUBTOTAL(9,O934:R934)</f>
        <v>-759.79664466619795</v>
      </c>
      <c r="T934" s="5">
        <f ca="1">VLOOKUP(CONCATENATE($F934," ",$G934),AllocFactorMatrix,(T$4+1),FALSE)*$E940</f>
        <v>-207.18072624947618</v>
      </c>
      <c r="U934" s="5">
        <f ca="1">VLOOKUP(CONCATENATE($F934," ",$G934),AllocFactorMatrix,(U$4+1),FALSE)*$E940</f>
        <v>-3129.4259779729396</v>
      </c>
      <c r="V934" s="5">
        <f ca="1">VLOOKUP(CONCATENATE($F934," ",$G934),AllocFactorMatrix,(V$4+1),FALSE)*$E940</f>
        <v>-4445.458931825634</v>
      </c>
      <c r="W934" s="5">
        <f ca="1">VLOOKUP(CONCATENATE($F934," ",$G934),AllocFactorMatrix,(W$4+1),FALSE)*$E940</f>
        <v>-335.4433735376457</v>
      </c>
      <c r="X934" s="5">
        <f t="shared" ref="X934:X940" ca="1" si="533">SUBTOTAL(9,T934:W934)</f>
        <v>-8117.5090095856958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-40120.711654039151</v>
      </c>
      <c r="I935" s="5">
        <f ca="1">VLOOKUP(CONCATENATE($F935," ",$G935),AllocFactorMatrix,(I$4+1),FALSE)*$E940</f>
        <v>-37903.964923508574</v>
      </c>
      <c r="J935" s="5">
        <f ca="1">VLOOKUP(CONCATENATE($F935," ",$G935),AllocFactorMatrix,(J$4+1),FALSE)*$E940</f>
        <v>310.40083772875295</v>
      </c>
      <c r="K935" s="5">
        <f ca="1">VLOOKUP(CONCATENATE($F935," ",$G935),AllocFactorMatrix,(K$4+1),FALSE)*$E940</f>
        <v>-437.52576780432025</v>
      </c>
      <c r="L935" s="5">
        <f ca="1">VLOOKUP(CONCATENATE($F935," ",$G935),AllocFactorMatrix,(L$4+1),FALSE)*$E940</f>
        <v>-14.52582833813679</v>
      </c>
      <c r="M935" s="5">
        <f ca="1">VLOOKUP(CONCATENATE($F935," ",$G935),AllocFactorMatrix,(M$4+1),FALSE)*$E940</f>
        <v>20.760092410112524</v>
      </c>
      <c r="N935" s="5">
        <f t="shared" ca="1" si="530"/>
        <v>-431.29150373234449</v>
      </c>
      <c r="O935" s="5">
        <f ca="1">VLOOKUP(CONCATENATE($F935," ",$G935),AllocFactorMatrix,(O$4+1),FALSE)*$E940</f>
        <v>-147.9802917228742</v>
      </c>
      <c r="P935" s="5">
        <f ca="1">VLOOKUP(CONCATENATE($F935," ",$G935),AllocFactorMatrix,(P$4+1),FALSE)*$E940</f>
        <v>0.29613986721884561</v>
      </c>
      <c r="Q935" s="5">
        <f ca="1">VLOOKUP(CONCATENATE($F935," ",$G935),AllocFactorMatrix,(Q$4+1),FALSE)*$E940</f>
        <v>-53.208626144835591</v>
      </c>
      <c r="R935" s="5">
        <f ca="1">VLOOKUP(CONCATENATE($F935," ",$G935),AllocFactorMatrix,(R$4+1),FALSE)*$E940</f>
        <v>0</v>
      </c>
      <c r="S935" s="5">
        <f t="shared" ca="1" si="532"/>
        <v>-200.89277800049095</v>
      </c>
      <c r="T935" s="5">
        <f ca="1">VLOOKUP(CONCATENATE($F935," ",$G935),AllocFactorMatrix,(T$4+1),FALSE)*$E940</f>
        <v>-42.295646099619013</v>
      </c>
      <c r="U935" s="5">
        <f ca="1">VLOOKUP(CONCATENATE($F935," ",$G935),AllocFactorMatrix,(U$4+1),FALSE)*$E940</f>
        <v>-647.70844100450654</v>
      </c>
      <c r="V935" s="5">
        <f ca="1">VLOOKUP(CONCATENATE($F935," ",$G935),AllocFactorMatrix,(V$4+1),FALSE)*$E940</f>
        <v>-1215.9646749863516</v>
      </c>
      <c r="W935" s="5">
        <f ca="1">VLOOKUP(CONCATENATE($F935," ",$G935),AllocFactorMatrix,(W$4+1),FALSE)*$E940</f>
        <v>0</v>
      </c>
      <c r="X935" s="5">
        <f t="shared" ca="1" si="533"/>
        <v>-1905.9687620904772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11.005475563977003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608587.8716515844</v>
      </c>
      <c r="I936" s="5">
        <f ca="1">VLOOKUP(CONCATENATE($F936," ",$G936),AllocFactorMatrix,(I$4+1),FALSE)*$E940</f>
        <v>439579.2270145212</v>
      </c>
      <c r="J936" s="5">
        <f ca="1">VLOOKUP(CONCATENATE($F936," ",$G936),AllocFactorMatrix,(J$4+1),FALSE)*$E940</f>
        <v>36198.698273576221</v>
      </c>
      <c r="K936" s="5">
        <f ca="1">VLOOKUP(CONCATENATE($F936," ",$G936),AllocFactorMatrix,(K$4+1),FALSE)*$E940</f>
        <v>70075.840869901003</v>
      </c>
      <c r="L936" s="5">
        <f ca="1">VLOOKUP(CONCATENATE($F936," ",$G936),AllocFactorMatrix,(L$4+1),FALSE)*$E940</f>
        <v>914.16976212788938</v>
      </c>
      <c r="M936" s="5">
        <f ca="1">VLOOKUP(CONCATENATE($F936," ",$G936),AllocFactorMatrix,(M$4+1),FALSE)*$E940</f>
        <v>0</v>
      </c>
      <c r="N936" s="5">
        <f t="shared" ca="1" si="530"/>
        <v>70990.010632028891</v>
      </c>
      <c r="O936" s="5">
        <f ca="1">VLOOKUP(CONCATENATE($F936," ",$G936),AllocFactorMatrix,(O$4+1),FALSE)*$E940</f>
        <v>23138.179444556434</v>
      </c>
      <c r="P936" s="5">
        <f ca="1">VLOOKUP(CONCATENATE($F936," ",$G936),AllocFactorMatrix,(P$4+1),FALSE)*$E940</f>
        <v>15646.216302343279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38784.395746899711</v>
      </c>
      <c r="T936" s="5">
        <f ca="1">VLOOKUP(CONCATENATE($F936," ",$G936),AllocFactorMatrix,(T$4+1),FALSE)*$E940</f>
        <v>818.09244729732734</v>
      </c>
      <c r="U936" s="5">
        <f ca="1">VLOOKUP(CONCATENATE($F936," ",$G936),AllocFactorMatrix,(U$4+1),FALSE)*$E940</f>
        <v>21881.701780586354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22699.794227883682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267968.44433210773</v>
      </c>
      <c r="I937" s="5">
        <f ca="1">VLOOKUP(CONCATENATE($F937," ",$G937),AllocFactorMatrix,(I$4+1),FALSE)*$E940</f>
        <v>208670.42742165827</v>
      </c>
      <c r="J937" s="5">
        <f ca="1">VLOOKUP(CONCATENATE($F937," ",$G937),AllocFactorMatrix,(J$4+1),FALSE)*$E940</f>
        <v>19059.008734432584</v>
      </c>
      <c r="K937" s="5">
        <f ca="1">VLOOKUP(CONCATENATE($F937," ",$G937),AllocFactorMatrix,(K$4+1),FALSE)*$E940</f>
        <v>30331.451989687204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30331.451989687204</v>
      </c>
      <c r="O937" s="5">
        <f ca="1">VLOOKUP(CONCATENATE($F937," ",$G937),AllocFactorMatrix,(O$4+1),FALSE)*$E940</f>
        <v>8505.6256364084838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8505.6256364084838</v>
      </c>
      <c r="T937" s="5">
        <f ca="1">VLOOKUP(CONCATENATE($F937," ",$G937),AllocFactorMatrix,(T$4+1),FALSE)*$E940</f>
        <v>220.05609688260444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220.05609688260444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1402929.4476544263</v>
      </c>
      <c r="I938" s="5">
        <f ca="1">VLOOKUP(CONCATENATE($F938," ",$G938),AllocFactorMatrix,(I$4+1),FALSE)*$E940</f>
        <v>949811.90262388939</v>
      </c>
      <c r="J938" s="5">
        <f ca="1">VLOOKUP(CONCATENATE($F938," ",$G938),AllocFactorMatrix,(J$4+1),FALSE)*$E940</f>
        <v>62230.000964686886</v>
      </c>
      <c r="K938" s="5">
        <f ca="1">VLOOKUP(CONCATENATE($F938," ",$G938),AllocFactorMatrix,(K$4+1),FALSE)*$E940</f>
        <v>122318.253589239</v>
      </c>
      <c r="L938" s="5">
        <f ca="1">VLOOKUP(CONCATENATE($F938," ",$G938),AllocFactorMatrix,(L$4+1),FALSE)*$E940</f>
        <v>1612.9136752281706</v>
      </c>
      <c r="M938" s="5">
        <f ca="1">VLOOKUP(CONCATENATE($F938," ",$G938),AllocFactorMatrix,(M$4+1),FALSE)*$E940</f>
        <v>81.177916001861931</v>
      </c>
      <c r="N938" s="5">
        <f t="shared" ca="1" si="530"/>
        <v>124012.34518046904</v>
      </c>
      <c r="O938" s="5">
        <f ca="1">VLOOKUP(CONCATENATE($F938," ",$G938),AllocFactorMatrix,(O$4+1),FALSE)*$E940</f>
        <v>49623.946569968175</v>
      </c>
      <c r="P938" s="5">
        <f ca="1">VLOOKUP(CONCATENATE($F938," ",$G938),AllocFactorMatrix,(P$4+1),FALSE)*$E940</f>
        <v>32484.175634920783</v>
      </c>
      <c r="Q938" s="5">
        <f ca="1">VLOOKUP(CONCATENATE($F938," ",$G938),AllocFactorMatrix,(Q$4+1),FALSE)*$E940</f>
        <v>8162.8117175521411</v>
      </c>
      <c r="R938" s="5">
        <f ca="1">VLOOKUP(CONCATENATE($F938," ",$G938),AllocFactorMatrix,(R$4+1),FALSE)*$E940</f>
        <v>203.94843495547403</v>
      </c>
      <c r="S938" s="5">
        <f t="shared" ca="1" si="532"/>
        <v>90474.882357396578</v>
      </c>
      <c r="T938" s="5">
        <f ca="1">VLOOKUP(CONCATENATE($F938," ",$G938),AllocFactorMatrix,(T$4+1),FALSE)*$E940</f>
        <v>2413.4203906741668</v>
      </c>
      <c r="U938" s="5">
        <f ca="1">VLOOKUP(CONCATENATE($F938," ",$G938),AllocFactorMatrix,(U$4+1),FALSE)*$E940</f>
        <v>61301.90398926333</v>
      </c>
      <c r="V938" s="5">
        <f ca="1">VLOOKUP(CONCATENATE($F938," ",$G938),AllocFactorMatrix,(V$4+1),FALSE)*$E940</f>
        <v>104084.07598519117</v>
      </c>
      <c r="W938" s="5">
        <f ca="1">VLOOKUP(CONCATENATE($F938," ",$G938),AllocFactorMatrix,(W$4+1),FALSE)*$E940</f>
        <v>4313.7669445487427</v>
      </c>
      <c r="X938" s="5">
        <f t="shared" ca="1" si="533"/>
        <v>172113.16730967743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4287.1492183071432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206937.79819157411</v>
      </c>
      <c r="I939" s="5">
        <f ca="1">VLOOKUP(CONCATENATE($F939," ",$G939),AllocFactorMatrix,(I$4+1),FALSE)*$E940</f>
        <v>139375.01004609084</v>
      </c>
      <c r="J939" s="5">
        <f ca="1">VLOOKUP(CONCATENATE($F939," ",$G939),AllocFactorMatrix,(J$4+1),FALSE)*$E940</f>
        <v>41771.376838417396</v>
      </c>
      <c r="K939" s="5">
        <f ca="1">VLOOKUP(CONCATENATE($F939," ",$G939),AllocFactorMatrix,(K$4+1),FALSE)*$E940</f>
        <v>6491.0050188041814</v>
      </c>
      <c r="L939" s="5">
        <f ca="1">VLOOKUP(CONCATENATE($F939," ",$G939),AllocFactorMatrix,(L$4+1),FALSE)*$E940</f>
        <v>725.00715894519919</v>
      </c>
      <c r="M939" s="5">
        <f ca="1">VLOOKUP(CONCATENATE($F939," ",$G939),AllocFactorMatrix,(M$4+1),FALSE)*$E940</f>
        <v>193.65422298689589</v>
      </c>
      <c r="N939" s="5">
        <f t="shared" ca="1" si="530"/>
        <v>7409.666400736276</v>
      </c>
      <c r="O939" s="5">
        <f ca="1">VLOOKUP(CONCATENATE($F939," ",$G939),AllocFactorMatrix,(O$4+1),FALSE)*$E940</f>
        <v>705.50404096409716</v>
      </c>
      <c r="P939" s="5">
        <f ca="1">VLOOKUP(CONCATENATE($F939," ",$G939),AllocFactorMatrix,(P$4+1),FALSE)*$E940</f>
        <v>732.02917201236107</v>
      </c>
      <c r="Q939" s="5">
        <f ca="1">VLOOKUP(CONCATENATE($F939," ",$G939),AllocFactorMatrix,(Q$4+1),FALSE)*$E940</f>
        <v>810.64939837209511</v>
      </c>
      <c r="R939" s="5">
        <f ca="1">VLOOKUP(CONCATENATE($F939," ",$G939),AllocFactorMatrix,(R$4+1),FALSE)*$E940</f>
        <v>73.661860883313622</v>
      </c>
      <c r="S939" s="5">
        <f t="shared" ca="1" si="532"/>
        <v>2321.8444722318673</v>
      </c>
      <c r="T939" s="5">
        <f ca="1">VLOOKUP(CONCATENATE($F939," ",$G939),AllocFactorMatrix,(T$4+1),FALSE)*$E940</f>
        <v>4.953286529238917</v>
      </c>
      <c r="U939" s="5">
        <f ca="1">VLOOKUP(CONCATENATE($F939," ",$G939),AllocFactorMatrix,(U$4+1),FALSE)*$E940</f>
        <v>198.91253480980234</v>
      </c>
      <c r="V939" s="5">
        <f ca="1">VLOOKUP(CONCATENATE($F939," ",$G939),AllocFactorMatrix,(V$4+1),FALSE)*$E940</f>
        <v>308.56337076088818</v>
      </c>
      <c r="W939" s="5">
        <f ca="1">VLOOKUP(CONCATENATE($F939," ",$G939),AllocFactorMatrix,(W$4+1),FALSE)*$E940</f>
        <v>10.591872513488886</v>
      </c>
      <c r="X939" s="5">
        <f t="shared" ca="1" si="533"/>
        <v>523.02106461341828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15536.879369484297</v>
      </c>
      <c r="AD939" s="5">
        <f ca="1">VLOOKUP(CONCATENATE($F939," ",$G939),AllocFactorMatrix,(AD$4+1),FALSE)*$E940</f>
        <v>0</v>
      </c>
    </row>
    <row r="940" spans="2:30" collapsed="1">
      <c r="D940" s="1" t="s">
        <v>553</v>
      </c>
      <c r="E940" s="96">
        <v>4111894</v>
      </c>
      <c r="F940" s="96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554</v>
      </c>
      <c r="E948" s="96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555</v>
      </c>
      <c r="E956" s="96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1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61946.000000000015</v>
      </c>
      <c r="I957" s="54">
        <f>VLOOKUP(CONCATENATE($F957," ",$G957),AllocFactorMatrix,(I$4+1),FALSE)*$E964</f>
        <v>30513.545926843151</v>
      </c>
      <c r="J957" s="54">
        <f>VLOOKUP(CONCATENATE($F957," ",$G957),AllocFactorMatrix,(J$4+1),FALSE)*$E964</f>
        <v>1508.3936068978674</v>
      </c>
      <c r="K957" s="54">
        <f>VLOOKUP(CONCATENATE($F957," ",$G957),AllocFactorMatrix,(K$4+1),FALSE)*$E964</f>
        <v>5525.159334844775</v>
      </c>
      <c r="L957" s="54">
        <f>VLOOKUP(CONCATENATE($F957," ",$G957),AllocFactorMatrix,(L$4+1),FALSE)*$E964</f>
        <v>173.91239934770485</v>
      </c>
      <c r="M957" s="54">
        <f>VLOOKUP(CONCATENATE($F957," ",$G957),AllocFactorMatrix,(M$4+1),FALSE)*$E964</f>
        <v>16.30894832029831</v>
      </c>
      <c r="N957" s="54">
        <f t="shared" ref="N957:N964" si="537">SUBTOTAL(9,K957:M957)</f>
        <v>5715.3806825127785</v>
      </c>
      <c r="O957" s="54">
        <f>VLOOKUP(CONCATENATE($F957," ",$G957),AllocFactorMatrix,(O$4+1),FALSE)*$E964</f>
        <v>4199.9805924838156</v>
      </c>
      <c r="P957" s="54">
        <f>VLOOKUP(CONCATENATE($F957," ",$G957),AllocFactorMatrix,(P$4+1),FALSE)*$E964</f>
        <v>782.57874639658633</v>
      </c>
      <c r="Q957" s="54">
        <f>VLOOKUP(CONCATENATE($F957," ",$G957),AllocFactorMatrix,(Q$4+1),FALSE)*$E964</f>
        <v>353.63276387998371</v>
      </c>
      <c r="R957" s="54">
        <f>VLOOKUP(CONCATENATE($F957," ",$G957),AllocFactorMatrix,(R$4+1),FALSE)*$E964</f>
        <v>15.902470097805528</v>
      </c>
      <c r="S957" s="54">
        <f t="shared" ref="S957:S964" si="538">SUBTOTAL(9,O957:R957)</f>
        <v>5352.094572858191</v>
      </c>
      <c r="T957" s="54">
        <f>VLOOKUP(CONCATENATE($F957," ",$G957),AllocFactorMatrix,(T$4+1),FALSE)*$E964</f>
        <v>146.71607966857817</v>
      </c>
      <c r="U957" s="54">
        <f>VLOOKUP(CONCATENATE($F957," ",$G957),AllocFactorMatrix,(U$4+1),FALSE)*$E964</f>
        <v>2400.9836460202387</v>
      </c>
      <c r="V957" s="54">
        <f>VLOOKUP(CONCATENATE($F957," ",$G957),AllocFactorMatrix,(V$4+1),FALSE)*$E964</f>
        <v>12689.26603312181</v>
      </c>
      <c r="W957" s="54">
        <f>VLOOKUP(CONCATENATE($F957," ",$G957),AllocFactorMatrix,(W$4+1),FALSE)*$E964</f>
        <v>2291.4711303375138</v>
      </c>
      <c r="X957" s="54">
        <f>SUBTOTAL(9,T957:W957)</f>
        <v>17528.436889148143</v>
      </c>
      <c r="Y957" s="54">
        <f>VLOOKUP(CONCATENATE($F957," ",$G957),AllocFactorMatrix,(Y$4+1),FALSE)*$E964</f>
        <v>1289.8073754203931</v>
      </c>
      <c r="Z957" s="54">
        <f>VLOOKUP(CONCATENATE($F957," ",$G957),AllocFactorMatrix,(Z$4+1),FALSE)*$E964</f>
        <v>21.603780515051191</v>
      </c>
      <c r="AA957" s="54">
        <f t="shared" ref="AA957:AA964" si="539">SUBTOTAL(9,Y957:Z957)</f>
        <v>1311.4111559354442</v>
      </c>
      <c r="AB957" s="54">
        <f>VLOOKUP(CONCATENATE($F957," ",$G957),AllocFactorMatrix,(AB$4+1),FALSE)*$E964</f>
        <v>16.73716580443995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1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1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1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1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1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1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1"/>
      <c r="C964" s="55"/>
      <c r="D964" s="95" t="s">
        <v>556</v>
      </c>
      <c r="E964" s="96">
        <v>61946</v>
      </c>
      <c r="F964" s="61" t="s">
        <v>64</v>
      </c>
      <c r="G964" s="55" t="str">
        <f>$G$15</f>
        <v>TOTAL</v>
      </c>
      <c r="H964" s="53">
        <f t="shared" si="536"/>
        <v>61946.000000000015</v>
      </c>
      <c r="I964" s="54">
        <f>VLOOKUP(CONCATENATE($F964," ",$G964),AllocFactorMatrix,(I$4+1),FALSE)*$E964</f>
        <v>30513.545926843151</v>
      </c>
      <c r="J964" s="54">
        <f>VLOOKUP(CONCATENATE($F964," ",$G964),AllocFactorMatrix,(J$4+1),FALSE)*$E964</f>
        <v>1508.3936068978674</v>
      </c>
      <c r="K964" s="54">
        <f>VLOOKUP(CONCATENATE($F964," ",$G964),AllocFactorMatrix,(K$4+1),FALSE)*$E964</f>
        <v>5525.159334844775</v>
      </c>
      <c r="L964" s="54">
        <f>VLOOKUP(CONCATENATE($F964," ",$G964),AllocFactorMatrix,(L$4+1),FALSE)*$E964</f>
        <v>173.91239934770485</v>
      </c>
      <c r="M964" s="54">
        <f>VLOOKUP(CONCATENATE($F964," ",$G964),AllocFactorMatrix,(M$4+1),FALSE)*$E964</f>
        <v>16.30894832029831</v>
      </c>
      <c r="N964" s="54">
        <f t="shared" si="537"/>
        <v>5715.3806825127785</v>
      </c>
      <c r="O964" s="54">
        <f>VLOOKUP(CONCATENATE($F964," ",$G964),AllocFactorMatrix,(O$4+1),FALSE)*$E964</f>
        <v>4199.9805924838156</v>
      </c>
      <c r="P964" s="54">
        <f>VLOOKUP(CONCATENATE($F964," ",$G964),AllocFactorMatrix,(P$4+1),FALSE)*$E964</f>
        <v>782.57874639658633</v>
      </c>
      <c r="Q964" s="54">
        <f>VLOOKUP(CONCATENATE($F964," ",$G964),AllocFactorMatrix,(Q$4+1),FALSE)*$E964</f>
        <v>353.63276387998371</v>
      </c>
      <c r="R964" s="54">
        <f>VLOOKUP(CONCATENATE($F964," ",$G964),AllocFactorMatrix,(R$4+1),FALSE)*$E964</f>
        <v>15.902470097805528</v>
      </c>
      <c r="S964" s="54">
        <f t="shared" si="538"/>
        <v>5352.094572858191</v>
      </c>
      <c r="T964" s="54">
        <f>VLOOKUP(CONCATENATE($F964," ",$G964),AllocFactorMatrix,(T$4+1),FALSE)*$E964</f>
        <v>146.71607966857817</v>
      </c>
      <c r="U964" s="54">
        <f>VLOOKUP(CONCATENATE($F964," ",$G964),AllocFactorMatrix,(U$4+1),FALSE)*$E964</f>
        <v>2400.9836460202387</v>
      </c>
      <c r="V964" s="54">
        <f>VLOOKUP(CONCATENATE($F964," ",$G964),AllocFactorMatrix,(V$4+1),FALSE)*$E964</f>
        <v>12689.26603312181</v>
      </c>
      <c r="W964" s="54">
        <f>VLOOKUP(CONCATENATE($F964," ",$G964),AllocFactorMatrix,(W$4+1),FALSE)*$E964</f>
        <v>2291.4711303375138</v>
      </c>
      <c r="X964" s="54">
        <f t="shared" si="540"/>
        <v>17528.436889148143</v>
      </c>
      <c r="Y964" s="54">
        <f>VLOOKUP(CONCATENATE($F964," ",$G964),AllocFactorMatrix,(Y$4+1),FALSE)*$E964</f>
        <v>1289.8073754203931</v>
      </c>
      <c r="Z964" s="54">
        <f>VLOOKUP(CONCATENATE($F964," ",$G964),AllocFactorMatrix,(Z$4+1),FALSE)*$E964</f>
        <v>21.603780515051191</v>
      </c>
      <c r="AA964" s="54">
        <f t="shared" si="539"/>
        <v>1311.4111559354442</v>
      </c>
      <c r="AB964" s="54">
        <f>VLOOKUP(CONCATENATE($F964," ",$G964),AllocFactorMatrix,(AB$4+1),FALSE)*$E964</f>
        <v>16.73716580443995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1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1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1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1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1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1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1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1"/>
      <c r="C972" s="55"/>
      <c r="D972" s="95" t="s">
        <v>557</v>
      </c>
      <c r="E972" s="96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558</v>
      </c>
      <c r="E980" s="96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1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1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1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1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1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1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1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1"/>
      <c r="C988" s="55"/>
      <c r="D988" s="95" t="s">
        <v>559</v>
      </c>
      <c r="E988" s="96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5" t="s">
        <v>560</v>
      </c>
      <c r="E996" s="96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561</v>
      </c>
      <c r="E1004" s="96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1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1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1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1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1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1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1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1"/>
      <c r="C1012" s="55"/>
      <c r="D1012" s="51" t="s">
        <v>562</v>
      </c>
      <c r="E1012" s="96">
        <v>-42605780</v>
      </c>
      <c r="F1012" s="97" t="s">
        <v>546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12563567.999999994</v>
      </c>
      <c r="I1013" s="5">
        <f>VLOOKUP(CONCATENATE($F1013," ",$G1013),AllocFactorMatrix,(I$4+1),FALSE)*$E1020</f>
        <v>6188599.8962486163</v>
      </c>
      <c r="J1013" s="5">
        <f>VLOOKUP(CONCATENATE($F1013," ",$G1013),AllocFactorMatrix,(J$4+1),FALSE)*$E1020</f>
        <v>305924.60612511891</v>
      </c>
      <c r="K1013" s="5">
        <f>VLOOKUP(CONCATENATE($F1013," ",$G1013),AllocFactorMatrix,(K$4+1),FALSE)*$E1020</f>
        <v>1120584.2994568991</v>
      </c>
      <c r="L1013" s="5">
        <f>VLOOKUP(CONCATENATE($F1013," ",$G1013),AllocFactorMatrix,(L$4+1),FALSE)*$E1020</f>
        <v>35272.015226940319</v>
      </c>
      <c r="M1013" s="5">
        <f>VLOOKUP(CONCATENATE($F1013," ",$G1013),AllocFactorMatrix,(M$4+1),FALSE)*$E1020</f>
        <v>3307.696723445476</v>
      </c>
      <c r="N1013" s="5">
        <f t="shared" si="530"/>
        <v>1159164.011407285</v>
      </c>
      <c r="O1013" s="5">
        <f>VLOOKUP(CONCATENATE($F1013," ",$G1013),AllocFactorMatrix,(O$4+1),FALSE)*$E1020</f>
        <v>851818.38653586491</v>
      </c>
      <c r="P1013" s="5">
        <f>VLOOKUP(CONCATENATE($F1013," ",$G1013),AllocFactorMatrix,(P$4+1),FALSE)*$E1020</f>
        <v>158718.58224434606</v>
      </c>
      <c r="Q1013" s="5">
        <f>VLOOKUP(CONCATENATE($F1013," ",$G1013),AllocFactorMatrix,(Q$4+1),FALSE)*$E1020</f>
        <v>71721.971976142406</v>
      </c>
      <c r="R1013" s="5">
        <f>VLOOKUP(CONCATENATE($F1013," ",$G1013),AllocFactorMatrix,(R$4+1),FALSE)*$E1020</f>
        <v>3225.2569083031412</v>
      </c>
      <c r="S1013" s="5">
        <f t="shared" si="532"/>
        <v>1085484.1976646564</v>
      </c>
      <c r="T1013" s="5">
        <f>VLOOKUP(CONCATENATE($F1013," ",$G1013),AllocFactorMatrix,(T$4+1),FALSE)*$E1020</f>
        <v>29756.198037154918</v>
      </c>
      <c r="U1013" s="5">
        <f>VLOOKUP(CONCATENATE($F1013," ",$G1013),AllocFactorMatrix,(U$4+1),FALSE)*$E1020</f>
        <v>486955.11096217972</v>
      </c>
      <c r="V1013" s="5">
        <f>VLOOKUP(CONCATENATE($F1013," ",$G1013),AllocFactorMatrix,(V$4+1),FALSE)*$E1020</f>
        <v>2573571.4441161016</v>
      </c>
      <c r="W1013" s="5">
        <f>VLOOKUP(CONCATENATE($F1013," ",$G1013),AllocFactorMatrix,(W$4+1),FALSE)*$E1020</f>
        <v>464744.34775501571</v>
      </c>
      <c r="X1013" s="5">
        <f>SUBTOTAL(9,T1013:W1013)</f>
        <v>3555027.1008704519</v>
      </c>
      <c r="Y1013" s="5">
        <f>VLOOKUP(CONCATENATE($F1013," ",$G1013),AllocFactorMatrix,(Y$4+1),FALSE)*$E1020</f>
        <v>261592.07483930566</v>
      </c>
      <c r="Z1013" s="5">
        <f>VLOOKUP(CONCATENATE($F1013," ",$G1013),AllocFactorMatrix,(Z$4+1),FALSE)*$E1020</f>
        <v>4381.5672611293794</v>
      </c>
      <c r="AA1013" s="5">
        <f t="shared" si="554"/>
        <v>265973.64210043504</v>
      </c>
      <c r="AB1013" s="5">
        <f>VLOOKUP(CONCATENATE($F1013," ",$G1013),AllocFactorMatrix,(AB$4+1),FALSE)*$E1020</f>
        <v>3394.545583433247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5" t="s">
        <v>563</v>
      </c>
      <c r="E1020" s="96">
        <f>12563568</f>
        <v>12563568</v>
      </c>
      <c r="F1020" s="97" t="s">
        <v>30</v>
      </c>
      <c r="G1020" s="55" t="str">
        <f>$G$15</f>
        <v>TOTAL</v>
      </c>
      <c r="H1020" s="4">
        <f t="shared" si="553"/>
        <v>12563567.999999994</v>
      </c>
      <c r="I1020" s="5">
        <f>VLOOKUP(CONCATENATE($F1020," ",$G1020),AllocFactorMatrix,(I$4+1),FALSE)*$E1020</f>
        <v>6188599.8962486163</v>
      </c>
      <c r="J1020" s="5">
        <f>VLOOKUP(CONCATENATE($F1020," ",$G1020),AllocFactorMatrix,(J$4+1),FALSE)*$E1020</f>
        <v>305924.60612511891</v>
      </c>
      <c r="K1020" s="5">
        <f>VLOOKUP(CONCATENATE($F1020," ",$G1020),AllocFactorMatrix,(K$4+1),FALSE)*$E1020</f>
        <v>1120584.2994568991</v>
      </c>
      <c r="L1020" s="5">
        <f>VLOOKUP(CONCATENATE($F1020," ",$G1020),AllocFactorMatrix,(L$4+1),FALSE)*$E1020</f>
        <v>35272.015226940319</v>
      </c>
      <c r="M1020" s="5">
        <f>VLOOKUP(CONCATENATE($F1020," ",$G1020),AllocFactorMatrix,(M$4+1),FALSE)*$E1020</f>
        <v>3307.696723445476</v>
      </c>
      <c r="N1020" s="5">
        <f t="shared" si="530"/>
        <v>1159164.011407285</v>
      </c>
      <c r="O1020" s="5">
        <f>VLOOKUP(CONCATENATE($F1020," ",$G1020),AllocFactorMatrix,(O$4+1),FALSE)*$E1020</f>
        <v>851818.38653586491</v>
      </c>
      <c r="P1020" s="5">
        <f>VLOOKUP(CONCATENATE($F1020," ",$G1020),AllocFactorMatrix,(P$4+1),FALSE)*$E1020</f>
        <v>158718.58224434606</v>
      </c>
      <c r="Q1020" s="5">
        <f>VLOOKUP(CONCATENATE($F1020," ",$G1020),AllocFactorMatrix,(Q$4+1),FALSE)*$E1020</f>
        <v>71721.971976142406</v>
      </c>
      <c r="R1020" s="5">
        <f>VLOOKUP(CONCATENATE($F1020," ",$G1020),AllocFactorMatrix,(R$4+1),FALSE)*$E1020</f>
        <v>3225.2569083031412</v>
      </c>
      <c r="S1020" s="5">
        <f t="shared" si="532"/>
        <v>1085484.1976646564</v>
      </c>
      <c r="T1020" s="5">
        <f>VLOOKUP(CONCATENATE($F1020," ",$G1020),AllocFactorMatrix,(T$4+1),FALSE)*$E1020</f>
        <v>29756.198037154918</v>
      </c>
      <c r="U1020" s="5">
        <f>VLOOKUP(CONCATENATE($F1020," ",$G1020),AllocFactorMatrix,(U$4+1),FALSE)*$E1020</f>
        <v>486955.11096217972</v>
      </c>
      <c r="V1020" s="5">
        <f>VLOOKUP(CONCATENATE($F1020," ",$G1020),AllocFactorMatrix,(V$4+1),FALSE)*$E1020</f>
        <v>2573571.4441161016</v>
      </c>
      <c r="W1020" s="5">
        <f>VLOOKUP(CONCATENATE($F1020," ",$G1020),AllocFactorMatrix,(W$4+1),FALSE)*$E1020</f>
        <v>464744.34775501571</v>
      </c>
      <c r="X1020" s="5">
        <f t="shared" si="557"/>
        <v>3555027.1008704519</v>
      </c>
      <c r="Y1020" s="5">
        <f>VLOOKUP(CONCATENATE($F1020," ",$G1020),AllocFactorMatrix,(Y$4+1),FALSE)*$E1020</f>
        <v>261592.07483930566</v>
      </c>
      <c r="Z1020" s="5">
        <f>VLOOKUP(CONCATENATE($F1020," ",$G1020),AllocFactorMatrix,(Z$4+1),FALSE)*$E1020</f>
        <v>4381.5672611293794</v>
      </c>
      <c r="AA1020" s="5">
        <f t="shared" si="554"/>
        <v>265973.64210043504</v>
      </c>
      <c r="AB1020" s="5">
        <f>VLOOKUP(CONCATENATE($F1020," ",$G1020),AllocFactorMatrix,(AB$4+1),FALSE)*$E1020</f>
        <v>3394.545583433247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7"/>
      <c r="F1021" s="11"/>
      <c r="G1021" s="55" t="str">
        <f>$G$8</f>
        <v>PRODUCTION</v>
      </c>
      <c r="H1021" s="119">
        <f t="shared" ref="H1021:AD1021" ca="1" si="558">H933+H941+H949+H957+H965+H973+H981+H989+H997+H1005+H1013</f>
        <v>-28125533.462809615</v>
      </c>
      <c r="I1021" s="119">
        <f t="shared" ca="1" si="558"/>
        <v>-13456708.867433153</v>
      </c>
      <c r="J1021" s="119">
        <f t="shared" ca="1" si="558"/>
        <v>-640791.09852820088</v>
      </c>
      <c r="K1021" s="119">
        <f t="shared" ca="1" si="558"/>
        <v>-2493810.9823321397</v>
      </c>
      <c r="L1021" s="119">
        <f t="shared" ca="1" si="558"/>
        <v>-81726.863006566709</v>
      </c>
      <c r="M1021" s="119">
        <f t="shared" ca="1" si="558"/>
        <v>-7641.7665071435995</v>
      </c>
      <c r="N1021" s="119">
        <f t="shared" ca="1" si="558"/>
        <v>-2583179.6118458505</v>
      </c>
      <c r="O1021" s="119">
        <f t="shared" ca="1" si="558"/>
        <v>-1972352.4157810765</v>
      </c>
      <c r="P1021" s="119">
        <f t="shared" ca="1" si="558"/>
        <v>-338580.82158762624</v>
      </c>
      <c r="Q1021" s="119">
        <f t="shared" ca="1" si="558"/>
        <v>-161291.2456393452</v>
      </c>
      <c r="R1021" s="119">
        <f t="shared" ca="1" si="558"/>
        <v>-7462.9868893890653</v>
      </c>
      <c r="S1021" s="119">
        <f t="shared" ca="1" si="558"/>
        <v>-2479687.4698974369</v>
      </c>
      <c r="T1021" s="119">
        <f t="shared" ca="1" si="558"/>
        <v>-68668.386094324276</v>
      </c>
      <c r="U1021" s="119">
        <f t="shared" ca="1" si="558"/>
        <v>-1101983.2062339853</v>
      </c>
      <c r="V1021" s="119">
        <f t="shared" ca="1" si="558"/>
        <v>-6046237.629835994</v>
      </c>
      <c r="W1021" s="119">
        <f t="shared" ca="1" si="558"/>
        <v>-1105487.6670113793</v>
      </c>
      <c r="X1021" s="119">
        <f t="shared" ca="1" si="558"/>
        <v>-8322376.8891756842</v>
      </c>
      <c r="Y1021" s="119">
        <f t="shared" ca="1" si="558"/>
        <v>-624233.49697906617</v>
      </c>
      <c r="Z1021" s="119">
        <f t="shared" ca="1" si="558"/>
        <v>-10455.672463869361</v>
      </c>
      <c r="AA1021" s="119">
        <f t="shared" ca="1" si="558"/>
        <v>-634689.16944293538</v>
      </c>
      <c r="AB1021" s="119">
        <f t="shared" ca="1" si="558"/>
        <v>-8100.3564863463898</v>
      </c>
      <c r="AC1021" s="119">
        <f t="shared" ca="1" si="558"/>
        <v>0</v>
      </c>
      <c r="AD1021" s="119">
        <f t="shared" ca="1" si="558"/>
        <v>0</v>
      </c>
    </row>
    <row r="1022" spans="1:30" hidden="1" outlineLevel="1">
      <c r="E1022" s="117"/>
      <c r="F1022" s="11"/>
      <c r="G1022" s="55" t="str">
        <f>$G$9</f>
        <v>BULKTRAN</v>
      </c>
      <c r="H1022" s="119">
        <f t="shared" ref="H1022:AD1022" ca="1" si="559">H934+H942+H950+H958+H966+H974+H982+H990+H998+H1006+H1014</f>
        <v>48631861.093233943</v>
      </c>
      <c r="I1022" s="119">
        <f t="shared" ca="1" si="559"/>
        <v>23868320.87451176</v>
      </c>
      <c r="J1022" s="119">
        <f t="shared" ca="1" si="559"/>
        <v>1190482.8535309972</v>
      </c>
      <c r="K1022" s="119">
        <f t="shared" ca="1" si="559"/>
        <v>4352632.0404255074</v>
      </c>
      <c r="L1022" s="119">
        <f t="shared" ca="1" si="559"/>
        <v>136995.94337783603</v>
      </c>
      <c r="M1022" s="119">
        <f t="shared" ca="1" si="559"/>
        <v>12914.70411625337</v>
      </c>
      <c r="N1022" s="119">
        <f t="shared" ca="1" si="559"/>
        <v>4502542.6879195962</v>
      </c>
      <c r="O1022" s="119">
        <f t="shared" ca="1" si="559"/>
        <v>3309456.2837781524</v>
      </c>
      <c r="P1022" s="119">
        <f t="shared" ca="1" si="559"/>
        <v>616838.35918496677</v>
      </c>
      <c r="Q1022" s="119">
        <f t="shared" ca="1" si="559"/>
        <v>278522.82396096468</v>
      </c>
      <c r="R1022" s="119">
        <f t="shared" ca="1" si="559"/>
        <v>12525.962110316272</v>
      </c>
      <c r="S1022" s="119">
        <f t="shared" ca="1" si="559"/>
        <v>4217343.4290343998</v>
      </c>
      <c r="T1022" s="119">
        <f t="shared" ca="1" si="559"/>
        <v>115422.98247143171</v>
      </c>
      <c r="U1022" s="119">
        <f t="shared" ca="1" si="559"/>
        <v>1889138.4934717743</v>
      </c>
      <c r="V1022" s="119">
        <f t="shared" ca="1" si="559"/>
        <v>9996243.6651445124</v>
      </c>
      <c r="W1022" s="119">
        <f t="shared" ca="1" si="559"/>
        <v>1805623.2583736451</v>
      </c>
      <c r="X1022" s="119">
        <f t="shared" ca="1" si="559"/>
        <v>13806428.399461364</v>
      </c>
      <c r="Y1022" s="119">
        <f t="shared" ca="1" si="559"/>
        <v>1016525.5072949852</v>
      </c>
      <c r="Z1022" s="119">
        <f t="shared" ca="1" si="559"/>
        <v>17026.413684752068</v>
      </c>
      <c r="AA1022" s="119">
        <f t="shared" ca="1" si="559"/>
        <v>1033551.9209797373</v>
      </c>
      <c r="AB1022" s="119">
        <f t="shared" ca="1" si="559"/>
        <v>13190.927796092981</v>
      </c>
      <c r="AC1022" s="119">
        <f t="shared" ca="1" si="559"/>
        <v>0</v>
      </c>
      <c r="AD1022" s="119">
        <f t="shared" ca="1" si="559"/>
        <v>0</v>
      </c>
    </row>
    <row r="1023" spans="1:30" hidden="1" outlineLevel="1">
      <c r="E1023" s="117"/>
      <c r="F1023" s="11"/>
      <c r="G1023" s="55" t="str">
        <f>$G$10</f>
        <v>SUBTRAN</v>
      </c>
      <c r="H1023" s="119">
        <f t="shared" ref="H1023:AD1023" ca="1" si="560">H935+H943+H951+H959+H967+H975+H983+H991+H999+H1007+H1015</f>
        <v>10698474.807745963</v>
      </c>
      <c r="I1023" s="119">
        <f t="shared" ca="1" si="560"/>
        <v>5190368.4623333029</v>
      </c>
      <c r="J1023" s="119">
        <f t="shared" ca="1" si="560"/>
        <v>252633.66756948107</v>
      </c>
      <c r="K1023" s="119">
        <f t="shared" ca="1" si="560"/>
        <v>917502.18115949084</v>
      </c>
      <c r="L1023" s="119">
        <f t="shared" ca="1" si="560"/>
        <v>28339.768049361159</v>
      </c>
      <c r="M1023" s="119">
        <f t="shared" ca="1" si="560"/>
        <v>3552.1374383652314</v>
      </c>
      <c r="N1023" s="119">
        <f t="shared" ca="1" si="560"/>
        <v>949394.08664721716</v>
      </c>
      <c r="O1023" s="119">
        <f t="shared" ca="1" si="560"/>
        <v>693369.81551970181</v>
      </c>
      <c r="P1023" s="119">
        <f t="shared" ca="1" si="560"/>
        <v>128924.44549264103</v>
      </c>
      <c r="Q1023" s="119">
        <f t="shared" ca="1" si="560"/>
        <v>76658.196419726999</v>
      </c>
      <c r="R1023" s="119">
        <f t="shared" ca="1" si="560"/>
        <v>0</v>
      </c>
      <c r="S1023" s="119">
        <f t="shared" ca="1" si="560"/>
        <v>898952.45743206993</v>
      </c>
      <c r="T1023" s="119">
        <f t="shared" ca="1" si="560"/>
        <v>24174.154976803264</v>
      </c>
      <c r="U1023" s="119">
        <f t="shared" ca="1" si="560"/>
        <v>395789.41450909793</v>
      </c>
      <c r="V1023" s="119">
        <f t="shared" ca="1" si="560"/>
        <v>2760635.8426275789</v>
      </c>
      <c r="W1023" s="119">
        <f t="shared" ca="1" si="560"/>
        <v>0</v>
      </c>
      <c r="X1023" s="119">
        <f t="shared" ca="1" si="560"/>
        <v>3180599.4121134798</v>
      </c>
      <c r="Y1023" s="119">
        <f t="shared" ca="1" si="560"/>
        <v>208728.53816536546</v>
      </c>
      <c r="Z1023" s="119">
        <f t="shared" ca="1" si="560"/>
        <v>3479.5104019628097</v>
      </c>
      <c r="AA1023" s="119">
        <f t="shared" ca="1" si="560"/>
        <v>212208.04856732828</v>
      </c>
      <c r="AB1023" s="119">
        <f t="shared" ca="1" si="560"/>
        <v>2787.2853390516375</v>
      </c>
      <c r="AC1023" s="119">
        <f t="shared" ca="1" si="560"/>
        <v>9488.3714904912267</v>
      </c>
      <c r="AD1023" s="119">
        <f t="shared" ca="1" si="560"/>
        <v>2043.0162535395614</v>
      </c>
    </row>
    <row r="1024" spans="1:30" hidden="1" outlineLevel="1">
      <c r="E1024" s="117"/>
      <c r="F1024" s="11"/>
      <c r="G1024" s="55" t="str">
        <f>$G$11</f>
        <v>DISTPRI</v>
      </c>
      <c r="H1024" s="119">
        <f t="shared" ref="H1024:AD1024" ca="1" si="561">H936+H944+H952+H960+H968+H976+H984+H992+H1000+H1008+H1016</f>
        <v>5009792.4943471411</v>
      </c>
      <c r="I1024" s="119">
        <f t="shared" ca="1" si="561"/>
        <v>3498764.5677991644</v>
      </c>
      <c r="J1024" s="119">
        <f t="shared" ca="1" si="561"/>
        <v>178956.96169251049</v>
      </c>
      <c r="K1024" s="119">
        <f t="shared" ca="1" si="561"/>
        <v>532498.15286876832</v>
      </c>
      <c r="L1024" s="119">
        <f t="shared" ca="1" si="561"/>
        <v>15142.455479505996</v>
      </c>
      <c r="M1024" s="119">
        <f t="shared" ca="1" si="561"/>
        <v>0</v>
      </c>
      <c r="N1024" s="119">
        <f t="shared" ca="1" si="561"/>
        <v>547640.60834827425</v>
      </c>
      <c r="O1024" s="119">
        <f t="shared" ca="1" si="561"/>
        <v>363660.02092593559</v>
      </c>
      <c r="P1024" s="119">
        <f t="shared" ca="1" si="561"/>
        <v>78961.917152566632</v>
      </c>
      <c r="Q1024" s="119">
        <f t="shared" ca="1" si="561"/>
        <v>0</v>
      </c>
      <c r="R1024" s="119">
        <f t="shared" ca="1" si="561"/>
        <v>0</v>
      </c>
      <c r="S1024" s="119">
        <f t="shared" ca="1" si="561"/>
        <v>442621.93807850225</v>
      </c>
      <c r="T1024" s="119">
        <f t="shared" ca="1" si="561"/>
        <v>12927.976664963668</v>
      </c>
      <c r="U1024" s="119">
        <f t="shared" ca="1" si="561"/>
        <v>217199.07960643579</v>
      </c>
      <c r="V1024" s="119">
        <f t="shared" ca="1" si="561"/>
        <v>0</v>
      </c>
      <c r="W1024" s="119">
        <f t="shared" ca="1" si="561"/>
        <v>0</v>
      </c>
      <c r="X1024" s="119">
        <f t="shared" ca="1" si="561"/>
        <v>230127.05627139946</v>
      </c>
      <c r="Y1024" s="119">
        <f t="shared" ca="1" si="561"/>
        <v>102433.37261409962</v>
      </c>
      <c r="Z1024" s="119">
        <f t="shared" ca="1" si="561"/>
        <v>1708.9896319422737</v>
      </c>
      <c r="AA1024" s="119">
        <f t="shared" ca="1" si="561"/>
        <v>104142.36224604188</v>
      </c>
      <c r="AB1024" s="119">
        <f t="shared" ca="1" si="561"/>
        <v>1384.5679564351062</v>
      </c>
      <c r="AC1024" s="119">
        <f t="shared" ca="1" si="561"/>
        <v>5131.9204770230781</v>
      </c>
      <c r="AD1024" s="119">
        <f t="shared" ca="1" si="561"/>
        <v>1022.5114777901073</v>
      </c>
    </row>
    <row r="1025" spans="2:30" hidden="1" outlineLevel="1">
      <c r="E1025" s="117"/>
      <c r="F1025" s="11"/>
      <c r="G1025" s="55" t="str">
        <f>$G$12</f>
        <v>DISTSEC</v>
      </c>
      <c r="H1025" s="119">
        <f t="shared" ref="H1025:AD1025" ca="1" si="562">H937+H945+H953+H961+H969+H977+H985+H993+H1001+H1009+H1017</f>
        <v>3384029.3479893529</v>
      </c>
      <c r="I1025" s="119">
        <f t="shared" ca="1" si="562"/>
        <v>2586980.8489841907</v>
      </c>
      <c r="J1025" s="119">
        <f t="shared" ca="1" si="562"/>
        <v>132862.67459251048</v>
      </c>
      <c r="K1025" s="119">
        <f t="shared" ca="1" si="562"/>
        <v>346180.06400148472</v>
      </c>
      <c r="L1025" s="119">
        <f t="shared" ca="1" si="562"/>
        <v>0</v>
      </c>
      <c r="M1025" s="119">
        <f t="shared" ca="1" si="562"/>
        <v>0</v>
      </c>
      <c r="N1025" s="119">
        <f t="shared" ca="1" si="562"/>
        <v>346180.06400148472</v>
      </c>
      <c r="O1025" s="119">
        <f t="shared" ca="1" si="562"/>
        <v>207165.47186424042</v>
      </c>
      <c r="P1025" s="119">
        <f t="shared" ca="1" si="562"/>
        <v>0</v>
      </c>
      <c r="Q1025" s="119">
        <f t="shared" ca="1" si="562"/>
        <v>0</v>
      </c>
      <c r="R1025" s="119">
        <f t="shared" ca="1" si="562"/>
        <v>0</v>
      </c>
      <c r="S1025" s="119">
        <f t="shared" ca="1" si="562"/>
        <v>207165.47186424042</v>
      </c>
      <c r="T1025" s="119">
        <f t="shared" ca="1" si="562"/>
        <v>5582.0367186012136</v>
      </c>
      <c r="U1025" s="119">
        <f t="shared" ca="1" si="562"/>
        <v>0</v>
      </c>
      <c r="V1025" s="119">
        <f t="shared" ca="1" si="562"/>
        <v>0</v>
      </c>
      <c r="W1025" s="119">
        <f t="shared" ca="1" si="562"/>
        <v>0</v>
      </c>
      <c r="X1025" s="119">
        <f t="shared" ca="1" si="562"/>
        <v>5582.0367186012136</v>
      </c>
      <c r="Y1025" s="119">
        <f t="shared" ca="1" si="562"/>
        <v>73146.757788040108</v>
      </c>
      <c r="Z1025" s="119">
        <f t="shared" ca="1" si="562"/>
        <v>0</v>
      </c>
      <c r="AA1025" s="119">
        <f t="shared" ca="1" si="562"/>
        <v>73146.757788040108</v>
      </c>
      <c r="AB1025" s="119">
        <f t="shared" ca="1" si="562"/>
        <v>759.04625860989381</v>
      </c>
      <c r="AC1025" s="119">
        <f t="shared" ca="1" si="562"/>
        <v>27160.176907199057</v>
      </c>
      <c r="AD1025" s="119">
        <f t="shared" ca="1" si="562"/>
        <v>4192.2708744761821</v>
      </c>
    </row>
    <row r="1026" spans="2:30" hidden="1" outlineLevel="1">
      <c r="E1026" s="117"/>
      <c r="F1026" s="11"/>
      <c r="G1026" s="55" t="str">
        <f>$G$13</f>
        <v>ENERGY</v>
      </c>
      <c r="H1026" s="119">
        <f t="shared" ref="H1026:AD1026" ca="1" si="563">H938+H946+H954+H962+H970+H978+H986+H994+H1002+H1010+H1018</f>
        <v>889587.44765442633</v>
      </c>
      <c r="I1026" s="119">
        <f t="shared" ca="1" si="563"/>
        <v>757192.07843471889</v>
      </c>
      <c r="J1026" s="119">
        <f t="shared" ca="1" si="563"/>
        <v>49746.991687463757</v>
      </c>
      <c r="K1026" s="119">
        <f t="shared" ca="1" si="563"/>
        <v>80436.404259376141</v>
      </c>
      <c r="L1026" s="119">
        <f t="shared" ca="1" si="563"/>
        <v>281.813421951583</v>
      </c>
      <c r="M1026" s="119">
        <f t="shared" ca="1" si="563"/>
        <v>-41.533966508790428</v>
      </c>
      <c r="N1026" s="119">
        <f t="shared" ca="1" si="563"/>
        <v>80676.683714818952</v>
      </c>
      <c r="O1026" s="119">
        <f t="shared" ca="1" si="563"/>
        <v>11439.68014764876</v>
      </c>
      <c r="P1026" s="119">
        <f t="shared" ca="1" si="563"/>
        <v>25405.547369116888</v>
      </c>
      <c r="Q1026" s="119">
        <f t="shared" ca="1" si="563"/>
        <v>4946.4642176223442</v>
      </c>
      <c r="R1026" s="119">
        <f t="shared" ca="1" si="563"/>
        <v>54.921745424071986</v>
      </c>
      <c r="S1026" s="119">
        <f t="shared" ca="1" si="563"/>
        <v>41846.613479812069</v>
      </c>
      <c r="T1026" s="119">
        <f t="shared" ca="1" si="563"/>
        <v>950.12694233082857</v>
      </c>
      <c r="U1026" s="119">
        <f t="shared" ca="1" si="563"/>
        <v>35608.663166436978</v>
      </c>
      <c r="V1026" s="119">
        <f t="shared" ca="1" si="563"/>
        <v>-41791.478116264727</v>
      </c>
      <c r="W1026" s="119">
        <f t="shared" ca="1" si="563"/>
        <v>-23362.239836640685</v>
      </c>
      <c r="X1026" s="119">
        <f t="shared" ca="1" si="563"/>
        <v>-28594.927844137594</v>
      </c>
      <c r="Y1026" s="119">
        <f t="shared" ca="1" si="563"/>
        <v>-10345.268780079774</v>
      </c>
      <c r="Z1026" s="119">
        <f t="shared" ca="1" si="563"/>
        <v>-168.40448378313476</v>
      </c>
      <c r="AA1026" s="119">
        <f t="shared" ca="1" si="563"/>
        <v>-10513.673263862909</v>
      </c>
      <c r="AB1026" s="119">
        <f t="shared" ca="1" si="563"/>
        <v>-187.84165513852381</v>
      </c>
      <c r="AC1026" s="119">
        <f t="shared" ca="1" si="563"/>
        <v>225.32496117647725</v>
      </c>
      <c r="AD1026" s="119">
        <f t="shared" ca="1" si="563"/>
        <v>-803.80186042454886</v>
      </c>
    </row>
    <row r="1027" spans="2:30" hidden="1" outlineLevel="1">
      <c r="E1027" s="117"/>
      <c r="F1027" s="11"/>
      <c r="G1027" s="55" t="str">
        <f>$G$14</f>
        <v>CUSTOMER</v>
      </c>
      <c r="H1027" s="119">
        <f t="shared" ref="H1027:AD1027" ca="1" si="564">H939+H947+H955+H963+H971+H979+H987+H995+H1003+H1011+H1019</f>
        <v>458838.27183877188</v>
      </c>
      <c r="I1027" s="119">
        <f t="shared" ca="1" si="564"/>
        <v>281606.39797897724</v>
      </c>
      <c r="J1027" s="119">
        <f t="shared" ca="1" si="564"/>
        <v>78692.972246799618</v>
      </c>
      <c r="K1027" s="119">
        <f t="shared" ca="1" si="564"/>
        <v>12828.692399569209</v>
      </c>
      <c r="L1027" s="119">
        <f t="shared" ca="1" si="564"/>
        <v>2771.4721932937437</v>
      </c>
      <c r="M1027" s="119">
        <f t="shared" ca="1" si="564"/>
        <v>539.01581982392611</v>
      </c>
      <c r="N1027" s="119">
        <f t="shared" ca="1" si="564"/>
        <v>16139.180412686879</v>
      </c>
      <c r="O1027" s="119">
        <f t="shared" ca="1" si="564"/>
        <v>2358.6755267425178</v>
      </c>
      <c r="P1027" s="119">
        <f t="shared" ca="1" si="564"/>
        <v>1218.8607877513618</v>
      </c>
      <c r="Q1027" s="119">
        <f t="shared" ca="1" si="564"/>
        <v>1867.051855050983</v>
      </c>
      <c r="R1027" s="119">
        <f t="shared" ca="1" si="564"/>
        <v>259.32857606866605</v>
      </c>
      <c r="S1027" s="119">
        <f t="shared" ca="1" si="564"/>
        <v>5703.9167456135292</v>
      </c>
      <c r="T1027" s="119">
        <f t="shared" ca="1" si="564"/>
        <v>16.165409984827228</v>
      </c>
      <c r="U1027" s="119">
        <f t="shared" ca="1" si="564"/>
        <v>486.53356435006935</v>
      </c>
      <c r="V1027" s="119">
        <f t="shared" ca="1" si="564"/>
        <v>1862.095320892626</v>
      </c>
      <c r="W1027" s="119">
        <f t="shared" ca="1" si="564"/>
        <v>289.09251606441302</v>
      </c>
      <c r="X1027" s="119">
        <f t="shared" ca="1" si="564"/>
        <v>2653.8868112919354</v>
      </c>
      <c r="Y1027" s="119">
        <f t="shared" ca="1" si="564"/>
        <v>451.28425906360849</v>
      </c>
      <c r="Z1027" s="119">
        <f t="shared" ca="1" si="564"/>
        <v>8.2145635123969143</v>
      </c>
      <c r="AA1027" s="119">
        <f t="shared" ca="1" si="564"/>
        <v>459.49882257600541</v>
      </c>
      <c r="AB1027" s="119">
        <f t="shared" ca="1" si="564"/>
        <v>8.3277990583406272</v>
      </c>
      <c r="AC1027" s="119">
        <f t="shared" ca="1" si="564"/>
        <v>67684.118809840962</v>
      </c>
      <c r="AD1027" s="119">
        <f t="shared" ca="1" si="564"/>
        <v>5889.9722119273556</v>
      </c>
    </row>
    <row r="1028" spans="2:30" collapsed="1">
      <c r="B1028" s="55"/>
      <c r="C1028" s="55" t="s">
        <v>224</v>
      </c>
      <c r="E1028" s="119">
        <f>E940+E948+E956+E964+E972+E980+E988+E996+E1004+E1012+E1020</f>
        <v>40947050</v>
      </c>
      <c r="F1028" s="3"/>
      <c r="G1028" s="55" t="str">
        <f>$G$15</f>
        <v>TOTAL</v>
      </c>
      <c r="H1028" s="119">
        <f t="shared" ref="H1028:AD1028" ca="1" si="565">H940+H948+H956+H964+H972+H980+H988+H996+H1004+H1012+H1020</f>
        <v>40947049.999999985</v>
      </c>
      <c r="I1028" s="119">
        <f ca="1">I940+I948+I956+I964+I972+I980+I988+I996+I1004+I1012+I1020</f>
        <v>22726524.362608954</v>
      </c>
      <c r="J1028" s="119">
        <f t="shared" ca="1" si="565"/>
        <v>1242585.0227915617</v>
      </c>
      <c r="K1028" s="119">
        <f t="shared" ca="1" si="565"/>
        <v>3748266.5527820564</v>
      </c>
      <c r="L1028" s="119">
        <f t="shared" ca="1" si="565"/>
        <v>101804.58951538181</v>
      </c>
      <c r="M1028" s="119">
        <f t="shared" ca="1" si="565"/>
        <v>9322.5569007901358</v>
      </c>
      <c r="N1028" s="119">
        <f t="shared" ca="1" si="565"/>
        <v>3859393.6991982274</v>
      </c>
      <c r="O1028" s="119">
        <f t="shared" ca="1" si="565"/>
        <v>2615097.5319813453</v>
      </c>
      <c r="P1028" s="119">
        <f t="shared" ca="1" si="565"/>
        <v>512768.30839941651</v>
      </c>
      <c r="Q1028" s="119">
        <f t="shared" ca="1" si="565"/>
        <v>200703.29081401974</v>
      </c>
      <c r="R1028" s="119">
        <f t="shared" ca="1" si="565"/>
        <v>5377.2255424199448</v>
      </c>
      <c r="S1028" s="119">
        <f t="shared" ca="1" si="565"/>
        <v>3333946.356737202</v>
      </c>
      <c r="T1028" s="119">
        <f t="shared" ca="1" si="565"/>
        <v>90405.05708979124</v>
      </c>
      <c r="U1028" s="119">
        <f t="shared" ca="1" si="565"/>
        <v>1436238.9780841102</v>
      </c>
      <c r="V1028" s="119">
        <f t="shared" ca="1" si="565"/>
        <v>6670712.4951407248</v>
      </c>
      <c r="W1028" s="119">
        <f t="shared" ca="1" si="565"/>
        <v>677062.44404168997</v>
      </c>
      <c r="X1028" s="119">
        <f t="shared" ca="1" si="565"/>
        <v>8874418.974356316</v>
      </c>
      <c r="Y1028" s="119">
        <f t="shared" ca="1" si="565"/>
        <v>766706.69436240802</v>
      </c>
      <c r="Z1028" s="119">
        <f t="shared" ca="1" si="565"/>
        <v>11599.051334517053</v>
      </c>
      <c r="AA1028" s="119">
        <f t="shared" ca="1" si="565"/>
        <v>778305.74569692533</v>
      </c>
      <c r="AB1028" s="119">
        <f t="shared" ca="1" si="565"/>
        <v>9841.9570077630451</v>
      </c>
      <c r="AC1028" s="119">
        <f t="shared" ca="1" si="565"/>
        <v>109689.9126457308</v>
      </c>
      <c r="AD1028" s="119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8" t="s">
        <v>677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-12563569</v>
      </c>
      <c r="I1031" s="5">
        <f>VLOOKUP(CONCATENATE($F1031," ",$G1031),AllocFactorMatrix,(I$4+1),FALSE)*$E1038</f>
        <v>-6188600.3888316071</v>
      </c>
      <c r="J1031" s="5">
        <f>VLOOKUP(CONCATENATE($F1031," ",$G1031),AllocFactorMatrix,(J$4+1),FALSE)*$E1038</f>
        <v>-305924.63047525624</v>
      </c>
      <c r="K1031" s="5">
        <f>VLOOKUP(CONCATENATE($F1031," ",$G1031),AllocFactorMatrix,(K$4+1),FALSE)*$E1038</f>
        <v>-1120584.3886500564</v>
      </c>
      <c r="L1031" s="5">
        <f>VLOOKUP(CONCATENATE($F1031," ",$G1031),AllocFactorMatrix,(L$4+1),FALSE)*$E1038</f>
        <v>-35272.018034424247</v>
      </c>
      <c r="M1031" s="5">
        <f>VLOOKUP(CONCATENATE($F1031," ",$G1031),AllocFactorMatrix,(M$4+1),FALSE)*$E1038</f>
        <v>-3307.6969867223352</v>
      </c>
      <c r="N1031" s="5">
        <f t="shared" ref="N1031:N1038" si="567">SUBTOTAL(9,K1031:M1031)</f>
        <v>-1159164.1036712029</v>
      </c>
      <c r="O1031" s="5">
        <f>VLOOKUP(CONCATENATE($F1031," ",$G1031),AllocFactorMatrix,(O$4+1),FALSE)*$E1038</f>
        <v>-851818.45433653961</v>
      </c>
      <c r="P1031" s="5">
        <f>VLOOKUP(CONCATENATE($F1031," ",$G1031),AllocFactorMatrix,(P$4+1),FALSE)*$E1038</f>
        <v>-158718.59487758705</v>
      </c>
      <c r="Q1031" s="5">
        <f>VLOOKUP(CONCATENATE($F1031," ",$G1031),AllocFactorMatrix,(Q$4+1),FALSE)*$E1038</f>
        <v>-71721.977684868776</v>
      </c>
      <c r="R1031" s="54">
        <f>VLOOKUP(CONCATENATE($F1031," ",$G1031),AllocFactorMatrix,(R$4+1),FALSE)*$E1038</f>
        <v>-3225.2571650181849</v>
      </c>
      <c r="S1031" s="5">
        <f>SUBTOTAL(9,O1031:R1031)</f>
        <v>-1085484.2840640137</v>
      </c>
      <c r="T1031" s="5">
        <f>VLOOKUP(CONCATENATE($F1031," ",$G1031),AllocFactorMatrix,(T$4+1),FALSE)*$E1038</f>
        <v>-29756.200405606145</v>
      </c>
      <c r="U1031" s="5">
        <f>VLOOKUP(CONCATENATE($F1031," ",$G1031),AllocFactorMatrix,(U$4+1),FALSE)*$E1038</f>
        <v>-486955.1497214805</v>
      </c>
      <c r="V1031" s="5">
        <f>VLOOKUP(CONCATENATE($F1031," ",$G1031),AllocFactorMatrix,(V$4+1),FALSE)*$E1038</f>
        <v>-2573571.6489600954</v>
      </c>
      <c r="W1031" s="5">
        <f>VLOOKUP(CONCATENATE($F1031," ",$G1031),AllocFactorMatrix,(W$4+1),FALSE)*$E1038</f>
        <v>-464744.38474644581</v>
      </c>
      <c r="X1031" s="5">
        <f>SUBTOTAL(9,T1031:W1031)</f>
        <v>-3555027.3838336277</v>
      </c>
      <c r="Y1031" s="5">
        <f>VLOOKUP(CONCATENATE($F1031," ",$G1031),AllocFactorMatrix,(Y$4+1),FALSE)*$E1038</f>
        <v>-261592.09566078524</v>
      </c>
      <c r="Z1031" s="5">
        <f>VLOOKUP(CONCATENATE($F1031," ",$G1031),AllocFactorMatrix,(Z$4+1),FALSE)*$E1038</f>
        <v>-4381.5676098812037</v>
      </c>
      <c r="AA1031" s="5">
        <f t="shared" ref="AA1031:AA1038" si="568">SUBTOTAL(9,Y1031:Z1031)</f>
        <v>-265973.66327066644</v>
      </c>
      <c r="AB1031" s="5">
        <f>VLOOKUP(CONCATENATE($F1031," ",$G1031),AllocFactorMatrix,(AB$4+1),FALSE)*$E1038</f>
        <v>-3394.5458536228607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-12563569</v>
      </c>
      <c r="I1038" s="5">
        <f>VLOOKUP(CONCATENATE($F1038," ",$G1038),AllocFactorMatrix,(I$4+1),FALSE)*$E1038</f>
        <v>-6188600.3888316071</v>
      </c>
      <c r="J1038" s="5">
        <f>VLOOKUP(CONCATENATE($F1038," ",$G1038),AllocFactorMatrix,(J$4+1),FALSE)*$E1038</f>
        <v>-305924.63047525624</v>
      </c>
      <c r="K1038" s="5">
        <f>VLOOKUP(CONCATENATE($F1038," ",$G1038),AllocFactorMatrix,(K$4+1),FALSE)*$E1038</f>
        <v>-1120584.3886500564</v>
      </c>
      <c r="L1038" s="5">
        <f>VLOOKUP(CONCATENATE($F1038," ",$G1038),AllocFactorMatrix,(L$4+1),FALSE)*$E1038</f>
        <v>-35272.018034424247</v>
      </c>
      <c r="M1038" s="5">
        <f>VLOOKUP(CONCATENATE($F1038," ",$G1038),AllocFactorMatrix,(M$4+1),FALSE)*$E1038</f>
        <v>-3307.6969867223352</v>
      </c>
      <c r="N1038" s="5">
        <f t="shared" si="567"/>
        <v>-1159164.1036712029</v>
      </c>
      <c r="O1038" s="5">
        <f>VLOOKUP(CONCATENATE($F1038," ",$G1038),AllocFactorMatrix,(O$4+1),FALSE)*$E1038</f>
        <v>-851818.45433653961</v>
      </c>
      <c r="P1038" s="5">
        <f>VLOOKUP(CONCATENATE($F1038," ",$G1038),AllocFactorMatrix,(P$4+1),FALSE)*$E1038</f>
        <v>-158718.59487758705</v>
      </c>
      <c r="Q1038" s="5">
        <f>VLOOKUP(CONCATENATE($F1038," ",$G1038),AllocFactorMatrix,(Q$4+1),FALSE)*$E1038</f>
        <v>-71721.977684868776</v>
      </c>
      <c r="R1038" s="54">
        <f>VLOOKUP(CONCATENATE($F1038," ",$G1038),AllocFactorMatrix,(R$4+1),FALSE)*$E1038</f>
        <v>-3225.2571650181849</v>
      </c>
      <c r="S1038" s="5">
        <f t="shared" si="569"/>
        <v>-1085484.2840640137</v>
      </c>
      <c r="T1038" s="5">
        <f>VLOOKUP(CONCATENATE($F1038," ",$G1038),AllocFactorMatrix,(T$4+1),FALSE)*$E1038</f>
        <v>-29756.200405606145</v>
      </c>
      <c r="U1038" s="5">
        <f>VLOOKUP(CONCATENATE($F1038," ",$G1038),AllocFactorMatrix,(U$4+1),FALSE)*$E1038</f>
        <v>-486955.1497214805</v>
      </c>
      <c r="V1038" s="5">
        <f>VLOOKUP(CONCATENATE($F1038," ",$G1038),AllocFactorMatrix,(V$4+1),FALSE)*$E1038</f>
        <v>-2573571.6489600954</v>
      </c>
      <c r="W1038" s="5">
        <f>VLOOKUP(CONCATENATE($F1038," ",$G1038),AllocFactorMatrix,(W$4+1),FALSE)*$E1038</f>
        <v>-464744.38474644581</v>
      </c>
      <c r="X1038" s="5">
        <f t="shared" si="570"/>
        <v>-3555027.3838336277</v>
      </c>
      <c r="Y1038" s="5">
        <f>VLOOKUP(CONCATENATE($F1038," ",$G1038),AllocFactorMatrix,(Y$4+1),FALSE)*$E1038</f>
        <v>-261592.09566078524</v>
      </c>
      <c r="Z1038" s="5">
        <f>VLOOKUP(CONCATENATE($F1038," ",$G1038),AllocFactorMatrix,(Z$4+1),FALSE)*$E1038</f>
        <v>-4381.5676098812037</v>
      </c>
      <c r="AA1038" s="5">
        <f t="shared" si="568"/>
        <v>-265973.66327066644</v>
      </c>
      <c r="AB1038" s="5">
        <f>VLOOKUP(CONCATENATE($F1038," ",$G1038),AllocFactorMatrix,(AB$4+1),FALSE)*$E1038</f>
        <v>-3394.5458536228607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7" t="s">
        <v>546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5" t="s">
        <v>666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-15860672.999999998</v>
      </c>
      <c r="I1055" s="58">
        <f t="shared" si="581"/>
        <v>-7812697.7369990144</v>
      </c>
      <c r="J1055" s="58">
        <f t="shared" si="581"/>
        <v>-386209.56565876096</v>
      </c>
      <c r="K1055" s="58">
        <f t="shared" si="581"/>
        <v>-1414663.5050345534</v>
      </c>
      <c r="L1055" s="58">
        <f t="shared" si="581"/>
        <v>-44528.584520378383</v>
      </c>
      <c r="M1055" s="58">
        <f t="shared" si="581"/>
        <v>-4175.7481723137989</v>
      </c>
      <c r="N1055" s="58">
        <f t="shared" si="581"/>
        <v>-1463367.8377272454</v>
      </c>
      <c r="O1055" s="58">
        <f t="shared" si="581"/>
        <v>-1075364.3299604822</v>
      </c>
      <c r="P1055" s="58">
        <f t="shared" si="581"/>
        <v>-200371.70428027923</v>
      </c>
      <c r="Q1055" s="58">
        <f t="shared" si="581"/>
        <v>-90544.24224302829</v>
      </c>
      <c r="R1055" s="58">
        <f t="shared" si="581"/>
        <v>-4071.6733625023644</v>
      </c>
      <c r="S1055" s="58">
        <f t="shared" si="581"/>
        <v>-1370351.9498462924</v>
      </c>
      <c r="T1055" s="58">
        <f t="shared" si="581"/>
        <v>-37565.230417868239</v>
      </c>
      <c r="U1055" s="58">
        <f t="shared" si="581"/>
        <v>-614748.59535522456</v>
      </c>
      <c r="V1055" s="58">
        <f t="shared" si="581"/>
        <v>-3248963.5999314254</v>
      </c>
      <c r="W1055" s="58">
        <f t="shared" si="581"/>
        <v>-586708.97696741787</v>
      </c>
      <c r="X1055" s="58">
        <f t="shared" si="581"/>
        <v>-4487986.402671936</v>
      </c>
      <c r="Y1055" s="58">
        <f t="shared" si="581"/>
        <v>-330242.67934218643</v>
      </c>
      <c r="Z1055" s="58">
        <f t="shared" si="581"/>
        <v>-5531.4386451586597</v>
      </c>
      <c r="AA1055" s="58">
        <f t="shared" si="581"/>
        <v>-335774.11798734509</v>
      </c>
      <c r="AB1055" s="58">
        <f t="shared" si="581"/>
        <v>-4285.3891094017999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-15328303.999999998</v>
      </c>
      <c r="I1062" s="58">
        <f t="shared" si="588"/>
        <v>-7438595.14797193</v>
      </c>
      <c r="J1062" s="58">
        <f t="shared" si="588"/>
        <v>-368390.37666656653</v>
      </c>
      <c r="K1062" s="58">
        <f t="shared" si="588"/>
        <v>-1355061.123307541</v>
      </c>
      <c r="L1062" s="58">
        <f t="shared" si="588"/>
        <v>-43461.622119679087</v>
      </c>
      <c r="M1062" s="58">
        <f t="shared" si="588"/>
        <v>-4175.7481723137989</v>
      </c>
      <c r="N1062" s="58">
        <f t="shared" si="588"/>
        <v>-1402698.4935995336</v>
      </c>
      <c r="O1062" s="58">
        <f t="shared" si="588"/>
        <v>-1033497.3540156124</v>
      </c>
      <c r="P1062" s="58">
        <f t="shared" si="588"/>
        <v>-195550.2951310355</v>
      </c>
      <c r="Q1062" s="58">
        <f t="shared" si="588"/>
        <v>-90544.24224302829</v>
      </c>
      <c r="R1062" s="58">
        <f t="shared" si="588"/>
        <v>-4071.6733625023644</v>
      </c>
      <c r="S1062" s="58">
        <f t="shared" si="588"/>
        <v>-1323663.5647521787</v>
      </c>
      <c r="T1062" s="58">
        <f t="shared" si="588"/>
        <v>-36210.311937830535</v>
      </c>
      <c r="U1062" s="58">
        <f t="shared" si="588"/>
        <v>-599865.16591263248</v>
      </c>
      <c r="V1062" s="58">
        <f t="shared" si="588"/>
        <v>-3248963.5999314254</v>
      </c>
      <c r="W1062" s="58">
        <f t="shared" si="588"/>
        <v>-586708.97696741787</v>
      </c>
      <c r="X1062" s="58">
        <f t="shared" si="588"/>
        <v>-4471748.0547493063</v>
      </c>
      <c r="Y1062" s="58">
        <f t="shared" si="588"/>
        <v>-316542.42271239462</v>
      </c>
      <c r="Z1062" s="58">
        <f t="shared" si="588"/>
        <v>-5401.2032556566282</v>
      </c>
      <c r="AA1062" s="58">
        <f t="shared" si="588"/>
        <v>-321943.62596805126</v>
      </c>
      <c r="AB1062" s="58">
        <f t="shared" si="588"/>
        <v>-4118.7121995249263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-43986206.462809615</v>
      </c>
      <c r="I1064" s="4">
        <f t="shared" ca="1" si="589"/>
        <v>-21269406.604432166</v>
      </c>
      <c r="J1064" s="4">
        <f t="shared" ca="1" si="589"/>
        <v>-1027000.6641869618</v>
      </c>
      <c r="K1064" s="4">
        <f t="shared" ca="1" si="589"/>
        <v>-3908474.4873666931</v>
      </c>
      <c r="L1064" s="4">
        <f t="shared" ca="1" si="589"/>
        <v>-126255.44752694509</v>
      </c>
      <c r="M1064" s="4">
        <f t="shared" ca="1" si="589"/>
        <v>-11817.514679457399</v>
      </c>
      <c r="N1064" s="4">
        <f t="shared" ca="1" si="589"/>
        <v>-4046547.4495730959</v>
      </c>
      <c r="O1064" s="4">
        <f t="shared" ca="1" si="589"/>
        <v>-3047716.7457415587</v>
      </c>
      <c r="P1064" s="4">
        <f t="shared" ca="1" si="589"/>
        <v>-538952.52586790547</v>
      </c>
      <c r="Q1064" s="4">
        <f t="shared" ca="1" si="589"/>
        <v>-251835.48788237351</v>
      </c>
      <c r="R1064" s="4">
        <f t="shared" ca="1" si="589"/>
        <v>-11534.66025189143</v>
      </c>
      <c r="S1064" s="4">
        <f t="shared" ca="1" si="589"/>
        <v>-3850039.4197437293</v>
      </c>
      <c r="T1064" s="4">
        <f t="shared" ca="1" si="589"/>
        <v>-106233.61651219252</v>
      </c>
      <c r="U1064" s="4">
        <f t="shared" ca="1" si="589"/>
        <v>-1716731.8015892098</v>
      </c>
      <c r="V1064" s="4">
        <f t="shared" ca="1" si="589"/>
        <v>-9295201.2297674194</v>
      </c>
      <c r="W1064" s="4">
        <f t="shared" ca="1" si="589"/>
        <v>-1692196.6439787971</v>
      </c>
      <c r="X1064" s="4">
        <f t="shared" ca="1" si="589"/>
        <v>-12810363.29184762</v>
      </c>
      <c r="Y1064" s="4">
        <f t="shared" ca="1" si="589"/>
        <v>-954476.1763212526</v>
      </c>
      <c r="Z1064" s="4">
        <f t="shared" ca="1" si="589"/>
        <v>-15987.111109028021</v>
      </c>
      <c r="AA1064" s="4">
        <f t="shared" ca="1" si="589"/>
        <v>-970463.28743028047</v>
      </c>
      <c r="AB1064" s="4">
        <f t="shared" ca="1" si="589"/>
        <v>-12385.745595748191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48631861.093233943</v>
      </c>
      <c r="I1065" s="4">
        <f t="shared" ca="1" si="590"/>
        <v>23868320.87451176</v>
      </c>
      <c r="J1065" s="4">
        <f t="shared" ca="1" si="590"/>
        <v>1190482.8535309972</v>
      </c>
      <c r="K1065" s="4">
        <f t="shared" ca="1" si="590"/>
        <v>4352632.0404255074</v>
      </c>
      <c r="L1065" s="4">
        <f t="shared" ca="1" si="590"/>
        <v>136995.94337783603</v>
      </c>
      <c r="M1065" s="4">
        <f t="shared" ca="1" si="590"/>
        <v>12914.70411625337</v>
      </c>
      <c r="N1065" s="4">
        <f t="shared" ca="1" si="590"/>
        <v>4502542.6879195962</v>
      </c>
      <c r="O1065" s="4">
        <f t="shared" ca="1" si="590"/>
        <v>3309456.2837781524</v>
      </c>
      <c r="P1065" s="4">
        <f t="shared" ca="1" si="590"/>
        <v>616838.35918496677</v>
      </c>
      <c r="Q1065" s="4">
        <f t="shared" ca="1" si="590"/>
        <v>278522.82396096468</v>
      </c>
      <c r="R1065" s="4">
        <f t="shared" ca="1" si="590"/>
        <v>12525.962110316272</v>
      </c>
      <c r="S1065" s="4">
        <f t="shared" ca="1" si="590"/>
        <v>4217343.4290343998</v>
      </c>
      <c r="T1065" s="4">
        <f t="shared" ca="1" si="590"/>
        <v>115422.98247143171</v>
      </c>
      <c r="U1065" s="4">
        <f t="shared" ca="1" si="590"/>
        <v>1889138.4934717743</v>
      </c>
      <c r="V1065" s="4">
        <f t="shared" ca="1" si="590"/>
        <v>9996243.6651445124</v>
      </c>
      <c r="W1065" s="4">
        <f t="shared" ca="1" si="590"/>
        <v>1805623.2583736451</v>
      </c>
      <c r="X1065" s="4">
        <f t="shared" ca="1" si="590"/>
        <v>13806428.399461364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10698474.807745963</v>
      </c>
      <c r="I1066" s="4">
        <f t="shared" ca="1" si="591"/>
        <v>5190368.4623333029</v>
      </c>
      <c r="J1066" s="4">
        <f t="shared" ca="1" si="591"/>
        <v>252633.66756948107</v>
      </c>
      <c r="K1066" s="4">
        <f t="shared" ca="1" si="591"/>
        <v>917502.18115949084</v>
      </c>
      <c r="L1066" s="4">
        <f t="shared" ca="1" si="591"/>
        <v>28339.768049361159</v>
      </c>
      <c r="M1066" s="4">
        <f t="shared" ca="1" si="591"/>
        <v>3552.1374383652314</v>
      </c>
      <c r="N1066" s="4">
        <f t="shared" ca="1" si="591"/>
        <v>949394.08664721716</v>
      </c>
      <c r="O1066" s="4">
        <f t="shared" ca="1" si="591"/>
        <v>693369.81551970181</v>
      </c>
      <c r="P1066" s="4">
        <f t="shared" ca="1" si="591"/>
        <v>128924.44549264103</v>
      </c>
      <c r="Q1066" s="4">
        <f t="shared" ca="1" si="591"/>
        <v>76658.196419726999</v>
      </c>
      <c r="R1066" s="4">
        <f t="shared" ca="1" si="591"/>
        <v>0</v>
      </c>
      <c r="S1066" s="4">
        <f t="shared" ca="1" si="591"/>
        <v>898952.45743206993</v>
      </c>
      <c r="T1066" s="4">
        <f t="shared" ca="1" si="591"/>
        <v>24174.154976803264</v>
      </c>
      <c r="U1066" s="4">
        <f t="shared" ca="1" si="591"/>
        <v>395789.41450909793</v>
      </c>
      <c r="V1066" s="4">
        <f t="shared" ca="1" si="591"/>
        <v>2760635.8426275789</v>
      </c>
      <c r="W1066" s="4">
        <f t="shared" ca="1" si="591"/>
        <v>0</v>
      </c>
      <c r="X1066" s="4">
        <f t="shared" ca="1" si="591"/>
        <v>3180599.4121134798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5311592.4804471415</v>
      </c>
      <c r="I1067" s="4">
        <f t="shared" ca="1" si="592"/>
        <v>3700470.3704383625</v>
      </c>
      <c r="J1067" s="4">
        <f t="shared" ca="1" si="592"/>
        <v>188464.84666847377</v>
      </c>
      <c r="K1067" s="4">
        <f t="shared" ca="1" si="592"/>
        <v>567021.8667473516</v>
      </c>
      <c r="L1067" s="4">
        <f t="shared" ca="1" si="592"/>
        <v>16209.417880205292</v>
      </c>
      <c r="M1067" s="4">
        <f t="shared" ca="1" si="592"/>
        <v>0</v>
      </c>
      <c r="N1067" s="4">
        <f t="shared" ca="1" si="592"/>
        <v>583231.28462755692</v>
      </c>
      <c r="O1067" s="4">
        <f t="shared" ca="1" si="592"/>
        <v>389546.77210564166</v>
      </c>
      <c r="P1067" s="4">
        <f t="shared" ca="1" si="592"/>
        <v>83783.326301810361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473330.09840745205</v>
      </c>
      <c r="T1067" s="4">
        <f t="shared" ca="1" si="592"/>
        <v>13850.823391728103</v>
      </c>
      <c r="U1067" s="4">
        <f t="shared" ca="1" si="592"/>
        <v>232082.50904902787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245933.33244075597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3614598.361889353</v>
      </c>
      <c r="I1068" s="4">
        <f t="shared" ca="1" si="593"/>
        <v>2759377.6353720766</v>
      </c>
      <c r="J1068" s="4">
        <f t="shared" ca="1" si="593"/>
        <v>141173.97860874163</v>
      </c>
      <c r="K1068" s="4">
        <f t="shared" ca="1" si="593"/>
        <v>371258.73184991366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371258.73184991366</v>
      </c>
      <c r="O1068" s="4">
        <f t="shared" ca="1" si="593"/>
        <v>223145.69662940424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223145.69662940424</v>
      </c>
      <c r="T1068" s="4">
        <f t="shared" ca="1" si="593"/>
        <v>6014.1084718744814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6014.1084718744814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889587.44765442633</v>
      </c>
      <c r="I1069" s="4">
        <f t="shared" ca="1" si="594"/>
        <v>757192.07843471889</v>
      </c>
      <c r="J1069" s="4">
        <f t="shared" ca="1" si="594"/>
        <v>49746.991687463757</v>
      </c>
      <c r="K1069" s="4">
        <f t="shared" ca="1" si="594"/>
        <v>80436.404259376141</v>
      </c>
      <c r="L1069" s="4">
        <f t="shared" ca="1" si="594"/>
        <v>281.813421951583</v>
      </c>
      <c r="M1069" s="4">
        <f t="shared" ca="1" si="594"/>
        <v>-41.533966508790428</v>
      </c>
      <c r="N1069" s="4">
        <f t="shared" ca="1" si="594"/>
        <v>80676.683714818952</v>
      </c>
      <c r="O1069" s="4">
        <f t="shared" ca="1" si="594"/>
        <v>11439.68014764876</v>
      </c>
      <c r="P1069" s="4">
        <f t="shared" ca="1" si="594"/>
        <v>25405.547369116888</v>
      </c>
      <c r="Q1069" s="4">
        <f t="shared" ca="1" si="594"/>
        <v>4946.4642176223442</v>
      </c>
      <c r="R1069" s="4">
        <f t="shared" ca="1" si="594"/>
        <v>54.921745424071986</v>
      </c>
      <c r="S1069" s="4">
        <f t="shared" ca="1" si="594"/>
        <v>41846.613479812069</v>
      </c>
      <c r="T1069" s="4">
        <f t="shared" ca="1" si="594"/>
        <v>950.12694233082857</v>
      </c>
      <c r="U1069" s="4">
        <f t="shared" ca="1" si="594"/>
        <v>35608.663166436978</v>
      </c>
      <c r="V1069" s="4">
        <f t="shared" ca="1" si="594"/>
        <v>-41791.478116264727</v>
      </c>
      <c r="W1069" s="4">
        <f t="shared" ca="1" si="594"/>
        <v>-23362.239836640685</v>
      </c>
      <c r="X1069" s="4">
        <f t="shared" ca="1" si="594"/>
        <v>-28594.927844137594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225.32496117647725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458838.27183877188</v>
      </c>
      <c r="I1070" s="4">
        <f t="shared" ca="1" si="595"/>
        <v>281606.39797897724</v>
      </c>
      <c r="J1070" s="4">
        <f t="shared" ca="1" si="595"/>
        <v>78692.972246799618</v>
      </c>
      <c r="K1070" s="4">
        <f t="shared" ca="1" si="595"/>
        <v>12828.692399569209</v>
      </c>
      <c r="L1070" s="4">
        <f t="shared" ca="1" si="595"/>
        <v>2771.4721932937437</v>
      </c>
      <c r="M1070" s="4">
        <f t="shared" ca="1" si="595"/>
        <v>539.01581982392611</v>
      </c>
      <c r="N1070" s="4">
        <f t="shared" ca="1" si="595"/>
        <v>16139.180412686879</v>
      </c>
      <c r="O1070" s="4">
        <f t="shared" ca="1" si="595"/>
        <v>2358.6755267425178</v>
      </c>
      <c r="P1070" s="4">
        <f t="shared" ca="1" si="595"/>
        <v>1218.8607877513618</v>
      </c>
      <c r="Q1070" s="4">
        <f t="shared" ca="1" si="595"/>
        <v>1867.051855050983</v>
      </c>
      <c r="R1070" s="4">
        <f t="shared" ca="1" si="595"/>
        <v>259.32857606866605</v>
      </c>
      <c r="S1070" s="4">
        <f t="shared" ca="1" si="595"/>
        <v>5703.9167456135292</v>
      </c>
      <c r="T1070" s="4">
        <f t="shared" ca="1" si="595"/>
        <v>16.165409984827228</v>
      </c>
      <c r="U1070" s="4">
        <f t="shared" ca="1" si="595"/>
        <v>486.53356435006935</v>
      </c>
      <c r="V1070" s="4">
        <f t="shared" ca="1" si="595"/>
        <v>1862.095320892626</v>
      </c>
      <c r="W1070" s="4">
        <f t="shared" ca="1" si="595"/>
        <v>289.09251606441302</v>
      </c>
      <c r="X1070" s="4">
        <f t="shared" ca="1" si="595"/>
        <v>2653.8868112919354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67684.118809840962</v>
      </c>
      <c r="AD1070" s="4">
        <f t="shared" ca="1" si="595"/>
        <v>5889.9722119273556</v>
      </c>
    </row>
    <row r="1071" spans="2:30" collapsed="1">
      <c r="B1071" s="111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25618745.999999985</v>
      </c>
      <c r="I1071" s="4">
        <f t="shared" ca="1" si="596"/>
        <v>15287929.214637024</v>
      </c>
      <c r="J1071" s="4">
        <f t="shared" ca="1" si="596"/>
        <v>874194.64612499508</v>
      </c>
      <c r="K1071" s="4">
        <f t="shared" ca="1" si="596"/>
        <v>2393205.4294745154</v>
      </c>
      <c r="L1071" s="4">
        <f t="shared" ca="1" si="596"/>
        <v>58342.967395702726</v>
      </c>
      <c r="M1071" s="4">
        <f t="shared" ca="1" si="596"/>
        <v>5146.8087284763369</v>
      </c>
      <c r="N1071" s="4">
        <f t="shared" ca="1" si="596"/>
        <v>2456695.2055986938</v>
      </c>
      <c r="O1071" s="4">
        <f t="shared" ca="1" si="596"/>
        <v>1581600.1779657328</v>
      </c>
      <c r="P1071" s="4">
        <f t="shared" ca="1" si="596"/>
        <v>317218.01326838101</v>
      </c>
      <c r="Q1071" s="4">
        <f t="shared" ca="1" si="596"/>
        <v>110159.04857099145</v>
      </c>
      <c r="R1071" s="4">
        <f t="shared" ca="1" si="596"/>
        <v>1305.5521799175804</v>
      </c>
      <c r="S1071" s="4">
        <f t="shared" ca="1" si="596"/>
        <v>2010282.7919850233</v>
      </c>
      <c r="T1071" s="4">
        <f t="shared" ca="1" si="596"/>
        <v>54194.745151960706</v>
      </c>
      <c r="U1071" s="4">
        <f t="shared" ca="1" si="596"/>
        <v>836373.81217147771</v>
      </c>
      <c r="V1071" s="4">
        <f t="shared" ca="1" si="596"/>
        <v>3421748.8952092994</v>
      </c>
      <c r="W1071" s="4">
        <f t="shared" ca="1" si="596"/>
        <v>90353.467074272106</v>
      </c>
      <c r="X1071" s="4">
        <f t="shared" ca="1" si="596"/>
        <v>4402670.9196070097</v>
      </c>
      <c r="Y1071" s="4">
        <f t="shared" ca="1" si="596"/>
        <v>450164.2716500134</v>
      </c>
      <c r="Z1071" s="4">
        <f t="shared" ca="1" si="596"/>
        <v>6197.8480788604247</v>
      </c>
      <c r="AA1071" s="4">
        <f t="shared" ca="1" si="596"/>
        <v>456362.11972887407</v>
      </c>
      <c r="AB1071" s="4">
        <f t="shared" ca="1" si="596"/>
        <v>5723.2448082381188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180073738.21640053</v>
      </c>
      <c r="I1073" s="4">
        <f t="shared" ca="1" si="597"/>
        <v>78660845.993178412</v>
      </c>
      <c r="J1073" s="4">
        <f t="shared" ca="1" si="597"/>
        <v>5590611.5436252188</v>
      </c>
      <c r="K1073" s="4">
        <f t="shared" ca="1" si="597"/>
        <v>18941753.866313286</v>
      </c>
      <c r="L1073" s="4">
        <f t="shared" ca="1" si="597"/>
        <v>549019.39505308541</v>
      </c>
      <c r="M1073" s="4">
        <f t="shared" ca="1" si="597"/>
        <v>53957.115936404865</v>
      </c>
      <c r="N1073" s="4">
        <f t="shared" ca="1" si="597"/>
        <v>19544730.377302777</v>
      </c>
      <c r="O1073" s="4">
        <f t="shared" ca="1" si="597"/>
        <v>14468946.565883858</v>
      </c>
      <c r="P1073" s="4">
        <f t="shared" ca="1" si="597"/>
        <v>2810269.587490838</v>
      </c>
      <c r="Q1073" s="4">
        <f t="shared" ca="1" si="597"/>
        <v>1190422.0363386334</v>
      </c>
      <c r="R1073" s="4">
        <f t="shared" ca="1" si="597"/>
        <v>51796.051106695289</v>
      </c>
      <c r="S1073" s="4">
        <f t="shared" ca="1" si="597"/>
        <v>18521434.240820028</v>
      </c>
      <c r="T1073" s="4">
        <f t="shared" ca="1" si="597"/>
        <v>415614.2185310839</v>
      </c>
      <c r="U1073" s="4">
        <f t="shared" ca="1" si="597"/>
        <v>7342593.4904823806</v>
      </c>
      <c r="V1073" s="4">
        <f t="shared" ca="1" si="597"/>
        <v>39496357.942283072</v>
      </c>
      <c r="W1073" s="4">
        <f t="shared" ca="1" si="597"/>
        <v>6274495.5653548734</v>
      </c>
      <c r="X1073" s="4">
        <f t="shared" ca="1" si="597"/>
        <v>53529061.21665141</v>
      </c>
      <c r="Y1073" s="4">
        <f t="shared" ca="1" si="597"/>
        <v>4098811.7966401991</v>
      </c>
      <c r="Z1073" s="4">
        <f t="shared" ca="1" si="597"/>
        <v>64126.227614690506</v>
      </c>
      <c r="AA1073" s="4">
        <f t="shared" ca="1" si="597"/>
        <v>4162938.0242548897</v>
      </c>
      <c r="AB1073" s="4">
        <f t="shared" ca="1" si="597"/>
        <v>64116.820567838295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30819579.69375946</v>
      </c>
      <c r="I1074" s="4">
        <f t="shared" ca="1" si="598"/>
        <v>10142869.875062188</v>
      </c>
      <c r="J1074" s="4">
        <f t="shared" ca="1" si="598"/>
        <v>1315425.5328410063</v>
      </c>
      <c r="K1074" s="4">
        <f t="shared" ca="1" si="598"/>
        <v>4115877.4470556835</v>
      </c>
      <c r="L1074" s="4">
        <f t="shared" ca="1" si="598"/>
        <v>118128.79955241934</v>
      </c>
      <c r="M1074" s="4">
        <f t="shared" ca="1" si="598"/>
        <v>28946.976603169711</v>
      </c>
      <c r="N1074" s="4">
        <f t="shared" ca="1" si="598"/>
        <v>4262953.2232112717</v>
      </c>
      <c r="O1074" s="4">
        <f t="shared" ca="1" si="598"/>
        <v>3123452.8314485112</v>
      </c>
      <c r="P1074" s="4">
        <f t="shared" ca="1" si="598"/>
        <v>622747.61099932145</v>
      </c>
      <c r="Q1074" s="4">
        <f t="shared" ca="1" si="598"/>
        <v>251760.66774956469</v>
      </c>
      <c r="R1074" s="4">
        <f t="shared" ca="1" si="598"/>
        <v>10593.012152944781</v>
      </c>
      <c r="S1074" s="4">
        <f t="shared" ca="1" si="598"/>
        <v>4008554.1223503416</v>
      </c>
      <c r="T1074" s="4">
        <f t="shared" ca="1" si="598"/>
        <v>69187.833044545754</v>
      </c>
      <c r="U1074" s="4">
        <f t="shared" ca="1" si="598"/>
        <v>1416873.9011930446</v>
      </c>
      <c r="V1074" s="4">
        <f t="shared" ca="1" si="598"/>
        <v>7714032.4599632081</v>
      </c>
      <c r="W1074" s="4">
        <f t="shared" ca="1" si="598"/>
        <v>1047556.2266255445</v>
      </c>
      <c r="X1074" s="4">
        <f t="shared" ca="1" si="598"/>
        <v>10247650.420826344</v>
      </c>
      <c r="Y1074" s="4">
        <f t="shared" ca="1" si="598"/>
        <v>815046.34739987366</v>
      </c>
      <c r="Z1074" s="4">
        <f t="shared" ca="1" si="598"/>
        <v>11529.177614066995</v>
      </c>
      <c r="AA1074" s="4">
        <f t="shared" ca="1" si="598"/>
        <v>826575.52501394064</v>
      </c>
      <c r="AB1074" s="4">
        <f t="shared" ca="1" si="598"/>
        <v>15550.994454375415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6959596.4693503426</v>
      </c>
      <c r="I1075" s="4">
        <f t="shared" ca="1" si="599"/>
        <v>2301292.3160674185</v>
      </c>
      <c r="J1075" s="4">
        <f t="shared" ca="1" si="599"/>
        <v>275653.44704739621</v>
      </c>
      <c r="K1075" s="4">
        <f t="shared" ca="1" si="599"/>
        <v>862029.0720668768</v>
      </c>
      <c r="L1075" s="4">
        <f t="shared" ca="1" si="599"/>
        <v>24323.422982559758</v>
      </c>
      <c r="M1075" s="4">
        <f t="shared" ca="1" si="599"/>
        <v>8984.8857629318409</v>
      </c>
      <c r="N1075" s="4">
        <f t="shared" ca="1" si="599"/>
        <v>895337.38081236836</v>
      </c>
      <c r="O1075" s="4">
        <f t="shared" ca="1" si="599"/>
        <v>650404.00108317169</v>
      </c>
      <c r="P1075" s="4">
        <f t="shared" ca="1" si="599"/>
        <v>128949.13829095999</v>
      </c>
      <c r="Q1075" s="4">
        <f t="shared" ca="1" si="599"/>
        <v>68873.513790899829</v>
      </c>
      <c r="R1075" s="4">
        <f t="shared" ca="1" si="599"/>
        <v>0</v>
      </c>
      <c r="S1075" s="4">
        <f t="shared" ca="1" si="599"/>
        <v>848226.65316503157</v>
      </c>
      <c r="T1075" s="4">
        <f t="shared" ca="1" si="599"/>
        <v>14735.315983798646</v>
      </c>
      <c r="U1075" s="4">
        <f t="shared" ca="1" si="599"/>
        <v>298043.12974008656</v>
      </c>
      <c r="V1075" s="4">
        <f t="shared" ca="1" si="599"/>
        <v>2136383.4878276577</v>
      </c>
      <c r="W1075" s="4">
        <f t="shared" ca="1" si="599"/>
        <v>0</v>
      </c>
      <c r="X1075" s="4">
        <f t="shared" ca="1" si="599"/>
        <v>2449161.9335515425</v>
      </c>
      <c r="Y1075" s="4">
        <f t="shared" ca="1" si="599"/>
        <v>167536.03889115679</v>
      </c>
      <c r="Z1075" s="4">
        <f t="shared" ca="1" si="599"/>
        <v>2378.8922594839196</v>
      </c>
      <c r="AA1075" s="4">
        <f t="shared" ca="1" si="599"/>
        <v>169914.93115064071</v>
      </c>
      <c r="AB1075" s="4">
        <f t="shared" ca="1" si="599"/>
        <v>3240.7151409056564</v>
      </c>
      <c r="AC1075" s="4">
        <f t="shared" ca="1" si="599"/>
        <v>13731.160539389806</v>
      </c>
      <c r="AD1075" s="4">
        <f t="shared" ca="1" si="599"/>
        <v>3037.931875647495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64191528.946792334</v>
      </c>
      <c r="I1076" s="4">
        <f t="shared" ca="1" si="600"/>
        <v>37205615.853885949</v>
      </c>
      <c r="J1076" s="4">
        <f t="shared" ca="1" si="600"/>
        <v>2873013.1801800225</v>
      </c>
      <c r="K1076" s="4">
        <f t="shared" ca="1" si="600"/>
        <v>9451812.3211263791</v>
      </c>
      <c r="L1076" s="4">
        <f t="shared" ca="1" si="600"/>
        <v>268974.43264371541</v>
      </c>
      <c r="M1076" s="4">
        <f t="shared" ca="1" si="600"/>
        <v>0</v>
      </c>
      <c r="N1076" s="4">
        <f t="shared" ca="1" si="600"/>
        <v>9720786.7537700944</v>
      </c>
      <c r="O1076" s="4">
        <f t="shared" ca="1" si="600"/>
        <v>7107676.0097186742</v>
      </c>
      <c r="P1076" s="4">
        <f t="shared" ca="1" si="600"/>
        <v>1388399.5106644118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8496075.5203830861</v>
      </c>
      <c r="T1076" s="4">
        <f t="shared" ca="1" si="600"/>
        <v>196419.09231579932</v>
      </c>
      <c r="U1076" s="4">
        <f t="shared" ca="1" si="600"/>
        <v>3534270.5277179023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3730689.6200337014</v>
      </c>
      <c r="Y1076" s="4">
        <f t="shared" ca="1" si="600"/>
        <v>1938655.7099269524</v>
      </c>
      <c r="Z1076" s="4">
        <f t="shared" ca="1" si="600"/>
        <v>29523.865438936944</v>
      </c>
      <c r="AA1076" s="4">
        <f t="shared" ca="1" si="600"/>
        <v>1968179.5753658894</v>
      </c>
      <c r="AB1076" s="4">
        <f t="shared" ca="1" si="600"/>
        <v>33227.111079011956</v>
      </c>
      <c r="AC1076" s="4">
        <f t="shared" ca="1" si="600"/>
        <v>134928.81775260155</v>
      </c>
      <c r="AD1076" s="4">
        <f t="shared" ca="1" si="600"/>
        <v>29012.514341963797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28651274.001712076</v>
      </c>
      <c r="I1077" s="4">
        <f t="shared" ca="1" si="601"/>
        <v>18664435.470657118</v>
      </c>
      <c r="J1077" s="4">
        <f t="shared" ca="1" si="601"/>
        <v>1554617.9027443109</v>
      </c>
      <c r="K1077" s="4">
        <f t="shared" ca="1" si="601"/>
        <v>4216929.247680705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4216929.247680705</v>
      </c>
      <c r="O1077" s="4">
        <f t="shared" ca="1" si="601"/>
        <v>2692738.9681774033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2692738.9681774033</v>
      </c>
      <c r="T1077" s="4">
        <f t="shared" ca="1" si="601"/>
        <v>55122.569021496834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55122.569021496834</v>
      </c>
      <c r="Y1077" s="4">
        <f t="shared" ca="1" si="601"/>
        <v>891522.25821520039</v>
      </c>
      <c r="Z1077" s="4">
        <f t="shared" ca="1" si="601"/>
        <v>0</v>
      </c>
      <c r="AA1077" s="4">
        <f t="shared" ca="1" si="601"/>
        <v>891522.25821520039</v>
      </c>
      <c r="AB1077" s="4">
        <f t="shared" ca="1" si="601"/>
        <v>11958.377443442296</v>
      </c>
      <c r="AC1077" s="4">
        <f t="shared" ca="1" si="601"/>
        <v>484868.6848216909</v>
      </c>
      <c r="AD1077" s="4">
        <f t="shared" ca="1" si="601"/>
        <v>79080.522950715138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233493234.63215354</v>
      </c>
      <c r="I1078" s="4">
        <f t="shared" ca="1" si="602"/>
        <v>89046476.324464172</v>
      </c>
      <c r="J1078" s="4">
        <f t="shared" ca="1" si="602"/>
        <v>5694830.5386043852</v>
      </c>
      <c r="K1078" s="4">
        <f t="shared" ca="1" si="602"/>
        <v>19044763.493048061</v>
      </c>
      <c r="L1078" s="4">
        <f t="shared" ca="1" si="602"/>
        <v>556080.9189805619</v>
      </c>
      <c r="M1078" s="4">
        <f t="shared" ca="1" si="602"/>
        <v>31327.447362441846</v>
      </c>
      <c r="N1078" s="4">
        <f t="shared" ca="1" si="602"/>
        <v>19632171.859391063</v>
      </c>
      <c r="O1078" s="4">
        <f t="shared" ca="1" si="602"/>
        <v>17570378.691968877</v>
      </c>
      <c r="P1078" s="4">
        <f t="shared" ca="1" si="602"/>
        <v>3318089.9170693574</v>
      </c>
      <c r="Q1078" s="4">
        <f t="shared" ca="1" si="602"/>
        <v>1464597.632989207</v>
      </c>
      <c r="R1078" s="4">
        <f t="shared" ca="1" si="602"/>
        <v>67691.330518921794</v>
      </c>
      <c r="S1078" s="4">
        <f t="shared" ca="1" si="602"/>
        <v>22420757.572546363</v>
      </c>
      <c r="T1078" s="4">
        <f t="shared" ca="1" si="602"/>
        <v>660278.50546715339</v>
      </c>
      <c r="U1078" s="4">
        <f t="shared" ca="1" si="602"/>
        <v>11406773.32206581</v>
      </c>
      <c r="V1078" s="4">
        <f t="shared" ca="1" si="602"/>
        <v>65429617.39170292</v>
      </c>
      <c r="W1078" s="4">
        <f t="shared" ca="1" si="602"/>
        <v>12008943.02439256</v>
      </c>
      <c r="X1078" s="4">
        <f t="shared" ca="1" si="602"/>
        <v>89505612.243628442</v>
      </c>
      <c r="Y1078" s="4">
        <f t="shared" ca="1" si="602"/>
        <v>4680470.9346356504</v>
      </c>
      <c r="Z1078" s="4">
        <f t="shared" ca="1" si="602"/>
        <v>76150.21355202877</v>
      </c>
      <c r="AA1078" s="4">
        <f t="shared" ca="1" si="602"/>
        <v>4756621.1481876783</v>
      </c>
      <c r="AB1078" s="4">
        <f t="shared" ca="1" si="602"/>
        <v>86091.978006216392</v>
      </c>
      <c r="AC1078" s="4">
        <f t="shared" ca="1" si="602"/>
        <v>1988145.7837792477</v>
      </c>
      <c r="AD1078" s="4">
        <f t="shared" ca="1" si="602"/>
        <v>362527.18354598741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22921903.039831713</v>
      </c>
      <c r="I1079" s="4">
        <f t="shared" ca="1" si="603"/>
        <v>10904901.81634273</v>
      </c>
      <c r="J1079" s="4">
        <f t="shared" ca="1" si="603"/>
        <v>3176519.2872309652</v>
      </c>
      <c r="K1079" s="4">
        <f t="shared" ca="1" si="603"/>
        <v>835811.60226528184</v>
      </c>
      <c r="L1079" s="4">
        <f t="shared" ca="1" si="603"/>
        <v>203233.63231536179</v>
      </c>
      <c r="M1079" s="4">
        <f t="shared" ca="1" si="603"/>
        <v>51216.760152254035</v>
      </c>
      <c r="N1079" s="4">
        <f t="shared" ca="1" si="603"/>
        <v>1090261.9947328977</v>
      </c>
      <c r="O1079" s="4">
        <f t="shared" ca="1" si="603"/>
        <v>207200.51868956379</v>
      </c>
      <c r="P1079" s="4">
        <f t="shared" ca="1" si="603"/>
        <v>62257.075189136791</v>
      </c>
      <c r="Q1079" s="4">
        <f t="shared" ca="1" si="603"/>
        <v>120469.029519324</v>
      </c>
      <c r="R1079" s="4">
        <f t="shared" ca="1" si="603"/>
        <v>20246.860211459065</v>
      </c>
      <c r="S1079" s="4">
        <f t="shared" ca="1" si="603"/>
        <v>410173.48360948358</v>
      </c>
      <c r="T1079" s="4">
        <f t="shared" ca="1" si="603"/>
        <v>1121.5575329845972</v>
      </c>
      <c r="U1079" s="4">
        <f t="shared" ca="1" si="603"/>
        <v>30504.609662743154</v>
      </c>
      <c r="V1079" s="4">
        <f t="shared" ca="1" si="603"/>
        <v>160272.46263246576</v>
      </c>
      <c r="W1079" s="4">
        <f t="shared" ca="1" si="603"/>
        <v>24225.619484165953</v>
      </c>
      <c r="X1079" s="4">
        <f t="shared" ca="1" si="603"/>
        <v>216124.24931235946</v>
      </c>
      <c r="Y1079" s="4">
        <f t="shared" ca="1" si="603"/>
        <v>51776.692804208491</v>
      </c>
      <c r="Z1079" s="4">
        <f t="shared" ca="1" si="603"/>
        <v>829.10148364963163</v>
      </c>
      <c r="AA1079" s="4">
        <f t="shared" ca="1" si="603"/>
        <v>52605.794287858123</v>
      </c>
      <c r="AB1079" s="4">
        <f t="shared" ca="1" si="603"/>
        <v>1379.7054822239397</v>
      </c>
      <c r="AC1079" s="4">
        <f t="shared" ca="1" si="603"/>
        <v>6057402.7147670984</v>
      </c>
      <c r="AD1079" s="4">
        <f t="shared" ca="1" si="603"/>
        <v>1012533.9940660903</v>
      </c>
    </row>
    <row r="1080" spans="1:30" ht="13.8" collapsed="1">
      <c r="A1080" s="166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246926437.64965793</v>
      </c>
      <c r="J1080" s="4">
        <f t="shared" ca="1" si="604"/>
        <v>20480671.432273302</v>
      </c>
      <c r="K1080" s="4">
        <f t="shared" ca="1" si="604"/>
        <v>57468977.049556248</v>
      </c>
      <c r="L1080" s="4">
        <f t="shared" ca="1" si="604"/>
        <v>1719760.601527703</v>
      </c>
      <c r="M1080" s="4">
        <f t="shared" ca="1" si="604"/>
        <v>174433.18581720226</v>
      </c>
      <c r="N1080" s="4">
        <f t="shared" ca="1" si="604"/>
        <v>59363170.836901158</v>
      </c>
      <c r="O1080" s="4">
        <f t="shared" ca="1" si="604"/>
        <v>45820797.586970069</v>
      </c>
      <c r="P1080" s="4">
        <f t="shared" ca="1" si="604"/>
        <v>8330712.8397040293</v>
      </c>
      <c r="Q1080" s="4">
        <f t="shared" ca="1" si="604"/>
        <v>3096122.8803876289</v>
      </c>
      <c r="R1080" s="4">
        <f t="shared" ca="1" si="604"/>
        <v>150327.25399002092</v>
      </c>
      <c r="S1080" s="4">
        <f t="shared" ca="1" si="604"/>
        <v>57397960.561051741</v>
      </c>
      <c r="T1080" s="4">
        <f t="shared" ca="1" si="604"/>
        <v>1412479.091896863</v>
      </c>
      <c r="U1080" s="4">
        <f t="shared" ca="1" si="604"/>
        <v>24029058.980861966</v>
      </c>
      <c r="V1080" s="4">
        <f t="shared" ca="1" si="604"/>
        <v>114936663.74440934</v>
      </c>
      <c r="W1080" s="4">
        <f t="shared" ca="1" si="604"/>
        <v>19355220.435857143</v>
      </c>
      <c r="X1080" s="4">
        <f t="shared" ca="1" si="604"/>
        <v>159733422.25302532</v>
      </c>
      <c r="Y1080" s="4">
        <f t="shared" ca="1" si="604"/>
        <v>12643819.778513238</v>
      </c>
      <c r="Z1080" s="4">
        <f t="shared" ca="1" si="604"/>
        <v>184537.47796285679</v>
      </c>
      <c r="AA1080" s="4">
        <f t="shared" ca="1" si="604"/>
        <v>12828357.256476097</v>
      </c>
      <c r="AB1080" s="4">
        <f t="shared" ca="1" si="604"/>
        <v>215565.70217401406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8" customFormat="1" ht="13.8" thickBot="1">
      <c r="I1081" s="169"/>
      <c r="J1081" s="169"/>
      <c r="K1081" s="169"/>
      <c r="L1081" s="169"/>
      <c r="M1081" s="169"/>
      <c r="N1081" s="169"/>
      <c r="O1081" s="169"/>
      <c r="P1081" s="169"/>
      <c r="Q1081" s="169"/>
      <c r="R1081" s="169"/>
      <c r="S1081" s="169"/>
      <c r="T1081" s="169"/>
      <c r="U1081" s="169"/>
      <c r="V1081" s="169"/>
      <c r="W1081" s="169"/>
      <c r="X1081" s="169"/>
      <c r="Y1081" s="169"/>
      <c r="Z1081" s="169"/>
      <c r="AA1081" s="169"/>
      <c r="AB1081" s="169"/>
      <c r="AC1081" s="169"/>
      <c r="AD1081" s="169"/>
    </row>
    <row r="1082" spans="1:30" ht="18" thickTop="1">
      <c r="A1082" s="165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1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1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2803070.0535879447</v>
      </c>
      <c r="I1085" s="54">
        <f>VLOOKUP(CONCATENATE($F1085," ",$G1085),AllocFactorMatrix,(I$4+1),FALSE)*$E1092</f>
        <v>1380744.6294565336</v>
      </c>
      <c r="J1085" s="54">
        <f>VLOOKUP(CONCATENATE($F1085," ",$G1085),AllocFactorMatrix,(J$4+1),FALSE)*$E1092</f>
        <v>68255.140743856216</v>
      </c>
      <c r="K1085" s="54">
        <f>VLOOKUP(CONCATENATE($F1085," ",$G1085),AllocFactorMatrix,(K$4+1),FALSE)*$E1092</f>
        <v>250014.66878903034</v>
      </c>
      <c r="L1085" s="54">
        <f>VLOOKUP(CONCATENATE($F1085," ",$G1085),AllocFactorMatrix,(L$4+1),FALSE)*$E1092</f>
        <v>7869.574121963954</v>
      </c>
      <c r="M1085" s="54">
        <f>VLOOKUP(CONCATENATE($F1085," ",$G1085),AllocFactorMatrix,(M$4+1),FALSE)*$E1092</f>
        <v>737.9834798395633</v>
      </c>
      <c r="N1085" s="54">
        <f t="shared" ref="N1085:N1116" si="606">SUBTOTAL(9,K1085:M1085)</f>
        <v>258622.22639083388</v>
      </c>
      <c r="O1085" s="54">
        <f>VLOOKUP(CONCATENATE($F1085," ",$G1085),AllocFactorMatrix,(O$4+1),FALSE)*$E1092</f>
        <v>190050.04075229933</v>
      </c>
      <c r="P1085" s="54">
        <f>VLOOKUP(CONCATENATE($F1085," ",$G1085),AllocFactorMatrix,(P$4+1),FALSE)*$E1092</f>
        <v>35411.859500188315</v>
      </c>
      <c r="Q1085" s="54">
        <f>VLOOKUP(CONCATENATE($F1085," ",$G1085),AllocFactorMatrix,(Q$4+1),FALSE)*$E1092</f>
        <v>16001.959939294204</v>
      </c>
      <c r="R1085" s="54">
        <f>VLOOKUP(CONCATENATE($F1085," ",$G1085),AllocFactorMatrix,(R$4+1),FALSE)*$E1092</f>
        <v>719.59025133562193</v>
      </c>
      <c r="S1085" s="54">
        <f>SUBTOTAL(9,O1085:R1085)</f>
        <v>242183.45044311747</v>
      </c>
      <c r="T1085" s="54">
        <f>VLOOKUP(CONCATENATE($F1085," ",$G1085),AllocFactorMatrix,(T$4+1),FALSE)*$E1092</f>
        <v>6638.9347060151504</v>
      </c>
      <c r="U1085" s="54">
        <f>VLOOKUP(CONCATENATE($F1085," ",$G1085),AllocFactorMatrix,(U$4+1),FALSE)*$E1092</f>
        <v>108645.03531000756</v>
      </c>
      <c r="V1085" s="54">
        <f>VLOOKUP(CONCATENATE($F1085," ",$G1085),AllocFactorMatrix,(V$4+1),FALSE)*$E1092</f>
        <v>574192.06436984509</v>
      </c>
      <c r="W1085" s="54">
        <f>VLOOKUP(CONCATENATE($F1085," ",$G1085),AllocFactorMatrix,(W$4+1),FALSE)*$E1092</f>
        <v>103689.57001437382</v>
      </c>
      <c r="X1085" s="54">
        <f>SUBTOTAL(9,T1085:W1085)</f>
        <v>793165.60440024163</v>
      </c>
      <c r="Y1085" s="54">
        <f>VLOOKUP(CONCATENATE($F1085," ",$G1085),AllocFactorMatrix,(Y$4+1),FALSE)*$E1092</f>
        <v>58364.06594352769</v>
      </c>
      <c r="Z1085" s="54">
        <f>VLOOKUP(CONCATENATE($F1085," ",$G1085),AllocFactorMatrix,(Z$4+1),FALSE)*$E1092</f>
        <v>977.57579514458928</v>
      </c>
      <c r="AA1085" s="54">
        <f t="shared" ref="AA1085:AA1116" si="607">SUBTOTAL(9,Y1085:Z1085)</f>
        <v>59341.641738672282</v>
      </c>
      <c r="AB1085" s="54">
        <f>VLOOKUP(CONCATENATE($F1085," ",$G1085),AllocFactorMatrix,(AB$4+1),FALSE)*$E1092</f>
        <v>757.36041468959729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1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1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1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1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1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737920.94641205552</v>
      </c>
      <c r="I1090" s="54">
        <f>VLOOKUP(CONCATENATE($F1090," ",$G1090),AllocFactorMatrix,(I$4+1),FALSE)*$E1092</f>
        <v>276887.92844418832</v>
      </c>
      <c r="J1090" s="54">
        <f>VLOOKUP(CONCATENATE($F1090," ",$G1090),AllocFactorMatrix,(J$4+1),FALSE)*$E1092</f>
        <v>17944.126956140288</v>
      </c>
      <c r="K1090" s="54">
        <f>VLOOKUP(CONCATENATE($F1090," ",$G1090),AllocFactorMatrix,(K$4+1),FALSE)*$E1092</f>
        <v>60204.491148161505</v>
      </c>
      <c r="L1090" s="54">
        <f>VLOOKUP(CONCATENATE($F1090," ",$G1090),AllocFactorMatrix,(L$4+1),FALSE)*$E1092</f>
        <v>1913.4354069357009</v>
      </c>
      <c r="M1090" s="54">
        <f>VLOOKUP(CONCATENATE($F1090," ",$G1090),AllocFactorMatrix,(M$4+1),FALSE)*$E1092</f>
        <v>176.3963760578047</v>
      </c>
      <c r="N1090" s="54">
        <f t="shared" si="606"/>
        <v>62294.322931155009</v>
      </c>
      <c r="O1090" s="54">
        <f>VLOOKUP(CONCATENATE($F1090," ",$G1090),AllocFactorMatrix,(O$4+1),FALSE)*$E1092</f>
        <v>54889.274628625797</v>
      </c>
      <c r="P1090" s="54">
        <f>VLOOKUP(CONCATENATE($F1090," ",$G1090),AllocFactorMatrix,(P$4+1),FALSE)*$E1092</f>
        <v>10175.415355067653</v>
      </c>
      <c r="Q1090" s="54">
        <f>VLOOKUP(CONCATENATE($F1090," ",$G1090),AllocFactorMatrix,(Q$4+1),FALSE)*$E1092</f>
        <v>4623.4482881553522</v>
      </c>
      <c r="R1090" s="54">
        <f>VLOOKUP(CONCATENATE($F1090," ",$G1090),AllocFactorMatrix,(R$4+1),FALSE)*$E1092</f>
        <v>214.22349190143765</v>
      </c>
      <c r="S1090" s="54">
        <f t="shared" si="608"/>
        <v>69902.361763750247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36933.62433693889</v>
      </c>
      <c r="V1090" s="54">
        <f>VLOOKUP(CONCATENATE($F1090," ",$G1090),AllocFactorMatrix,(V$4+1),FALSE)*$E1092</f>
        <v>209693.7849249221</v>
      </c>
      <c r="W1090" s="54">
        <f>VLOOKUP(CONCATENATE($F1090," ",$G1090),AllocFactorMatrix,(W$4+1),FALSE)*$E1092</f>
        <v>39783.81881256897</v>
      </c>
      <c r="X1090" s="54">
        <f t="shared" si="609"/>
        <v>288514.68909316615</v>
      </c>
      <c r="Y1090" s="54">
        <f>VLOOKUP(CONCATENATE($F1090," ",$G1090),AllocFactorMatrix,(Y$4+1),FALSE)*$E1092</f>
        <v>14871.159050074921</v>
      </c>
      <c r="Z1090" s="54">
        <f>VLOOKUP(CONCATENATE($F1090," ",$G1090),AllocFactorMatrix,(Z$4+1),FALSE)*$E1092</f>
        <v>242.07876241040964</v>
      </c>
      <c r="AA1090" s="54">
        <f t="shared" si="607"/>
        <v>15113.237812485331</v>
      </c>
      <c r="AB1090" s="54">
        <f>VLOOKUP(CONCATENATE($F1090," ",$G1090),AllocFactorMatrix,(AB$4+1),FALSE)*$E1092</f>
        <v>270.01938655988891</v>
      </c>
      <c r="AC1090" s="54">
        <f>VLOOKUP(CONCATENATE($F1090," ",$G1090),AllocFactorMatrix,(AC$4+1),FALSE)*$E1092</f>
        <v>5838.8076564576959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1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1"/>
      <c r="C1092" s="55"/>
      <c r="D1092" s="55" t="s">
        <v>476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3540991.0000000009</v>
      </c>
      <c r="I1092" s="54">
        <f>VLOOKUP(CONCATENATE($F1092," ",$G1092),AllocFactorMatrix,(I$4+1),FALSE)*$E1092</f>
        <v>1657632.5579007219</v>
      </c>
      <c r="J1092" s="54">
        <f>VLOOKUP(CONCATENATE($F1092," ",$G1092),AllocFactorMatrix,(J$4+1),FALSE)*$E1092</f>
        <v>86199.267699996504</v>
      </c>
      <c r="K1092" s="54">
        <f>VLOOKUP(CONCATENATE($F1092," ",$G1092),AllocFactorMatrix,(K$4+1),FALSE)*$E1092</f>
        <v>310219.15993719181</v>
      </c>
      <c r="L1092" s="54">
        <f>VLOOKUP(CONCATENATE($F1092," ",$G1092),AllocFactorMatrix,(L$4+1),FALSE)*$E1092</f>
        <v>9783.0095288996545</v>
      </c>
      <c r="M1092" s="54">
        <f>VLOOKUP(CONCATENATE($F1092," ",$G1092),AllocFactorMatrix,(M$4+1),FALSE)*$E1092</f>
        <v>914.37985589736797</v>
      </c>
      <c r="N1092" s="54">
        <f t="shared" si="606"/>
        <v>320916.54932198889</v>
      </c>
      <c r="O1092" s="54">
        <f>VLOOKUP(CONCATENATE($F1092," ",$G1092),AllocFactorMatrix,(O$4+1),FALSE)*$E1092</f>
        <v>244939.31538092517</v>
      </c>
      <c r="P1092" s="54">
        <f>VLOOKUP(CONCATENATE($F1092," ",$G1092),AllocFactorMatrix,(P$4+1),FALSE)*$E1092</f>
        <v>45587.274855255964</v>
      </c>
      <c r="Q1092" s="54">
        <f>VLOOKUP(CONCATENATE($F1092," ",$G1092),AllocFactorMatrix,(Q$4+1),FALSE)*$E1092</f>
        <v>20625.408227449556</v>
      </c>
      <c r="R1092" s="54">
        <f>VLOOKUP(CONCATENATE($F1092," ",$G1092),AllocFactorMatrix,(R$4+1),FALSE)*$E1092</f>
        <v>933.8137432370595</v>
      </c>
      <c r="S1092" s="54">
        <f t="shared" si="608"/>
        <v>312085.81220686779</v>
      </c>
      <c r="T1092" s="54">
        <f>VLOOKUP(CONCATENATE($F1092," ",$G1092),AllocFactorMatrix,(T$4+1),FALSE)*$E1092</f>
        <v>8742.3957247513481</v>
      </c>
      <c r="U1092" s="54">
        <f>VLOOKUP(CONCATENATE($F1092," ",$G1092),AllocFactorMatrix,(U$4+1),FALSE)*$E1092</f>
        <v>145578.65964694644</v>
      </c>
      <c r="V1092" s="54">
        <f>VLOOKUP(CONCATENATE($F1092," ",$G1092),AllocFactorMatrix,(V$4+1),FALSE)*$E1092</f>
        <v>783885.84929476725</v>
      </c>
      <c r="W1092" s="54">
        <f>VLOOKUP(CONCATENATE($F1092," ",$G1092),AllocFactorMatrix,(W$4+1),FALSE)*$E1092</f>
        <v>143473.3888269428</v>
      </c>
      <c r="X1092" s="54">
        <f t="shared" si="609"/>
        <v>1081680.2934934078</v>
      </c>
      <c r="Y1092" s="54">
        <f>VLOOKUP(CONCATENATE($F1092," ",$G1092),AllocFactorMatrix,(Y$4+1),FALSE)*$E1092</f>
        <v>73235.22499360262</v>
      </c>
      <c r="Z1092" s="54">
        <f>VLOOKUP(CONCATENATE($F1092," ",$G1092),AllocFactorMatrix,(Z$4+1),FALSE)*$E1092</f>
        <v>1219.654557554999</v>
      </c>
      <c r="AA1092" s="54">
        <f t="shared" si="607"/>
        <v>74454.879551157617</v>
      </c>
      <c r="AB1092" s="54">
        <f>VLOOKUP(CONCATENATE($F1092," ",$G1092),AllocFactorMatrix,(AB$4+1),FALSE)*$E1092</f>
        <v>1027.3798012494863</v>
      </c>
      <c r="AC1092" s="54">
        <f>VLOOKUP(CONCATENATE($F1092," ",$G1092),AllocFactorMatrix,(AC$4+1),FALSE)*$E1092</f>
        <v>5838.8076564576959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1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1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1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1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1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1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1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1"/>
      <c r="C1100" s="55"/>
      <c r="D1100" s="55" t="s">
        <v>477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1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1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1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1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1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1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1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1"/>
      <c r="C1108" s="55"/>
      <c r="D1108" s="55" t="s">
        <v>478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1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1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1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1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1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1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1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1"/>
      <c r="C1116" s="55"/>
      <c r="D1116" s="55" t="s">
        <v>479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480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110662</v>
      </c>
      <c r="I1125" s="5">
        <f>VLOOKUP(CONCATENATE($F1125," ",$G1125),AllocFactorMatrix,(I$4+1),FALSE)*$E1132</f>
        <v>54510.21888994149</v>
      </c>
      <c r="J1125" s="5">
        <f>VLOOKUP(CONCATENATE($F1125," ",$G1125),AllocFactorMatrix,(J$4+1),FALSE)*$E1132</f>
        <v>2694.6348969510818</v>
      </c>
      <c r="K1125" s="5">
        <f>VLOOKUP(CONCATENATE($F1125," ",$G1125),AllocFactorMatrix,(K$4+1),FALSE)*$E1132</f>
        <v>9870.2931958898425</v>
      </c>
      <c r="L1125" s="5">
        <f>VLOOKUP(CONCATENATE($F1125," ",$G1125),AllocFactorMatrix,(L$4+1),FALSE)*$E1132</f>
        <v>310.68178633996882</v>
      </c>
      <c r="M1125" s="5">
        <f>VLOOKUP(CONCATENATE($F1125," ",$G1125),AllocFactorMatrix,(M$4+1),FALSE)*$E1132</f>
        <v>29.134743793317575</v>
      </c>
      <c r="N1125" s="5">
        <f t="shared" si="614"/>
        <v>10210.109726023129</v>
      </c>
      <c r="O1125" s="5">
        <f>VLOOKUP(CONCATENATE($F1125," ",$G1125),AllocFactorMatrix,(O$4+1),FALSE)*$E1132</f>
        <v>7502.9582592167999</v>
      </c>
      <c r="P1125" s="5">
        <f>VLOOKUP(CONCATENATE($F1125," ",$G1125),AllocFactorMatrix,(P$4+1),FALSE)*$E1132</f>
        <v>1398.0197144890546</v>
      </c>
      <c r="Q1125" s="5">
        <f>VLOOKUP(CONCATENATE($F1125," ",$G1125),AllocFactorMatrix,(Q$4+1),FALSE)*$E1132</f>
        <v>631.73907784984885</v>
      </c>
      <c r="R1125" s="5">
        <f>VLOOKUP(CONCATENATE($F1125," ",$G1125),AllocFactorMatrix,(R$4+1),FALSE)*$E1132</f>
        <v>28.408600167296598</v>
      </c>
      <c r="S1125" s="5">
        <f t="shared" si="616"/>
        <v>9561.1256517229995</v>
      </c>
      <c r="T1125" s="5">
        <f>VLOOKUP(CONCATENATE($F1125," ",$G1125),AllocFactorMatrix,(T$4+1),FALSE)*$E1132</f>
        <v>262.09754961231056</v>
      </c>
      <c r="U1125" s="5">
        <f>VLOOKUP(CONCATENATE($F1125," ",$G1125),AllocFactorMatrix,(U$4+1),FALSE)*$E1132</f>
        <v>4289.1817427419292</v>
      </c>
      <c r="V1125" s="5">
        <f>VLOOKUP(CONCATENATE($F1125," ",$G1125),AllocFactorMatrix,(V$4+1),FALSE)*$E1132</f>
        <v>22668.446029724677</v>
      </c>
      <c r="W1125" s="5">
        <f>VLOOKUP(CONCATENATE($F1125," ",$G1125),AllocFactorMatrix,(W$4+1),FALSE)*$E1132</f>
        <v>4093.5456401609435</v>
      </c>
      <c r="X1125" s="5">
        <f>SUBTOTAL(9,T1125:W1125)</f>
        <v>31313.270962239862</v>
      </c>
      <c r="Y1125" s="5">
        <f>VLOOKUP(CONCATENATE($F1125," ",$G1125),AllocFactorMatrix,(Y$4+1),FALSE)*$E1132</f>
        <v>2304.1465757074138</v>
      </c>
      <c r="Z1125" s="5">
        <f>VLOOKUP(CONCATENATE($F1125," ",$G1125),AllocFactorMatrix,(Z$4+1),FALSE)*$E1132</f>
        <v>38.593574393126175</v>
      </c>
      <c r="AA1125" s="5">
        <f t="shared" si="615"/>
        <v>2342.7401501005402</v>
      </c>
      <c r="AB1125" s="5">
        <f>VLOOKUP(CONCATENATE($F1125," ",$G1125),AllocFactorMatrix,(AB$4+1),FALSE)*$E1132</f>
        <v>29.899723020871935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481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110662</v>
      </c>
      <c r="I1132" s="5">
        <f>VLOOKUP(CONCATENATE($F1132," ",$G1132),AllocFactorMatrix,(I$4+1),FALSE)*$E1132</f>
        <v>54510.21888994149</v>
      </c>
      <c r="J1132" s="5">
        <f>VLOOKUP(CONCATENATE($F1132," ",$G1132),AllocFactorMatrix,(J$4+1),FALSE)*$E1132</f>
        <v>2694.6348969510818</v>
      </c>
      <c r="K1132" s="5">
        <f>VLOOKUP(CONCATENATE($F1132," ",$G1132),AllocFactorMatrix,(K$4+1),FALSE)*$E1132</f>
        <v>9870.2931958898425</v>
      </c>
      <c r="L1132" s="5">
        <f>VLOOKUP(CONCATENATE($F1132," ",$G1132),AllocFactorMatrix,(L$4+1),FALSE)*$E1132</f>
        <v>310.68178633996882</v>
      </c>
      <c r="M1132" s="5">
        <f>VLOOKUP(CONCATENATE($F1132," ",$G1132),AllocFactorMatrix,(M$4+1),FALSE)*$E1132</f>
        <v>29.134743793317575</v>
      </c>
      <c r="N1132" s="5">
        <f t="shared" si="614"/>
        <v>10210.109726023129</v>
      </c>
      <c r="O1132" s="5">
        <f>VLOOKUP(CONCATENATE($F1132," ",$G1132),AllocFactorMatrix,(O$4+1),FALSE)*$E1132</f>
        <v>7502.9582592167999</v>
      </c>
      <c r="P1132" s="5">
        <f>VLOOKUP(CONCATENATE($F1132," ",$G1132),AllocFactorMatrix,(P$4+1),FALSE)*$E1132</f>
        <v>1398.0197144890546</v>
      </c>
      <c r="Q1132" s="5">
        <f>VLOOKUP(CONCATENATE($F1132," ",$G1132),AllocFactorMatrix,(Q$4+1),FALSE)*$E1132</f>
        <v>631.73907784984885</v>
      </c>
      <c r="R1132" s="5">
        <f>VLOOKUP(CONCATENATE($F1132," ",$G1132),AllocFactorMatrix,(R$4+1),FALSE)*$E1132</f>
        <v>28.408600167296598</v>
      </c>
      <c r="S1132" s="5">
        <f t="shared" si="616"/>
        <v>9561.1256517229995</v>
      </c>
      <c r="T1132" s="5">
        <f>VLOOKUP(CONCATENATE($F1132," ",$G1132),AllocFactorMatrix,(T$4+1),FALSE)*$E1132</f>
        <v>262.09754961231056</v>
      </c>
      <c r="U1132" s="5">
        <f>VLOOKUP(CONCATENATE($F1132," ",$G1132),AllocFactorMatrix,(U$4+1),FALSE)*$E1132</f>
        <v>4289.1817427419292</v>
      </c>
      <c r="V1132" s="5">
        <f>VLOOKUP(CONCATENATE($F1132," ",$G1132),AllocFactorMatrix,(V$4+1),FALSE)*$E1132</f>
        <v>22668.446029724677</v>
      </c>
      <c r="W1132" s="5">
        <f>VLOOKUP(CONCATENATE($F1132," ",$G1132),AllocFactorMatrix,(W$4+1),FALSE)*$E1132</f>
        <v>4093.5456401609435</v>
      </c>
      <c r="X1132" s="5">
        <f t="shared" si="618"/>
        <v>31313.270962239862</v>
      </c>
      <c r="Y1132" s="5">
        <f>VLOOKUP(CONCATENATE($F1132," ",$G1132),AllocFactorMatrix,(Y$4+1),FALSE)*$E1132</f>
        <v>2304.1465757074138</v>
      </c>
      <c r="Z1132" s="5">
        <f>VLOOKUP(CONCATENATE($F1132," ",$G1132),AllocFactorMatrix,(Z$4+1),FALSE)*$E1132</f>
        <v>38.593574393126175</v>
      </c>
      <c r="AA1132" s="5">
        <f t="shared" si="615"/>
        <v>2342.7401501005402</v>
      </c>
      <c r="AB1132" s="5">
        <f>VLOOKUP(CONCATENATE($F1132," ",$G1132),AllocFactorMatrix,(AB$4+1),FALSE)*$E1132</f>
        <v>29.899723020871935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10846902.999999994</v>
      </c>
      <c r="I1133" s="5">
        <f>VLOOKUP(CONCATENATE($F1133," ",$G1133),AllocFactorMatrix,(I$4+1),FALSE)*$E1140</f>
        <v>5342999.9169359216</v>
      </c>
      <c r="J1133" s="5">
        <f>VLOOKUP(CONCATENATE($F1133," ",$G1133),AllocFactorMatrix,(J$4+1),FALSE)*$E1140</f>
        <v>264123.57762956916</v>
      </c>
      <c r="K1133" s="5">
        <f>VLOOKUP(CONCATENATE($F1133," ",$G1133),AllocFactorMatrix,(K$4+1),FALSE)*$E1140</f>
        <v>967469.52772746852</v>
      </c>
      <c r="L1133" s="5">
        <f>VLOOKUP(CONCATENATE($F1133," ",$G1133),AllocFactorMatrix,(L$4+1),FALSE)*$E1140</f>
        <v>30452.505831237162</v>
      </c>
      <c r="M1133" s="5">
        <f>VLOOKUP(CONCATENATE($F1133," ",$G1133),AllocFactorMatrix,(M$4+1),FALSE)*$E1140</f>
        <v>2855.7385539387301</v>
      </c>
      <c r="N1133" s="5">
        <f t="shared" ref="N1133:N1140" si="620">SUBTOTAL(9,K1133:M1133)</f>
        <v>1000777.7721126444</v>
      </c>
      <c r="O1133" s="5">
        <f>VLOOKUP(CONCATENATE($F1133," ",$G1133),AllocFactorMatrix,(O$4+1),FALSE)*$E1140</f>
        <v>735427.341370782</v>
      </c>
      <c r="P1133" s="5">
        <f>VLOOKUP(CONCATENATE($F1133," ",$G1133),AllocFactorMatrix,(P$4+1),FALSE)*$E1140</f>
        <v>137031.53959941509</v>
      </c>
      <c r="Q1133" s="5">
        <f>VLOOKUP(CONCATENATE($F1133," ",$G1133),AllocFactorMatrix,(Q$4+1),FALSE)*$E1140</f>
        <v>61922.001217642544</v>
      </c>
      <c r="R1133" s="5">
        <f>VLOOKUP(CONCATENATE($F1133," ",$G1133),AllocFactorMatrix,(R$4+1),FALSE)*$E1140</f>
        <v>2784.5631777886715</v>
      </c>
      <c r="S1133" s="5">
        <f t="shared" si="616"/>
        <v>937165.44536562823</v>
      </c>
      <c r="T1133" s="5">
        <f>VLOOKUP(CONCATENATE($F1133," ",$G1133),AllocFactorMatrix,(T$4+1),FALSE)*$E1140</f>
        <v>25690.360712642283</v>
      </c>
      <c r="U1133" s="5">
        <f>VLOOKUP(CONCATENATE($F1133," ",$G1133),AllocFactorMatrix,(U$4+1),FALSE)*$E1140</f>
        <v>420418.37589138694</v>
      </c>
      <c r="V1133" s="5">
        <f>VLOOKUP(CONCATENATE($F1133," ",$G1133),AllocFactorMatrix,(V$4+1),FALSE)*$E1140</f>
        <v>2221922.9296882283</v>
      </c>
      <c r="W1133" s="5">
        <f>VLOOKUP(CONCATENATE($F1133," ",$G1133),AllocFactorMatrix,(W$4+1),FALSE)*$E1140</f>
        <v>401242.45436462975</v>
      </c>
      <c r="X1133" s="5">
        <f>SUBTOTAL(9,T1133:W1133)</f>
        <v>3069274.1206568875</v>
      </c>
      <c r="Y1133" s="5">
        <f>VLOOKUP(CONCATENATE($F1133," ",$G1133),AllocFactorMatrix,(Y$4+1),FALSE)*$E1140</f>
        <v>225848.56955847965</v>
      </c>
      <c r="Z1133" s="5">
        <f>VLOOKUP(CONCATENATE($F1133," ",$G1133),AllocFactorMatrix,(Z$4+1),FALSE)*$E1140</f>
        <v>3782.8772104744489</v>
      </c>
      <c r="AA1133" s="5">
        <f t="shared" si="615"/>
        <v>229631.44676895411</v>
      </c>
      <c r="AB1133" s="5">
        <f>VLOOKUP(CONCATENATE($F1133," ",$G1133),AllocFactorMatrix,(AB$4+1),FALSE)*$E1140</f>
        <v>2930.7205303922292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482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10846902.999999994</v>
      </c>
      <c r="I1140" s="5">
        <f>VLOOKUP(CONCATENATE($F1140," ",$G1140),AllocFactorMatrix,(I$4+1),FALSE)*$E1140</f>
        <v>5342999.9169359216</v>
      </c>
      <c r="J1140" s="5">
        <f>VLOOKUP(CONCATENATE($F1140," ",$G1140),AllocFactorMatrix,(J$4+1),FALSE)*$E1140</f>
        <v>264123.57762956916</v>
      </c>
      <c r="K1140" s="5">
        <f>VLOOKUP(CONCATENATE($F1140," ",$G1140),AllocFactorMatrix,(K$4+1),FALSE)*$E1140</f>
        <v>967469.52772746852</v>
      </c>
      <c r="L1140" s="5">
        <f>VLOOKUP(CONCATENATE($F1140," ",$G1140),AllocFactorMatrix,(L$4+1),FALSE)*$E1140</f>
        <v>30452.505831237162</v>
      </c>
      <c r="M1140" s="5">
        <f>VLOOKUP(CONCATENATE($F1140," ",$G1140),AllocFactorMatrix,(M$4+1),FALSE)*$E1140</f>
        <v>2855.7385539387301</v>
      </c>
      <c r="N1140" s="5">
        <f t="shared" si="620"/>
        <v>1000777.7721126444</v>
      </c>
      <c r="O1140" s="5">
        <f>VLOOKUP(CONCATENATE($F1140," ",$G1140),AllocFactorMatrix,(O$4+1),FALSE)*$E1140</f>
        <v>735427.341370782</v>
      </c>
      <c r="P1140" s="5">
        <f>VLOOKUP(CONCATENATE($F1140," ",$G1140),AllocFactorMatrix,(P$4+1),FALSE)*$E1140</f>
        <v>137031.53959941509</v>
      </c>
      <c r="Q1140" s="5">
        <f>VLOOKUP(CONCATENATE($F1140," ",$G1140),AllocFactorMatrix,(Q$4+1),FALSE)*$E1140</f>
        <v>61922.001217642544</v>
      </c>
      <c r="R1140" s="5">
        <f>VLOOKUP(CONCATENATE($F1140," ",$G1140),AllocFactorMatrix,(R$4+1),FALSE)*$E1140</f>
        <v>2784.5631777886715</v>
      </c>
      <c r="S1140" s="5">
        <f t="shared" si="616"/>
        <v>937165.44536562823</v>
      </c>
      <c r="T1140" s="5">
        <f>VLOOKUP(CONCATENATE($F1140," ",$G1140),AllocFactorMatrix,(T$4+1),FALSE)*$E1140</f>
        <v>25690.360712642283</v>
      </c>
      <c r="U1140" s="5">
        <f>VLOOKUP(CONCATENATE($F1140," ",$G1140),AllocFactorMatrix,(U$4+1),FALSE)*$E1140</f>
        <v>420418.37589138694</v>
      </c>
      <c r="V1140" s="5">
        <f>VLOOKUP(CONCATENATE($F1140," ",$G1140),AllocFactorMatrix,(V$4+1),FALSE)*$E1140</f>
        <v>2221922.9296882283</v>
      </c>
      <c r="W1140" s="5">
        <f>VLOOKUP(CONCATENATE($F1140," ",$G1140),AllocFactorMatrix,(W$4+1),FALSE)*$E1140</f>
        <v>401242.45436462975</v>
      </c>
      <c r="X1140" s="5">
        <f t="shared" si="621"/>
        <v>3069274.1206568875</v>
      </c>
      <c r="Y1140" s="5">
        <f>VLOOKUP(CONCATENATE($F1140," ",$G1140),AllocFactorMatrix,(Y$4+1),FALSE)*$E1140</f>
        <v>225848.56955847965</v>
      </c>
      <c r="Z1140" s="5">
        <f>VLOOKUP(CONCATENATE($F1140," ",$G1140),AllocFactorMatrix,(Z$4+1),FALSE)*$E1140</f>
        <v>3782.8772104744489</v>
      </c>
      <c r="AA1140" s="5">
        <f t="shared" si="615"/>
        <v>229631.44676895411</v>
      </c>
      <c r="AB1140" s="5">
        <f>VLOOKUP(CONCATENATE($F1140," ",$G1140),AllocFactorMatrix,(AB$4+1),FALSE)*$E1140</f>
        <v>2930.7205303922292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483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18.999999999999989</v>
      </c>
      <c r="I1149" s="5">
        <f>VLOOKUP(CONCATENATE($F1149," ",$G1149),AllocFactorMatrix,(I$4+1),FALSE)*$E1156</f>
        <v>9.3590768186811033</v>
      </c>
      <c r="J1149" s="5">
        <f>VLOOKUP(CONCATENATE($F1149," ",$G1149),AllocFactorMatrix,(J$4+1),FALSE)*$E1156</f>
        <v>0.46265260922512297</v>
      </c>
      <c r="K1149" s="5">
        <f>VLOOKUP(CONCATENATE($F1149," ",$G1149),AllocFactorMatrix,(K$4+1),FALSE)*$E1156</f>
        <v>1.6946699926072817</v>
      </c>
      <c r="L1149" s="5">
        <f>VLOOKUP(CONCATENATE($F1149," ",$G1149),AllocFactorMatrix,(L$4+1),FALSE)*$E1156</f>
        <v>5.3342194614767559E-2</v>
      </c>
      <c r="M1149" s="5">
        <f>VLOOKUP(CONCATENATE($F1149," ",$G1149),AllocFactorMatrix,(M$4+1),FALSE)*$E1156</f>
        <v>5.0022603248905126E-3</v>
      </c>
      <c r="N1149" s="5">
        <f t="shared" ref="N1149:N1180" si="624">SUBTOTAL(9,K1149:M1149)</f>
        <v>1.7530144475469398</v>
      </c>
      <c r="O1149" s="5">
        <f>VLOOKUP(CONCATENATE($F1149," ",$G1149),AllocFactorMatrix,(O$4+1),FALSE)*$E1156</f>
        <v>1.2882128185386057</v>
      </c>
      <c r="P1149" s="5">
        <f>VLOOKUP(CONCATENATE($F1149," ",$G1149),AllocFactorMatrix,(P$4+1),FALSE)*$E1156</f>
        <v>0.24003157881921564</v>
      </c>
      <c r="Q1149" s="5">
        <f>VLOOKUP(CONCATENATE($F1149," ",$G1149),AllocFactorMatrix,(Q$4+1),FALSE)*$E1156</f>
        <v>0.10846580108029069</v>
      </c>
      <c r="R1149" s="5">
        <f>VLOOKUP(CONCATENATE($F1149," ",$G1149),AllocFactorMatrix,(R$4+1),FALSE)*$E1156</f>
        <v>4.8775858305347402E-3</v>
      </c>
      <c r="S1149" s="5">
        <f t="shared" ref="S1149:S1180" si="625">SUBTOTAL(9,O1149:R1149)</f>
        <v>1.6415877842686468</v>
      </c>
      <c r="T1149" s="5">
        <f>VLOOKUP(CONCATENATE($F1149," ",$G1149),AllocFactorMatrix,(T$4+1),FALSE)*$E1156</f>
        <v>4.5000573300987702E-2</v>
      </c>
      <c r="U1149" s="5">
        <f>VLOOKUP(CONCATENATE($F1149," ",$G1149),AllocFactorMatrix,(U$4+1),FALSE)*$E1156</f>
        <v>0.73642671479005128</v>
      </c>
      <c r="V1149" s="5">
        <f>VLOOKUP(CONCATENATE($F1149," ",$G1149),AllocFactorMatrix,(V$4+1),FALSE)*$E1156</f>
        <v>3.8920358801103259</v>
      </c>
      <c r="W1149" s="5">
        <f>VLOOKUP(CONCATENATE($F1149," ",$G1149),AllocFactorMatrix,(W$4+1),FALSE)*$E1156</f>
        <v>0.70283717231803089</v>
      </c>
      <c r="X1149" s="5">
        <f>SUBTOTAL(9,T1149:W1149)</f>
        <v>5.3763003405193954</v>
      </c>
      <c r="Y1149" s="5">
        <f>VLOOKUP(CONCATENATE($F1149," ",$G1149),AllocFactorMatrix,(Y$4+1),FALSE)*$E1156</f>
        <v>0.39560811243643584</v>
      </c>
      <c r="Z1149" s="5">
        <f>VLOOKUP(CONCATENATE($F1149," ",$G1149),AllocFactorMatrix,(Z$4+1),FALSE)*$E1156</f>
        <v>6.6262846638358002E-3</v>
      </c>
      <c r="AA1149" s="5">
        <f t="shared" ref="AA1149:AA1204" si="626">SUBTOTAL(9,Y1149:Z1149)</f>
        <v>0.40223439710027165</v>
      </c>
      <c r="AB1149" s="5">
        <f>VLOOKUP(CONCATENATE($F1149," ",$G1149),AllocFactorMatrix,(AB$4+1),FALSE)*$E1156</f>
        <v>5.1336026585148175E-3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484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18.999999999999989</v>
      </c>
      <c r="I1156" s="5">
        <f>VLOOKUP(CONCATENATE($F1156," ",$G1156),AllocFactorMatrix,(I$4+1),FALSE)*$E1156</f>
        <v>9.3590768186811033</v>
      </c>
      <c r="J1156" s="5">
        <f>VLOOKUP(CONCATENATE($F1156," ",$G1156),AllocFactorMatrix,(J$4+1),FALSE)*$E1156</f>
        <v>0.46265260922512297</v>
      </c>
      <c r="K1156" s="5">
        <f>VLOOKUP(CONCATENATE($F1156," ",$G1156),AllocFactorMatrix,(K$4+1),FALSE)*$E1156</f>
        <v>1.6946699926072817</v>
      </c>
      <c r="L1156" s="5">
        <f>VLOOKUP(CONCATENATE($F1156," ",$G1156),AllocFactorMatrix,(L$4+1),FALSE)*$E1156</f>
        <v>5.3342194614767559E-2</v>
      </c>
      <c r="M1156" s="5">
        <f>VLOOKUP(CONCATENATE($F1156," ",$G1156),AllocFactorMatrix,(M$4+1),FALSE)*$E1156</f>
        <v>5.0022603248905126E-3</v>
      </c>
      <c r="N1156" s="5">
        <f t="shared" si="624"/>
        <v>1.7530144475469398</v>
      </c>
      <c r="O1156" s="5">
        <f>VLOOKUP(CONCATENATE($F1156," ",$G1156),AllocFactorMatrix,(O$4+1),FALSE)*$E1156</f>
        <v>1.2882128185386057</v>
      </c>
      <c r="P1156" s="5">
        <f>VLOOKUP(CONCATENATE($F1156," ",$G1156),AllocFactorMatrix,(P$4+1),FALSE)*$E1156</f>
        <v>0.24003157881921564</v>
      </c>
      <c r="Q1156" s="5">
        <f>VLOOKUP(CONCATENATE($F1156," ",$G1156),AllocFactorMatrix,(Q$4+1),FALSE)*$E1156</f>
        <v>0.10846580108029069</v>
      </c>
      <c r="R1156" s="5">
        <f>VLOOKUP(CONCATENATE($F1156," ",$G1156),AllocFactorMatrix,(R$4+1),FALSE)*$E1156</f>
        <v>4.8775858305347402E-3</v>
      </c>
      <c r="S1156" s="5">
        <f t="shared" si="625"/>
        <v>1.6415877842686468</v>
      </c>
      <c r="T1156" s="5">
        <f>VLOOKUP(CONCATENATE($F1156," ",$G1156),AllocFactorMatrix,(T$4+1),FALSE)*$E1156</f>
        <v>4.5000573300987702E-2</v>
      </c>
      <c r="U1156" s="5">
        <f>VLOOKUP(CONCATENATE($F1156," ",$G1156),AllocFactorMatrix,(U$4+1),FALSE)*$E1156</f>
        <v>0.73642671479005128</v>
      </c>
      <c r="V1156" s="5">
        <f>VLOOKUP(CONCATENATE($F1156," ",$G1156),AllocFactorMatrix,(V$4+1),FALSE)*$E1156</f>
        <v>3.8920358801103259</v>
      </c>
      <c r="W1156" s="5">
        <f>VLOOKUP(CONCATENATE($F1156," ",$G1156),AllocFactorMatrix,(W$4+1),FALSE)*$E1156</f>
        <v>0.70283717231803089</v>
      </c>
      <c r="X1156" s="5">
        <f t="shared" si="627"/>
        <v>5.3763003405193954</v>
      </c>
      <c r="Y1156" s="5">
        <f>VLOOKUP(CONCATENATE($F1156," ",$G1156),AllocFactorMatrix,(Y$4+1),FALSE)*$E1156</f>
        <v>0.39560811243643584</v>
      </c>
      <c r="Z1156" s="5">
        <f>VLOOKUP(CONCATENATE($F1156," ",$G1156),AllocFactorMatrix,(Z$4+1),FALSE)*$E1156</f>
        <v>6.6262846638358002E-3</v>
      </c>
      <c r="AA1156" s="5">
        <f t="shared" si="626"/>
        <v>0.40223439710027165</v>
      </c>
      <c r="AB1156" s="5">
        <f>VLOOKUP(CONCATENATE($F1156," ",$G1156),AllocFactorMatrix,(AB$4+1),FALSE)*$E1156</f>
        <v>5.1336026585148175E-3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485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1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2025833.1936311657</v>
      </c>
      <c r="I1165" s="54">
        <f>VLOOKUP(CONCATENATE($F1165," ",$G1165),AllocFactorMatrix,(I$4+1),FALSE)*$E1172</f>
        <v>997890.97268569213</v>
      </c>
      <c r="J1165" s="54">
        <f>VLOOKUP(CONCATENATE($F1165," ",$G1165),AllocFactorMatrix,(J$4+1),FALSE)*$E1172</f>
        <v>49329.316467806457</v>
      </c>
      <c r="K1165" s="54">
        <f>VLOOKUP(CONCATENATE($F1165," ",$G1165),AllocFactorMatrix,(K$4+1),FALSE)*$E1172</f>
        <v>180690.45911971125</v>
      </c>
      <c r="L1165" s="54">
        <f>VLOOKUP(CONCATENATE($F1165," ",$G1165),AllocFactorMatrix,(L$4+1),FALSE)*$E1172</f>
        <v>5687.4941300910396</v>
      </c>
      <c r="M1165" s="54">
        <f>VLOOKUP(CONCATENATE($F1165," ",$G1165),AllocFactorMatrix,(M$4+1),FALSE)*$E1172</f>
        <v>533.35500049196946</v>
      </c>
      <c r="N1165" s="54">
        <f t="shared" ref="N1165:N1172" si="630">SUBTOTAL(9,K1165:M1165)</f>
        <v>186911.30825029427</v>
      </c>
      <c r="O1165" s="54">
        <f>VLOOKUP(CONCATENATE($F1165," ",$G1165),AllocFactorMatrix,(O$4+1),FALSE)*$E1172</f>
        <v>137352.85727666679</v>
      </c>
      <c r="P1165" s="54">
        <f>VLOOKUP(CONCATENATE($F1165," ",$G1165),AllocFactorMatrix,(P$4+1),FALSE)*$E1172</f>
        <v>25592.83894166645</v>
      </c>
      <c r="Q1165" s="54">
        <f>VLOOKUP(CONCATENATE($F1165," ",$G1165),AllocFactorMatrix,(Q$4+1),FALSE)*$E1172</f>
        <v>11564.927379065688</v>
      </c>
      <c r="R1165" s="54">
        <f>VLOOKUP(CONCATENATE($F1165," ",$G1165),AllocFactorMatrix,(R$4+1),FALSE)*$E1172</f>
        <v>520.06185685696391</v>
      </c>
      <c r="S1165" s="54">
        <f t="shared" ref="S1165:S1172" si="631">SUBTOTAL(9,O1165:R1165)</f>
        <v>175030.6854542559</v>
      </c>
      <c r="T1165" s="54">
        <f>VLOOKUP(CONCATENATE($F1165," ",$G1165),AllocFactorMatrix,(T$4+1),FALSE)*$E1172</f>
        <v>4798.087111872278</v>
      </c>
      <c r="U1165" s="54">
        <f>VLOOKUP(CONCATENATE($F1165," ",$G1165),AllocFactorMatrix,(U$4+1),FALSE)*$E1172</f>
        <v>78519.87807886512</v>
      </c>
      <c r="V1165" s="54">
        <f>VLOOKUP(CONCATENATE($F1165," ",$G1165),AllocFactorMatrix,(V$4+1),FALSE)*$E1172</f>
        <v>414979.76193320984</v>
      </c>
      <c r="W1165" s="54">
        <f>VLOOKUP(CONCATENATE($F1165," ",$G1165),AllocFactorMatrix,(W$4+1),FALSE)*$E1172</f>
        <v>74938.467021038654</v>
      </c>
      <c r="X1165" s="54">
        <f>SUBTOTAL(9,T1165:W1165)</f>
        <v>573236.19414498587</v>
      </c>
      <c r="Y1165" s="54">
        <f>VLOOKUP(CONCATENATE($F1165," ",$G1165),AllocFactorMatrix,(Y$4+1),FALSE)*$E1172</f>
        <v>42180.844518079059</v>
      </c>
      <c r="Z1165" s="54">
        <f>VLOOKUP(CONCATENATE($F1165," ",$G1165),AllocFactorMatrix,(Z$4+1),FALSE)*$E1172</f>
        <v>706.51302223408914</v>
      </c>
      <c r="AA1165" s="54">
        <f t="shared" si="626"/>
        <v>42887.357540313147</v>
      </c>
      <c r="AB1165" s="54">
        <f>VLOOKUP(CONCATENATE($F1165," ",$G1165),AllocFactorMatrix,(AB$4+1),FALSE)*$E1172</f>
        <v>547.35908781750084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1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1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1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1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1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533309.80636883515</v>
      </c>
      <c r="I1170" s="54">
        <f>VLOOKUP(CONCATENATE($F1170," ",$G1170),AllocFactorMatrix,(I$4+1),FALSE)*$E1172</f>
        <v>200112.28604151928</v>
      </c>
      <c r="J1170" s="54">
        <f>VLOOKUP(CONCATENATE($F1170," ",$G1170),AllocFactorMatrix,(J$4+1),FALSE)*$E1172</f>
        <v>12968.569220005847</v>
      </c>
      <c r="K1170" s="54">
        <f>VLOOKUP(CONCATENATE($F1170," ",$G1170),AllocFactorMatrix,(K$4+1),FALSE)*$E1172</f>
        <v>43510.955574408261</v>
      </c>
      <c r="L1170" s="54">
        <f>VLOOKUP(CONCATENATE($F1170," ",$G1170),AllocFactorMatrix,(L$4+1),FALSE)*$E1172</f>
        <v>1382.8769481796623</v>
      </c>
      <c r="M1170" s="54">
        <f>VLOOKUP(CONCATENATE($F1170," ",$G1170),AllocFactorMatrix,(M$4+1),FALSE)*$E1172</f>
        <v>127.48508850028099</v>
      </c>
      <c r="N1170" s="54">
        <f t="shared" si="630"/>
        <v>45021.317611088205</v>
      </c>
      <c r="O1170" s="54">
        <f>VLOOKUP(CONCATENATE($F1170," ",$G1170),AllocFactorMatrix,(O$4+1),FALSE)*$E1172</f>
        <v>39669.545316812531</v>
      </c>
      <c r="P1170" s="54">
        <f>VLOOKUP(CONCATENATE($F1170," ",$G1170),AllocFactorMatrix,(P$4+1),FALSE)*$E1172</f>
        <v>7353.970393602779</v>
      </c>
      <c r="Q1170" s="54">
        <f>VLOOKUP(CONCATENATE($F1170," ",$G1170),AllocFactorMatrix,(Q$4+1),FALSE)*$E1172</f>
        <v>3341.4559151646399</v>
      </c>
      <c r="R1170" s="54">
        <f>VLOOKUP(CONCATENATE($F1170," ",$G1170),AllocFactorMatrix,(R$4+1),FALSE)*$E1172</f>
        <v>154.82348013172609</v>
      </c>
      <c r="S1170" s="54">
        <f t="shared" si="631"/>
        <v>50519.795105711673</v>
      </c>
      <c r="T1170" s="54">
        <f>VLOOKUP(CONCATENATE($F1170," ",$G1170),AllocFactorMatrix,(T$4+1),FALSE)*$E1172</f>
        <v>1520.2121501781867</v>
      </c>
      <c r="U1170" s="54">
        <f>VLOOKUP(CONCATENATE($F1170," ",$G1170),AllocFactorMatrix,(U$4+1),FALSE)*$E1172</f>
        <v>26692.647958299473</v>
      </c>
      <c r="V1170" s="54">
        <f>VLOOKUP(CONCATENATE($F1170," ",$G1170),AllocFactorMatrix,(V$4+1),FALSE)*$E1172</f>
        <v>151549.77288395254</v>
      </c>
      <c r="W1170" s="54">
        <f>VLOOKUP(CONCATENATE($F1170," ",$G1170),AllocFactorMatrix,(W$4+1),FALSE)*$E1172</f>
        <v>28752.538887405866</v>
      </c>
      <c r="X1170" s="54">
        <f t="shared" si="632"/>
        <v>208515.17187983604</v>
      </c>
      <c r="Y1170" s="54">
        <f>VLOOKUP(CONCATENATE($F1170," ",$G1170),AllocFactorMatrix,(Y$4+1),FALSE)*$E1172</f>
        <v>10747.675604057136</v>
      </c>
      <c r="Z1170" s="54">
        <f>VLOOKUP(CONCATENATE($F1170," ",$G1170),AllocFactorMatrix,(Z$4+1),FALSE)*$E1172</f>
        <v>174.95502537884533</v>
      </c>
      <c r="AA1170" s="54">
        <f t="shared" si="626"/>
        <v>10922.630629435982</v>
      </c>
      <c r="AB1170" s="54">
        <f>VLOOKUP(CONCATENATE($F1170," ",$G1170),AllocFactorMatrix,(AB$4+1),FALSE)*$E1172</f>
        <v>195.14825736044904</v>
      </c>
      <c r="AC1170" s="54">
        <f>VLOOKUP(CONCATENATE($F1170," ",$G1170),AllocFactorMatrix,(AC$4+1),FALSE)*$E1172</f>
        <v>4219.8197460457022</v>
      </c>
      <c r="AD1170" s="54">
        <f>VLOOKUP(CONCATENATE($F1170," ",$G1170),AllocFactorMatrix,(AD$4+1),FALSE)*$E1172</f>
        <v>835.06787783178765</v>
      </c>
    </row>
    <row r="1171" spans="1:30" s="51" customFormat="1" hidden="1" outlineLevel="1">
      <c r="A1171" s="56"/>
      <c r="B1171" s="111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1"/>
      <c r="C1172" s="55"/>
      <c r="D1172" s="55" t="s">
        <v>486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1198003.2587272113</v>
      </c>
      <c r="J1172" s="54">
        <f>VLOOKUP(CONCATENATE($F1172," ",$G1172),AllocFactorMatrix,(J$4+1),FALSE)*$E1172</f>
        <v>62297.885687812297</v>
      </c>
      <c r="K1172" s="54">
        <f>VLOOKUP(CONCATENATE($F1172," ",$G1172),AllocFactorMatrix,(K$4+1),FALSE)*$E1172</f>
        <v>224201.41469411951</v>
      </c>
      <c r="L1172" s="54">
        <f>VLOOKUP(CONCATENATE($F1172," ",$G1172),AllocFactorMatrix,(L$4+1),FALSE)*$E1172</f>
        <v>7070.3710782707012</v>
      </c>
      <c r="M1172" s="54">
        <f>VLOOKUP(CONCATENATE($F1172," ",$G1172),AllocFactorMatrix,(M$4+1),FALSE)*$E1172</f>
        <v>660.84008899225046</v>
      </c>
      <c r="N1172" s="54">
        <f t="shared" si="630"/>
        <v>231932.62586138246</v>
      </c>
      <c r="O1172" s="54">
        <f>VLOOKUP(CONCATENATE($F1172," ",$G1172),AllocFactorMatrix,(O$4+1),FALSE)*$E1172</f>
        <v>177022.40259347935</v>
      </c>
      <c r="P1172" s="54">
        <f>VLOOKUP(CONCATENATE($F1172," ",$G1172),AllocFactorMatrix,(P$4+1),FALSE)*$E1172</f>
        <v>32946.809335269223</v>
      </c>
      <c r="Q1172" s="54">
        <f>VLOOKUP(CONCATENATE($F1172," ",$G1172),AllocFactorMatrix,(Q$4+1),FALSE)*$E1172</f>
        <v>14906.383294230325</v>
      </c>
      <c r="R1172" s="54">
        <f>VLOOKUP(CONCATENATE($F1172," ",$G1172),AllocFactorMatrix,(R$4+1),FALSE)*$E1172</f>
        <v>674.88533698869003</v>
      </c>
      <c r="S1172" s="54">
        <f t="shared" si="631"/>
        <v>225550.4805599676</v>
      </c>
      <c r="T1172" s="54">
        <f>VLOOKUP(CONCATENATE($F1172," ",$G1172),AllocFactorMatrix,(T$4+1),FALSE)*$E1172</f>
        <v>6318.2992620504647</v>
      </c>
      <c r="U1172" s="54">
        <f>VLOOKUP(CONCATENATE($F1172," ",$G1172),AllocFactorMatrix,(U$4+1),FALSE)*$E1172</f>
        <v>105212.52603716459</v>
      </c>
      <c r="V1172" s="54">
        <f>VLOOKUP(CONCATENATE($F1172," ",$G1172),AllocFactorMatrix,(V$4+1),FALSE)*$E1172</f>
        <v>566529.53481716232</v>
      </c>
      <c r="W1172" s="54">
        <f>VLOOKUP(CONCATENATE($F1172," ",$G1172),AllocFactorMatrix,(W$4+1),FALSE)*$E1172</f>
        <v>103691.00590844451</v>
      </c>
      <c r="X1172" s="54">
        <f t="shared" si="632"/>
        <v>781751.36602482188</v>
      </c>
      <c r="Y1172" s="54">
        <f>VLOOKUP(CONCATENATE($F1172," ",$G1172),AllocFactorMatrix,(Y$4+1),FALSE)*$E1172</f>
        <v>52928.5201221362</v>
      </c>
      <c r="Z1172" s="54">
        <f>VLOOKUP(CONCATENATE($F1172," ",$G1172),AllocFactorMatrix,(Z$4+1),FALSE)*$E1172</f>
        <v>881.46804761293447</v>
      </c>
      <c r="AA1172" s="54">
        <f t="shared" si="626"/>
        <v>53809.988169749136</v>
      </c>
      <c r="AB1172" s="54">
        <f>VLOOKUP(CONCATENATE($F1172," ",$G1172),AllocFactorMatrix,(AB$4+1),FALSE)*$E1172</f>
        <v>742.5073451779499</v>
      </c>
      <c r="AC1172" s="54">
        <f>VLOOKUP(CONCATENATE($F1172," ",$G1172),AllocFactorMatrix,(AC$4+1),FALSE)*$E1172</f>
        <v>4219.8197460457022</v>
      </c>
      <c r="AD1172" s="54">
        <f>VLOOKUP(CONCATENATE($F1172," ",$G1172),AllocFactorMatrix,(AD$4+1),FALSE)*$E1172</f>
        <v>835.06787783178765</v>
      </c>
    </row>
    <row r="1173" spans="1:30" s="51" customFormat="1" hidden="1" outlineLevel="1">
      <c r="A1173" s="56"/>
      <c r="B1173" s="111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1612431</v>
      </c>
      <c r="I1173" s="54">
        <f>VLOOKUP(CONCATENATE($F1173," ",$G1173),AllocFactorMatrix,(I$4+1),FALSE)*$E1180</f>
        <v>794256.08388540999</v>
      </c>
      <c r="J1173" s="54">
        <f>VLOOKUP(CONCATENATE($F1173," ",$G1173),AllocFactorMatrix,(J$4+1),FALSE)*$E1180</f>
        <v>39262.916281340746</v>
      </c>
      <c r="K1173" s="54">
        <f>VLOOKUP(CONCATENATE($F1173," ",$G1173),AllocFactorMatrix,(K$4+1),FALSE)*$E1180</f>
        <v>143817.81214998694</v>
      </c>
      <c r="L1173" s="54">
        <f>VLOOKUP(CONCATENATE($F1173," ",$G1173),AllocFactorMatrix,(L$4+1),FALSE)*$E1180</f>
        <v>4526.8741160465406</v>
      </c>
      <c r="M1173" s="54">
        <f>VLOOKUP(CONCATENATE($F1173," ",$G1173),AllocFactorMatrix,(M$4+1),FALSE)*$E1180</f>
        <v>424.51576936439653</v>
      </c>
      <c r="N1173" s="54">
        <f t="shared" si="624"/>
        <v>148769.20203539787</v>
      </c>
      <c r="O1173" s="54">
        <f>VLOOKUP(CONCATENATE($F1173," ",$G1173),AllocFactorMatrix,(O$4+1),FALSE)*$E1180</f>
        <v>109323.90964258014</v>
      </c>
      <c r="P1173" s="54">
        <f>VLOOKUP(CONCATENATE($F1173," ",$G1173),AllocFactorMatrix,(P$4+1),FALSE)*$E1180</f>
        <v>20370.22940352877</v>
      </c>
      <c r="Q1173" s="54">
        <f>VLOOKUP(CONCATENATE($F1173," ",$G1173),AllocFactorMatrix,(Q$4+1),FALSE)*$E1180</f>
        <v>9204.9273737733783</v>
      </c>
      <c r="R1173" s="54">
        <f>VLOOKUP(CONCATENATE($F1173," ",$G1173),AllocFactorMatrix,(R$4+1),FALSE)*$E1180</f>
        <v>413.93529464815583</v>
      </c>
      <c r="S1173" s="54">
        <f t="shared" si="625"/>
        <v>139313.00171453046</v>
      </c>
      <c r="T1173" s="54">
        <f>VLOOKUP(CONCATENATE($F1173," ",$G1173),AllocFactorMatrix,(T$4+1),FALSE)*$E1180</f>
        <v>3818.9641793834157</v>
      </c>
      <c r="U1173" s="54">
        <f>VLOOKUP(CONCATENATE($F1173," ",$G1173),AllocFactorMatrix,(U$4+1),FALSE)*$E1180</f>
        <v>62496.698113454593</v>
      </c>
      <c r="V1173" s="54">
        <f>VLOOKUP(CONCATENATE($F1173," ",$G1173),AllocFactorMatrix,(V$4+1),FALSE)*$E1180</f>
        <v>330296.80558958807</v>
      </c>
      <c r="W1173" s="54">
        <f>VLOOKUP(CONCATENATE($F1173," ",$G1173),AllocFactorMatrix,(W$4+1),FALSE)*$E1180</f>
        <v>59646.128663049196</v>
      </c>
      <c r="X1173" s="54">
        <f>SUBTOTAL(9,T1173:W1173)</f>
        <v>456258.5965454753</v>
      </c>
      <c r="Y1173" s="54">
        <f>VLOOKUP(CONCATENATE($F1173," ",$G1173),AllocFactorMatrix,(Y$4+1),FALSE)*$E1180</f>
        <v>33573.199175999718</v>
      </c>
      <c r="Z1173" s="54">
        <f>VLOOKUP(CONCATENATE($F1173," ",$G1173),AllocFactorMatrix,(Z$4+1),FALSE)*$E1180</f>
        <v>562.33825298912757</v>
      </c>
      <c r="AA1173" s="54">
        <f t="shared" ref="AA1173:AA1180" si="633">SUBTOTAL(9,Y1173:Z1173)</f>
        <v>34135.537428988842</v>
      </c>
      <c r="AB1173" s="54">
        <f>VLOOKUP(CONCATENATE($F1173," ",$G1173),AllocFactorMatrix,(AB$4+1),FALSE)*$E1180</f>
        <v>435.66210885640555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1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1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1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1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1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1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1"/>
      <c r="C1180" s="55"/>
      <c r="D1180" s="55" t="s">
        <v>487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1612431</v>
      </c>
      <c r="I1180" s="54">
        <f>VLOOKUP(CONCATENATE($F1180," ",$G1180),AllocFactorMatrix,(I$4+1),FALSE)*$E1180</f>
        <v>794256.08388540999</v>
      </c>
      <c r="J1180" s="54">
        <f>VLOOKUP(CONCATENATE($F1180," ",$G1180),AllocFactorMatrix,(J$4+1),FALSE)*$E1180</f>
        <v>39262.916281340746</v>
      </c>
      <c r="K1180" s="54">
        <f>VLOOKUP(CONCATENATE($F1180," ",$G1180),AllocFactorMatrix,(K$4+1),FALSE)*$E1180</f>
        <v>143817.81214998694</v>
      </c>
      <c r="L1180" s="54">
        <f>VLOOKUP(CONCATENATE($F1180," ",$G1180),AllocFactorMatrix,(L$4+1),FALSE)*$E1180</f>
        <v>4526.8741160465406</v>
      </c>
      <c r="M1180" s="54">
        <f>VLOOKUP(CONCATENATE($F1180," ",$G1180),AllocFactorMatrix,(M$4+1),FALSE)*$E1180</f>
        <v>424.51576936439653</v>
      </c>
      <c r="N1180" s="54">
        <f t="shared" si="624"/>
        <v>148769.20203539787</v>
      </c>
      <c r="O1180" s="54">
        <f>VLOOKUP(CONCATENATE($F1180," ",$G1180),AllocFactorMatrix,(O$4+1),FALSE)*$E1180</f>
        <v>109323.90964258014</v>
      </c>
      <c r="P1180" s="54">
        <f>VLOOKUP(CONCATENATE($F1180," ",$G1180),AllocFactorMatrix,(P$4+1),FALSE)*$E1180</f>
        <v>20370.22940352877</v>
      </c>
      <c r="Q1180" s="54">
        <f>VLOOKUP(CONCATENATE($F1180," ",$G1180),AllocFactorMatrix,(Q$4+1),FALSE)*$E1180</f>
        <v>9204.9273737733783</v>
      </c>
      <c r="R1180" s="54">
        <f>VLOOKUP(CONCATENATE($F1180," ",$G1180),AllocFactorMatrix,(R$4+1),FALSE)*$E1180</f>
        <v>413.93529464815583</v>
      </c>
      <c r="S1180" s="54">
        <f t="shared" si="625"/>
        <v>139313.00171453046</v>
      </c>
      <c r="T1180" s="54">
        <f>VLOOKUP(CONCATENATE($F1180," ",$G1180),AllocFactorMatrix,(T$4+1),FALSE)*$E1180</f>
        <v>3818.9641793834157</v>
      </c>
      <c r="U1180" s="54">
        <f>VLOOKUP(CONCATENATE($F1180," ",$G1180),AllocFactorMatrix,(U$4+1),FALSE)*$E1180</f>
        <v>62496.698113454593</v>
      </c>
      <c r="V1180" s="54">
        <f>VLOOKUP(CONCATENATE($F1180," ",$G1180),AllocFactorMatrix,(V$4+1),FALSE)*$E1180</f>
        <v>330296.80558958807</v>
      </c>
      <c r="W1180" s="54">
        <f>VLOOKUP(CONCATENATE($F1180," ",$G1180),AllocFactorMatrix,(W$4+1),FALSE)*$E1180</f>
        <v>59646.128663049196</v>
      </c>
      <c r="X1180" s="54">
        <f t="shared" si="634"/>
        <v>456258.5965454753</v>
      </c>
      <c r="Y1180" s="54">
        <f>VLOOKUP(CONCATENATE($F1180," ",$G1180),AllocFactorMatrix,(Y$4+1),FALSE)*$E1180</f>
        <v>33573.199175999718</v>
      </c>
      <c r="Z1180" s="54">
        <f>VLOOKUP(CONCATENATE($F1180," ",$G1180),AllocFactorMatrix,(Z$4+1),FALSE)*$E1180</f>
        <v>562.33825298912757</v>
      </c>
      <c r="AA1180" s="54">
        <f t="shared" si="633"/>
        <v>34135.537428988842</v>
      </c>
      <c r="AB1180" s="54">
        <f>VLOOKUP(CONCATENATE($F1180," ",$G1180),AllocFactorMatrix,(AB$4+1),FALSE)*$E1180</f>
        <v>435.66210885640555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488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1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4640308.9999999991</v>
      </c>
      <c r="I1189" s="54">
        <f>VLOOKUP(CONCATENATE($F1189," ",$G1189),AllocFactorMatrix,(I$4+1),FALSE)*$E1196</f>
        <v>2285737.2838640679</v>
      </c>
      <c r="J1189" s="54">
        <f>VLOOKUP(CONCATENATE($F1189," ",$G1189),AllocFactorMatrix,(J$4+1),FALSE)*$E1196</f>
        <v>112992.1613926748</v>
      </c>
      <c r="K1189" s="54">
        <f>VLOOKUP(CONCATENATE($F1189," ",$G1189),AllocFactorMatrix,(K$4+1),FALSE)*$E1196</f>
        <v>413883.81151186855</v>
      </c>
      <c r="L1189" s="54">
        <f>VLOOKUP(CONCATENATE($F1189," ",$G1189),AllocFactorMatrix,(L$4+1),FALSE)*$E1196</f>
        <v>13027.592934245129</v>
      </c>
      <c r="M1189" s="54">
        <f>VLOOKUP(CONCATENATE($F1189," ",$G1189),AllocFactorMatrix,(M$4+1),FALSE)*$E1196</f>
        <v>1221.6859792595983</v>
      </c>
      <c r="N1189" s="54">
        <f t="shared" si="636"/>
        <v>428133.09042537329</v>
      </c>
      <c r="O1189" s="54">
        <f>VLOOKUP(CONCATENATE($F1189," ",$G1189),AllocFactorMatrix,(O$4+1),FALSE)*$E1196</f>
        <v>314616.08083052945</v>
      </c>
      <c r="P1189" s="54">
        <f>VLOOKUP(CONCATENATE($F1189," ",$G1189),AllocFactorMatrix,(P$4+1),FALSE)*$E1196</f>
        <v>58622.141867316612</v>
      </c>
      <c r="Q1189" s="54">
        <f>VLOOKUP(CONCATENATE($F1189," ",$G1189),AllocFactorMatrix,(Q$4+1),FALSE)*$E1196</f>
        <v>26490.254365530665</v>
      </c>
      <c r="R1189" s="54">
        <f>VLOOKUP(CONCATENATE($F1189," ",$G1189),AllocFactorMatrix,(R$4+1),FALSE)*$E1196</f>
        <v>1191.237127773833</v>
      </c>
      <c r="S1189" s="54">
        <f t="shared" si="637"/>
        <v>400919.71419115056</v>
      </c>
      <c r="T1189" s="54">
        <f>VLOOKUP(CONCATENATE($F1189," ",$G1189),AllocFactorMatrix,(T$4+1),FALSE)*$E1196</f>
        <v>10990.345541775418</v>
      </c>
      <c r="U1189" s="54">
        <f>VLOOKUP(CONCATENATE($F1189," ",$G1189),AllocFactorMatrix,(U$4+1),FALSE)*$E1196</f>
        <v>179855.13223582675</v>
      </c>
      <c r="V1189" s="54">
        <f>VLOOKUP(CONCATENATE($F1189," ",$G1189),AllocFactorMatrix,(V$4+1),FALSE)*$E1196</f>
        <v>950539.4275157298</v>
      </c>
      <c r="W1189" s="54">
        <f>VLOOKUP(CONCATENATE($F1189," ",$G1189),AllocFactorMatrix,(W$4+1),FALSE)*$E1196</f>
        <v>171651.66611799522</v>
      </c>
      <c r="X1189" s="54">
        <f>SUBTOTAL(9,T1189:W1189)</f>
        <v>1313036.5714113272</v>
      </c>
      <c r="Y1189" s="54">
        <f>VLOOKUP(CONCATENATE($F1189," ",$G1189),AllocFactorMatrix,(Y$4+1),FALSE)*$E1196</f>
        <v>96618.099190095003</v>
      </c>
      <c r="Z1189" s="54">
        <f>VLOOKUP(CONCATENATE($F1189," ",$G1189),AllocFactorMatrix,(Z$4+1),FALSE)*$E1196</f>
        <v>1618.3162295873283</v>
      </c>
      <c r="AA1189" s="54">
        <f t="shared" ref="AA1189:AA1196" si="639">SUBTOTAL(9,Y1189:Z1189)</f>
        <v>98236.415419682337</v>
      </c>
      <c r="AB1189" s="54">
        <f>VLOOKUP(CONCATENATE($F1189," ",$G1189),AllocFactorMatrix,(AB$4+1),FALSE)*$E1196</f>
        <v>1253.763295722644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1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1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1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1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1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1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1"/>
      <c r="C1196" s="55"/>
      <c r="D1196" s="55" t="s">
        <v>489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4640308.9999999991</v>
      </c>
      <c r="I1196" s="54">
        <f>VLOOKUP(CONCATENATE($F1196," ",$G1196),AllocFactorMatrix,(I$4+1),FALSE)*$E1196</f>
        <v>2285737.2838640679</v>
      </c>
      <c r="J1196" s="54">
        <f>VLOOKUP(CONCATENATE($F1196," ",$G1196),AllocFactorMatrix,(J$4+1),FALSE)*$E1196</f>
        <v>112992.1613926748</v>
      </c>
      <c r="K1196" s="54">
        <f>VLOOKUP(CONCATENATE($F1196," ",$G1196),AllocFactorMatrix,(K$4+1),FALSE)*$E1196</f>
        <v>413883.81151186855</v>
      </c>
      <c r="L1196" s="54">
        <f>VLOOKUP(CONCATENATE($F1196," ",$G1196),AllocFactorMatrix,(L$4+1),FALSE)*$E1196</f>
        <v>13027.592934245129</v>
      </c>
      <c r="M1196" s="54">
        <f>VLOOKUP(CONCATENATE($F1196," ",$G1196),AllocFactorMatrix,(M$4+1),FALSE)*$E1196</f>
        <v>1221.6859792595983</v>
      </c>
      <c r="N1196" s="54">
        <f t="shared" si="636"/>
        <v>428133.09042537329</v>
      </c>
      <c r="O1196" s="54">
        <f>VLOOKUP(CONCATENATE($F1196," ",$G1196),AllocFactorMatrix,(O$4+1),FALSE)*$E1196</f>
        <v>314616.08083052945</v>
      </c>
      <c r="P1196" s="54">
        <f>VLOOKUP(CONCATENATE($F1196," ",$G1196),AllocFactorMatrix,(P$4+1),FALSE)*$E1196</f>
        <v>58622.141867316612</v>
      </c>
      <c r="Q1196" s="54">
        <f>VLOOKUP(CONCATENATE($F1196," ",$G1196),AllocFactorMatrix,(Q$4+1),FALSE)*$E1196</f>
        <v>26490.254365530665</v>
      </c>
      <c r="R1196" s="54">
        <f>VLOOKUP(CONCATENATE($F1196," ",$G1196),AllocFactorMatrix,(R$4+1),FALSE)*$E1196</f>
        <v>1191.237127773833</v>
      </c>
      <c r="S1196" s="54">
        <f t="shared" si="637"/>
        <v>400919.71419115056</v>
      </c>
      <c r="T1196" s="54">
        <f>VLOOKUP(CONCATENATE($F1196," ",$G1196),AllocFactorMatrix,(T$4+1),FALSE)*$E1196</f>
        <v>10990.345541775418</v>
      </c>
      <c r="U1196" s="54">
        <f>VLOOKUP(CONCATENATE($F1196," ",$G1196),AllocFactorMatrix,(U$4+1),FALSE)*$E1196</f>
        <v>179855.13223582675</v>
      </c>
      <c r="V1196" s="54">
        <f>VLOOKUP(CONCATENATE($F1196," ",$G1196),AllocFactorMatrix,(V$4+1),FALSE)*$E1196</f>
        <v>950539.4275157298</v>
      </c>
      <c r="W1196" s="54">
        <f>VLOOKUP(CONCATENATE($F1196," ",$G1196),AllocFactorMatrix,(W$4+1),FALSE)*$E1196</f>
        <v>171651.66611799522</v>
      </c>
      <c r="X1196" s="54">
        <f t="shared" si="640"/>
        <v>1313036.5714113272</v>
      </c>
      <c r="Y1196" s="54">
        <f>VLOOKUP(CONCATENATE($F1196," ",$G1196),AllocFactorMatrix,(Y$4+1),FALSE)*$E1196</f>
        <v>96618.099190095003</v>
      </c>
      <c r="Z1196" s="54">
        <f>VLOOKUP(CONCATENATE($F1196," ",$G1196),AllocFactorMatrix,(Z$4+1),FALSE)*$E1196</f>
        <v>1618.3162295873283</v>
      </c>
      <c r="AA1196" s="54">
        <f t="shared" si="639"/>
        <v>98236.415419682337</v>
      </c>
      <c r="AB1196" s="54">
        <f>VLOOKUP(CONCATENATE($F1196," ",$G1196),AllocFactorMatrix,(AB$4+1),FALSE)*$E1196</f>
        <v>1253.763295722644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1806778.9999999998</v>
      </c>
      <c r="I1197" s="5">
        <f>VLOOKUP(CONCATENATE($F1197," ",$G1197),AllocFactorMatrix,(I$4+1),FALSE)*$E1204</f>
        <v>889988.60291472764</v>
      </c>
      <c r="J1197" s="5">
        <f>VLOOKUP(CONCATENATE($F1197," ",$G1197),AllocFactorMatrix,(J$4+1),FALSE)*$E1204</f>
        <v>43995.316770692545</v>
      </c>
      <c r="K1197" s="5">
        <f>VLOOKUP(CONCATENATE($F1197," ",$G1197),AllocFactorMatrix,(K$4+1),FALSE)*$E1204</f>
        <v>161152.3239248943</v>
      </c>
      <c r="L1197" s="5">
        <f>VLOOKUP(CONCATENATE($F1197," ",$G1197),AllocFactorMatrix,(L$4+1),FALSE)*$E1204</f>
        <v>5072.5030023092168</v>
      </c>
      <c r="M1197" s="5">
        <f>VLOOKUP(CONCATENATE($F1197," ",$G1197),AllocFactorMatrix,(M$4+1),FALSE)*$E1204</f>
        <v>475.68310039712395</v>
      </c>
      <c r="N1197" s="5">
        <f t="shared" ref="N1197:N1204" si="642">SUBTOTAL(9,K1197:M1197)</f>
        <v>166700.51002760063</v>
      </c>
      <c r="O1197" s="5">
        <f>VLOOKUP(CONCATENATE($F1197," ",$G1197),AllocFactorMatrix,(O$4+1),FALSE)*$E1204</f>
        <v>122500.83516138756</v>
      </c>
      <c r="P1197" s="5">
        <f>VLOOKUP(CONCATENATE($F1197," ",$G1197),AllocFactorMatrix,(P$4+1),FALSE)*$E1204</f>
        <v>22825.474523547557</v>
      </c>
      <c r="Q1197" s="5">
        <f>VLOOKUP(CONCATENATE($F1197," ",$G1197),AllocFactorMatrix,(Q$4+1),FALSE)*$E1204</f>
        <v>10314.406926844555</v>
      </c>
      <c r="R1197" s="5">
        <f>VLOOKUP(CONCATENATE($F1197," ",$G1197),AllocFactorMatrix,(R$4+1),FALSE)*$E1204</f>
        <v>463.82734996356453</v>
      </c>
      <c r="S1197" s="5">
        <f t="shared" ref="S1197:S1204" si="643">SUBTOTAL(9,O1197:R1197)</f>
        <v>156104.54396174324</v>
      </c>
      <c r="T1197" s="5">
        <f>VLOOKUP(CONCATENATE($F1197," ",$G1197),AllocFactorMatrix,(T$4+1),FALSE)*$E1204</f>
        <v>4279.2679383255399</v>
      </c>
      <c r="U1197" s="5">
        <f>VLOOKUP(CONCATENATE($F1197," ",$G1197),AllocFactorMatrix,(U$4+1),FALSE)*$E1204</f>
        <v>70029.490701139686</v>
      </c>
      <c r="V1197" s="5">
        <f>VLOOKUP(CONCATENATE($F1197," ",$G1197),AllocFactorMatrix,(V$4+1),FALSE)*$E1204</f>
        <v>370107.82607525552</v>
      </c>
      <c r="W1197" s="5">
        <f>VLOOKUP(CONCATENATE($F1197," ",$G1197),AllocFactorMatrix,(W$4+1),FALSE)*$E1204</f>
        <v>66835.339124399965</v>
      </c>
      <c r="X1197" s="5">
        <f>SUBTOTAL(9,T1197:W1197)</f>
        <v>511251.92383912066</v>
      </c>
      <c r="Y1197" s="5">
        <f>VLOOKUP(CONCATENATE($F1197," ",$G1197),AllocFactorMatrix,(Y$4+1),FALSE)*$E1204</f>
        <v>37619.812093673216</v>
      </c>
      <c r="Z1197" s="5">
        <f>VLOOKUP(CONCATENATE($F1197," ",$G1197),AllocFactorMatrix,(Z$4+1),FALSE)*$E1204</f>
        <v>630.11747256003071</v>
      </c>
      <c r="AA1197" s="5">
        <f t="shared" si="626"/>
        <v>38249.929566233244</v>
      </c>
      <c r="AB1197" s="5">
        <f>VLOOKUP(CONCATENATE($F1197," ",$G1197),AllocFactorMatrix,(AB$4+1),FALSE)*$E1204</f>
        <v>488.17291988151283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490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1806778.9999999998</v>
      </c>
      <c r="I1204" s="5">
        <f>VLOOKUP(CONCATENATE($F1204," ",$G1204),AllocFactorMatrix,(I$4+1),FALSE)*$E1204</f>
        <v>889988.60291472764</v>
      </c>
      <c r="J1204" s="5">
        <f>VLOOKUP(CONCATENATE($F1204," ",$G1204),AllocFactorMatrix,(J$4+1),FALSE)*$E1204</f>
        <v>43995.316770692545</v>
      </c>
      <c r="K1204" s="5">
        <f>VLOOKUP(CONCATENATE($F1204," ",$G1204),AllocFactorMatrix,(K$4+1),FALSE)*$E1204</f>
        <v>161152.3239248943</v>
      </c>
      <c r="L1204" s="5">
        <f>VLOOKUP(CONCATENATE($F1204," ",$G1204),AllocFactorMatrix,(L$4+1),FALSE)*$E1204</f>
        <v>5072.5030023092168</v>
      </c>
      <c r="M1204" s="5">
        <f>VLOOKUP(CONCATENATE($F1204," ",$G1204),AllocFactorMatrix,(M$4+1),FALSE)*$E1204</f>
        <v>475.68310039712395</v>
      </c>
      <c r="N1204" s="5">
        <f t="shared" si="642"/>
        <v>166700.51002760063</v>
      </c>
      <c r="O1204" s="5">
        <f>VLOOKUP(CONCATENATE($F1204," ",$G1204),AllocFactorMatrix,(O$4+1),FALSE)*$E1204</f>
        <v>122500.83516138756</v>
      </c>
      <c r="P1204" s="5">
        <f>VLOOKUP(CONCATENATE($F1204," ",$G1204),AllocFactorMatrix,(P$4+1),FALSE)*$E1204</f>
        <v>22825.474523547557</v>
      </c>
      <c r="Q1204" s="5">
        <f>VLOOKUP(CONCATENATE($F1204," ",$G1204),AllocFactorMatrix,(Q$4+1),FALSE)*$E1204</f>
        <v>10314.406926844555</v>
      </c>
      <c r="R1204" s="5">
        <f>VLOOKUP(CONCATENATE($F1204," ",$G1204),AllocFactorMatrix,(R$4+1),FALSE)*$E1204</f>
        <v>463.82734996356453</v>
      </c>
      <c r="S1204" s="5">
        <f t="shared" si="643"/>
        <v>156104.54396174324</v>
      </c>
      <c r="T1204" s="5">
        <f>VLOOKUP(CONCATENATE($F1204," ",$G1204),AllocFactorMatrix,(T$4+1),FALSE)*$E1204</f>
        <v>4279.2679383255399</v>
      </c>
      <c r="U1204" s="5">
        <f>VLOOKUP(CONCATENATE($F1204," ",$G1204),AllocFactorMatrix,(U$4+1),FALSE)*$E1204</f>
        <v>70029.490701139686</v>
      </c>
      <c r="V1204" s="5">
        <f>VLOOKUP(CONCATENATE($F1204," ",$G1204),AllocFactorMatrix,(V$4+1),FALSE)*$E1204</f>
        <v>370107.82607525552</v>
      </c>
      <c r="W1204" s="5">
        <f>VLOOKUP(CONCATENATE($F1204," ",$G1204),AllocFactorMatrix,(W$4+1),FALSE)*$E1204</f>
        <v>66835.339124399965</v>
      </c>
      <c r="X1204" s="5">
        <f t="shared" si="644"/>
        <v>511251.92383912066</v>
      </c>
      <c r="Y1204" s="5">
        <f>VLOOKUP(CONCATENATE($F1204," ",$G1204),AllocFactorMatrix,(Y$4+1),FALSE)*$E1204</f>
        <v>37619.812093673216</v>
      </c>
      <c r="Z1204" s="5">
        <f>VLOOKUP(CONCATENATE($F1204," ",$G1204),AllocFactorMatrix,(Z$4+1),FALSE)*$E1204</f>
        <v>630.11747256003071</v>
      </c>
      <c r="AA1204" s="5">
        <f t="shared" si="626"/>
        <v>38249.929566233244</v>
      </c>
      <c r="AB1204" s="5">
        <f>VLOOKUP(CONCATENATE($F1204," ",$G1204),AllocFactorMatrix,(AB$4+1),FALSE)*$E1204</f>
        <v>488.17291988151283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1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53409161</v>
      </c>
      <c r="I1205" s="54">
        <f>VLOOKUP(CONCATENATE($F1205," ",$G1205),AllocFactorMatrix,(I$4+1),FALSE)*$E1212</f>
        <v>26308444.243174046</v>
      </c>
      <c r="J1205" s="54">
        <f>VLOOKUP(CONCATENATE($F1205," ",$G1205),AllocFactorMatrix,(J$4+1),FALSE)*$E1212</f>
        <v>1300520.4049039304</v>
      </c>
      <c r="K1205" s="54">
        <f>VLOOKUP(CONCATENATE($F1205," ",$G1205),AllocFactorMatrix,(K$4+1),FALSE)*$E1212</f>
        <v>4763731.7093174271</v>
      </c>
      <c r="L1205" s="54">
        <f>VLOOKUP(CONCATENATE($F1205," ",$G1205),AllocFactorMatrix,(L$4+1),FALSE)*$E1212</f>
        <v>149945.36106702388</v>
      </c>
      <c r="M1205" s="54">
        <f>VLOOKUP(CONCATENATE($F1205," ",$G1205),AllocFactorMatrix,(M$4+1),FALSE)*$E1212</f>
        <v>14061.396160841563</v>
      </c>
      <c r="N1205" s="54">
        <f t="shared" ref="N1205:N1212" si="646">SUBTOTAL(9,K1205:M1205)</f>
        <v>4927738.4665452931</v>
      </c>
      <c r="O1205" s="54">
        <f>VLOOKUP(CONCATENATE($F1205," ",$G1205),AllocFactorMatrix,(O$4+1),FALSE)*$E1212</f>
        <v>3621177.148820641</v>
      </c>
      <c r="P1205" s="54">
        <f>VLOOKUP(CONCATENATE($F1205," ",$G1205),AllocFactorMatrix,(P$4+1),FALSE)*$E1212</f>
        <v>674730.80201261456</v>
      </c>
      <c r="Q1205" s="54">
        <f>VLOOKUP(CONCATENATE($F1205," ",$G1205),AllocFactorMatrix,(Q$4+1),FALSE)*$E1212</f>
        <v>304898.28594164312</v>
      </c>
      <c r="R1205" s="54">
        <f>VLOOKUP(CONCATENATE($F1205," ",$G1205),AllocFactorMatrix,(R$4+1),FALSE)*$E1212</f>
        <v>13710.93510075519</v>
      </c>
      <c r="S1205" s="54">
        <f t="shared" ref="S1205:S1212" si="647">SUBTOTAL(9,O1205:R1205)</f>
        <v>4614517.1718756538</v>
      </c>
      <c r="T1205" s="54">
        <f>VLOOKUP(CONCATENATE($F1205," ",$G1205),AllocFactorMatrix,(T$4+1),FALSE)*$E1212</f>
        <v>126496.99286972386</v>
      </c>
      <c r="U1205" s="54">
        <f>VLOOKUP(CONCATENATE($F1205," ",$G1205),AllocFactorMatrix,(U$4+1),FALSE)*$E1212</f>
        <v>2070101.7355222595</v>
      </c>
      <c r="V1205" s="54">
        <f>VLOOKUP(CONCATENATE($F1205," ",$G1205),AllocFactorMatrix,(V$4+1),FALSE)*$E1212</f>
        <v>10940545.838873111</v>
      </c>
      <c r="W1205" s="54">
        <f>VLOOKUP(CONCATENATE($F1205," ",$G1205),AllocFactorMatrix,(W$4+1),FALSE)*$E1212</f>
        <v>1975681.2470062342</v>
      </c>
      <c r="X1205" s="54">
        <f>SUBTOTAL(9,T1205:W1205)</f>
        <v>15112825.814271327</v>
      </c>
      <c r="Y1205" s="54">
        <f>VLOOKUP(CONCATENATE($F1205," ",$G1205),AllocFactorMatrix,(Y$4+1),FALSE)*$E1212</f>
        <v>1112057.7563170372</v>
      </c>
      <c r="Z1205" s="54">
        <f>VLOOKUP(CONCATENATE($F1205," ",$G1205),AllocFactorMatrix,(Z$4+1),FALSE)*$E1212</f>
        <v>18626.542339086165</v>
      </c>
      <c r="AA1205" s="54">
        <f t="shared" ref="AA1205:AA1212" si="648">SUBTOTAL(9,Y1205:Z1205)</f>
        <v>1130684.2986561232</v>
      </c>
      <c r="AB1205" s="54">
        <f>VLOOKUP(CONCATENATE($F1205," ",$G1205),AllocFactorMatrix,(AB$4+1),FALSE)*$E1212</f>
        <v>14430.600573612943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1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1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1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1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1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1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1"/>
      <c r="C1212" s="55"/>
      <c r="D1212" s="55" t="s">
        <v>491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53409161</v>
      </c>
      <c r="I1212" s="54">
        <f>VLOOKUP(CONCATENATE($F1212," ",$G1212),AllocFactorMatrix,(I$4+1),FALSE)*$E1212</f>
        <v>26308444.243174046</v>
      </c>
      <c r="J1212" s="54">
        <f>VLOOKUP(CONCATENATE($F1212," ",$G1212),AllocFactorMatrix,(J$4+1),FALSE)*$E1212</f>
        <v>1300520.4049039304</v>
      </c>
      <c r="K1212" s="54">
        <f>VLOOKUP(CONCATENATE($F1212," ",$G1212),AllocFactorMatrix,(K$4+1),FALSE)*$E1212</f>
        <v>4763731.7093174271</v>
      </c>
      <c r="L1212" s="54">
        <f>VLOOKUP(CONCATENATE($F1212," ",$G1212),AllocFactorMatrix,(L$4+1),FALSE)*$E1212</f>
        <v>149945.36106702388</v>
      </c>
      <c r="M1212" s="54">
        <f>VLOOKUP(CONCATENATE($F1212," ",$G1212),AllocFactorMatrix,(M$4+1),FALSE)*$E1212</f>
        <v>14061.396160841563</v>
      </c>
      <c r="N1212" s="54">
        <f t="shared" si="646"/>
        <v>4927738.4665452931</v>
      </c>
      <c r="O1212" s="54">
        <f>VLOOKUP(CONCATENATE($F1212," ",$G1212),AllocFactorMatrix,(O$4+1),FALSE)*$E1212</f>
        <v>3621177.148820641</v>
      </c>
      <c r="P1212" s="54">
        <f>VLOOKUP(CONCATENATE($F1212," ",$G1212),AllocFactorMatrix,(P$4+1),FALSE)*$E1212</f>
        <v>674730.80201261456</v>
      </c>
      <c r="Q1212" s="54">
        <f>VLOOKUP(CONCATENATE($F1212," ",$G1212),AllocFactorMatrix,(Q$4+1),FALSE)*$E1212</f>
        <v>304898.28594164312</v>
      </c>
      <c r="R1212" s="54">
        <f>VLOOKUP(CONCATENATE($F1212," ",$G1212),AllocFactorMatrix,(R$4+1),FALSE)*$E1212</f>
        <v>13710.93510075519</v>
      </c>
      <c r="S1212" s="54">
        <f t="shared" si="647"/>
        <v>4614517.1718756538</v>
      </c>
      <c r="T1212" s="54">
        <f>VLOOKUP(CONCATENATE($F1212," ",$G1212),AllocFactorMatrix,(T$4+1),FALSE)*$E1212</f>
        <v>126496.99286972386</v>
      </c>
      <c r="U1212" s="54">
        <f>VLOOKUP(CONCATENATE($F1212," ",$G1212),AllocFactorMatrix,(U$4+1),FALSE)*$E1212</f>
        <v>2070101.7355222595</v>
      </c>
      <c r="V1212" s="54">
        <f>VLOOKUP(CONCATENATE($F1212," ",$G1212),AllocFactorMatrix,(V$4+1),FALSE)*$E1212</f>
        <v>10940545.838873111</v>
      </c>
      <c r="W1212" s="54">
        <f>VLOOKUP(CONCATENATE($F1212," ",$G1212),AllocFactorMatrix,(W$4+1),FALSE)*$E1212</f>
        <v>1975681.2470062342</v>
      </c>
      <c r="X1212" s="54">
        <f t="shared" si="649"/>
        <v>15112825.814271327</v>
      </c>
      <c r="Y1212" s="54">
        <f>VLOOKUP(CONCATENATE($F1212," ",$G1212),AllocFactorMatrix,(Y$4+1),FALSE)*$E1212</f>
        <v>1112057.7563170372</v>
      </c>
      <c r="Z1212" s="54">
        <f>VLOOKUP(CONCATENATE($F1212," ",$G1212),AllocFactorMatrix,(Z$4+1),FALSE)*$E1212</f>
        <v>18626.542339086165</v>
      </c>
      <c r="AA1212" s="54">
        <f t="shared" si="648"/>
        <v>1130684.2986561232</v>
      </c>
      <c r="AB1212" s="54">
        <f>VLOOKUP(CONCATENATE($F1212," ",$G1212),AllocFactorMatrix,(AB$4+1),FALSE)*$E1212</f>
        <v>14430.600573612943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1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1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1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1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1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1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1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1"/>
      <c r="C1220" s="55"/>
      <c r="D1220" s="55" t="s">
        <v>492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1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571584.99999999977</v>
      </c>
      <c r="I1221" s="54">
        <f>VLOOKUP(CONCATENATE($F1221," ",$G1221),AllocFactorMatrix,(I$4+1),FALSE)*$E1228</f>
        <v>281553.04860030732</v>
      </c>
      <c r="J1221" s="54">
        <f>VLOOKUP(CONCATENATE($F1221," ",$G1221),AllocFactorMatrix,(J$4+1),FALSE)*$E1228</f>
        <v>13918.173244417994</v>
      </c>
      <c r="K1221" s="54">
        <f>VLOOKUP(CONCATENATE($F1221," ",$G1221),AllocFactorMatrix,(K$4+1),FALSE)*$E1228</f>
        <v>50981.470932864904</v>
      </c>
      <c r="L1221" s="54">
        <f>VLOOKUP(CONCATENATE($F1221," ",$G1221),AllocFactorMatrix,(L$4+1),FALSE)*$E1228</f>
        <v>1604.7157004674693</v>
      </c>
      <c r="M1221" s="54">
        <f>VLOOKUP(CONCATENATE($F1221," ",$G1221),AllocFactorMatrix,(M$4+1),FALSE)*$E1228</f>
        <v>150.48510356855493</v>
      </c>
      <c r="N1221" s="54">
        <f t="shared" ref="N1221:N1228" si="656">SUBTOTAL(9,K1221:M1221)</f>
        <v>52736.671736900927</v>
      </c>
      <c r="O1221" s="54">
        <f>VLOOKUP(CONCATENATE($F1221," ",$G1221),AllocFactorMatrix,(O$4+1),FALSE)*$E1228</f>
        <v>38753.848625494153</v>
      </c>
      <c r="P1221" s="54">
        <f>VLOOKUP(CONCATENATE($F1221," ",$G1221),AllocFactorMatrix,(P$4+1),FALSE)*$E1228</f>
        <v>7220.9710515463876</v>
      </c>
      <c r="Q1221" s="54">
        <f>VLOOKUP(CONCATENATE($F1221," ",$G1221),AllocFactorMatrix,(Q$4+1),FALSE)*$E1228</f>
        <v>3263.0223637093659</v>
      </c>
      <c r="R1221" s="54">
        <f>VLOOKUP(CONCATENATE($F1221," ",$G1221),AllocFactorMatrix,(R$4+1),FALSE)*$E1228</f>
        <v>146.73446826032628</v>
      </c>
      <c r="S1221" s="54">
        <f t="shared" ref="S1221:S1228" si="657">SUBTOTAL(9,O1221:R1221)</f>
        <v>49384.576509010236</v>
      </c>
      <c r="T1221" s="54">
        <f>VLOOKUP(CONCATENATE($F1221," ",$G1221),AllocFactorMatrix,(T$4+1),FALSE)*$E1228</f>
        <v>1353.7711942234239</v>
      </c>
      <c r="U1221" s="54">
        <f>VLOOKUP(CONCATENATE($F1221," ",$G1221),AllocFactorMatrix,(U$4+1),FALSE)*$E1228</f>
        <v>22154.234935435339</v>
      </c>
      <c r="V1221" s="54">
        <f>VLOOKUP(CONCATENATE($F1221," ",$G1221),AllocFactorMatrix,(V$4+1),FALSE)*$E1228</f>
        <v>117085.75413330845</v>
      </c>
      <c r="W1221" s="54">
        <f>VLOOKUP(CONCATENATE($F1221," ",$G1221),AllocFactorMatrix,(W$4+1),FALSE)*$E1228</f>
        <v>21143.746586284298</v>
      </c>
      <c r="X1221" s="54">
        <f>SUBTOTAL(9,T1221:W1221)</f>
        <v>161737.50684925151</v>
      </c>
      <c r="Y1221" s="54">
        <f>VLOOKUP(CONCATENATE($F1221," ",$G1221),AllocFactorMatrix,(Y$4+1),FALSE)*$E1228</f>
        <v>11901.245418262115</v>
      </c>
      <c r="Z1221" s="54">
        <f>VLOOKUP(CONCATENATE($F1221," ",$G1221),AllocFactorMatrix,(Z$4+1),FALSE)*$E1228</f>
        <v>199.34131155676766</v>
      </c>
      <c r="AA1221" s="54">
        <f t="shared" ref="AA1221:AA1228" si="658">SUBTOTAL(9,Y1221:Z1221)</f>
        <v>12100.586729818882</v>
      </c>
      <c r="AB1221" s="54">
        <f>VLOOKUP(CONCATENATE($F1221," ",$G1221),AllocFactorMatrix,(AB$4+1),FALSE)*$E1228</f>
        <v>154.43633029301012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1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1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1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1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1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1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1"/>
      <c r="C1228" s="55"/>
      <c r="D1228" s="55" t="s">
        <v>493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571584.99999999977</v>
      </c>
      <c r="I1228" s="54">
        <f>VLOOKUP(CONCATENATE($F1228," ",$G1228),AllocFactorMatrix,(I$4+1),FALSE)*$E1228</f>
        <v>281553.04860030732</v>
      </c>
      <c r="J1228" s="54">
        <f>VLOOKUP(CONCATENATE($F1228," ",$G1228),AllocFactorMatrix,(J$4+1),FALSE)*$E1228</f>
        <v>13918.173244417994</v>
      </c>
      <c r="K1228" s="54">
        <f>VLOOKUP(CONCATENATE($F1228," ",$G1228),AllocFactorMatrix,(K$4+1),FALSE)*$E1228</f>
        <v>50981.470932864904</v>
      </c>
      <c r="L1228" s="54">
        <f>VLOOKUP(CONCATENATE($F1228," ",$G1228),AllocFactorMatrix,(L$4+1),FALSE)*$E1228</f>
        <v>1604.7157004674693</v>
      </c>
      <c r="M1228" s="54">
        <f>VLOOKUP(CONCATENATE($F1228," ",$G1228),AllocFactorMatrix,(M$4+1),FALSE)*$E1228</f>
        <v>150.48510356855493</v>
      </c>
      <c r="N1228" s="54">
        <f t="shared" si="656"/>
        <v>52736.671736900927</v>
      </c>
      <c r="O1228" s="54">
        <f>VLOOKUP(CONCATENATE($F1228," ",$G1228),AllocFactorMatrix,(O$4+1),FALSE)*$E1228</f>
        <v>38753.848625494153</v>
      </c>
      <c r="P1228" s="54">
        <f>VLOOKUP(CONCATENATE($F1228," ",$G1228),AllocFactorMatrix,(P$4+1),FALSE)*$E1228</f>
        <v>7220.9710515463876</v>
      </c>
      <c r="Q1228" s="54">
        <f>VLOOKUP(CONCATENATE($F1228," ",$G1228),AllocFactorMatrix,(Q$4+1),FALSE)*$E1228</f>
        <v>3263.0223637093659</v>
      </c>
      <c r="R1228" s="54">
        <f>VLOOKUP(CONCATENATE($F1228," ",$G1228),AllocFactorMatrix,(R$4+1),FALSE)*$E1228</f>
        <v>146.73446826032628</v>
      </c>
      <c r="S1228" s="54">
        <f t="shared" si="657"/>
        <v>49384.576509010236</v>
      </c>
      <c r="T1228" s="54">
        <f>VLOOKUP(CONCATENATE($F1228," ",$G1228),AllocFactorMatrix,(T$4+1),FALSE)*$E1228</f>
        <v>1353.7711942234239</v>
      </c>
      <c r="U1228" s="54">
        <f>VLOOKUP(CONCATENATE($F1228," ",$G1228),AllocFactorMatrix,(U$4+1),FALSE)*$E1228</f>
        <v>22154.234935435339</v>
      </c>
      <c r="V1228" s="54">
        <f>VLOOKUP(CONCATENATE($F1228," ",$G1228),AllocFactorMatrix,(V$4+1),FALSE)*$E1228</f>
        <v>117085.75413330845</v>
      </c>
      <c r="W1228" s="54">
        <f>VLOOKUP(CONCATENATE($F1228," ",$G1228),AllocFactorMatrix,(W$4+1),FALSE)*$E1228</f>
        <v>21143.746586284298</v>
      </c>
      <c r="X1228" s="54">
        <f t="shared" si="659"/>
        <v>161737.50684925151</v>
      </c>
      <c r="Y1228" s="54">
        <f>VLOOKUP(CONCATENATE($F1228," ",$G1228),AllocFactorMatrix,(Y$4+1),FALSE)*$E1228</f>
        <v>11901.245418262115</v>
      </c>
      <c r="Z1228" s="54">
        <f>VLOOKUP(CONCATENATE($F1228," ",$G1228),AllocFactorMatrix,(Z$4+1),FALSE)*$E1228</f>
        <v>199.34131155676766</v>
      </c>
      <c r="AA1228" s="54">
        <f t="shared" si="658"/>
        <v>12100.586729818882</v>
      </c>
      <c r="AB1228" s="54">
        <f>VLOOKUP(CONCATENATE($F1228," ",$G1228),AllocFactorMatrix,(AB$4+1),FALSE)*$E1228</f>
        <v>154.43633029301012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1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721909.92749401461</v>
      </c>
      <c r="J1229" s="54">
        <f>VLOOKUP(CONCATENATE($F1229," ",$G1229),AllocFactorMatrix,(J$4+1),FALSE)*$E1236</f>
        <v>35686.587261893219</v>
      </c>
      <c r="K1229" s="54">
        <f>VLOOKUP(CONCATENATE($F1229," ",$G1229),AllocFactorMatrix,(K$4+1),FALSE)*$E1236</f>
        <v>130717.92391397514</v>
      </c>
      <c r="L1229" s="54">
        <f>VLOOKUP(CONCATENATE($F1229," ",$G1229),AllocFactorMatrix,(L$4+1),FALSE)*$E1236</f>
        <v>4114.5361441904606</v>
      </c>
      <c r="M1229" s="54">
        <f>VLOOKUP(CONCATENATE($F1229," ",$G1229),AllocFactorMatrix,(M$4+1),FALSE)*$E1236</f>
        <v>385.84803377613366</v>
      </c>
      <c r="N1229" s="54">
        <f t="shared" ref="N1229:N1236" si="661">SUBTOTAL(9,K1229:M1229)</f>
        <v>135218.30809194173</v>
      </c>
      <c r="O1229" s="54">
        <f>VLOOKUP(CONCATENATE($F1229," ",$G1229),AllocFactorMatrix,(O$4+1),FALSE)*$E1236</f>
        <v>99365.956754602055</v>
      </c>
      <c r="P1229" s="54">
        <f>VLOOKUP(CONCATENATE($F1229," ",$G1229),AllocFactorMatrix,(P$4+1),FALSE)*$E1236</f>
        <v>18514.772666015244</v>
      </c>
      <c r="Q1229" s="54">
        <f>VLOOKUP(CONCATENATE($F1229," ",$G1229),AllocFactorMatrix,(Q$4+1),FALSE)*$E1236</f>
        <v>8366.48102269636</v>
      </c>
      <c r="R1229" s="54">
        <f>VLOOKUP(CONCATENATE($F1229," ",$G1229),AllocFactorMatrix,(R$4+1),FALSE)*$E1236</f>
        <v>376.23129946307859</v>
      </c>
      <c r="S1229" s="54">
        <f t="shared" ref="S1229:S1236" si="662">SUBTOTAL(9,O1229:R1229)</f>
        <v>126623.44174277673</v>
      </c>
      <c r="T1229" s="54">
        <f>VLOOKUP(CONCATENATE($F1229," ",$G1229),AllocFactorMatrix,(T$4+1),FALSE)*$E1236</f>
        <v>3471.1073793155542</v>
      </c>
      <c r="U1229" s="54">
        <f>VLOOKUP(CONCATENATE($F1229," ",$G1229),AllocFactorMatrix,(U$4+1),FALSE)*$E1236</f>
        <v>56804.080848826714</v>
      </c>
      <c r="V1229" s="54">
        <f>VLOOKUP(CONCATENATE($F1229," ",$G1229),AllocFactorMatrix,(V$4+1),FALSE)*$E1236</f>
        <v>300211.16339234152</v>
      </c>
      <c r="W1229" s="54">
        <f>VLOOKUP(CONCATENATE($F1229," ",$G1229),AllocFactorMatrix,(W$4+1),FALSE)*$E1236</f>
        <v>54213.160329600702</v>
      </c>
      <c r="X1229" s="54">
        <f>SUBTOTAL(9,T1229:W1229)</f>
        <v>414699.51195008447</v>
      </c>
      <c r="Y1229" s="54">
        <f>VLOOKUP(CONCATENATE($F1229," ",$G1229),AllocFactorMatrix,(Y$4+1),FALSE)*$E1236</f>
        <v>30515.12764538647</v>
      </c>
      <c r="Z1229" s="54">
        <f>VLOOKUP(CONCATENATE($F1229," ",$G1229),AllocFactorMatrix,(Z$4+1),FALSE)*$E1236</f>
        <v>511.11672378585234</v>
      </c>
      <c r="AA1229" s="54">
        <f t="shared" ref="AA1229:AA1236" si="663">SUBTOTAL(9,Y1229:Z1229)</f>
        <v>31026.244369172324</v>
      </c>
      <c r="AB1229" s="54">
        <f>VLOOKUP(CONCATENATE($F1229," ",$G1229),AllocFactorMatrix,(AB$4+1),FALSE)*$E1236</f>
        <v>395.97909011647243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1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1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1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1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1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1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1"/>
      <c r="C1236" s="55"/>
      <c r="D1236" s="55" t="s">
        <v>494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721909.92749401461</v>
      </c>
      <c r="J1236" s="54">
        <f>VLOOKUP(CONCATENATE($F1236," ",$G1236),AllocFactorMatrix,(J$4+1),FALSE)*$E1236</f>
        <v>35686.587261893219</v>
      </c>
      <c r="K1236" s="54">
        <f>VLOOKUP(CONCATENATE($F1236," ",$G1236),AllocFactorMatrix,(K$4+1),FALSE)*$E1236</f>
        <v>130717.92391397514</v>
      </c>
      <c r="L1236" s="54">
        <f>VLOOKUP(CONCATENATE($F1236," ",$G1236),AllocFactorMatrix,(L$4+1),FALSE)*$E1236</f>
        <v>4114.5361441904606</v>
      </c>
      <c r="M1236" s="54">
        <f>VLOOKUP(CONCATENATE($F1236," ",$G1236),AllocFactorMatrix,(M$4+1),FALSE)*$E1236</f>
        <v>385.84803377613366</v>
      </c>
      <c r="N1236" s="54">
        <f t="shared" si="661"/>
        <v>135218.30809194173</v>
      </c>
      <c r="O1236" s="54">
        <f>VLOOKUP(CONCATENATE($F1236," ",$G1236),AllocFactorMatrix,(O$4+1),FALSE)*$E1236</f>
        <v>99365.956754602055</v>
      </c>
      <c r="P1236" s="54">
        <f>VLOOKUP(CONCATENATE($F1236," ",$G1236),AllocFactorMatrix,(P$4+1),FALSE)*$E1236</f>
        <v>18514.772666015244</v>
      </c>
      <c r="Q1236" s="54">
        <f>VLOOKUP(CONCATENATE($F1236," ",$G1236),AllocFactorMatrix,(Q$4+1),FALSE)*$E1236</f>
        <v>8366.48102269636</v>
      </c>
      <c r="R1236" s="54">
        <f>VLOOKUP(CONCATENATE($F1236," ",$G1236),AllocFactorMatrix,(R$4+1),FALSE)*$E1236</f>
        <v>376.23129946307859</v>
      </c>
      <c r="S1236" s="54">
        <f t="shared" si="662"/>
        <v>126623.44174277673</v>
      </c>
      <c r="T1236" s="54">
        <f>VLOOKUP(CONCATENATE($F1236," ",$G1236),AllocFactorMatrix,(T$4+1),FALSE)*$E1236</f>
        <v>3471.1073793155542</v>
      </c>
      <c r="U1236" s="54">
        <f>VLOOKUP(CONCATENATE($F1236," ",$G1236),AllocFactorMatrix,(U$4+1),FALSE)*$E1236</f>
        <v>56804.080848826714</v>
      </c>
      <c r="V1236" s="54">
        <f>VLOOKUP(CONCATENATE($F1236," ",$G1236),AllocFactorMatrix,(V$4+1),FALSE)*$E1236</f>
        <v>300211.16339234152</v>
      </c>
      <c r="W1236" s="54">
        <f>VLOOKUP(CONCATENATE($F1236," ",$G1236),AllocFactorMatrix,(W$4+1),FALSE)*$E1236</f>
        <v>54213.160329600702</v>
      </c>
      <c r="X1236" s="54">
        <f t="shared" si="664"/>
        <v>414699.51195008447</v>
      </c>
      <c r="Y1236" s="54">
        <f>VLOOKUP(CONCATENATE($F1236," ",$G1236),AllocFactorMatrix,(Y$4+1),FALSE)*$E1236</f>
        <v>30515.12764538647</v>
      </c>
      <c r="Z1236" s="54">
        <f>VLOOKUP(CONCATENATE($F1236," ",$G1236),AllocFactorMatrix,(Z$4+1),FALSE)*$E1236</f>
        <v>511.11672378585234</v>
      </c>
      <c r="AA1236" s="54">
        <f t="shared" si="663"/>
        <v>31026.244369172324</v>
      </c>
      <c r="AB1236" s="54">
        <f>VLOOKUP(CONCATENATE($F1236," ",$G1236),AllocFactorMatrix,(AB$4+1),FALSE)*$E1236</f>
        <v>395.97909011647243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79292312.247219101</v>
      </c>
      <c r="I1237" s="4">
        <f t="shared" si="665"/>
        <v>39058044.286977485</v>
      </c>
      <c r="J1237" s="4">
        <f t="shared" si="665"/>
        <v>1930778.6922457418</v>
      </c>
      <c r="K1237" s="4">
        <f t="shared" si="665"/>
        <v>7072331.6952531096</v>
      </c>
      <c r="L1237" s="4">
        <f t="shared" si="665"/>
        <v>222611.89217610945</v>
      </c>
      <c r="M1237" s="4">
        <f t="shared" si="665"/>
        <v>20875.830927531271</v>
      </c>
      <c r="N1237" s="4">
        <f t="shared" si="665"/>
        <v>7315819.4183567502</v>
      </c>
      <c r="O1237" s="4">
        <f t="shared" si="665"/>
        <v>5376072.2657070179</v>
      </c>
      <c r="P1237" s="4">
        <f t="shared" si="665"/>
        <v>1001718.8893119068</v>
      </c>
      <c r="Q1237" s="4">
        <f t="shared" si="665"/>
        <v>452658.1140738508</v>
      </c>
      <c r="R1237" s="4">
        <f t="shared" si="665"/>
        <v>20355.529404598532</v>
      </c>
      <c r="S1237" s="4">
        <f t="shared" si="665"/>
        <v>6850804.7984973742</v>
      </c>
      <c r="T1237" s="4">
        <f t="shared" si="665"/>
        <v>187799.97418346256</v>
      </c>
      <c r="U1237" s="4">
        <f t="shared" si="665"/>
        <v>3073314.5798066589</v>
      </c>
      <c r="V1237" s="4">
        <f t="shared" si="665"/>
        <v>16242553.909636222</v>
      </c>
      <c r="W1237" s="4">
        <f t="shared" si="665"/>
        <v>2933136.0277049392</v>
      </c>
      <c r="X1237" s="4">
        <f t="shared" si="665"/>
        <v>22436804.491331279</v>
      </c>
      <c r="Y1237" s="4">
        <f t="shared" si="665"/>
        <v>1650983.2620443599</v>
      </c>
      <c r="Z1237" s="4">
        <f t="shared" si="665"/>
        <v>27653.338558096191</v>
      </c>
      <c r="AA1237" s="4">
        <f t="shared" si="665"/>
        <v>1678636.6006024561</v>
      </c>
      <c r="AB1237" s="4">
        <f t="shared" si="665"/>
        <v>21423.959208005843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21501959.90780244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124228745.0493203</v>
      </c>
      <c r="J1244" s="53">
        <f t="shared" si="672"/>
        <v>7450390.4572309125</v>
      </c>
      <c r="K1244" s="53">
        <f t="shared" si="672"/>
        <v>25591227.513287127</v>
      </c>
      <c r="L1244" s="53">
        <f t="shared" si="672"/>
        <v>811184.44348919985</v>
      </c>
      <c r="M1244" s="53">
        <f t="shared" si="672"/>
        <v>75135.339621892053</v>
      </c>
      <c r="N1244" s="53">
        <f t="shared" si="672"/>
        <v>26477547.296398219</v>
      </c>
      <c r="O1244" s="53">
        <f t="shared" si="672"/>
        <v>22260007.981954992</v>
      </c>
      <c r="P1244" s="53">
        <f t="shared" si="672"/>
        <v>4131675.6960554831</v>
      </c>
      <c r="Q1244" s="53">
        <f t="shared" si="672"/>
        <v>1874830.3729125732</v>
      </c>
      <c r="R1244" s="53">
        <f t="shared" si="672"/>
        <v>86250.655376763258</v>
      </c>
      <c r="S1244" s="53">
        <f t="shared" si="672"/>
        <v>28352764.706299808</v>
      </c>
      <c r="T1244" s="53">
        <f t="shared" si="672"/>
        <v>834824.38582423574</v>
      </c>
      <c r="U1244" s="53">
        <f t="shared" si="672"/>
        <v>14434093.954138499</v>
      </c>
      <c r="V1244" s="53">
        <f t="shared" si="672"/>
        <v>80744342.441611081</v>
      </c>
      <c r="W1244" s="53">
        <f t="shared" si="672"/>
        <v>15170634.95482618</v>
      </c>
      <c r="X1244" s="53">
        <f t="shared" si="672"/>
        <v>111183895.73639998</v>
      </c>
      <c r="Y1244" s="53">
        <f t="shared" si="672"/>
        <v>6225350.3879786376</v>
      </c>
      <c r="Z1244" s="53">
        <f t="shared" si="672"/>
        <v>102116.74312046306</v>
      </c>
      <c r="AA1244" s="53">
        <f t="shared" si="672"/>
        <v>6327467.1310991021</v>
      </c>
      <c r="AB1244" s="53">
        <f t="shared" si="672"/>
        <v>104481.8971323718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1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1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1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1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1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1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1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1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1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7"/>
      <c r="B1254" s="103"/>
      <c r="C1254" s="91"/>
      <c r="D1254" s="91" t="s">
        <v>495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7"/>
      <c r="B1255" s="103"/>
      <c r="C1255" s="91"/>
      <c r="D1255" s="91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7"/>
      <c r="B1256" s="103"/>
      <c r="C1256" s="91"/>
      <c r="D1256" s="91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7"/>
      <c r="B1257" s="103"/>
      <c r="C1257" s="91"/>
      <c r="D1257" s="91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7"/>
      <c r="B1258" s="103"/>
      <c r="C1258" s="91"/>
      <c r="D1258" s="91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7"/>
      <c r="B1259" s="103"/>
      <c r="C1259" s="91"/>
      <c r="D1259" s="91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7"/>
      <c r="B1260" s="103"/>
      <c r="C1260" s="91"/>
      <c r="D1260" s="91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7"/>
      <c r="B1261" s="103"/>
      <c r="C1261" s="91"/>
      <c r="D1261" s="91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7"/>
      <c r="B1262" s="103"/>
      <c r="C1262" s="91"/>
      <c r="D1262" s="91" t="s">
        <v>496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1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1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1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1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1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1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1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7"/>
      <c r="B1270" s="103"/>
      <c r="C1270" s="91"/>
      <c r="D1270" s="91" t="s">
        <v>497</v>
      </c>
      <c r="E1270" s="63">
        <v>1391646</v>
      </c>
      <c r="F1270" s="99" t="s">
        <v>546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7"/>
      <c r="B1271" s="103"/>
      <c r="C1271" s="91"/>
      <c r="D1271" s="91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7"/>
      <c r="B1272" s="103"/>
      <c r="C1272" s="91"/>
      <c r="D1272" s="91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7"/>
      <c r="B1273" s="103"/>
      <c r="C1273" s="91"/>
      <c r="D1273" s="91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7"/>
      <c r="B1274" s="103"/>
      <c r="C1274" s="91"/>
      <c r="D1274" s="91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7"/>
      <c r="B1275" s="103"/>
      <c r="C1275" s="91"/>
      <c r="D1275" s="91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7"/>
      <c r="B1276" s="103"/>
      <c r="C1276" s="91"/>
      <c r="D1276" s="91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7"/>
      <c r="B1277" s="103"/>
      <c r="C1277" s="91"/>
      <c r="D1277" s="91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7"/>
      <c r="B1278" s="103"/>
      <c r="C1278" s="91"/>
      <c r="D1278" s="91" t="s">
        <v>498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1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1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1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1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1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1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1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7"/>
      <c r="B1286" s="103"/>
      <c r="C1286" s="91"/>
      <c r="D1286" s="91" t="s">
        <v>499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7"/>
      <c r="B1287" s="103"/>
      <c r="C1287" s="91"/>
      <c r="D1287" s="91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7"/>
      <c r="B1288" s="103"/>
      <c r="C1288" s="91"/>
      <c r="D1288" s="91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7"/>
      <c r="B1289" s="103"/>
      <c r="C1289" s="91"/>
      <c r="D1289" s="91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7"/>
      <c r="B1290" s="103"/>
      <c r="C1290" s="91"/>
      <c r="D1290" s="91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7"/>
      <c r="B1291" s="103"/>
      <c r="C1291" s="91"/>
      <c r="D1291" s="91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7"/>
      <c r="B1292" s="103"/>
      <c r="C1292" s="91"/>
      <c r="D1292" s="91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7"/>
      <c r="B1293" s="103"/>
      <c r="C1293" s="91"/>
      <c r="D1293" s="91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7"/>
      <c r="B1294" s="103"/>
      <c r="C1294" s="91"/>
      <c r="D1294" s="91" t="s">
        <v>500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1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1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1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1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1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1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1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7"/>
      <c r="B1302" s="103"/>
      <c r="C1302" s="91"/>
      <c r="D1302" s="91" t="s">
        <v>501</v>
      </c>
      <c r="E1302" s="63">
        <v>27040523</v>
      </c>
      <c r="F1302" s="99" t="s">
        <v>546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7"/>
      <c r="B1303" s="103"/>
      <c r="C1303" s="91"/>
      <c r="D1303" s="91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7"/>
      <c r="B1304" s="103"/>
      <c r="C1304" s="91"/>
      <c r="D1304" s="91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7"/>
      <c r="B1305" s="103"/>
      <c r="C1305" s="91"/>
      <c r="D1305" s="91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7"/>
      <c r="B1306" s="103"/>
      <c r="C1306" s="91"/>
      <c r="D1306" s="91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7"/>
      <c r="B1307" s="103"/>
      <c r="C1307" s="91"/>
      <c r="D1307" s="91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7"/>
      <c r="B1308" s="103"/>
      <c r="C1308" s="91"/>
      <c r="D1308" s="91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7"/>
      <c r="B1309" s="103"/>
      <c r="C1309" s="91"/>
      <c r="D1309" s="91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7"/>
      <c r="B1310" s="103"/>
      <c r="C1310" s="91"/>
      <c r="D1310" s="91" t="s">
        <v>502</v>
      </c>
      <c r="E1310" s="63">
        <v>0</v>
      </c>
      <c r="F1310" s="99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1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1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1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1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1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1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1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7"/>
      <c r="B1318" s="103"/>
      <c r="C1318" s="91"/>
      <c r="D1318" s="91" t="s">
        <v>503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7"/>
      <c r="B1319" s="103"/>
      <c r="C1319" s="91"/>
      <c r="D1319" s="91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7"/>
      <c r="B1320" s="103"/>
      <c r="C1320" s="91"/>
      <c r="D1320" s="91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7"/>
      <c r="B1321" s="103"/>
      <c r="C1321" s="91"/>
      <c r="D1321" s="91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7"/>
      <c r="B1322" s="103"/>
      <c r="C1322" s="91"/>
      <c r="D1322" s="91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7"/>
      <c r="B1323" s="103"/>
      <c r="C1323" s="91"/>
      <c r="D1323" s="91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7"/>
      <c r="B1324" s="103"/>
      <c r="C1324" s="91"/>
      <c r="D1324" s="91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7"/>
      <c r="B1325" s="103"/>
      <c r="C1325" s="91"/>
      <c r="D1325" s="91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7"/>
      <c r="B1326" s="103"/>
      <c r="C1326" s="91"/>
      <c r="D1326" s="91" t="s">
        <v>504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1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1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1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1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1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1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1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7"/>
      <c r="B1334" s="103"/>
      <c r="C1334" s="91"/>
      <c r="D1334" s="91" t="s">
        <v>505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7"/>
      <c r="B1335" s="103"/>
      <c r="C1335" s="91"/>
      <c r="D1335" s="91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7"/>
      <c r="B1336" s="103"/>
      <c r="C1336" s="91"/>
      <c r="D1336" s="91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7"/>
      <c r="B1337" s="103"/>
      <c r="C1337" s="91"/>
      <c r="D1337" s="91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7"/>
      <c r="B1338" s="103"/>
      <c r="C1338" s="91"/>
      <c r="D1338" s="91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7"/>
      <c r="B1339" s="103"/>
      <c r="C1339" s="91"/>
      <c r="D1339" s="91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7"/>
      <c r="B1340" s="103"/>
      <c r="C1340" s="91"/>
      <c r="D1340" s="91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7"/>
      <c r="B1341" s="103"/>
      <c r="C1341" s="91"/>
      <c r="D1341" s="91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7"/>
      <c r="B1342" s="103"/>
      <c r="C1342" s="91"/>
      <c r="D1342" s="91" t="s">
        <v>506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7"/>
      <c r="B1343" s="103"/>
      <c r="C1343" s="91"/>
      <c r="D1343" s="91"/>
      <c r="E1343" s="104"/>
      <c r="F1343" s="109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7"/>
      <c r="B1344" s="103"/>
      <c r="C1344" s="91"/>
      <c r="D1344" s="91"/>
      <c r="E1344" s="104"/>
      <c r="F1344" s="109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7"/>
      <c r="B1345" s="103"/>
      <c r="C1345" s="91"/>
      <c r="D1345" s="91"/>
      <c r="E1345" s="104"/>
      <c r="F1345" s="109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7"/>
      <c r="B1346" s="103"/>
      <c r="C1346" s="91"/>
      <c r="D1346" s="91"/>
      <c r="E1346" s="104"/>
      <c r="F1346" s="109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7"/>
      <c r="B1347" s="103"/>
      <c r="C1347" s="91"/>
      <c r="D1347" s="91"/>
      <c r="E1347" s="104"/>
      <c r="F1347" s="109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7"/>
      <c r="B1348" s="103"/>
      <c r="C1348" s="91"/>
      <c r="D1348" s="91"/>
      <c r="E1348" s="104"/>
      <c r="F1348" s="109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7"/>
      <c r="B1349" s="103"/>
      <c r="C1349" s="91"/>
      <c r="D1349" s="91"/>
      <c r="E1349" s="104"/>
      <c r="F1349" s="109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7"/>
      <c r="B1350" s="103"/>
      <c r="C1350" s="91" t="s">
        <v>227</v>
      </c>
      <c r="D1350" s="104"/>
      <c r="E1350" s="105">
        <f>+E1334+E1342+E1326+E1318+E1310++E1302+E1294+E1286+E1278+E1270+E1262+E1254</f>
        <v>32661340</v>
      </c>
      <c r="F1350" s="109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7"/>
      <c r="B1351" s="103"/>
      <c r="C1351" s="91"/>
      <c r="D1351" s="91"/>
      <c r="E1351" s="106"/>
      <c r="F1351" s="104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7"/>
      <c r="B1352" s="103"/>
      <c r="C1352" s="91"/>
      <c r="D1352" s="91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7"/>
      <c r="B1353" s="103"/>
      <c r="C1353" s="91"/>
      <c r="D1353" s="91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7"/>
      <c r="B1354" s="103"/>
      <c r="C1354" s="91"/>
      <c r="D1354" s="91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7"/>
      <c r="B1355" s="103"/>
      <c r="C1355" s="91"/>
      <c r="D1355" s="91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7"/>
      <c r="B1356" s="103"/>
      <c r="C1356" s="91"/>
      <c r="D1356" s="91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7"/>
      <c r="B1357" s="103"/>
      <c r="C1357" s="91"/>
      <c r="D1357" s="91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7"/>
      <c r="B1358" s="103"/>
      <c r="C1358" s="91"/>
      <c r="D1358" s="91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7"/>
      <c r="B1359" s="103"/>
      <c r="C1359" s="91"/>
      <c r="D1359" s="91" t="s">
        <v>508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7"/>
      <c r="B1360" s="103"/>
      <c r="C1360" s="91"/>
      <c r="D1360" s="91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7"/>
      <c r="B1361" s="103"/>
      <c r="C1361" s="91"/>
      <c r="D1361" s="91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7"/>
      <c r="B1362" s="103"/>
      <c r="C1362" s="91"/>
      <c r="D1362" s="91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7"/>
      <c r="B1363" s="103"/>
      <c r="C1363" s="91"/>
      <c r="D1363" s="91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7"/>
      <c r="B1364" s="103"/>
      <c r="C1364" s="91"/>
      <c r="D1364" s="91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7"/>
      <c r="B1365" s="103"/>
      <c r="C1365" s="91"/>
      <c r="D1365" s="91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7"/>
      <c r="B1366" s="103"/>
      <c r="C1366" s="91"/>
      <c r="D1366" s="91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7"/>
      <c r="B1367" s="103"/>
      <c r="C1367" s="91"/>
      <c r="D1367" s="91" t="s">
        <v>509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7"/>
      <c r="B1368" s="103"/>
      <c r="C1368" s="91"/>
      <c r="D1368" s="91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7"/>
      <c r="B1369" s="103"/>
      <c r="C1369" s="91"/>
      <c r="D1369" s="91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7"/>
      <c r="B1370" s="103"/>
      <c r="C1370" s="91"/>
      <c r="D1370" s="91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7"/>
      <c r="B1371" s="103"/>
      <c r="C1371" s="91"/>
      <c r="D1371" s="91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7"/>
      <c r="B1372" s="103"/>
      <c r="C1372" s="91"/>
      <c r="D1372" s="91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7"/>
      <c r="B1373" s="103"/>
      <c r="C1373" s="91"/>
      <c r="D1373" s="91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7"/>
      <c r="B1374" s="103"/>
      <c r="C1374" s="91"/>
      <c r="D1374" s="91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7"/>
      <c r="B1375" s="103"/>
      <c r="C1375" s="91"/>
      <c r="D1375" s="91" t="s">
        <v>510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7"/>
      <c r="B1376" s="103"/>
      <c r="C1376" s="91"/>
      <c r="D1376" s="91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7"/>
      <c r="B1377" s="103"/>
      <c r="C1377" s="91"/>
      <c r="D1377" s="91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7"/>
      <c r="B1378" s="103"/>
      <c r="C1378" s="91"/>
      <c r="D1378" s="91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7"/>
      <c r="B1379" s="103"/>
      <c r="C1379" s="91"/>
      <c r="D1379" s="91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7"/>
      <c r="B1380" s="103"/>
      <c r="C1380" s="91"/>
      <c r="D1380" s="91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7"/>
      <c r="B1381" s="103"/>
      <c r="C1381" s="91"/>
      <c r="D1381" s="91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7"/>
      <c r="B1382" s="103"/>
      <c r="C1382" s="91"/>
      <c r="D1382" s="91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7"/>
      <c r="B1383" s="103"/>
      <c r="C1383" s="91"/>
      <c r="D1383" s="91" t="s">
        <v>511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7"/>
      <c r="B1384" s="103"/>
      <c r="C1384" s="91"/>
      <c r="D1384" s="91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7"/>
      <c r="B1385" s="103"/>
      <c r="C1385" s="91"/>
      <c r="D1385" s="91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7"/>
      <c r="B1386" s="103"/>
      <c r="C1386" s="91"/>
      <c r="D1386" s="91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7"/>
      <c r="B1387" s="103"/>
      <c r="C1387" s="91"/>
      <c r="D1387" s="91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7"/>
      <c r="B1388" s="103"/>
      <c r="C1388" s="91"/>
      <c r="D1388" s="91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7"/>
      <c r="B1389" s="103"/>
      <c r="C1389" s="91"/>
      <c r="D1389" s="91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7"/>
      <c r="B1390" s="103"/>
      <c r="C1390" s="91"/>
      <c r="D1390" s="91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7"/>
      <c r="B1391" s="103"/>
      <c r="C1391" s="91"/>
      <c r="D1391" s="91" t="s">
        <v>512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7"/>
      <c r="B1392" s="103"/>
      <c r="C1392" s="91"/>
      <c r="D1392" s="91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7"/>
      <c r="B1393" s="103"/>
      <c r="C1393" s="91"/>
      <c r="D1393" s="91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7"/>
      <c r="B1394" s="103"/>
      <c r="C1394" s="91"/>
      <c r="D1394" s="91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7"/>
      <c r="B1395" s="103"/>
      <c r="C1395" s="91"/>
      <c r="D1395" s="91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7"/>
      <c r="B1396" s="103"/>
      <c r="C1396" s="91"/>
      <c r="D1396" s="91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7"/>
      <c r="B1397" s="103"/>
      <c r="C1397" s="91"/>
      <c r="D1397" s="91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7"/>
      <c r="B1398" s="103"/>
      <c r="C1398" s="91"/>
      <c r="D1398" s="91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7"/>
      <c r="B1399" s="103"/>
      <c r="C1399" s="91"/>
      <c r="D1399" s="91" t="s">
        <v>513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7"/>
      <c r="B1400" s="103"/>
      <c r="C1400" s="91"/>
      <c r="D1400" s="91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7"/>
      <c r="B1401" s="103"/>
      <c r="C1401" s="91"/>
      <c r="D1401" s="91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7"/>
      <c r="B1402" s="103"/>
      <c r="C1402" s="91"/>
      <c r="D1402" s="91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7"/>
      <c r="B1403" s="103"/>
      <c r="C1403" s="91"/>
      <c r="D1403" s="91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7"/>
      <c r="B1404" s="103"/>
      <c r="C1404" s="91"/>
      <c r="D1404" s="91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7"/>
      <c r="B1405" s="103"/>
      <c r="C1405" s="91"/>
      <c r="D1405" s="91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7"/>
      <c r="B1406" s="103"/>
      <c r="C1406" s="91"/>
      <c r="D1406" s="91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7"/>
      <c r="B1407" s="103"/>
      <c r="C1407" s="91"/>
      <c r="D1407" s="91" t="s">
        <v>514</v>
      </c>
      <c r="E1407" s="63">
        <v>992259</v>
      </c>
      <c r="F1407" s="99" t="s">
        <v>546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7"/>
      <c r="B1408" s="103"/>
      <c r="C1408" s="91"/>
      <c r="D1408" s="91"/>
      <c r="E1408" s="104"/>
      <c r="F1408" s="109"/>
      <c r="G1408" s="55" t="str">
        <f>$G$8</f>
        <v>PRODUCTION</v>
      </c>
      <c r="H1408" s="105">
        <f t="shared" ref="H1408:AD1408" ca="1" si="738">+H1400+H1392+H1384+H1376+H1368+H1360+H1352</f>
        <v>992258.99999999942</v>
      </c>
      <c r="I1408" s="105">
        <f t="shared" ca="1" si="738"/>
        <v>488769.90552777331</v>
      </c>
      <c r="J1408" s="105">
        <f t="shared" ca="1" si="738"/>
        <v>24161.642914584805</v>
      </c>
      <c r="K1408" s="105">
        <f t="shared" ca="1" si="738"/>
        <v>88502.713273395202</v>
      </c>
      <c r="L1408" s="105">
        <f t="shared" ca="1" si="738"/>
        <v>2785.7511940134023</v>
      </c>
      <c r="M1408" s="105">
        <f t="shared" ca="1" si="738"/>
        <v>261.23883303765973</v>
      </c>
      <c r="N1408" s="105">
        <f t="shared" ca="1" si="738"/>
        <v>91549.703300446257</v>
      </c>
      <c r="O1408" s="105">
        <f t="shared" ca="1" si="738"/>
        <v>67275.829637384129</v>
      </c>
      <c r="P1408" s="105">
        <f t="shared" ca="1" si="738"/>
        <v>12535.447071977689</v>
      </c>
      <c r="Q1408" s="105">
        <f t="shared" ca="1" si="738"/>
        <v>5664.5351217962188</v>
      </c>
      <c r="R1408" s="105">
        <f t="shared" ca="1" si="738"/>
        <v>254.72781255897738</v>
      </c>
      <c r="S1408" s="105">
        <f t="shared" ca="1" si="738"/>
        <v>85730.539643717013</v>
      </c>
      <c r="T1408" s="105">
        <f t="shared" ca="1" si="738"/>
        <v>2350.1170454244607</v>
      </c>
      <c r="U1408" s="105">
        <f t="shared" ca="1" si="738"/>
        <v>38459.265031097973</v>
      </c>
      <c r="V1408" s="105">
        <f t="shared" ca="1" si="738"/>
        <v>203258.29633486274</v>
      </c>
      <c r="W1408" s="105">
        <f t="shared" ca="1" si="738"/>
        <v>36705.079461427209</v>
      </c>
      <c r="X1408" s="105">
        <f t="shared" ca="1" si="738"/>
        <v>280772.75787281239</v>
      </c>
      <c r="Y1408" s="105">
        <f t="shared" ca="1" si="738"/>
        <v>20660.300528319232</v>
      </c>
      <c r="Z1408" s="105">
        <f t="shared" ca="1" si="738"/>
        <v>346.05213653963403</v>
      </c>
      <c r="AA1408" s="105">
        <f t="shared" ca="1" si="738"/>
        <v>21006.352664858867</v>
      </c>
      <c r="AB1408" s="105">
        <f t="shared" ca="1" si="738"/>
        <v>268.09807580711868</v>
      </c>
      <c r="AC1408" s="105">
        <f t="shared" ca="1" si="738"/>
        <v>0</v>
      </c>
      <c r="AD1408" s="105">
        <f t="shared" ca="1" si="738"/>
        <v>0</v>
      </c>
    </row>
    <row r="1409" spans="1:30" hidden="1" outlineLevel="1">
      <c r="A1409" s="167"/>
      <c r="B1409" s="103"/>
      <c r="C1409" s="91"/>
      <c r="D1409" s="91"/>
      <c r="E1409" s="104"/>
      <c r="F1409" s="109"/>
      <c r="G1409" s="55" t="str">
        <f>$G$9</f>
        <v>BULKTRAN</v>
      </c>
      <c r="H1409" s="105">
        <f t="shared" ref="H1409:AD1409" ca="1" si="739">+H1401+H1393+H1385+H1377+H1369+H1361+H1353</f>
        <v>2597879.3084999993</v>
      </c>
      <c r="I1409" s="105">
        <f t="shared" ca="1" si="739"/>
        <v>1279671.1586270337</v>
      </c>
      <c r="J1409" s="105">
        <f t="shared" ca="1" si="739"/>
        <v>63258.717922604374</v>
      </c>
      <c r="K1409" s="105">
        <f t="shared" ca="1" si="739"/>
        <v>231713.05834370025</v>
      </c>
      <c r="L1409" s="105">
        <f t="shared" ca="1" si="739"/>
        <v>7293.5044031413026</v>
      </c>
      <c r="M1409" s="105">
        <f t="shared" ca="1" si="739"/>
        <v>683.96150493492371</v>
      </c>
      <c r="N1409" s="105">
        <f t="shared" ca="1" si="739"/>
        <v>239690.52425177646</v>
      </c>
      <c r="O1409" s="105">
        <f t="shared" ca="1" si="739"/>
        <v>176137.96980136362</v>
      </c>
      <c r="P1409" s="105">
        <f t="shared" ca="1" si="739"/>
        <v>32819.635368475108</v>
      </c>
      <c r="Q1409" s="105">
        <f t="shared" ca="1" si="739"/>
        <v>14830.582121387586</v>
      </c>
      <c r="R1409" s="105">
        <f t="shared" ca="1" si="739"/>
        <v>666.91470024099942</v>
      </c>
      <c r="S1409" s="105">
        <f t="shared" ca="1" si="739"/>
        <v>224455.10199146735</v>
      </c>
      <c r="T1409" s="105">
        <f t="shared" ca="1" si="739"/>
        <v>6152.9504341722886</v>
      </c>
      <c r="U1409" s="105">
        <f t="shared" ca="1" si="739"/>
        <v>100691.98550419499</v>
      </c>
      <c r="V1409" s="105">
        <f t="shared" ca="1" si="739"/>
        <v>532159.97267780022</v>
      </c>
      <c r="W1409" s="105">
        <f t="shared" ca="1" si="739"/>
        <v>96099.270905771642</v>
      </c>
      <c r="X1409" s="105">
        <f t="shared" ca="1" si="739"/>
        <v>735104.17952193914</v>
      </c>
      <c r="Y1409" s="105">
        <f t="shared" ca="1" si="739"/>
        <v>54091.691030176749</v>
      </c>
      <c r="Z1409" s="105">
        <f t="shared" ca="1" si="739"/>
        <v>906.01514844262647</v>
      </c>
      <c r="AA1409" s="105">
        <f t="shared" ca="1" si="739"/>
        <v>54997.706178619381</v>
      </c>
      <c r="AB1409" s="105">
        <f t="shared" ca="1" si="739"/>
        <v>701.92000655874915</v>
      </c>
      <c r="AC1409" s="105">
        <f t="shared" ca="1" si="739"/>
        <v>0</v>
      </c>
      <c r="AD1409" s="105">
        <f t="shared" ca="1" si="739"/>
        <v>0</v>
      </c>
    </row>
    <row r="1410" spans="1:30" hidden="1" outlineLevel="1">
      <c r="A1410" s="167"/>
      <c r="B1410" s="103"/>
      <c r="C1410" s="91"/>
      <c r="D1410" s="91"/>
      <c r="E1410" s="104"/>
      <c r="F1410" s="109"/>
      <c r="G1410" s="55" t="str">
        <f>$G$10</f>
        <v>SUBTRAN</v>
      </c>
      <c r="H1410" s="105">
        <f t="shared" ref="H1410:AD1410" ca="1" si="740">+H1402+H1394+H1386+H1378+H1370+H1362+H1354</f>
        <v>571425.69149999996</v>
      </c>
      <c r="I1410" s="105">
        <f t="shared" ca="1" si="740"/>
        <v>278208.55918247049</v>
      </c>
      <c r="J1410" s="105">
        <f t="shared" ca="1" si="740"/>
        <v>13426.709006150048</v>
      </c>
      <c r="K1410" s="105">
        <f t="shared" ca="1" si="740"/>
        <v>48845.710860291758</v>
      </c>
      <c r="L1410" s="105">
        <f t="shared" ca="1" si="740"/>
        <v>1508.7980506191755</v>
      </c>
      <c r="M1410" s="105">
        <f t="shared" ca="1" si="740"/>
        <v>187.91281766915699</v>
      </c>
      <c r="N1410" s="105">
        <f t="shared" ca="1" si="740"/>
        <v>50542.421728580091</v>
      </c>
      <c r="O1410" s="105">
        <f t="shared" ca="1" si="740"/>
        <v>36903.698004377526</v>
      </c>
      <c r="P1410" s="105">
        <f t="shared" ca="1" si="740"/>
        <v>6860.3544161680338</v>
      </c>
      <c r="Q1410" s="105">
        <f t="shared" ca="1" si="740"/>
        <v>4081.992621389199</v>
      </c>
      <c r="R1410" s="105">
        <f t="shared" ca="1" si="740"/>
        <v>0</v>
      </c>
      <c r="S1410" s="105">
        <f t="shared" ca="1" si="740"/>
        <v>47846.045041934747</v>
      </c>
      <c r="T1410" s="105">
        <f t="shared" ca="1" si="740"/>
        <v>1288.6137687064179</v>
      </c>
      <c r="U1410" s="105">
        <f t="shared" ca="1" si="740"/>
        <v>21095.343120874899</v>
      </c>
      <c r="V1410" s="105">
        <f t="shared" ca="1" si="740"/>
        <v>146964.57054903317</v>
      </c>
      <c r="W1410" s="105">
        <f t="shared" ca="1" si="740"/>
        <v>0</v>
      </c>
      <c r="X1410" s="105">
        <f t="shared" ca="1" si="740"/>
        <v>169348.52743861449</v>
      </c>
      <c r="Y1410" s="105">
        <f t="shared" ca="1" si="740"/>
        <v>11106.931911296373</v>
      </c>
      <c r="Z1410" s="105">
        <f t="shared" ca="1" si="740"/>
        <v>185.1528567149285</v>
      </c>
      <c r="AA1410" s="105">
        <f t="shared" ca="1" si="740"/>
        <v>11292.0847680113</v>
      </c>
      <c r="AB1410" s="105">
        <f t="shared" ca="1" si="740"/>
        <v>148.31794804060044</v>
      </c>
      <c r="AC1410" s="105">
        <f t="shared" ca="1" si="740"/>
        <v>504.31273055165695</v>
      </c>
      <c r="AD1410" s="105">
        <f t="shared" ca="1" si="740"/>
        <v>108.71365564663817</v>
      </c>
    </row>
    <row r="1411" spans="1:30" hidden="1" outlineLevel="1">
      <c r="A1411" s="167"/>
      <c r="B1411" s="103"/>
      <c r="C1411" s="91"/>
      <c r="D1411" s="91"/>
      <c r="E1411" s="104"/>
      <c r="F1411" s="109"/>
      <c r="G1411" s="55" t="str">
        <f>$G$11</f>
        <v>DISTPRI</v>
      </c>
      <c r="H1411" s="105">
        <f t="shared" ref="H1411:AD1411" ca="1" si="741">+H1403+H1395+H1387+H1379+H1371+H1363+H1355</f>
        <v>0</v>
      </c>
      <c r="I1411" s="105">
        <f t="shared" ca="1" si="741"/>
        <v>0</v>
      </c>
      <c r="J1411" s="105">
        <f t="shared" ca="1" si="741"/>
        <v>0</v>
      </c>
      <c r="K1411" s="105">
        <f t="shared" ca="1" si="741"/>
        <v>0</v>
      </c>
      <c r="L1411" s="105">
        <f t="shared" ca="1" si="741"/>
        <v>0</v>
      </c>
      <c r="M1411" s="105">
        <f t="shared" ca="1" si="741"/>
        <v>0</v>
      </c>
      <c r="N1411" s="105">
        <f t="shared" ca="1" si="741"/>
        <v>0</v>
      </c>
      <c r="O1411" s="105">
        <f t="shared" ca="1" si="741"/>
        <v>0</v>
      </c>
      <c r="P1411" s="105">
        <f t="shared" ca="1" si="741"/>
        <v>0</v>
      </c>
      <c r="Q1411" s="105">
        <f t="shared" ca="1" si="741"/>
        <v>0</v>
      </c>
      <c r="R1411" s="105">
        <f t="shared" ca="1" si="741"/>
        <v>0</v>
      </c>
      <c r="S1411" s="105">
        <f t="shared" ca="1" si="741"/>
        <v>0</v>
      </c>
      <c r="T1411" s="105">
        <f t="shared" ca="1" si="741"/>
        <v>0</v>
      </c>
      <c r="U1411" s="105">
        <f t="shared" ca="1" si="741"/>
        <v>0</v>
      </c>
      <c r="V1411" s="105">
        <f t="shared" ca="1" si="741"/>
        <v>0</v>
      </c>
      <c r="W1411" s="105">
        <f t="shared" ca="1" si="741"/>
        <v>0</v>
      </c>
      <c r="X1411" s="105">
        <f t="shared" ca="1" si="741"/>
        <v>0</v>
      </c>
      <c r="Y1411" s="105">
        <f t="shared" ca="1" si="741"/>
        <v>0</v>
      </c>
      <c r="Z1411" s="105">
        <f t="shared" ca="1" si="741"/>
        <v>0</v>
      </c>
      <c r="AA1411" s="105">
        <f t="shared" ca="1" si="741"/>
        <v>0</v>
      </c>
      <c r="AB1411" s="105">
        <f t="shared" ca="1" si="741"/>
        <v>0</v>
      </c>
      <c r="AC1411" s="105">
        <f t="shared" ca="1" si="741"/>
        <v>0</v>
      </c>
      <c r="AD1411" s="105">
        <f t="shared" ca="1" si="741"/>
        <v>0</v>
      </c>
    </row>
    <row r="1412" spans="1:30" hidden="1" outlineLevel="1">
      <c r="A1412" s="167"/>
      <c r="B1412" s="103"/>
      <c r="C1412" s="91"/>
      <c r="D1412" s="91"/>
      <c r="E1412" s="104"/>
      <c r="F1412" s="109"/>
      <c r="G1412" s="55" t="str">
        <f>$G$12</f>
        <v>DISTSEC</v>
      </c>
      <c r="H1412" s="105">
        <f t="shared" ref="H1412:AD1412" ca="1" si="742">+H1404+H1396+H1388+H1380+H1372+H1364+H1356</f>
        <v>0</v>
      </c>
      <c r="I1412" s="105">
        <f t="shared" ca="1" si="742"/>
        <v>0</v>
      </c>
      <c r="J1412" s="105">
        <f t="shared" ca="1" si="742"/>
        <v>0</v>
      </c>
      <c r="K1412" s="105">
        <f t="shared" ca="1" si="742"/>
        <v>0</v>
      </c>
      <c r="L1412" s="105">
        <f t="shared" ca="1" si="742"/>
        <v>0</v>
      </c>
      <c r="M1412" s="105">
        <f t="shared" ca="1" si="742"/>
        <v>0</v>
      </c>
      <c r="N1412" s="105">
        <f t="shared" ca="1" si="742"/>
        <v>0</v>
      </c>
      <c r="O1412" s="105">
        <f t="shared" ca="1" si="742"/>
        <v>0</v>
      </c>
      <c r="P1412" s="105">
        <f t="shared" ca="1" si="742"/>
        <v>0</v>
      </c>
      <c r="Q1412" s="105">
        <f t="shared" ca="1" si="742"/>
        <v>0</v>
      </c>
      <c r="R1412" s="105">
        <f t="shared" ca="1" si="742"/>
        <v>0</v>
      </c>
      <c r="S1412" s="105">
        <f t="shared" ca="1" si="742"/>
        <v>0</v>
      </c>
      <c r="T1412" s="105">
        <f t="shared" ca="1" si="742"/>
        <v>0</v>
      </c>
      <c r="U1412" s="105">
        <f t="shared" ca="1" si="742"/>
        <v>0</v>
      </c>
      <c r="V1412" s="105">
        <f t="shared" ca="1" si="742"/>
        <v>0</v>
      </c>
      <c r="W1412" s="105">
        <f t="shared" ca="1" si="742"/>
        <v>0</v>
      </c>
      <c r="X1412" s="105">
        <f t="shared" ca="1" si="742"/>
        <v>0</v>
      </c>
      <c r="Y1412" s="105">
        <f t="shared" ca="1" si="742"/>
        <v>0</v>
      </c>
      <c r="Z1412" s="105">
        <f t="shared" ca="1" si="742"/>
        <v>0</v>
      </c>
      <c r="AA1412" s="105">
        <f t="shared" ca="1" si="742"/>
        <v>0</v>
      </c>
      <c r="AB1412" s="105">
        <f t="shared" ca="1" si="742"/>
        <v>0</v>
      </c>
      <c r="AC1412" s="105">
        <f t="shared" ca="1" si="742"/>
        <v>0</v>
      </c>
      <c r="AD1412" s="105">
        <f t="shared" ca="1" si="742"/>
        <v>0</v>
      </c>
    </row>
    <row r="1413" spans="1:30" hidden="1" outlineLevel="1">
      <c r="A1413" s="167"/>
      <c r="B1413" s="103"/>
      <c r="C1413" s="91"/>
      <c r="D1413" s="91"/>
      <c r="E1413" s="104"/>
      <c r="F1413" s="109"/>
      <c r="G1413" s="55" t="str">
        <f>$G$13</f>
        <v>ENERGY</v>
      </c>
      <c r="H1413" s="105">
        <f t="shared" ref="H1413:AD1413" ca="1" si="743">+H1405+H1397+H1389+H1381+H1373+H1365+H1357</f>
        <v>0</v>
      </c>
      <c r="I1413" s="105">
        <f t="shared" ca="1" si="743"/>
        <v>0</v>
      </c>
      <c r="J1413" s="105">
        <f t="shared" ca="1" si="743"/>
        <v>0</v>
      </c>
      <c r="K1413" s="105">
        <f t="shared" ca="1" si="743"/>
        <v>0</v>
      </c>
      <c r="L1413" s="105">
        <f t="shared" ca="1" si="743"/>
        <v>0</v>
      </c>
      <c r="M1413" s="105">
        <f t="shared" ca="1" si="743"/>
        <v>0</v>
      </c>
      <c r="N1413" s="105">
        <f t="shared" ca="1" si="743"/>
        <v>0</v>
      </c>
      <c r="O1413" s="105">
        <f t="shared" ca="1" si="743"/>
        <v>0</v>
      </c>
      <c r="P1413" s="105">
        <f t="shared" ca="1" si="743"/>
        <v>0</v>
      </c>
      <c r="Q1413" s="105">
        <f t="shared" ca="1" si="743"/>
        <v>0</v>
      </c>
      <c r="R1413" s="105">
        <f t="shared" ca="1" si="743"/>
        <v>0</v>
      </c>
      <c r="S1413" s="105">
        <f t="shared" ca="1" si="743"/>
        <v>0</v>
      </c>
      <c r="T1413" s="105">
        <f t="shared" ca="1" si="743"/>
        <v>0</v>
      </c>
      <c r="U1413" s="105">
        <f t="shared" ca="1" si="743"/>
        <v>0</v>
      </c>
      <c r="V1413" s="105">
        <f t="shared" ca="1" si="743"/>
        <v>0</v>
      </c>
      <c r="W1413" s="105">
        <f t="shared" ca="1" si="743"/>
        <v>0</v>
      </c>
      <c r="X1413" s="105">
        <f t="shared" ca="1" si="743"/>
        <v>0</v>
      </c>
      <c r="Y1413" s="105">
        <f t="shared" ca="1" si="743"/>
        <v>0</v>
      </c>
      <c r="Z1413" s="105">
        <f t="shared" ca="1" si="743"/>
        <v>0</v>
      </c>
      <c r="AA1413" s="105">
        <f t="shared" ca="1" si="743"/>
        <v>0</v>
      </c>
      <c r="AB1413" s="105">
        <f t="shared" ca="1" si="743"/>
        <v>0</v>
      </c>
      <c r="AC1413" s="105">
        <f t="shared" ca="1" si="743"/>
        <v>0</v>
      </c>
      <c r="AD1413" s="105">
        <f t="shared" ca="1" si="743"/>
        <v>0</v>
      </c>
    </row>
    <row r="1414" spans="1:30" hidden="1" outlineLevel="1">
      <c r="A1414" s="167"/>
      <c r="B1414" s="103"/>
      <c r="C1414" s="91"/>
      <c r="D1414" s="91"/>
      <c r="E1414" s="104"/>
      <c r="F1414" s="109"/>
      <c r="G1414" s="55" t="str">
        <f>$G$14</f>
        <v>CUSTOMER</v>
      </c>
      <c r="H1414" s="105">
        <f t="shared" ref="H1414:AD1414" ca="1" si="744">+H1406+H1398+H1390+H1382+H1374+H1366+H1358</f>
        <v>0</v>
      </c>
      <c r="I1414" s="105">
        <f t="shared" ca="1" si="744"/>
        <v>0</v>
      </c>
      <c r="J1414" s="105">
        <f t="shared" ca="1" si="744"/>
        <v>0</v>
      </c>
      <c r="K1414" s="105">
        <f t="shared" ca="1" si="744"/>
        <v>0</v>
      </c>
      <c r="L1414" s="105">
        <f t="shared" ca="1" si="744"/>
        <v>0</v>
      </c>
      <c r="M1414" s="105">
        <f t="shared" ca="1" si="744"/>
        <v>0</v>
      </c>
      <c r="N1414" s="105">
        <f t="shared" ca="1" si="744"/>
        <v>0</v>
      </c>
      <c r="O1414" s="105">
        <f t="shared" ca="1" si="744"/>
        <v>0</v>
      </c>
      <c r="P1414" s="105">
        <f t="shared" ca="1" si="744"/>
        <v>0</v>
      </c>
      <c r="Q1414" s="105">
        <f t="shared" ca="1" si="744"/>
        <v>0</v>
      </c>
      <c r="R1414" s="105">
        <f t="shared" ca="1" si="744"/>
        <v>0</v>
      </c>
      <c r="S1414" s="105">
        <f t="shared" ca="1" si="744"/>
        <v>0</v>
      </c>
      <c r="T1414" s="105">
        <f t="shared" ca="1" si="744"/>
        <v>0</v>
      </c>
      <c r="U1414" s="105">
        <f t="shared" ca="1" si="744"/>
        <v>0</v>
      </c>
      <c r="V1414" s="105">
        <f t="shared" ca="1" si="744"/>
        <v>0</v>
      </c>
      <c r="W1414" s="105">
        <f t="shared" ca="1" si="744"/>
        <v>0</v>
      </c>
      <c r="X1414" s="105">
        <f t="shared" ca="1" si="744"/>
        <v>0</v>
      </c>
      <c r="Y1414" s="105">
        <f t="shared" ca="1" si="744"/>
        <v>0</v>
      </c>
      <c r="Z1414" s="105">
        <f t="shared" ca="1" si="744"/>
        <v>0</v>
      </c>
      <c r="AA1414" s="105">
        <f t="shared" ca="1" si="744"/>
        <v>0</v>
      </c>
      <c r="AB1414" s="105">
        <f t="shared" ca="1" si="744"/>
        <v>0</v>
      </c>
      <c r="AC1414" s="105">
        <f t="shared" ca="1" si="744"/>
        <v>0</v>
      </c>
      <c r="AD1414" s="105">
        <f t="shared" ca="1" si="744"/>
        <v>0</v>
      </c>
    </row>
    <row r="1415" spans="1:30" collapsed="1">
      <c r="A1415" s="167"/>
      <c r="B1415" s="103"/>
      <c r="C1415" s="91" t="s">
        <v>507</v>
      </c>
      <c r="D1415" s="104"/>
      <c r="E1415" s="105">
        <f>+E1407+E1399+E1391+E1383+E1375+E1367+E1359</f>
        <v>4161564</v>
      </c>
      <c r="F1415" s="109"/>
      <c r="G1415" s="55" t="str">
        <f>$G$15</f>
        <v>TOTAL</v>
      </c>
      <c r="H1415" s="105">
        <f ca="1">+H1407+H1399+H1391+H1383+H1375+H1367+H1359</f>
        <v>4161563.9999999991</v>
      </c>
      <c r="I1415" s="105">
        <f t="shared" ref="I1415:AD1415" ca="1" si="745">+I1407+I1399+I1391+I1383+I1375+I1367+I1359</f>
        <v>2046649.6233372777</v>
      </c>
      <c r="J1415" s="105">
        <f t="shared" ca="1" si="745"/>
        <v>100847.06984333922</v>
      </c>
      <c r="K1415" s="105">
        <f t="shared" ca="1" si="745"/>
        <v>369061.48247738724</v>
      </c>
      <c r="L1415" s="105">
        <f t="shared" ca="1" si="745"/>
        <v>11588.053647773882</v>
      </c>
      <c r="M1415" s="105">
        <f t="shared" ca="1" si="745"/>
        <v>1133.1131556417404</v>
      </c>
      <c r="N1415" s="105">
        <f t="shared" ca="1" si="745"/>
        <v>381782.64928080281</v>
      </c>
      <c r="O1415" s="105">
        <f t="shared" ca="1" si="745"/>
        <v>280317.49744312529</v>
      </c>
      <c r="P1415" s="105">
        <f t="shared" ca="1" si="745"/>
        <v>52215.436856620829</v>
      </c>
      <c r="Q1415" s="105">
        <f t="shared" ca="1" si="745"/>
        <v>24577.109864573002</v>
      </c>
      <c r="R1415" s="105">
        <f t="shared" ca="1" si="745"/>
        <v>921.64251279997666</v>
      </c>
      <c r="S1415" s="105">
        <f t="shared" ca="1" si="745"/>
        <v>358031.68667711905</v>
      </c>
      <c r="T1415" s="105">
        <f t="shared" ca="1" si="745"/>
        <v>9791.6812483031663</v>
      </c>
      <c r="U1415" s="105">
        <f t="shared" ca="1" si="745"/>
        <v>160246.59365616788</v>
      </c>
      <c r="V1415" s="105">
        <f t="shared" ca="1" si="745"/>
        <v>882382.83956169605</v>
      </c>
      <c r="W1415" s="105">
        <f t="shared" ca="1" si="745"/>
        <v>132804.35036719887</v>
      </c>
      <c r="X1415" s="105">
        <f t="shared" ca="1" si="745"/>
        <v>1185225.464833366</v>
      </c>
      <c r="Y1415" s="105">
        <f t="shared" ca="1" si="745"/>
        <v>85858.923469792353</v>
      </c>
      <c r="Z1415" s="105">
        <f t="shared" ca="1" si="745"/>
        <v>1437.2201416971889</v>
      </c>
      <c r="AA1415" s="105">
        <f t="shared" ca="1" si="745"/>
        <v>87296.143611489533</v>
      </c>
      <c r="AB1415" s="105">
        <f t="shared" ca="1" si="745"/>
        <v>1118.3360304064684</v>
      </c>
      <c r="AC1415" s="105">
        <f t="shared" ca="1" si="745"/>
        <v>504.31273055165695</v>
      </c>
      <c r="AD1415" s="105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1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1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1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1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1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1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1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1"/>
      <c r="C1424" s="55" t="s">
        <v>515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1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5" t="s">
        <v>547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1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1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1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1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1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1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1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1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1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1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1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1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1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1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1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1"/>
      <c r="C1556" s="55"/>
      <c r="D1556" s="51" t="s">
        <v>516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517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682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683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1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4227054.859308878</v>
      </c>
      <c r="I1692" s="54">
        <f ca="1">VLOOKUP(CONCATENATE($F1692," ",$G1692),AllocFactorMatrix,(I$4+1),FALSE)*$E1699</f>
        <v>2082175.3234237384</v>
      </c>
      <c r="J1692" s="54">
        <f ca="1">VLOOKUP(CONCATENATE($F1692," ",$G1692),AllocFactorMatrix,(J$4+1),FALSE)*$E1699</f>
        <v>102929.3663156309</v>
      </c>
      <c r="K1692" s="54">
        <f ca="1">VLOOKUP(CONCATENATE($F1692," ",$G1692),AllocFactorMatrix,(K$4+1),FALSE)*$E1699</f>
        <v>377024.36985134473</v>
      </c>
      <c r="L1692" s="54">
        <f ca="1">VLOOKUP(CONCATENATE($F1692," ",$G1692),AllocFactorMatrix,(L$4+1),FALSE)*$E1699</f>
        <v>11867.388576450161</v>
      </c>
      <c r="M1692" s="54">
        <f ca="1">VLOOKUP(CONCATENATE($F1692," ",$G1692),AllocFactorMatrix,(M$4+1),FALSE)*$E1699</f>
        <v>1112.885727045076</v>
      </c>
      <c r="N1692" s="54">
        <f t="shared" ref="N1692:N1739" ca="1" si="861">SUBTOTAL(9,K1692:M1692)</f>
        <v>390004.64415483997</v>
      </c>
      <c r="O1692" s="54">
        <f ca="1">VLOOKUP(CONCATENATE($F1692," ",$G1692),AllocFactorMatrix,(O$4+1),FALSE)*$E1699</f>
        <v>286597.17128566309</v>
      </c>
      <c r="P1692" s="54">
        <f ca="1">VLOOKUP(CONCATENATE($F1692," ",$G1692),AllocFactorMatrix,(P$4+1),FALSE)*$E1699</f>
        <v>53401.402717649857</v>
      </c>
      <c r="Q1692" s="54">
        <f ca="1">VLOOKUP(CONCATENATE($F1692," ",$G1692),AllocFactorMatrix,(Q$4+1),FALSE)*$E1699</f>
        <v>24131.099553961729</v>
      </c>
      <c r="R1692" s="54">
        <f ca="1">VLOOKUP(CONCATENATE($F1692," ",$G1692),AllocFactorMatrix,(R$4+1),FALSE)*$E1699</f>
        <v>1085.1485729819999</v>
      </c>
      <c r="S1692" s="54">
        <f ca="1">SUBTOTAL(9,O1692:R1692)</f>
        <v>365214.82213025668</v>
      </c>
      <c r="T1692" s="54">
        <f ca="1">VLOOKUP(CONCATENATE($F1692," ",$G1692),AllocFactorMatrix,(T$4+1),FALSE)*$E1699</f>
        <v>10011.573265453968</v>
      </c>
      <c r="U1692" s="54">
        <f ca="1">VLOOKUP(CONCATENATE($F1692," ",$G1692),AllocFactorMatrix,(U$4+1),FALSE)*$E1699</f>
        <v>163837.69069885049</v>
      </c>
      <c r="V1692" s="54">
        <f ca="1">VLOOKUP(CONCATENATE($F1692," ",$G1692),AllocFactorMatrix,(V$4+1),FALSE)*$E1699</f>
        <v>865886.79892762413</v>
      </c>
      <c r="W1692" s="54">
        <f ca="1">VLOOKUP(CONCATENATE($F1692," ",$G1692),AllocFactorMatrix,(W$4+1),FALSE)*$E1699</f>
        <v>156364.80444999176</v>
      </c>
      <c r="X1692" s="54">
        <f ca="1">SUBTOTAL(9,T1692:W1692)</f>
        <v>1196100.8673419203</v>
      </c>
      <c r="Y1692" s="54">
        <f ca="1">VLOOKUP(CONCATENATE($F1692," ",$G1692),AllocFactorMatrix,(Y$4+1),FALSE)*$E1699</f>
        <v>88013.536529286794</v>
      </c>
      <c r="Z1692" s="54">
        <f ca="1">VLOOKUP(CONCATENATE($F1692," ",$G1692),AllocFactorMatrix,(Z$4+1),FALSE)*$E1699</f>
        <v>1474.1930940753164</v>
      </c>
      <c r="AA1692" s="54">
        <f t="shared" ref="AA1692:AA1739" ca="1" si="862">SUBTOTAL(9,Y1692:Z1692)</f>
        <v>89487.729623362116</v>
      </c>
      <c r="AB1692" s="54">
        <f ca="1">VLOOKUP(CONCATENATE($F1692," ",$G1692),AllocFactorMatrix,(AB$4+1),FALSE)*$E1699</f>
        <v>1142.1063191282121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1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15444.889774991741</v>
      </c>
      <c r="I1693" s="54">
        <f ca="1">VLOOKUP(CONCATENATE($F1693," ",$G1693),AllocFactorMatrix,(I$4+1),FALSE)*$E1699</f>
        <v>7607.8899926426329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1377.5784863581862</v>
      </c>
      <c r="L1693" s="54">
        <f ca="1">VLOOKUP(CONCATENATE($F1693," ",$G1693),AllocFactorMatrix,(L$4+1),FALSE)*$E1699</f>
        <v>43.361279799012799</v>
      </c>
      <c r="M1693" s="54">
        <f ca="1">VLOOKUP(CONCATENATE($F1693," ",$G1693),AllocFactorMatrix,(M$4+1),FALSE)*$E1699</f>
        <v>4.0662820707235987</v>
      </c>
      <c r="N1693" s="54">
        <f t="shared" ca="1" si="861"/>
        <v>1425.0060482279227</v>
      </c>
      <c r="O1693" s="54">
        <f ca="1">VLOOKUP(CONCATENATE($F1693," ",$G1693),AllocFactorMatrix,(O$4+1),FALSE)*$E1699</f>
        <v>1047.1739467926425</v>
      </c>
      <c r="P1693" s="54">
        <f ca="1">VLOOKUP(CONCATENATE($F1693," ",$G1693),AllocFactorMatrix,(P$4+1),FALSE)*$E1699</f>
        <v>195.11901459894889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3.9649355537195063</v>
      </c>
      <c r="S1693" s="54">
        <f t="shared" ref="S1693:S1739" ca="1" si="863">SUBTOTAL(9,O1693:R1693)</f>
        <v>1334.4285465264304</v>
      </c>
      <c r="T1693" s="54">
        <f ca="1">VLOOKUP(CONCATENATE($F1693," ",$G1693),AllocFactorMatrix,(T$4+1),FALSE)*$E1699</f>
        <v>36.580468128694285</v>
      </c>
      <c r="U1693" s="54">
        <f ca="1">VLOOKUP(CONCATENATE($F1693," ",$G1693),AllocFactorMatrix,(U$4+1),FALSE)*$E1699</f>
        <v>598.63312827850655</v>
      </c>
      <c r="V1693" s="54">
        <f ca="1">VLOOKUP(CONCATENATE($F1693," ",$G1693),AllocFactorMatrix,(V$4+1),FALSE)*$E1699</f>
        <v>3163.7929036114197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321.58545740385756</v>
      </c>
      <c r="Z1693" s="54">
        <f ca="1">VLOOKUP(CONCATENATE($F1693," ",$G1693),AllocFactorMatrix,(Z$4+1),FALSE)*$E1699</f>
        <v>5.386433486876955</v>
      </c>
      <c r="AA1693" s="54">
        <f t="shared" ca="1" si="862"/>
        <v>326.97189089073453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1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3397.2351182518146</v>
      </c>
      <c r="I1694" s="54">
        <f ca="1">VLOOKUP(CONCATENATE($F1694," ",$G1694),AllocFactorMatrix,(I$4+1),FALSE)*$E1699</f>
        <v>1654.0031390116922</v>
      </c>
      <c r="J1694" s="54">
        <f ca="1">VLOOKUP(CONCATENATE($F1694," ",$G1694),AllocFactorMatrix,(J$4+1),FALSE)*$E1699</f>
        <v>79.824355181693534</v>
      </c>
      <c r="K1694" s="54">
        <f ca="1">VLOOKUP(CONCATENATE($F1694," ",$G1694),AllocFactorMatrix,(K$4+1),FALSE)*$E1699</f>
        <v>290.39710110856498</v>
      </c>
      <c r="L1694" s="54">
        <f ca="1">VLOOKUP(CONCATENATE($F1694," ",$G1694),AllocFactorMatrix,(L$4+1),FALSE)*$E1699</f>
        <v>8.9700932249969387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300.48437200486956</v>
      </c>
      <c r="O1694" s="54">
        <f ca="1">VLOOKUP(CONCATENATE($F1694," ",$G1694),AllocFactorMatrix,(O$4+1),FALSE)*$E1699</f>
        <v>219.39954874050443</v>
      </c>
      <c r="P1694" s="54">
        <f ca="1">VLOOKUP(CONCATENATE($F1694," ",$G1694),AllocFactorMatrix,(P$4+1),FALSE)*$E1699</f>
        <v>40.786120212902546</v>
      </c>
      <c r="Q1694" s="54">
        <f ca="1">VLOOKUP(CONCATENATE($F1694," ",$G1694),AllocFactorMatrix,(Q$4+1),FALSE)*$E1699</f>
        <v>24.26822750903241</v>
      </c>
      <c r="R1694" s="54">
        <f ca="1">VLOOKUP(CONCATENATE($F1694," ",$G1694),AllocFactorMatrix,(R$4+1),FALSE)*$E1699</f>
        <v>0</v>
      </c>
      <c r="S1694" s="54">
        <f t="shared" ca="1" si="863"/>
        <v>284.45389646243939</v>
      </c>
      <c r="T1694" s="54">
        <f ca="1">VLOOKUP(CONCATENATE($F1694," ",$G1694),AllocFactorMatrix,(T$4+1),FALSE)*$E1699</f>
        <v>7.661055521358656</v>
      </c>
      <c r="U1694" s="54">
        <f ca="1">VLOOKUP(CONCATENATE($F1694," ",$G1694),AllocFactorMatrix,(U$4+1),FALSE)*$E1699</f>
        <v>125.4158529233858</v>
      </c>
      <c r="V1694" s="54">
        <f ca="1">VLOOKUP(CONCATENATE($F1694," ",$G1694),AllocFactorMatrix,(V$4+1),FALSE)*$E1699</f>
        <v>873.73250386655354</v>
      </c>
      <c r="W1694" s="54">
        <f ca="1">VLOOKUP(CONCATENATE($F1694," ",$G1694),AllocFactorMatrix,(W$4+1),FALSE)*$E1699</f>
        <v>0</v>
      </c>
      <c r="X1694" s="54">
        <f t="shared" ca="1" si="864"/>
        <v>1006.809412311298</v>
      </c>
      <c r="Y1694" s="54">
        <f ca="1">VLOOKUP(CONCATENATE($F1694," ",$G1694),AllocFactorMatrix,(Y$4+1),FALSE)*$E1699</f>
        <v>66.032836301144457</v>
      </c>
      <c r="Z1694" s="54">
        <f ca="1">VLOOKUP(CONCATENATE($F1694," ",$G1694),AllocFactorMatrix,(Z$4+1),FALSE)*$E1699</f>
        <v>1.1007691751230986</v>
      </c>
      <c r="AA1694" s="54">
        <f t="shared" ca="1" si="862"/>
        <v>67.133605476267562</v>
      </c>
      <c r="AB1694" s="54">
        <f ca="1">VLOOKUP(CONCATENATE($F1694," ",$G1694),AllocFactorMatrix,(AB$4+1),FALSE)*$E1699</f>
        <v>0.88177859211738907</v>
      </c>
      <c r="AC1694" s="54">
        <f ca="1">VLOOKUP(CONCATENATE($F1694," ",$G1694),AllocFactorMatrix,(AC$4+1),FALSE)*$E1699</f>
        <v>2.9982357186534605</v>
      </c>
      <c r="AD1694" s="54">
        <f ca="1">VLOOKUP(CONCATENATE($F1694," ",$G1694),AllocFactorMatrix,(AD$4+1),FALSE)*$E1699</f>
        <v>0.64632349278312717</v>
      </c>
    </row>
    <row r="1695" spans="1:30" s="51" customFormat="1" hidden="1" outlineLevel="1">
      <c r="A1695" s="56"/>
      <c r="B1695" s="111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2176603.3705811915</v>
      </c>
      <c r="I1695" s="54">
        <f ca="1">VLOOKUP(CONCATENATE($F1695," ",$G1695),AllocFactorMatrix,(I$4+1),FALSE)*$E1699</f>
        <v>1454716.8658410443</v>
      </c>
      <c r="J1695" s="54">
        <f ca="1">VLOOKUP(CONCATENATE($F1695," ",$G1695),AllocFactorMatrix,(J$4+1),FALSE)*$E1699</f>
        <v>68571.555463633398</v>
      </c>
      <c r="K1695" s="54">
        <f ca="1">VLOOKUP(CONCATENATE($F1695," ",$G1695),AllocFactorMatrix,(K$4+1),FALSE)*$E1699</f>
        <v>248987.5263553072</v>
      </c>
      <c r="L1695" s="54">
        <f ca="1">VLOOKUP(CONCATENATE($F1695," ",$G1695),AllocFactorMatrix,(L$4+1),FALSE)*$E1699</f>
        <v>7695.0101544271938</v>
      </c>
      <c r="M1695" s="54">
        <f ca="1">VLOOKUP(CONCATENATE($F1695," ",$G1695),AllocFactorMatrix,(M$4+1),FALSE)*$E1699</f>
        <v>0</v>
      </c>
      <c r="N1695" s="54">
        <f t="shared" ca="1" si="861"/>
        <v>256682.5365097344</v>
      </c>
      <c r="O1695" s="54">
        <f ca="1">VLOOKUP(CONCATENATE($F1695," ",$G1695),AllocFactorMatrix,(O$4+1),FALSE)*$E1699</f>
        <v>186697.12546797513</v>
      </c>
      <c r="P1695" s="54">
        <f ca="1">VLOOKUP(CONCATENATE($F1695," ",$G1695),AllocFactorMatrix,(P$4+1),FALSE)*$E1699</f>
        <v>34772.35218200997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221469.47764998511</v>
      </c>
      <c r="T1695" s="54">
        <f ca="1">VLOOKUP(CONCATENATE($F1695," ",$G1695),AllocFactorMatrix,(T$4+1),FALSE)*$E1699</f>
        <v>6655.6374702407256</v>
      </c>
      <c r="U1695" s="54">
        <f ca="1">VLOOKUP(CONCATENATE($F1695," ",$G1695),AllocFactorMatrix,(U$4+1),FALSE)*$E1699</f>
        <v>107340.37171167802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113996.00918191874</v>
      </c>
      <c r="Y1695" s="54">
        <f ca="1">VLOOKUP(CONCATENATE($F1695," ",$G1695),AllocFactorMatrix,(Y$4+1),FALSE)*$E1699</f>
        <v>56297.763109820335</v>
      </c>
      <c r="Z1695" s="54">
        <f ca="1">VLOOKUP(CONCATENATE($F1695," ",$G1695),AllocFactorMatrix,(Z$4+1),FALSE)*$E1699</f>
        <v>939.26706698107762</v>
      </c>
      <c r="AA1695" s="54">
        <f t="shared" ca="1" si="862"/>
        <v>57237.030176801411</v>
      </c>
      <c r="AB1695" s="54">
        <f ca="1">VLOOKUP(CONCATENATE($F1695," ",$G1695),AllocFactorMatrix,(AB$4+1),FALSE)*$E1699</f>
        <v>760.96370578842357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1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898310.98239414848</v>
      </c>
      <c r="I1696" s="54">
        <f ca="1">VLOOKUP(CONCATENATE($F1696," ",$G1696),AllocFactorMatrix,(I$4+1),FALSE)*$E1699</f>
        <v>671668.42552773806</v>
      </c>
      <c r="J1696" s="54">
        <f ca="1">VLOOKUP(CONCATENATE($F1696," ",$G1696),AllocFactorMatrix,(J$4+1),FALSE)*$E1699</f>
        <v>32381.34886171293</v>
      </c>
      <c r="K1696" s="54">
        <f ca="1">VLOOKUP(CONCATENATE($F1696," ",$G1696),AllocFactorMatrix,(K$4+1),FALSE)*$E1699</f>
        <v>97708.0240358296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97708.0240358296</v>
      </c>
      <c r="O1696" s="54">
        <f ca="1">VLOOKUP(CONCATENATE($F1696," ",$G1696),AllocFactorMatrix,(O$4+1),FALSE)*$E1699</f>
        <v>62259.933218518294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62259.933218518294</v>
      </c>
      <c r="T1696" s="54">
        <f ca="1">VLOOKUP(CONCATENATE($F1696," ",$G1696),AllocFactorMatrix,(T$4+1),FALSE)*$E1699</f>
        <v>1683.3779812061346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1683.3779812061346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238.30033127781934</v>
      </c>
      <c r="AC1696" s="54">
        <f ca="1">VLOOKUP(CONCATENATE($F1696," ",$G1696),AllocFactorMatrix,(AC$4+1),FALSE)*$E1699</f>
        <v>8091.2127866176534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1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1112791.4260737975</v>
      </c>
      <c r="I1697" s="54">
        <f ca="1">VLOOKUP(CONCATENATE($F1697," ",$G1697),AllocFactorMatrix,(I$4+1),FALSE)*$E1699</f>
        <v>417549.48718310852</v>
      </c>
      <c r="J1697" s="54">
        <f ca="1">VLOOKUP(CONCATENATE($F1697," ",$G1697),AllocFactorMatrix,(J$4+1),FALSE)*$E1699</f>
        <v>27059.904888541321</v>
      </c>
      <c r="K1697" s="54">
        <f ca="1">VLOOKUP(CONCATENATE($F1697," ",$G1697),AllocFactorMatrix,(K$4+1),FALSE)*$E1699</f>
        <v>90788.914295705443</v>
      </c>
      <c r="L1697" s="54">
        <f ca="1">VLOOKUP(CONCATENATE($F1697," ",$G1697),AllocFactorMatrix,(L$4+1),FALSE)*$E1699</f>
        <v>2885.4778083438473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93940.399426137155</v>
      </c>
      <c r="O1697" s="54">
        <f ca="1">VLOOKUP(CONCATENATE($F1697," ",$G1697),AllocFactorMatrix,(O$4+1),FALSE)*$E1699</f>
        <v>82773.519964613559</v>
      </c>
      <c r="P1697" s="54">
        <f ca="1">VLOOKUP(CONCATENATE($F1697," ",$G1697),AllocFactorMatrix,(P$4+1),FALSE)*$E1699</f>
        <v>15344.617901029351</v>
      </c>
      <c r="Q1697" s="54">
        <f ca="1">VLOOKUP(CONCATENATE($F1697," ",$G1697),AllocFactorMatrix,(Q$4+1),FALSE)*$E1699</f>
        <v>6972.2016145099606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105413.39043325375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55696.237782395452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59994.356694110131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22425.841639495131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22790.898591130212</v>
      </c>
      <c r="AB1697" s="54">
        <f ca="1">VLOOKUP(CONCATENATE($F1697," ",$G1697),AllocFactorMatrix,(AB$4+1),FALSE)*$E1699</f>
        <v>407.19166422708525</v>
      </c>
      <c r="AC1697" s="54">
        <f ca="1">VLOOKUP(CONCATENATE($F1697," ",$G1697),AllocFactorMatrix,(AC$4+1),FALSE)*$E1699</f>
        <v>8804.974476184645</v>
      </c>
      <c r="AD1697" s="54">
        <f ca="1">VLOOKUP(CONCATENATE($F1697," ",$G1697),AllocFactorMatrix,(AD$4+1),FALSE)*$E1699</f>
        <v>1742.4325664812259</v>
      </c>
    </row>
    <row r="1698" spans="1:30" s="51" customFormat="1" hidden="1" outlineLevel="1">
      <c r="A1698" s="56"/>
      <c r="B1698" s="111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838750.23674874299</v>
      </c>
      <c r="I1698" s="54">
        <f ca="1">VLOOKUP(CONCATENATE($F1698," ",$G1698),AllocFactorMatrix,(I$4+1),FALSE)*$E1699</f>
        <v>599287.87647375721</v>
      </c>
      <c r="J1698" s="54">
        <f ca="1">VLOOKUP(CONCATENATE($F1698," ",$G1698),AllocFactorMatrix,(J$4+1),FALSE)*$E1699</f>
        <v>102557.88911286165</v>
      </c>
      <c r="K1698" s="54">
        <f ca="1">VLOOKUP(CONCATENATE($F1698," ",$G1698),AllocFactorMatrix,(K$4+1),FALSE)*$E1699</f>
        <v>29531.144537973694</v>
      </c>
      <c r="L1698" s="54">
        <f ca="1">VLOOKUP(CONCATENATE($F1698," ",$G1698),AllocFactorMatrix,(L$4+1),FALSE)*$E1699</f>
        <v>4936.5122684520147</v>
      </c>
      <c r="M1698" s="54">
        <f ca="1">VLOOKUP(CONCATENATE($F1698," ",$G1698),AllocFactorMatrix,(M$4+1),FALSE)*$E1699</f>
        <v>779.9452654705633</v>
      </c>
      <c r="N1698" s="54">
        <f t="shared" ca="1" si="861"/>
        <v>35247.602071896268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1415.2697461638954</v>
      </c>
      <c r="Q1698" s="54">
        <f ca="1">VLOOKUP(CONCATENATE($F1698," ",$G1698),AllocFactorMatrix,(Q$4+1),FALSE)*$E1699</f>
        <v>2706.9693169803318</v>
      </c>
      <c r="R1698" s="54">
        <f ca="1">VLOOKUP(CONCATENATE($F1698," ",$G1698),AllocFactorMatrix,(R$4+1),FALSE)*$E1699</f>
        <v>472.45999467420501</v>
      </c>
      <c r="S1698" s="54">
        <f t="shared" ca="1" si="863"/>
        <v>10105.279636068559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842.55390182191491</v>
      </c>
      <c r="V1698" s="54">
        <f ca="1">VLOOKUP(CONCATENATE($F1698," ",$G1698),AllocFactorMatrix,(V$4+1),FALSE)*$E1699</f>
        <v>3982.9764899556358</v>
      </c>
      <c r="W1698" s="54">
        <f ca="1">VLOOKUP(CONCATENATE($F1698," ",$G1698),AllocFactorMatrix,(W$4+1),FALSE)*$E1699</f>
        <v>708.9539404410865</v>
      </c>
      <c r="X1698" s="54">
        <f t="shared" ca="1" si="864"/>
        <v>5572.8090530289301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23.894938609491987</v>
      </c>
      <c r="AA1698" s="54">
        <f t="shared" ca="1" si="862"/>
        <v>1532.1521157801994</v>
      </c>
      <c r="AB1698" s="54">
        <f ca="1">VLOOKUP(CONCATENATE($F1698," ",$G1698),AllocFactorMatrix,(AB$4+1),FALSE)*$E1699</f>
        <v>42.977694235690684</v>
      </c>
      <c r="AC1698" s="54">
        <f ca="1">VLOOKUP(CONCATENATE($F1698," ",$G1698),AllocFactorMatrix,(AC$4+1),FALSE)*$E1699</f>
        <v>66144.052872832443</v>
      </c>
      <c r="AD1698" s="54">
        <f ca="1">VLOOKUP(CONCATENATE($F1698," ",$G1698),AllocFactorMatrix,(AD$4+1),FALSE)*$E1699</f>
        <v>18259.597718282177</v>
      </c>
    </row>
    <row r="1699" spans="1:30" s="51" customFormat="1" collapsed="1">
      <c r="A1699" s="56"/>
      <c r="B1699" s="111"/>
      <c r="C1699" s="55"/>
      <c r="D1699" s="51" t="s">
        <v>518</v>
      </c>
      <c r="E1699" s="61">
        <v>9272353</v>
      </c>
      <c r="F1699" s="96" t="s">
        <v>70</v>
      </c>
      <c r="G1699" s="55" t="str">
        <f>$G$15</f>
        <v>TOTAL</v>
      </c>
      <c r="H1699" s="53">
        <f t="shared" ca="1" si="860"/>
        <v>9272353.0000000019</v>
      </c>
      <c r="I1699" s="54">
        <f ca="1">VLOOKUP(CONCATENATE($F1699," ",$G1699),AllocFactorMatrix,(I$4+1),FALSE)*$E1699</f>
        <v>5234659.8715810403</v>
      </c>
      <c r="J1699" s="54">
        <f ca="1">VLOOKUP(CONCATENATE($F1699," ",$G1699),AllocFactorMatrix,(J$4+1),FALSE)*$E1699</f>
        <v>333955.97418459319</v>
      </c>
      <c r="K1699" s="54">
        <f ca="1">VLOOKUP(CONCATENATE($F1699," ",$G1699),AllocFactorMatrix,(K$4+1),FALSE)*$E1699</f>
        <v>845707.95466362755</v>
      </c>
      <c r="L1699" s="54">
        <f ca="1">VLOOKUP(CONCATENATE($F1699," ",$G1699),AllocFactorMatrix,(L$4+1),FALSE)*$E1699</f>
        <v>27436.720180697233</v>
      </c>
      <c r="M1699" s="54">
        <f ca="1">VLOOKUP(CONCATENATE($F1699," ",$G1699),AllocFactorMatrix,(M$4+1),FALSE)*$E1699</f>
        <v>2164.0217743455364</v>
      </c>
      <c r="N1699" s="54">
        <f t="shared" ca="1" si="861"/>
        <v>875308.69661867036</v>
      </c>
      <c r="O1699" s="54">
        <f ca="1">VLOOKUP(CONCATENATE($F1699," ",$G1699),AllocFactorMatrix,(O$4+1),FALSE)*$E1699</f>
        <v>625104.90401055326</v>
      </c>
      <c r="P1699" s="54">
        <f ca="1">VLOOKUP(CONCATENATE($F1699," ",$G1699),AllocFactorMatrix,(P$4+1),FALSE)*$E1699</f>
        <v>105169.54768166492</v>
      </c>
      <c r="Q1699" s="54">
        <f ca="1">VLOOKUP(CONCATENATE($F1699," ",$G1699),AllocFactorMatrix,(Q$4+1),FALSE)*$E1699</f>
        <v>33922.709362542177</v>
      </c>
      <c r="R1699" s="54">
        <f ca="1">VLOOKUP(CONCATENATE($F1699," ",$G1699),AllocFactorMatrix,(R$4+1),FALSE)*$E1699</f>
        <v>1884.624456310793</v>
      </c>
      <c r="S1699" s="54">
        <f t="shared" ca="1" si="863"/>
        <v>766081.7855110711</v>
      </c>
      <c r="T1699" s="54">
        <f ca="1">VLOOKUP(CONCATENATE($F1699," ",$G1699),AllocFactorMatrix,(T$4+1),FALSE)*$E1699</f>
        <v>21605.193101911584</v>
      </c>
      <c r="U1699" s="54">
        <f ca="1">VLOOKUP(CONCATENATE($F1699," ",$G1699),AllocFactorMatrix,(U$4+1),FALSE)*$E1699</f>
        <v>328440.90307594778</v>
      </c>
      <c r="V1699" s="54">
        <f ca="1">VLOOKUP(CONCATENATE($F1699," ",$G1699),AllocFactorMatrix,(V$4+1),FALSE)*$E1699</f>
        <v>1190127.4150527355</v>
      </c>
      <c r="W1699" s="54">
        <f ca="1">VLOOKUP(CONCATENATE($F1699," ",$G1699),AllocFactorMatrix,(W$4+1),FALSE)*$E1699</f>
        <v>217639.44364539659</v>
      </c>
      <c r="X1699" s="54">
        <f t="shared" ca="1" si="864"/>
        <v>1757812.9548759914</v>
      </c>
      <c r="Y1699" s="54">
        <f ca="1">VLOOKUP(CONCATENATE($F1699," ",$G1699),AllocFactorMatrix,(Y$4+1),FALSE)*$E1699</f>
        <v>191597.22534028383</v>
      </c>
      <c r="Z1699" s="54">
        <f ca="1">VLOOKUP(CONCATENATE($F1699," ",$G1699),AllocFactorMatrix,(Z$4+1),FALSE)*$E1699</f>
        <v>2808.899253962968</v>
      </c>
      <c r="AA1699" s="54">
        <f t="shared" ca="1" si="862"/>
        <v>194406.12459424679</v>
      </c>
      <c r="AB1699" s="54">
        <f ca="1">VLOOKUP(CONCATENATE($F1699," ",$G1699),AllocFactorMatrix,(AB$4+1),FALSE)*$E1699</f>
        <v>2596.5945420498415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21880.80378531574</v>
      </c>
    </row>
    <row r="1700" spans="1:30" s="51" customFormat="1" hidden="1" outlineLevel="1">
      <c r="A1700" s="56"/>
      <c r="B1700" s="111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318829.61307491257</v>
      </c>
      <c r="I1700" s="54">
        <f ca="1">VLOOKUP(CONCATENATE($F1700," ",$G1700),AllocFactorMatrix,(I$4+1),FALSE)*$E1707</f>
        <v>157050.04425465688</v>
      </c>
      <c r="J1700" s="54">
        <f ca="1">VLOOKUP(CONCATENATE($F1700," ",$G1700),AllocFactorMatrix,(J$4+1),FALSE)*$E1707</f>
        <v>7763.5448624918272</v>
      </c>
      <c r="K1700" s="54">
        <f ca="1">VLOOKUP(CONCATENATE($F1700," ",$G1700),AllocFactorMatrix,(K$4+1),FALSE)*$E1707</f>
        <v>28437.419896454983</v>
      </c>
      <c r="L1700" s="54">
        <f ca="1">VLOOKUP(CONCATENATE($F1700," ",$G1700),AllocFactorMatrix,(L$4+1),FALSE)*$E1707</f>
        <v>895.10901418910692</v>
      </c>
      <c r="M1700" s="54">
        <f ca="1">VLOOKUP(CONCATENATE($F1700," ",$G1700),AllocFactorMatrix,(M$4+1),FALSE)*$E1707</f>
        <v>83.94045915183311</v>
      </c>
      <c r="N1700" s="54">
        <f t="shared" ca="1" si="861"/>
        <v>29416.469369795923</v>
      </c>
      <c r="O1700" s="54">
        <f ca="1">VLOOKUP(CONCATENATE($F1700," ",$G1700),AllocFactorMatrix,(O$4+1),FALSE)*$E1707</f>
        <v>21616.862868042441</v>
      </c>
      <c r="P1700" s="54">
        <f ca="1">VLOOKUP(CONCATENATE($F1700," ",$G1700),AllocFactorMatrix,(P$4+1),FALSE)*$E1707</f>
        <v>4027.8513368784693</v>
      </c>
      <c r="Q1700" s="54">
        <f ca="1">VLOOKUP(CONCATENATE($F1700," ",$G1700),AllocFactorMatrix,(Q$4+1),FALSE)*$E1707</f>
        <v>1820.1110205415539</v>
      </c>
      <c r="R1700" s="54">
        <f ca="1">VLOOKUP(CONCATENATE($F1700," ",$G1700),AllocFactorMatrix,(R$4+1),FALSE)*$E1707</f>
        <v>81.848358057319345</v>
      </c>
      <c r="S1700" s="54">
        <f t="shared" ca="1" si="863"/>
        <v>27546.673583519783</v>
      </c>
      <c r="T1700" s="54">
        <f ca="1">VLOOKUP(CONCATENATE($F1700," ",$G1700),AllocFactorMatrix,(T$4+1),FALSE)*$E1707</f>
        <v>755.13238808963956</v>
      </c>
      <c r="U1700" s="54">
        <f ca="1">VLOOKUP(CONCATENATE($F1700," ",$G1700),AllocFactorMatrix,(U$4+1),FALSE)*$E1707</f>
        <v>12357.612870239005</v>
      </c>
      <c r="V1700" s="54">
        <f ca="1">VLOOKUP(CONCATENATE($F1700," ",$G1700),AllocFactorMatrix,(V$4+1),FALSE)*$E1707</f>
        <v>65310.331248908027</v>
      </c>
      <c r="W1700" s="54">
        <f ca="1">VLOOKUP(CONCATENATE($F1700," ",$G1700),AllocFactorMatrix,(W$4+1),FALSE)*$E1707</f>
        <v>11793.963352885447</v>
      </c>
      <c r="X1700" s="54">
        <f ca="1">SUBTOTAL(9,T1700:W1700)</f>
        <v>90217.039860122124</v>
      </c>
      <c r="Y1700" s="54">
        <f ca="1">VLOOKUP(CONCATENATE($F1700," ",$G1700),AllocFactorMatrix,(Y$4+1),FALSE)*$E1707</f>
        <v>6638.5042851265989</v>
      </c>
      <c r="Z1700" s="54">
        <f ca="1">VLOOKUP(CONCATENATE($F1700," ",$G1700),AllocFactorMatrix,(Z$4+1),FALSE)*$E1707</f>
        <v>111.19240923657873</v>
      </c>
      <c r="AA1700" s="54">
        <f t="shared" ca="1" si="862"/>
        <v>6749.6966943631778</v>
      </c>
      <c r="AB1700" s="54">
        <f ca="1">VLOOKUP(CONCATENATE($F1700," ",$G1700),AllocFactorMatrix,(AB$4+1),FALSE)*$E1707</f>
        <v>86.144449962874859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1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1164.9454276896734</v>
      </c>
      <c r="I1701" s="54">
        <f ca="1">VLOOKUP(CONCATENATE($F1701," ",$G1701),AllocFactorMatrix,(I$4+1),FALSE)*$E1707</f>
        <v>573.83230249047187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103.90516101740765</v>
      </c>
      <c r="L1701" s="54">
        <f ca="1">VLOOKUP(CONCATENATE($F1701," ",$G1701),AllocFactorMatrix,(L$4+1),FALSE)*$E1707</f>
        <v>3.270565564179273</v>
      </c>
      <c r="M1701" s="54">
        <f ca="1">VLOOKUP(CONCATENATE($F1701," ",$G1701),AllocFactorMatrix,(M$4+1),FALSE)*$E1707</f>
        <v>0.30670317334708758</v>
      </c>
      <c r="N1701" s="54">
        <f t="shared" ca="1" si="861"/>
        <v>107.48242975493402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14.717036328767302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0.29905901639186228</v>
      </c>
      <c r="S1701" s="54">
        <f t="shared" ca="1" si="863"/>
        <v>100.65053597026221</v>
      </c>
      <c r="T1701" s="54">
        <f ca="1">VLOOKUP(CONCATENATE($F1701," ",$G1701),AllocFactorMatrix,(T$4+1),FALSE)*$E1707</f>
        <v>2.7591164268631374</v>
      </c>
      <c r="U1701" s="54">
        <f ca="1">VLOOKUP(CONCATENATE($F1701," ",$G1701),AllocFactorMatrix,(U$4+1),FALSE)*$E1707</f>
        <v>45.152470222273543</v>
      </c>
      <c r="V1701" s="54">
        <f ca="1">VLOOKUP(CONCATENATE($F1701," ",$G1701),AllocFactorMatrix,(V$4+1),FALSE)*$E1707</f>
        <v>238.63207383887783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24.2558874599878</v>
      </c>
      <c r="Z1701" s="54">
        <f ca="1">VLOOKUP(CONCATENATE($F1701," ",$G1701),AllocFactorMatrix,(Z$4+1),FALSE)*$E1707</f>
        <v>0.40627684324766944</v>
      </c>
      <c r="AA1701" s="54">
        <f t="shared" ca="1" si="862"/>
        <v>24.662164303235471</v>
      </c>
      <c r="AB1701" s="54">
        <f ca="1">VLOOKUP(CONCATENATE($F1701," ",$G1701),AllocFactorMatrix,(AB$4+1),FALSE)*$E1707</f>
        <v>0.31475615497959936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1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256.23967379827758</v>
      </c>
      <c r="I1702" s="54">
        <f ca="1">VLOOKUP(CONCATENATE($F1702," ",$G1702),AllocFactorMatrix,(I$4+1),FALSE)*$E1707</f>
        <v>124.75475204076476</v>
      </c>
      <c r="J1702" s="54">
        <f ca="1">VLOOKUP(CONCATENATE($F1702," ",$G1702),AllocFactorMatrix,(J$4+1),FALSE)*$E1707</f>
        <v>6.0208275320786537</v>
      </c>
      <c r="K1702" s="54">
        <f ca="1">VLOOKUP(CONCATENATE($F1702," ",$G1702),AllocFactorMatrix,(K$4+1),FALSE)*$E1707</f>
        <v>21.903476171032718</v>
      </c>
      <c r="L1702" s="54">
        <f ca="1">VLOOKUP(CONCATENATE($F1702," ",$G1702),AllocFactorMatrix,(L$4+1),FALSE)*$E1707</f>
        <v>0.67657777042412637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22.6643181245664</v>
      </c>
      <c r="O1702" s="54">
        <f ca="1">VLOOKUP(CONCATENATE($F1702," ",$G1702),AllocFactorMatrix,(O$4+1),FALSE)*$E1707</f>
        <v>16.548418594496891</v>
      </c>
      <c r="P1702" s="54">
        <f ca="1">VLOOKUP(CONCATENATE($F1702," ",$G1702),AllocFactorMatrix,(P$4+1),FALSE)*$E1707</f>
        <v>3.0763317153713765</v>
      </c>
      <c r="Q1702" s="54">
        <f ca="1">VLOOKUP(CONCATENATE($F1702," ",$G1702),AllocFactorMatrix,(Q$4+1),FALSE)*$E1707</f>
        <v>1.8304540263250386</v>
      </c>
      <c r="R1702" s="54">
        <f ca="1">VLOOKUP(CONCATENATE($F1702," ",$G1702),AllocFactorMatrix,(R$4+1),FALSE)*$E1707</f>
        <v>0</v>
      </c>
      <c r="S1702" s="54">
        <f t="shared" ca="1" si="863"/>
        <v>21.455204336193308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9.459609395171416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0.22614476648688664</v>
      </c>
      <c r="AD1702" s="54">
        <f ca="1">VLOOKUP(CONCATENATE($F1702," ",$G1702),AllocFactorMatrix,(AD$4+1),FALSE)*$E1707</f>
        <v>4.8749561097241698E-2</v>
      </c>
    </row>
    <row r="1703" spans="1:30" s="51" customFormat="1" hidden="1" outlineLevel="1">
      <c r="A1703" s="56"/>
      <c r="B1703" s="111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164172.36907434298</v>
      </c>
      <c r="I1703" s="54">
        <f ca="1">VLOOKUP(CONCATENATE($F1703," ",$G1703),AllocFactorMatrix,(I$4+1),FALSE)*$E1707</f>
        <v>109723.39629050427</v>
      </c>
      <c r="J1703" s="54">
        <f ca="1">VLOOKUP(CONCATENATE($F1703," ",$G1703),AllocFactorMatrix,(J$4+1),FALSE)*$E1707</f>
        <v>5172.0744641553301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580.4034231400243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14081.807370932769</v>
      </c>
      <c r="P1703" s="54">
        <f ca="1">VLOOKUP(CONCATENATE($F1703," ",$G1703),AllocFactorMatrix,(P$4+1),FALSE)*$E1707</f>
        <v>2622.7375704576179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16704.544941390388</v>
      </c>
      <c r="T1703" s="54">
        <f ca="1">VLOOKUP(CONCATENATE($F1703," ",$G1703),AllocFactorMatrix,(T$4+1),FALSE)*$E1707</f>
        <v>502.00775481553364</v>
      </c>
      <c r="U1703" s="54">
        <f ca="1">VLOOKUP(CONCATENATE($F1703," ",$G1703),AllocFactorMatrix,(U$4+1),FALSE)*$E1707</f>
        <v>8096.249118883472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70.845107410919127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57.396407653967074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1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67755.955971789474</v>
      </c>
      <c r="I1704" s="54">
        <f ca="1">VLOOKUP(CONCATENATE($F1704," ",$G1704),AllocFactorMatrix,(I$4+1),FALSE)*$E1707</f>
        <v>50661.226634909966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7369.7201797733933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7369.7201797733933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126.97037731242777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126.97037731242777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610.28738162292871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1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83933.346411831852</v>
      </c>
      <c r="I1705" s="54">
        <f ca="1">VLOOKUP(CONCATENATE($F1705," ",$G1705),AllocFactorMatrix,(I$4+1),FALSE)*$E1707</f>
        <v>31494.065222514037</v>
      </c>
      <c r="J1705" s="54">
        <f ca="1">VLOOKUP(CONCATENATE($F1705," ",$G1705),AllocFactorMatrix,(J$4+1),FALSE)*$E1707</f>
        <v>2041.0189346035979</v>
      </c>
      <c r="K1705" s="54">
        <f ca="1">VLOOKUP(CONCATENATE($F1705," ",$G1705),AllocFactorMatrix,(K$4+1),FALSE)*$E1707</f>
        <v>6847.8397796625395</v>
      </c>
      <c r="L1705" s="54">
        <f ca="1">VLOOKUP(CONCATENATE($F1705," ",$G1705),AllocFactorMatrix,(L$4+1),FALSE)*$E1707</f>
        <v>217.6398943923173</v>
      </c>
      <c r="M1705" s="54">
        <f ca="1">VLOOKUP(CONCATENATE($F1705," ",$G1705),AllocFactorMatrix,(M$4+1),FALSE)*$E1707</f>
        <v>20.063854006908837</v>
      </c>
      <c r="N1705" s="54">
        <f t="shared" ca="1" si="861"/>
        <v>7085.5435280617658</v>
      </c>
      <c r="O1705" s="54">
        <f ca="1">VLOOKUP(CONCATENATE($F1705," ",$G1705),AllocFactorMatrix,(O$4+1),FALSE)*$E1707</f>
        <v>6243.2710767991221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525.88490498037754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7950.9047323421864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4200.9414433747943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4525.1311298545224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1691.4903285566832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1719.0250946087021</v>
      </c>
      <c r="AB1705" s="54">
        <f ca="1">VLOOKUP(CONCATENATE($F1705," ",$G1705),AllocFactorMatrix,(AB$4+1),FALSE)*$E1707</f>
        <v>30.712816623836687</v>
      </c>
      <c r="AC1705" s="54">
        <f ca="1">VLOOKUP(CONCATENATE($F1705," ",$G1705),AllocFactorMatrix,(AC$4+1),FALSE)*$E1707</f>
        <v>664.12353253333993</v>
      </c>
      <c r="AD1705" s="54">
        <f ca="1">VLOOKUP(CONCATENATE($F1705," ",$G1705),AllocFactorMatrix,(AD$4+1),FALSE)*$E1707</f>
        <v>131.42462529364164</v>
      </c>
    </row>
    <row r="1706" spans="1:30" s="51" customFormat="1" hidden="1" outlineLevel="1">
      <c r="A1706" s="56"/>
      <c r="B1706" s="111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63263.530365635233</v>
      </c>
      <c r="I1706" s="54">
        <f ca="1">VLOOKUP(CONCATENATE($F1706," ",$G1706),AllocFactorMatrix,(I$4+1),FALSE)*$E1707</f>
        <v>45201.855224527193</v>
      </c>
      <c r="J1706" s="54">
        <f ca="1">VLOOKUP(CONCATENATE($F1706," ",$G1706),AllocFactorMatrix,(J$4+1),FALSE)*$E1707</f>
        <v>7735.5258429221503</v>
      </c>
      <c r="K1706" s="54">
        <f ca="1">VLOOKUP(CONCATENATE($F1706," ",$G1706),AllocFactorMatrix,(K$4+1),FALSE)*$E1707</f>
        <v>2227.4145238419947</v>
      </c>
      <c r="L1706" s="54">
        <f ca="1">VLOOKUP(CONCATENATE($F1706," ",$G1706),AllocFactorMatrix,(L$4+1),FALSE)*$E1707</f>
        <v>372.34110956096004</v>
      </c>
      <c r="M1706" s="54">
        <f ca="1">VLOOKUP(CONCATENATE($F1706," ",$G1706),AllocFactorMatrix,(M$4+1),FALSE)*$E1707</f>
        <v>58.828109756362885</v>
      </c>
      <c r="N1706" s="54">
        <f t="shared" ca="1" si="861"/>
        <v>2658.5837431593172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106.74805995771736</v>
      </c>
      <c r="Q1706" s="54">
        <f ca="1">VLOOKUP(CONCATENATE($F1706," ",$G1706),AllocFactorMatrix,(Q$4+1),FALSE)*$E1707</f>
        <v>204.17572249810124</v>
      </c>
      <c r="R1706" s="54">
        <f ca="1">VLOOKUP(CONCATENATE($F1706," ",$G1706),AllocFactorMatrix,(R$4+1),FALSE)*$E1707</f>
        <v>35.635742215084655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63.550425403412007</v>
      </c>
      <c r="V1706" s="54">
        <f ca="1">VLOOKUP(CONCATENATE($F1706," ",$G1706),AllocFactorMatrix,(V$4+1),FALSE)*$E1707</f>
        <v>300.41977108067528</v>
      </c>
      <c r="W1706" s="54">
        <f ca="1">VLOOKUP(CONCATENATE($F1706," ",$G1706),AllocFactorMatrix,(W$4+1),FALSE)*$E1707</f>
        <v>53.473521882733039</v>
      </c>
      <c r="X1706" s="54">
        <f t="shared" ca="1" si="865"/>
        <v>420.33439670288237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1.802298357811881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3.2416332600560409</v>
      </c>
      <c r="AC1706" s="54">
        <f ca="1">VLOOKUP(CONCATENATE($F1706," ",$G1706),AllocFactorMatrix,(AC$4+1),FALSE)*$E1707</f>
        <v>4988.9777839551689</v>
      </c>
      <c r="AD1706" s="54">
        <f ca="1">VLOOKUP(CONCATENATE($F1706," ",$G1706),AllocFactorMatrix,(AD$4+1),FALSE)*$E1707</f>
        <v>1377.2474380366359</v>
      </c>
    </row>
    <row r="1707" spans="1:30" s="51" customFormat="1" collapsed="1">
      <c r="A1707" s="56"/>
      <c r="B1707" s="111"/>
      <c r="C1707" s="55"/>
      <c r="D1707" s="51" t="s">
        <v>519</v>
      </c>
      <c r="E1707" s="61">
        <v>699376</v>
      </c>
      <c r="F1707" s="96" t="s">
        <v>70</v>
      </c>
      <c r="G1707" s="55" t="str">
        <f>$G$15</f>
        <v>TOTAL</v>
      </c>
      <c r="H1707" s="53">
        <f t="shared" ca="1" si="860"/>
        <v>699376.00000000012</v>
      </c>
      <c r="I1707" s="54">
        <f ca="1">VLOOKUP(CONCATENATE($F1707," ",$G1707),AllocFactorMatrix,(I$4+1),FALSE)*$E1707</f>
        <v>394829.17468164355</v>
      </c>
      <c r="J1707" s="54">
        <f ca="1">VLOOKUP(CONCATENATE($F1707," ",$G1707),AllocFactorMatrix,(J$4+1),FALSE)*$E1707</f>
        <v>25188.945395125062</v>
      </c>
      <c r="K1707" s="54">
        <f ca="1">VLOOKUP(CONCATENATE($F1707," ",$G1707),AllocFactorMatrix,(K$4+1),FALSE)*$E1707</f>
        <v>63788.322823864575</v>
      </c>
      <c r="L1707" s="54">
        <f ca="1">VLOOKUP(CONCATENATE($F1707," ",$G1707),AllocFactorMatrix,(L$4+1),FALSE)*$E1707</f>
        <v>2069.4405846170121</v>
      </c>
      <c r="M1707" s="54">
        <f ca="1">VLOOKUP(CONCATENATE($F1707," ",$G1707),AllocFactorMatrix,(M$4+1),FALSE)*$E1707</f>
        <v>163.22339027156147</v>
      </c>
      <c r="N1707" s="54">
        <f t="shared" ca="1" si="861"/>
        <v>66020.986798753147</v>
      </c>
      <c r="O1707" s="54">
        <f ca="1">VLOOKUP(CONCATENATE($F1707," ",$G1707),AllocFactorMatrix,(O$4+1),FALSE)*$E1707</f>
        <v>47149.128958667206</v>
      </c>
      <c r="P1707" s="54">
        <f ca="1">VLOOKUP(CONCATENATE($F1707," ",$G1707),AllocFactorMatrix,(P$4+1),FALSE)*$E1707</f>
        <v>7932.5126620408091</v>
      </c>
      <c r="Q1707" s="54">
        <f ca="1">VLOOKUP(CONCATENATE($F1707," ",$G1707),AllocFactorMatrix,(Q$4+1),FALSE)*$E1707</f>
        <v>2558.6524567321039</v>
      </c>
      <c r="R1707" s="54">
        <f ca="1">VLOOKUP(CONCATENATE($F1707," ",$G1707),AllocFactorMatrix,(R$4+1),FALSE)*$E1707</f>
        <v>142.14958314861579</v>
      </c>
      <c r="S1707" s="54">
        <f t="shared" ca="1" si="863"/>
        <v>57782.443660588739</v>
      </c>
      <c r="T1707" s="54">
        <f ca="1">VLOOKUP(CONCATENATE($F1707," ",$G1707),AllocFactorMatrix,(T$4+1),FALSE)*$E1707</f>
        <v>1629.5921359812892</v>
      </c>
      <c r="U1707" s="54">
        <f ca="1">VLOOKUP(CONCATENATE($F1707," ",$G1707),AllocFactorMatrix,(U$4+1),FALSE)*$E1707</f>
        <v>24772.965937518133</v>
      </c>
      <c r="V1707" s="54">
        <f ca="1">VLOOKUP(CONCATENATE($F1707," ",$G1707),AllocFactorMatrix,(V$4+1),FALSE)*$E1707</f>
        <v>89766.486568179826</v>
      </c>
      <c r="W1707" s="54">
        <f ca="1">VLOOKUP(CONCATENATE($F1707," ",$G1707),AllocFactorMatrix,(W$4+1),FALSE)*$E1707</f>
        <v>16415.661002007029</v>
      </c>
      <c r="X1707" s="54">
        <f t="shared" ca="1" si="865"/>
        <v>132584.70564368626</v>
      </c>
      <c r="Y1707" s="54">
        <f ca="1">VLOOKUP(CONCATENATE($F1707," ",$G1707),AllocFactorMatrix,(Y$4+1),FALSE)*$E1707</f>
        <v>14451.40204105542</v>
      </c>
      <c r="Z1707" s="54">
        <f ca="1">VLOOKUP(CONCATENATE($F1707," ",$G1707),AllocFactorMatrix,(Z$4+1),FALSE)*$E1707</f>
        <v>211.86388445733297</v>
      </c>
      <c r="AA1707" s="54">
        <f t="shared" ca="1" si="862"/>
        <v>14663.265925512753</v>
      </c>
      <c r="AB1707" s="54">
        <f ca="1">VLOOKUP(CONCATENATE($F1707," ",$G1707),AllocFactorMatrix,(AB$4+1),FALSE)*$E1707</f>
        <v>195.85060064480396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1650.3803326037071</v>
      </c>
    </row>
    <row r="1708" spans="1:30" s="51" customFormat="1" hidden="1" outlineLevel="1">
      <c r="A1708" s="56"/>
      <c r="B1708" s="111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-610625.70476026891</v>
      </c>
      <c r="I1708" s="54">
        <f ca="1">VLOOKUP(CONCATENATE($F1708," ",$G1708),AllocFactorMatrix,(I$4+1),FALSE)*$E1715</f>
        <v>-300783.83570066554</v>
      </c>
      <c r="J1708" s="54">
        <f ca="1">VLOOKUP(CONCATENATE($F1708," ",$G1708),AllocFactorMatrix,(J$4+1),FALSE)*$E1715</f>
        <v>-14868.81976669832</v>
      </c>
      <c r="K1708" s="54">
        <f ca="1">VLOOKUP(CONCATENATE($F1708," ",$G1708),AllocFactorMatrix,(K$4+1),FALSE)*$E1715</f>
        <v>-54463.634661679011</v>
      </c>
      <c r="L1708" s="54">
        <f ca="1">VLOOKUP(CONCATENATE($F1708," ",$G1708),AllocFactorMatrix,(L$4+1),FALSE)*$E1715</f>
        <v>-1714.3218515843089</v>
      </c>
      <c r="M1708" s="54">
        <f ca="1">VLOOKUP(CONCATENATE($F1708," ",$G1708),AllocFactorMatrix,(M$4+1),FALSE)*$E1715</f>
        <v>-160.76361769897903</v>
      </c>
      <c r="N1708" s="54">
        <f t="shared" ca="1" si="861"/>
        <v>-56338.720130962298</v>
      </c>
      <c r="O1708" s="54">
        <f ca="1">VLOOKUP(CONCATENATE($F1708," ",$G1708),AllocFactorMatrix,(O$4+1),FALSE)*$E1715</f>
        <v>-41400.834747439403</v>
      </c>
      <c r="P1708" s="54">
        <f ca="1">VLOOKUP(CONCATENATE($F1708," ",$G1708),AllocFactorMatrix,(P$4+1),FALSE)*$E1715</f>
        <v>-7714.1816832212426</v>
      </c>
      <c r="Q1708" s="54">
        <f ca="1">VLOOKUP(CONCATENATE($F1708," ",$G1708),AllocFactorMatrix,(Q$4+1),FALSE)*$E1715</f>
        <v>-3485.8950645810346</v>
      </c>
      <c r="R1708" s="54">
        <f ca="1">VLOOKUP(CONCATENATE($F1708," ",$G1708),AllocFactorMatrix,(R$4+1),FALSE)*$E1715</f>
        <v>-156.75680448941986</v>
      </c>
      <c r="S1708" s="54">
        <f t="shared" ca="1" si="863"/>
        <v>-52757.6682997311</v>
      </c>
      <c r="T1708" s="54">
        <f ca="1">VLOOKUP(CONCATENATE($F1708," ",$G1708),AllocFactorMatrix,(T$4+1),FALSE)*$E1715</f>
        <v>-1446.2371992911451</v>
      </c>
      <c r="U1708" s="54">
        <f ca="1">VLOOKUP(CONCATENATE($F1708," ",$G1708),AllocFactorMatrix,(U$4+1),FALSE)*$E1715</f>
        <v>-23667.425353840248</v>
      </c>
      <c r="V1708" s="54">
        <f ca="1">VLOOKUP(CONCATENATE($F1708," ",$G1708),AllocFactorMatrix,(V$4+1),FALSE)*$E1715</f>
        <v>-125083.00801287484</v>
      </c>
      <c r="W1708" s="54">
        <f ca="1">VLOOKUP(CONCATENATE($F1708," ",$G1708),AllocFactorMatrix,(W$4+1),FALSE)*$E1715</f>
        <v>-22587.918088337487</v>
      </c>
      <c r="X1708" s="54">
        <f ca="1">SUBTOTAL(9,T1708:W1708)</f>
        <v>-172784.58865434374</v>
      </c>
      <c r="Y1708" s="54">
        <f ca="1">VLOOKUP(CONCATENATE($F1708," ",$G1708),AllocFactorMatrix,(Y$4+1),FALSE)*$E1715</f>
        <v>-12714.130656072546</v>
      </c>
      <c r="Z1708" s="54">
        <f ca="1">VLOOKUP(CONCATENATE($F1708," ",$G1708),AllocFactorMatrix,(Z$4+1),FALSE)*$E1715</f>
        <v>-212.95682856825778</v>
      </c>
      <c r="AA1708" s="54">
        <f t="shared" ca="1" si="862"/>
        <v>-12927.087484640804</v>
      </c>
      <c r="AB1708" s="54">
        <f ca="1">VLOOKUP(CONCATENATE($F1708," ",$G1708),AllocFactorMatrix,(AB$4+1),FALSE)*$E1715</f>
        <v>-164.9847232270948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1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-2231.1152842101933</v>
      </c>
      <c r="I1709" s="54">
        <f ca="1">VLOOKUP(CONCATENATE($F1709," ",$G1709),AllocFactorMatrix,(I$4+1),FALSE)*$E1715</f>
        <v>-1099.0094387503539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-199.00021695781484</v>
      </c>
      <c r="L1709" s="54">
        <f ca="1">VLOOKUP(CONCATENATE($F1709," ",$G1709),AllocFactorMatrix,(L$4+1),FALSE)*$E1715</f>
        <v>-6.263820299911715</v>
      </c>
      <c r="M1709" s="54">
        <f ca="1">VLOOKUP(CONCATENATE($F1709," ",$G1709),AllocFactorMatrix,(M$4+1),FALSE)*$E1715</f>
        <v>-0.58740102455060395</v>
      </c>
      <c r="N1709" s="54">
        <f t="shared" ca="1" si="861"/>
        <v>-205.85143828227717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-28.186217062981886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-0.57276085771332264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-5.2842877310555174</v>
      </c>
      <c r="U1709" s="54">
        <f ca="1">VLOOKUP(CONCATENATE($F1709," ",$G1709),AllocFactorMatrix,(U$4+1),FALSE)*$E1715</f>
        <v>-86.476468372041282</v>
      </c>
      <c r="V1709" s="54">
        <f ca="1">VLOOKUP(CONCATENATE($F1709," ",$G1709),AllocFactorMatrix,(V$4+1),FALSE)*$E1715</f>
        <v>-457.03056520045379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-631.32346643354174</v>
      </c>
      <c r="Y1709" s="54">
        <f ca="1">VLOOKUP(CONCATENATE($F1709," ",$G1709),AllocFactorMatrix,(Y$4+1),FALSE)*$E1715</f>
        <v>-46.455121379709311</v>
      </c>
      <c r="Z1709" s="54">
        <f ca="1">VLOOKUP(CONCATENATE($F1709," ",$G1709),AllocFactorMatrix,(Z$4+1),FALSE)*$E1715</f>
        <v>-0.77810552584271886</v>
      </c>
      <c r="AA1709" s="54">
        <f t="shared" ca="1" si="862"/>
        <v>-47.23322690555203</v>
      </c>
      <c r="AB1709" s="54">
        <f ca="1">VLOOKUP(CONCATENATE($F1709," ",$G1709),AllocFactorMatrix,(AB$4+1),FALSE)*$E1715</f>
        <v>-0.60282417655128906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1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-490.75281901073311</v>
      </c>
      <c r="I1710" s="54">
        <f ca="1">VLOOKUP(CONCATENATE($F1710," ",$G1710),AllocFactorMatrix,(I$4+1),FALSE)*$E1715</f>
        <v>-238.93156489571624</v>
      </c>
      <c r="J1710" s="54">
        <f ca="1">VLOOKUP(CONCATENATE($F1710," ",$G1710),AllocFactorMatrix,(J$4+1),FALSE)*$E1715</f>
        <v>-11.531149881462643</v>
      </c>
      <c r="K1710" s="54">
        <f ca="1">VLOOKUP(CONCATENATE($F1710," ",$G1710),AllocFactorMatrix,(K$4+1),FALSE)*$E1715</f>
        <v>-41.949759448768781</v>
      </c>
      <c r="L1710" s="54">
        <f ca="1">VLOOKUP(CONCATENATE($F1710," ",$G1710),AllocFactorMatrix,(L$4+1),FALSE)*$E1715</f>
        <v>-1.2957885997662728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-43.406931665637245</v>
      </c>
      <c r="O1710" s="54">
        <f ca="1">VLOOKUP(CONCATENATE($F1710," ",$G1710),AllocFactorMatrix,(O$4+1),FALSE)*$E1715</f>
        <v>-31.693698930526711</v>
      </c>
      <c r="P1710" s="54">
        <f ca="1">VLOOKUP(CONCATENATE($F1710," ",$G1710),AllocFactorMatrix,(P$4+1),FALSE)*$E1715</f>
        <v>-5.891821665052305</v>
      </c>
      <c r="Q1710" s="54">
        <f ca="1">VLOOKUP(CONCATENATE($F1710," ",$G1710),AllocFactorMatrix,(Q$4+1),FALSE)*$E1715</f>
        <v>-3.5057040940340038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-126.21637137510433</v>
      </c>
      <c r="W1710" s="54">
        <f ca="1">VLOOKUP(CONCATENATE($F1710," ",$G1710),AllocFactorMatrix,(W$4+1),FALSE)*$E1715</f>
        <v>0</v>
      </c>
      <c r="X1710" s="54">
        <f t="shared" ca="1" si="866"/>
        <v>-145.44020066311029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-0.15901330257346594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-0.12737868141655317</v>
      </c>
      <c r="AC1710" s="54">
        <f ca="1">VLOOKUP(CONCATENATE($F1710," ",$G1710),AllocFactorMatrix,(AC$4+1),FALSE)*$E1715</f>
        <v>-0.43311474766133423</v>
      </c>
      <c r="AD1710" s="54">
        <f ca="1">VLOOKUP(CONCATENATE($F1710," ",$G1710),AllocFactorMatrix,(AD$4+1),FALSE)*$E1715</f>
        <v>-9.3365653254933817E-2</v>
      </c>
    </row>
    <row r="1711" spans="1:30" s="51" customFormat="1" hidden="1" outlineLevel="1">
      <c r="A1711" s="56"/>
      <c r="B1711" s="111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-314424.58434571215</v>
      </c>
      <c r="I1711" s="54">
        <f ca="1">VLOOKUP(CONCATENATE($F1711," ",$G1711),AllocFactorMatrix,(I$4+1),FALSE)*$E1715</f>
        <v>-210143.36009258043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-35967.875700123688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-37079.470215708658</v>
      </c>
      <c r="O1711" s="54">
        <f ca="1">VLOOKUP(CONCATENATE($F1711," ",$G1711),AllocFactorMatrix,(O$4+1),FALSE)*$E1715</f>
        <v>-26969.620127957834</v>
      </c>
      <c r="P1711" s="54">
        <f ca="1">VLOOKUP(CONCATENATE($F1711," ",$G1711),AllocFactorMatrix,(P$4+1),FALSE)*$E1715</f>
        <v>-5023.0935637262319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-31992.713691684068</v>
      </c>
      <c r="T1711" s="54">
        <f ca="1">VLOOKUP(CONCATENATE($F1711," ",$G1711),AllocFactorMatrix,(T$4+1),FALSE)*$E1715</f>
        <v>-961.45033744820546</v>
      </c>
      <c r="U1711" s="54">
        <f ca="1">VLOOKUP(CONCATENATE($F1711," ",$G1711),AllocFactorMatrix,(U$4+1),FALSE)*$E1715</f>
        <v>-15506.018328891332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-8132.5798740594819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-109.92618137442736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1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-129766.89325673936</v>
      </c>
      <c r="I1712" s="54">
        <f ca="1">VLOOKUP(CONCATENATE($F1712," ",$G1712),AllocFactorMatrix,(I$4+1),FALSE)*$E1715</f>
        <v>-97026.894458179042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-14114.562744843735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-14114.562744843735</v>
      </c>
      <c r="O1712" s="54">
        <f ca="1">VLOOKUP(CONCATENATE($F1712," ",$G1712),AllocFactorMatrix,(O$4+1),FALSE)*$E1715</f>
        <v>-8993.854318252419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-8993.854318252419</v>
      </c>
      <c r="T1712" s="54">
        <f ca="1">VLOOKUP(CONCATENATE($F1712," ",$G1712),AllocFactorMatrix,(T$4+1),FALSE)*$E1715</f>
        <v>-243.17495286067293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-243.17495286067293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-1168.8285756011003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1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-160749.99530727533</v>
      </c>
      <c r="I1713" s="54">
        <f ca="1">VLOOKUP(CONCATENATE($F1713," ",$G1713),AllocFactorMatrix,(I$4+1),FALSE)*$E1715</f>
        <v>-60317.75275449382</v>
      </c>
      <c r="J1713" s="54">
        <f ca="1">VLOOKUP(CONCATENATE($F1713," ",$G1713),AllocFactorMatrix,(J$4+1),FALSE)*$E1715</f>
        <v>-3908.980139428088</v>
      </c>
      <c r="K1713" s="54">
        <f ca="1">VLOOKUP(CONCATENATE($F1713," ",$G1713),AllocFactorMatrix,(K$4+1),FALSE)*$E1715</f>
        <v>-13115.052115812592</v>
      </c>
      <c r="L1713" s="54">
        <f ca="1">VLOOKUP(CONCATENATE($F1713," ",$G1713),AllocFactorMatrix,(L$4+1),FALSE)*$E1715</f>
        <v>-416.82613046998785</v>
      </c>
      <c r="M1713" s="54">
        <f ca="1">VLOOKUP(CONCATENATE($F1713," ",$G1713),AllocFactorMatrix,(M$4+1),FALSE)*$E1715</f>
        <v>-38.426496444347613</v>
      </c>
      <c r="N1713" s="54">
        <f t="shared" ca="1" si="861"/>
        <v>-13570.304742726928</v>
      </c>
      <c r="O1713" s="54">
        <f ca="1">VLOOKUP(CONCATENATE($F1713," ",$G1713),AllocFactorMatrix,(O$4+1),FALSE)*$E1715</f>
        <v>-11957.176011702913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-1007.1800973235808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-15227.653287423653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-8045.6856086157586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-8666.5769802594023</v>
      </c>
      <c r="X1713" s="54">
        <f t="shared" ca="1" si="866"/>
        <v>-62850.546719551356</v>
      </c>
      <c r="Y1713" s="54">
        <f ca="1">VLOOKUP(CONCATENATE($F1713," ",$G1713),AllocFactorMatrix,(Y$4+1),FALSE)*$E1715</f>
        <v>-3239.559412341725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-3292.2942752165004</v>
      </c>
      <c r="AB1713" s="54">
        <f ca="1">VLOOKUP(CONCATENATE($F1713," ",$G1713),AllocFactorMatrix,(AB$4+1),FALSE)*$E1715</f>
        <v>-58.821497524123359</v>
      </c>
      <c r="AC1713" s="54">
        <f ca="1">VLOOKUP(CONCATENATE($F1713," ",$G1713),AllocFactorMatrix,(AC$4+1),FALSE)*$E1715</f>
        <v>-1271.9361171942521</v>
      </c>
      <c r="AD1713" s="54">
        <f ca="1">VLOOKUP(CONCATENATE($F1713," ",$G1713),AllocFactorMatrix,(AD$4+1),FALSE)*$E1715</f>
        <v>-251.70577371659718</v>
      </c>
    </row>
    <row r="1714" spans="1:30" s="51" customFormat="1" hidden="1" outlineLevel="1">
      <c r="A1714" s="56"/>
      <c r="B1714" s="111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-121162.95422678336</v>
      </c>
      <c r="I1714" s="54">
        <f ca="1">VLOOKUP(CONCATENATE($F1714," ",$G1714),AllocFactorMatrix,(I$4+1),FALSE)*$E1715</f>
        <v>-86571.051028636095</v>
      </c>
      <c r="J1714" s="54">
        <f ca="1">VLOOKUP(CONCATENATE($F1714," ",$G1714),AllocFactorMatrix,(J$4+1),FALSE)*$E1715</f>
        <v>-14815.157456580951</v>
      </c>
      <c r="K1714" s="54">
        <f ca="1">VLOOKUP(CONCATENATE($F1714," ",$G1714),AllocFactorMatrix,(K$4+1),FALSE)*$E1715</f>
        <v>-4265.9668601570647</v>
      </c>
      <c r="L1714" s="54">
        <f ca="1">VLOOKUP(CONCATENATE($F1714," ",$G1714),AllocFactorMatrix,(L$4+1),FALSE)*$E1715</f>
        <v>-713.11146491107365</v>
      </c>
      <c r="M1714" s="54">
        <f ca="1">VLOOKUP(CONCATENATE($F1714," ",$G1714),AllocFactorMatrix,(M$4+1),FALSE)*$E1715</f>
        <v>-112.66819174432605</v>
      </c>
      <c r="N1714" s="54">
        <f t="shared" ca="1" si="861"/>
        <v>-5091.7465168124636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-204.44496580735461</v>
      </c>
      <c r="Q1714" s="54">
        <f ca="1">VLOOKUP(CONCATENATE($F1714," ",$G1714),AllocFactorMatrix,(Q$4+1),FALSE)*$E1715</f>
        <v>-391.03941206379216</v>
      </c>
      <c r="R1714" s="54">
        <f ca="1">VLOOKUP(CONCATENATE($F1714," ",$G1714),AllocFactorMatrix,(R$4+1),FALSE)*$E1715</f>
        <v>-68.249934486570268</v>
      </c>
      <c r="S1714" s="54">
        <f t="shared" ca="1" si="863"/>
        <v>-1459.7736970423045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-121.71241850942987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-102.41303080584768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-3.4517800724758065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-6.2084088579656491</v>
      </c>
      <c r="AC1714" s="54">
        <f ca="1">VLOOKUP(CONCATENATE($F1714," ",$G1714),AllocFactorMatrix,(AC$4+1),FALSE)*$E1715</f>
        <v>-9554.9407910398968</v>
      </c>
      <c r="AD1714" s="54">
        <f ca="1">VLOOKUP(CONCATENATE($F1714," ",$G1714),AllocFactorMatrix,(AD$4+1),FALSE)*$E1715</f>
        <v>-2637.7182450828282</v>
      </c>
    </row>
    <row r="1715" spans="1:30" s="51" customFormat="1" collapsed="1">
      <c r="A1715" s="56"/>
      <c r="B1715" s="111"/>
      <c r="C1715" s="55"/>
      <c r="D1715" s="51" t="s">
        <v>520</v>
      </c>
      <c r="E1715" s="61">
        <v>-1339452</v>
      </c>
      <c r="F1715" s="96" t="s">
        <v>70</v>
      </c>
      <c r="G1715" s="55" t="str">
        <f>$G$15</f>
        <v>TOTAL</v>
      </c>
      <c r="H1715" s="53">
        <f t="shared" ca="1" si="860"/>
        <v>-1339451.9999999998</v>
      </c>
      <c r="I1715" s="54">
        <f ca="1">VLOOKUP(CONCATENATE($F1715," ",$G1715),AllocFactorMatrix,(I$4+1),FALSE)*$E1715</f>
        <v>-756180.83503820095</v>
      </c>
      <c r="J1715" s="54">
        <f ca="1">VLOOKUP(CONCATENATE($F1715," ",$G1715),AllocFactorMatrix,(J$4+1),FALSE)*$E1715</f>
        <v>-48242.123389122666</v>
      </c>
      <c r="K1715" s="54">
        <f ca="1">VLOOKUP(CONCATENATE($F1715," ",$G1715),AllocFactorMatrix,(K$4+1),FALSE)*$E1715</f>
        <v>-122168.04205902269</v>
      </c>
      <c r="L1715" s="54">
        <f ca="1">VLOOKUP(CONCATENATE($F1715," ",$G1715),AllocFactorMatrix,(L$4+1),FALSE)*$E1715</f>
        <v>-3963.4135714500158</v>
      </c>
      <c r="M1715" s="54">
        <f ca="1">VLOOKUP(CONCATENATE($F1715," ",$G1715),AllocFactorMatrix,(M$4+1),FALSE)*$E1715</f>
        <v>-312.60709052930548</v>
      </c>
      <c r="N1715" s="54">
        <f t="shared" ca="1" si="861"/>
        <v>-126444.062721002</v>
      </c>
      <c r="O1715" s="54">
        <f ca="1">VLOOKUP(CONCATENATE($F1715," ",$G1715),AllocFactorMatrix,(O$4+1),FALSE)*$E1715</f>
        <v>-90300.489410481212</v>
      </c>
      <c r="P1715" s="54">
        <f ca="1">VLOOKUP(CONCATENATE($F1715," ",$G1715),AllocFactorMatrix,(P$4+1),FALSE)*$E1715</f>
        <v>-15192.428608067599</v>
      </c>
      <c r="Q1715" s="54">
        <f ca="1">VLOOKUP(CONCATENATE($F1715," ",$G1715),AllocFactorMatrix,(Q$4+1),FALSE)*$E1715</f>
        <v>-4900.3571047258274</v>
      </c>
      <c r="R1715" s="54">
        <f ca="1">VLOOKUP(CONCATENATE($F1715," ",$G1715),AllocFactorMatrix,(R$4+1),FALSE)*$E1715</f>
        <v>-272.24632164612416</v>
      </c>
      <c r="S1715" s="54">
        <f t="shared" ca="1" si="863"/>
        <v>-110665.52144492076</v>
      </c>
      <c r="T1715" s="54">
        <f ca="1">VLOOKUP(CONCATENATE($F1715," ",$G1715),AllocFactorMatrix,(T$4+1),FALSE)*$E1715</f>
        <v>-3121.0113668819204</v>
      </c>
      <c r="U1715" s="54">
        <f ca="1">VLOOKUP(CONCATENATE($F1715," ",$G1715),AllocFactorMatrix,(U$4+1),FALSE)*$E1715</f>
        <v>-47445.435317969932</v>
      </c>
      <c r="V1715" s="54">
        <f ca="1">VLOOKUP(CONCATENATE($F1715," ",$G1715),AllocFactorMatrix,(V$4+1),FALSE)*$E1715</f>
        <v>-171921.68442543296</v>
      </c>
      <c r="W1715" s="54">
        <f ca="1">VLOOKUP(CONCATENATE($F1715," ",$G1715),AllocFactorMatrix,(W$4+1),FALSE)*$E1715</f>
        <v>-31439.440244532725</v>
      </c>
      <c r="X1715" s="54">
        <f t="shared" ca="1" si="866"/>
        <v>-253927.57135481754</v>
      </c>
      <c r="Y1715" s="54">
        <f ca="1">VLOOKUP(CONCATENATE($F1715," ",$G1715),AllocFactorMatrix,(Y$4+1),FALSE)*$E1715</f>
        <v>-27677.471584234754</v>
      </c>
      <c r="Z1715" s="54">
        <f ca="1">VLOOKUP(CONCATENATE($F1715," ",$G1715),AllocFactorMatrix,(Z$4+1),FALSE)*$E1715</f>
        <v>-405.76385773052488</v>
      </c>
      <c r="AA1715" s="54">
        <f t="shared" ca="1" si="862"/>
        <v>-28083.23544196528</v>
      </c>
      <c r="AB1715" s="54">
        <f ca="1">VLOOKUP(CONCATENATE($F1715," ",$G1715),AllocFactorMatrix,(AB$4+1),FALSE)*$E1715</f>
        <v>-375.09505435543105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-3160.825131641207</v>
      </c>
    </row>
    <row r="1716" spans="1:30" s="51" customFormat="1" hidden="1" outlineLevel="1">
      <c r="A1716" s="56"/>
      <c r="B1716" s="111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581819.73259225406</v>
      </c>
      <c r="I1716" s="54">
        <f ca="1">VLOOKUP(CONCATENATE($F1716," ",$G1716),AllocFactorMatrix,(I$4+1),FALSE)*$E1723</f>
        <v>286594.50378712657</v>
      </c>
      <c r="J1716" s="54">
        <f ca="1">VLOOKUP(CONCATENATE($F1716," ",$G1716),AllocFactorMatrix,(J$4+1),FALSE)*$E1723</f>
        <v>14167.390388551037</v>
      </c>
      <c r="K1716" s="54">
        <f ca="1">VLOOKUP(CONCATENATE($F1716," ",$G1716),AllocFactorMatrix,(K$4+1),FALSE)*$E1723</f>
        <v>51894.339048993992</v>
      </c>
      <c r="L1716" s="54">
        <f ca="1">VLOOKUP(CONCATENATE($F1716," ",$G1716),AllocFactorMatrix,(L$4+1),FALSE)*$E1723</f>
        <v>1633.4495477183179</v>
      </c>
      <c r="M1716" s="54">
        <f ca="1">VLOOKUP(CONCATENATE($F1716," ",$G1716),AllocFactorMatrix,(M$4+1),FALSE)*$E1723</f>
        <v>153.17967182024424</v>
      </c>
      <c r="N1716" s="54">
        <f t="shared" ca="1" si="861"/>
        <v>53680.968268532553</v>
      </c>
      <c r="O1716" s="54">
        <f ca="1">VLOOKUP(CONCATENATE($F1716," ",$G1716),AllocFactorMatrix,(O$4+1),FALSE)*$E1723</f>
        <v>39447.770400212925</v>
      </c>
      <c r="P1716" s="54">
        <f ca="1">VLOOKUP(CONCATENATE($F1716," ",$G1716),AllocFactorMatrix,(P$4+1),FALSE)*$E1723</f>
        <v>7350.268894857506</v>
      </c>
      <c r="Q1716" s="54">
        <f ca="1">VLOOKUP(CONCATENATE($F1716," ",$G1716),AllocFactorMatrix,(Q$4+1),FALSE)*$E1723</f>
        <v>3321.449651575756</v>
      </c>
      <c r="R1716" s="54">
        <f ca="1">VLOOKUP(CONCATENATE($F1716," ",$G1716),AllocFactorMatrix,(R$4+1),FALSE)*$E1723</f>
        <v>149.36187808513105</v>
      </c>
      <c r="S1716" s="54">
        <f t="shared" ca="1" si="863"/>
        <v>50268.850824731322</v>
      </c>
      <c r="T1716" s="54">
        <f ca="1">VLOOKUP(CONCATENATE($F1716," ",$G1716),AllocFactorMatrix,(T$4+1),FALSE)*$E1723</f>
        <v>1378.0116591830943</v>
      </c>
      <c r="U1716" s="54">
        <f ca="1">VLOOKUP(CONCATENATE($F1716," ",$G1716),AllocFactorMatrix,(U$4+1),FALSE)*$E1723</f>
        <v>22550.926014365254</v>
      </c>
      <c r="V1716" s="54">
        <f ca="1">VLOOKUP(CONCATENATE($F1716," ",$G1716),AllocFactorMatrix,(V$4+1),FALSE)*$E1723</f>
        <v>119182.27763185519</v>
      </c>
      <c r="W1716" s="54">
        <f ca="1">VLOOKUP(CONCATENATE($F1716," ",$G1716),AllocFactorMatrix,(W$4+1),FALSE)*$E1723</f>
        <v>21522.343981788039</v>
      </c>
      <c r="X1716" s="54">
        <f ca="1">SUBTOTAL(9,T1716:W1716)</f>
        <v>164633.55928719157</v>
      </c>
      <c r="Y1716" s="54">
        <f ca="1">VLOOKUP(CONCATENATE($F1716," ",$G1716),AllocFactorMatrix,(Y$4+1),FALSE)*$E1723</f>
        <v>12114.347694162816</v>
      </c>
      <c r="Z1716" s="54">
        <f ca="1">VLOOKUP(CONCATENATE($F1716," ",$G1716),AllocFactorMatrix,(Z$4+1),FALSE)*$E1723</f>
        <v>202.91069322068944</v>
      </c>
      <c r="AA1716" s="54">
        <f t="shared" ca="1" si="862"/>
        <v>12317.258387383505</v>
      </c>
      <c r="AB1716" s="54">
        <f ca="1">VLOOKUP(CONCATENATE($F1716," ",$G1716),AllocFactorMatrix,(AB$4+1),FALSE)*$E1723</f>
        <v>157.20164873747242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1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189.61247800999857</v>
      </c>
      <c r="L1717" s="54">
        <f ca="1">VLOOKUP(CONCATENATE($F1717," ",$G1717),AllocFactorMatrix,(L$4+1),FALSE)*$E1723</f>
        <v>5.9683276080415908</v>
      </c>
      <c r="M1717" s="54">
        <f ca="1">VLOOKUP(CONCATENATE($F1717," ",$G1717),AllocFactorMatrix,(M$4+1),FALSE)*$E1723</f>
        <v>0.55969066543411183</v>
      </c>
      <c r="N1717" s="54">
        <f t="shared" ca="1" si="861"/>
        <v>196.14049628347428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26.856545911066252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0.54574114138366736</v>
      </c>
      <c r="S1717" s="54">
        <f t="shared" ca="1" si="863"/>
        <v>183.67323963011418</v>
      </c>
      <c r="T1717" s="54">
        <f ca="1">VLOOKUP(CONCATENATE($F1717," ",$G1717),AllocFactorMatrix,(T$4+1),FALSE)*$E1723</f>
        <v>5.0350040141698535</v>
      </c>
      <c r="U1717" s="54">
        <f ca="1">VLOOKUP(CONCATENATE($F1717," ",$G1717),AllocFactorMatrix,(U$4+1),FALSE)*$E1723</f>
        <v>82.396982818626498</v>
      </c>
      <c r="V1717" s="54">
        <f ca="1">VLOOKUP(CONCATENATE($F1717," ",$G1717),AllocFactorMatrix,(V$4+1),FALSE)*$E1723</f>
        <v>435.47036942345972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601.54108737329727</v>
      </c>
      <c r="Y1717" s="54">
        <f ca="1">VLOOKUP(CONCATENATE($F1717," ",$G1717),AllocFactorMatrix,(Y$4+1),FALSE)*$E1723</f>
        <v>44.263623506145294</v>
      </c>
      <c r="Z1717" s="54">
        <f ca="1">VLOOKUP(CONCATENATE($F1717," ",$G1717),AllocFactorMatrix,(Z$4+1),FALSE)*$E1723</f>
        <v>0.74139877415101973</v>
      </c>
      <c r="AA1717" s="54">
        <f t="shared" ca="1" si="862"/>
        <v>45.005022280296316</v>
      </c>
      <c r="AB1717" s="54">
        <f ca="1">VLOOKUP(CONCATENATE($F1717," ",$G1717),AllocFactorMatrix,(AB$4+1),FALSE)*$E1723</f>
        <v>0.57438623770172759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1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467.60179222690658</v>
      </c>
      <c r="I1718" s="54">
        <f ca="1">VLOOKUP(CONCATENATE($F1718," ",$G1718),AllocFactorMatrix,(I$4+1),FALSE)*$E1723</f>
        <v>227.66008392989551</v>
      </c>
      <c r="J1718" s="54">
        <f ca="1">VLOOKUP(CONCATENATE($F1718," ",$G1718),AllocFactorMatrix,(J$4+1),FALSE)*$E1723</f>
        <v>10.987173465204455</v>
      </c>
      <c r="K1718" s="54">
        <f ca="1">VLOOKUP(CONCATENATE($F1718," ",$G1718),AllocFactorMatrix,(K$4+1),FALSE)*$E1723</f>
        <v>39.970799844356826</v>
      </c>
      <c r="L1718" s="54">
        <f ca="1">VLOOKUP(CONCATENATE($F1718," ",$G1718),AllocFactorMatrix,(L$4+1),FALSE)*$E1723</f>
        <v>1.2346603995455623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41.359230666953984</v>
      </c>
      <c r="O1718" s="54">
        <f ca="1">VLOOKUP(CONCATENATE($F1718," ",$G1718),AllocFactorMatrix,(O$4+1),FALSE)*$E1723</f>
        <v>30.198564018620857</v>
      </c>
      <c r="P1718" s="54">
        <f ca="1">VLOOKUP(CONCATENATE($F1718," ",$G1718),AllocFactorMatrix,(P$4+1),FALSE)*$E1723</f>
        <v>5.6138778287884268</v>
      </c>
      <c r="Q1718" s="54">
        <f ca="1">VLOOKUP(CONCATENATE($F1718," ",$G1718),AllocFactorMatrix,(Q$4+1),FALSE)*$E1723</f>
        <v>3.3403241996489714</v>
      </c>
      <c r="R1718" s="54">
        <f ca="1">VLOOKUP(CONCATENATE($F1718," ",$G1718),AllocFactorMatrix,(R$4+1),FALSE)*$E1723</f>
        <v>0</v>
      </c>
      <c r="S1718" s="54">
        <f t="shared" ca="1" si="863"/>
        <v>39.15276604705825</v>
      </c>
      <c r="T1718" s="54">
        <f ca="1">VLOOKUP(CONCATENATE($F1718," ",$G1718),AllocFactorMatrix,(T$4+1),FALSE)*$E1723</f>
        <v>1.0544820029944162</v>
      </c>
      <c r="U1718" s="54">
        <f ca="1">VLOOKUP(CONCATENATE($F1718," ",$G1718),AllocFactorMatrix,(U$4+1),FALSE)*$E1723</f>
        <v>17.262472439887919</v>
      </c>
      <c r="V1718" s="54">
        <f ca="1">VLOOKUP(CONCATENATE($F1718," ",$G1718),AllocFactorMatrix,(V$4+1),FALSE)*$E1723</f>
        <v>120.26217512585457</v>
      </c>
      <c r="W1718" s="54">
        <f ca="1">VLOOKUP(CONCATENATE($F1718," ",$G1718),AllocFactorMatrix,(W$4+1),FALSE)*$E1723</f>
        <v>0</v>
      </c>
      <c r="X1718" s="54">
        <f t="shared" ca="1" si="867"/>
        <v>138.5791295687369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0.15151192696387922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0.12136965375348711</v>
      </c>
      <c r="AC1718" s="54">
        <f ca="1">VLOOKUP(CONCATENATE($F1718," ",$G1718),AllocFactorMatrix,(AC$4+1),FALSE)*$E1723</f>
        <v>0.41268276900496997</v>
      </c>
      <c r="AD1718" s="54">
        <f ca="1">VLOOKUP(CONCATENATE($F1718," ",$G1718),AllocFactorMatrix,(AD$4+1),FALSE)*$E1723</f>
        <v>8.8961173738032306E-2</v>
      </c>
    </row>
    <row r="1719" spans="1:30" s="51" customFormat="1" hidden="1" outlineLevel="1">
      <c r="A1719" s="56"/>
      <c r="B1719" s="111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299591.75671498204</v>
      </c>
      <c r="I1719" s="54">
        <f ca="1">VLOOKUP(CONCATENATE($F1719," ",$G1719),AllocFactorMatrix,(I$4+1),FALSE)*$E1723</f>
        <v>200229.94875904257</v>
      </c>
      <c r="J1719" s="54">
        <f ca="1">VLOOKUP(CONCATENATE($F1719," ",$G1719),AllocFactorMatrix,(J$4+1),FALSE)*$E1723</f>
        <v>9438.3170768238233</v>
      </c>
      <c r="K1719" s="54">
        <f ca="1">VLOOKUP(CONCATENATE($F1719," ",$G1719),AllocFactorMatrix,(K$4+1),FALSE)*$E1723</f>
        <v>34271.108567192146</v>
      </c>
      <c r="L1719" s="54">
        <f ca="1">VLOOKUP(CONCATENATE($F1719," ",$G1719),AllocFactorMatrix,(L$4+1),FALSE)*$E1723</f>
        <v>1059.155582162356</v>
      </c>
      <c r="M1719" s="54">
        <f ca="1">VLOOKUP(CONCATENATE($F1719," ",$G1719),AllocFactorMatrix,(M$4+1),FALSE)*$E1723</f>
        <v>0</v>
      </c>
      <c r="N1719" s="54">
        <f t="shared" ca="1" si="861"/>
        <v>35330.264149354502</v>
      </c>
      <c r="O1719" s="54">
        <f ca="1">VLOOKUP(CONCATENATE($F1719," ",$G1719),AllocFactorMatrix,(O$4+1),FALSE)*$E1723</f>
        <v>25697.341347795948</v>
      </c>
      <c r="P1719" s="54">
        <f ca="1">VLOOKUP(CONCATENATE($F1719," ",$G1719),AllocFactorMatrix,(P$4+1),FALSE)*$E1723</f>
        <v>4786.1315553043305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30483.472903100279</v>
      </c>
      <c r="T1719" s="54">
        <f ca="1">VLOOKUP(CONCATENATE($F1719," ",$G1719),AllocFactorMatrix,(T$4+1),FALSE)*$E1723</f>
        <v>916.09438298124644</v>
      </c>
      <c r="U1719" s="54">
        <f ca="1">VLOOKUP(CONCATENATE($F1719," ",$G1719),AllocFactorMatrix,(U$4+1),FALSE)*$E1723</f>
        <v>14774.529416884045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15690.62379986529</v>
      </c>
      <c r="Y1719" s="54">
        <f ca="1">VLOOKUP(CONCATENATE($F1719," ",$G1719),AllocFactorMatrix,(Y$4+1),FALSE)*$E1723</f>
        <v>7748.9293534868375</v>
      </c>
      <c r="Z1719" s="54">
        <f ca="1">VLOOKUP(CONCATENATE($F1719," ",$G1719),AllocFactorMatrix,(Z$4+1),FALSE)*$E1723</f>
        <v>129.2824748986086</v>
      </c>
      <c r="AA1719" s="54">
        <f t="shared" ca="1" si="862"/>
        <v>7878.2118283854461</v>
      </c>
      <c r="AB1719" s="54">
        <f ca="1">VLOOKUP(CONCATENATE($F1719," ",$G1719),AllocFactorMatrix,(AB$4+1),FALSE)*$E1723</f>
        <v>104.7404669563763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77.351443209577013</v>
      </c>
    </row>
    <row r="1720" spans="1:30" s="51" customFormat="1" hidden="1" outlineLevel="1">
      <c r="A1720" s="56"/>
      <c r="B1720" s="111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123645.20285565977</v>
      </c>
      <c r="I1720" s="54">
        <f ca="1">VLOOKUP(CONCATENATE($F1720," ",$G1720),AllocFactorMatrix,(I$4+1),FALSE)*$E1723</f>
        <v>92449.697659022801</v>
      </c>
      <c r="J1720" s="54">
        <f ca="1">VLOOKUP(CONCATENATE($F1720," ",$G1720),AllocFactorMatrix,(J$4+1),FALSE)*$E1723</f>
        <v>4457.029388726377</v>
      </c>
      <c r="K1720" s="54">
        <f ca="1">VLOOKUP(CONCATENATE($F1720," ",$G1720),AllocFactorMatrix,(K$4+1),FALSE)*$E1723</f>
        <v>13448.71507675172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13448.71507675172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231.70329212078812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231.70329212078812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1113.6896530901911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1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153166.6920582779</v>
      </c>
      <c r="I1721" s="54">
        <f ca="1">VLOOKUP(CONCATENATE($F1721," ",$G1721),AllocFactorMatrix,(I$4+1),FALSE)*$E1723</f>
        <v>57472.291953322179</v>
      </c>
      <c r="J1721" s="54">
        <f ca="1">VLOOKUP(CONCATENATE($F1721," ",$G1721),AllocFactorMatrix,(J$4+1),FALSE)*$E1723</f>
        <v>3724.5758927285556</v>
      </c>
      <c r="K1721" s="54">
        <f ca="1">VLOOKUP(CONCATENATE($F1721," ",$G1721),AllocFactorMatrix,(K$4+1),FALSE)*$E1723</f>
        <v>12496.355878027314</v>
      </c>
      <c r="L1721" s="54">
        <f ca="1">VLOOKUP(CONCATENATE($F1721," ",$G1721),AllocFactorMatrix,(L$4+1),FALSE)*$E1723</f>
        <v>397.16255944830317</v>
      </c>
      <c r="M1721" s="54">
        <f ca="1">VLOOKUP(CONCATENATE($F1721," ",$G1721),AllocFactorMatrix,(M$4+1),FALSE)*$E1723</f>
        <v>36.613745067422244</v>
      </c>
      <c r="N1721" s="54">
        <f t="shared" ca="1" si="861"/>
        <v>12930.132182543039</v>
      </c>
      <c r="O1721" s="54">
        <f ca="1">VLOOKUP(CONCATENATE($F1721," ",$G1721),AllocFactorMatrix,(O$4+1),FALSE)*$E1723</f>
        <v>11393.102018885342</v>
      </c>
      <c r="P1721" s="54">
        <f ca="1">VLOOKUP(CONCATENATE($F1721," ",$G1721),AllocFactorMatrix,(P$4+1),FALSE)*$E1723</f>
        <v>2112.0618920396282</v>
      </c>
      <c r="Q1721" s="54">
        <f ca="1">VLOOKUP(CONCATENATE($F1721," ",$G1721),AllocFactorMatrix,(Q$4+1),FALSE)*$E1723</f>
        <v>959.66686356105515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14509.296111559401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7666.1342829712312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8257.735404578727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3086.7347645401996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3136.9818857748633</v>
      </c>
      <c r="AB1721" s="54">
        <f ca="1">VLOOKUP(CONCATENATE($F1721," ",$G1721),AllocFactorMatrix,(AB$4+1),FALSE)*$E1723</f>
        <v>56.046621839474483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239.83167563051097</v>
      </c>
    </row>
    <row r="1722" spans="1:30" s="51" customFormat="1" hidden="1" outlineLevel="1">
      <c r="A1722" s="56"/>
      <c r="B1722" s="111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115447.15048638656</v>
      </c>
      <c r="I1722" s="54">
        <f ca="1">VLOOKUP(CONCATENATE($F1722," ",$G1722),AllocFactorMatrix,(I$4+1),FALSE)*$E1723</f>
        <v>82487.103584160694</v>
      </c>
      <c r="J1722" s="54">
        <f ca="1">VLOOKUP(CONCATENATE($F1722," ",$G1722),AllocFactorMatrix,(J$4+1),FALSE)*$E1723</f>
        <v>14116.259571948702</v>
      </c>
      <c r="K1722" s="54">
        <f ca="1">VLOOKUP(CONCATENATE($F1722," ",$G1722),AllocFactorMatrix,(K$4+1),FALSE)*$E1723</f>
        <v>4064.7219376368066</v>
      </c>
      <c r="L1722" s="54">
        <f ca="1">VLOOKUP(CONCATENATE($F1722," ",$G1722),AllocFactorMatrix,(L$4+1),FALSE)*$E1723</f>
        <v>679.47077659615013</v>
      </c>
      <c r="M1722" s="54">
        <f ca="1">VLOOKUP(CONCATENATE($F1722," ",$G1722),AllocFactorMatrix,(M$4+1),FALSE)*$E1723</f>
        <v>107.35312431380933</v>
      </c>
      <c r="N1722" s="54">
        <f t="shared" ca="1" si="861"/>
        <v>4851.5458385467664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194.80037346702804</v>
      </c>
      <c r="Q1722" s="54">
        <f ca="1">VLOOKUP(CONCATENATE($F1722," ",$G1722),AllocFactorMatrix,(Q$4+1),FALSE)*$E1723</f>
        <v>372.59231700589766</v>
      </c>
      <c r="R1722" s="54">
        <f ca="1">VLOOKUP(CONCATENATE($F1722," ",$G1722),AllocFactorMatrix,(R$4+1),FALSE)*$E1723</f>
        <v>65.03027685021047</v>
      </c>
      <c r="S1722" s="54">
        <f t="shared" ca="1" si="863"/>
        <v>1390.9095792025391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115.97069405736002</v>
      </c>
      <c r="V1722" s="54">
        <f ca="1">VLOOKUP(CONCATENATE($F1722," ",$G1722),AllocFactorMatrix,(V$4+1),FALSE)*$E1723</f>
        <v>548.22432957165665</v>
      </c>
      <c r="W1722" s="54">
        <f ca="1">VLOOKUP(CONCATENATE($F1722," ",$G1722),AllocFactorMatrix,(W$4+1),FALSE)*$E1723</f>
        <v>97.581745630596984</v>
      </c>
      <c r="X1722" s="54">
        <f t="shared" ca="1" si="867"/>
        <v>767.05185547346116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3.2889440177163967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5.91553017405825</v>
      </c>
      <c r="AC1722" s="54">
        <f ca="1">VLOOKUP(CONCATENATE($F1722," ",$G1722),AllocFactorMatrix,(AC$4+1),FALSE)*$E1723</f>
        <v>9104.1910824245606</v>
      </c>
      <c r="AD1722" s="54">
        <f ca="1">VLOOKUP(CONCATENATE($F1722," ",$G1722),AllocFactorMatrix,(AD$4+1),FALSE)*$E1723</f>
        <v>2513.285163143129</v>
      </c>
    </row>
    <row r="1723" spans="1:30" s="51" customFormat="1" collapsed="1">
      <c r="A1723" s="56"/>
      <c r="B1723" s="111"/>
      <c r="C1723" s="55"/>
      <c r="D1723" s="51" t="s">
        <v>521</v>
      </c>
      <c r="E1723" s="61">
        <v>1276264</v>
      </c>
      <c r="F1723" s="96" t="s">
        <v>70</v>
      </c>
      <c r="G1723" s="55" t="str">
        <f>$G$15</f>
        <v>TOTAL</v>
      </c>
      <c r="H1723" s="53">
        <f t="shared" ca="1" si="860"/>
        <v>1276264.0000000005</v>
      </c>
      <c r="I1723" s="54">
        <f ca="1">VLOOKUP(CONCATENATE($F1723," ",$G1723),AllocFactorMatrix,(I$4+1),FALSE)*$E1723</f>
        <v>720508.37002684269</v>
      </c>
      <c r="J1723" s="54">
        <f ca="1">VLOOKUP(CONCATENATE($F1723," ",$G1723),AllocFactorMatrix,(J$4+1),FALSE)*$E1723</f>
        <v>45966.324560413697</v>
      </c>
      <c r="K1723" s="54">
        <f ca="1">VLOOKUP(CONCATENATE($F1723," ",$G1723),AllocFactorMatrix,(K$4+1),FALSE)*$E1723</f>
        <v>116404.82378645636</v>
      </c>
      <c r="L1723" s="54">
        <f ca="1">VLOOKUP(CONCATENATE($F1723," ",$G1723),AllocFactorMatrix,(L$4+1),FALSE)*$E1723</f>
        <v>3776.4414539327149</v>
      </c>
      <c r="M1723" s="54">
        <f ca="1">VLOOKUP(CONCATENATE($F1723," ",$G1723),AllocFactorMatrix,(M$4+1),FALSE)*$E1723</f>
        <v>297.86000228996153</v>
      </c>
      <c r="N1723" s="54">
        <f t="shared" ca="1" si="861"/>
        <v>120479.12524267903</v>
      </c>
      <c r="O1723" s="54">
        <f ca="1">VLOOKUP(CONCATENATE($F1723," ",$G1723),AllocFactorMatrix,(O$4+1),FALSE)*$E1723</f>
        <v>86040.607514848147</v>
      </c>
      <c r="P1723" s="54">
        <f ca="1">VLOOKUP(CONCATENATE($F1723," ",$G1723),AllocFactorMatrix,(P$4+1),FALSE)*$E1723</f>
        <v>14475.733139408345</v>
      </c>
      <c r="Q1723" s="54">
        <f ca="1">VLOOKUP(CONCATENATE($F1723," ",$G1723),AllocFactorMatrix,(Q$4+1),FALSE)*$E1723</f>
        <v>4669.1851293706704</v>
      </c>
      <c r="R1723" s="54">
        <f ca="1">VLOOKUP(CONCATENATE($F1723," ",$G1723),AllocFactorMatrix,(R$4+1),FALSE)*$E1723</f>
        <v>259.40323315010096</v>
      </c>
      <c r="S1723" s="54">
        <f t="shared" ca="1" si="863"/>
        <v>105444.92901677727</v>
      </c>
      <c r="T1723" s="54">
        <f ca="1">VLOOKUP(CONCATENATE($F1723," ",$G1723),AllocFactorMatrix,(T$4+1),FALSE)*$E1723</f>
        <v>2973.779165764945</v>
      </c>
      <c r="U1723" s="54">
        <f ca="1">VLOOKUP(CONCATENATE($F1723," ",$G1723),AllocFactorMatrix,(U$4+1),FALSE)*$E1723</f>
        <v>45207.219863536411</v>
      </c>
      <c r="V1723" s="54">
        <f ca="1">VLOOKUP(CONCATENATE($F1723," ",$G1723),AllocFactorMatrix,(V$4+1),FALSE)*$E1723</f>
        <v>163811.36214775953</v>
      </c>
      <c r="W1723" s="54">
        <f ca="1">VLOOKUP(CONCATENATE($F1723," ",$G1723),AllocFactorMatrix,(W$4+1),FALSE)*$E1723</f>
        <v>29956.299863114404</v>
      </c>
      <c r="X1723" s="54">
        <f t="shared" ca="1" si="867"/>
        <v>241948.66104017527</v>
      </c>
      <c r="Y1723" s="54">
        <f ca="1">VLOOKUP(CONCATENATE($F1723," ",$G1723),AllocFactorMatrix,(Y$4+1),FALSE)*$E1723</f>
        <v>26371.800254120179</v>
      </c>
      <c r="Z1723" s="54">
        <f ca="1">VLOOKUP(CONCATENATE($F1723," ",$G1723),AllocFactorMatrix,(Z$4+1),FALSE)*$E1723</f>
        <v>386.62214407279288</v>
      </c>
      <c r="AA1723" s="54">
        <f t="shared" ca="1" si="862"/>
        <v>26758.422398192972</v>
      </c>
      <c r="AB1723" s="54">
        <f ca="1">VLOOKUP(CONCATENATE($F1723," ",$G1723),AllocFactorMatrix,(AB$4+1),FALSE)*$E1723</f>
        <v>357.40012665767779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3011.7147354357853</v>
      </c>
    </row>
    <row r="1724" spans="1:30" s="51" customFormat="1" hidden="1" outlineLevel="1">
      <c r="A1724" s="56"/>
      <c r="B1724" s="111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279432.76748089801</v>
      </c>
      <c r="I1724" s="54">
        <f ca="1">VLOOKUP(CONCATENATE($F1724," ",$G1724),AllocFactorMatrix,(I$4+1),FALSE)*$E1731</f>
        <v>137643.82823738843</v>
      </c>
      <c r="J1724" s="54">
        <f ca="1">VLOOKUP(CONCATENATE($F1724," ",$G1724),AllocFactorMatrix,(J$4+1),FALSE)*$E1731</f>
        <v>6804.2262620018191</v>
      </c>
      <c r="K1724" s="54">
        <f ca="1">VLOOKUP(CONCATENATE($F1724," ",$G1724),AllocFactorMatrix,(K$4+1),FALSE)*$E1731</f>
        <v>24923.490842162413</v>
      </c>
      <c r="L1724" s="54">
        <f ca="1">VLOOKUP(CONCATENATE($F1724," ",$G1724),AllocFactorMatrix,(L$4+1),FALSE)*$E1731</f>
        <v>784.50300340574495</v>
      </c>
      <c r="M1724" s="54">
        <f ca="1">VLOOKUP(CONCATENATE($F1724," ",$G1724),AllocFactorMatrix,(M$4+1),FALSE)*$E1731</f>
        <v>73.568181381265902</v>
      </c>
      <c r="N1724" s="54">
        <f t="shared" ca="1" si="861"/>
        <v>25781.562026949425</v>
      </c>
      <c r="O1724" s="54">
        <f ca="1">VLOOKUP(CONCATENATE($F1724," ",$G1724),AllocFactorMatrix,(O$4+1),FALSE)*$E1731</f>
        <v>18945.730157295293</v>
      </c>
      <c r="P1724" s="54">
        <f ca="1">VLOOKUP(CONCATENATE($F1724," ",$G1724),AllocFactorMatrix,(P$4+1),FALSE)*$E1731</f>
        <v>3530.1414922243548</v>
      </c>
      <c r="Q1724" s="54">
        <f ca="1">VLOOKUP(CONCATENATE($F1724," ",$G1724),AllocFactorMatrix,(Q$4+1),FALSE)*$E1731</f>
        <v>1595.2052090999057</v>
      </c>
      <c r="R1724" s="54">
        <f ca="1">VLOOKUP(CONCATENATE($F1724," ",$G1724),AllocFactorMatrix,(R$4+1),FALSE)*$E1731</f>
        <v>71.734595118522989</v>
      </c>
      <c r="S1724" s="54">
        <f t="shared" ca="1" si="863"/>
        <v>24142.811453738079</v>
      </c>
      <c r="T1724" s="54">
        <f ca="1">VLOOKUP(CONCATENATE($F1724," ",$G1724),AllocFactorMatrix,(T$4+1),FALSE)*$E1731</f>
        <v>661.82288082747402</v>
      </c>
      <c r="U1724" s="54">
        <f ca="1">VLOOKUP(CONCATENATE($F1724," ",$G1724),AllocFactorMatrix,(U$4+1),FALSE)*$E1731</f>
        <v>10830.618682139475</v>
      </c>
      <c r="V1724" s="54">
        <f ca="1">VLOOKUP(CONCATENATE($F1724," ",$G1724),AllocFactorMatrix,(V$4+1),FALSE)*$E1731</f>
        <v>57240.124058641115</v>
      </c>
      <c r="W1724" s="54">
        <f ca="1">VLOOKUP(CONCATENATE($F1724," ",$G1724),AllocFactorMatrix,(W$4+1),FALSE)*$E1731</f>
        <v>10336.617692067168</v>
      </c>
      <c r="X1724" s="54">
        <f ca="1">SUBTOTAL(9,T1724:W1724)</f>
        <v>79069.183313675239</v>
      </c>
      <c r="Y1724" s="54">
        <f ca="1">VLOOKUP(CONCATENATE($F1724," ",$G1724),AllocFactorMatrix,(Y$4+1),FALSE)*$E1731</f>
        <v>5818.2036682109247</v>
      </c>
      <c r="Z1724" s="54">
        <f ca="1">VLOOKUP(CONCATENATE($F1724," ",$G1724),AllocFactorMatrix,(Z$4+1),FALSE)*$E1731</f>
        <v>97.452687459572118</v>
      </c>
      <c r="AA1724" s="54">
        <f t="shared" ca="1" si="862"/>
        <v>5915.6563556704969</v>
      </c>
      <c r="AB1724" s="54">
        <f ca="1">VLOOKUP(CONCATENATE($F1724," ",$G1724),AllocFactorMatrix,(AB$4+1),FALSE)*$E1731</f>
        <v>75.499831474531106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1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72954.259501825116</v>
      </c>
      <c r="J1725" s="54">
        <f ca="1">VLOOKUP(CONCATENATE($F1725," ",$G1725),AllocFactorMatrix,(J$4+1),FALSE)*$E1731</f>
        <v>3606.3897290846867</v>
      </c>
      <c r="K1725" s="54">
        <f ca="1">VLOOKUP(CONCATENATE($F1725," ",$G1725),AllocFactorMatrix,(K$4+1),FALSE)*$E1731</f>
        <v>13209.998892609829</v>
      </c>
      <c r="L1725" s="54">
        <f ca="1">VLOOKUP(CONCATENATE($F1725," ",$G1725),AllocFactorMatrix,(L$4+1),FALSE)*$E1731</f>
        <v>415.80386438916025</v>
      </c>
      <c r="M1725" s="54">
        <f ca="1">VLOOKUP(CONCATENATE($F1725," ",$G1725),AllocFactorMatrix,(M$4+1),FALSE)*$E1731</f>
        <v>38.992755899739905</v>
      </c>
      <c r="N1725" s="54">
        <f t="shared" ca="1" si="861"/>
        <v>13664.795512898729</v>
      </c>
      <c r="O1725" s="54">
        <f ca="1">VLOOKUP(CONCATENATE($F1725," ",$G1725),AllocFactorMatrix,(O$4+1),FALSE)*$E1731</f>
        <v>10041.654115890344</v>
      </c>
      <c r="P1725" s="54">
        <f ca="1">VLOOKUP(CONCATENATE($F1725," ",$G1725),AllocFactorMatrix,(P$4+1),FALSE)*$E1731</f>
        <v>1871.0527148208162</v>
      </c>
      <c r="Q1725" s="54">
        <f ca="1">VLOOKUP(CONCATENATE($F1725," ",$G1725),AllocFactorMatrix,(Q$4+1),FALSE)*$E1731</f>
        <v>845.49388282507891</v>
      </c>
      <c r="R1725" s="54">
        <f ca="1">VLOOKUP(CONCATENATE($F1725," ",$G1725),AllocFactorMatrix,(R$4+1),FALSE)*$E1731</f>
        <v>38.020914809993222</v>
      </c>
      <c r="S1725" s="54">
        <f t="shared" ca="1" si="863"/>
        <v>12796.221628346233</v>
      </c>
      <c r="T1725" s="54">
        <f ca="1">VLOOKUP(CONCATENATE($F1725," ",$G1725),AllocFactorMatrix,(T$4+1),FALSE)*$E1731</f>
        <v>350.78069834603656</v>
      </c>
      <c r="U1725" s="54">
        <f ca="1">VLOOKUP(CONCATENATE($F1725," ",$G1725),AllocFactorMatrix,(U$4+1),FALSE)*$E1731</f>
        <v>5740.4663617710357</v>
      </c>
      <c r="V1725" s="54">
        <f ca="1">VLOOKUP(CONCATENATE($F1725," ",$G1725),AllocFactorMatrix,(V$4+1),FALSE)*$E1731</f>
        <v>30338.526020133297</v>
      </c>
      <c r="W1725" s="54">
        <f ca="1">VLOOKUP(CONCATENATE($F1725," ",$G1725),AllocFactorMatrix,(W$4+1),FALSE)*$E1731</f>
        <v>5478.6349604986308</v>
      </c>
      <c r="X1725" s="54">
        <f t="shared" ref="X1725:X1731" ca="1" si="868">SUBTOTAL(9,T1725:W1725)</f>
        <v>41908.408040749004</v>
      </c>
      <c r="Y1725" s="54">
        <f ca="1">VLOOKUP(CONCATENATE($F1725," ",$G1725),AllocFactorMatrix,(Y$4+1),FALSE)*$E1731</f>
        <v>3083.7760448879549</v>
      </c>
      <c r="Z1725" s="54">
        <f ca="1">VLOOKUP(CONCATENATE($F1725," ",$G1725),AllocFactorMatrix,(Z$4+1),FALSE)*$E1731</f>
        <v>51.652069991938028</v>
      </c>
      <c r="AA1725" s="54">
        <f t="shared" ca="1" si="862"/>
        <v>3135.4281148798927</v>
      </c>
      <c r="AB1725" s="54">
        <f ca="1">VLOOKUP(CONCATENATE($F1725," ",$G1725),AllocFactorMatrix,(AB$4+1),FALSE)*$E1731</f>
        <v>40.016572978757431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1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32534.336211860918</v>
      </c>
      <c r="I1726" s="54">
        <f ca="1">VLOOKUP(CONCATENATE($F1726," ",$G1726),AllocFactorMatrix,(I$4+1),FALSE)*$E1731</f>
        <v>15839.908733714852</v>
      </c>
      <c r="J1726" s="54">
        <f ca="1">VLOOKUP(CONCATENATE($F1726," ",$G1726),AllocFactorMatrix,(J$4+1),FALSE)*$E1731</f>
        <v>764.45471654980099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85.903983290965868</v>
      </c>
      <c r="M1726" s="54">
        <f ca="1">VLOOKUP(CONCATENATE($F1726," ",$G1726),AllocFactorMatrix,(M$4+1),FALSE)*$E1731</f>
        <v>10.698886801043443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390.59685349855437</v>
      </c>
      <c r="Q1726" s="54">
        <f ca="1">VLOOKUP(CONCATENATE($F1726," ",$G1726),AllocFactorMatrix,(Q$4+1),FALSE)*$E1731</f>
        <v>232.40978194382024</v>
      </c>
      <c r="R1726" s="54">
        <f ca="1">VLOOKUP(CONCATENATE($F1726," ",$G1726),AllocFactorMatrix,(R$4+1),FALSE)*$E1731</f>
        <v>0</v>
      </c>
      <c r="S1726" s="54">
        <f t="shared" ca="1" si="863"/>
        <v>2724.1325319412003</v>
      </c>
      <c r="T1726" s="54">
        <f ca="1">VLOOKUP(CONCATENATE($F1726," ",$G1726),AllocFactorMatrix,(T$4+1),FALSE)*$E1731</f>
        <v>73.36770856115379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8367.4829826477944</v>
      </c>
      <c r="W1726" s="54">
        <f ca="1">VLOOKUP(CONCATENATE($F1726," ",$G1726),AllocFactorMatrix,(W$4+1),FALSE)*$E1731</f>
        <v>0</v>
      </c>
      <c r="X1726" s="54">
        <f t="shared" ca="1" si="868"/>
        <v>9641.9219692565002</v>
      </c>
      <c r="Y1726" s="54">
        <f ca="1">VLOOKUP(CONCATENATE($F1726," ",$G1726),AllocFactorMatrix,(Y$4+1),FALSE)*$E1731</f>
        <v>632.37733700036688</v>
      </c>
      <c r="Z1726" s="54">
        <f ca="1">VLOOKUP(CONCATENATE($F1726," ",$G1726),AllocFactorMatrix,(Z$4+1),FALSE)*$E1731</f>
        <v>10.54174738825161</v>
      </c>
      <c r="AA1726" s="54">
        <f t="shared" ca="1" si="862"/>
        <v>642.91908438861844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28.713234591569339</v>
      </c>
      <c r="AD1726" s="54">
        <f ca="1">VLOOKUP(CONCATENATE($F1726," ",$G1726),AllocFactorMatrix,(AD$4+1),FALSE)*$E1731</f>
        <v>6.1896527864256843</v>
      </c>
    </row>
    <row r="1727" spans="1:30" s="51" customFormat="1" hidden="1" outlineLevel="1">
      <c r="A1727" s="56"/>
      <c r="B1727" s="111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149277.85963166045</v>
      </c>
      <c r="I1727" s="54">
        <f ca="1">VLOOKUP(CONCATENATE($F1727," ",$G1727),AllocFactorMatrix,(I$4+1),FALSE)*$E1731</f>
        <v>99768.760371276861</v>
      </c>
      <c r="J1727" s="54">
        <f ca="1">VLOOKUP(CONCATENATE($F1727," ",$G1727),AllocFactorMatrix,(J$4+1),FALSE)*$E1731</f>
        <v>4702.8389138677258</v>
      </c>
      <c r="K1727" s="54">
        <f ca="1">VLOOKUP(CONCATENATE($F1727," ",$G1727),AllocFactorMatrix,(K$4+1),FALSE)*$E1731</f>
        <v>17076.296725285927</v>
      </c>
      <c r="L1727" s="54">
        <f ca="1">VLOOKUP(CONCATENATE($F1727," ",$G1727),AllocFactorMatrix,(L$4+1),FALSE)*$E1731</f>
        <v>527.74642418662734</v>
      </c>
      <c r="M1727" s="54">
        <f ca="1">VLOOKUP(CONCATENATE($F1727," ",$G1727),AllocFactorMatrix,(M$4+1),FALSE)*$E1731</f>
        <v>0</v>
      </c>
      <c r="N1727" s="54">
        <f t="shared" ca="1" si="861"/>
        <v>17604.043149472556</v>
      </c>
      <c r="O1727" s="54">
        <f ca="1">VLOOKUP(CONCATENATE($F1727," ",$G1727),AllocFactorMatrix,(O$4+1),FALSE)*$E1731</f>
        <v>12804.237862500955</v>
      </c>
      <c r="P1727" s="54">
        <f ca="1">VLOOKUP(CONCATENATE($F1727," ",$G1727),AllocFactorMatrix,(P$4+1),FALSE)*$E1731</f>
        <v>2384.7901635394073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15189.028026040363</v>
      </c>
      <c r="T1727" s="54">
        <f ca="1">VLOOKUP(CONCATENATE($F1727," ",$G1727),AllocFactorMatrix,(T$4+1),FALSE)*$E1731</f>
        <v>456.46318914617967</v>
      </c>
      <c r="U1727" s="54">
        <f ca="1">VLOOKUP(CONCATENATE($F1727," ",$G1727),AllocFactorMatrix,(U$4+1),FALSE)*$E1731</f>
        <v>7361.7183349796778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7818.1815241258573</v>
      </c>
      <c r="Y1727" s="54">
        <f ca="1">VLOOKUP(CONCATENATE($F1727," ",$G1727),AllocFactorMatrix,(Y$4+1),FALSE)*$E1731</f>
        <v>3861.066142170042</v>
      </c>
      <c r="Z1727" s="54">
        <f ca="1">VLOOKUP(CONCATENATE($F1727," ",$G1727),AllocFactorMatrix,(Z$4+1),FALSE)*$E1731</f>
        <v>64.417697443886468</v>
      </c>
      <c r="AA1727" s="54">
        <f t="shared" ca="1" si="862"/>
        <v>3925.4838396139285</v>
      </c>
      <c r="AB1727" s="54">
        <f ca="1">VLOOKUP(CONCATENATE($F1727," ",$G1727),AllocFactorMatrix,(AB$4+1),FALSE)*$E1731</f>
        <v>52.189128617925718</v>
      </c>
      <c r="AC1727" s="54">
        <f ca="1">VLOOKUP(CONCATENATE($F1727," ",$G1727),AllocFactorMatrix,(AC$4+1),FALSE)*$E1731</f>
        <v>178.79270403162482</v>
      </c>
      <c r="AD1727" s="54">
        <f ca="1">VLOOKUP(CONCATENATE($F1727," ",$G1727),AllocFactorMatrix,(AD$4+1),FALSE)*$E1731</f>
        <v>38.541974613576393</v>
      </c>
    </row>
    <row r="1728" spans="1:30" s="51" customFormat="1" hidden="1" outlineLevel="1">
      <c r="A1728" s="56"/>
      <c r="B1728" s="111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76816.19030709067</v>
      </c>
      <c r="I1728" s="54">
        <f ca="1">VLOOKUP(CONCATENATE($F1728," ",$G1728),AllocFactorMatrix,(I$4+1),FALSE)*$E1731</f>
        <v>57435.576999285251</v>
      </c>
      <c r="J1728" s="54">
        <f ca="1">VLOOKUP(CONCATENATE($F1728," ",$G1728),AllocFactorMatrix,(J$4+1),FALSE)*$E1731</f>
        <v>2768.9874723920957</v>
      </c>
      <c r="K1728" s="54">
        <f ca="1">VLOOKUP(CONCATENATE($F1728," ",$G1728),AllocFactorMatrix,(K$4+1),FALSE)*$E1731</f>
        <v>8355.1891449245286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8355.1891449245286</v>
      </c>
      <c r="O1728" s="54">
        <f ca="1">VLOOKUP(CONCATENATE($F1728," ",$G1728),AllocFactorMatrix,(O$4+1),FALSE)*$E1731</f>
        <v>5323.9590435309037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5323.9590435309037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1963.7108439458848</v>
      </c>
      <c r="Z1728" s="54">
        <f ca="1">VLOOKUP(CONCATENATE($F1728," ",$G1728),AllocFactorMatrix,(Z$4+1),FALSE)*$E1731</f>
        <v>0</v>
      </c>
      <c r="AA1728" s="54">
        <f t="shared" ca="1" si="862"/>
        <v>1963.7108439458848</v>
      </c>
      <c r="AB1728" s="54">
        <f ca="1">VLOOKUP(CONCATENATE($F1728," ",$G1728),AllocFactorMatrix,(AB$4+1),FALSE)*$E1731</f>
        <v>20.377490597847292</v>
      </c>
      <c r="AC1728" s="54">
        <f ca="1">VLOOKUP(CONCATENATE($F1728," ",$G1728),AllocFactorMatrix,(AC$4+1),FALSE)*$E1731</f>
        <v>691.89418076075367</v>
      </c>
      <c r="AD1728" s="54">
        <f ca="1">VLOOKUP(CONCATENATE($F1728," ",$G1728),AllocFactorMatrix,(AD$4+1),FALSE)*$E1731</f>
        <v>112.54644807118736</v>
      </c>
    </row>
    <row r="1729" spans="1:30" s="51" customFormat="1" hidden="1" outlineLevel="1">
      <c r="A1729" s="56"/>
      <c r="B1729" s="111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2361.0900971829074</v>
      </c>
      <c r="I1729" s="54">
        <f ca="1">VLOOKUP(CONCATENATE($F1729," ",$G1729),AllocFactorMatrix,(I$4+1),FALSE)*$E1731</f>
        <v>885.94496342431228</v>
      </c>
      <c r="J1729" s="54">
        <f ca="1">VLOOKUP(CONCATENATE($F1729," ",$G1729),AllocFactorMatrix,(J$4+1),FALSE)*$E1731</f>
        <v>57.414958424391358</v>
      </c>
      <c r="K1729" s="54">
        <f ca="1">VLOOKUP(CONCATENATE($F1729," ",$G1729),AllocFactorMatrix,(K$4+1),FALSE)*$E1731</f>
        <v>192.63340950953904</v>
      </c>
      <c r="L1729" s="54">
        <f ca="1">VLOOKUP(CONCATENATE($F1729," ",$G1729),AllocFactorMatrix,(L$4+1),FALSE)*$E1731</f>
        <v>6.1223270770149556</v>
      </c>
      <c r="M1729" s="54">
        <f ca="1">VLOOKUP(CONCATENATE($F1729," ",$G1729),AllocFactorMatrix,(M$4+1),FALSE)*$E1731</f>
        <v>0.56440698521175692</v>
      </c>
      <c r="N1729" s="54">
        <f t="shared" ca="1" si="861"/>
        <v>199.32014357176573</v>
      </c>
      <c r="O1729" s="54">
        <f ca="1">VLOOKUP(CONCATENATE($F1729," ",$G1729),AllocFactorMatrix,(O$4+1),FALSE)*$E1731</f>
        <v>175.6265673136665</v>
      </c>
      <c r="P1729" s="54">
        <f ca="1">VLOOKUP(CONCATENATE($F1729," ",$G1729),AllocFactorMatrix,(P$4+1),FALSE)*$E1731</f>
        <v>32.55778623223619</v>
      </c>
      <c r="Q1729" s="54">
        <f ca="1">VLOOKUP(CONCATENATE($F1729," ",$G1729),AllocFactorMatrix,(Q$4+1),FALSE)*$E1731</f>
        <v>14.793424717212394</v>
      </c>
      <c r="R1729" s="54">
        <f ca="1">VLOOKUP(CONCATENATE($F1729," ",$G1729),AllocFactorMatrix,(R$4+1),FALSE)*$E1731</f>
        <v>0.68544058516261097</v>
      </c>
      <c r="S1729" s="54">
        <f t="shared" ca="1" si="863"/>
        <v>223.66321884827769</v>
      </c>
      <c r="T1729" s="54">
        <f ca="1">VLOOKUP(CONCATENATE($F1729," ",$G1729),AllocFactorMatrix,(T$4+1),FALSE)*$E1731</f>
        <v>6.7303428711387046</v>
      </c>
      <c r="U1729" s="54">
        <f ca="1">VLOOKUP(CONCATENATE($F1729," ",$G1729),AllocFactorMatrix,(U$4+1),FALSE)*$E1731</f>
        <v>118.17473822775247</v>
      </c>
      <c r="V1729" s="54">
        <f ca="1">VLOOKUP(CONCATENATE($F1729," ",$G1729),AllocFactorMatrix,(V$4+1),FALSE)*$E1731</f>
        <v>670.94710000353939</v>
      </c>
      <c r="W1729" s="54">
        <f ca="1">VLOOKUP(CONCATENATE($F1729," ",$G1729),AllocFactorMatrix,(W$4+1),FALSE)*$E1731</f>
        <v>127.29436816125188</v>
      </c>
      <c r="X1729" s="54">
        <f t="shared" ca="1" si="868"/>
        <v>923.14654926368246</v>
      </c>
      <c r="Y1729" s="54">
        <f ca="1">VLOOKUP(CONCATENATE($F1729," ",$G1729),AllocFactorMatrix,(Y$4+1),FALSE)*$E1731</f>
        <v>47.58253107936202</v>
      </c>
      <c r="Z1729" s="54">
        <f ca="1">VLOOKUP(CONCATENATE($F1729," ",$G1729),AllocFactorMatrix,(Z$4+1),FALSE)*$E1731</f>
        <v>0.77456775206696316</v>
      </c>
      <c r="AA1729" s="54">
        <f t="shared" ca="1" si="862"/>
        <v>48.357098831428985</v>
      </c>
      <c r="AB1729" s="54">
        <f ca="1">VLOOKUP(CONCATENATE($F1729," ",$G1729),AllocFactorMatrix,(AB$4+1),FALSE)*$E1731</f>
        <v>0.86396802090227443</v>
      </c>
      <c r="AC1729" s="54">
        <f ca="1">VLOOKUP(CONCATENATE($F1729," ",$G1729),AllocFactorMatrix,(AC$4+1),FALSE)*$E1731</f>
        <v>18.682151528627184</v>
      </c>
      <c r="AD1729" s="54">
        <f ca="1">VLOOKUP(CONCATENATE($F1729," ",$G1729),AllocFactorMatrix,(AD$4+1),FALSE)*$E1731</f>
        <v>3.6970452695193461</v>
      </c>
    </row>
    <row r="1730" spans="1:30" s="51" customFormat="1" hidden="1" outlineLevel="1">
      <c r="A1730" s="56"/>
      <c r="B1730" s="111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17292.453082131025</v>
      </c>
      <c r="J1730" s="54">
        <f ca="1">VLOOKUP(CONCATENATE($F1730," ",$G1730),AllocFactorMatrix,(J$4+1),FALSE)*$E1731</f>
        <v>4530.3363957997899</v>
      </c>
      <c r="K1730" s="54">
        <f ca="1">VLOOKUP(CONCATENATE($F1730," ",$G1730),AllocFactorMatrix,(K$4+1),FALSE)*$E1731</f>
        <v>1286.0326487662519</v>
      </c>
      <c r="L1730" s="54">
        <f ca="1">VLOOKUP(CONCATENATE($F1730," ",$G1730),AllocFactorMatrix,(L$4+1),FALSE)*$E1731</f>
        <v>415.12422815879512</v>
      </c>
      <c r="M1730" s="54">
        <f ca="1">VLOOKUP(CONCATENATE($F1730," ",$G1730),AllocFactorMatrix,(M$4+1),FALSE)*$E1731</f>
        <v>67.383022277217947</v>
      </c>
      <c r="N1730" s="54">
        <f t="shared" ca="1" si="861"/>
        <v>1768.5398992022651</v>
      </c>
      <c r="O1730" s="54">
        <f ca="1">VLOOKUP(CONCATENATE($F1730," ",$G1730),AllocFactorMatrix,(O$4+1),FALSE)*$E1731</f>
        <v>364.95733305338604</v>
      </c>
      <c r="P1730" s="54">
        <f ca="1">VLOOKUP(CONCATENATE($F1730," ",$G1730),AllocFactorMatrix,(P$4+1),FALSE)*$E1731</f>
        <v>108.06839978483187</v>
      </c>
      <c r="Q1730" s="54">
        <f ca="1">VLOOKUP(CONCATENATE($F1730," ",$G1730),AllocFactorMatrix,(Q$4+1),FALSE)*$E1731</f>
        <v>234.75017163394691</v>
      </c>
      <c r="R1730" s="54">
        <f ca="1">VLOOKUP(CONCATENATE($F1730," ",$G1730),AllocFactorMatrix,(R$4+1),FALSE)*$E1731</f>
        <v>41.251225850155286</v>
      </c>
      <c r="S1730" s="54">
        <f t="shared" ca="1" si="863"/>
        <v>749.02713032232009</v>
      </c>
      <c r="T1730" s="54">
        <f ca="1">VLOOKUP(CONCATENATE($F1730," ",$G1730),AllocFactorMatrix,(T$4+1),FALSE)*$E1731</f>
        <v>2.5118770003164808</v>
      </c>
      <c r="U1730" s="54">
        <f ca="1">VLOOKUP(CONCATENATE($F1730," ",$G1730),AllocFactorMatrix,(U$4+1),FALSE)*$E1731</f>
        <v>64.114719095453182</v>
      </c>
      <c r="V1730" s="54">
        <f ca="1">VLOOKUP(CONCATENATE($F1730," ",$G1730),AllocFactorMatrix,(V$4+1),FALSE)*$E1731</f>
        <v>345.22514675176228</v>
      </c>
      <c r="W1730" s="54">
        <f ca="1">VLOOKUP(CONCATENATE($F1730," ",$G1730),AllocFactorMatrix,(W$4+1),FALSE)*$E1731</f>
        <v>61.877522545689708</v>
      </c>
      <c r="X1730" s="54">
        <f t="shared" ca="1" si="868"/>
        <v>473.72926539322162</v>
      </c>
      <c r="Y1730" s="54">
        <f ca="1">VLOOKUP(CONCATENATE($F1730," ",$G1730),AllocFactorMatrix,(Y$4+1),FALSE)*$E1731</f>
        <v>101.02944097886797</v>
      </c>
      <c r="Z1730" s="54">
        <f ca="1">VLOOKUP(CONCATENATE($F1730," ",$G1730),AllocFactorMatrix,(Z$4+1),FALSE)*$E1731</f>
        <v>1.831450166653646</v>
      </c>
      <c r="AA1730" s="54">
        <f t="shared" ca="1" si="862"/>
        <v>102.86089114552162</v>
      </c>
      <c r="AB1730" s="54">
        <f ca="1">VLOOKUP(CONCATENATE($F1730," ",$G1730),AllocFactorMatrix,(AB$4+1),FALSE)*$E1731</f>
        <v>1.896486596958957</v>
      </c>
      <c r="AC1730" s="54">
        <f ca="1">VLOOKUP(CONCATENATE($F1730," ",$G1730),AllocFactorMatrix,(AC$4+1),FALSE)*$E1731</f>
        <v>10743.824949477648</v>
      </c>
      <c r="AD1730" s="54">
        <f ca="1">VLOOKUP(CONCATENATE($F1730," ",$G1730),AllocFactorMatrix,(AD$4+1),FALSE)*$E1731</f>
        <v>1315.5690704759113</v>
      </c>
    </row>
    <row r="1731" spans="1:30" s="51" customFormat="1" collapsed="1">
      <c r="A1731" s="56"/>
      <c r="B1731" s="111"/>
      <c r="C1731" s="55"/>
      <c r="D1731" s="51" t="s">
        <v>522</v>
      </c>
      <c r="E1731" s="61">
        <v>725506</v>
      </c>
      <c r="F1731" s="96" t="s">
        <v>319</v>
      </c>
      <c r="G1731" s="55" t="str">
        <f>$G$15</f>
        <v>TOTAL</v>
      </c>
      <c r="H1731" s="53">
        <f t="shared" ca="1" si="860"/>
        <v>725505.99999999988</v>
      </c>
      <c r="I1731" s="54">
        <f ca="1">VLOOKUP(CONCATENATE($F1731," ",$G1731),AllocFactorMatrix,(I$4+1),FALSE)*$E1731</f>
        <v>401820.7318890458</v>
      </c>
      <c r="J1731" s="54">
        <f ca="1">VLOOKUP(CONCATENATE($F1731," ",$G1731),AllocFactorMatrix,(J$4+1),FALSE)*$E1731</f>
        <v>23234.648448120308</v>
      </c>
      <c r="K1731" s="54">
        <f ca="1">VLOOKUP(CONCATENATE($F1731," ",$G1731),AllocFactorMatrix,(K$4+1),FALSE)*$E1731</f>
        <v>67824.690543760342</v>
      </c>
      <c r="L1731" s="54">
        <f ca="1">VLOOKUP(CONCATENATE($F1731," ",$G1731),AllocFactorMatrix,(L$4+1),FALSE)*$E1731</f>
        <v>2235.2038305083083</v>
      </c>
      <c r="M1731" s="54">
        <f ca="1">VLOOKUP(CONCATENATE($F1731," ",$G1731),AllocFactorMatrix,(M$4+1),FALSE)*$E1731</f>
        <v>191.20725334447894</v>
      </c>
      <c r="N1731" s="54">
        <f t="shared" ca="1" si="861"/>
        <v>70251.101627613127</v>
      </c>
      <c r="O1731" s="54">
        <f ca="1">VLOOKUP(CONCATENATE($F1731," ",$G1731),AllocFactorMatrix,(O$4+1),FALSE)*$E1731</f>
        <v>49757.290976083379</v>
      </c>
      <c r="P1731" s="54">
        <f ca="1">VLOOKUP(CONCATENATE($F1731," ",$G1731),AllocFactorMatrix,(P$4+1),FALSE)*$E1731</f>
        <v>8317.2074101002017</v>
      </c>
      <c r="Q1731" s="54">
        <f ca="1">VLOOKUP(CONCATENATE($F1731," ",$G1731),AllocFactorMatrix,(Q$4+1),FALSE)*$E1731</f>
        <v>2922.6524702199636</v>
      </c>
      <c r="R1731" s="54">
        <f ca="1">VLOOKUP(CONCATENATE($F1731," ",$G1731),AllocFactorMatrix,(R$4+1),FALSE)*$E1731</f>
        <v>151.69217636383408</v>
      </c>
      <c r="S1731" s="54">
        <f t="shared" ca="1" si="863"/>
        <v>61148.84303276737</v>
      </c>
      <c r="T1731" s="54">
        <f ca="1">VLOOKUP(CONCATENATE($F1731," ",$G1731),AllocFactorMatrix,(T$4+1),FALSE)*$E1731</f>
        <v>1695.6253803345282</v>
      </c>
      <c r="U1731" s="54">
        <f ca="1">VLOOKUP(CONCATENATE($F1731," ",$G1731),AllocFactorMatrix,(U$4+1),FALSE)*$E1731</f>
        <v>25316.164114260944</v>
      </c>
      <c r="V1731" s="54">
        <f ca="1">VLOOKUP(CONCATENATE($F1731," ",$G1731),AllocFactorMatrix,(V$4+1),FALSE)*$E1731</f>
        <v>96962.305308177514</v>
      </c>
      <c r="W1731" s="54">
        <f ca="1">VLOOKUP(CONCATENATE($F1731," ",$G1731),AllocFactorMatrix,(W$4+1),FALSE)*$E1731</f>
        <v>16004.42454327274</v>
      </c>
      <c r="X1731" s="54">
        <f t="shared" ca="1" si="868"/>
        <v>139978.51934604574</v>
      </c>
      <c r="Y1731" s="54">
        <f ca="1">VLOOKUP(CONCATENATE($F1731," ",$G1731),AllocFactorMatrix,(Y$4+1),FALSE)*$E1731</f>
        <v>15507.7460082734</v>
      </c>
      <c r="Z1731" s="54">
        <f ca="1">VLOOKUP(CONCATENATE($F1731," ",$G1731),AllocFactorMatrix,(Z$4+1),FALSE)*$E1731</f>
        <v>226.67022020236882</v>
      </c>
      <c r="AA1731" s="54">
        <f t="shared" ca="1" si="862"/>
        <v>15734.416228475768</v>
      </c>
      <c r="AB1731" s="54">
        <f ca="1">VLOOKUP(CONCATENATE($F1731," ",$G1731),AllocFactorMatrix,(AB$4+1),FALSE)*$E1731</f>
        <v>199.2880163249998</v>
      </c>
      <c r="AC1731" s="54">
        <f ca="1">VLOOKUP(CONCATENATE($F1731," ",$G1731),AllocFactorMatrix,(AC$4+1),FALSE)*$E1731</f>
        <v>11661.907220390221</v>
      </c>
      <c r="AD1731" s="54">
        <f ca="1">VLOOKUP(CONCATENATE($F1731," ",$G1731),AllocFactorMatrix,(AD$4+1),FALSE)*$E1731</f>
        <v>1476.54419121662</v>
      </c>
    </row>
    <row r="1732" spans="1:30" s="51" customFormat="1" hidden="1" outlineLevel="1">
      <c r="A1732" s="56"/>
      <c r="B1732" s="111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956584.11757162504</v>
      </c>
      <c r="I1732" s="54">
        <f ca="1">VLOOKUP(CONCATENATE($F1732," ",$G1732),AllocFactorMatrix,(I$4+1),FALSE)*$E1739</f>
        <v>471197.06525700621</v>
      </c>
      <c r="J1732" s="54">
        <f ca="1">VLOOKUP(CONCATENATE($F1732," ",$G1732),AllocFactorMatrix,(J$4+1),FALSE)*$E1739</f>
        <v>23292.954628306539</v>
      </c>
      <c r="K1732" s="54">
        <f ca="1">VLOOKUP(CONCATENATE($F1732," ",$G1732),AllocFactorMatrix,(K$4+1),FALSE)*$E1739</f>
        <v>85320.757865965745</v>
      </c>
      <c r="L1732" s="54">
        <f ca="1">VLOOKUP(CONCATENATE($F1732," ",$G1732),AllocFactorMatrix,(L$4+1),FALSE)*$E1739</f>
        <v>2685.594534994807</v>
      </c>
      <c r="M1732" s="54">
        <f ca="1">VLOOKUP(CONCATENATE($F1732," ",$G1732),AllocFactorMatrix,(M$4+1),FALSE)*$E1739</f>
        <v>251.84646203941801</v>
      </c>
      <c r="N1732" s="54">
        <f t="shared" ca="1" si="861"/>
        <v>88258.198862999969</v>
      </c>
      <c r="O1732" s="54">
        <f ca="1">VLOOKUP(CONCATENATE($F1732," ",$G1732),AllocFactorMatrix,(O$4+1),FALSE)*$E1739</f>
        <v>64857.048540326759</v>
      </c>
      <c r="P1732" s="54">
        <f ca="1">VLOOKUP(CONCATENATE($F1732," ",$G1732),AllocFactorMatrix,(P$4+1),FALSE)*$E1739</f>
        <v>12084.75768495281</v>
      </c>
      <c r="Q1732" s="54">
        <f ca="1">VLOOKUP(CONCATENATE($F1732," ",$G1732),AllocFactorMatrix,(Q$4+1),FALSE)*$E1739</f>
        <v>5460.8769796362794</v>
      </c>
      <c r="R1732" s="54">
        <f ca="1">VLOOKUP(CONCATENATE($F1732," ",$G1732),AllocFactorMatrix,(R$4+1),FALSE)*$E1739</f>
        <v>245.56953355694404</v>
      </c>
      <c r="S1732" s="54">
        <f t="shared" ca="1" si="863"/>
        <v>82648.252738472787</v>
      </c>
      <c r="T1732" s="54">
        <f ca="1">VLOOKUP(CONCATENATE($F1732," ",$G1732),AllocFactorMatrix,(T$4+1),FALSE)*$E1739</f>
        <v>2265.6228263864505</v>
      </c>
      <c r="U1732" s="54">
        <f ca="1">VLOOKUP(CONCATENATE($F1732," ",$G1732),AllocFactorMatrix,(U$4+1),FALSE)*$E1739</f>
        <v>37076.531532821689</v>
      </c>
      <c r="V1732" s="54">
        <f ca="1">VLOOKUP(CONCATENATE($F1732," ",$G1732),AllocFactorMatrix,(V$4+1),FALSE)*$E1739</f>
        <v>195950.51094381267</v>
      </c>
      <c r="W1732" s="54">
        <f ca="1">VLOOKUP(CONCATENATE($F1732," ",$G1732),AllocFactorMatrix,(W$4+1),FALSE)*$E1739</f>
        <v>35385.414540967358</v>
      </c>
      <c r="X1732" s="54">
        <f ca="1">SUBTOTAL(9,T1732:W1732)</f>
        <v>270678.07984398818</v>
      </c>
      <c r="Y1732" s="54">
        <f ca="1">VLOOKUP(CONCATENATE($F1732," ",$G1732),AllocFactorMatrix,(Y$4+1),FALSE)*$E1739</f>
        <v>19917.496691536016</v>
      </c>
      <c r="Z1732" s="54">
        <f ca="1">VLOOKUP(CONCATENATE($F1732," ",$G1732),AllocFactorMatrix,(Z$4+1),FALSE)*$E1739</f>
        <v>333.6104562070401</v>
      </c>
      <c r="AA1732" s="54">
        <f t="shared" ca="1" si="862"/>
        <v>20251.107147743056</v>
      </c>
      <c r="AB1732" s="54">
        <f ca="1">VLOOKUP(CONCATENATE($F1732," ",$G1732),AllocFactorMatrix,(AB$4+1),FALSE)*$E1739</f>
        <v>258.45909310835509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1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3495.1844128223811</v>
      </c>
      <c r="I1733" s="54">
        <f ca="1">VLOOKUP(CONCATENATE($F1733," ",$G1733),AllocFactorMatrix,(I$4+1),FALSE)*$E1739</f>
        <v>1721.6683902663935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311.74653384414694</v>
      </c>
      <c r="L1733" s="54">
        <f ca="1">VLOOKUP(CONCATENATE($F1733," ",$G1733),AllocFactorMatrix,(L$4+1),FALSE)*$E1739</f>
        <v>9.812674061224925</v>
      </c>
      <c r="M1733" s="54">
        <f ca="1">VLOOKUP(CONCATENATE($F1733," ",$G1733),AllocFactorMatrix,(M$4+1),FALSE)*$E1739</f>
        <v>0.9202011745493236</v>
      </c>
      <c r="N1733" s="54">
        <f t="shared" ca="1" si="861"/>
        <v>322.4794090799212</v>
      </c>
      <c r="O1733" s="54">
        <f ca="1">VLOOKUP(CONCATENATE($F1733," ",$G1733),AllocFactorMatrix,(O$4+1),FALSE)*$E1739</f>
        <v>236.97586125021695</v>
      </c>
      <c r="P1733" s="54">
        <f ca="1">VLOOKUP(CONCATENATE($F1733," ",$G1733),AllocFactorMatrix,(P$4+1),FALSE)*$E1739</f>
        <v>44.155506993372079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0.89726641932043871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8.2781738089306973</v>
      </c>
      <c r="U1733" s="54">
        <f ca="1">VLOOKUP(CONCATENATE($F1733," ",$G1733),AllocFactorMatrix,(U$4+1),FALSE)*$E1739</f>
        <v>135.47090393264111</v>
      </c>
      <c r="V1733" s="54">
        <f ca="1">VLOOKUP(CONCATENATE($F1733," ",$G1733),AllocFactorMatrix,(V$4+1),FALSE)*$E1739</f>
        <v>715.96753380563439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989.00848151763466</v>
      </c>
      <c r="Y1733" s="54">
        <f ca="1">VLOOKUP(CONCATENATE($F1733," ",$G1733),AllocFactorMatrix,(Y$4+1),FALSE)*$E1739</f>
        <v>72.77491095652185</v>
      </c>
      <c r="Z1733" s="54">
        <f ca="1">VLOOKUP(CONCATENATE($F1733," ",$G1733),AllocFactorMatrix,(Z$4+1),FALSE)*$E1739</f>
        <v>1.2189519406296254</v>
      </c>
      <c r="AA1733" s="54">
        <f t="shared" ca="1" si="862"/>
        <v>73.993862897151473</v>
      </c>
      <c r="AB1733" s="54">
        <f ca="1">VLOOKUP(CONCATENATE($F1733," ",$G1733),AllocFactorMatrix,(AB$4+1),FALSE)*$E1739</f>
        <v>0.94436252598234371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1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768.7955955006413</v>
      </c>
      <c r="I1734" s="54">
        <f ca="1">VLOOKUP(CONCATENATE($F1734," ",$G1734),AllocFactorMatrix,(I$4+1),FALSE)*$E1739</f>
        <v>374.30153756057143</v>
      </c>
      <c r="J1734" s="54">
        <f ca="1">VLOOKUP(CONCATENATE($F1734," ",$G1734),AllocFactorMatrix,(J$4+1),FALSE)*$E1739</f>
        <v>18.064281847217128</v>
      </c>
      <c r="K1734" s="54">
        <f ca="1">VLOOKUP(CONCATENATE($F1734," ",$G1734),AllocFactorMatrix,(K$4+1),FALSE)*$E1739</f>
        <v>65.716974100192573</v>
      </c>
      <c r="L1734" s="54">
        <f ca="1">VLOOKUP(CONCATENATE($F1734," ",$G1734),AllocFactorMatrix,(L$4+1),FALSE)*$E1739</f>
        <v>2.0299354982991265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67.999727329145244</v>
      </c>
      <c r="O1734" s="54">
        <f ca="1">VLOOKUP(CONCATENATE($F1734," ",$G1734),AllocFactorMatrix,(O$4+1),FALSE)*$E1739</f>
        <v>49.65020107684682</v>
      </c>
      <c r="P1734" s="54">
        <f ca="1">VLOOKUP(CONCATENATE($F1734," ",$G1734),AllocFactorMatrix,(P$4+1),FALSE)*$E1739</f>
        <v>9.2299144703810665</v>
      </c>
      <c r="Q1734" s="54">
        <f ca="1">VLOOKUP(CONCATENATE($F1734," ",$G1734),AllocFactorMatrix,(Q$4+1),FALSE)*$E1739</f>
        <v>5.4919090878680459</v>
      </c>
      <c r="R1734" s="54">
        <f ca="1">VLOOKUP(CONCATENATE($F1734," ",$G1734),AllocFactorMatrix,(R$4+1),FALSE)*$E1739</f>
        <v>0</v>
      </c>
      <c r="S1734" s="54">
        <f t="shared" ca="1" si="863"/>
        <v>64.37202463509594</v>
      </c>
      <c r="T1734" s="54">
        <f ca="1">VLOOKUP(CONCATENATE($F1734," ",$G1734),AllocFactorMatrix,(T$4+1),FALSE)*$E1739</f>
        <v>1.7336997695753342</v>
      </c>
      <c r="U1734" s="54">
        <f ca="1">VLOOKUP(CONCATENATE($F1734," ",$G1734),AllocFactorMatrix,(U$4+1),FALSE)*$E1739</f>
        <v>28.38165507457477</v>
      </c>
      <c r="V1734" s="54">
        <f ca="1">VLOOKUP(CONCATENATE($F1734," ",$G1734),AllocFactorMatrix,(V$4+1),FALSE)*$E1739</f>
        <v>197.72599694660377</v>
      </c>
      <c r="W1734" s="54">
        <f ca="1">VLOOKUP(CONCATENATE($F1734," ",$G1734),AllocFactorMatrix,(W$4+1),FALSE)*$E1739</f>
        <v>0</v>
      </c>
      <c r="X1734" s="54">
        <f t="shared" ca="1" si="869"/>
        <v>227.84135179075389</v>
      </c>
      <c r="Y1734" s="54">
        <f ca="1">VLOOKUP(CONCATENATE($F1734," ",$G1734),AllocFactorMatrix,(Y$4+1),FALSE)*$E1739</f>
        <v>14.943255894769596</v>
      </c>
      <c r="Z1734" s="54">
        <f ca="1">VLOOKUP(CONCATENATE($F1734," ",$G1734),AllocFactorMatrix,(Z$4+1),FALSE)*$E1739</f>
        <v>0.24910448174484701</v>
      </c>
      <c r="AA1734" s="54">
        <f t="shared" ca="1" si="862"/>
        <v>15.192360376514443</v>
      </c>
      <c r="AB1734" s="54">
        <f ca="1">VLOOKUP(CONCATENATE($F1734," ",$G1734),AllocFactorMatrix,(AB$4+1),FALSE)*$E1739</f>
        <v>0.19954682976886512</v>
      </c>
      <c r="AC1734" s="54">
        <f ca="1">VLOOKUP(CONCATENATE($F1734," ",$G1734),AllocFactorMatrix,(AC$4+1),FALSE)*$E1739</f>
        <v>0.67850188006993983</v>
      </c>
      <c r="AD1734" s="54">
        <f ca="1">VLOOKUP(CONCATENATE($F1734," ",$G1734),AllocFactorMatrix,(AD$4+1),FALSE)*$E1739</f>
        <v>0.1462632515043451</v>
      </c>
    </row>
    <row r="1735" spans="1:30" s="51" customFormat="1" hidden="1" outlineLevel="1">
      <c r="A1735" s="56"/>
      <c r="B1735" s="111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492566.16813609499</v>
      </c>
      <c r="I1735" s="54">
        <f ca="1">VLOOKUP(CONCATENATE($F1735," ",$G1735),AllocFactorMatrix,(I$4+1),FALSE)*$E1739</f>
        <v>329202.97837218875</v>
      </c>
      <c r="J1735" s="54">
        <f ca="1">VLOOKUP(CONCATENATE($F1735," ",$G1735),AllocFactorMatrix,(J$4+1),FALSE)*$E1739</f>
        <v>15517.76900392965</v>
      </c>
      <c r="K1735" s="54">
        <f ca="1">VLOOKUP(CONCATENATE($F1735," ",$G1735),AllocFactorMatrix,(K$4+1),FALSE)*$E1739</f>
        <v>56345.971630913562</v>
      </c>
      <c r="L1735" s="54">
        <f ca="1">VLOOKUP(CONCATENATE($F1735," ",$G1735),AllocFactorMatrix,(L$4+1),FALSE)*$E1739</f>
        <v>1741.3837159144282</v>
      </c>
      <c r="M1735" s="54">
        <f ca="1">VLOOKUP(CONCATENATE($F1735," ",$G1735),AllocFactorMatrix,(M$4+1),FALSE)*$E1739</f>
        <v>0</v>
      </c>
      <c r="N1735" s="54">
        <f t="shared" ca="1" si="861"/>
        <v>58087.355346827993</v>
      </c>
      <c r="O1735" s="54">
        <f ca="1">VLOOKUP(CONCATENATE($F1735," ",$G1735),AllocFactorMatrix,(O$4+1),FALSE)*$E1739</f>
        <v>42249.630289430796</v>
      </c>
      <c r="P1735" s="54">
        <f ca="1">VLOOKUP(CONCATENATE($F1735," ",$G1735),AllocFactorMatrix,(P$4+1),FALSE)*$E1739</f>
        <v>7868.9964845538398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50118.626773984637</v>
      </c>
      <c r="T1735" s="54">
        <f ca="1">VLOOKUP(CONCATENATE($F1735," ",$G1735),AllocFactorMatrix,(T$4+1),FALSE)*$E1739</f>
        <v>1506.1732833502469</v>
      </c>
      <c r="U1735" s="54">
        <f ca="1">VLOOKUP(CONCATENATE($F1735," ",$G1735),AllocFactorMatrix,(U$4+1),FALSE)*$E1739</f>
        <v>24291.16682209654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25797.340105446787</v>
      </c>
      <c r="Y1735" s="54">
        <f ca="1">VLOOKUP(CONCATENATE($F1735," ",$G1735),AllocFactorMatrix,(Y$4+1),FALSE)*$E1739</f>
        <v>12740.205140008266</v>
      </c>
      <c r="Z1735" s="54">
        <f ca="1">VLOOKUP(CONCATENATE($F1735," ",$G1735),AllocFactorMatrix,(Z$4+1),FALSE)*$E1739</f>
        <v>212.55649343029472</v>
      </c>
      <c r="AA1735" s="54">
        <f t="shared" ca="1" si="862"/>
        <v>12952.76163343856</v>
      </c>
      <c r="AB1735" s="54">
        <f ca="1">VLOOKUP(CONCATENATE($F1735," ",$G1735),AllocFactorMatrix,(AB$4+1),FALSE)*$E1739</f>
        <v>172.20637517930598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127.17540829331094</v>
      </c>
    </row>
    <row r="1736" spans="1:30" s="51" customFormat="1" hidden="1" outlineLevel="1">
      <c r="A1736" s="56"/>
      <c r="B1736" s="111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203288.11595762055</v>
      </c>
      <c r="I1736" s="54">
        <f ca="1">VLOOKUP(CONCATENATE($F1736," ",$G1736),AllocFactorMatrix,(I$4+1),FALSE)*$E1739</f>
        <v>151998.81939531394</v>
      </c>
      <c r="J1736" s="54">
        <f ca="1">VLOOKUP(CONCATENATE($F1736," ",$G1736),AllocFactorMatrix,(J$4+1),FALSE)*$E1739</f>
        <v>7327.9115264960383</v>
      </c>
      <c r="K1736" s="54">
        <f ca="1">VLOOKUP(CONCATENATE($F1736," ",$G1736),AllocFactorMatrix,(K$4+1),FALSE)*$E1739</f>
        <v>22111.362890441142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22111.362890441142</v>
      </c>
      <c r="O1736" s="54">
        <f ca="1">VLOOKUP(CONCATENATE($F1736," ",$G1736),AllocFactorMatrix,(O$4+1),FALSE)*$E1739</f>
        <v>14089.446496476787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14089.446496476787</v>
      </c>
      <c r="T1736" s="54">
        <f ca="1">VLOOKUP(CONCATENATE($F1736," ",$G1736),AllocFactorMatrix,(T$4+1),FALSE)*$E1739</f>
        <v>380.94907548818912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380.94907548818912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53.927455332266319</v>
      </c>
      <c r="AC1736" s="54">
        <f ca="1">VLOOKUP(CONCATENATE($F1736," ",$G1736),AllocFactorMatrix,(AC$4+1),FALSE)*$E1739</f>
        <v>1831.0445218201817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1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251825.1216938585</v>
      </c>
      <c r="I1737" s="54">
        <f ca="1">VLOOKUP(CONCATENATE($F1737," ",$G1737),AllocFactorMatrix,(I$4+1),FALSE)*$E1739</f>
        <v>94491.607285372156</v>
      </c>
      <c r="J1737" s="54">
        <f ca="1">VLOOKUP(CONCATENATE($F1737," ",$G1737),AllocFactorMatrix,(J$4+1),FALSE)*$E1739</f>
        <v>6123.6667374621229</v>
      </c>
      <c r="K1737" s="54">
        <f ca="1">VLOOKUP(CONCATENATE($F1737," ",$G1737),AllocFactorMatrix,(K$4+1),FALSE)*$E1739</f>
        <v>20545.565732506911</v>
      </c>
      <c r="L1737" s="54">
        <f ca="1">VLOOKUP(CONCATENATE($F1737," ",$G1737),AllocFactorMatrix,(L$4+1),FALSE)*$E1739</f>
        <v>652.98472220878602</v>
      </c>
      <c r="M1737" s="54">
        <f ca="1">VLOOKUP(CONCATENATE($F1737," ",$G1737),AllocFactorMatrix,(M$4+1),FALSE)*$E1739</f>
        <v>60.197557859141675</v>
      </c>
      <c r="N1737" s="54">
        <f t="shared" ca="1" si="861"/>
        <v>21258.748012574837</v>
      </c>
      <c r="O1737" s="54">
        <f ca="1">VLOOKUP(CONCATENATE($F1737," ",$G1737),AllocFactorMatrix,(O$4+1),FALSE)*$E1739</f>
        <v>18731.678955922765</v>
      </c>
      <c r="P1737" s="54">
        <f ca="1">VLOOKUP(CONCATENATE($F1737," ",$G1737),AllocFactorMatrix,(P$4+1),FALSE)*$E1739</f>
        <v>3472.4928497213409</v>
      </c>
      <c r="Q1737" s="54">
        <f ca="1">VLOOKUP(CONCATENATE($F1737," ",$G1737),AllocFactorMatrix,(Q$4+1),FALSE)*$E1739</f>
        <v>1577.8118692403091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23855.090228072888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12604.079730312071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13576.745669890801</v>
      </c>
      <c r="X1737" s="54">
        <f t="shared" ca="1" si="869"/>
        <v>98459.390595454897</v>
      </c>
      <c r="Y1737" s="54">
        <f ca="1">VLOOKUP(CONCATENATE($F1737," ",$G1737),AllocFactorMatrix,(Y$4+1),FALSE)*$E1739</f>
        <v>5074.9764669543201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5157.58899353987</v>
      </c>
      <c r="AB1737" s="54">
        <f ca="1">VLOOKUP(CONCATENATE($F1737," ",$G1737),AllocFactorMatrix,(AB$4+1),FALSE)*$E1739</f>
        <v>92.147628022711103</v>
      </c>
      <c r="AC1737" s="54">
        <f ca="1">VLOOKUP(CONCATENATE($F1737," ",$G1737),AllocFactorMatrix,(AC$4+1),FALSE)*$E1739</f>
        <v>1992.5690628294519</v>
      </c>
      <c r="AD1737" s="54">
        <f ca="1">VLOOKUP(CONCATENATE($F1737," ",$G1737),AllocFactorMatrix,(AD$4+1),FALSE)*$E1739</f>
        <v>394.31315052959224</v>
      </c>
    </row>
    <row r="1738" spans="1:30" s="51" customFormat="1" hidden="1" outlineLevel="1">
      <c r="A1738" s="56"/>
      <c r="B1738" s="111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189809.49663247797</v>
      </c>
      <c r="I1738" s="54">
        <f ca="1">VLOOKUP(CONCATENATE($F1738," ",$G1738),AllocFactorMatrix,(I$4+1),FALSE)*$E1739</f>
        <v>135619.07369750852</v>
      </c>
      <c r="J1738" s="54">
        <f ca="1">VLOOKUP(CONCATENATE($F1738," ",$G1738),AllocFactorMatrix,(J$4+1),FALSE)*$E1739</f>
        <v>23208.889196454747</v>
      </c>
      <c r="K1738" s="54">
        <f ca="1">VLOOKUP(CONCATENATE($F1738," ",$G1738),AllocFactorMatrix,(K$4+1),FALSE)*$E1739</f>
        <v>6682.9092072290723</v>
      </c>
      <c r="L1738" s="54">
        <f ca="1">VLOOKUP(CONCATENATE($F1738," ",$G1738),AllocFactorMatrix,(L$4+1),FALSE)*$E1739</f>
        <v>1117.1345982887835</v>
      </c>
      <c r="M1738" s="54">
        <f ca="1">VLOOKUP(CONCATENATE($F1738," ",$G1738),AllocFactorMatrix,(M$4+1),FALSE)*$E1739</f>
        <v>176.50190933323023</v>
      </c>
      <c r="N1738" s="54">
        <f t="shared" ca="1" si="861"/>
        <v>7976.5457148510859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320.27608023080114</v>
      </c>
      <c r="Q1738" s="54">
        <f ca="1">VLOOKUP(CONCATENATE($F1738," ",$G1738),AllocFactorMatrix,(Q$4+1),FALSE)*$E1739</f>
        <v>612.58818292234537</v>
      </c>
      <c r="R1738" s="54">
        <f ca="1">VLOOKUP(CONCATENATE($F1738," ",$G1738),AllocFactorMatrix,(R$4+1),FALSE)*$E1739</f>
        <v>106.91787595281234</v>
      </c>
      <c r="S1738" s="54">
        <f t="shared" ca="1" si="863"/>
        <v>2286.8286135902281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190.67026748089631</v>
      </c>
      <c r="V1738" s="54">
        <f ca="1">VLOOKUP(CONCATENATE($F1738," ",$G1738),AllocFactorMatrix,(V$4+1),FALSE)*$E1739</f>
        <v>901.34909003184396</v>
      </c>
      <c r="W1738" s="54">
        <f ca="1">VLOOKUP(CONCATENATE($F1738," ",$G1738),AllocFactorMatrix,(W$4+1),FALSE)*$E1739</f>
        <v>160.4365455589674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5.4074336683499418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9.7258685027885043</v>
      </c>
      <c r="AC1738" s="54">
        <f ca="1">VLOOKUP(CONCATENATE($F1738," ",$G1738),AllocFactorMatrix,(AC$4+1),FALSE)*$E1739</f>
        <v>14968.424247116196</v>
      </c>
      <c r="AD1738" s="54">
        <f ca="1">VLOOKUP(CONCATENATE($F1738," ",$G1738),AllocFactorMatrix,(AD$4+1),FALSE)*$E1739</f>
        <v>4132.153887733466</v>
      </c>
    </row>
    <row r="1739" spans="1:30" s="51" customFormat="1" collapsed="1">
      <c r="A1739" s="56"/>
      <c r="B1739" s="111"/>
      <c r="C1739" s="55"/>
      <c r="D1739" s="51" t="s">
        <v>523</v>
      </c>
      <c r="E1739" s="61">
        <v>2098337</v>
      </c>
      <c r="F1739" s="96" t="s">
        <v>70</v>
      </c>
      <c r="G1739" s="55" t="str">
        <f>$G$15</f>
        <v>TOTAL</v>
      </c>
      <c r="H1739" s="53">
        <f t="shared" ca="1" si="860"/>
        <v>2098337.0000000005</v>
      </c>
      <c r="I1739" s="54">
        <f ca="1">VLOOKUP(CONCATENATE($F1739," ",$G1739),AllocFactorMatrix,(I$4+1),FALSE)*$E1739</f>
        <v>1184605.5139352165</v>
      </c>
      <c r="J1739" s="54">
        <f ca="1">VLOOKUP(CONCATENATE($F1739," ",$G1739),AllocFactorMatrix,(J$4+1),FALSE)*$E1739</f>
        <v>75574.363594933966</v>
      </c>
      <c r="K1739" s="54">
        <f ca="1">VLOOKUP(CONCATENATE($F1739," ",$G1739),AllocFactorMatrix,(K$4+1),FALSE)*$E1739</f>
        <v>191384.0308350008</v>
      </c>
      <c r="L1739" s="54">
        <f ca="1">VLOOKUP(CONCATENATE($F1739," ",$G1739),AllocFactorMatrix,(L$4+1),FALSE)*$E1739</f>
        <v>6208.9401809663295</v>
      </c>
      <c r="M1739" s="54">
        <f ca="1">VLOOKUP(CONCATENATE($F1739," ",$G1739),AllocFactorMatrix,(M$4+1),FALSE)*$E1739</f>
        <v>489.71894813699276</v>
      </c>
      <c r="N1739" s="54">
        <f t="shared" ca="1" si="861"/>
        <v>198082.68996410412</v>
      </c>
      <c r="O1739" s="54">
        <f ca="1">VLOOKUP(CONCATENATE($F1739," ",$G1739),AllocFactorMatrix,(O$4+1),FALSE)*$E1739</f>
        <v>141461.47681896843</v>
      </c>
      <c r="P1739" s="54">
        <f ca="1">VLOOKUP(CONCATENATE($F1739," ",$G1739),AllocFactorMatrix,(P$4+1),FALSE)*$E1739</f>
        <v>23799.908520922541</v>
      </c>
      <c r="Q1739" s="54">
        <f ca="1">VLOOKUP(CONCATENATE($F1739," ",$G1739),AllocFactorMatrix,(Q$4+1),FALSE)*$E1739</f>
        <v>7676.7219923215453</v>
      </c>
      <c r="R1739" s="54">
        <f ca="1">VLOOKUP(CONCATENATE($F1739," ",$G1739),AllocFactorMatrix,(R$4+1),FALSE)*$E1739</f>
        <v>426.491229117552</v>
      </c>
      <c r="S1739" s="54">
        <f t="shared" ca="1" si="863"/>
        <v>173364.59856133006</v>
      </c>
      <c r="T1739" s="54">
        <f ca="1">VLOOKUP(CONCATENATE($F1739," ",$G1739),AllocFactorMatrix,(T$4+1),FALSE)*$E1739</f>
        <v>4889.2633917071371</v>
      </c>
      <c r="U1739" s="54">
        <f ca="1">VLOOKUP(CONCATENATE($F1739," ",$G1739),AllocFactorMatrix,(U$4+1),FALSE)*$E1739</f>
        <v>74326.300911718427</v>
      </c>
      <c r="V1739" s="54">
        <f ca="1">VLOOKUP(CONCATENATE($F1739," ",$G1739),AllocFactorMatrix,(V$4+1),FALSE)*$E1739</f>
        <v>269326.28532579722</v>
      </c>
      <c r="W1739" s="54">
        <f ca="1">VLOOKUP(CONCATENATE($F1739," ",$G1739),AllocFactorMatrix,(W$4+1),FALSE)*$E1739</f>
        <v>49251.888626387561</v>
      </c>
      <c r="X1739" s="54">
        <f t="shared" ca="1" si="869"/>
        <v>397793.73825561034</v>
      </c>
      <c r="Y1739" s="54">
        <f ca="1">VLOOKUP(CONCATENATE($F1739," ",$G1739),AllocFactorMatrix,(Y$4+1),FALSE)*$E1739</f>
        <v>43358.524748664677</v>
      </c>
      <c r="Z1739" s="54">
        <f ca="1">VLOOKUP(CONCATENATE($F1739," ",$G1739),AllocFactorMatrix,(Z$4+1),FALSE)*$E1739</f>
        <v>635.65496631360907</v>
      </c>
      <c r="AA1739" s="54">
        <f t="shared" ca="1" si="862"/>
        <v>43994.179714978287</v>
      </c>
      <c r="AB1739" s="54">
        <f ca="1">VLOOKUP(CONCATENATE($F1739," ",$G1739),AllocFactorMatrix,(AB$4+1),FALSE)*$E1739</f>
        <v>587.61032950117817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4951.6341938737751</v>
      </c>
    </row>
    <row r="1740" spans="1:30" s="51" customFormat="1" hidden="1" outlineLevel="1">
      <c r="A1740" s="56"/>
      <c r="B1740" s="111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1526756.1862262206</v>
      </c>
      <c r="I1740" s="54">
        <f ca="1">VLOOKUP(CONCATENATE($F1740," ",$G1740),AllocFactorMatrix,(I$4+1),FALSE)*$E1747</f>
        <v>752054.12790988374</v>
      </c>
      <c r="J1740" s="54">
        <f ca="1">VLOOKUP(CONCATENATE($F1740," ",$G1740),AllocFactorMatrix,(J$4+1),FALSE)*$E1747</f>
        <v>37176.722800429408</v>
      </c>
      <c r="K1740" s="54">
        <f ca="1">VLOOKUP(CONCATENATE($F1740," ",$G1740),AllocFactorMatrix,(K$4+1),FALSE)*$E1747</f>
        <v>136176.20499079532</v>
      </c>
      <c r="L1740" s="54">
        <f ca="1">VLOOKUP(CONCATENATE($F1740," ",$G1740),AllocFactorMatrix,(L$4+1),FALSE)*$E1747</f>
        <v>4286.3434534199669</v>
      </c>
      <c r="M1740" s="54">
        <f ca="1">VLOOKUP(CONCATENATE($F1740," ",$G1740),AllocFactorMatrix,(M$4+1),FALSE)*$E1747</f>
        <v>401.95957348108288</v>
      </c>
      <c r="N1740" s="54">
        <f t="shared" ref="N1740:N1747" ca="1" si="871">SUBTOTAL(9,K1740:M1740)</f>
        <v>140864.50801769638</v>
      </c>
      <c r="O1740" s="54">
        <f ca="1">VLOOKUP(CONCATENATE($F1740," ",$G1740),AllocFactorMatrix,(O$4+1),FALSE)*$E1747</f>
        <v>103515.09946735433</v>
      </c>
      <c r="P1740" s="54">
        <f ca="1">VLOOKUP(CONCATENATE($F1740," ",$G1740),AllocFactorMatrix,(P$4+1),FALSE)*$E1747</f>
        <v>19287.878834309693</v>
      </c>
      <c r="Q1740" s="54">
        <f ca="1">VLOOKUP(CONCATENATE($F1740," ",$G1740),AllocFactorMatrix,(Q$4+1),FALSE)*$E1747</f>
        <v>8715.8333049113953</v>
      </c>
      <c r="R1740" s="54">
        <f ca="1">VLOOKUP(CONCATENATE($F1740," ",$G1740),AllocFactorMatrix,(R$4+1),FALSE)*$E1747</f>
        <v>391.94128108517219</v>
      </c>
      <c r="S1740" s="54">
        <f ca="1">SUBTOTAL(9,O1740:R1740)</f>
        <v>131910.75288766058</v>
      </c>
      <c r="T1740" s="54">
        <f ca="1">VLOOKUP(CONCATENATE($F1740," ",$G1740),AllocFactorMatrix,(T$4+1),FALSE)*$E1747</f>
        <v>3616.0475616320773</v>
      </c>
      <c r="U1740" s="54">
        <f ca="1">VLOOKUP(CONCATENATE($F1740," ",$G1740),AllocFactorMatrix,(U$4+1),FALSE)*$E1747</f>
        <v>59176.002237261229</v>
      </c>
      <c r="V1740" s="54">
        <f ca="1">VLOOKUP(CONCATENATE($F1740," ",$G1740),AllocFactorMatrix,(V$4+1),FALSE)*$E1747</f>
        <v>312746.83457751863</v>
      </c>
      <c r="W1740" s="54">
        <f ca="1">VLOOKUP(CONCATENATE($F1740," ",$G1740),AllocFactorMatrix,(W$4+1),FALSE)*$E1747</f>
        <v>56476.894776120935</v>
      </c>
      <c r="X1740" s="54">
        <f ca="1">SUBTOTAL(9,T1740:W1740)</f>
        <v>432015.77915253286</v>
      </c>
      <c r="Y1740" s="54">
        <f ca="1">VLOOKUP(CONCATENATE($F1740," ",$G1740),AllocFactorMatrix,(Y$4+1),FALSE)*$E1747</f>
        <v>31789.32278861088</v>
      </c>
      <c r="Z1740" s="54">
        <f ca="1">VLOOKUP(CONCATENATE($F1740," ",$G1740),AllocFactorMatrix,(Z$4+1),FALSE)*$E1747</f>
        <v>532.45900537932846</v>
      </c>
      <c r="AA1740" s="54">
        <f t="shared" ref="AA1740:AA1747" ca="1" si="872">SUBTOTAL(9,Y1740:Z1740)</f>
        <v>32321.781793990209</v>
      </c>
      <c r="AB1740" s="54">
        <f ca="1">VLOOKUP(CONCATENATE($F1740," ",$G1740),AllocFactorMatrix,(AB$4+1),FALSE)*$E1747</f>
        <v>412.51366402709846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1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497.56308968353233</v>
      </c>
      <c r="L1741" s="54">
        <f ca="1">VLOOKUP(CONCATENATE($F1741," ",$G1741),AllocFactorMatrix,(L$4+1),FALSE)*$E1747</f>
        <v>15.661519516369104</v>
      </c>
      <c r="M1741" s="54">
        <f ca="1">VLOOKUP(CONCATENATE($F1741," ",$G1741),AllocFactorMatrix,(M$4+1),FALSE)*$E1747</f>
        <v>1.4686871860075796</v>
      </c>
      <c r="N1741" s="54">
        <f t="shared" ca="1" si="871"/>
        <v>514.69329638590909</v>
      </c>
      <c r="O1741" s="54">
        <f ca="1">VLOOKUP(CONCATENATE($F1741," ",$G1741),AllocFactorMatrix,(O$4+1),FALSE)*$E1747</f>
        <v>378.22534945335298</v>
      </c>
      <c r="P1741" s="54">
        <f ca="1">VLOOKUP(CONCATENATE($F1741," ",$G1741),AllocFactorMatrix,(P$4+1),FALSE)*$E1747</f>
        <v>70.474401800883157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1.4320821673980559</v>
      </c>
      <c r="S1741" s="54">
        <f t="shared" ref="S1741:S1747" ca="1" si="873">SUBTOTAL(9,O1741:R1741)</f>
        <v>481.97790336205793</v>
      </c>
      <c r="T1741" s="54">
        <f ca="1">VLOOKUP(CONCATENATE($F1741," ",$G1741),AllocFactorMatrix,(T$4+1),FALSE)*$E1747</f>
        <v>13.212380219656405</v>
      </c>
      <c r="U1741" s="54">
        <f ca="1">VLOOKUP(CONCATENATE($F1741," ",$G1741),AllocFactorMatrix,(U$4+1),FALSE)*$E1747</f>
        <v>216.21835114498558</v>
      </c>
      <c r="V1741" s="54">
        <f ca="1">VLOOKUP(CONCATENATE($F1741," ",$G1741),AllocFactorMatrix,(V$4+1),FALSE)*$E1747</f>
        <v>1142.7200612005097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1578.5070958740737</v>
      </c>
      <c r="Y1741" s="54">
        <f ca="1">VLOOKUP(CONCATENATE($F1741," ",$G1741),AllocFactorMatrix,(Y$4+1),FALSE)*$E1747</f>
        <v>116.15240464894364</v>
      </c>
      <c r="Z1741" s="54">
        <f ca="1">VLOOKUP(CONCATENATE($F1741," ",$G1741),AllocFactorMatrix,(Z$4+1),FALSE)*$E1747</f>
        <v>1.9455083791200307</v>
      </c>
      <c r="AA1741" s="54">
        <f t="shared" ca="1" si="872"/>
        <v>118.09791302806367</v>
      </c>
      <c r="AB1741" s="54">
        <f ca="1">VLOOKUP(CONCATENATE($F1741," ",$G1741),AllocFactorMatrix,(AB$4+1),FALSE)*$E1747</f>
        <v>1.5072499136238335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1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28.831499032188045</v>
      </c>
      <c r="K1742" s="54">
        <f ca="1">VLOOKUP(CONCATENATE($F1742," ",$G1742),AllocFactorMatrix,(K$4+1),FALSE)*$E1747</f>
        <v>104.8875837519064</v>
      </c>
      <c r="L1742" s="54">
        <f ca="1">VLOOKUP(CONCATENATE($F1742," ",$G1742),AllocFactorMatrix,(L$4+1),FALSE)*$E1747</f>
        <v>3.2398787756753031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108.53097229444137</v>
      </c>
      <c r="O1742" s="54">
        <f ca="1">VLOOKUP(CONCATENATE($F1742," ",$G1742),AllocFactorMatrix,(O$4+1),FALSE)*$E1747</f>
        <v>79.244208898101178</v>
      </c>
      <c r="P1742" s="54">
        <f ca="1">VLOOKUP(CONCATENATE($F1742," ",$G1742),AllocFactorMatrix,(P$4+1),FALSE)*$E1747</f>
        <v>14.731406007206743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102.74097700998108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315.58059920785854</v>
      </c>
      <c r="W1742" s="54">
        <f ca="1">VLOOKUP(CONCATENATE($F1742," ",$G1742),AllocFactorMatrix,(W$4+1),FALSE)*$E1747</f>
        <v>0</v>
      </c>
      <c r="X1742" s="54">
        <f t="shared" ca="1" si="874"/>
        <v>363.64621462433155</v>
      </c>
      <c r="Y1742" s="54">
        <f ca="1">VLOOKUP(CONCATENATE($F1742," ",$G1742),AllocFactorMatrix,(Y$4+1),FALSE)*$E1747</f>
        <v>23.850185216976115</v>
      </c>
      <c r="Z1742" s="54">
        <f ca="1">VLOOKUP(CONCATENATE($F1742," ",$G1742),AllocFactorMatrix,(Z$4+1),FALSE)*$E1747</f>
        <v>0.3975832355298799</v>
      </c>
      <c r="AA1742" s="54">
        <f t="shared" ca="1" si="872"/>
        <v>24.247768452505994</v>
      </c>
      <c r="AB1742" s="54">
        <f ca="1">VLOOKUP(CONCATENATE($F1742," ",$G1742),AllocFactorMatrix,(AB$4+1),FALSE)*$E1747</f>
        <v>0.31848673963440932</v>
      </c>
      <c r="AC1742" s="54">
        <f ca="1">VLOOKUP(CONCATENATE($F1742," ",$G1742),AllocFactorMatrix,(AC$4+1),FALSE)*$E1747</f>
        <v>1.082923000428488</v>
      </c>
      <c r="AD1742" s="54">
        <f ca="1">VLOOKUP(CONCATENATE($F1742," ",$G1742),AllocFactorMatrix,(AD$4+1),FALSE)*$E1747</f>
        <v>0.23344347867567433</v>
      </c>
    </row>
    <row r="1743" spans="1:30" s="51" customFormat="1" hidden="1" outlineLevel="1">
      <c r="A1743" s="56"/>
      <c r="B1743" s="111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525424.44989549206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89930.994228516531</v>
      </c>
      <c r="L1743" s="54">
        <f ca="1">VLOOKUP(CONCATENATE($F1743," ",$G1743),AllocFactorMatrix,(L$4+1),FALSE)*$E1747</f>
        <v>2779.3356716137264</v>
      </c>
      <c r="M1743" s="54">
        <f ca="1">VLOOKUP(CONCATENATE($F1743," ",$G1743),AllocFactorMatrix,(M$4+1),FALSE)*$E1747</f>
        <v>0</v>
      </c>
      <c r="N1743" s="54">
        <f t="shared" ca="1" si="871"/>
        <v>92710.329900130251</v>
      </c>
      <c r="O1743" s="54">
        <f ca="1">VLOOKUP(CONCATENATE($F1743," ",$G1743),AllocFactorMatrix,(O$4+1),FALSE)*$E1747</f>
        <v>67432.527077608844</v>
      </c>
      <c r="P1743" s="54">
        <f ca="1">VLOOKUP(CONCATENATE($F1743," ",$G1743),AllocFactorMatrix,(P$4+1),FALSE)*$E1747</f>
        <v>12559.312706010294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79991.839783619143</v>
      </c>
      <c r="T1743" s="54">
        <f ca="1">VLOOKUP(CONCATENATE($F1743," ",$G1743),AllocFactorMatrix,(T$4+1),FALSE)*$E1747</f>
        <v>2403.9280348091979</v>
      </c>
      <c r="U1743" s="54">
        <f ca="1">VLOOKUP(CONCATENATE($F1743," ",$G1743),AllocFactorMatrix,(U$4+1),FALSE)*$E1747</f>
        <v>38769.919482289661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41173.84751709886</v>
      </c>
      <c r="Y1743" s="54">
        <f ca="1">VLOOKUP(CONCATENATE($F1743," ",$G1743),AllocFactorMatrix,(Y$4+1),FALSE)*$E1747</f>
        <v>20334.005817154168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20673.256631908527</v>
      </c>
      <c r="AB1743" s="54">
        <f ca="1">VLOOKUP(CONCATENATE($F1743," ",$G1743),AllocFactorMatrix,(AB$4+1),FALSE)*$E1747</f>
        <v>274.85000407495551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202.97832441601196</v>
      </c>
    </row>
    <row r="1744" spans="1:30" s="51" customFormat="1" hidden="1" outlineLevel="1">
      <c r="A1744" s="56"/>
      <c r="B1744" s="111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324458.01986810745</v>
      </c>
      <c r="I1744" s="54">
        <f ca="1">VLOOKUP(CONCATENATE($F1744," ",$G1744),AllocFactorMatrix,(I$4+1),FALSE)*$E1747</f>
        <v>242597.73243987764</v>
      </c>
      <c r="J1744" s="54">
        <f ca="1">VLOOKUP(CONCATENATE($F1744," ",$G1744),AllocFactorMatrix,(J$4+1),FALSE)*$E1747</f>
        <v>11695.713999096944</v>
      </c>
      <c r="K1744" s="54">
        <f ca="1">VLOOKUP(CONCATENATE($F1744," ",$G1744),AllocFactorMatrix,(K$4+1),FALSE)*$E1747</f>
        <v>35290.843177046772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35290.843177046772</v>
      </c>
      <c r="O1744" s="54">
        <f ca="1">VLOOKUP(CONCATENATE($F1744," ",$G1744),AllocFactorMatrix,(O$4+1),FALSE)*$E1747</f>
        <v>22487.462632776376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22487.462632776376</v>
      </c>
      <c r="T1744" s="54">
        <f ca="1">VLOOKUP(CONCATENATE($F1744," ",$G1744),AllocFactorMatrix,(T$4+1),FALSE)*$E1747</f>
        <v>608.01381389776532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608.01381389776532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2922.4388107565187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1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401925.51322020171</v>
      </c>
      <c r="I1745" s="54">
        <f ca="1">VLOOKUP(CONCATENATE($F1745," ",$G1745),AllocFactorMatrix,(I$4+1),FALSE)*$E1747</f>
        <v>150813.34021688742</v>
      </c>
      <c r="J1745" s="54">
        <f ca="1">VLOOKUP(CONCATENATE($F1745," ",$G1745),AllocFactorMatrix,(J$4+1),FALSE)*$E1747</f>
        <v>9773.6789709013665</v>
      </c>
      <c r="K1745" s="54">
        <f ca="1">VLOOKUP(CONCATENATE($F1745," ",$G1745),AllocFactorMatrix,(K$4+1),FALSE)*$E1747</f>
        <v>32791.752450639724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96.078318852365598</v>
      </c>
      <c r="N1745" s="54">
        <f t="shared" ca="1" si="871"/>
        <v>33930.027107305345</v>
      </c>
      <c r="O1745" s="54">
        <f ca="1">VLOOKUP(CONCATENATE($F1745," ",$G1745),AllocFactorMatrix,(O$4+1),FALSE)*$E1747</f>
        <v>29896.698261057252</v>
      </c>
      <c r="P1745" s="54">
        <f ca="1">VLOOKUP(CONCATENATE($F1745," ",$G1745),AllocFactorMatrix,(P$4+1),FALSE)*$E1747</f>
        <v>5542.2725953229183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38073.919386360598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20116.742842013162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21669.166422025373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8099.916749135069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8231.7704812924221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629.34354733976545</v>
      </c>
    </row>
    <row r="1746" spans="1:30" s="51" customFormat="1" hidden="1" outlineLevel="1">
      <c r="A1746" s="56"/>
      <c r="B1746" s="111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302945.46800942707</v>
      </c>
      <c r="I1746" s="54">
        <f ca="1">VLOOKUP(CONCATENATE($F1746," ",$G1746),AllocFactorMatrix,(I$4+1),FALSE)*$E1747</f>
        <v>216454.83751452441</v>
      </c>
      <c r="J1746" s="54">
        <f ca="1">VLOOKUP(CONCATENATE($F1746," ",$G1746),AllocFactorMatrix,(J$4+1),FALSE)*$E1747</f>
        <v>37042.550158661819</v>
      </c>
      <c r="K1746" s="54">
        <f ca="1">VLOOKUP(CONCATENATE($F1746," ",$G1746),AllocFactorMatrix,(K$4+1),FALSE)*$E1747</f>
        <v>10666.257976378309</v>
      </c>
      <c r="L1746" s="54">
        <f ca="1">VLOOKUP(CONCATENATE($F1746," ",$G1746),AllocFactorMatrix,(L$4+1),FALSE)*$E1747</f>
        <v>1783.0027986608673</v>
      </c>
      <c r="M1746" s="54">
        <f ca="1">VLOOKUP(CONCATENATE($F1746," ",$G1746),AllocFactorMatrix,(M$4+1),FALSE)*$E1747</f>
        <v>281.70589183451659</v>
      </c>
      <c r="N1746" s="54">
        <f t="shared" ca="1" si="871"/>
        <v>12730.966666873694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511.1766731335552</v>
      </c>
      <c r="Q1746" s="54">
        <f ca="1">VLOOKUP(CONCATENATE($F1746," ",$G1746),AllocFactorMatrix,(Q$4+1),FALSE)*$E1747</f>
        <v>977.72143683510501</v>
      </c>
      <c r="R1746" s="54">
        <f ca="1">VLOOKUP(CONCATENATE($F1746," ",$G1746),AllocFactorMatrix,(R$4+1),FALSE)*$E1747</f>
        <v>170.64628769241648</v>
      </c>
      <c r="S1746" s="54">
        <f t="shared" ca="1" si="873"/>
        <v>3649.8930606346676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304.31930141686644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15.522973495264269</v>
      </c>
      <c r="AC1746" s="54">
        <f ca="1">VLOOKUP(CONCATENATE($F1746," ",$G1746),AllocFactorMatrix,(AC$4+1),FALSE)*$E1747</f>
        <v>23890.355168511418</v>
      </c>
      <c r="AD1746" s="54">
        <f ca="1">VLOOKUP(CONCATENATE($F1746," ",$G1746),AllocFactorMatrix,(AD$4+1),FALSE)*$E1747</f>
        <v>6595.1246677095487</v>
      </c>
    </row>
    <row r="1747" spans="1:30" s="51" customFormat="1" collapsed="1">
      <c r="A1747" s="56"/>
      <c r="B1747" s="111"/>
      <c r="C1747" s="55"/>
      <c r="D1747" s="51" t="s">
        <v>524</v>
      </c>
      <c r="E1747" s="61">
        <v>3349051</v>
      </c>
      <c r="F1747" s="96" t="s">
        <v>70</v>
      </c>
      <c r="G1747" s="55" t="str">
        <f>$G$15</f>
        <v>TOTAL</v>
      </c>
      <c r="H1747" s="53">
        <f t="shared" ca="1" si="870"/>
        <v>3349050.9999999995</v>
      </c>
      <c r="I1747" s="54">
        <f ca="1">VLOOKUP(CONCATENATE($F1747," ",$G1747),AllocFactorMatrix,(I$4+1),FALSE)*$E1747</f>
        <v>1890689.7610108627</v>
      </c>
      <c r="J1747" s="54">
        <f ca="1">VLOOKUP(CONCATENATE($F1747," ",$G1747),AllocFactorMatrix,(J$4+1),FALSE)*$E1747</f>
        <v>120620.47134086526</v>
      </c>
      <c r="K1747" s="54">
        <f ca="1">VLOOKUP(CONCATENATE($F1747," ",$G1747),AllocFactorMatrix,(K$4+1),FALSE)*$E1747</f>
        <v>305458.50349681213</v>
      </c>
      <c r="L1747" s="54">
        <f ca="1">VLOOKUP(CONCATENATE($F1747," ",$G1747),AllocFactorMatrix,(L$4+1),FALSE)*$E1747</f>
        <v>9909.779659799864</v>
      </c>
      <c r="M1747" s="54">
        <f ca="1">VLOOKUP(CONCATENATE($F1747," ",$G1747),AllocFactorMatrix,(M$4+1),FALSE)*$E1747</f>
        <v>781.61598112083232</v>
      </c>
      <c r="N1747" s="54">
        <f t="shared" ca="1" si="871"/>
        <v>316149.89913773286</v>
      </c>
      <c r="O1747" s="54">
        <f ca="1">VLOOKUP(CONCATENATE($F1747," ",$G1747),AllocFactorMatrix,(O$4+1),FALSE)*$E1747</f>
        <v>225779.60566012183</v>
      </c>
      <c r="P1747" s="54">
        <f ca="1">VLOOKUP(CONCATENATE($F1747," ",$G1747),AllocFactorMatrix,(P$4+1),FALSE)*$E1747</f>
        <v>37985.846616584546</v>
      </c>
      <c r="Q1747" s="54">
        <f ca="1">VLOOKUP(CONCATENATE($F1747," ",$G1747),AllocFactorMatrix,(Q$4+1),FALSE)*$E1747</f>
        <v>12252.432981502239</v>
      </c>
      <c r="R1747" s="54">
        <f ca="1">VLOOKUP(CONCATENATE($F1747," ",$G1747),AllocFactorMatrix,(R$4+1),FALSE)*$E1747</f>
        <v>680.70137321477273</v>
      </c>
      <c r="S1747" s="54">
        <f t="shared" ca="1" si="873"/>
        <v>276698.58663142339</v>
      </c>
      <c r="T1747" s="54">
        <f ca="1">VLOOKUP(CONCATENATE($F1747," ",$G1747),AllocFactorMatrix,(T$4+1),FALSE)*$E1747</f>
        <v>7803.5093749288972</v>
      </c>
      <c r="U1747" s="54">
        <f ca="1">VLOOKUP(CONCATENATE($F1747," ",$G1747),AllocFactorMatrix,(U$4+1),FALSE)*$E1747</f>
        <v>118628.50075783418</v>
      </c>
      <c r="V1747" s="54">
        <f ca="1">VLOOKUP(CONCATENATE($F1747," ",$G1747),AllocFactorMatrix,(V$4+1),FALSE)*$E1747</f>
        <v>429858.24736286234</v>
      </c>
      <c r="W1747" s="54">
        <f ca="1">VLOOKUP(CONCATENATE($F1747," ",$G1747),AllocFactorMatrix,(W$4+1),FALSE)*$E1747</f>
        <v>78608.482267668107</v>
      </c>
      <c r="X1747" s="54">
        <f t="shared" ca="1" si="874"/>
        <v>634898.73976329353</v>
      </c>
      <c r="Y1747" s="54">
        <f ca="1">VLOOKUP(CONCATENATE($F1747," ",$G1747),AllocFactorMatrix,(Y$4+1),FALSE)*$E1747</f>
        <v>69202.378201423402</v>
      </c>
      <c r="Z1747" s="54">
        <f ca="1">VLOOKUP(CONCATENATE($F1747," ",$G1747),AllocFactorMatrix,(Z$4+1),FALSE)*$E1747</f>
        <v>1014.5371790077376</v>
      </c>
      <c r="AA1747" s="54">
        <f t="shared" ca="1" si="872"/>
        <v>70216.915380431135</v>
      </c>
      <c r="AB1747" s="54">
        <f ca="1">VLOOKUP(CONCATENATE($F1747," ",$G1747),AllocFactorMatrix,(AB$4+1),FALSE)*$E1747</f>
        <v>937.8555311307241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7903.0563005976446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525</v>
      </c>
      <c r="E1755" s="61">
        <v>0</v>
      </c>
      <c r="F1755" s="96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63372.409366020205</v>
      </c>
      <c r="I1756" s="5">
        <f ca="1">VLOOKUP(CONCATENATE($F1756," ",$G1756),AllocFactorMatrix,(I$4+1),FALSE)*$E1763</f>
        <v>31216.170917973112</v>
      </c>
      <c r="J1756" s="5">
        <f ca="1">VLOOKUP(CONCATENATE($F1756," ",$G1756),AllocFactorMatrix,(J$4+1),FALSE)*$E1763</f>
        <v>1543.1268708458883</v>
      </c>
      <c r="K1756" s="5">
        <f ca="1">VLOOKUP(CONCATENATE($F1756," ",$G1756),AllocFactorMatrix,(K$4+1),FALSE)*$E1763</f>
        <v>5652.3852900957427</v>
      </c>
      <c r="L1756" s="5">
        <f ca="1">VLOOKUP(CONCATENATE($F1756," ",$G1756),AllocFactorMatrix,(L$4+1),FALSE)*$E1763</f>
        <v>177.91702071626153</v>
      </c>
      <c r="M1756" s="5">
        <f ca="1">VLOOKUP(CONCATENATE($F1756," ",$G1756),AllocFactorMatrix,(M$4+1),FALSE)*$E1763</f>
        <v>16.684488898124361</v>
      </c>
      <c r="N1756" s="5">
        <f t="shared" ca="1" si="876"/>
        <v>5846.9867997101283</v>
      </c>
      <c r="O1756" s="5">
        <f ca="1">VLOOKUP(CONCATENATE($F1756," ",$G1756),AllocFactorMatrix,(O$4+1),FALSE)*$E1763</f>
        <v>4296.6921098412231</v>
      </c>
      <c r="P1756" s="5">
        <f ca="1">VLOOKUP(CONCATENATE($F1756," ",$G1756),AllocFactorMatrix,(P$4+1),FALSE)*$E1763</f>
        <v>800.59891966860425</v>
      </c>
      <c r="Q1756" s="5">
        <f ca="1">VLOOKUP(CONCATENATE($F1756," ",$G1756),AllocFactorMatrix,(Q$4+1),FALSE)*$E1763</f>
        <v>361.7757446459737</v>
      </c>
      <c r="R1756" s="5">
        <f ca="1">VLOOKUP(CONCATENATE($F1756," ",$G1756),AllocFactorMatrix,(R$4+1),FALSE)*$E1763</f>
        <v>16.268650840555118</v>
      </c>
      <c r="S1756" s="5">
        <f t="shared" ca="1" si="878"/>
        <v>5475.3354249963559</v>
      </c>
      <c r="T1756" s="5">
        <f ca="1">VLOOKUP(CONCATENATE($F1756," ",$G1756),AllocFactorMatrix,(T$4+1),FALSE)*$E1763</f>
        <v>150.09446068083116</v>
      </c>
      <c r="U1756" s="5">
        <f ca="1">VLOOKUP(CONCATENATE($F1756," ",$G1756),AllocFactorMatrix,(U$4+1),FALSE)*$E1763</f>
        <v>2456.2702756709764</v>
      </c>
      <c r="V1756" s="5">
        <f ca="1">VLOOKUP(CONCATENATE($F1756," ",$G1756),AllocFactorMatrix,(V$4+1),FALSE)*$E1763</f>
        <v>12981.457424294231</v>
      </c>
      <c r="W1756" s="5">
        <f ca="1">VLOOKUP(CONCATENATE($F1756," ",$G1756),AllocFactorMatrix,(W$4+1),FALSE)*$E1763</f>
        <v>2344.236052726018</v>
      </c>
      <c r="X1756" s="5">
        <f ca="1">SUBTOTAL(9,T1756:W1756)</f>
        <v>17932.058213372056</v>
      </c>
      <c r="Y1756" s="5">
        <f ca="1">VLOOKUP(CONCATENATE($F1756," ",$G1756),AllocFactorMatrix,(Y$4+1),FALSE)*$E1763</f>
        <v>1319.5073289389668</v>
      </c>
      <c r="Z1756" s="5">
        <f ca="1">VLOOKUP(CONCATENATE($F1756," ",$G1756),AllocFactorMatrix,(Z$4+1),FALSE)*$E1763</f>
        <v>22.101243383809685</v>
      </c>
      <c r="AA1756" s="5">
        <f t="shared" ca="1" si="877"/>
        <v>1341.6085723227766</v>
      </c>
      <c r="AB1756" s="5">
        <f ca="1">VLOOKUP(CONCATENATE($F1756," ",$G1756),AllocFactorMatrix,(AB$4+1),FALSE)*$E1763</f>
        <v>17.122566799888986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20.652787975783944</v>
      </c>
      <c r="L1757" s="5">
        <f ca="1">VLOOKUP(CONCATENATE($F1757," ",$G1757),AllocFactorMatrix,(L$4+1),FALSE)*$E1763</f>
        <v>0.65007643986595065</v>
      </c>
      <c r="M1757" s="5">
        <f ca="1">VLOOKUP(CONCATENATE($F1757," ",$G1757),AllocFactorMatrix,(M$4+1),FALSE)*$E1763</f>
        <v>6.0962088394976861E-2</v>
      </c>
      <c r="N1757" s="5">
        <f t="shared" ca="1" si="876"/>
        <v>21.363826504044873</v>
      </c>
      <c r="O1757" s="5">
        <f ca="1">VLOOKUP(CONCATENATE($F1757," ",$G1757),AllocFactorMatrix,(O$4+1),FALSE)*$E1763</f>
        <v>15.699331625051247</v>
      </c>
      <c r="P1757" s="5">
        <f ca="1">VLOOKUP(CONCATENATE($F1757," ",$G1757),AllocFactorMatrix,(P$4+1),FALSE)*$E1763</f>
        <v>2.9252428652607469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5.9442691751883908E-2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0.54841786496977085</v>
      </c>
      <c r="U1757" s="5">
        <f ca="1">VLOOKUP(CONCATENATE($F1757," ",$G1757),AllocFactorMatrix,(U$4+1),FALSE)*$E1763</f>
        <v>8.9747649197837642</v>
      </c>
      <c r="V1757" s="5">
        <f ca="1">VLOOKUP(CONCATENATE($F1757," ",$G1757),AllocFactorMatrix,(V$4+1),FALSE)*$E1763</f>
        <v>47.431884777987925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65.520479805069172</v>
      </c>
      <c r="Y1757" s="5">
        <f ca="1">VLOOKUP(CONCATENATE($F1757," ",$G1757),AllocFactorMatrix,(Y$4+1),FALSE)*$E1763</f>
        <v>4.8212398303456574</v>
      </c>
      <c r="Z1757" s="5">
        <f ca="1">VLOOKUP(CONCATENATE($F1757," ",$G1757),AllocFactorMatrix,(Z$4+1),FALSE)*$E1763</f>
        <v>8.0753924260405022E-2</v>
      </c>
      <c r="AA1757" s="5">
        <f t="shared" ca="1" si="877"/>
        <v>4.9019937546060621</v>
      </c>
      <c r="AB1757" s="5">
        <f ca="1">VLOOKUP(CONCATENATE($F1757," ",$G1757),AllocFactorMatrix,(AB$4+1),FALSE)*$E1763</f>
        <v>6.2562745384491414E-2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50.931672711168481</v>
      </c>
      <c r="I1758" s="5">
        <f ca="1">VLOOKUP(CONCATENATE($F1758," ",$G1758),AllocFactorMatrix,(I$4+1),FALSE)*$E1763</f>
        <v>24.796972716665699</v>
      </c>
      <c r="J1758" s="5">
        <f ca="1">VLOOKUP(CONCATENATE($F1758," ",$G1758),AllocFactorMatrix,(J$4+1),FALSE)*$E1763</f>
        <v>1.1967343415978211</v>
      </c>
      <c r="K1758" s="5">
        <f ca="1">VLOOKUP(CONCATENATE($F1758," ",$G1758),AllocFactorMatrix,(K$4+1),FALSE)*$E1763</f>
        <v>4.3536610199486399</v>
      </c>
      <c r="L1758" s="5">
        <f ca="1">VLOOKUP(CONCATENATE($F1758," ",$G1758),AllocFactorMatrix,(L$4+1),FALSE)*$E1763</f>
        <v>0.13448049264229633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4.5048903467265449</v>
      </c>
      <c r="O1758" s="5">
        <f ca="1">VLOOKUP(CONCATENATE($F1758," ",$G1758),AllocFactorMatrix,(O$4+1),FALSE)*$E1763</f>
        <v>3.2892589474877632</v>
      </c>
      <c r="P1758" s="5">
        <f ca="1">VLOOKUP(CONCATENATE($F1758," ",$G1758),AllocFactorMatrix,(P$4+1),FALSE)*$E1763</f>
        <v>0.61146940189140864</v>
      </c>
      <c r="Q1758" s="5">
        <f ca="1">VLOOKUP(CONCATENATE($F1758," ",$G1758),AllocFactorMatrix,(Q$4+1),FALSE)*$E1763</f>
        <v>0.3638315800191832</v>
      </c>
      <c r="R1758" s="5">
        <f ca="1">VLOOKUP(CONCATENATE($F1758," ",$G1758),AllocFactorMatrix,(R$4+1),FALSE)*$E1763</f>
        <v>0</v>
      </c>
      <c r="S1758" s="5">
        <f t="shared" ca="1" si="878"/>
        <v>4.2645599293983549</v>
      </c>
      <c r="T1758" s="5">
        <f ca="1">VLOOKUP(CONCATENATE($F1758," ",$G1758),AllocFactorMatrix,(T$4+1),FALSE)*$E1763</f>
        <v>0.11485527461423324</v>
      </c>
      <c r="U1758" s="5">
        <f ca="1">VLOOKUP(CONCATENATE($F1758," ",$G1758),AllocFactorMatrix,(U$4+1),FALSE)*$E1763</f>
        <v>1.8802464214407828</v>
      </c>
      <c r="V1758" s="5">
        <f ca="1">VLOOKUP(CONCATENATE($F1758," ",$G1758),AllocFactorMatrix,(V$4+1),FALSE)*$E1763</f>
        <v>13.099080980577135</v>
      </c>
      <c r="W1758" s="5">
        <f ca="1">VLOOKUP(CONCATENATE($F1758," ",$G1758),AllocFactorMatrix,(W$4+1),FALSE)*$E1763</f>
        <v>0</v>
      </c>
      <c r="X1758" s="5">
        <f t="shared" ca="1" si="880"/>
        <v>15.094182676632151</v>
      </c>
      <c r="Y1758" s="5">
        <f ca="1">VLOOKUP(CONCATENATE($F1758," ",$G1758),AllocFactorMatrix,(Y$4+1),FALSE)*$E1763</f>
        <v>0.98997057595787097</v>
      </c>
      <c r="Z1758" s="5">
        <f ca="1">VLOOKUP(CONCATENATE($F1758," ",$G1758),AllocFactorMatrix,(Z$4+1),FALSE)*$E1763</f>
        <v>1.6502836396782152E-2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1.3219708702572313E-2</v>
      </c>
      <c r="AC1758" s="5">
        <f ca="1">VLOOKUP(CONCATENATE($F1758," ",$G1758),AllocFactorMatrix,(AC$4+1),FALSE)*$E1763</f>
        <v>4.4949835680485294E-2</v>
      </c>
      <c r="AD1758" s="5">
        <f ca="1">VLOOKUP(CONCATENATE($F1758," ",$G1758),AllocFactorMatrix,(AD$4+1),FALSE)*$E1763</f>
        <v>9.6897434101967522E-3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32631.845201669155</v>
      </c>
      <c r="I1759" s="5">
        <f ca="1">VLOOKUP(CONCATENATE($F1759," ",$G1759),AllocFactorMatrix,(I$4+1),FALSE)*$E1763</f>
        <v>21809.253913682456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3732.8447281616614</v>
      </c>
      <c r="L1759" s="5">
        <f ca="1">VLOOKUP(CONCATENATE($F1759," ",$G1759),AllocFactorMatrix,(L$4+1),FALSE)*$E1763</f>
        <v>115.36432570969129</v>
      </c>
      <c r="M1759" s="5">
        <f ca="1">VLOOKUP(CONCATENATE($F1759," ",$G1759),AllocFactorMatrix,(M$4+1),FALSE)*$E1763</f>
        <v>0</v>
      </c>
      <c r="N1759" s="5">
        <f t="shared" ca="1" si="876"/>
        <v>3848.2090538713528</v>
      </c>
      <c r="O1759" s="5">
        <f ca="1">VLOOKUP(CONCATENATE($F1759," ",$G1759),AllocFactorMatrix,(O$4+1),FALSE)*$E1763</f>
        <v>2798.9811006498735</v>
      </c>
      <c r="P1759" s="5">
        <f ca="1">VLOOKUP(CONCATENATE($F1759," ",$G1759),AllocFactorMatrix,(P$4+1),FALSE)*$E1763</f>
        <v>521.31041835072176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3320.2915190005951</v>
      </c>
      <c r="T1759" s="5">
        <f ca="1">VLOOKUP(CONCATENATE($F1759," ",$G1759),AllocFactorMatrix,(T$4+1),FALSE)*$E1763</f>
        <v>99.781951357234107</v>
      </c>
      <c r="U1759" s="5">
        <f ca="1">VLOOKUP(CONCATENATE($F1759," ",$G1759),AllocFactorMatrix,(U$4+1),FALSE)*$E1763</f>
        <v>1609.2570841925219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1709.0390355497561</v>
      </c>
      <c r="Y1759" s="5">
        <f ca="1">VLOOKUP(CONCATENATE($F1759," ",$G1759),AllocFactorMatrix,(Y$4+1),FALSE)*$E1763</f>
        <v>844.02143074388391</v>
      </c>
      <c r="Z1759" s="5">
        <f ca="1">VLOOKUP(CONCATENATE($F1759," ",$G1759),AllocFactorMatrix,(Z$4+1),FALSE)*$E1763</f>
        <v>14.081581397426691</v>
      </c>
      <c r="AA1759" s="5">
        <f t="shared" ca="1" si="877"/>
        <v>858.10301214131061</v>
      </c>
      <c r="AB1759" s="5">
        <f ca="1">VLOOKUP(CONCATENATE($F1759," ",$G1759),AllocFactorMatrix,(AB$4+1),FALSE)*$E1763</f>
        <v>11.408440410870934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13467.563873439178</v>
      </c>
      <c r="I1760" s="5">
        <f ca="1">VLOOKUP(CONCATENATE($F1760," ",$G1760),AllocFactorMatrix,(I$4+1),FALSE)*$E1763</f>
        <v>10069.717057737333</v>
      </c>
      <c r="J1760" s="5">
        <f ca="1">VLOOKUP(CONCATENATE($F1760," ",$G1760),AllocFactorMatrix,(J$4+1),FALSE)*$E1763</f>
        <v>485.4642686666952</v>
      </c>
      <c r="K1760" s="5">
        <f ca="1">VLOOKUP(CONCATENATE($F1760," ",$G1760),AllocFactorMatrix,(K$4+1),FALSE)*$E1763</f>
        <v>1464.8480096981582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1464.8480096981582</v>
      </c>
      <c r="O1760" s="5">
        <f ca="1">VLOOKUP(CONCATENATE($F1760," ",$G1760),AllocFactorMatrix,(O$4+1),FALSE)*$E1763</f>
        <v>933.40685331680811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933.40685331680811</v>
      </c>
      <c r="T1760" s="5">
        <f ca="1">VLOOKUP(CONCATENATE($F1760," ",$G1760),AllocFactorMatrix,(T$4+1),FALSE)*$E1763</f>
        <v>25.237363150801869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25.237363150801869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3.5726212808757629</v>
      </c>
      <c r="AC1760" s="5">
        <f ca="1">VLOOKUP(CONCATENATE($F1760," ",$G1760),AllocFactorMatrix,(AC$4+1),FALSE)*$E1763</f>
        <v>121.30423333681247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6259.9417119147938</v>
      </c>
      <c r="J1761" s="5">
        <f ca="1">VLOOKUP(CONCATENATE($F1761," ",$G1761),AllocFactorMatrix,(J$4+1),FALSE)*$E1763</f>
        <v>405.68467339044429</v>
      </c>
      <c r="K1761" s="5">
        <f ca="1">VLOOKUP(CONCATENATE($F1761," ",$G1761),AllocFactorMatrix,(K$4+1),FALSE)*$E1763</f>
        <v>1361.1160569571289</v>
      </c>
      <c r="L1761" s="5">
        <f ca="1">VLOOKUP(CONCATENATE($F1761," ",$G1761),AllocFactorMatrix,(L$4+1),FALSE)*$E1763</f>
        <v>43.259358341242503</v>
      </c>
      <c r="M1761" s="5">
        <f ca="1">VLOOKUP(CONCATENATE($F1761," ",$G1761),AllocFactorMatrix,(M$4+1),FALSE)*$E1763</f>
        <v>3.9880071280804761</v>
      </c>
      <c r="N1761" s="5">
        <f t="shared" ca="1" si="876"/>
        <v>1408.3634224264517</v>
      </c>
      <c r="O1761" s="5">
        <f ca="1">VLOOKUP(CONCATENATE($F1761," ",$G1761),AllocFactorMatrix,(O$4+1),FALSE)*$E1763</f>
        <v>1240.9485011324373</v>
      </c>
      <c r="P1761" s="5">
        <f ca="1">VLOOKUP(CONCATENATE($F1761," ",$G1761),AllocFactorMatrix,(P$4+1),FALSE)*$E1763</f>
        <v>230.0479741935938</v>
      </c>
      <c r="Q1761" s="5">
        <f ca="1">VLOOKUP(CONCATENATE($F1761," ",$G1761),AllocFactorMatrix,(Q$4+1),FALSE)*$E1763</f>
        <v>104.52791118244298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1580.3675971899977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835.00330569881851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899.44111411220399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336.21035545017509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341.68332406565986</v>
      </c>
      <c r="AB1761" s="5">
        <f ca="1">VLOOKUP(CONCATENATE($F1761," ",$G1761),AllocFactorMatrix,(AB$4+1),FALSE)*$E1763</f>
        <v>6.1046562428690514</v>
      </c>
      <c r="AC1761" s="5">
        <f ca="1">VLOOKUP(CONCATENATE($F1761," ",$G1761),AllocFactorMatrix,(AC$4+1),FALSE)*$E1763</f>
        <v>132.00501662128048</v>
      </c>
      <c r="AD1761" s="5">
        <f ca="1">VLOOKUP(CONCATENATE($F1761," ",$G1761),AllocFactorMatrix,(AD$4+1),FALSE)*$E1763</f>
        <v>26.122715122222825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12574.623497500177</v>
      </c>
      <c r="I1762" s="5">
        <f ca="1">VLOOKUP(CONCATENATE($F1762," ",$G1762),AllocFactorMatrix,(I$4+1),FALSE)*$E1763</f>
        <v>8984.5809671363822</v>
      </c>
      <c r="J1762" s="5">
        <f ca="1">VLOOKUP(CONCATENATE($F1762," ",$G1762),AllocFactorMatrix,(J$4+1),FALSE)*$E1763</f>
        <v>1537.557649213433</v>
      </c>
      <c r="K1762" s="5">
        <f ca="1">VLOOKUP(CONCATENATE($F1762," ",$G1762),AllocFactorMatrix,(K$4+1),FALSE)*$E1763</f>
        <v>442.73373376885019</v>
      </c>
      <c r="L1762" s="5">
        <f ca="1">VLOOKUP(CONCATENATE($F1762," ",$G1762),AllocFactorMatrix,(L$4+1),FALSE)*$E1763</f>
        <v>74.008662468097526</v>
      </c>
      <c r="M1762" s="5">
        <f ca="1">VLOOKUP(CONCATENATE($F1762," ",$G1762),AllocFactorMatrix,(M$4+1),FALSE)*$E1763</f>
        <v>11.693013762913679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21.217858935454185</v>
      </c>
      <c r="Q1762" s="5">
        <f ca="1">VLOOKUP(CONCATENATE($F1762," ",$G1762),AllocFactorMatrix,(Q$4+1),FALSE)*$E1763</f>
        <v>40.583142023612545</v>
      </c>
      <c r="R1762" s="5">
        <f ca="1">VLOOKUP(CONCATENATE($F1762," ",$G1762),AllocFactorMatrix,(R$4+1),FALSE)*$E1763</f>
        <v>7.0831652741920621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12.631648406835678</v>
      </c>
      <c r="V1762" s="5">
        <f ca="1">VLOOKUP(CONCATENATE($F1762," ",$G1762),AllocFactorMatrix,(V$4+1),FALSE)*$E1763</f>
        <v>59.713163187565534</v>
      </c>
      <c r="W1762" s="5">
        <f ca="1">VLOOKUP(CONCATENATE($F1762," ",$G1762),AllocFactorMatrix,(W$4+1),FALSE)*$E1763</f>
        <v>10.628705051306428</v>
      </c>
      <c r="X1762" s="5">
        <f t="shared" ca="1" si="880"/>
        <v>83.54808451313896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0.35823519725604713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0.64432568853794003</v>
      </c>
      <c r="AC1762" s="5">
        <f ca="1">VLOOKUP(CONCATENATE($F1762," ",$G1762),AllocFactorMatrix,(AC$4+1),FALSE)*$E1763</f>
        <v>991.63794540158074</v>
      </c>
      <c r="AD1762" s="5">
        <f ca="1">VLOOKUP(CONCATENATE($F1762," ",$G1762),AllocFactorMatrix,(AD$4+1),FALSE)*$E1763</f>
        <v>273.74962946447806</v>
      </c>
    </row>
    <row r="1763" spans="4:30" collapsed="1">
      <c r="D1763" s="1" t="s">
        <v>526</v>
      </c>
      <c r="E1763" s="61">
        <v>139012</v>
      </c>
      <c r="F1763" s="96" t="s">
        <v>70</v>
      </c>
      <c r="G1763" s="55" t="str">
        <f>$G$15</f>
        <v>TOTAL</v>
      </c>
      <c r="H1763" s="4">
        <f t="shared" ca="1" si="875"/>
        <v>139012.00000000003</v>
      </c>
      <c r="I1763" s="5">
        <f ca="1">VLOOKUP(CONCATENATE($F1763," ",$G1763),AllocFactorMatrix,(I$4+1),FALSE)*$E1763</f>
        <v>78478.519753100816</v>
      </c>
      <c r="J1763" s="5">
        <f ca="1">VLOOKUP(CONCATENATE($F1763," ",$G1763),AllocFactorMatrix,(J$4+1),FALSE)*$E1763</f>
        <v>5006.6997970578414</v>
      </c>
      <c r="K1763" s="5">
        <f ca="1">VLOOKUP(CONCATENATE($F1763," ",$G1763),AllocFactorMatrix,(K$4+1),FALSE)*$E1763</f>
        <v>12678.934267677276</v>
      </c>
      <c r="L1763" s="5">
        <f ca="1">VLOOKUP(CONCATENATE($F1763," ",$G1763),AllocFactorMatrix,(L$4+1),FALSE)*$E1763</f>
        <v>411.33392416780117</v>
      </c>
      <c r="M1763" s="5">
        <f ca="1">VLOOKUP(CONCATENATE($F1763," ",$G1763),AllocFactorMatrix,(M$4+1),FALSE)*$E1763</f>
        <v>32.443220711649104</v>
      </c>
      <c r="N1763" s="5">
        <f t="shared" ca="1" si="876"/>
        <v>13122.711412556726</v>
      </c>
      <c r="O1763" s="5">
        <f ca="1">VLOOKUP(CONCATENATE($F1763," ",$G1763),AllocFactorMatrix,(O$4+1),FALSE)*$E1763</f>
        <v>9371.6323048006307</v>
      </c>
      <c r="P1763" s="5">
        <f ca="1">VLOOKUP(CONCATENATE($F1763," ",$G1763),AllocFactorMatrix,(P$4+1),FALSE)*$E1763</f>
        <v>1576.711883415526</v>
      </c>
      <c r="Q1763" s="5">
        <f ca="1">VLOOKUP(CONCATENATE($F1763," ",$G1763),AllocFactorMatrix,(Q$4+1),FALSE)*$E1763</f>
        <v>508.57249221483619</v>
      </c>
      <c r="R1763" s="5">
        <f ca="1">VLOOKUP(CONCATENATE($F1763," ",$G1763),AllocFactorMatrix,(R$4+1),FALSE)*$E1763</f>
        <v>28.254469488022721</v>
      </c>
      <c r="S1763" s="5">
        <f t="shared" ca="1" si="878"/>
        <v>11485.171149919017</v>
      </c>
      <c r="T1763" s="5">
        <f ca="1">VLOOKUP(CONCATENATE($F1763," ",$G1763),AllocFactorMatrix,(T$4+1),FALSE)*$E1763</f>
        <v>323.90711435198085</v>
      </c>
      <c r="U1763" s="5">
        <f ca="1">VLOOKUP(CONCATENATE($F1763," ",$G1763),AllocFactorMatrix,(U$4+1),FALSE)*$E1763</f>
        <v>4924.0173253103776</v>
      </c>
      <c r="V1763" s="5">
        <f ca="1">VLOOKUP(CONCATENATE($F1763," ",$G1763),AllocFactorMatrix,(V$4+1),FALSE)*$E1763</f>
        <v>17842.503647273876</v>
      </c>
      <c r="W1763" s="5">
        <f ca="1">VLOOKUP(CONCATENATE($F1763," ",$G1763),AllocFactorMatrix,(W$4+1),FALSE)*$E1763</f>
        <v>3262.8712841318566</v>
      </c>
      <c r="X1763" s="5">
        <f t="shared" ca="1" si="880"/>
        <v>26353.299371068089</v>
      </c>
      <c r="Y1763" s="5">
        <f ca="1">VLOOKUP(CONCATENATE($F1763," ",$G1763),AllocFactorMatrix,(Y$4+1),FALSE)*$E1763</f>
        <v>2872.4438650042266</v>
      </c>
      <c r="Z1763" s="5">
        <f ca="1">VLOOKUP(CONCATENATE($F1763," ",$G1763),AllocFactorMatrix,(Z$4+1),FALSE)*$E1763</f>
        <v>42.111285354634376</v>
      </c>
      <c r="AA1763" s="5">
        <f t="shared" ca="1" si="877"/>
        <v>2914.5551503588608</v>
      </c>
      <c r="AB1763" s="5">
        <f ca="1">VLOOKUP(CONCATENATE($F1763," ",$G1763),AllocFactorMatrix,(AB$4+1),FALSE)*$E1763</f>
        <v>38.928392877129738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328.03909598829034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51.058252877408151</v>
      </c>
      <c r="I1764" s="5">
        <f ca="1">VLOOKUP(CONCATENATE($F1764," ",$G1764),AllocFactorMatrix,(I$4+1),FALSE)*$E1771</f>
        <v>25.150426889858345</v>
      </c>
      <c r="J1764" s="5">
        <f ca="1">VLOOKUP(CONCATENATE($F1764," ",$G1764),AllocFactorMatrix,(J$4+1),FALSE)*$E1771</f>
        <v>1.2432754692741597</v>
      </c>
      <c r="K1764" s="5">
        <f ca="1">VLOOKUP(CONCATENATE($F1764," ",$G1764),AllocFactorMatrix,(K$4+1),FALSE)*$E1771</f>
        <v>4.5540467908577904</v>
      </c>
      <c r="L1764" s="5">
        <f ca="1">VLOOKUP(CONCATENATE($F1764," ",$G1764),AllocFactorMatrix,(L$4+1),FALSE)*$E1771</f>
        <v>0.14334522429877486</v>
      </c>
      <c r="M1764" s="5">
        <f ca="1">VLOOKUP(CONCATENATE($F1764," ",$G1764),AllocFactorMatrix,(M$4+1),FALSE)*$E1771</f>
        <v>1.3442456454046618E-2</v>
      </c>
      <c r="N1764" s="5">
        <f t="shared" ca="1" si="876"/>
        <v>4.7108344716106121</v>
      </c>
      <c r="O1764" s="5">
        <f ca="1">VLOOKUP(CONCATENATE($F1764," ",$G1764),AllocFactorMatrix,(O$4+1),FALSE)*$E1771</f>
        <v>3.4617839920454134</v>
      </c>
      <c r="P1764" s="5">
        <f ca="1">VLOOKUP(CONCATENATE($F1764," ",$G1764),AllocFactorMatrix,(P$4+1),FALSE)*$E1771</f>
        <v>0.64503121315342327</v>
      </c>
      <c r="Q1764" s="5">
        <f ca="1">VLOOKUP(CONCATENATE($F1764," ",$G1764),AllocFactorMatrix,(Q$4+1),FALSE)*$E1771</f>
        <v>0.29147759474253343</v>
      </c>
      <c r="R1764" s="5">
        <f ca="1">VLOOKUP(CONCATENATE($F1764," ",$G1764),AllocFactorMatrix,(R$4+1),FALSE)*$E1771</f>
        <v>1.31074216193003E-2</v>
      </c>
      <c r="S1764" s="5">
        <f t="shared" ca="1" si="878"/>
        <v>4.4114002215606698</v>
      </c>
      <c r="T1764" s="5">
        <f ca="1">VLOOKUP(CONCATENATE($F1764," ",$G1764),AllocFactorMatrix,(T$4+1),FALSE)*$E1771</f>
        <v>0.12092898164369328</v>
      </c>
      <c r="U1764" s="5">
        <f ca="1">VLOOKUP(CONCATENATE($F1764," ",$G1764),AllocFactorMatrix,(U$4+1),FALSE)*$E1771</f>
        <v>1.9789821804962833</v>
      </c>
      <c r="V1764" s="5">
        <f ca="1">VLOOKUP(CONCATENATE($F1764," ",$G1764),AllocFactorMatrix,(V$4+1),FALSE)*$E1771</f>
        <v>10.458976430243101</v>
      </c>
      <c r="W1764" s="5">
        <f ca="1">VLOOKUP(CONCATENATE($F1764," ",$G1764),AllocFactorMatrix,(W$4+1),FALSE)*$E1771</f>
        <v>1.8887177934661326</v>
      </c>
      <c r="X1764" s="5">
        <f ca="1">SUBTOTAL(9,T1764:W1764)</f>
        <v>14.447605385849212</v>
      </c>
      <c r="Y1764" s="5">
        <f ca="1">VLOOKUP(CONCATENATE($F1764," ",$G1764),AllocFactorMatrix,(Y$4+1),FALSE)*$E1771</f>
        <v>1.0631083707965088</v>
      </c>
      <c r="Z1764" s="5">
        <f ca="1">VLOOKUP(CONCATENATE($F1764," ",$G1764),AllocFactorMatrix,(Z$4+1),FALSE)*$E1771</f>
        <v>1.7806658842306308E-2</v>
      </c>
      <c r="AA1764" s="5">
        <f t="shared" ca="1" si="877"/>
        <v>1.080915029638815</v>
      </c>
      <c r="AB1764" s="5">
        <f ca="1">VLOOKUP(CONCATENATE($F1764," ",$G1764),AllocFactorMatrix,(AB$4+1),FALSE)*$E1771</f>
        <v>1.3795409616346548E-2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9.1895086303980758E-2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1.6639658830085186E-2</v>
      </c>
      <c r="L1765" s="5">
        <f ca="1">VLOOKUP(CONCATENATE($F1765," ",$G1765),AllocFactorMatrix,(L$4+1),FALSE)*$E1771</f>
        <v>5.2375738256399786E-4</v>
      </c>
      <c r="M1765" s="5">
        <f ca="1">VLOOKUP(CONCATENATE($F1765," ",$G1765),AllocFactorMatrix,(M$4+1),FALSE)*$E1771</f>
        <v>4.9116291401011484E-5</v>
      </c>
      <c r="N1765" s="5">
        <f t="shared" ca="1" si="876"/>
        <v>1.7212532504050197E-2</v>
      </c>
      <c r="O1765" s="5">
        <f ca="1">VLOOKUP(CONCATENATE($F1765," ",$G1765),AllocFactorMatrix,(O$4+1),FALSE)*$E1771</f>
        <v>1.2648729188888295E-2</v>
      </c>
      <c r="P1765" s="5">
        <f ca="1">VLOOKUP(CONCATENATE($F1765," ",$G1765),AllocFactorMatrix,(P$4+1),FALSE)*$E1771</f>
        <v>2.3568267553103592E-3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4.7892135040219534E-5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4.4185250824831194E-4</v>
      </c>
      <c r="U1765" s="5">
        <f ca="1">VLOOKUP(CONCATENATE($F1765," ",$G1765),AllocFactorMatrix,(U$4+1),FALSE)*$E1771</f>
        <v>7.2308410138389612E-3</v>
      </c>
      <c r="V1765" s="5">
        <f ca="1">VLOOKUP(CONCATENATE($F1765," ",$G1765),AllocFactorMatrix,(V$4+1),FALSE)*$E1771</f>
        <v>3.821519793352119E-2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5.278892281362578E-2</v>
      </c>
      <c r="Y1765" s="5">
        <f ca="1">VLOOKUP(CONCATENATE($F1765," ",$G1765),AllocFactorMatrix,(Y$4+1),FALSE)*$E1771</f>
        <v>3.8844046628975456E-3</v>
      </c>
      <c r="Z1765" s="5">
        <f ca="1">VLOOKUP(CONCATENATE($F1765," ",$G1765),AllocFactorMatrix,(Z$4+1),FALSE)*$E1771</f>
        <v>6.5062293306803468E-5</v>
      </c>
      <c r="AA1765" s="5">
        <f t="shared" ca="1" si="877"/>
        <v>3.9494669562043488E-3</v>
      </c>
      <c r="AB1765" s="5">
        <f ca="1">VLOOKUP(CONCATENATE($F1765," ",$G1765),AllocFactorMatrix,(AB$4+1),FALSE)*$E1771</f>
        <v>5.0405918072274611E-5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4.1034927514537363E-2</v>
      </c>
      <c r="I1766" s="5">
        <f ca="1">VLOOKUP(CONCATENATE($F1766," ",$G1766),AllocFactorMatrix,(I$4+1),FALSE)*$E1771</f>
        <v>1.9978569794453418E-2</v>
      </c>
      <c r="J1766" s="5">
        <f ca="1">VLOOKUP(CONCATENATE($F1766," ",$G1766),AllocFactorMatrix,(J$4+1),FALSE)*$E1771</f>
        <v>9.6419191335248738E-4</v>
      </c>
      <c r="K1766" s="5">
        <f ca="1">VLOOKUP(CONCATENATE($F1766," ",$G1766),AllocFactorMatrix,(K$4+1),FALSE)*$E1771</f>
        <v>3.5076830362432572E-3</v>
      </c>
      <c r="L1766" s="5">
        <f ca="1">VLOOKUP(CONCATENATE($F1766," ",$G1766),AllocFactorMatrix,(L$4+1),FALSE)*$E1771</f>
        <v>1.0834902868771898E-4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3.6295263634317401E-3</v>
      </c>
      <c r="O1766" s="5">
        <f ca="1">VLOOKUP(CONCATENATE($F1766," ",$G1766),AllocFactorMatrix,(O$4+1),FALSE)*$E1771</f>
        <v>2.6501093583189183E-3</v>
      </c>
      <c r="P1766" s="5">
        <f ca="1">VLOOKUP(CONCATENATE($F1766," ",$G1766),AllocFactorMatrix,(P$4+1),FALSE)*$E1771</f>
        <v>4.9265223874081206E-4</v>
      </c>
      <c r="Q1766" s="5">
        <f ca="1">VLOOKUP(CONCATENATE($F1766," ",$G1766),AllocFactorMatrix,(Q$4+1),FALSE)*$E1771</f>
        <v>2.9313395219224611E-4</v>
      </c>
      <c r="R1766" s="5">
        <f ca="1">VLOOKUP(CONCATENATE($F1766," ",$G1766),AllocFactorMatrix,(R$4+1),FALSE)*$E1771</f>
        <v>0</v>
      </c>
      <c r="S1766" s="5">
        <f t="shared" ca="1" si="878"/>
        <v>3.4358955492519764E-3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1.5148879175996869E-3</v>
      </c>
      <c r="V1766" s="5">
        <f ca="1">VLOOKUP(CONCATENATE($F1766," ",$G1766),AllocFactorMatrix,(V$4+1),FALSE)*$E1771</f>
        <v>1.0553744063999072E-2</v>
      </c>
      <c r="W1766" s="5">
        <f ca="1">VLOOKUP(CONCATENATE($F1766," ",$G1766),AllocFactorMatrix,(W$4+1),FALSE)*$E1771</f>
        <v>0</v>
      </c>
      <c r="X1766" s="5">
        <f t="shared" ca="1" si="881"/>
        <v>1.2161169250012954E-2</v>
      </c>
      <c r="Y1766" s="5">
        <f ca="1">VLOOKUP(CONCATENATE($F1766," ",$G1766),AllocFactorMatrix,(Y$4+1),FALSE)*$E1771</f>
        <v>7.9760527513654609E-4</v>
      </c>
      <c r="Z1766" s="5">
        <f ca="1">VLOOKUP(CONCATENATE($F1766," ",$G1766),AllocFactorMatrix,(Z$4+1),FALSE)*$E1771</f>
        <v>1.3296101605901657E-5</v>
      </c>
      <c r="AA1766" s="5">
        <f t="shared" ca="1" si="877"/>
        <v>8.1090137674244772E-4</v>
      </c>
      <c r="AB1766" s="5">
        <f ca="1">VLOOKUP(CONCATENATE($F1766," ",$G1766),AllocFactorMatrix,(AB$4+1),FALSE)*$E1771</f>
        <v>1.0650932111530652E-5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7.8068890595203018E-6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26.291015614385412</v>
      </c>
      <c r="I1767" s="5">
        <f ca="1">VLOOKUP(CONCATENATE($F1767," ",$G1767),AllocFactorMatrix,(I$4+1),FALSE)*$E1771</f>
        <v>17.57140706077486</v>
      </c>
      <c r="J1767" s="5">
        <f ca="1">VLOOKUP(CONCATENATE($F1767," ",$G1767),AllocFactorMatrix,(J$4+1),FALSE)*$E1771</f>
        <v>0.82827025803773213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9.2947403673678708E-2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0.42001242234685376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8.0392905303212817E-2</v>
      </c>
      <c r="U1767" s="5">
        <f ca="1">VLOOKUP(CONCATENATE($F1767," ",$G1767),AllocFactorMatrix,(U$4+1),FALSE)*$E1771</f>
        <v>1.2965556457684406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1.3769485510716535</v>
      </c>
      <c r="Y1767" s="5">
        <f ca="1">VLOOKUP(CONCATENATE($F1767," ",$G1767),AllocFactorMatrix,(Y$4+1),FALSE)*$E1771</f>
        <v>0.68001611546711793</v>
      </c>
      <c r="Z1767" s="5">
        <f ca="1">VLOOKUP(CONCATENATE($F1767," ",$G1767),AllocFactorMatrix,(Z$4+1),FALSE)*$E1771</f>
        <v>1.134533073771897E-2</v>
      </c>
      <c r="AA1767" s="5">
        <f t="shared" ca="1" si="877"/>
        <v>0.69136144620483686</v>
      </c>
      <c r="AB1767" s="5">
        <f ca="1">VLOOKUP(CONCATENATE($F1767," ",$G1767),AllocFactorMatrix,(AB$4+1),FALSE)*$E1771</f>
        <v>9.1916188963366095E-3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6.7880639424700729E-3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10.850625513086552</v>
      </c>
      <c r="I1768" s="5">
        <f ca="1">VLOOKUP(CONCATENATE($F1768," ",$G1768),AllocFactorMatrix,(I$4+1),FALSE)*$E1771</f>
        <v>8.1130284469440141</v>
      </c>
      <c r="J1768" s="5">
        <f ca="1">VLOOKUP(CONCATENATE($F1768," ",$G1768),AllocFactorMatrix,(J$4+1),FALSE)*$E1771</f>
        <v>0.39113168712535512</v>
      </c>
      <c r="K1768" s="5">
        <f ca="1">VLOOKUP(CONCATENATE($F1768," ",$G1768),AllocFactorMatrix,(K$4+1),FALSE)*$E1771</f>
        <v>1.1802072992705213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1.1802072992705213</v>
      </c>
      <c r="O1768" s="5">
        <f ca="1">VLOOKUP(CONCATENATE($F1768," ",$G1768),AllocFactorMatrix,(O$4+1),FALSE)*$E1771</f>
        <v>0.75203268474291796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0.75203268474291796</v>
      </c>
      <c r="T1768" s="5">
        <f ca="1">VLOOKUP(CONCATENATE($F1768," ",$G1768),AllocFactorMatrix,(T$4+1),FALSE)*$E1771</f>
        <v>2.0333386131339809E-2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2.0333386131339809E-2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2.87841037793921E-3</v>
      </c>
      <c r="AC1768" s="5">
        <f ca="1">VLOOKUP(CONCATENATE($F1768," ",$G1768),AllocFactorMatrix,(AC$4+1),FALSE)*$E1771</f>
        <v>9.7733103140182118E-2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1.0966319337841224</v>
      </c>
      <c r="L1769" s="5">
        <f ca="1">VLOOKUP(CONCATENATE($F1769," ",$G1769),AllocFactorMatrix,(L$4+1),FALSE)*$E1771</f>
        <v>3.4853452466111989E-2</v>
      </c>
      <c r="M1769" s="5">
        <f ca="1">VLOOKUP(CONCATENATE($F1769," ",$G1769),AllocFactorMatrix,(M$4+1),FALSE)*$E1771</f>
        <v>3.2130808731980934E-3</v>
      </c>
      <c r="N1769" s="5">
        <f t="shared" ca="1" si="876"/>
        <v>1.1346984671234324</v>
      </c>
      <c r="O1769" s="5">
        <f ca="1">VLOOKUP(CONCATENATE($F1769," ",$G1769),AllocFactorMatrix,(O$4+1),FALSE)*$E1771</f>
        <v>0.9998146356201838</v>
      </c>
      <c r="P1769" s="5">
        <f ca="1">VLOOKUP(CONCATENATE($F1769," ",$G1769),AllocFactorMatrix,(P$4+1),FALSE)*$E1771</f>
        <v>0.18534639534488034</v>
      </c>
      <c r="Q1769" s="5">
        <f ca="1">VLOOKUP(CONCATENATE($F1769," ",$G1769),AllocFactorMatrix,(Q$4+1),FALSE)*$E1771</f>
        <v>8.4216657931931158E-2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1.2732797951635815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0.72466696961821175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0.27087992267156508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0.2752894159882161</v>
      </c>
      <c r="AB1769" s="5">
        <f ca="1">VLOOKUP(CONCATENATE($F1769," ",$G1769),AllocFactorMatrix,(AB$4+1),FALSE)*$E1771</f>
        <v>4.918435093382828E-3</v>
      </c>
      <c r="AC1769" s="5">
        <f ca="1">VLOOKUP(CONCATENATE($F1769," ",$G1769),AllocFactorMatrix,(AC$4+1),FALSE)*$E1771</f>
        <v>0.10635457271015029</v>
      </c>
      <c r="AD1769" s="5">
        <f ca="1">VLOOKUP(CONCATENATE($F1769," ",$G1769),AllocFactorMatrix,(AD$4+1),FALSE)*$E1771</f>
        <v>2.1046701678192937E-2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7.2387496641964342</v>
      </c>
      <c r="J1770" s="5">
        <f ca="1">VLOOKUP(CONCATENATE($F1770," ",$G1770),AllocFactorMatrix,(J$4+1),FALSE)*$E1771</f>
        <v>1.2387884262646713</v>
      </c>
      <c r="K1770" s="5">
        <f ca="1">VLOOKUP(CONCATENATE($F1770," ",$G1770),AllocFactorMatrix,(K$4+1),FALSE)*$E1771</f>
        <v>0.35670430021948624</v>
      </c>
      <c r="L1770" s="5">
        <f ca="1">VLOOKUP(CONCATENATE($F1770," ",$G1770),AllocFactorMatrix,(L$4+1),FALSE)*$E1771</f>
        <v>5.9627731393166947E-2</v>
      </c>
      <c r="M1770" s="5">
        <f ca="1">VLOOKUP(CONCATENATE($F1770," ",$G1770),AllocFactorMatrix,(M$4+1),FALSE)*$E1771</f>
        <v>9.4208956165390909E-3</v>
      </c>
      <c r="N1770" s="5">
        <f t="shared" ca="1" si="876"/>
        <v>0.42575292722919228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3.2697262874029617E-2</v>
      </c>
      <c r="R1770" s="5">
        <f ca="1">VLOOKUP(CONCATENATE($F1770," ",$G1770),AllocFactorMatrix,(R$4+1),FALSE)*$E1771</f>
        <v>5.7068059643017215E-3</v>
      </c>
      <c r="S1770" s="5">
        <f t="shared" ca="1" si="878"/>
        <v>0.12206085329577923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1.017714025814747E-2</v>
      </c>
      <c r="V1770" s="5">
        <f ca="1">VLOOKUP(CONCATENATE($F1770," ",$G1770),AllocFactorMatrix,(V$4+1),FALSE)*$E1771</f>
        <v>4.8110050046091986E-2</v>
      </c>
      <c r="W1770" s="5">
        <f ca="1">VLOOKUP(CONCATENATE($F1770," ",$G1770),AllocFactorMatrix,(W$4+1),FALSE)*$E1771</f>
        <v>8.5633971581325352E-3</v>
      </c>
      <c r="X1770" s="5">
        <f t="shared" ca="1" si="881"/>
        <v>6.7313508657321414E-2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2.8862502584436797E-4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5.1912408364924816E-4</v>
      </c>
      <c r="AC1770" s="5">
        <f ca="1">VLOOKUP(CONCATENATE($F1770," ",$G1770),AllocFactorMatrix,(AC$4+1),FALSE)*$E1771</f>
        <v>0.79894865108751068</v>
      </c>
      <c r="AD1770" s="5">
        <f ca="1">VLOOKUP(CONCATENATE($F1770," ",$G1770),AllocFactorMatrix,(AD$4+1),FALSE)*$E1771</f>
        <v>0.22055620018431177</v>
      </c>
    </row>
    <row r="1771" spans="4:30" collapsed="1">
      <c r="D1771" s="1" t="s">
        <v>527</v>
      </c>
      <c r="E1771" s="61">
        <v>112</v>
      </c>
      <c r="F1771" s="96" t="s">
        <v>70</v>
      </c>
      <c r="G1771" s="55" t="str">
        <f>$G$15</f>
        <v>TOTAL</v>
      </c>
      <c r="H1771" s="4">
        <f t="shared" ca="1" si="875"/>
        <v>111.99999999999997</v>
      </c>
      <c r="I1771" s="5">
        <f ca="1">VLOOKUP(CONCATENATE($F1771," ",$G1771),AllocFactorMatrix,(I$4+1),FALSE)*$E1771</f>
        <v>63.229032114833906</v>
      </c>
      <c r="J1771" s="5">
        <f ca="1">VLOOKUP(CONCATENATE($F1771," ",$G1771),AllocFactorMatrix,(J$4+1),FALSE)*$E1771</f>
        <v>4.0338271319776586</v>
      </c>
      <c r="K1771" s="5">
        <f ca="1">VLOOKUP(CONCATENATE($F1771," ",$G1771),AllocFactorMatrix,(K$4+1),FALSE)*$E1771</f>
        <v>10.215237806663129</v>
      </c>
      <c r="L1771" s="5">
        <f ca="1">VLOOKUP(CONCATENATE($F1771," ",$G1771),AllocFactorMatrix,(L$4+1),FALSE)*$E1771</f>
        <v>0.33140591824298427</v>
      </c>
      <c r="M1771" s="5">
        <f ca="1">VLOOKUP(CONCATENATE($F1771," ",$G1771),AllocFactorMatrix,(M$4+1),FALSE)*$E1771</f>
        <v>2.6139043533685576E-2</v>
      </c>
      <c r="N1771" s="5">
        <f t="shared" ca="1" si="876"/>
        <v>10.572782768439799</v>
      </c>
      <c r="O1771" s="5">
        <f ca="1">VLOOKUP(CONCATENATE($F1771," ",$G1771),AllocFactorMatrix,(O$4+1),FALSE)*$E1771</f>
        <v>7.5505914463331987</v>
      </c>
      <c r="P1771" s="5">
        <f ca="1">VLOOKUP(CONCATENATE($F1771," ",$G1771),AllocFactorMatrix,(P$4+1),FALSE)*$E1771</f>
        <v>1.2703344383401354</v>
      </c>
      <c r="Q1771" s="5">
        <f ca="1">VLOOKUP(CONCATENATE($F1771," ",$G1771),AllocFactorMatrix,(Q$4+1),FALSE)*$E1771</f>
        <v>0.40974965562729582</v>
      </c>
      <c r="R1771" s="5">
        <f ca="1">VLOOKUP(CONCATENATE($F1771," ",$G1771),AllocFactorMatrix,(R$4+1),FALSE)*$E1771</f>
        <v>2.2764225985228217E-2</v>
      </c>
      <c r="S1771" s="5">
        <f t="shared" ca="1" si="878"/>
        <v>9.2534397662858581</v>
      </c>
      <c r="T1771" s="5">
        <f ca="1">VLOOKUP(CONCATENATE($F1771," ",$G1771),AllocFactorMatrix,(T$4+1),FALSE)*$E1771</f>
        <v>0.26096737553176602</v>
      </c>
      <c r="U1771" s="5">
        <f ca="1">VLOOKUP(CONCATENATE($F1771," ",$G1771),AllocFactorMatrix,(U$4+1),FALSE)*$E1771</f>
        <v>3.9672110352686261</v>
      </c>
      <c r="V1771" s="5">
        <f ca="1">VLOOKUP(CONCATENATE($F1771," ",$G1771),AllocFactorMatrix,(V$4+1),FALSE)*$E1771</f>
        <v>14.375452540030171</v>
      </c>
      <c r="W1771" s="5">
        <f ca="1">VLOOKUP(CONCATENATE($F1771," ",$G1771),AllocFactorMatrix,(W$4+1),FALSE)*$E1771</f>
        <v>2.6288491916004944</v>
      </c>
      <c r="X1771" s="5">
        <f t="shared" ca="1" si="881"/>
        <v>21.232480142431058</v>
      </c>
      <c r="Y1771" s="5">
        <f ca="1">VLOOKUP(CONCATENATE($F1771," ",$G1771),AllocFactorMatrix,(Y$4+1),FALSE)*$E1771</f>
        <v>2.3142873484337567</v>
      </c>
      <c r="Z1771" s="5">
        <f ca="1">VLOOKUP(CONCATENATE($F1771," ",$G1771),AllocFactorMatrix,(Z$4+1),FALSE)*$E1771</f>
        <v>3.3928466317433389E-2</v>
      </c>
      <c r="AA1771" s="5">
        <f t="shared" ca="1" si="877"/>
        <v>2.3482158147511902</v>
      </c>
      <c r="AB1771" s="5">
        <f ca="1">VLOOKUP(CONCATENATE($F1771," ",$G1771),AllocFactorMatrix,(AB$4+1),FALSE)*$E1771</f>
        <v>3.1364054917838245E-2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0.26429645462757545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427105.22420155653</v>
      </c>
      <c r="I1772" s="5">
        <f ca="1">VLOOKUP(CONCATENATE($F1772," ",$G1772),AllocFactorMatrix,(I$4+1),FALSE)*$E1779</f>
        <v>190488.00981062124</v>
      </c>
      <c r="J1772" s="5">
        <f ca="1">VLOOKUP(CONCATENATE($F1772," ",$G1772),AllocFactorMatrix,(J$4+1),FALSE)*$E1779</f>
        <v>12614.556116860602</v>
      </c>
      <c r="K1772" s="5">
        <f ca="1">VLOOKUP(CONCATENATE($F1772," ",$G1772),AllocFactorMatrix,(K$4+1),FALSE)*$E1779</f>
        <v>43557.325331076005</v>
      </c>
      <c r="L1772" s="5">
        <f ca="1">VLOOKUP(CONCATENATE($F1772," ",$G1772),AllocFactorMatrix,(L$4+1),FALSE)*$E1779</f>
        <v>1287.2154076925274</v>
      </c>
      <c r="M1772" s="5">
        <f ca="1">VLOOKUP(CONCATENATE($F1772," ",$G1772),AllocFactorMatrix,(M$4+1),FALSE)*$E1779</f>
        <v>125.3802342769616</v>
      </c>
      <c r="N1772" s="5">
        <f t="shared" ca="1" si="876"/>
        <v>44969.920973045497</v>
      </c>
      <c r="O1772" s="5">
        <f ca="1">VLOOKUP(CONCATENATE($F1772," ",$G1772),AllocFactorMatrix,(O$4+1),FALSE)*$E1779</f>
        <v>33390.432286709096</v>
      </c>
      <c r="P1772" s="5">
        <f ca="1">VLOOKUP(CONCATENATE($F1772," ",$G1772),AllocFactorMatrix,(P$4+1),FALSE)*$E1779</f>
        <v>6384.3194448473241</v>
      </c>
      <c r="Q1772" s="5">
        <f ca="1">VLOOKUP(CONCATENATE($F1772," ",$G1772),AllocFactorMatrix,(Q$4+1),FALSE)*$E1779</f>
        <v>2749.2451813318298</v>
      </c>
      <c r="R1772" s="5">
        <f ca="1">VLOOKUP(CONCATENATE($F1772," ",$G1772),AllocFactorMatrix,(R$4+1),FALSE)*$E1779</f>
        <v>120.72161185427187</v>
      </c>
      <c r="S1772" s="5">
        <f t="shared" ca="1" si="878"/>
        <v>42644.718524742522</v>
      </c>
      <c r="T1772" s="5">
        <f ca="1">VLOOKUP(CONCATENATE($F1772," ",$G1772),AllocFactorMatrix,(T$4+1),FALSE)*$E1779</f>
        <v>994.7513684534805</v>
      </c>
      <c r="U1772" s="5">
        <f ca="1">VLOOKUP(CONCATENATE($F1772," ",$G1772),AllocFactorMatrix,(U$4+1),FALSE)*$E1779</f>
        <v>17268.973111301882</v>
      </c>
      <c r="V1772" s="5">
        <f ca="1">VLOOKUP(CONCATENATE($F1772," ",$G1772),AllocFactorMatrix,(V$4+1),FALSE)*$E1779</f>
        <v>93006.939947065577</v>
      </c>
      <c r="W1772" s="5">
        <f ca="1">VLOOKUP(CONCATENATE($F1772," ",$G1772),AllocFactorMatrix,(W$4+1),FALSE)*$E1779</f>
        <v>15186.185407141042</v>
      </c>
      <c r="X1772" s="5">
        <f ca="1">SUBTOTAL(9,T1772:W1772)</f>
        <v>126456.84983396198</v>
      </c>
      <c r="Y1772" s="5">
        <f ca="1">VLOOKUP(CONCATENATE($F1772," ",$G1772),AllocFactorMatrix,(Y$4+1),FALSE)*$E1779</f>
        <v>9632.6261962475182</v>
      </c>
      <c r="Z1772" s="5">
        <f ca="1">VLOOKUP(CONCATENATE($F1772," ",$G1772),AllocFactorMatrix,(Z$4+1),FALSE)*$E1779</f>
        <v>152.71281775115028</v>
      </c>
      <c r="AA1772" s="5">
        <f t="shared" ca="1" si="877"/>
        <v>9785.3390139986677</v>
      </c>
      <c r="AB1772" s="5">
        <f ca="1">VLOOKUP(CONCATENATE($F1772," ",$G1772),AllocFactorMatrix,(AB$4+1),FALSE)*$E1779</f>
        <v>145.82992832598333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-33953.942332512139</v>
      </c>
      <c r="I1773" s="5">
        <f ca="1">VLOOKUP(CONCATENATE($F1773," ",$G1773),AllocFactorMatrix,(I$4+1),FALSE)*$E1779</f>
        <v>-26163.586868596256</v>
      </c>
      <c r="J1773" s="5">
        <f ca="1">VLOOKUP(CONCATENATE($F1773," ",$G1773),AllocFactorMatrix,(J$4+1),FALSE)*$E1779</f>
        <v>238.16693847463964</v>
      </c>
      <c r="K1773" s="5">
        <f ca="1">VLOOKUP(CONCATENATE($F1773," ",$G1773),AllocFactorMatrix,(K$4+1),FALSE)*$E1779</f>
        <v>-451.30388578262244</v>
      </c>
      <c r="L1773" s="5">
        <f ca="1">VLOOKUP(CONCATENATE($F1773," ",$G1773),AllocFactorMatrix,(L$4+1),FALSE)*$E1779</f>
        <v>-35.964731246964853</v>
      </c>
      <c r="M1773" s="5">
        <f ca="1">VLOOKUP(CONCATENATE($F1773," ",$G1773),AllocFactorMatrix,(M$4+1),FALSE)*$E1779</f>
        <v>30.560872202251314</v>
      </c>
      <c r="N1773" s="5">
        <f t="shared" ca="1" si="876"/>
        <v>-456.707744827336</v>
      </c>
      <c r="O1773" s="5">
        <f ca="1">VLOOKUP(CONCATENATE($F1773," ",$G1773),AllocFactorMatrix,(O$4+1),FALSE)*$E1779</f>
        <v>-354.56157200812788</v>
      </c>
      <c r="P1773" s="5">
        <f ca="1">VLOOKUP(CONCATENATE($F1773," ",$G1773),AllocFactorMatrix,(P$4+1),FALSE)*$E1779</f>
        <v>11.264272713477961</v>
      </c>
      <c r="Q1773" s="5">
        <f ca="1">VLOOKUP(CONCATENATE($F1773," ",$G1773),AllocFactorMatrix,(Q$4+1),FALSE)*$E1779</f>
        <v>-51.014279884572566</v>
      </c>
      <c r="R1773" s="5">
        <f ca="1">VLOOKUP(CONCATENATE($F1773," ",$G1773),AllocFactorMatrix,(R$4+1),FALSE)*$E1779</f>
        <v>-3.6846078226767598</v>
      </c>
      <c r="S1773" s="5">
        <f t="shared" ca="1" si="878"/>
        <v>-397.99618700189922</v>
      </c>
      <c r="T1773" s="5">
        <f ca="1">VLOOKUP(CONCATENATE($F1773," ",$G1773),AllocFactorMatrix,(T$4+1),FALSE)*$E1779</f>
        <v>-88.133887073100226</v>
      </c>
      <c r="U1773" s="5">
        <f ca="1">VLOOKUP(CONCATENATE($F1773," ",$G1773),AllocFactorMatrix,(U$4+1),FALSE)*$E1779</f>
        <v>-900.23531361863809</v>
      </c>
      <c r="V1773" s="5">
        <f ca="1">VLOOKUP(CONCATENATE($F1773," ",$G1773),AllocFactorMatrix,(V$4+1),FALSE)*$E1779</f>
        <v>-4350.3729765702692</v>
      </c>
      <c r="W1773" s="5">
        <f ca="1">VLOOKUP(CONCATENATE($F1773," ",$G1773),AllocFactorMatrix,(W$4+1),FALSE)*$E1779</f>
        <v>-1445.0346759575139</v>
      </c>
      <c r="X1773" s="5">
        <f t="shared" ref="X1773:X1779" ca="1" si="882">SUBTOTAL(9,T1773:W1773)</f>
        <v>-6783.7768532195214</v>
      </c>
      <c r="Y1773" s="5">
        <f ca="1">VLOOKUP(CONCATENATE($F1773," ",$G1773),AllocFactorMatrix,(Y$4+1),FALSE)*$E1779</f>
        <v>-384.06151479750611</v>
      </c>
      <c r="Z1773" s="5">
        <f ca="1">VLOOKUP(CONCATENATE($F1773," ",$G1773),AllocFactorMatrix,(Z$4+1),FALSE)*$E1779</f>
        <v>-10.478884335262826</v>
      </c>
      <c r="AA1773" s="5">
        <f t="shared" ca="1" si="877"/>
        <v>-394.54039913276893</v>
      </c>
      <c r="AB1773" s="5">
        <f ca="1">VLOOKUP(CONCATENATE($F1773," ",$G1773),AllocFactorMatrix,(AB$4+1),FALSE)*$E1779</f>
        <v>4.4987817910046379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-7127.0858933269001</v>
      </c>
      <c r="I1774" s="5">
        <f ca="1">VLOOKUP(CONCATENATE($F1774," ",$G1774),AllocFactorMatrix,(I$4+1),FALSE)*$E1779</f>
        <v>-5507.1847712580138</v>
      </c>
      <c r="J1774" s="5">
        <f ca="1">VLOOKUP(CONCATENATE($F1774," ",$G1774),AllocFactorMatrix,(J$4+1),FALSE)*$E1779</f>
        <v>43.880525316837698</v>
      </c>
      <c r="K1774" s="5">
        <f ca="1">VLOOKUP(CONCATENATE($F1774," ",$G1774),AllocFactorMatrix,(K$4+1),FALSE)*$E1779</f>
        <v>-105.74337474768066</v>
      </c>
      <c r="L1774" s="5">
        <f ca="1">VLOOKUP(CONCATENATE($F1774," ",$G1774),AllocFactorMatrix,(L$4+1),FALSE)*$E1779</f>
        <v>-7.6559956429650704</v>
      </c>
      <c r="M1774" s="5">
        <f ca="1">VLOOKUP(CONCATENATE($F1774," ",$G1774),AllocFactorMatrix,(M$4+1),FALSE)*$E1779</f>
        <v>10.355957172607239</v>
      </c>
      <c r="N1774" s="5">
        <f t="shared" ca="1" si="876"/>
        <v>-103.04341321803849</v>
      </c>
      <c r="O1774" s="5">
        <f ca="1">VLOOKUP(CONCATENATE($F1774," ",$G1774),AllocFactorMatrix,(O$4+1),FALSE)*$E1779</f>
        <v>-81.901849231418609</v>
      </c>
      <c r="P1774" s="5">
        <f ca="1">VLOOKUP(CONCATENATE($F1774," ",$G1774),AllocFactorMatrix,(P$4+1),FALSE)*$E1779</f>
        <v>4.706964994249966E-2</v>
      </c>
      <c r="Q1774" s="5">
        <f ca="1">VLOOKUP(CONCATENATE($F1774," ",$G1774),AllocFactorMatrix,(Q$4+1),FALSE)*$E1779</f>
        <v>-14.839236992062398</v>
      </c>
      <c r="R1774" s="5">
        <f ca="1">VLOOKUP(CONCATENATE($F1774," ",$G1774),AllocFactorMatrix,(R$4+1),FALSE)*$E1779</f>
        <v>0</v>
      </c>
      <c r="S1774" s="5">
        <f t="shared" ca="1" si="878"/>
        <v>-96.694016573538505</v>
      </c>
      <c r="T1774" s="5">
        <f ca="1">VLOOKUP(CONCATENATE($F1774," ",$G1774),AllocFactorMatrix,(T$4+1),FALSE)*$E1779</f>
        <v>-17.99240578266415</v>
      </c>
      <c r="U1774" s="5">
        <f ca="1">VLOOKUP(CONCATENATE($F1774," ",$G1774),AllocFactorMatrix,(U$4+1),FALSE)*$E1779</f>
        <v>-186.32490930455651</v>
      </c>
      <c r="V1774" s="5">
        <f ca="1">VLOOKUP(CONCATENATE($F1774," ",$G1774),AllocFactorMatrix,(V$4+1),FALSE)*$E1779</f>
        <v>-1189.9558501493682</v>
      </c>
      <c r="W1774" s="5">
        <f ca="1">VLOOKUP(CONCATENATE($F1774," ",$G1774),AllocFactorMatrix,(W$4+1),FALSE)*$E1779</f>
        <v>0</v>
      </c>
      <c r="X1774" s="5">
        <f t="shared" ca="1" si="882"/>
        <v>-1394.2731652365887</v>
      </c>
      <c r="Y1774" s="5">
        <f ca="1">VLOOKUP(CONCATENATE($F1774," ",$G1774),AllocFactorMatrix,(Y$4+1),FALSE)*$E1779</f>
        <v>-78.521538792318552</v>
      </c>
      <c r="Z1774" s="5">
        <f ca="1">VLOOKUP(CONCATENATE($F1774," ",$G1774),AllocFactorMatrix,(Z$4+1),FALSE)*$E1779</f>
        <v>-2.0980089019336634</v>
      </c>
      <c r="AA1774" s="5">
        <f t="shared" ca="1" si="877"/>
        <v>-80.619547694252219</v>
      </c>
      <c r="AB1774" s="5">
        <f ca="1">VLOOKUP(CONCATENATE($F1774," ",$G1774),AllocFactorMatrix,(AB$4+1),FALSE)*$E1779</f>
        <v>0.864332254735656</v>
      </c>
      <c r="AC1774" s="5">
        <f ca="1">VLOOKUP(CONCATENATE($F1774," ",$G1774),AllocFactorMatrix,(AC$4+1),FALSE)*$E1779</f>
        <v>8.0876453422505783</v>
      </c>
      <c r="AD1774" s="5">
        <f ca="1">VLOOKUP(CONCATENATE($F1774," ",$G1774),AllocFactorMatrix,(AD$4+1),FALSE)*$E1779</f>
        <v>1.8965177397076645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112237.50189457745</v>
      </c>
      <c r="I1775" s="5">
        <f ca="1">VLOOKUP(CONCATENATE($F1775," ",$G1775),AllocFactorMatrix,(I$4+1),FALSE)*$E1779</f>
        <v>63867.830968635659</v>
      </c>
      <c r="J1775" s="5">
        <f ca="1">VLOOKUP(CONCATENATE($F1775," ",$G1775),AllocFactorMatrix,(J$4+1),FALSE)*$E1779</f>
        <v>5117.3118850223154</v>
      </c>
      <c r="K1775" s="5">
        <f ca="1">VLOOKUP(CONCATENATE($F1775," ",$G1775),AllocFactorMatrix,(K$4+1),FALSE)*$E1779</f>
        <v>16936.273122955503</v>
      </c>
      <c r="L1775" s="5">
        <f ca="1">VLOOKUP(CONCATENATE($F1775," ",$G1775),AllocFactorMatrix,(L$4+1),FALSE)*$E1779</f>
        <v>481.82310522053672</v>
      </c>
      <c r="M1775" s="5">
        <f ca="1">VLOOKUP(CONCATENATE($F1775," ",$G1775),AllocFactorMatrix,(M$4+1),FALSE)*$E1779</f>
        <v>0</v>
      </c>
      <c r="N1775" s="5">
        <f t="shared" ca="1" si="876"/>
        <v>17418.09622817604</v>
      </c>
      <c r="O1775" s="5">
        <f ca="1">VLOOKUP(CONCATENATE($F1775," ",$G1775),AllocFactorMatrix,(O$4+1),FALSE)*$E1779</f>
        <v>12806.162647026591</v>
      </c>
      <c r="P1775" s="5">
        <f ca="1">VLOOKUP(CONCATENATE($F1775," ",$G1775),AllocFactorMatrix,(P$4+1),FALSE)*$E1779</f>
        <v>2486.8719338341857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15293.034580860776</v>
      </c>
      <c r="T1775" s="5">
        <f ca="1">VLOOKUP(CONCATENATE($F1775," ",$G1775),AllocFactorMatrix,(T$4+1),FALSE)*$E1779</f>
        <v>348.01339232027686</v>
      </c>
      <c r="U1775" s="5">
        <f ca="1">VLOOKUP(CONCATENATE($F1775," ",$G1775),AllocFactorMatrix,(U$4+1),FALSE)*$E1779</f>
        <v>6294.6626006202359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6642.6759929405125</v>
      </c>
      <c r="Y1775" s="5">
        <f ca="1">VLOOKUP(CONCATENATE($F1775," ",$G1775),AllocFactorMatrix,(Y$4+1),FALSE)*$E1779</f>
        <v>3485.3447434699128</v>
      </c>
      <c r="Z1775" s="5">
        <f ca="1">VLOOKUP(CONCATENATE($F1775," ",$G1775),AllocFactorMatrix,(Z$4+1),FALSE)*$E1779</f>
        <v>52.772728161571315</v>
      </c>
      <c r="AA1775" s="5">
        <f t="shared" ca="1" si="877"/>
        <v>3538.117471631484</v>
      </c>
      <c r="AB1775" s="5">
        <f ca="1">VLOOKUP(CONCATENATE($F1775," ",$G1775),AllocFactorMatrix,(AB$4+1),FALSE)*$E1779</f>
        <v>60.49743341815519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53.206278122641947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47725.152202986923</v>
      </c>
      <c r="I1776" s="5">
        <f ca="1">VLOOKUP(CONCATENATE($F1776," ",$G1776),AllocFactorMatrix,(I$4+1),FALSE)*$E1779</f>
        <v>30318.374408259209</v>
      </c>
      <c r="J1776" s="5">
        <f ca="1">VLOOKUP(CONCATENATE($F1776," ",$G1776),AllocFactorMatrix,(J$4+1),FALSE)*$E1779</f>
        <v>2694.3204193795582</v>
      </c>
      <c r="K1776" s="5">
        <f ca="1">VLOOKUP(CONCATENATE($F1776," ",$G1776),AllocFactorMatrix,(K$4+1),FALSE)*$E1779</f>
        <v>7330.6541703418916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7330.6541703418916</v>
      </c>
      <c r="O1776" s="5">
        <f ca="1">VLOOKUP(CONCATENATE($F1776," ",$G1776),AllocFactorMatrix,(O$4+1),FALSE)*$E1779</f>
        <v>4707.5624759316161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4707.5624759316161</v>
      </c>
      <c r="T1776" s="5">
        <f ca="1">VLOOKUP(CONCATENATE($F1776," ",$G1776),AllocFactorMatrix,(T$4+1),FALSE)*$E1779</f>
        <v>93.611020404692184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93.611020404692184</v>
      </c>
      <c r="Y1776" s="5">
        <f ca="1">VLOOKUP(CONCATENATE($F1776," ",$G1776),AllocFactorMatrix,(Y$4+1),FALSE)*$E1779</f>
        <v>1548.759656976667</v>
      </c>
      <c r="Z1776" s="5">
        <f ca="1">VLOOKUP(CONCATENATE($F1776," ",$G1776),AllocFactorMatrix,(Z$4+1),FALSE)*$E1779</f>
        <v>0</v>
      </c>
      <c r="AA1776" s="5">
        <f t="shared" ca="1" si="877"/>
        <v>1548.759656976667</v>
      </c>
      <c r="AB1776" s="5">
        <f ca="1">VLOOKUP(CONCATENATE($F1776," ",$G1776),AllocFactorMatrix,(AB$4+1),FALSE)*$E1779</f>
        <v>21.231680740901332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142.10875951702471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362648.83955098962</v>
      </c>
      <c r="I1777" s="5">
        <f ca="1">VLOOKUP(CONCATENATE($F1777," ",$G1777),AllocFactorMatrix,(I$4+1),FALSE)*$E1779</f>
        <v>138001.12089185885</v>
      </c>
      <c r="J1777" s="5">
        <f ca="1">VLOOKUP(CONCATENATE($F1777," ",$G1777),AllocFactorMatrix,(J$4+1),FALSE)*$E1779</f>
        <v>8797.286607789425</v>
      </c>
      <c r="K1777" s="5">
        <f ca="1">VLOOKUP(CONCATENATE($F1777," ",$G1777),AllocFactorMatrix,(K$4+1),FALSE)*$E1779</f>
        <v>29562.475811832672</v>
      </c>
      <c r="L1777" s="5">
        <f ca="1">VLOOKUP(CONCATENATE($F1777," ",$G1777),AllocFactorMatrix,(L$4+1),FALSE)*$E1779</f>
        <v>850.10367619486658</v>
      </c>
      <c r="M1777" s="5">
        <f ca="1">VLOOKUP(CONCATENATE($F1777," ",$G1777),AllocFactorMatrix,(M$4+1),FALSE)*$E1779</f>
        <v>40.494762974527312</v>
      </c>
      <c r="N1777" s="5">
        <f t="shared" ca="1" si="876"/>
        <v>30453.074251002065</v>
      </c>
      <c r="O1777" s="5">
        <f ca="1">VLOOKUP(CONCATENATE($F1777," ",$G1777),AllocFactorMatrix,(O$4+1),FALSE)*$E1779</f>
        <v>27465.096486313138</v>
      </c>
      <c r="P1777" s="5">
        <f ca="1">VLOOKUP(CONCATENATE($F1777," ",$G1777),AllocFactorMatrix,(P$4+1),FALSE)*$E1779</f>
        <v>5163.1642512909684</v>
      </c>
      <c r="Q1777" s="5">
        <f ca="1">VLOOKUP(CONCATENATE($F1777," ",$G1777),AllocFactorMatrix,(Q$4+1),FALSE)*$E1779</f>
        <v>2276.5086485905626</v>
      </c>
      <c r="R1777" s="5">
        <f ca="1">VLOOKUP(CONCATENATE($F1777," ",$G1777),AllocFactorMatrix,(R$4+1),FALSE)*$E1779</f>
        <v>105.48908232432538</v>
      </c>
      <c r="S1777" s="5">
        <f t="shared" ca="1" si="878"/>
        <v>35010.258468518994</v>
      </c>
      <c r="T1777" s="5">
        <f ca="1">VLOOKUP(CONCATENATE($F1777," ",$G1777),AllocFactorMatrix,(T$4+1),FALSE)*$E1779</f>
        <v>1026.6597864681066</v>
      </c>
      <c r="U1777" s="5">
        <f ca="1">VLOOKUP(CONCATENATE($F1777," ",$G1777),AllocFactorMatrix,(U$4+1),FALSE)*$E1779</f>
        <v>17634.588308409358</v>
      </c>
      <c r="V1777" s="5">
        <f ca="1">VLOOKUP(CONCATENATE($F1777," ",$G1777),AllocFactorMatrix,(V$4+1),FALSE)*$E1779</f>
        <v>101857.7740569312</v>
      </c>
      <c r="W1777" s="5">
        <f ca="1">VLOOKUP(CONCATENATE($F1777," ",$G1777),AllocFactorMatrix,(W$4+1),FALSE)*$E1779</f>
        <v>18582.995851526808</v>
      </c>
      <c r="X1777" s="5">
        <f t="shared" ca="1" si="882"/>
        <v>139102.01800333546</v>
      </c>
      <c r="Y1777" s="5">
        <f ca="1">VLOOKUP(CONCATENATE($F1777," ",$G1777),AllocFactorMatrix,(Y$4+1),FALSE)*$E1779</f>
        <v>7314.4936695938541</v>
      </c>
      <c r="Z1777" s="5">
        <f ca="1">VLOOKUP(CONCATENATE($F1777," ",$G1777),AllocFactorMatrix,(Z$4+1),FALSE)*$E1779</f>
        <v>118.99130113632533</v>
      </c>
      <c r="AA1777" s="5">
        <f t="shared" ca="1" si="877"/>
        <v>7433.4849707301792</v>
      </c>
      <c r="AB1777" s="5">
        <f ca="1">VLOOKUP(CONCATENATE($F1777," ",$G1777),AllocFactorMatrix,(AB$4+1),FALSE)*$E1779</f>
        <v>134.922208209068</v>
      </c>
      <c r="AC1777" s="5">
        <f ca="1">VLOOKUP(CONCATENATE($F1777," ",$G1777),AllocFactorMatrix,(AC$4+1),FALSE)*$E1779</f>
        <v>3150.5174133924797</v>
      </c>
      <c r="AD1777" s="5">
        <f ca="1">VLOOKUP(CONCATENATE($F1777," ",$G1777),AllocFactorMatrix,(AD$4+1),FALSE)*$E1779</f>
        <v>566.15673615307969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42819.310375728724</v>
      </c>
      <c r="I1778" s="5">
        <f ca="1">VLOOKUP(CONCATENATE($F1778," ",$G1778),AllocFactorMatrix,(I$4+1),FALSE)*$E1779</f>
        <v>20250.22802677063</v>
      </c>
      <c r="J1778" s="5">
        <f ca="1">VLOOKUP(CONCATENATE($F1778," ",$G1778),AllocFactorMatrix,(J$4+1),FALSE)*$E1779</f>
        <v>5905.1063530926585</v>
      </c>
      <c r="K1778" s="5">
        <f ca="1">VLOOKUP(CONCATENATE($F1778," ",$G1778),AllocFactorMatrix,(K$4+1),FALSE)*$E1779</f>
        <v>1568.7779479526898</v>
      </c>
      <c r="L1778" s="5">
        <f ca="1">VLOOKUP(CONCATENATE($F1778," ",$G1778),AllocFactorMatrix,(L$4+1),FALSE)*$E1779</f>
        <v>382.12290003661889</v>
      </c>
      <c r="M1778" s="5">
        <f ca="1">VLOOKUP(CONCATENATE($F1778," ",$G1778),AllocFactorMatrix,(M$4+1),FALSE)*$E1779</f>
        <v>96.602404263380464</v>
      </c>
      <c r="N1778" s="5">
        <f t="shared" ca="1" si="876"/>
        <v>2047.5032522526892</v>
      </c>
      <c r="O1778" s="5">
        <f ca="1">VLOOKUP(CONCATENATE($F1778," ",$G1778),AllocFactorMatrix,(O$4+1),FALSE)*$E1779</f>
        <v>390.4714940244055</v>
      </c>
      <c r="P1778" s="5">
        <f ca="1">VLOOKUP(CONCATENATE($F1778," ",$G1778),AllocFactorMatrix,(P$4+1),FALSE)*$E1779</f>
        <v>116.35163207815131</v>
      </c>
      <c r="Q1778" s="5">
        <f ca="1">VLOOKUP(CONCATENATE($F1778," ",$G1778),AllocFactorMatrix,(Q$4+1),FALSE)*$E1779</f>
        <v>226.0802319378038</v>
      </c>
      <c r="R1778" s="5">
        <f ca="1">VLOOKUP(CONCATENATE($F1778," ",$G1778),AllocFactorMatrix,(R$4+1),FALSE)*$E1779</f>
        <v>38.10042527945523</v>
      </c>
      <c r="S1778" s="5">
        <f t="shared" ca="1" si="878"/>
        <v>771.00378331981574</v>
      </c>
      <c r="T1778" s="5">
        <f ca="1">VLOOKUP(CONCATENATE($F1778," ",$G1778),AllocFactorMatrix,(T$4+1),FALSE)*$E1779</f>
        <v>2.1071091095750756</v>
      </c>
      <c r="U1778" s="5">
        <f ca="1">VLOOKUP(CONCATENATE($F1778," ",$G1778),AllocFactorMatrix,(U$4+1),FALSE)*$E1779</f>
        <v>57.22074572703923</v>
      </c>
      <c r="V1778" s="5">
        <f ca="1">VLOOKUP(CONCATENATE($F1778," ",$G1778),AllocFactorMatrix,(V$4+1),FALSE)*$E1779</f>
        <v>301.96336763060049</v>
      </c>
      <c r="W1778" s="5">
        <f ca="1">VLOOKUP(CONCATENATE($F1778," ",$G1778),AllocFactorMatrix,(W$4+1),FALSE)*$E1779</f>
        <v>45.628038210732498</v>
      </c>
      <c r="X1778" s="5">
        <f t="shared" ca="1" si="882"/>
        <v>406.91926067794725</v>
      </c>
      <c r="Y1778" s="5">
        <f ca="1">VLOOKUP(CONCATENATE($F1778," ",$G1778),AllocFactorMatrix,(Y$4+1),FALSE)*$E1779</f>
        <v>97.83698802253879</v>
      </c>
      <c r="Z1778" s="5">
        <f ca="1">VLOOKUP(CONCATENATE($F1778," ",$G1778),AllocFactorMatrix,(Z$4+1),FALSE)*$E1779</f>
        <v>1.5647825521482883</v>
      </c>
      <c r="AA1778" s="5">
        <f t="shared" ca="1" si="877"/>
        <v>99.401770574687077</v>
      </c>
      <c r="AB1778" s="5">
        <f ca="1">VLOOKUP(CONCATENATE($F1778," ",$G1778),AllocFactorMatrix,(AB$4+1),FALSE)*$E1779</f>
        <v>2.6141333457528151</v>
      </c>
      <c r="AC1778" s="5">
        <f ca="1">VLOOKUP(CONCATENATE($F1778," ",$G1778),AllocFactorMatrix,(AC$4+1),FALSE)*$E1779</f>
        <v>11417.659267448385</v>
      </c>
      <c r="AD1778" s="5">
        <f ca="1">VLOOKUP(CONCATENATE($F1778," ",$G1778),AllocFactorMatrix,(AD$4+1),FALSE)*$E1779</f>
        <v>1918.8745282461541</v>
      </c>
    </row>
    <row r="1779" spans="4:30" collapsed="1">
      <c r="D1779" s="1" t="s">
        <v>528</v>
      </c>
      <c r="E1779" s="61">
        <v>951455</v>
      </c>
      <c r="F1779" s="96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289385.86862318794</v>
      </c>
      <c r="I1780" s="5">
        <f ca="1">VLOOKUP(CONCATENATE($F1780," ",$G1780),AllocFactorMatrix,(I$4+1),FALSE)*$E1787</f>
        <v>142546.55656237758</v>
      </c>
      <c r="J1780" s="5">
        <f ca="1">VLOOKUP(CONCATENATE($F1780," ",$G1780),AllocFactorMatrix,(J$4+1),FALSE)*$E1787</f>
        <v>7046.5856416524512</v>
      </c>
      <c r="K1780" s="5">
        <f ca="1">VLOOKUP(CONCATENATE($F1780," ",$G1780),AllocFactorMatrix,(K$4+1),FALSE)*$E1787</f>
        <v>25811.239360016305</v>
      </c>
      <c r="L1780" s="5">
        <f ca="1">VLOOKUP(CONCATENATE($F1780," ",$G1780),AllocFactorMatrix,(L$4+1),FALSE)*$E1787</f>
        <v>812.44617488745541</v>
      </c>
      <c r="M1780" s="5">
        <f ca="1">VLOOKUP(CONCATENATE($F1780," ",$G1780),AllocFactorMatrix,(M$4+1),FALSE)*$E1787</f>
        <v>76.188602589355341</v>
      </c>
      <c r="N1780" s="5">
        <f t="shared" ca="1" si="876"/>
        <v>26699.874137493116</v>
      </c>
      <c r="O1780" s="5">
        <f ca="1">VLOOKUP(CONCATENATE($F1780," ",$G1780),AllocFactorMatrix,(O$4+1),FALSE)*$E1787</f>
        <v>19620.557129701036</v>
      </c>
      <c r="P1780" s="5">
        <f ca="1">VLOOKUP(CONCATENATE($F1780," ",$G1780),AllocFactorMatrix,(P$4+1),FALSE)*$E1787</f>
        <v>3655.8814175575753</v>
      </c>
      <c r="Q1780" s="5">
        <f ca="1">VLOOKUP(CONCATENATE($F1780," ",$G1780),AllocFactorMatrix,(Q$4+1),FALSE)*$E1787</f>
        <v>1652.0247400805181</v>
      </c>
      <c r="R1780" s="5">
        <f ca="1">VLOOKUP(CONCATENATE($F1780," ",$G1780),AllocFactorMatrix,(R$4+1),FALSE)*$E1787</f>
        <v>74.289705913339446</v>
      </c>
      <c r="S1780" s="5">
        <f t="shared" ca="1" si="878"/>
        <v>25002.752993252467</v>
      </c>
      <c r="T1780" s="5">
        <f ca="1">VLOOKUP(CONCATENATE($F1780," ",$G1780),AllocFactorMatrix,(T$4+1),FALSE)*$E1787</f>
        <v>685.39631543409303</v>
      </c>
      <c r="U1780" s="5">
        <f ca="1">VLOOKUP(CONCATENATE($F1780," ",$G1780),AllocFactorMatrix,(U$4+1),FALSE)*$E1787</f>
        <v>11216.393922991563</v>
      </c>
      <c r="V1780" s="5">
        <f ca="1">VLOOKUP(CONCATENATE($F1780," ",$G1780),AllocFactorMatrix,(V$4+1),FALSE)*$E1787</f>
        <v>59278.957046228461</v>
      </c>
      <c r="W1780" s="5">
        <f ca="1">VLOOKUP(CONCATENATE($F1780," ",$G1780),AllocFactorMatrix,(W$4+1),FALSE)*$E1787</f>
        <v>10704.797137469401</v>
      </c>
      <c r="X1780" s="5">
        <f ca="1">SUBTOTAL(9,T1780:W1780)</f>
        <v>81885.544422123523</v>
      </c>
      <c r="Y1780" s="5">
        <f ca="1">VLOOKUP(CONCATENATE($F1780," ",$G1780),AllocFactorMatrix,(Y$4+1),FALSE)*$E1787</f>
        <v>6025.4419606209376</v>
      </c>
      <c r="Z1780" s="5">
        <f ca="1">VLOOKUP(CONCATENATE($F1780," ",$G1780),AllocFactorMatrix,(Z$4+1),FALSE)*$E1787</f>
        <v>100.92384964150696</v>
      </c>
      <c r="AA1780" s="5">
        <f t="shared" ca="1" si="877"/>
        <v>6126.3658102624449</v>
      </c>
      <c r="AB1780" s="5">
        <f ca="1">VLOOKUP(CONCATENATE($F1780," ",$G1780),AllocFactorMatrix,(AB$4+1),FALSE)*$E1787</f>
        <v>78.189056026348297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94.309574902597717</v>
      </c>
      <c r="L1781" s="5">
        <f ca="1">VLOOKUP(CONCATENATE($F1781," ",$G1781),AllocFactorMatrix,(L$4+1),FALSE)*$E1787</f>
        <v>2.9685305814323004</v>
      </c>
      <c r="M1781" s="5">
        <f ca="1">VLOOKUP(CONCATENATE($F1781," ",$G1781),AllocFactorMatrix,(M$4+1),FALSE)*$E1787</f>
        <v>0.27837929912639892</v>
      </c>
      <c r="N1781" s="5">
        <f t="shared" ca="1" si="876"/>
        <v>97.556484783156421</v>
      </c>
      <c r="O1781" s="5">
        <f ca="1">VLOOKUP(CONCATENATE($F1781," ",$G1781),AllocFactorMatrix,(O$4+1),FALSE)*$E1787</f>
        <v>71.689947795403683</v>
      </c>
      <c r="P1781" s="5">
        <f ca="1">VLOOKUP(CONCATENATE($F1781," ",$G1781),AllocFactorMatrix,(P$4+1),FALSE)*$E1787</f>
        <v>13.357925885506319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0.27144107598255285</v>
      </c>
      <c r="S1781" s="5">
        <f t="shared" ca="1" si="878"/>
        <v>91.355512739966457</v>
      </c>
      <c r="T1781" s="5">
        <f ca="1">VLOOKUP(CONCATENATE($F1781," ",$G1781),AllocFactorMatrix,(T$4+1),FALSE)*$E1787</f>
        <v>2.5043134987360509</v>
      </c>
      <c r="U1781" s="5">
        <f ca="1">VLOOKUP(CONCATENATE($F1781," ",$G1781),AllocFactorMatrix,(U$4+1),FALSE)*$E1787</f>
        <v>40.982663717266249</v>
      </c>
      <c r="V1781" s="5">
        <f ca="1">VLOOKUP(CONCATENATE($F1781," ",$G1781),AllocFactorMatrix,(V$4+1),FALSE)*$E1787</f>
        <v>216.59452929483913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299.1948886065955</v>
      </c>
      <c r="Y1781" s="5">
        <f ca="1">VLOOKUP(CONCATENATE($F1781," ",$G1781),AllocFactorMatrix,(Y$4+1),FALSE)*$E1787</f>
        <v>22.015869210322055</v>
      </c>
      <c r="Z1781" s="5">
        <f ca="1">VLOOKUP(CONCATENATE($F1781," ",$G1781),AllocFactorMatrix,(Z$4+1),FALSE)*$E1787</f>
        <v>0.3687573938029684</v>
      </c>
      <c r="AA1781" s="5">
        <f t="shared" ca="1" si="877"/>
        <v>22.384626604125025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113.2337173326008</v>
      </c>
      <c r="J1782" s="5">
        <f ca="1">VLOOKUP(CONCATENATE($F1782," ",$G1782),AllocFactorMatrix,(J$4+1),FALSE)*$E1787</f>
        <v>5.4648073257599297</v>
      </c>
      <c r="K1782" s="5">
        <f ca="1">VLOOKUP(CONCATENATE($F1782," ",$G1782),AllocFactorMatrix,(K$4+1),FALSE)*$E1787</f>
        <v>19.880701847266259</v>
      </c>
      <c r="L1782" s="5">
        <f ca="1">VLOOKUP(CONCATENATE($F1782," ",$G1782),AllocFactorMatrix,(L$4+1),FALSE)*$E1787</f>
        <v>0.61409617474686107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20.571280452825633</v>
      </c>
      <c r="O1782" s="5">
        <f ca="1">VLOOKUP(CONCATENATE($F1782," ",$G1782),AllocFactorMatrix,(O$4+1),FALSE)*$E1787</f>
        <v>15.020180977302749</v>
      </c>
      <c r="P1782" s="5">
        <f ca="1">VLOOKUP(CONCATENATE($F1782," ",$G1782),AllocFactorMatrix,(P$4+1),FALSE)*$E1787</f>
        <v>2.7922341248039406</v>
      </c>
      <c r="Q1782" s="5">
        <f ca="1">VLOOKUP(CONCATENATE($F1782," ",$G1782),AllocFactorMatrix,(Q$4+1),FALSE)*$E1787</f>
        <v>1.6614125748050332</v>
      </c>
      <c r="R1782" s="5">
        <f ca="1">VLOOKUP(CONCATENATE($F1782," ",$G1782),AllocFactorMatrix,(R$4+1),FALSE)*$E1787</f>
        <v>0</v>
      </c>
      <c r="S1782" s="5">
        <f t="shared" ca="1" si="878"/>
        <v>19.473827676911725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59.816077148588455</v>
      </c>
      <c r="W1782" s="5">
        <f ca="1">VLOOKUP(CONCATENATE($F1782," ",$G1782),AllocFactorMatrix,(W$4+1),FALSE)*$E1787</f>
        <v>0</v>
      </c>
      <c r="X1782" s="5">
        <f t="shared" ca="1" si="883"/>
        <v>68.926575598629228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7.5359098592042026E-2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6.0366915572735991E-2</v>
      </c>
      <c r="AC1782" s="5">
        <f ca="1">VLOOKUP(CONCATENATE($F1782," ",$G1782),AllocFactorMatrix,(AC$4+1),FALSE)*$E1787</f>
        <v>0.20526041810620363</v>
      </c>
      <c r="AD1782" s="5">
        <f ca="1">VLOOKUP(CONCATENATE($F1782," ",$G1782),AllocFactorMatrix,(AD$4+1),FALSE)*$E1787</f>
        <v>4.4247565171462791E-2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149011.13848964378</v>
      </c>
      <c r="I1783" s="5">
        <f ca="1">VLOOKUP(CONCATENATE($F1783," ",$G1783),AllocFactorMatrix,(I$4+1),FALSE)*$E1787</f>
        <v>99590.499256269759</v>
      </c>
      <c r="J1783" s="5">
        <f ca="1">VLOOKUP(CONCATENATE($F1783," ",$G1783),AllocFactorMatrix,(J$4+1),FALSE)*$E1787</f>
        <v>4694.4361502635174</v>
      </c>
      <c r="K1783" s="5">
        <f ca="1">VLOOKUP(CONCATENATE($F1783," ",$G1783),AllocFactorMatrix,(K$4+1),FALSE)*$E1787</f>
        <v>17045.785774933192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17572.589251992216</v>
      </c>
      <c r="O1783" s="5">
        <f ca="1">VLOOKUP(CONCATENATE($F1783," ",$G1783),AllocFactorMatrix,(O$4+1),FALSE)*$E1787</f>
        <v>12781.359982594542</v>
      </c>
      <c r="P1783" s="5">
        <f ca="1">VLOOKUP(CONCATENATE($F1783," ",$G1783),AllocFactorMatrix,(P$4+1),FALSE)*$E1787</f>
        <v>2380.5291568672942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15161.889139461837</v>
      </c>
      <c r="T1783" s="5">
        <f ca="1">VLOOKUP(CONCATENATE($F1783," ",$G1783),AllocFactorMatrix,(T$4+1),FALSE)*$E1787</f>
        <v>455.64760682608176</v>
      </c>
      <c r="U1783" s="5">
        <f ca="1">VLOOKUP(CONCATENATE($F1783," ",$G1783),AllocFactorMatrix,(U$4+1),FALSE)*$E1787</f>
        <v>7348.5648376937734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7804.2124445198551</v>
      </c>
      <c r="Y1783" s="5">
        <f ca="1">VLOOKUP(CONCATENATE($F1783," ",$G1783),AllocFactorMatrix,(Y$4+1),FALSE)*$E1787</f>
        <v>3854.1674100112168</v>
      </c>
      <c r="Z1783" s="5">
        <f ca="1">VLOOKUP(CONCATENATE($F1783," ",$G1783),AllocFactorMatrix,(Z$4+1),FALSE)*$E1787</f>
        <v>64.302599586302563</v>
      </c>
      <c r="AA1783" s="5">
        <f t="shared" ca="1" si="877"/>
        <v>3918.4700095975195</v>
      </c>
      <c r="AB1783" s="5">
        <f ca="1">VLOOKUP(CONCATENATE($F1783," ",$G1783),AllocFactorMatrix,(AB$4+1),FALSE)*$E1787</f>
        <v>52.095880067737674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61498.729632381241</v>
      </c>
      <c r="I1784" s="5">
        <f ca="1">VLOOKUP(CONCATENATE($F1784," ",$G1784),AllocFactorMatrix,(I$4+1),FALSE)*$E1787</f>
        <v>45982.689417920919</v>
      </c>
      <c r="J1784" s="5">
        <f ca="1">VLOOKUP(CONCATENATE($F1784," ",$G1784),AllocFactorMatrix,(J$4+1),FALSE)*$E1787</f>
        <v>2216.8401119519381</v>
      </c>
      <c r="K1784" s="5">
        <f ca="1">VLOOKUP(CONCATENATE($F1784," ",$G1784),AllocFactorMatrix,(K$4+1),FALSE)*$E1787</f>
        <v>6689.1304580056694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6689.1304580056694</v>
      </c>
      <c r="O1784" s="5">
        <f ca="1">VLOOKUP(CONCATENATE($F1784," ",$G1784),AllocFactorMatrix,(O$4+1),FALSE)*$E1787</f>
        <v>4262.3399635292153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4262.3399635292153</v>
      </c>
      <c r="T1784" s="5">
        <f ca="1">VLOOKUP(CONCATENATE($F1784," ",$G1784),AllocFactorMatrix,(T$4+1),FALSE)*$E1787</f>
        <v>115.24473079399166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115.24473079399166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553.92766793975954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28585.605123044632</v>
      </c>
      <c r="J1785" s="5">
        <f ca="1">VLOOKUP(CONCATENATE($F1785," ",$G1785),AllocFactorMatrix,(J$4+1),FALSE)*$E1787</f>
        <v>1852.5319262858368</v>
      </c>
      <c r="K1785" s="5">
        <f ca="1">VLOOKUP(CONCATENATE($F1785," ",$G1785),AllocFactorMatrix,(K$4+1),FALSE)*$E1787</f>
        <v>6215.4454340615112</v>
      </c>
      <c r="L1785" s="5">
        <f ca="1">VLOOKUP(CONCATENATE($F1785," ",$G1785),AllocFactorMatrix,(L$4+1),FALSE)*$E1787</f>
        <v>197.54096640634612</v>
      </c>
      <c r="M1785" s="5">
        <f ca="1">VLOOKUP(CONCATENATE($F1785," ",$G1785),AllocFactorMatrix,(M$4+1),FALSE)*$E1787</f>
        <v>18.210967807290576</v>
      </c>
      <c r="N1785" s="5">
        <f t="shared" ca="1" si="876"/>
        <v>6431.1973682751477</v>
      </c>
      <c r="O1785" s="5">
        <f ca="1">VLOOKUP(CONCATENATE($F1785," ",$G1785),AllocFactorMatrix,(O$4+1),FALSE)*$E1787</f>
        <v>5666.708327952686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477.31971492814858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3812.986745182051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1535.2821002925011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1560.274045408426</v>
      </c>
      <c r="AB1785" s="5">
        <f ca="1">VLOOKUP(CONCATENATE($F1785," ",$G1785),AllocFactorMatrix,(AB$4+1),FALSE)*$E1787</f>
        <v>27.876504415119573</v>
      </c>
      <c r="AC1785" s="5">
        <f ca="1">VLOOKUP(CONCATENATE($F1785," ",$G1785),AllocFactorMatrix,(AC$4+1),FALSE)*$E1787</f>
        <v>602.79207907235354</v>
      </c>
      <c r="AD1785" s="5">
        <f ca="1">VLOOKUP(CONCATENATE($F1785," ",$G1785),AllocFactorMatrix,(AD$4+1),FALSE)*$E1787</f>
        <v>119.28763135355727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57421.177131144374</v>
      </c>
      <c r="I1786" s="5">
        <f ca="1">VLOOKUP(CONCATENATE($F1786," ",$G1786),AllocFactorMatrix,(I$4+1),FALSE)*$E1787</f>
        <v>41027.488040942771</v>
      </c>
      <c r="J1786" s="5">
        <f ca="1">VLOOKUP(CONCATENATE($F1786," ",$G1786),AllocFactorMatrix,(J$4+1),FALSE)*$E1787</f>
        <v>7021.1541635725398</v>
      </c>
      <c r="K1786" s="5">
        <f ca="1">VLOOKUP(CONCATENATE($F1786," ",$G1786),AllocFactorMatrix,(K$4+1),FALSE)*$E1787</f>
        <v>2021.7139824288165</v>
      </c>
      <c r="L1786" s="5">
        <f ca="1">VLOOKUP(CONCATENATE($F1786," ",$G1786),AllocFactorMatrix,(L$4+1),FALSE)*$E1787</f>
        <v>337.95560699408082</v>
      </c>
      <c r="M1786" s="5">
        <f ca="1">VLOOKUP(CONCATENATE($F1786," ",$G1786),AllocFactorMatrix,(M$4+1),FALSE)*$E1787</f>
        <v>53.395365245778862</v>
      </c>
      <c r="N1786" s="5">
        <f t="shared" ca="1" si="876"/>
        <v>2413.0649546686764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96.889933644419372</v>
      </c>
      <c r="Q1786" s="5">
        <f ca="1">VLOOKUP(CONCATENATE($F1786," ",$G1786),AllocFactorMatrix,(Q$4+1),FALSE)*$E1787</f>
        <v>185.32020359412846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57.681577565439056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48.535270701908871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1.6358570672385757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2.9422701601394872</v>
      </c>
      <c r="AC1786" s="5">
        <f ca="1">VLOOKUP(CONCATENATE($F1786," ",$G1786),AllocFactorMatrix,(AC$4+1),FALSE)*$E1787</f>
        <v>4528.2483506713379</v>
      </c>
      <c r="AD1786" s="5">
        <f ca="1">VLOOKUP(CONCATENATE($F1786," ",$G1786),AllocFactorMatrix,(AD$4+1),FALSE)*$E1787</f>
        <v>1250.0593728464203</v>
      </c>
    </row>
    <row r="1787" spans="4:30" collapsed="1">
      <c r="D1787" s="55" t="s">
        <v>530</v>
      </c>
      <c r="E1787" s="61">
        <f>140678+494111</f>
        <v>634789</v>
      </c>
      <c r="F1787" s="96" t="s">
        <v>70</v>
      </c>
      <c r="G1787" s="55" t="str">
        <f>$G$15</f>
        <v>TOTAL</v>
      </c>
      <c r="H1787" s="4">
        <f t="shared" ca="1" si="875"/>
        <v>634789</v>
      </c>
      <c r="I1787" s="5">
        <f ca="1">VLOOKUP(CONCATENATE($F1787," ",$G1787),AllocFactorMatrix,(I$4+1),FALSE)*$E1787</f>
        <v>358366.91131377948</v>
      </c>
      <c r="J1787" s="5">
        <f ca="1">VLOOKUP(CONCATENATE($F1787," ",$G1787),AllocFactorMatrix,(J$4+1),FALSE)*$E1787</f>
        <v>22862.759743580053</v>
      </c>
      <c r="K1787" s="5">
        <f ca="1">VLOOKUP(CONCATENATE($F1787," ",$G1787),AllocFactorMatrix,(K$4+1),FALSE)*$E1787</f>
        <v>57897.505286195366</v>
      </c>
      <c r="L1787" s="5">
        <f ca="1">VLOOKUP(CONCATENATE($F1787," ",$G1787),AllocFactorMatrix,(L$4+1),FALSE)*$E1787</f>
        <v>1878.328852103087</v>
      </c>
      <c r="M1787" s="5">
        <f ca="1">VLOOKUP(CONCATENATE($F1787," ",$G1787),AllocFactorMatrix,(M$4+1),FALSE)*$E1787</f>
        <v>148.14979737236368</v>
      </c>
      <c r="N1787" s="5">
        <f t="shared" ca="1" si="876"/>
        <v>59923.983935670818</v>
      </c>
      <c r="O1787" s="5">
        <f ca="1">VLOOKUP(CONCATENATE($F1787," ",$G1787),AllocFactorMatrix,(O$4+1),FALSE)*$E1787</f>
        <v>42794.932085950044</v>
      </c>
      <c r="P1787" s="5">
        <f ca="1">VLOOKUP(CONCATENATE($F1787," ",$G1787),AllocFactorMatrix,(P$4+1),FALSE)*$E1787</f>
        <v>7199.9493551740734</v>
      </c>
      <c r="Q1787" s="5">
        <f ca="1">VLOOKUP(CONCATENATE($F1787," ",$G1787),AllocFactorMatrix,(Q$4+1),FALSE)*$E1787</f>
        <v>2322.3622691606743</v>
      </c>
      <c r="R1787" s="5">
        <f ca="1">VLOOKUP(CONCATENATE($F1787," ",$G1787),AllocFactorMatrix,(R$4+1),FALSE)*$E1787</f>
        <v>129.02214507979497</v>
      </c>
      <c r="S1787" s="5">
        <f t="shared" ca="1" si="878"/>
        <v>52446.265855364589</v>
      </c>
      <c r="T1787" s="5">
        <f ca="1">VLOOKUP(CONCATENATE($F1787," ",$G1787),AllocFactorMatrix,(T$4+1),FALSE)*$E1787</f>
        <v>1479.1001727360199</v>
      </c>
      <c r="U1787" s="5">
        <f ca="1">VLOOKUP(CONCATENATE($F1787," ",$G1787),AllocFactorMatrix,(U$4+1),FALSE)*$E1787</f>
        <v>22485.195766670859</v>
      </c>
      <c r="V1787" s="5">
        <f ca="1">VLOOKUP(CONCATENATE($F1787," ",$G1787),AllocFactorMatrix,(V$4+1),FALSE)*$E1787</f>
        <v>81476.599486010819</v>
      </c>
      <c r="W1787" s="5">
        <f ca="1">VLOOKUP(CONCATENATE($F1787," ",$G1787),AllocFactorMatrix,(W$4+1),FALSE)*$E1787</f>
        <v>14899.683477561484</v>
      </c>
      <c r="X1787" s="5">
        <f t="shared" ca="1" si="883"/>
        <v>120340.57890297918</v>
      </c>
      <c r="Y1787" s="5">
        <f ca="1">VLOOKUP(CONCATENATE($F1787," ",$G1787),AllocFactorMatrix,(Y$4+1),FALSE)*$E1787</f>
        <v>13116.822782365321</v>
      </c>
      <c r="Z1787" s="5">
        <f ca="1">VLOOKUP(CONCATENATE($F1787," ",$G1787),AllocFactorMatrix,(Z$4+1),FALSE)*$E1787</f>
        <v>192.29836790336805</v>
      </c>
      <c r="AA1787" s="5">
        <f t="shared" ca="1" si="877"/>
        <v>13309.121150268689</v>
      </c>
      <c r="AB1787" s="5">
        <f ca="1">VLOOKUP(CONCATENATE($F1787," ",$G1787),AllocFactorMatrix,(AB$4+1),FALSE)*$E1787</f>
        <v>177.76390229678236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1497.9685905052143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159268.92581494935</v>
      </c>
      <c r="I1788" s="5">
        <f ca="1">VLOOKUP(CONCATENATE($F1788," ",$G1788),AllocFactorMatrix,(I$4+1),FALSE)*$E1795</f>
        <v>78453.16376478599</v>
      </c>
      <c r="J1788" s="5">
        <f ca="1">VLOOKUP(CONCATENATE($F1788," ",$G1788),AllocFactorMatrix,(J$4+1),FALSE)*$E1795</f>
        <v>3878.2202156194162</v>
      </c>
      <c r="K1788" s="5">
        <f ca="1">VLOOKUP(CONCATENATE($F1788," ",$G1788),AllocFactorMatrix,(K$4+1),FALSE)*$E1795</f>
        <v>14205.698385967899</v>
      </c>
      <c r="L1788" s="5">
        <f ca="1">VLOOKUP(CONCATENATE($F1788," ",$G1788),AllocFactorMatrix,(L$4+1),FALSE)*$E1795</f>
        <v>447.14494931084266</v>
      </c>
      <c r="M1788" s="5">
        <f ca="1">VLOOKUP(CONCATENATE($F1788," ",$G1788),AllocFactorMatrix,(M$4+1),FALSE)*$E1795</f>
        <v>41.931822557476416</v>
      </c>
      <c r="N1788" s="5">
        <f t="shared" ca="1" si="876"/>
        <v>14694.775157836219</v>
      </c>
      <c r="O1788" s="5">
        <f ca="1">VLOOKUP(CONCATENATE($F1788," ",$G1788),AllocFactorMatrix,(O$4+1),FALSE)*$E1795</f>
        <v>10798.540622615375</v>
      </c>
      <c r="P1788" s="5">
        <f ca="1">VLOOKUP(CONCATENATE($F1788," ",$G1788),AllocFactorMatrix,(P$4+1),FALSE)*$E1795</f>
        <v>2012.0827221159391</v>
      </c>
      <c r="Q1788" s="5">
        <f ca="1">VLOOKUP(CONCATENATE($F1788," ",$G1788),AllocFactorMatrix,(Q$4+1),FALSE)*$E1795</f>
        <v>909.22271714294118</v>
      </c>
      <c r="R1788" s="5">
        <f ca="1">VLOOKUP(CONCATENATE($F1788," ",$G1788),AllocFactorMatrix,(R$4+1),FALSE)*$E1795</f>
        <v>40.886729252604525</v>
      </c>
      <c r="S1788" s="5">
        <f t="shared" ca="1" si="878"/>
        <v>13760.73279112686</v>
      </c>
      <c r="T1788" s="5">
        <f ca="1">VLOOKUP(CONCATENATE($F1788," ",$G1788),AllocFactorMatrix,(T$4+1),FALSE)*$E1795</f>
        <v>377.22068266869496</v>
      </c>
      <c r="U1788" s="5">
        <f ca="1">VLOOKUP(CONCATENATE($F1788," ",$G1788),AllocFactorMatrix,(U$4+1),FALSE)*$E1795</f>
        <v>6173.1522003180844</v>
      </c>
      <c r="V1788" s="5">
        <f ca="1">VLOOKUP(CONCATENATE($F1788," ",$G1788),AllocFactorMatrix,(V$4+1),FALSE)*$E1795</f>
        <v>32625.282834653317</v>
      </c>
      <c r="W1788" s="5">
        <f ca="1">VLOOKUP(CONCATENATE($F1788," ",$G1788),AllocFactorMatrix,(W$4+1),FALSE)*$E1795</f>
        <v>5891.5853398899626</v>
      </c>
      <c r="X1788" s="5">
        <f ca="1">SUBTOTAL(9,T1788:W1788)</f>
        <v>45067.24105753006</v>
      </c>
      <c r="Y1788" s="5">
        <f ca="1">VLOOKUP(CONCATENATE($F1788," ",$G1788),AllocFactorMatrix,(Y$4+1),FALSE)*$E1795</f>
        <v>3316.2146900753096</v>
      </c>
      <c r="Z1788" s="5">
        <f ca="1">VLOOKUP(CONCATENATE($F1788," ",$G1788),AllocFactorMatrix,(Z$4+1),FALSE)*$E1795</f>
        <v>55.545328450168483</v>
      </c>
      <c r="AA1788" s="5">
        <f t="shared" ca="1" si="877"/>
        <v>3371.7600185254782</v>
      </c>
      <c r="AB1788" s="5">
        <f ca="1">VLOOKUP(CONCATENATE($F1788," ",$G1788),AllocFactorMatrix,(AB$4+1),FALSE)*$E1795</f>
        <v>43.032809525390725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581.93969221289512</v>
      </c>
      <c r="I1789" s="5">
        <f ca="1">VLOOKUP(CONCATENATE($F1789," ",$G1789),AllocFactorMatrix,(I$4+1),FALSE)*$E1795</f>
        <v>286.65359385579598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51.905038626332157</v>
      </c>
      <c r="L1789" s="5">
        <f ca="1">VLOOKUP(CONCATENATE($F1789," ",$G1789),AllocFactorMatrix,(L$4+1),FALSE)*$E1795</f>
        <v>1.633786332425168</v>
      </c>
      <c r="M1789" s="5">
        <f ca="1">VLOOKUP(CONCATENATE($F1789," ",$G1789),AllocFactorMatrix,(M$4+1),FALSE)*$E1795</f>
        <v>0.15321125441239805</v>
      </c>
      <c r="N1789" s="5">
        <f t="shared" ca="1" si="876"/>
        <v>53.692036213169722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7.3517843736541924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1.3782957776937164</v>
      </c>
      <c r="U1789" s="5">
        <f ca="1">VLOOKUP(CONCATENATE($F1789," ",$G1789),AllocFactorMatrix,(U$4+1),FALSE)*$E1795</f>
        <v>22.555575565382949</v>
      </c>
      <c r="V1789" s="5">
        <f ca="1">VLOOKUP(CONCATENATE($F1789," ",$G1789),AllocFactorMatrix,(V$4+1),FALSE)*$E1795</f>
        <v>119.20685063962885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164.66750344241797</v>
      </c>
      <c r="Y1789" s="5">
        <f ca="1">VLOOKUP(CONCATENATE($F1789," ",$G1789),AllocFactorMatrix,(Y$4+1),FALSE)*$E1795</f>
        <v>12.116845430957051</v>
      </c>
      <c r="Z1789" s="5">
        <f ca="1">VLOOKUP(CONCATENATE($F1789," ",$G1789),AllocFactorMatrix,(Z$4+1),FALSE)*$E1795</f>
        <v>0.20295252935724387</v>
      </c>
      <c r="AA1789" s="5">
        <f t="shared" ca="1" si="877"/>
        <v>12.319797960314295</v>
      </c>
      <c r="AB1789" s="5">
        <f ca="1">VLOOKUP(CONCATENATE($F1789," ",$G1789),AllocFactorMatrix,(AB$4+1),FALSE)*$E1795</f>
        <v>0.15723406058102177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128.00259424909729</v>
      </c>
      <c r="I1790" s="5">
        <f ca="1">VLOOKUP(CONCATENATE($F1790," ",$G1790),AllocFactorMatrix,(I$4+1),FALSE)*$E1795</f>
        <v>62.320294392398225</v>
      </c>
      <c r="J1790" s="5">
        <f ca="1">VLOOKUP(CONCATENATE($F1790," ",$G1790),AllocFactorMatrix,(J$4+1),FALSE)*$E1795</f>
        <v>3.0076589320011768</v>
      </c>
      <c r="K1790" s="5">
        <f ca="1">VLOOKUP(CONCATENATE($F1790," ",$G1790),AllocFactorMatrix,(K$4+1),FALSE)*$E1795</f>
        <v>10.941716133984235</v>
      </c>
      <c r="L1790" s="5">
        <f ca="1">VLOOKUP(CONCATENATE($F1790," ",$G1790),AllocFactorMatrix,(L$4+1),FALSE)*$E1795</f>
        <v>0.3379793165586697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11.321788986959108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1.5367582798607144</v>
      </c>
      <c r="Q1790" s="5">
        <f ca="1">VLOOKUP(CONCATENATE($F1790," ",$G1790),AllocFactorMatrix,(Q$4+1),FALSE)*$E1795</f>
        <v>0.91438948758482719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0.28865678920830895</v>
      </c>
      <c r="U1790" s="5">
        <f ca="1">VLOOKUP(CONCATENATE($F1790," ",$G1790),AllocFactorMatrix,(U$4+1),FALSE)*$E1795</f>
        <v>4.725476446392566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2.488015712177722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2.5294910016942458</v>
      </c>
      <c r="AB1790" s="5">
        <f ca="1">VLOOKUP(CONCATENATE($F1790," ",$G1790),AllocFactorMatrix,(AB$4+1),FALSE)*$E1795</f>
        <v>3.3224061160189652E-2</v>
      </c>
      <c r="AC1790" s="5">
        <f ca="1">VLOOKUP(CONCATENATE($F1790," ",$G1790),AllocFactorMatrix,(AC$4+1),FALSE)*$E1795</f>
        <v>0.11296891054023959</v>
      </c>
      <c r="AD1790" s="5">
        <f ca="1">VLOOKUP(CONCATENATE($F1790," ",$G1790),AllocFactorMatrix,(AD$4+1),FALSE)*$E1795</f>
        <v>2.4352475151307937E-2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82011.0673497018</v>
      </c>
      <c r="I1791" s="5">
        <f ca="1">VLOOKUP(CONCATENATE($F1791," ",$G1791),AllocFactorMatrix,(I$4+1),FALSE)*$E1795</f>
        <v>54811.494125078498</v>
      </c>
      <c r="J1791" s="5">
        <f ca="1">VLOOKUP(CONCATENATE($F1791," ",$G1791),AllocFactorMatrix,(J$4+1),FALSE)*$E1795</f>
        <v>2583.6707456261288</v>
      </c>
      <c r="K1791" s="5">
        <f ca="1">VLOOKUP(CONCATENATE($F1791," ",$G1791),AllocFactorMatrix,(K$4+1),FALSE)*$E1795</f>
        <v>9381.4670459268509</v>
      </c>
      <c r="L1791" s="5">
        <f ca="1">VLOOKUP(CONCATENATE($F1791," ",$G1791),AllocFactorMatrix,(L$4+1),FALSE)*$E1795</f>
        <v>289.93614755951592</v>
      </c>
      <c r="M1791" s="5">
        <f ca="1">VLOOKUP(CONCATENATE($F1791," ",$G1791),AllocFactorMatrix,(M$4+1),FALSE)*$E1795</f>
        <v>0</v>
      </c>
      <c r="N1791" s="5">
        <f t="shared" ca="1" si="876"/>
        <v>9671.4031934863669</v>
      </c>
      <c r="O1791" s="5">
        <f ca="1">VLOOKUP(CONCATENATE($F1791," ",$G1791),AllocFactorMatrix,(O$4+1),FALSE)*$E1795</f>
        <v>7034.4605442108959</v>
      </c>
      <c r="P1791" s="5">
        <f ca="1">VLOOKUP(CONCATENATE($F1791," ",$G1791),AllocFactorMatrix,(P$4+1),FALSE)*$E1795</f>
        <v>1310.1687497363894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8344.629293947286</v>
      </c>
      <c r="T1791" s="5">
        <f ca="1">VLOOKUP(CONCATENATE($F1791," ",$G1791),AllocFactorMatrix,(T$4+1),FALSE)*$E1795</f>
        <v>250.77418339261479</v>
      </c>
      <c r="U1791" s="5">
        <f ca="1">VLOOKUP(CONCATENATE($F1791," ",$G1791),AllocFactorMatrix,(U$4+1),FALSE)*$E1795</f>
        <v>4044.4201147395406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4295.1942981321554</v>
      </c>
      <c r="Y1791" s="5">
        <f ca="1">VLOOKUP(CONCATENATE($F1791," ",$G1791),AllocFactorMatrix,(Y$4+1),FALSE)*$E1795</f>
        <v>2121.213127040322</v>
      </c>
      <c r="Z1791" s="5">
        <f ca="1">VLOOKUP(CONCATENATE($F1791," ",$G1791),AllocFactorMatrix,(Z$4+1),FALSE)*$E1795</f>
        <v>35.390138474780365</v>
      </c>
      <c r="AA1791" s="5">
        <f t="shared" ca="1" si="877"/>
        <v>2156.6032655151025</v>
      </c>
      <c r="AB1791" s="5">
        <f ca="1">VLOOKUP(CONCATENATE($F1791," ",$G1791),AllocFactorMatrix,(AB$4+1),FALSE)*$E1795</f>
        <v>28.671942058708289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33846.976198714488</v>
      </c>
      <c r="I1792" s="5">
        <f ca="1">VLOOKUP(CONCATENATE($F1792," ",$G1792),AllocFactorMatrix,(I$4+1),FALSE)*$E1795</f>
        <v>25307.433236178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3681.4880690316381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3681.4880690316381</v>
      </c>
      <c r="O1792" s="5">
        <f ca="1">VLOOKUP(CONCATENATE($F1792," ",$G1792),AllocFactorMatrix,(O$4+1),FALSE)*$E1795</f>
        <v>2345.8585268148549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2345.8585268148549</v>
      </c>
      <c r="T1792" s="5">
        <f ca="1">VLOOKUP(CONCATENATE($F1792," ",$G1792),AllocFactorMatrix,(T$4+1),FALSE)*$E1795</f>
        <v>63.427093267267196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63.427093267267196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8.9787899724988023</v>
      </c>
      <c r="AC1792" s="5">
        <f ca="1">VLOOKUP(CONCATENATE($F1792," ",$G1792),AllocFactorMatrix,(AC$4+1),FALSE)*$E1795</f>
        <v>304.86445337392098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15732.622478694269</v>
      </c>
      <c r="J1793" s="5">
        <f ca="1">VLOOKUP(CONCATENATE($F1793," ",$G1793),AllocFactorMatrix,(J$4+1),FALSE)*$E1795</f>
        <v>1019.5755975964142</v>
      </c>
      <c r="K1793" s="5">
        <f ca="1">VLOOKUP(CONCATENATE($F1793," ",$G1793),AllocFactorMatrix,(K$4+1),FALSE)*$E1795</f>
        <v>3420.7866557347438</v>
      </c>
      <c r="L1793" s="5">
        <f ca="1">VLOOKUP(CONCATENATE($F1793," ",$G1793),AllocFactorMatrix,(L$4+1),FALSE)*$E1795</f>
        <v>108.72036590339833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3539.5297684105303</v>
      </c>
      <c r="O1793" s="5">
        <f ca="1">VLOOKUP(CONCATENATE($F1793," ",$G1793),AllocFactorMatrix,(O$4+1),FALSE)*$E1795</f>
        <v>3118.778925154932</v>
      </c>
      <c r="P1793" s="5">
        <f ca="1">VLOOKUP(CONCATENATE($F1793," ",$G1793),AllocFactorMatrix,(P$4+1),FALSE)*$E1795</f>
        <v>578.16160222187636</v>
      </c>
      <c r="Q1793" s="5">
        <f ca="1">VLOOKUP(CONCATENATE($F1793," ",$G1793),AllocFactorMatrix,(Q$4+1),FALSE)*$E1795</f>
        <v>262.70183346752611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3971.8144238991972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2098.5485778593561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844.97122164213715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858.72600611581345</v>
      </c>
      <c r="AB1793" s="5">
        <f ca="1">VLOOKUP(CONCATENATE($F1793," ",$G1793),AllocFactorMatrix,(AB$4+1),FALSE)*$E1795</f>
        <v>15.342355640222964</v>
      </c>
      <c r="AC1793" s="5">
        <f ca="1">VLOOKUP(CONCATENATE($F1793," ",$G1793),AllocFactorMatrix,(AC$4+1),FALSE)*$E1795</f>
        <v>331.75789605892669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31602.818908257144</v>
      </c>
      <c r="I1794" s="5">
        <f ca="1">VLOOKUP(CONCATENATE($F1794," ",$G1794),AllocFactorMatrix,(I$4+1),FALSE)*$E1795</f>
        <v>22580.245470365891</v>
      </c>
      <c r="J1794" s="5">
        <f ca="1">VLOOKUP(CONCATENATE($F1794," ",$G1794),AllocFactorMatrix,(J$4+1),FALSE)*$E1795</f>
        <v>3864.2235259574618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186.00018983364239</v>
      </c>
      <c r="M1794" s="5">
        <f ca="1">VLOOKUP(CONCATENATE($F1794," ",$G1794),AllocFactorMatrix,(M$4+1),FALSE)*$E1795</f>
        <v>29.38713803356276</v>
      </c>
      <c r="N1794" s="5">
        <f t="shared" ca="1" si="876"/>
        <v>1328.0754346447181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53.32518732599889</v>
      </c>
      <c r="Q1794" s="5">
        <f ca="1">VLOOKUP(CONCATENATE($F1794," ",$G1794),AllocFactorMatrix,(Q$4+1),FALSE)*$E1795</f>
        <v>101.99444049798196</v>
      </c>
      <c r="R1794" s="5">
        <f ca="1">VLOOKUP(CONCATENATE($F1794," ",$G1794),AllocFactorMatrix,(R$4+1),FALSE)*$E1795</f>
        <v>17.80156594764432</v>
      </c>
      <c r="S1794" s="5">
        <f t="shared" ca="1" si="878"/>
        <v>380.75139459142679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31.746135158111297</v>
      </c>
      <c r="V1794" s="5">
        <f ca="1">VLOOKUP(CONCATENATE($F1794," ",$G1794),AllocFactorMatrix,(V$4+1),FALSE)*$E1795</f>
        <v>150.07242825449165</v>
      </c>
      <c r="W1794" s="5">
        <f ca="1">VLOOKUP(CONCATENATE($F1794," ",$G1794),AllocFactorMatrix,(W$4+1),FALSE)*$E1795</f>
        <v>26.712294092343281</v>
      </c>
      <c r="X1794" s="5">
        <f t="shared" ca="1" si="884"/>
        <v>209.97487404099166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0.90032453597495665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1.6193334183604511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687.99355844636273</v>
      </c>
    </row>
    <row r="1795" spans="4:30" collapsed="1">
      <c r="D1795" s="1" t="s">
        <v>529</v>
      </c>
      <c r="E1795" s="61">
        <v>349368</v>
      </c>
      <c r="F1795" s="96" t="s">
        <v>70</v>
      </c>
      <c r="G1795" s="55" t="str">
        <f>$G$15</f>
        <v>TOTAL</v>
      </c>
      <c r="H1795" s="4">
        <f t="shared" ca="1" si="875"/>
        <v>349368</v>
      </c>
      <c r="I1795" s="5">
        <f ca="1">VLOOKUP(CONCATENATE($F1795," ",$G1795),AllocFactorMatrix,(I$4+1),FALSE)*$E1795</f>
        <v>197233.93296335082</v>
      </c>
      <c r="J1795" s="5">
        <f ca="1">VLOOKUP(CONCATENATE($F1795," ",$G1795),AllocFactorMatrix,(J$4+1),FALSE)*$E1795</f>
        <v>12582.947477185451</v>
      </c>
      <c r="K1795" s="5">
        <f ca="1">VLOOKUP(CONCATENATE($F1795," ",$G1795),AllocFactorMatrix,(K$4+1),FALSE)*$E1795</f>
        <v>31864.975018198966</v>
      </c>
      <c r="L1795" s="5">
        <f ca="1">VLOOKUP(CONCATENATE($F1795," ",$G1795),AllocFactorMatrix,(L$4+1),FALSE)*$E1795</f>
        <v>1033.7734182563834</v>
      </c>
      <c r="M1795" s="5">
        <f ca="1">VLOOKUP(CONCATENATE($F1795," ",$G1795),AllocFactorMatrix,(M$4+1),FALSE)*$E1795</f>
        <v>81.537012154255919</v>
      </c>
      <c r="N1795" s="5">
        <f t="shared" ca="1" si="876"/>
        <v>32980.285448609604</v>
      </c>
      <c r="O1795" s="5">
        <f ca="1">VLOOKUP(CONCATENATE($F1795," ",$G1795),AllocFactorMatrix,(O$4+1),FALSE)*$E1795</f>
        <v>23552.991360915508</v>
      </c>
      <c r="P1795" s="5">
        <f ca="1">VLOOKUP(CONCATENATE($F1795," ",$G1795),AllocFactorMatrix,(P$4+1),FALSE)*$E1795</f>
        <v>3962.6268040537184</v>
      </c>
      <c r="Q1795" s="5">
        <f ca="1">VLOOKUP(CONCATENATE($F1795," ",$G1795),AllocFactorMatrix,(Q$4+1),FALSE)*$E1795</f>
        <v>1278.1555150642598</v>
      </c>
      <c r="R1795" s="5">
        <f ca="1">VLOOKUP(CONCATENATE($F1795," ",$G1795),AllocFactorMatrix,(R$4+1),FALSE)*$E1795</f>
        <v>71.009750928635825</v>
      </c>
      <c r="S1795" s="5">
        <f t="shared" ca="1" si="878"/>
        <v>28864.783430962121</v>
      </c>
      <c r="T1795" s="5">
        <f ca="1">VLOOKUP(CONCATENATE($F1795," ",$G1795),AllocFactorMatrix,(T$4+1),FALSE)*$E1795</f>
        <v>814.05044691769672</v>
      </c>
      <c r="U1795" s="5">
        <f ca="1">VLOOKUP(CONCATENATE($F1795," ",$G1795),AllocFactorMatrix,(U$4+1),FALSE)*$E1795</f>
        <v>12375.14808008687</v>
      </c>
      <c r="V1795" s="5">
        <f ca="1">VLOOKUP(CONCATENATE($F1795," ",$G1795),AllocFactorMatrix,(V$4+1),FALSE)*$E1795</f>
        <v>44842.170562546969</v>
      </c>
      <c r="W1795" s="5">
        <f ca="1">VLOOKUP(CONCATENATE($F1795," ",$G1795),AllocFactorMatrix,(W$4+1),FALSE)*$E1795</f>
        <v>8200.319503313227</v>
      </c>
      <c r="X1795" s="5">
        <f t="shared" ca="1" si="884"/>
        <v>66231.688592864753</v>
      </c>
      <c r="Y1795" s="5">
        <f ca="1">VLOOKUP(CONCATENATE($F1795," ",$G1795),AllocFactorMatrix,(Y$4+1),FALSE)*$E1795</f>
        <v>7219.0887709607568</v>
      </c>
      <c r="Z1795" s="5">
        <f ca="1">VLOOKUP(CONCATENATE($F1795," ",$G1795),AllocFactorMatrix,(Z$4+1),FALSE)*$E1795</f>
        <v>105.83500375347381</v>
      </c>
      <c r="AA1795" s="5">
        <f t="shared" ca="1" si="877"/>
        <v>7324.9237747142306</v>
      </c>
      <c r="AB1795" s="5">
        <f ca="1">VLOOKUP(CONCATENATE($F1795," ",$G1795),AllocFactorMatrix,(AB$4+1),FALSE)*$E1795</f>
        <v>97.835688736922435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824.43503357434622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8219035.0577531103</v>
      </c>
      <c r="I1796" s="4">
        <f t="shared" ref="I1796:AD1796" ca="1" si="886">I1748+I1756+I1764+I1772+I1780+I1788+I1740+I1732+I1724+I1716+I1708+I1700+I1692</f>
        <v>4028660.1086517824</v>
      </c>
      <c r="J1796" s="4">
        <f t="shared" ca="1" si="886"/>
        <v>202349.11761116085</v>
      </c>
      <c r="K1796" s="4">
        <f t="shared" ca="1" si="886"/>
        <v>738544.15024798503</v>
      </c>
      <c r="L1796" s="4">
        <f t="shared" ca="1" si="886"/>
        <v>23162.933176425184</v>
      </c>
      <c r="M1796" s="4">
        <f t="shared" ca="1" si="886"/>
        <v>2176.8150479983128</v>
      </c>
      <c r="N1796" s="4">
        <f t="shared" ca="1" si="886"/>
        <v>763883.89847240853</v>
      </c>
      <c r="O1796" s="4">
        <f t="shared" ca="1" si="886"/>
        <v>561688.53190431418</v>
      </c>
      <c r="P1796" s="4">
        <f t="shared" ca="1" si="886"/>
        <v>104821.64681305405</v>
      </c>
      <c r="Q1796" s="4">
        <f t="shared" ca="1" si="886"/>
        <v>47231.240515941594</v>
      </c>
      <c r="R1796" s="4">
        <f t="shared" ca="1" si="886"/>
        <v>2121.0272196780597</v>
      </c>
      <c r="S1796" s="4">
        <f t="shared" ca="1" si="886"/>
        <v>715862.44645298785</v>
      </c>
      <c r="T1796" s="4">
        <f t="shared" ca="1" si="886"/>
        <v>19449.557138500302</v>
      </c>
      <c r="U1796" s="4">
        <f t="shared" ca="1" si="886"/>
        <v>319278.72517429991</v>
      </c>
      <c r="V1796" s="4">
        <f t="shared" ca="1" si="886"/>
        <v>1689136.9656041567</v>
      </c>
      <c r="W1796" s="4">
        <f t="shared" ca="1" si="886"/>
        <v>303420.81336050306</v>
      </c>
      <c r="X1796" s="4">
        <f t="shared" ca="1" si="886"/>
        <v>2331286.0612774603</v>
      </c>
      <c r="Y1796" s="4">
        <f t="shared" ca="1" si="886"/>
        <v>171872.134285115</v>
      </c>
      <c r="Z1796" s="4">
        <f t="shared" ca="1" si="886"/>
        <v>2870.1625628957454</v>
      </c>
      <c r="AA1796" s="4">
        <f t="shared" ca="1" si="886"/>
        <v>174742.29684801074</v>
      </c>
      <c r="AB1796" s="4">
        <f t="shared" ca="1" si="886"/>
        <v>2251.1284392986772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141600.87491608196</v>
      </c>
      <c r="I1797" s="4">
        <f t="shared" ref="I1797:AD1797" ca="1" si="887">I1749+I1757+I1765+I1773+I1781+I1789+I1741+I1733+I1725+I1717+I1709+I1701+I1693</f>
        <v>60311.730000830845</v>
      </c>
      <c r="J1797" s="4">
        <f t="shared" ca="1" si="887"/>
        <v>4512.9508470063092</v>
      </c>
      <c r="K1797" s="4">
        <f t="shared" ca="1" si="887"/>
        <v>15206.984579946207</v>
      </c>
      <c r="L1797" s="4">
        <f t="shared" ca="1" si="887"/>
        <v>456.90259650221731</v>
      </c>
      <c r="M1797" s="4">
        <f t="shared" ca="1" si="887"/>
        <v>76.780393105727498</v>
      </c>
      <c r="N1797" s="4">
        <f t="shared" ca="1" si="887"/>
        <v>15740.667569554153</v>
      </c>
      <c r="O1797" s="4">
        <f t="shared" ca="1" si="887"/>
        <v>11548.173477246679</v>
      </c>
      <c r="P1797" s="4">
        <f t="shared" ca="1" si="887"/>
        <v>2229.0905860555263</v>
      </c>
      <c r="Q1797" s="4">
        <f t="shared" ca="1" si="887"/>
        <v>951.18013518768021</v>
      </c>
      <c r="R1797" s="4">
        <f t="shared" ca="1" si="887"/>
        <v>41.382954761210542</v>
      </c>
      <c r="S1797" s="4">
        <f t="shared" ca="1" si="887"/>
        <v>14769.827153251097</v>
      </c>
      <c r="T1797" s="4">
        <f t="shared" ca="1" si="887"/>
        <v>327.659135134103</v>
      </c>
      <c r="U1797" s="4">
        <f t="shared" ca="1" si="887"/>
        <v>5904.1466512208362</v>
      </c>
      <c r="V1797" s="4">
        <f t="shared" ca="1" si="887"/>
        <v>31610.976900152866</v>
      </c>
      <c r="W1797" s="4">
        <f t="shared" ca="1" si="887"/>
        <v>5048.9890788746216</v>
      </c>
      <c r="X1797" s="4">
        <f t="shared" ca="1" si="887"/>
        <v>42891.771765382429</v>
      </c>
      <c r="Y1797" s="4">
        <f t="shared" ca="1" si="887"/>
        <v>3271.2495315624833</v>
      </c>
      <c r="Z1797" s="4">
        <f t="shared" ca="1" si="887"/>
        <v>50.746178464571706</v>
      </c>
      <c r="AA1797" s="4">
        <f t="shared" ca="1" si="887"/>
        <v>3321.9957100270549</v>
      </c>
      <c r="AB1797" s="4">
        <f t="shared" ca="1" si="887"/>
        <v>51.931870030081789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31444.9573528808</v>
      </c>
      <c r="I1798" s="4">
        <f t="shared" ref="I1798:AD1798" ca="1" si="888">I1750+I1758+I1766+I1774+I1782+I1790+I1742+I1734+I1726+I1718+I1710+I1702+I1694</f>
        <v>13272.286883371611</v>
      </c>
      <c r="J1798" s="4">
        <f t="shared" ca="1" si="888"/>
        <v>950.20239383483022</v>
      </c>
      <c r="K1798" s="4">
        <f t="shared" ca="1" si="888"/>
        <v>3191.4112679657023</v>
      </c>
      <c r="L1798" s="4">
        <f t="shared" ca="1" si="888"/>
        <v>94.190009050152113</v>
      </c>
      <c r="M1798" s="4">
        <f t="shared" ca="1" si="888"/>
        <v>23.040338427193277</v>
      </c>
      <c r="N1798" s="4">
        <f t="shared" ca="1" si="888"/>
        <v>3308.6416154430472</v>
      </c>
      <c r="O1798" s="4">
        <f t="shared" ca="1" si="888"/>
        <v>2409.150017255824</v>
      </c>
      <c r="P1798" s="4">
        <f t="shared" ca="1" si="888"/>
        <v>463.13070617688959</v>
      </c>
      <c r="Q1798" s="4">
        <f t="shared" ca="1" si="888"/>
        <v>260.70104456163267</v>
      </c>
      <c r="R1798" s="4">
        <f t="shared" ca="1" si="888"/>
        <v>0</v>
      </c>
      <c r="S1798" s="4">
        <f t="shared" ca="1" si="888"/>
        <v>3132.9817679943462</v>
      </c>
      <c r="T1798" s="4">
        <f t="shared" ca="1" si="888"/>
        <v>68.990848126917257</v>
      </c>
      <c r="U1798" s="4">
        <f t="shared" ca="1" si="888"/>
        <v>1237.6406198196735</v>
      </c>
      <c r="V1798" s="4">
        <f t="shared" ca="1" si="888"/>
        <v>8730.3607460421244</v>
      </c>
      <c r="W1798" s="4">
        <f t="shared" ca="1" si="888"/>
        <v>0</v>
      </c>
      <c r="X1798" s="4">
        <f t="shared" ca="1" si="888"/>
        <v>10036.992213988717</v>
      </c>
      <c r="Y1798" s="4">
        <f t="shared" ca="1" si="888"/>
        <v>671.21209129807448</v>
      </c>
      <c r="Z1798" s="4">
        <f t="shared" ca="1" si="888"/>
        <v>10.400071080469647</v>
      </c>
      <c r="AA1798" s="4">
        <f t="shared" ca="1" si="888"/>
        <v>681.6121623785441</v>
      </c>
      <c r="AB1798" s="4">
        <f t="shared" ca="1" si="888"/>
        <v>10.876003747827466</v>
      </c>
      <c r="AC1798" s="4">
        <f t="shared" ca="1" si="888"/>
        <v>42.129468700575373</v>
      </c>
      <c r="AD1798" s="4">
        <f t="shared" ca="1" si="888"/>
        <v>9.2348434212988639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4129865.0706578116</v>
      </c>
      <c r="I1799" s="4">
        <f t="shared" ref="I1799:AD1799" ca="1" si="889">I1751+I1759+I1767+I1775+I1783+I1791+I1743+I1735+I1727+I1719+I1711+I1703+I1695</f>
        <v>2749019.6891076956</v>
      </c>
      <c r="J1799" s="4">
        <f t="shared" ca="1" si="889"/>
        <v>131688.36078958627</v>
      </c>
      <c r="K1799" s="4">
        <f t="shared" ca="1" si="889"/>
        <v>476523.51978615276</v>
      </c>
      <c r="L1799" s="4">
        <f t="shared" ca="1" si="889"/>
        <v>14685.460458811833</v>
      </c>
      <c r="M1799" s="4">
        <f t="shared" ca="1" si="889"/>
        <v>0</v>
      </c>
      <c r="N1799" s="4">
        <f t="shared" ca="1" si="889"/>
        <v>491208.98024496459</v>
      </c>
      <c r="O1799" s="4">
        <f t="shared" ca="1" si="889"/>
        <v>357416.26866220788</v>
      </c>
      <c r="P1799" s="4">
        <f t="shared" ca="1" si="889"/>
        <v>66670.527369360178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424086.79603156808</v>
      </c>
      <c r="T1799" s="4">
        <f t="shared" ca="1" si="889"/>
        <v>12633.151304696436</v>
      </c>
      <c r="U1799" s="4">
        <f t="shared" ca="1" si="889"/>
        <v>204426.13775081193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217059.28905550836</v>
      </c>
      <c r="Y1799" s="4">
        <f t="shared" ca="1" si="889"/>
        <v>107401.1284764157</v>
      </c>
      <c r="Z1799" s="4">
        <f t="shared" ca="1" si="889"/>
        <v>1786.4947804833669</v>
      </c>
      <c r="AA1799" s="4">
        <f t="shared" ca="1" si="889"/>
        <v>109187.62325689907</v>
      </c>
      <c r="AB1799" s="4">
        <f t="shared" ca="1" si="889"/>
        <v>1465.1027944708951</v>
      </c>
      <c r="AC1799" s="4">
        <f t="shared" ca="1" si="889"/>
        <v>5058.71388151254</v>
      </c>
      <c r="AD1799" s="4">
        <f t="shared" ca="1" si="889"/>
        <v>1090.5154956057918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1721056.846630712</v>
      </c>
      <c r="I1800" s="4">
        <f t="shared" ref="I1800:AD1800" ca="1" si="890">I1752+I1760+I1768+I1776+I1784+I1792+I1744+I1736+I1728+I1720+I1712+I1704+I1696</f>
        <v>1281470.911346511</v>
      </c>
      <c r="J1800" s="4">
        <f t="shared" ca="1" si="890"/>
        <v>63012.782979209369</v>
      </c>
      <c r="K1800" s="4">
        <f t="shared" ca="1" si="890"/>
        <v>189336.59267430005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189336.59267430005</v>
      </c>
      <c r="O1800" s="4">
        <f t="shared" ca="1" si="890"/>
        <v>120682.45490109056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120682.45490109056</v>
      </c>
      <c r="T1800" s="4">
        <f t="shared" ca="1" si="890"/>
        <v>3229.328811749745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3229.328811749745</v>
      </c>
      <c r="Y1800" s="4">
        <f t="shared" ca="1" si="890"/>
        <v>44325.413650487062</v>
      </c>
      <c r="Z1800" s="4">
        <f t="shared" ca="1" si="890"/>
        <v>0</v>
      </c>
      <c r="AA1800" s="4">
        <f t="shared" ca="1" si="890"/>
        <v>44325.413650487062</v>
      </c>
      <c r="AB1800" s="4">
        <f t="shared" ca="1" si="890"/>
        <v>465.12639530517367</v>
      </c>
      <c r="AC1800" s="4">
        <f t="shared" ca="1" si="890"/>
        <v>15940.462458256119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2342708.966394248</v>
      </c>
      <c r="I1801" s="4">
        <f t="shared" ref="I1801:AD1801" ca="1" si="891">I1753+I1761+I1769+I1777+I1785+I1793+I1745+I1737+I1729+I1721+I1713+I1705+I1697</f>
        <v>880973.31782204437</v>
      </c>
      <c r="J1801" s="4">
        <f t="shared" ca="1" si="891"/>
        <v>56946.685902692276</v>
      </c>
      <c r="K1801" s="4">
        <f t="shared" ca="1" si="891"/>
        <v>191108.93002075871</v>
      </c>
      <c r="L1801" s="4">
        <f t="shared" ca="1" si="891"/>
        <v>5984.4167391118581</v>
      </c>
      <c r="M1801" s="4">
        <f t="shared" ca="1" si="891"/>
        <v>513.81840617772787</v>
      </c>
      <c r="N1801" s="4">
        <f t="shared" ca="1" si="891"/>
        <v>197607.16516604827</v>
      </c>
      <c r="O1801" s="4">
        <f t="shared" ca="1" si="891"/>
        <v>174749.25288807761</v>
      </c>
      <c r="P1801" s="4">
        <f t="shared" ca="1" si="891"/>
        <v>32466.81285565986</v>
      </c>
      <c r="Q1801" s="4">
        <f t="shared" ca="1" si="891"/>
        <v>14682.587712222588</v>
      </c>
      <c r="R1801" s="4">
        <f t="shared" ca="1" si="891"/>
        <v>680.31406406472252</v>
      </c>
      <c r="S1801" s="4">
        <f t="shared" ca="1" si="891"/>
        <v>222578.9675200248</v>
      </c>
      <c r="T1801" s="4">
        <f t="shared" ca="1" si="891"/>
        <v>6670.867762701534</v>
      </c>
      <c r="U1801" s="4">
        <f t="shared" ca="1" si="891"/>
        <v>116738.4248981681</v>
      </c>
      <c r="V1801" s="4">
        <f t="shared" ca="1" si="891"/>
        <v>664528.21239523077</v>
      </c>
      <c r="W1801" s="4">
        <f t="shared" ca="1" si="891"/>
        <v>125334.74711613565</v>
      </c>
      <c r="X1801" s="4">
        <f t="shared" ca="1" si="891"/>
        <v>913272.2521722361</v>
      </c>
      <c r="Y1801" s="4">
        <f t="shared" ca="1" si="891"/>
        <v>47218.211294320383</v>
      </c>
      <c r="Z1801" s="4">
        <f t="shared" ca="1" si="891"/>
        <v>768.5602113766862</v>
      </c>
      <c r="AA1801" s="4">
        <f t="shared" ca="1" si="891"/>
        <v>47986.771505697063</v>
      </c>
      <c r="AB1801" s="4">
        <f t="shared" ca="1" si="891"/>
        <v>859.46407600876705</v>
      </c>
      <c r="AC1801" s="4">
        <f t="shared" ca="1" si="891"/>
        <v>18817.765084124996</v>
      </c>
      <c r="AD1801" s="4">
        <f t="shared" ca="1" si="891"/>
        <v>3666.5771453716511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1570459.2262951578</v>
      </c>
      <c r="I1802" s="4">
        <f t="shared" ref="I1802:AD1802" ca="1" si="892">I1754+I1762+I1770+I1778+I1786+I1794+I1746+I1738+I1730+I1722+I1714+I1706+I1698</f>
        <v>1102621.9298028529</v>
      </c>
      <c r="J1802" s="4">
        <f t="shared" ca="1" si="892"/>
        <v>192705.57330233027</v>
      </c>
      <c r="K1802" s="4">
        <f t="shared" ca="1" si="892"/>
        <v>55338.78444689716</v>
      </c>
      <c r="L1802" s="4">
        <f t="shared" ca="1" si="892"/>
        <v>9570.6213018703293</v>
      </c>
      <c r="M1802" s="4">
        <f t="shared" ca="1" si="892"/>
        <v>1550.1364734426265</v>
      </c>
      <c r="N1802" s="4">
        <f t="shared" ca="1" si="892"/>
        <v>66459.542222210119</v>
      </c>
      <c r="O1802" s="4">
        <f t="shared" ca="1" si="892"/>
        <v>10549.060990446171</v>
      </c>
      <c r="P1802" s="4">
        <f t="shared" ca="1" si="892"/>
        <v>2739.6960738429989</v>
      </c>
      <c r="Q1802" s="4">
        <f t="shared" ca="1" si="892"/>
        <v>5271.7684511283369</v>
      </c>
      <c r="R1802" s="4">
        <f t="shared" ca="1" si="892"/>
        <v>919.02713251336559</v>
      </c>
      <c r="S1802" s="4">
        <f t="shared" ca="1" si="892"/>
        <v>19479.552647930868</v>
      </c>
      <c r="T1802" s="4">
        <f t="shared" ca="1" si="892"/>
        <v>72.731268119020228</v>
      </c>
      <c r="U1802" s="4">
        <f t="shared" ca="1" si="892"/>
        <v>1618.7571747641564</v>
      </c>
      <c r="V1802" s="4">
        <f t="shared" ca="1" si="892"/>
        <v>7725.8993877757512</v>
      </c>
      <c r="W1802" s="4">
        <f t="shared" ca="1" si="892"/>
        <v>1367.4878829195404</v>
      </c>
      <c r="X1802" s="4">
        <f t="shared" ca="1" si="892"/>
        <v>10784.875713578469</v>
      </c>
      <c r="Y1802" s="4">
        <f t="shared" ca="1" si="892"/>
        <v>2879.4035867868461</v>
      </c>
      <c r="Z1802" s="4">
        <f t="shared" ca="1" si="892"/>
        <v>45.86330782723735</v>
      </c>
      <c r="AA1802" s="4">
        <f t="shared" ca="1" si="892"/>
        <v>2925.2668946140839</v>
      </c>
      <c r="AB1802" s="4">
        <f t="shared" ca="1" si="892"/>
        <v>80.8923591437254</v>
      </c>
      <c r="AC1802" s="4">
        <f t="shared" ca="1" si="892"/>
        <v>139715.43600699585</v>
      </c>
      <c r="AD1802" s="4">
        <f t="shared" ca="1" si="892"/>
        <v>35686.157345501633</v>
      </c>
    </row>
    <row r="1803" spans="4:30" collapsed="1">
      <c r="D1803" s="1" t="s">
        <v>531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18156171</v>
      </c>
      <c r="I1803" s="53">
        <f t="shared" ref="I1803:AD1803" ca="1" si="893">I1755+I1763+I1771+I1779+I1787+I1795+I1747+I1739+I1731+I1723+I1715+I1707+I1699</f>
        <v>10116329.973615088</v>
      </c>
      <c r="J1803" s="53">
        <f t="shared" ca="1" si="893"/>
        <v>652165.67382582021</v>
      </c>
      <c r="K1803" s="53">
        <f t="shared" ca="1" si="893"/>
        <v>1669250.3730240057</v>
      </c>
      <c r="L1803" s="53">
        <f t="shared" ca="1" si="893"/>
        <v>53954.524281771577</v>
      </c>
      <c r="M1803" s="53">
        <f t="shared" ca="1" si="893"/>
        <v>4340.5906591515886</v>
      </c>
      <c r="N1803" s="53">
        <f t="shared" ca="1" si="893"/>
        <v>1727545.4879649291</v>
      </c>
      <c r="O1803" s="53">
        <f t="shared" ca="1" si="893"/>
        <v>1239042.8928406388</v>
      </c>
      <c r="P1803" s="53">
        <f t="shared" ca="1" si="893"/>
        <v>209390.90440414951</v>
      </c>
      <c r="Q1803" s="53">
        <f t="shared" ca="1" si="893"/>
        <v>68397.477859041828</v>
      </c>
      <c r="R1803" s="53">
        <f t="shared" ca="1" si="893"/>
        <v>3761.7513710173589</v>
      </c>
      <c r="S1803" s="53">
        <f t="shared" ca="1" si="893"/>
        <v>1520593.0264748475</v>
      </c>
      <c r="T1803" s="53">
        <f t="shared" ca="1" si="893"/>
        <v>42452.28626902806</v>
      </c>
      <c r="U1803" s="53">
        <f t="shared" ca="1" si="893"/>
        <v>649203.83226908464</v>
      </c>
      <c r="V1803" s="53">
        <f t="shared" ca="1" si="893"/>
        <v>2401732.4150333586</v>
      </c>
      <c r="W1803" s="53">
        <f t="shared" ca="1" si="893"/>
        <v>435172.03743843292</v>
      </c>
      <c r="X1803" s="53">
        <f t="shared" ca="1" si="893"/>
        <v>3528560.5710099037</v>
      </c>
      <c r="Y1803" s="53">
        <f t="shared" ca="1" si="893"/>
        <v>377638.75291598553</v>
      </c>
      <c r="Z1803" s="53">
        <f t="shared" ca="1" si="893"/>
        <v>5532.2271121280774</v>
      </c>
      <c r="AA1803" s="53">
        <f t="shared" ca="1" si="893"/>
        <v>383170.9800281137</v>
      </c>
      <c r="AB1803" s="53">
        <f t="shared" ca="1" si="893"/>
        <v>5184.5219380051476</v>
      </c>
      <c r="AC1803" s="53">
        <f t="shared" ca="1" si="893"/>
        <v>179574.50689959005</v>
      </c>
      <c r="AD1803" s="53">
        <f t="shared" ca="1" si="893"/>
        <v>43046.258243703152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602947.12740476325</v>
      </c>
      <c r="J1805" s="5">
        <f ca="1">VLOOKUP(CONCATENATE($F1805," ",$G1805),AllocFactorMatrix,(J$4+1),FALSE)*$E1812</f>
        <v>29805.830972751559</v>
      </c>
      <c r="K1805" s="5">
        <f ca="1">VLOOKUP(CONCATENATE($F1805," ",$G1805),AllocFactorMatrix,(K$4+1),FALSE)*$E1812</f>
        <v>109177.05065761016</v>
      </c>
      <c r="L1805" s="5">
        <f ca="1">VLOOKUP(CONCATENATE($F1805," ",$G1805),AllocFactorMatrix,(L$4+1),FALSE)*$E1812</f>
        <v>3436.5059327477907</v>
      </c>
      <c r="M1805" s="5">
        <f ca="1">VLOOKUP(CONCATENATE($F1805," ",$G1805),AllocFactorMatrix,(M$4+1),FALSE)*$E1812</f>
        <v>322.26453013007597</v>
      </c>
      <c r="N1805" s="5">
        <f t="shared" ref="N1805:N1812" ca="1" si="894">SUBTOTAL(9,K1805:M1805)</f>
        <v>112935.82112048804</v>
      </c>
      <c r="O1805" s="5">
        <f ca="1">VLOOKUP(CONCATENATE($F1805," ",$G1805),AllocFactorMatrix,(O$4+1),FALSE)*$E1812</f>
        <v>82991.542165085368</v>
      </c>
      <c r="P1805" s="5">
        <f ca="1">VLOOKUP(CONCATENATE($F1805," ",$G1805),AllocFactorMatrix,(P$4+1),FALSE)*$E1812</f>
        <v>15463.742176642498</v>
      </c>
      <c r="Q1805" s="5">
        <f ca="1">VLOOKUP(CONCATENATE($F1805," ",$G1805),AllocFactorMatrix,(Q$4+1),FALSE)*$E1812</f>
        <v>6987.7771547379916</v>
      </c>
      <c r="R1805" s="5">
        <f ca="1">VLOOKUP(CONCATENATE($F1805," ",$G1805),AllocFactorMatrix,(R$4+1),FALSE)*$E1812</f>
        <v>314.23252764854834</v>
      </c>
      <c r="S1805" s="5">
        <f ca="1">SUBTOTAL(9,O1805:R1805)</f>
        <v>105757.29402411441</v>
      </c>
      <c r="T1805" s="5">
        <f ca="1">VLOOKUP(CONCATENATE($F1805," ",$G1805),AllocFactorMatrix,(T$4+1),FALSE)*$E1812</f>
        <v>2899.1071372808369</v>
      </c>
      <c r="U1805" s="5">
        <f ca="1">VLOOKUP(CONCATENATE($F1805," ",$G1805),AllocFactorMatrix,(U$4+1),FALSE)*$E1812</f>
        <v>47443.394346383961</v>
      </c>
      <c r="V1805" s="5">
        <f ca="1">VLOOKUP(CONCATENATE($F1805," ",$G1805),AllocFactorMatrix,(V$4+1),FALSE)*$E1812</f>
        <v>250739.67220620488</v>
      </c>
      <c r="W1805" s="5">
        <f ca="1">VLOOKUP(CONCATENATE($F1805," ",$G1805),AllocFactorMatrix,(W$4+1),FALSE)*$E1812</f>
        <v>45279.428974936243</v>
      </c>
      <c r="X1805" s="5">
        <f ca="1">SUBTOTAL(9,T1805:W1805)</f>
        <v>346361.60266480595</v>
      </c>
      <c r="Y1805" s="5">
        <f ca="1">VLOOKUP(CONCATENATE($F1805," ",$G1805),AllocFactorMatrix,(Y$4+1),FALSE)*$E1812</f>
        <v>25486.570907875477</v>
      </c>
      <c r="Z1805" s="5">
        <f ca="1">VLOOKUP(CONCATENATE($F1805," ",$G1805),AllocFactorMatrix,(Z$4+1),FALSE)*$E1812</f>
        <v>426.89032057641094</v>
      </c>
      <c r="AA1805" s="5">
        <f t="shared" ref="AA1805:AA1812" ca="1" si="895">SUBTOTAL(9,Y1805:Z1805)</f>
        <v>25913.461228451888</v>
      </c>
      <c r="AB1805" s="5">
        <f ca="1">VLOOKUP(CONCATENATE($F1805," ",$G1805),AllocFactorMatrix,(AB$4+1),FALSE)*$E1812</f>
        <v>330.72610003698617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398.91308948878338</v>
      </c>
      <c r="L1806" s="5">
        <f ca="1">VLOOKUP(CONCATENATE($F1806," ",$G1806),AllocFactorMatrix,(L$4+1),FALSE)*$E1812</f>
        <v>12.556367756976025</v>
      </c>
      <c r="M1806" s="5">
        <f ca="1">VLOOKUP(CONCATENATE($F1806," ",$G1806),AllocFactorMatrix,(M$4+1),FALSE)*$E1812</f>
        <v>1.17749598997689</v>
      </c>
      <c r="N1806" s="5">
        <f t="shared" ca="1" si="894"/>
        <v>412.64695323573631</v>
      </c>
      <c r="O1806" s="5">
        <f ca="1">VLOOKUP(CONCATENATE($F1806," ",$G1806),AllocFactorMatrix,(O$4+1),FALSE)*$E1812</f>
        <v>303.23600323604421</v>
      </c>
      <c r="P1806" s="5">
        <f ca="1">VLOOKUP(CONCATENATE($F1806," ",$G1806),AllocFactorMatrix,(P$4+1),FALSE)*$E1812</f>
        <v>56.50170186487334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1.1481485135119316</v>
      </c>
      <c r="S1806" s="5">
        <f t="shared" ref="S1806:S1812" ca="1" si="897">SUBTOTAL(9,O1806:R1806)</f>
        <v>386.41792062544988</v>
      </c>
      <c r="T1806" s="5">
        <f ca="1">VLOOKUP(CONCATENATE($F1806," ",$G1806),AllocFactorMatrix,(T$4+1),FALSE)*$E1812</f>
        <v>10.592810283166118</v>
      </c>
      <c r="U1806" s="5">
        <f ca="1">VLOOKUP(CONCATENATE($F1806," ",$G1806),AllocFactorMatrix,(U$4+1),FALSE)*$E1812</f>
        <v>173.34953546147554</v>
      </c>
      <c r="V1806" s="5">
        <f ca="1">VLOOKUP(CONCATENATE($F1806," ",$G1806),AllocFactorMatrix,(V$4+1),FALSE)*$E1812</f>
        <v>916.15716576613636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1265.5423110174772</v>
      </c>
      <c r="Y1806" s="5">
        <f ca="1">VLOOKUP(CONCATENATE($F1806," ",$G1806),AllocFactorMatrix,(Y$4+1),FALSE)*$E1812</f>
        <v>93.123295418741662</v>
      </c>
      <c r="Z1806" s="5">
        <f ca="1">VLOOKUP(CONCATENATE($F1806," ",$G1806),AllocFactorMatrix,(Z$4+1),FALSE)*$E1812</f>
        <v>1.5597796022906492</v>
      </c>
      <c r="AA1806" s="5">
        <f t="shared" ca="1" si="895"/>
        <v>94.683075021032309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983.75633051898251</v>
      </c>
      <c r="I1807" s="5">
        <f ca="1">VLOOKUP(CONCATENATE($F1807," ",$G1807),AllocFactorMatrix,(I$4+1),FALSE)*$E1812</f>
        <v>478.95891866864076</v>
      </c>
      <c r="J1807" s="5">
        <f ca="1">VLOOKUP(CONCATENATE($F1807," ",$G1807),AllocFactorMatrix,(J$4+1),FALSE)*$E1812</f>
        <v>23.115183967601393</v>
      </c>
      <c r="K1807" s="5">
        <f ca="1">VLOOKUP(CONCATENATE($F1807," ",$G1807),AllocFactorMatrix,(K$4+1),FALSE)*$E1812</f>
        <v>84.091909048355802</v>
      </c>
      <c r="L1807" s="5">
        <f ca="1">VLOOKUP(CONCATENATE($F1807," ",$G1807),AllocFactorMatrix,(L$4+1),FALSE)*$E1812</f>
        <v>2.5975199502756587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87.012936371011634</v>
      </c>
      <c r="O1807" s="5">
        <f ca="1">VLOOKUP(CONCATENATE($F1807," ",$G1807),AllocFactorMatrix,(O$4+1),FALSE)*$E1812</f>
        <v>63.532751627019074</v>
      </c>
      <c r="P1807" s="5">
        <f ca="1">VLOOKUP(CONCATENATE($F1807," ",$G1807),AllocFactorMatrix,(P$4+1),FALSE)*$E1812</f>
        <v>11.810664425663404</v>
      </c>
      <c r="Q1807" s="5">
        <f ca="1">VLOOKUP(CONCATENATE($F1807," ",$G1807),AllocFactorMatrix,(Q$4+1),FALSE)*$E1812</f>
        <v>7.0274860618922661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253.01159676614748</v>
      </c>
      <c r="W1807" s="5">
        <f ca="1">VLOOKUP(CONCATENATE($F1807," ",$G1807),AllocFactorMatrix,(W$4+1),FALSE)*$E1812</f>
        <v>0</v>
      </c>
      <c r="X1807" s="5">
        <f t="shared" ca="1" si="898"/>
        <v>291.54741974321013</v>
      </c>
      <c r="Y1807" s="5">
        <f ca="1">VLOOKUP(CONCATENATE($F1807," ",$G1807),AllocFactorMatrix,(Y$4+1),FALSE)*$E1812</f>
        <v>19.121496885621053</v>
      </c>
      <c r="Z1807" s="5">
        <f ca="1">VLOOKUP(CONCATENATE($F1807," ",$G1807),AllocFactorMatrix,(Z$4+1),FALSE)*$E1812</f>
        <v>0.31875587257697702</v>
      </c>
      <c r="AA1807" s="5">
        <f t="shared" ca="1" si="895"/>
        <v>19.440252758198028</v>
      </c>
      <c r="AB1807" s="5">
        <f ca="1">VLOOKUP(CONCATENATE($F1807," ",$G1807),AllocFactorMatrix,(AB$4+1),FALSE)*$E1812</f>
        <v>0.25534154743990217</v>
      </c>
      <c r="AC1807" s="5">
        <f ca="1">VLOOKUP(CONCATENATE($F1807," ",$G1807),AllocFactorMatrix,(AC$4+1),FALSE)*$E1812</f>
        <v>0.86821584787198225</v>
      </c>
      <c r="AD1807" s="5">
        <f ca="1">VLOOKUP(CONCATENATE($F1807," ",$G1807),AllocFactorMatrix,(AD$4+1),FALSE)*$E1812</f>
        <v>0.187159500433909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421250.48048493173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54062.928433204623</v>
      </c>
      <c r="P1808" s="5">
        <f ca="1">VLOOKUP(CONCATENATE($F1808," ",$G1808),AllocFactorMatrix,(P$4+1),FALSE)*$E1812</f>
        <v>10069.224058796006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64132.152492000627</v>
      </c>
      <c r="T1808" s="5">
        <f ca="1">VLOOKUP(CONCATENATE($F1808," ",$G1808),AllocFactorMatrix,(T$4+1),FALSE)*$E1812</f>
        <v>1927.3100821935327</v>
      </c>
      <c r="U1808" s="5">
        <f ca="1">VLOOKUP(CONCATENATE($F1808," ",$G1808),AllocFactorMatrix,(U$4+1),FALSE)*$E1812</f>
        <v>31083.150419675127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16302.457417737844</v>
      </c>
      <c r="Z1808" s="5">
        <f ca="1">VLOOKUP(CONCATENATE($F1808," ",$G1808),AllocFactorMatrix,(Z$4+1),FALSE)*$E1812</f>
        <v>271.98880590464381</v>
      </c>
      <c r="AA1808" s="5">
        <f t="shared" ca="1" si="895"/>
        <v>16574.446223642488</v>
      </c>
      <c r="AB1808" s="5">
        <f ca="1">VLOOKUP(CONCATENATE($F1808," ",$G1808),AllocFactorMatrix,(AB$4+1),FALSE)*$E1812</f>
        <v>220.35650663171359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260128.92394675451</v>
      </c>
      <c r="I1809" s="5">
        <f ca="1">VLOOKUP(CONCATENATE($F1809," ",$G1809),AllocFactorMatrix,(I$4+1),FALSE)*$E1812</f>
        <v>194498.77403912216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28293.857752539421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28293.857752539421</v>
      </c>
      <c r="O1809" s="5">
        <f ca="1">VLOOKUP(CONCATENATE($F1809," ",$G1809),AllocFactorMatrix,(O$4+1),FALSE)*$E1812</f>
        <v>18028.956286347478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18028.956286347478</v>
      </c>
      <c r="T1809" s="5">
        <f ca="1">VLOOKUP(CONCATENATE($F1809," ",$G1809),AllocFactorMatrix,(T$4+1),FALSE)*$E1812</f>
        <v>487.4651556410318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487.4651556410318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69.005956696915547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120912.13502252815</v>
      </c>
      <c r="J1810" s="5">
        <f ca="1">VLOOKUP(CONCATENATE($F1810," ",$G1810),AllocFactorMatrix,(J$4+1),FALSE)*$E1812</f>
        <v>7835.8876588567337</v>
      </c>
      <c r="K1810" s="5">
        <f ca="1">VLOOKUP(CONCATENATE($F1810," ",$G1810),AllocFactorMatrix,(K$4+1),FALSE)*$E1812</f>
        <v>26290.252534921932</v>
      </c>
      <c r="L1810" s="5">
        <f ca="1">VLOOKUP(CONCATENATE($F1810," ",$G1810),AllocFactorMatrix,(L$4+1),FALSE)*$E1812</f>
        <v>835.56391056943392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27202.845670128314</v>
      </c>
      <c r="O1810" s="5">
        <f ca="1">VLOOKUP(CONCATENATE($F1810," ",$G1810),AllocFactorMatrix,(O$4+1),FALSE)*$E1812</f>
        <v>23969.190070786317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2018.9793279478388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30525.143697898111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16128.27037203044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17372.900649754203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6493.976104727838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6599.6876833117121</v>
      </c>
      <c r="AB1810" s="5">
        <f ca="1">VLOOKUP(CONCATENATE($F1810," ",$G1810),AllocFactorMatrix,(AB$4+1),FALSE)*$E1812</f>
        <v>117.91276243019895</v>
      </c>
      <c r="AC1810" s="5">
        <f ca="1">VLOOKUP(CONCATENATE($F1810," ",$G1810),AllocFactorMatrix,(AC$4+1),FALSE)*$E1812</f>
        <v>2549.705592782776</v>
      </c>
      <c r="AD1810" s="5">
        <f ca="1">VLOOKUP(CONCATENATE($F1810," ",$G1810),AllocFactorMatrix,(AD$4+1),FALSE)*$E1812</f>
        <v>504.56592143684736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242881.58646801976</v>
      </c>
      <c r="I1811" s="5">
        <f ca="1">VLOOKUP(CONCATENATE($F1811," ",$G1811),AllocFactorMatrix,(I$4+1),FALSE)*$E1812</f>
        <v>173539.13455001469</v>
      </c>
      <c r="J1811" s="5">
        <f ca="1">VLOOKUP(CONCATENATE($F1811," ",$G1811),AllocFactorMatrix,(J$4+1),FALSE)*$E1812</f>
        <v>29698.260246220332</v>
      </c>
      <c r="K1811" s="5">
        <f ca="1">VLOOKUP(CONCATENATE($F1811," ",$G1811),AllocFactorMatrix,(K$4+1),FALSE)*$E1812</f>
        <v>8551.4983142092042</v>
      </c>
      <c r="L1811" s="5">
        <f ca="1">VLOOKUP(CONCATENATE($F1811," ",$G1811),AllocFactorMatrix,(L$4+1),FALSE)*$E1812</f>
        <v>1429.4934044109707</v>
      </c>
      <c r="M1811" s="5">
        <f ca="1">VLOOKUP(CONCATENATE($F1811," ",$G1811),AllocFactorMatrix,(M$4+1),FALSE)*$E1812</f>
        <v>225.8531027901914</v>
      </c>
      <c r="N1811" s="5">
        <f t="shared" ca="1" si="894"/>
        <v>10206.844821410366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409.82755791632701</v>
      </c>
      <c r="Q1811" s="5">
        <f ca="1">VLOOKUP(CONCATENATE($F1811," ",$G1811),AllocFactorMatrix,(Q$4+1),FALSE)*$E1812</f>
        <v>783.87221060825539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243.98303498855438</v>
      </c>
      <c r="V1811" s="5">
        <f ca="1">VLOOKUP(CONCATENATE($F1811," ",$G1811),AllocFactorMatrix,(V$4+1),FALSE)*$E1812</f>
        <v>1153.3727280902604</v>
      </c>
      <c r="W1811" s="5">
        <f ca="1">VLOOKUP(CONCATENATE($F1811," ",$G1811),AllocFactorMatrix,(W$4+1),FALSE)*$E1812</f>
        <v>205.29574865403831</v>
      </c>
      <c r="X1811" s="5">
        <f t="shared" ca="1" si="898"/>
        <v>1613.7494149983472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6.9193907122173446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12.445290744912167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5287.5336038954083</v>
      </c>
    </row>
    <row r="1812" spans="1:30" collapsed="1">
      <c r="D1812" s="95" t="s">
        <v>548</v>
      </c>
      <c r="E1812" s="61">
        <f>1977518+707529</f>
        <v>2685047</v>
      </c>
      <c r="F1812" s="96" t="s">
        <v>70</v>
      </c>
      <c r="G1812" s="55" t="str">
        <f>$G$15</f>
        <v>TOTAL</v>
      </c>
      <c r="H1812" s="4">
        <f t="shared" ca="1" si="896"/>
        <v>2685047</v>
      </c>
      <c r="I1812" s="5">
        <f ca="1">VLOOKUP(CONCATENATE($F1812," ",$G1812),AllocFactorMatrix,(I$4+1),FALSE)*$E1812</f>
        <v>1515829.6695789145</v>
      </c>
      <c r="J1812" s="5">
        <f ca="1">VLOOKUP(CONCATENATE($F1812," ",$G1812),AllocFactorMatrix,(J$4+1),FALSE)*$E1812</f>
        <v>96705.494993171567</v>
      </c>
      <c r="K1812" s="5">
        <f ca="1">VLOOKUP(CONCATENATE($F1812," ",$G1812),AllocFactorMatrix,(K$4+1),FALSE)*$E1812</f>
        <v>244896.37167024479</v>
      </c>
      <c r="L1812" s="5">
        <f ca="1">VLOOKUP(CONCATENATE($F1812," ",$G1812),AllocFactorMatrix,(L$4+1),FALSE)*$E1812</f>
        <v>7945.0041657193769</v>
      </c>
      <c r="M1812" s="5">
        <f ca="1">VLOOKUP(CONCATENATE($F1812," ",$G1812),AllocFactorMatrix,(M$4+1),FALSE)*$E1812</f>
        <v>626.64786091957012</v>
      </c>
      <c r="N1812" s="5">
        <f t="shared" ca="1" si="894"/>
        <v>253468.02369688373</v>
      </c>
      <c r="O1812" s="5">
        <f ca="1">VLOOKUP(CONCATENATE($F1812," ",$G1812),AllocFactorMatrix,(O$4+1),FALSE)*$E1812</f>
        <v>181015.11527859478</v>
      </c>
      <c r="P1812" s="5">
        <f ca="1">VLOOKUP(CONCATENATE($F1812," ",$G1812),AllocFactorMatrix,(P$4+1),FALSE)*$E1812</f>
        <v>30454.532791623802</v>
      </c>
      <c r="Q1812" s="5">
        <f ca="1">VLOOKUP(CONCATENATE($F1812," ",$G1812),AllocFactorMatrix,(Q$4+1),FALSE)*$E1812</f>
        <v>9823.188246366999</v>
      </c>
      <c r="R1812" s="5">
        <f ca="1">VLOOKUP(CONCATENATE($F1812," ",$G1812),AllocFactorMatrix,(R$4+1),FALSE)*$E1812</f>
        <v>545.74122043713453</v>
      </c>
      <c r="S1812" s="5">
        <f t="shared" ca="1" si="897"/>
        <v>221838.57753702271</v>
      </c>
      <c r="T1812" s="5">
        <f ca="1">VLOOKUP(CONCATENATE($F1812," ",$G1812),AllocFactorMatrix,(T$4+1),FALSE)*$E1812</f>
        <v>6256.3363282985874</v>
      </c>
      <c r="U1812" s="5">
        <f ca="1">VLOOKUP(CONCATENATE($F1812," ",$G1812),AllocFactorMatrix,(U$4+1),FALSE)*$E1812</f>
        <v>95108.465076918917</v>
      </c>
      <c r="V1812" s="5">
        <f ca="1">VLOOKUP(CONCATENATE($F1812," ",$G1812),AllocFactorMatrix,(V$4+1),FALSE)*$E1812</f>
        <v>344631.83675223566</v>
      </c>
      <c r="W1812" s="5">
        <f ca="1">VLOOKUP(CONCATENATE($F1812," ",$G1812),AllocFactorMatrix,(W$4+1),FALSE)*$E1812</f>
        <v>63023.068172851184</v>
      </c>
      <c r="X1812" s="5">
        <f t="shared" ca="1" si="898"/>
        <v>509019.70633030433</v>
      </c>
      <c r="Y1812" s="5">
        <f ca="1">VLOOKUP(CONCATENATE($F1812," ",$G1812),AllocFactorMatrix,(Y$4+1),FALSE)*$E1812</f>
        <v>55481.877696875119</v>
      </c>
      <c r="Z1812" s="5">
        <f ca="1">VLOOKUP(CONCATENATE($F1812," ",$G1812),AllocFactorMatrix,(Z$4+1),FALSE)*$E1812</f>
        <v>813.38863125201397</v>
      </c>
      <c r="AA1812" s="5">
        <f t="shared" ca="1" si="895"/>
        <v>56295.266328127131</v>
      </c>
      <c r="AB1812" s="5">
        <f ca="1">VLOOKUP(CONCATENATE($F1812," ",$G1812),AllocFactorMatrix,(AB$4+1),FALSE)*$E1812</f>
        <v>751.91037111586456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6336.1464518607818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9443086.9212685227</v>
      </c>
      <c r="I1814" s="15">
        <f ca="1">+I1796+I1805</f>
        <v>4631607.2360565457</v>
      </c>
      <c r="J1814" s="15">
        <f t="shared" ref="H1814:W1821" ca="1" si="899">+J1796+J1805</f>
        <v>232154.9485839124</v>
      </c>
      <c r="K1814" s="15">
        <f t="shared" ca="1" si="899"/>
        <v>847721.20090559521</v>
      </c>
      <c r="L1814" s="15">
        <f t="shared" ca="1" si="899"/>
        <v>26599.439109172974</v>
      </c>
      <c r="M1814" s="15">
        <f t="shared" ca="1" si="899"/>
        <v>2499.0795781283887</v>
      </c>
      <c r="N1814" s="15">
        <f t="shared" ca="1" si="899"/>
        <v>876819.71959289652</v>
      </c>
      <c r="O1814" s="15">
        <f t="shared" ca="1" si="899"/>
        <v>644680.0740693995</v>
      </c>
      <c r="P1814" s="15">
        <f t="shared" ca="1" si="899"/>
        <v>120285.38898969654</v>
      </c>
      <c r="Q1814" s="15">
        <f t="shared" ca="1" si="899"/>
        <v>54219.017670679583</v>
      </c>
      <c r="R1814" s="15">
        <f t="shared" ca="1" si="899"/>
        <v>2435.2597473266082</v>
      </c>
      <c r="S1814" s="15">
        <f t="shared" ca="1" si="899"/>
        <v>821619.74047710223</v>
      </c>
      <c r="T1814" s="15">
        <f t="shared" ca="1" si="899"/>
        <v>22348.664275781139</v>
      </c>
      <c r="U1814" s="15">
        <f t="shared" ca="1" si="899"/>
        <v>366722.11952068389</v>
      </c>
      <c r="V1814" s="15">
        <f t="shared" ca="1" si="899"/>
        <v>1939876.6378103616</v>
      </c>
      <c r="W1814" s="15">
        <f t="shared" ca="1" si="899"/>
        <v>348700.24233543931</v>
      </c>
      <c r="X1814" s="15">
        <f t="shared" ref="X1814:AD1814" ca="1" si="900">+X1796+X1805</f>
        <v>2677647.6639422663</v>
      </c>
      <c r="Y1814" s="15">
        <f t="shared" ca="1" si="900"/>
        <v>197358.70519299048</v>
      </c>
      <c r="Z1814" s="15">
        <f t="shared" ca="1" si="900"/>
        <v>3297.0528834721563</v>
      </c>
      <c r="AA1814" s="15">
        <f t="shared" ca="1" si="900"/>
        <v>200655.75807646263</v>
      </c>
      <c r="AB1814" s="15">
        <f t="shared" ca="1" si="900"/>
        <v>2581.8545393356635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146073.33783414302</v>
      </c>
      <c r="I1815" s="15">
        <f t="shared" ca="1" si="899"/>
        <v>62514.789159716958</v>
      </c>
      <c r="J1815" s="15">
        <f t="shared" ca="1" si="899"/>
        <v>4621.8559332538653</v>
      </c>
      <c r="K1815" s="15">
        <f t="shared" ca="1" si="899"/>
        <v>15605.897669434991</v>
      </c>
      <c r="L1815" s="15">
        <f t="shared" ca="1" si="899"/>
        <v>469.45896425919335</v>
      </c>
      <c r="M1815" s="15">
        <f t="shared" ca="1" si="899"/>
        <v>77.957889095704388</v>
      </c>
      <c r="N1815" s="15">
        <f t="shared" ca="1" si="899"/>
        <v>16153.314522789889</v>
      </c>
      <c r="O1815" s="15">
        <f t="shared" ca="1" si="899"/>
        <v>11851.409480482724</v>
      </c>
      <c r="P1815" s="15">
        <f t="shared" ca="1" si="899"/>
        <v>2285.5922879203995</v>
      </c>
      <c r="Q1815" s="15">
        <f t="shared" ca="1" si="899"/>
        <v>976.71220219870065</v>
      </c>
      <c r="R1815" s="15">
        <f t="shared" ca="1" si="899"/>
        <v>42.531103274722476</v>
      </c>
      <c r="S1815" s="15">
        <f t="shared" ca="1" si="899"/>
        <v>15156.245073876547</v>
      </c>
      <c r="T1815" s="15">
        <f t="shared" ca="1" si="899"/>
        <v>338.2519454172691</v>
      </c>
      <c r="U1815" s="15">
        <f t="shared" ca="1" si="899"/>
        <v>6077.4961866823114</v>
      </c>
      <c r="V1815" s="15">
        <f t="shared" ca="1" si="899"/>
        <v>32527.134065919003</v>
      </c>
      <c r="W1815" s="15">
        <f t="shared" ca="1" si="899"/>
        <v>5214.4318783813205</v>
      </c>
      <c r="X1815" s="15">
        <f t="shared" ref="X1815:AD1815" ca="1" si="901">+X1797+X1806</f>
        <v>44157.314076399904</v>
      </c>
      <c r="Y1815" s="15">
        <f t="shared" ca="1" si="901"/>
        <v>3364.372826981225</v>
      </c>
      <c r="Z1815" s="15">
        <f t="shared" ca="1" si="901"/>
        <v>52.305958066862352</v>
      </c>
      <c r="AA1815" s="15">
        <f t="shared" ca="1" si="901"/>
        <v>3416.6787850480873</v>
      </c>
      <c r="AB1815" s="15">
        <f t="shared" ca="1" si="901"/>
        <v>53.140283057780067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32428.713683399783</v>
      </c>
      <c r="I1816" s="15">
        <f t="shared" ca="1" si="899"/>
        <v>13751.245802040252</v>
      </c>
      <c r="J1816" s="15">
        <f t="shared" ca="1" si="899"/>
        <v>973.31757780243163</v>
      </c>
      <c r="K1816" s="15">
        <f t="shared" ca="1" si="899"/>
        <v>3275.5031770140581</v>
      </c>
      <c r="L1816" s="15">
        <f t="shared" ca="1" si="899"/>
        <v>96.787529000427767</v>
      </c>
      <c r="M1816" s="15">
        <f t="shared" ca="1" si="899"/>
        <v>23.363845799573458</v>
      </c>
      <c r="N1816" s="15">
        <f t="shared" ca="1" si="899"/>
        <v>3395.6545518140588</v>
      </c>
      <c r="O1816" s="15">
        <f t="shared" ca="1" si="899"/>
        <v>2472.682768882843</v>
      </c>
      <c r="P1816" s="15">
        <f t="shared" ca="1" si="899"/>
        <v>474.94137060255298</v>
      </c>
      <c r="Q1816" s="15">
        <f t="shared" ca="1" si="899"/>
        <v>267.72853062352493</v>
      </c>
      <c r="R1816" s="15">
        <f t="shared" ca="1" si="899"/>
        <v>0</v>
      </c>
      <c r="S1816" s="15">
        <f t="shared" ca="1" si="899"/>
        <v>3215.3526701089208</v>
      </c>
      <c r="T1816" s="15">
        <f t="shared" ca="1" si="899"/>
        <v>71.209302724629126</v>
      </c>
      <c r="U1816" s="15">
        <f t="shared" ca="1" si="899"/>
        <v>1273.9579881990242</v>
      </c>
      <c r="V1816" s="15">
        <f t="shared" ca="1" si="899"/>
        <v>8983.3723428082722</v>
      </c>
      <c r="W1816" s="15">
        <f t="shared" ca="1" si="899"/>
        <v>0</v>
      </c>
      <c r="X1816" s="15">
        <f t="shared" ref="X1816:AD1816" ca="1" si="902">+X1798+X1807</f>
        <v>10328.539633731927</v>
      </c>
      <c r="Y1816" s="15">
        <f t="shared" ca="1" si="902"/>
        <v>690.3335881836955</v>
      </c>
      <c r="Z1816" s="15">
        <f t="shared" ca="1" si="902"/>
        <v>10.718826953046625</v>
      </c>
      <c r="AA1816" s="15">
        <f t="shared" ca="1" si="902"/>
        <v>701.05241513674218</v>
      </c>
      <c r="AB1816" s="15">
        <f t="shared" ca="1" si="902"/>
        <v>11.131345295267369</v>
      </c>
      <c r="AC1816" s="15">
        <f t="shared" ca="1" si="902"/>
        <v>42.997684548447353</v>
      </c>
      <c r="AD1816" s="15">
        <f t="shared" ca="1" si="902"/>
        <v>9.4220029217327728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4760156.2546074428</v>
      </c>
      <c r="I1817" s="15">
        <f t="shared" ca="1" si="899"/>
        <v>3170270.1695926273</v>
      </c>
      <c r="J1817" s="15">
        <f t="shared" ca="1" si="899"/>
        <v>151545.00874970626</v>
      </c>
      <c r="K1817" s="15">
        <f t="shared" ca="1" si="899"/>
        <v>548624.22719857958</v>
      </c>
      <c r="L1817" s="15">
        <f t="shared" ca="1" si="899"/>
        <v>16913.74748909576</v>
      </c>
      <c r="M1817" s="15">
        <f t="shared" ca="1" si="899"/>
        <v>0</v>
      </c>
      <c r="N1817" s="15">
        <f t="shared" ca="1" si="899"/>
        <v>565537.97468767536</v>
      </c>
      <c r="O1817" s="15">
        <f t="shared" ca="1" si="899"/>
        <v>411479.19709541253</v>
      </c>
      <c r="P1817" s="15">
        <f t="shared" ca="1" si="899"/>
        <v>76739.751428156189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488218.94852356869</v>
      </c>
      <c r="T1817" s="15">
        <f t="shared" ca="1" si="899"/>
        <v>14560.461386889969</v>
      </c>
      <c r="U1817" s="15">
        <f t="shared" ca="1" si="899"/>
        <v>235509.28817048707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250069.74955737701</v>
      </c>
      <c r="Y1817" s="15">
        <f t="shared" ca="1" si="903"/>
        <v>123703.58589415354</v>
      </c>
      <c r="Z1817" s="15">
        <f t="shared" ca="1" si="903"/>
        <v>2058.4835863880107</v>
      </c>
      <c r="AA1817" s="15">
        <f t="shared" ca="1" si="903"/>
        <v>125762.06948054156</v>
      </c>
      <c r="AB1817" s="15">
        <f t="shared" ca="1" si="903"/>
        <v>1685.4593011026086</v>
      </c>
      <c r="AC1817" s="15">
        <f t="shared" ca="1" si="903"/>
        <v>5813.6246591972704</v>
      </c>
      <c r="AD1817" s="15">
        <f t="shared" ca="1" si="903"/>
        <v>1253.2500556463046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1981185.7705774666</v>
      </c>
      <c r="I1818" s="15">
        <f t="shared" ca="1" si="899"/>
        <v>1475969.6853856333</v>
      </c>
      <c r="J1818" s="15">
        <f t="shared" ca="1" si="899"/>
        <v>72389.630864217164</v>
      </c>
      <c r="K1818" s="15">
        <f t="shared" ca="1" si="899"/>
        <v>217630.45042683947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217630.45042683947</v>
      </c>
      <c r="O1818" s="15">
        <f t="shared" ca="1" si="899"/>
        <v>138711.41118743803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138711.41118743803</v>
      </c>
      <c r="T1818" s="15">
        <f t="shared" ca="1" si="899"/>
        <v>3716.7939673907767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3716.7939673907767</v>
      </c>
      <c r="Y1818" s="15">
        <f t="shared" ca="1" si="904"/>
        <v>50975.287677513159</v>
      </c>
      <c r="Z1818" s="15">
        <f t="shared" ca="1" si="904"/>
        <v>0</v>
      </c>
      <c r="AA1818" s="15">
        <f t="shared" ca="1" si="904"/>
        <v>50975.287677513159</v>
      </c>
      <c r="AB1818" s="15">
        <f t="shared" ca="1" si="904"/>
        <v>534.13235200208919</v>
      </c>
      <c r="AC1818" s="15">
        <f t="shared" ca="1" si="904"/>
        <v>18283.48009564216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2664946.1892658505</v>
      </c>
      <c r="I1819" s="15">
        <f t="shared" ca="1" si="899"/>
        <v>1001885.4528445725</v>
      </c>
      <c r="J1819" s="15">
        <f t="shared" ca="1" si="899"/>
        <v>64782.573561549012</v>
      </c>
      <c r="K1819" s="15">
        <f t="shared" ca="1" si="899"/>
        <v>217399.18255568063</v>
      </c>
      <c r="L1819" s="15">
        <f t="shared" ca="1" si="899"/>
        <v>6819.9806496812917</v>
      </c>
      <c r="M1819" s="15">
        <f t="shared" ca="1" si="899"/>
        <v>590.84763081467361</v>
      </c>
      <c r="N1819" s="15">
        <f t="shared" ca="1" si="899"/>
        <v>224810.01083617657</v>
      </c>
      <c r="O1819" s="15">
        <f t="shared" ca="1" si="899"/>
        <v>198718.44295886392</v>
      </c>
      <c r="P1819" s="15">
        <f t="shared" ca="1" si="899"/>
        <v>36910.239487638297</v>
      </c>
      <c r="Q1819" s="15">
        <f t="shared" ca="1" si="899"/>
        <v>16701.567040170426</v>
      </c>
      <c r="R1819" s="15">
        <f t="shared" ca="1" si="899"/>
        <v>773.86173125023925</v>
      </c>
      <c r="S1819" s="15">
        <f t="shared" ca="1" si="899"/>
        <v>253104.11121792291</v>
      </c>
      <c r="T1819" s="15">
        <f t="shared" ca="1" si="899"/>
        <v>7589.4125477383477</v>
      </c>
      <c r="U1819" s="15">
        <f t="shared" ca="1" si="899"/>
        <v>132866.69527019854</v>
      </c>
      <c r="V1819" s="15">
        <f t="shared" ca="1" si="899"/>
        <v>756097.83545063902</v>
      </c>
      <c r="W1819" s="15">
        <f t="shared" ca="1" si="899"/>
        <v>142707.64776588985</v>
      </c>
      <c r="X1819" s="15">
        <f t="shared" ref="X1819:AD1819" ca="1" si="905">+X1801+X1810</f>
        <v>1039261.5910344657</v>
      </c>
      <c r="Y1819" s="15">
        <f t="shared" ca="1" si="905"/>
        <v>53712.18739904822</v>
      </c>
      <c r="Z1819" s="15">
        <f t="shared" ca="1" si="905"/>
        <v>874.27178996056045</v>
      </c>
      <c r="AA1819" s="15">
        <f t="shared" ca="1" si="905"/>
        <v>54586.459189008776</v>
      </c>
      <c r="AB1819" s="15">
        <f t="shared" ca="1" si="905"/>
        <v>977.37683843896605</v>
      </c>
      <c r="AC1819" s="15">
        <f t="shared" ca="1" si="905"/>
        <v>21367.470676907771</v>
      </c>
      <c r="AD1819" s="15">
        <f t="shared" ca="1" si="905"/>
        <v>4171.1430668084986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1813340.8127631776</v>
      </c>
      <c r="I1820" s="15">
        <f t="shared" ca="1" si="899"/>
        <v>1276161.0643528677</v>
      </c>
      <c r="J1820" s="15">
        <f t="shared" ca="1" si="899"/>
        <v>222403.83354855061</v>
      </c>
      <c r="K1820" s="15">
        <f t="shared" ca="1" si="899"/>
        <v>63890.282761106362</v>
      </c>
      <c r="L1820" s="15">
        <f t="shared" ca="1" si="899"/>
        <v>11000.1147062813</v>
      </c>
      <c r="M1820" s="15">
        <f t="shared" ca="1" si="899"/>
        <v>1775.9895762328179</v>
      </c>
      <c r="N1820" s="15">
        <f t="shared" ca="1" si="899"/>
        <v>76666.387043620489</v>
      </c>
      <c r="O1820" s="15">
        <f t="shared" ca="1" si="899"/>
        <v>12144.790558754103</v>
      </c>
      <c r="P1820" s="15">
        <f t="shared" ca="1" si="899"/>
        <v>3149.5236317593258</v>
      </c>
      <c r="Q1820" s="15">
        <f t="shared" ca="1" si="899"/>
        <v>6055.6406617365919</v>
      </c>
      <c r="R1820" s="15">
        <f t="shared" ca="1" si="899"/>
        <v>1055.8400096029231</v>
      </c>
      <c r="S1820" s="15">
        <f t="shared" ca="1" si="899"/>
        <v>22405.794861852941</v>
      </c>
      <c r="T1820" s="15">
        <f t="shared" ca="1" si="899"/>
        <v>83.829171384514439</v>
      </c>
      <c r="U1820" s="15">
        <f t="shared" ca="1" si="899"/>
        <v>1862.7402097527108</v>
      </c>
      <c r="V1820" s="15">
        <f t="shared" ca="1" si="899"/>
        <v>8879.2721158660115</v>
      </c>
      <c r="W1820" s="15">
        <f t="shared" ca="1" si="899"/>
        <v>1572.7836315735788</v>
      </c>
      <c r="X1820" s="15">
        <f t="shared" ref="X1820:AD1820" ca="1" si="906">+X1802+X1811</f>
        <v>12398.625128576816</v>
      </c>
      <c r="Y1820" s="15">
        <f t="shared" ca="1" si="906"/>
        <v>3316.1580339903421</v>
      </c>
      <c r="Z1820" s="15">
        <f t="shared" ca="1" si="906"/>
        <v>52.782698539454692</v>
      </c>
      <c r="AA1820" s="15">
        <f t="shared" ca="1" si="906"/>
        <v>3368.9407325297971</v>
      </c>
      <c r="AB1820" s="15">
        <f t="shared" ca="1" si="906"/>
        <v>93.337649888637571</v>
      </c>
      <c r="AC1820" s="15">
        <f t="shared" ca="1" si="906"/>
        <v>158869.13849589377</v>
      </c>
      <c r="AD1820" s="15">
        <f t="shared" ca="1" si="906"/>
        <v>40973.690949397045</v>
      </c>
    </row>
    <row r="1821" spans="1:30" s="55" customFormat="1" collapsed="1">
      <c r="A1821" s="56"/>
      <c r="B1821" s="111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20841218</v>
      </c>
      <c r="I1821" s="60">
        <f t="shared" ca="1" si="899"/>
        <v>11632159.643194001</v>
      </c>
      <c r="J1821" s="60">
        <f t="shared" ca="1" si="899"/>
        <v>748871.16881899175</v>
      </c>
      <c r="K1821" s="60">
        <f t="shared" ca="1" si="899"/>
        <v>1914146.7446942504</v>
      </c>
      <c r="L1821" s="60">
        <f t="shared" ca="1" si="899"/>
        <v>61899.528447490957</v>
      </c>
      <c r="M1821" s="60">
        <f t="shared" ca="1" si="899"/>
        <v>4967.2385200711587</v>
      </c>
      <c r="N1821" s="60">
        <f t="shared" ca="1" si="899"/>
        <v>1981013.5116618129</v>
      </c>
      <c r="O1821" s="60">
        <f t="shared" ca="1" si="899"/>
        <v>1420058.0081192334</v>
      </c>
      <c r="P1821" s="60">
        <f t="shared" ca="1" si="899"/>
        <v>239845.43719577329</v>
      </c>
      <c r="Q1821" s="60">
        <f t="shared" ca="1" si="899"/>
        <v>78220.666105408833</v>
      </c>
      <c r="R1821" s="60">
        <f t="shared" ca="1" si="899"/>
        <v>4307.4925914544938</v>
      </c>
      <c r="S1821" s="60">
        <f t="shared" ca="1" si="899"/>
        <v>1742431.6040118702</v>
      </c>
      <c r="T1821" s="60">
        <f t="shared" ca="1" si="899"/>
        <v>48708.622597326648</v>
      </c>
      <c r="U1821" s="60">
        <f t="shared" ca="1" si="899"/>
        <v>744312.29734600359</v>
      </c>
      <c r="V1821" s="60">
        <f t="shared" ca="1" si="899"/>
        <v>2746364.251785594</v>
      </c>
      <c r="W1821" s="60">
        <f t="shared" ca="1" si="899"/>
        <v>498195.10561128409</v>
      </c>
      <c r="X1821" s="60">
        <f t="shared" ref="X1821:AD1821" ca="1" si="907">+X1803+X1812</f>
        <v>4037580.2773402082</v>
      </c>
      <c r="Y1821" s="60">
        <f t="shared" ca="1" si="907"/>
        <v>433120.63061286067</v>
      </c>
      <c r="Z1821" s="60">
        <f t="shared" ca="1" si="907"/>
        <v>6345.6157433800909</v>
      </c>
      <c r="AA1821" s="60">
        <f t="shared" ca="1" si="907"/>
        <v>439466.24635624082</v>
      </c>
      <c r="AB1821" s="60">
        <f t="shared" ca="1" si="907"/>
        <v>5936.4323091210117</v>
      </c>
      <c r="AC1821" s="60">
        <f t="shared" ca="1" si="907"/>
        <v>204376.71161218939</v>
      </c>
      <c r="AD1821" s="60">
        <f t="shared" ca="1" si="907"/>
        <v>49382.404695563935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1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118159827.16848761</v>
      </c>
      <c r="I1823" s="60">
        <f t="shared" ca="1" si="908"/>
        <v>58183624.259757772</v>
      </c>
      <c r="J1823" s="60">
        <f t="shared" ca="1" si="908"/>
        <v>2879422.5034168521</v>
      </c>
      <c r="K1823" s="60">
        <f t="shared" ca="1" si="908"/>
        <v>10544510.537276257</v>
      </c>
      <c r="L1823" s="60">
        <f t="shared" ca="1" si="908"/>
        <v>331819.93995918852</v>
      </c>
      <c r="M1823" s="60">
        <f t="shared" ca="1" si="908"/>
        <v>31121.681493396369</v>
      </c>
      <c r="N1823" s="60">
        <f t="shared" ca="1" si="908"/>
        <v>10907452.158728842</v>
      </c>
      <c r="O1823" s="60">
        <f t="shared" ca="1" si="908"/>
        <v>8015748.409658853</v>
      </c>
      <c r="P1823" s="60">
        <f t="shared" ca="1" si="908"/>
        <v>1493730.1682327788</v>
      </c>
      <c r="Q1823" s="60">
        <f t="shared" ca="1" si="908"/>
        <v>674853.13986817957</v>
      </c>
      <c r="R1823" s="60">
        <f t="shared" ca="1" si="908"/>
        <v>30344.482472156174</v>
      </c>
      <c r="S1823" s="60">
        <f t="shared" ca="1" si="908"/>
        <v>10214676.200231967</v>
      </c>
      <c r="T1823" s="60">
        <f t="shared" ca="1" si="908"/>
        <v>279838.96104101394</v>
      </c>
      <c r="U1823" s="60">
        <f t="shared" ca="1" si="908"/>
        <v>4580506.9544124166</v>
      </c>
      <c r="V1823" s="60">
        <f t="shared" ca="1" si="908"/>
        <v>24209847.891010948</v>
      </c>
      <c r="W1823" s="60">
        <f t="shared" ca="1" si="908"/>
        <v>4370287.9422822464</v>
      </c>
      <c r="X1823" s="60">
        <f t="shared" ca="1" si="908"/>
        <v>33440481.748746622</v>
      </c>
      <c r="Y1823" s="60">
        <f t="shared" ca="1" si="908"/>
        <v>2461002.0946374456</v>
      </c>
      <c r="Z1823" s="60">
        <f t="shared" ca="1" si="908"/>
        <v>41212.214388859968</v>
      </c>
      <c r="AA1823" s="60">
        <f t="shared" ca="1" si="908"/>
        <v>2502214.3090263056</v>
      </c>
      <c r="AB1823" s="60">
        <f t="shared" ca="1" si="908"/>
        <v>31955.988579240337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1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6210604.1150341416</v>
      </c>
      <c r="I1824" s="60">
        <f t="shared" ca="1" si="909"/>
        <v>3049799.4951108019</v>
      </c>
      <c r="J1824" s="60">
        <f t="shared" ca="1" si="909"/>
        <v>152294.01318576137</v>
      </c>
      <c r="K1824" s="60">
        <f t="shared" ca="1" si="909"/>
        <v>556520.54647807486</v>
      </c>
      <c r="L1824" s="60">
        <f t="shared" ca="1" si="909"/>
        <v>17495.53164660919</v>
      </c>
      <c r="M1824" s="60">
        <f t="shared" ca="1" si="909"/>
        <v>1674.6085046675457</v>
      </c>
      <c r="N1824" s="60">
        <f t="shared" ca="1" si="909"/>
        <v>575690.68662935158</v>
      </c>
      <c r="O1824" s="60">
        <f t="shared" ca="1" si="909"/>
        <v>423030.68767053186</v>
      </c>
      <c r="P1824" s="60">
        <f t="shared" ca="1" si="909"/>
        <v>78900.271090501497</v>
      </c>
      <c r="Q1824" s="60">
        <f t="shared" ca="1" si="909"/>
        <v>35597.458987729013</v>
      </c>
      <c r="R1824" s="60">
        <f t="shared" ca="1" si="909"/>
        <v>1599.3873868385413</v>
      </c>
      <c r="S1824" s="60">
        <f t="shared" ca="1" si="909"/>
        <v>539127.80513560097</v>
      </c>
      <c r="T1824" s="60">
        <f t="shared" ca="1" si="909"/>
        <v>14701.797302021718</v>
      </c>
      <c r="U1824" s="60">
        <f t="shared" ca="1" si="909"/>
        <v>241134.46866018506</v>
      </c>
      <c r="V1824" s="60">
        <f t="shared" ca="1" si="909"/>
        <v>1274809.8383235908</v>
      </c>
      <c r="W1824" s="60">
        <f t="shared" ca="1" si="909"/>
        <v>229550.09834590333</v>
      </c>
      <c r="X1824" s="60">
        <f t="shared" ca="1" si="909"/>
        <v>1760196.2026317008</v>
      </c>
      <c r="Y1824" s="60">
        <f t="shared" ca="1" si="909"/>
        <v>129636.87669965299</v>
      </c>
      <c r="Z1824" s="60">
        <f t="shared" ca="1" si="909"/>
        <v>2167.3221308205761</v>
      </c>
      <c r="AA1824" s="60">
        <f t="shared" ca="1" si="909"/>
        <v>131804.19883047359</v>
      </c>
      <c r="AB1824" s="60">
        <f t="shared" ca="1" si="909"/>
        <v>1691.7135104514039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1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1366373.9364833999</v>
      </c>
      <c r="I1825" s="60">
        <f t="shared" ca="1" si="910"/>
        <v>663205.73128263862</v>
      </c>
      <c r="J1825" s="60">
        <f t="shared" ca="1" si="910"/>
        <v>32316.84063442998</v>
      </c>
      <c r="K1825" s="60">
        <f t="shared" ca="1" si="910"/>
        <v>117301.70750345406</v>
      </c>
      <c r="L1825" s="60">
        <f t="shared" ca="1" si="910"/>
        <v>3618.9496958959317</v>
      </c>
      <c r="M1825" s="60">
        <f t="shared" ca="1" si="910"/>
        <v>462.03051613191263</v>
      </c>
      <c r="N1825" s="60">
        <f t="shared" ca="1" si="910"/>
        <v>121382.68771548194</v>
      </c>
      <c r="O1825" s="60">
        <f t="shared" ca="1" si="910"/>
        <v>88621.262345993615</v>
      </c>
      <c r="P1825" s="60">
        <f t="shared" ca="1" si="910"/>
        <v>16489.861834083731</v>
      </c>
      <c r="Q1825" s="60">
        <f t="shared" ca="1" si="910"/>
        <v>9796.7970303498296</v>
      </c>
      <c r="R1825" s="60">
        <f t="shared" ca="1" si="910"/>
        <v>0</v>
      </c>
      <c r="S1825" s="60">
        <f t="shared" ca="1" si="910"/>
        <v>114907.92121042716</v>
      </c>
      <c r="T1825" s="60">
        <f t="shared" ca="1" si="910"/>
        <v>3079.3697798778171</v>
      </c>
      <c r="U1825" s="60">
        <f t="shared" ca="1" si="910"/>
        <v>50519.262492359412</v>
      </c>
      <c r="V1825" s="60">
        <f t="shared" ca="1" si="910"/>
        <v>352059.80331342446</v>
      </c>
      <c r="W1825" s="60">
        <f t="shared" ca="1" si="910"/>
        <v>0</v>
      </c>
      <c r="X1825" s="60">
        <f t="shared" ca="1" si="910"/>
        <v>405658.43558566179</v>
      </c>
      <c r="Y1825" s="60">
        <f t="shared" ca="1" si="910"/>
        <v>26618.532098380834</v>
      </c>
      <c r="Z1825" s="60">
        <f t="shared" ca="1" si="910"/>
        <v>442.94260053647815</v>
      </c>
      <c r="AA1825" s="60">
        <f t="shared" ca="1" si="910"/>
        <v>27061.474698917315</v>
      </c>
      <c r="AB1825" s="60">
        <f t="shared" ca="1" si="910"/>
        <v>357.36712220775428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1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37926736.94209075</v>
      </c>
      <c r="I1826" s="60">
        <f t="shared" ca="1" si="911"/>
        <v>25336910.615195151</v>
      </c>
      <c r="J1826" s="60">
        <f t="shared" ca="1" si="911"/>
        <v>1196422.5725217219</v>
      </c>
      <c r="K1826" s="60">
        <f t="shared" ca="1" si="911"/>
        <v>4342638.7889030958</v>
      </c>
      <c r="L1826" s="60">
        <f t="shared" ca="1" si="911"/>
        <v>134168.53934842537</v>
      </c>
      <c r="M1826" s="60">
        <f t="shared" ca="1" si="911"/>
        <v>0</v>
      </c>
      <c r="N1826" s="60">
        <f t="shared" ca="1" si="911"/>
        <v>4476807.3282515211</v>
      </c>
      <c r="O1826" s="60">
        <f t="shared" ca="1" si="911"/>
        <v>3256326.9813297037</v>
      </c>
      <c r="P1826" s="60">
        <f t="shared" ca="1" si="911"/>
        <v>606592.8426830289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3862919.8240127321</v>
      </c>
      <c r="T1826" s="60">
        <f t="shared" ca="1" si="911"/>
        <v>115977.53174842009</v>
      </c>
      <c r="U1826" s="60">
        <f t="shared" ca="1" si="911"/>
        <v>1871137.1418796384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1987114.673628059</v>
      </c>
      <c r="Y1826" s="60">
        <f t="shared" ca="1" si="911"/>
        <v>981555.92957039294</v>
      </c>
      <c r="Z1826" s="60">
        <f t="shared" ca="1" si="911"/>
        <v>16370.818752810861</v>
      </c>
      <c r="AA1826" s="60">
        <f t="shared" ca="1" si="911"/>
        <v>997926.74832320365</v>
      </c>
      <c r="AB1826" s="60">
        <f t="shared" ca="1" si="911"/>
        <v>13280.848929456863</v>
      </c>
      <c r="AC1826" s="60">
        <f t="shared" ca="1" si="911"/>
        <v>45537.818583401429</v>
      </c>
      <c r="AD1826" s="60">
        <f t="shared" ca="1" si="911"/>
        <v>9816.5126454925339</v>
      </c>
    </row>
    <row r="1827" spans="1:30" s="55" customFormat="1" hidden="1" outlineLevel="1">
      <c r="A1827" s="56"/>
      <c r="B1827" s="111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15669441.556045821</v>
      </c>
      <c r="I1827" s="60">
        <f t="shared" ca="1" si="912"/>
        <v>11710698.406104401</v>
      </c>
      <c r="J1827" s="60">
        <f t="shared" ca="1" si="912"/>
        <v>565809.16439401044</v>
      </c>
      <c r="K1827" s="60">
        <f t="shared" ca="1" si="912"/>
        <v>1706482.8094735832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1706482.8094735832</v>
      </c>
      <c r="O1827" s="60">
        <f t="shared" ca="1" si="912"/>
        <v>1087413.9293398063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1087413.9293398063</v>
      </c>
      <c r="T1827" s="60">
        <f t="shared" ca="1" si="912"/>
        <v>29367.719807084715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29367.719807084715</v>
      </c>
      <c r="Y1827" s="60">
        <f t="shared" ca="1" si="912"/>
        <v>400898.6073991892</v>
      </c>
      <c r="Z1827" s="60">
        <f t="shared" ca="1" si="912"/>
        <v>0</v>
      </c>
      <c r="AA1827" s="60">
        <f t="shared" ca="1" si="912"/>
        <v>400898.6073991892</v>
      </c>
      <c r="AB1827" s="60">
        <f t="shared" ca="1" si="912"/>
        <v>4165.2978973671106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1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229649359.9420467</v>
      </c>
      <c r="I1828" s="60">
        <f t="shared" ca="1" si="913"/>
        <v>86172586.215187415</v>
      </c>
      <c r="J1828" s="60">
        <f t="shared" ca="1" si="913"/>
        <v>5584394.3385467213</v>
      </c>
      <c r="K1828" s="60">
        <f t="shared" ca="1" si="913"/>
        <v>18736295.000589699</v>
      </c>
      <c r="L1828" s="60">
        <f t="shared" ca="1" si="913"/>
        <v>595392.53196277167</v>
      </c>
      <c r="M1828" s="60">
        <f t="shared" ca="1" si="913"/>
        <v>54850.356325175453</v>
      </c>
      <c r="N1828" s="60">
        <f t="shared" ca="1" si="913"/>
        <v>19386537.888877649</v>
      </c>
      <c r="O1828" s="60">
        <f t="shared" ca="1" si="913"/>
        <v>17082654.159206841</v>
      </c>
      <c r="P1828" s="60">
        <f t="shared" ca="1" si="913"/>
        <v>3166867.0462312144</v>
      </c>
      <c r="Q1828" s="60">
        <f t="shared" ca="1" si="913"/>
        <v>1438873.8258788926</v>
      </c>
      <c r="R1828" s="60">
        <f t="shared" ca="1" si="913"/>
        <v>66668.987703414954</v>
      </c>
      <c r="S1828" s="60">
        <f t="shared" ca="1" si="913"/>
        <v>21755064.019020364</v>
      </c>
      <c r="T1828" s="60">
        <f t="shared" ca="1" si="913"/>
        <v>654613.82418851147</v>
      </c>
      <c r="U1828" s="60">
        <f t="shared" ca="1" si="913"/>
        <v>11493646.069602041</v>
      </c>
      <c r="V1828" s="60">
        <f t="shared" ca="1" si="913"/>
        <v>65257886.367425494</v>
      </c>
      <c r="W1828" s="60">
        <f t="shared" ca="1" si="913"/>
        <v>12380206.57488713</v>
      </c>
      <c r="X1828" s="60">
        <f t="shared" ca="1" si="913"/>
        <v>89786352.836103171</v>
      </c>
      <c r="Y1828" s="60">
        <f t="shared" ca="1" si="913"/>
        <v>4628079.313333327</v>
      </c>
      <c r="Z1828" s="60">
        <f t="shared" ca="1" si="913"/>
        <v>75337.676352327442</v>
      </c>
      <c r="AA1828" s="60">
        <f t="shared" ca="1" si="913"/>
        <v>4703416.9896856546</v>
      </c>
      <c r="AB1828" s="60">
        <f t="shared" ca="1" si="913"/>
        <v>84035.314762804919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1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18773736.339811515</v>
      </c>
      <c r="I1829" s="60">
        <f t="shared" ca="1" si="914"/>
        <v>12804610.636961397</v>
      </c>
      <c r="J1829" s="60">
        <f t="shared" ca="1" si="914"/>
        <v>2255802.6788494121</v>
      </c>
      <c r="K1829" s="60">
        <f t="shared" ca="1" si="914"/>
        <v>644538.27547577873</v>
      </c>
      <c r="L1829" s="60">
        <f t="shared" ca="1" si="914"/>
        <v>87731.541740457236</v>
      </c>
      <c r="M1829" s="60">
        <f t="shared" ca="1" si="914"/>
        <v>13776.614017560983</v>
      </c>
      <c r="N1829" s="60">
        <f t="shared" ca="1" si="914"/>
        <v>746046.43123379711</v>
      </c>
      <c r="O1829" s="60">
        <f t="shared" ca="1" si="914"/>
        <v>107345.73363197342</v>
      </c>
      <c r="P1829" s="60">
        <f t="shared" ca="1" si="914"/>
        <v>25837.362668385678</v>
      </c>
      <c r="Q1829" s="60">
        <f t="shared" ca="1" si="914"/>
        <v>47627.151482315399</v>
      </c>
      <c r="R1829" s="60">
        <f t="shared" ca="1" si="914"/>
        <v>8293.1457095059686</v>
      </c>
      <c r="S1829" s="60">
        <f t="shared" ca="1" si="914"/>
        <v>189103.39349218045</v>
      </c>
      <c r="T1829" s="60">
        <f t="shared" ca="1" si="914"/>
        <v>743.04297165285755</v>
      </c>
      <c r="U1829" s="60">
        <f t="shared" ca="1" si="914"/>
        <v>15359.397861700319</v>
      </c>
      <c r="V1829" s="60">
        <f t="shared" ca="1" si="914"/>
        <v>70040.889299754024</v>
      </c>
      <c r="W1829" s="60">
        <f t="shared" ca="1" si="914"/>
        <v>12432.083338954619</v>
      </c>
      <c r="X1829" s="60">
        <f t="shared" ca="1" si="914"/>
        <v>98575.413472061846</v>
      </c>
      <c r="Y1829" s="60">
        <f t="shared" ca="1" si="914"/>
        <v>29415.627495774825</v>
      </c>
      <c r="Z1829" s="60">
        <f t="shared" ca="1" si="914"/>
        <v>436.14978664948842</v>
      </c>
      <c r="AA1829" s="60">
        <f t="shared" ca="1" si="914"/>
        <v>29851.777282424315</v>
      </c>
      <c r="AB1829" s="60">
        <f t="shared" ca="1" si="914"/>
        <v>945.12413224103352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1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197921435.35959953</v>
      </c>
      <c r="J1830" s="60">
        <f t="shared" ca="1" si="915"/>
        <v>12666462.111548908</v>
      </c>
      <c r="K1830" s="60">
        <f t="shared" ca="1" si="915"/>
        <v>36648287.665699944</v>
      </c>
      <c r="L1830" s="60">
        <f t="shared" ca="1" si="915"/>
        <v>1170227.034353348</v>
      </c>
      <c r="M1830" s="60">
        <f t="shared" ca="1" si="915"/>
        <v>101885.29085693226</v>
      </c>
      <c r="N1830" s="60">
        <f t="shared" ca="1" si="915"/>
        <v>37920399.990910225</v>
      </c>
      <c r="O1830" s="60">
        <f t="shared" ca="1" si="915"/>
        <v>30061141.1631837</v>
      </c>
      <c r="P1830" s="60">
        <f t="shared" ca="1" si="915"/>
        <v>5388417.5527399927</v>
      </c>
      <c r="Q1830" s="60">
        <f t="shared" ca="1" si="915"/>
        <v>2206748.3732474665</v>
      </c>
      <c r="R1830" s="60">
        <f t="shared" ca="1" si="915"/>
        <v>106906.00327191566</v>
      </c>
      <c r="S1830" s="60">
        <f t="shared" ca="1" si="915"/>
        <v>37763213.092443071</v>
      </c>
      <c r="T1830" s="60">
        <f t="shared" ca="1" si="915"/>
        <v>1098322.2468385827</v>
      </c>
      <c r="U1830" s="60">
        <f t="shared" ca="1" si="915"/>
        <v>18252303.294908337</v>
      </c>
      <c r="V1830" s="60">
        <f t="shared" ca="1" si="915"/>
        <v>91164644.789373219</v>
      </c>
      <c r="W1830" s="60">
        <f t="shared" ca="1" si="915"/>
        <v>16992476.698854234</v>
      </c>
      <c r="X1830" s="60">
        <f t="shared" ca="1" si="915"/>
        <v>127507747.02997436</v>
      </c>
      <c r="Y1830" s="60">
        <f t="shared" ca="1" si="915"/>
        <v>8657206.981234163</v>
      </c>
      <c r="Z1830" s="60">
        <f t="shared" ca="1" si="915"/>
        <v>135967.12401200479</v>
      </c>
      <c r="AA1830" s="60">
        <f t="shared" ca="1" si="915"/>
        <v>8793174.1052461676</v>
      </c>
      <c r="AB1830" s="60">
        <f t="shared" ca="1" si="915"/>
        <v>136431.65493376943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52.999999999999979</v>
      </c>
      <c r="I1833" s="5">
        <f>VLOOKUP(CONCATENATE($F1833," ",$G1833),AllocFactorMatrix,(I$4+1),FALSE)*$E1840</f>
        <v>26.106898494215709</v>
      </c>
      <c r="J1833" s="5">
        <f>VLOOKUP(CONCATENATE($F1833," ",$G1833),AllocFactorMatrix,(J$4+1),FALSE)*$E1840</f>
        <v>1.2905572783648167</v>
      </c>
      <c r="K1833" s="5">
        <f>VLOOKUP(CONCATENATE($F1833," ",$G1833),AllocFactorMatrix,(K$4+1),FALSE)*$E1840</f>
        <v>4.7272373477992593</v>
      </c>
      <c r="L1833" s="5">
        <f>VLOOKUP(CONCATENATE($F1833," ",$G1833),AllocFactorMatrix,(L$4+1),FALSE)*$E1840</f>
        <v>0.14879664813593055</v>
      </c>
      <c r="M1833" s="5">
        <f>VLOOKUP(CONCATENATE($F1833," ",$G1833),AllocFactorMatrix,(M$4+1),FALSE)*$E1840</f>
        <v>1.3953673537852483E-2</v>
      </c>
      <c r="N1833" s="5">
        <f t="shared" ref="N1833:N1840" si="917">SUBTOTAL(9,K1833:M1833)</f>
        <v>4.889987669473042</v>
      </c>
      <c r="O1833" s="5">
        <f>VLOOKUP(CONCATENATE($F1833," ",$G1833),AllocFactorMatrix,(O$4+1),FALSE)*$E1840</f>
        <v>3.5934357569761106</v>
      </c>
      <c r="P1833" s="5">
        <f>VLOOKUP(CONCATENATE($F1833," ",$G1833),AllocFactorMatrix,(P$4+1),FALSE)*$E1840</f>
        <v>0.6695617724957067</v>
      </c>
      <c r="Q1833" s="5">
        <f>VLOOKUP(CONCATENATE($F1833," ",$G1833),AllocFactorMatrix,(Q$4+1),FALSE)*$E1840</f>
        <v>0.30256249775028454</v>
      </c>
      <c r="R1833" s="5">
        <f>VLOOKUP(CONCATENATE($F1833," ",$G1833),AllocFactorMatrix,(R$4+1),FALSE)*$E1840</f>
        <v>1.36058973167548E-2</v>
      </c>
      <c r="S1833" s="5">
        <f>SUBTOTAL(9,O1833:R1833)</f>
        <v>4.5791659245388567</v>
      </c>
      <c r="T1833" s="5">
        <f>VLOOKUP(CONCATENATE($F1833," ",$G1833),AllocFactorMatrix,(T$4+1),FALSE)*$E1840</f>
        <v>0.125527914997492</v>
      </c>
      <c r="U1833" s="5">
        <f>VLOOKUP(CONCATENATE($F1833," ",$G1833),AllocFactorMatrix,(U$4+1),FALSE)*$E1840</f>
        <v>2.0542429412564589</v>
      </c>
      <c r="V1833" s="5">
        <f>VLOOKUP(CONCATENATE($F1833," ",$G1833),AllocFactorMatrix,(V$4+1),FALSE)*$E1840</f>
        <v>10.856731665570909</v>
      </c>
      <c r="W1833" s="5">
        <f>VLOOKUP(CONCATENATE($F1833," ",$G1833),AllocFactorMatrix,(W$4+1),FALSE)*$E1840</f>
        <v>1.960545796466086</v>
      </c>
      <c r="X1833" s="5">
        <f>SUBTOTAL(9,T1833:W1833)</f>
        <v>14.997048318290945</v>
      </c>
      <c r="Y1833" s="5">
        <f>VLOOKUP(CONCATENATE($F1833," ",$G1833),AllocFactorMatrix,(Y$4+1),FALSE)*$E1840</f>
        <v>1.1035384189016368</v>
      </c>
      <c r="Z1833" s="5">
        <f>VLOOKUP(CONCATENATE($F1833," ",$G1833),AllocFactorMatrix,(Z$4+1),FALSE)*$E1840</f>
        <v>1.8483846693857758E-2</v>
      </c>
      <c r="AA1833" s="5">
        <f t="shared" ref="AA1833:AA1840" si="918">SUBTOTAL(9,Y1833:Z1833)</f>
        <v>1.1220222655954946</v>
      </c>
      <c r="AB1833" s="5">
        <f>VLOOKUP(CONCATENATE($F1833," ",$G1833),AllocFactorMatrix,(AB$4+1),FALSE)*$E1840</f>
        <v>1.432004952112028E-2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5" t="s">
        <v>622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52.999999999999979</v>
      </c>
      <c r="I1840" s="5">
        <f>VLOOKUP(CONCATENATE($F1840," ",$G1840),AllocFactorMatrix,(I$4+1),FALSE)*$E1840</f>
        <v>26.106898494215709</v>
      </c>
      <c r="J1840" s="5">
        <f>VLOOKUP(CONCATENATE($F1840," ",$G1840),AllocFactorMatrix,(J$4+1),FALSE)*$E1840</f>
        <v>1.2905572783648167</v>
      </c>
      <c r="K1840" s="5">
        <f>VLOOKUP(CONCATENATE($F1840," ",$G1840),AllocFactorMatrix,(K$4+1),FALSE)*$E1840</f>
        <v>4.7272373477992593</v>
      </c>
      <c r="L1840" s="5">
        <f>VLOOKUP(CONCATENATE($F1840," ",$G1840),AllocFactorMatrix,(L$4+1),FALSE)*$E1840</f>
        <v>0.14879664813593055</v>
      </c>
      <c r="M1840" s="5">
        <f>VLOOKUP(CONCATENATE($F1840," ",$G1840),AllocFactorMatrix,(M$4+1),FALSE)*$E1840</f>
        <v>1.3953673537852483E-2</v>
      </c>
      <c r="N1840" s="5">
        <f t="shared" si="917"/>
        <v>4.889987669473042</v>
      </c>
      <c r="O1840" s="5">
        <f>VLOOKUP(CONCATENATE($F1840," ",$G1840),AllocFactorMatrix,(O$4+1),FALSE)*$E1840</f>
        <v>3.5934357569761106</v>
      </c>
      <c r="P1840" s="5">
        <f>VLOOKUP(CONCATENATE($F1840," ",$G1840),AllocFactorMatrix,(P$4+1),FALSE)*$E1840</f>
        <v>0.6695617724957067</v>
      </c>
      <c r="Q1840" s="5">
        <f>VLOOKUP(CONCATENATE($F1840," ",$G1840),AllocFactorMatrix,(Q$4+1),FALSE)*$E1840</f>
        <v>0.30256249775028454</v>
      </c>
      <c r="R1840" s="5">
        <f>VLOOKUP(CONCATENATE($F1840," ",$G1840),AllocFactorMatrix,(R$4+1),FALSE)*$E1840</f>
        <v>1.36058973167548E-2</v>
      </c>
      <c r="S1840" s="5">
        <f t="shared" si="919"/>
        <v>4.5791659245388567</v>
      </c>
      <c r="T1840" s="5">
        <f>VLOOKUP(CONCATENATE($F1840," ",$G1840),AllocFactorMatrix,(T$4+1),FALSE)*$E1840</f>
        <v>0.125527914997492</v>
      </c>
      <c r="U1840" s="5">
        <f>VLOOKUP(CONCATENATE($F1840," ",$G1840),AllocFactorMatrix,(U$4+1),FALSE)*$E1840</f>
        <v>2.0542429412564589</v>
      </c>
      <c r="V1840" s="5">
        <f>VLOOKUP(CONCATENATE($F1840," ",$G1840),AllocFactorMatrix,(V$4+1),FALSE)*$E1840</f>
        <v>10.856731665570909</v>
      </c>
      <c r="W1840" s="5">
        <f>VLOOKUP(CONCATENATE($F1840," ",$G1840),AllocFactorMatrix,(W$4+1),FALSE)*$E1840</f>
        <v>1.960545796466086</v>
      </c>
      <c r="X1840" s="5">
        <f t="shared" si="920"/>
        <v>14.997048318290945</v>
      </c>
      <c r="Y1840" s="5">
        <f>VLOOKUP(CONCATENATE($F1840," ",$G1840),AllocFactorMatrix,(Y$4+1),FALSE)*$E1840</f>
        <v>1.1035384189016368</v>
      </c>
      <c r="Z1840" s="5">
        <f>VLOOKUP(CONCATENATE($F1840," ",$G1840),AllocFactorMatrix,(Z$4+1),FALSE)*$E1840</f>
        <v>1.8483846693857758E-2</v>
      </c>
      <c r="AA1840" s="5">
        <f t="shared" si="918"/>
        <v>1.1220222655954946</v>
      </c>
      <c r="AB1840" s="5">
        <f>VLOOKUP(CONCATENATE($F1840," ",$G1840),AllocFactorMatrix,(AB$4+1),FALSE)*$E1840</f>
        <v>1.432004952112028E-2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8" t="s">
        <v>642</v>
      </c>
      <c r="E1848" s="61">
        <v>-3927716</v>
      </c>
      <c r="F1848" s="96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8" t="s">
        <v>643</v>
      </c>
      <c r="E1856" s="61">
        <f>-689963+22560</f>
        <v>-667403</v>
      </c>
      <c r="F1856" s="96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-2639312.9999999991</v>
      </c>
      <c r="I1857" s="5">
        <f>VLOOKUP(CONCATENATE($F1857," ",$G1857),AllocFactorMatrix,(I$4+1),FALSE)*$E1864</f>
        <v>-1300080.6902917726</v>
      </c>
      <c r="J1857" s="5">
        <f>VLOOKUP(CONCATENATE($F1857," ",$G1857),AllocFactorMatrix,(J$4+1),FALSE)*$E1864</f>
        <v>-64267.634000620361</v>
      </c>
      <c r="K1857" s="5">
        <f>VLOOKUP(CONCATENATE($F1857," ",$G1857),AllocFactorMatrix,(K$4+1),FALSE)*$E1864</f>
        <v>-235408.66011570013</v>
      </c>
      <c r="L1857" s="5">
        <f>VLOOKUP(CONCATENATE($F1857," ",$G1857),AllocFactorMatrix,(L$4+1),FALSE)*$E1864</f>
        <v>-7409.8288260676845</v>
      </c>
      <c r="M1857" s="5">
        <f>VLOOKUP(CONCATENATE($F1857," ",$G1857),AllocFactorMatrix,(M$4+1),FALSE)*$E1864</f>
        <v>-694.87003709830276</v>
      </c>
      <c r="N1857" s="5">
        <f t="shared" ref="N1857:N1871" si="932">SUBTOTAL(9,K1857:M1857)</f>
        <v>-243513.3589788661</v>
      </c>
      <c r="O1857" s="5">
        <f>VLOOKUP(CONCATENATE($F1857," ",$G1857),AllocFactorMatrix,(O$4+1),FALSE)*$E1864</f>
        <v>-178947.2020387149</v>
      </c>
      <c r="P1857" s="5">
        <f>VLOOKUP(CONCATENATE($F1857," ",$G1857),AllocFactorMatrix,(P$4+1),FALSE)*$E1864</f>
        <v>-33343.077178320025</v>
      </c>
      <c r="Q1857" s="5">
        <f>VLOOKUP(CONCATENATE($F1857," ",$G1857),AllocFactorMatrix,(Q$4+1),FALSE)*$E1864</f>
        <v>-15067.115728769752</v>
      </c>
      <c r="R1857" s="5">
        <f>VLOOKUP(CONCATENATE($F1857," ",$G1857),AllocFactorMatrix,(R$4+1),FALSE)*$E1864</f>
        <v>-677.55135216558608</v>
      </c>
      <c r="S1857" s="5">
        <f>SUBTOTAL(9,O1857:R1857)</f>
        <v>-228034.94629797025</v>
      </c>
      <c r="T1857" s="5">
        <f>VLOOKUP(CONCATENATE($F1857," ",$G1857),AllocFactorMatrix,(T$4+1),FALSE)*$E1864</f>
        <v>-6251.0841116184074</v>
      </c>
      <c r="U1857" s="5">
        <f>VLOOKUP(CONCATENATE($F1857," ",$G1857),AllocFactorMatrix,(U$4+1),FALSE)*$E1864</f>
        <v>-102297.92641540393</v>
      </c>
      <c r="V1857" s="5">
        <f>VLOOKUP(CONCATENATE($F1857," ",$G1857),AllocFactorMatrix,(V$4+1),FALSE)*$E1864</f>
        <v>-540647.41551798023</v>
      </c>
      <c r="W1857" s="5">
        <f>VLOOKUP(CONCATENATE($F1857," ",$G1857),AllocFactorMatrix,(W$4+1),FALSE)*$E1864</f>
        <v>-97631.962409590473</v>
      </c>
      <c r="X1857" s="5">
        <f>SUBTOTAL(9,T1857:W1857)</f>
        <v>-746828.38845459302</v>
      </c>
      <c r="Y1857" s="5">
        <f>VLOOKUP(CONCATENATE($F1857," ",$G1857),AllocFactorMatrix,(Y$4+1),FALSE)*$E1864</f>
        <v>-54954.401792576144</v>
      </c>
      <c r="Z1857" s="5">
        <f>VLOOKUP(CONCATENATE($F1857," ",$G1857),AllocFactorMatrix,(Z$4+1),FALSE)*$E1864</f>
        <v>-920.46522394539249</v>
      </c>
      <c r="AA1857" s="5">
        <f t="shared" ref="AA1857:AA1871" si="933">SUBTOTAL(9,Y1857:Z1857)</f>
        <v>-55874.867016521537</v>
      </c>
      <c r="AB1857" s="5">
        <f>VLOOKUP(CONCATENATE($F1857," ",$G1857),AllocFactorMatrix,(AB$4+1),FALSE)*$E1864</f>
        <v>-713.11495965540621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5" t="s">
        <v>673</v>
      </c>
      <c r="E1864" s="61">
        <v>-2639313</v>
      </c>
      <c r="F1864" s="96" t="s">
        <v>30</v>
      </c>
      <c r="G1864" s="55" t="str">
        <f>$G$15</f>
        <v>TOTAL</v>
      </c>
      <c r="H1864" s="4">
        <f t="shared" si="931"/>
        <v>-2639312.9999999991</v>
      </c>
      <c r="I1864" s="5">
        <f>VLOOKUP(CONCATENATE($F1864," ",$G1864),AllocFactorMatrix,(I$4+1),FALSE)*$E1864</f>
        <v>-1300080.6902917726</v>
      </c>
      <c r="J1864" s="5">
        <f>VLOOKUP(CONCATENATE($F1864," ",$G1864),AllocFactorMatrix,(J$4+1),FALSE)*$E1864</f>
        <v>-64267.634000620361</v>
      </c>
      <c r="K1864" s="5">
        <f>VLOOKUP(CONCATENATE($F1864," ",$G1864),AllocFactorMatrix,(K$4+1),FALSE)*$E1864</f>
        <v>-235408.66011570013</v>
      </c>
      <c r="L1864" s="5">
        <f>VLOOKUP(CONCATENATE($F1864," ",$G1864),AllocFactorMatrix,(L$4+1),FALSE)*$E1864</f>
        <v>-7409.8288260676845</v>
      </c>
      <c r="M1864" s="5">
        <f>VLOOKUP(CONCATENATE($F1864," ",$G1864),AllocFactorMatrix,(M$4+1),FALSE)*$E1864</f>
        <v>-694.87003709830276</v>
      </c>
      <c r="N1864" s="5">
        <f t="shared" si="932"/>
        <v>-243513.3589788661</v>
      </c>
      <c r="O1864" s="5">
        <f>VLOOKUP(CONCATENATE($F1864," ",$G1864),AllocFactorMatrix,(O$4+1),FALSE)*$E1864</f>
        <v>-178947.2020387149</v>
      </c>
      <c r="P1864" s="5">
        <f>VLOOKUP(CONCATENATE($F1864," ",$G1864),AllocFactorMatrix,(P$4+1),FALSE)*$E1864</f>
        <v>-33343.077178320025</v>
      </c>
      <c r="Q1864" s="5">
        <f>VLOOKUP(CONCATENATE($F1864," ",$G1864),AllocFactorMatrix,(Q$4+1),FALSE)*$E1864</f>
        <v>-15067.115728769752</v>
      </c>
      <c r="R1864" s="5">
        <f>VLOOKUP(CONCATENATE($F1864," ",$G1864),AllocFactorMatrix,(R$4+1),FALSE)*$E1864</f>
        <v>-677.55135216558608</v>
      </c>
      <c r="S1864" s="5">
        <f t="shared" si="934"/>
        <v>-228034.94629797025</v>
      </c>
      <c r="T1864" s="5">
        <f>VLOOKUP(CONCATENATE($F1864," ",$G1864),AllocFactorMatrix,(T$4+1),FALSE)*$E1864</f>
        <v>-6251.0841116184074</v>
      </c>
      <c r="U1864" s="5">
        <f>VLOOKUP(CONCATENATE($F1864," ",$G1864),AllocFactorMatrix,(U$4+1),FALSE)*$E1864</f>
        <v>-102297.92641540393</v>
      </c>
      <c r="V1864" s="5">
        <f>VLOOKUP(CONCATENATE($F1864," ",$G1864),AllocFactorMatrix,(V$4+1),FALSE)*$E1864</f>
        <v>-540647.41551798023</v>
      </c>
      <c r="W1864" s="5">
        <f>VLOOKUP(CONCATENATE($F1864," ",$G1864),AllocFactorMatrix,(W$4+1),FALSE)*$E1864</f>
        <v>-97631.962409590473</v>
      </c>
      <c r="X1864" s="5">
        <f t="shared" si="935"/>
        <v>-746828.38845459302</v>
      </c>
      <c r="Y1864" s="5">
        <f>VLOOKUP(CONCATENATE($F1864," ",$G1864),AllocFactorMatrix,(Y$4+1),FALSE)*$E1864</f>
        <v>-54954.401792576144</v>
      </c>
      <c r="Z1864" s="5">
        <f>VLOOKUP(CONCATENATE($F1864," ",$G1864),AllocFactorMatrix,(Z$4+1),FALSE)*$E1864</f>
        <v>-920.46522394539249</v>
      </c>
      <c r="AA1864" s="5">
        <f t="shared" si="933"/>
        <v>-55874.867016521537</v>
      </c>
      <c r="AB1864" s="5">
        <f>VLOOKUP(CONCATENATE($F1864," ",$G1864),AllocFactorMatrix,(AB$4+1),FALSE)*$E1864</f>
        <v>-713.11495965540621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1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1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1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1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1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1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1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1"/>
      <c r="C1872" s="55"/>
      <c r="D1872" s="95" t="s">
        <v>646</v>
      </c>
      <c r="E1872" s="61">
        <v>-2383768</v>
      </c>
      <c r="F1872" s="96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5" t="s">
        <v>631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5" t="s">
        <v>623</v>
      </c>
      <c r="E1888" s="61">
        <v>173875</v>
      </c>
      <c r="F1888" s="96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5" t="s">
        <v>633</v>
      </c>
      <c r="E1896" s="61">
        <v>372542</v>
      </c>
      <c r="F1896" s="96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5" t="s">
        <v>634</v>
      </c>
      <c r="E1904" s="61">
        <v>-7060189</v>
      </c>
      <c r="F1904" s="96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5" t="s">
        <v>635</v>
      </c>
      <c r="E1912" s="61">
        <v>-246772</v>
      </c>
      <c r="F1912" s="96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5" t="s">
        <v>636</v>
      </c>
      <c r="E1920" s="61">
        <v>-303011</v>
      </c>
      <c r="F1920" s="96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-548178.47992133873</v>
      </c>
      <c r="I1921" s="5">
        <f ca="1">VLOOKUP(CONCATENATE($F1921," ",$G1921),AllocFactorMatrix,(I$4+1),FALSE)*$E1928</f>
        <v>-89175.044611168065</v>
      </c>
      <c r="J1921" s="5">
        <f ca="1">VLOOKUP(CONCATENATE($F1921," ",$G1921),AllocFactorMatrix,(J$4+1),FALSE)*$E1928</f>
        <v>-9137.0284656877848</v>
      </c>
      <c r="K1921" s="5">
        <f ca="1">VLOOKUP(CONCATENATE($F1921," ",$G1921),AllocFactorMatrix,(K$4+1),FALSE)*$E1928</f>
        <v>-19291.838251287983</v>
      </c>
      <c r="L1921" s="5">
        <f ca="1">VLOOKUP(CONCATENATE($F1921," ",$G1921),AllocFactorMatrix,(L$4+1),FALSE)*$E1928</f>
        <v>-26693.514356336473</v>
      </c>
      <c r="M1921" s="5">
        <f ca="1">VLOOKUP(CONCATENATE($F1921," ",$G1921),AllocFactorMatrix,(M$4+1),FALSE)*$E1928</f>
        <v>-10645.907925827427</v>
      </c>
      <c r="N1921" s="5">
        <f t="shared" ca="1" si="953"/>
        <v>-56631.260533451888</v>
      </c>
      <c r="O1921" s="5">
        <f ca="1">VLOOKUP(CONCATENATE($F1921," ",$G1921),AllocFactorMatrix,(O$4+1),FALSE)*$E1928</f>
        <v>80477.659930298934</v>
      </c>
      <c r="P1921" s="5">
        <f ca="1">VLOOKUP(CONCATENATE($F1921," ",$G1921),AllocFactorMatrix,(P$4+1),FALSE)*$E1928</f>
        <v>39581.098559407437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120058.75848970638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-91023.291999302703</v>
      </c>
      <c r="V1921" s="5">
        <f ca="1">VLOOKUP(CONCATENATE($F1921," ",$G1921),AllocFactorMatrix,(V$4+1),FALSE)*$E1928</f>
        <v>-251949.93132890659</v>
      </c>
      <c r="W1921" s="5">
        <f ca="1">VLOOKUP(CONCATENATE($F1921," ",$G1921),AllocFactorMatrix,(W$4+1),FALSE)*$E1928</f>
        <v>-163376.76432935419</v>
      </c>
      <c r="X1921" s="5">
        <f ca="1">SUBTOTAL(9,T1921:W1921)</f>
        <v>-506349.98765756353</v>
      </c>
      <c r="Y1921" s="5">
        <f ca="1">VLOOKUP(CONCATENATE($F1921," ",$G1921),AllocFactorMatrix,(Y$4+1),FALSE)*$E1928</f>
        <v>-6943.9171431738851</v>
      </c>
      <c r="Z1921" s="5">
        <f ca="1">VLOOKUP(CONCATENATE($F1921," ",$G1921),AllocFactorMatrix,(Z$4+1),FALSE)*$E1928</f>
        <v>0</v>
      </c>
      <c r="AA1921" s="5">
        <f t="shared" ca="1" si="954"/>
        <v>-6943.9171431738851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-29663.392633876472</v>
      </c>
      <c r="I1922" s="5">
        <f ca="1">VLOOKUP(CONCATENATE($F1922," ",$G1922),AllocFactorMatrix,(I$4+1),FALSE)*$E1928</f>
        <v>-4804.6866967322894</v>
      </c>
      <c r="J1922" s="5">
        <f ca="1">VLOOKUP(CONCATENATE($F1922," ",$G1922),AllocFactorMatrix,(J$4+1),FALSE)*$E1928</f>
        <v>-498.43288257025193</v>
      </c>
      <c r="K1922" s="5">
        <f ca="1">VLOOKUP(CONCATENATE($F1922," ",$G1922),AllocFactorMatrix,(K$4+1),FALSE)*$E1928</f>
        <v>-1049.3168805418497</v>
      </c>
      <c r="L1922" s="5">
        <f ca="1">VLOOKUP(CONCATENATE($F1922," ",$G1922),AllocFactorMatrix,(L$4+1),FALSE)*$E1928</f>
        <v>-1449.937935462639</v>
      </c>
      <c r="M1922" s="5">
        <f ca="1">VLOOKUP(CONCATENATE($F1922," ",$G1922),AllocFactorMatrix,(M$4+1),FALSE)*$E1928</f>
        <v>-594.65815861391332</v>
      </c>
      <c r="N1922" s="5">
        <f t="shared" ca="1" si="953"/>
        <v>-3093.9129746184021</v>
      </c>
      <c r="O1922" s="5">
        <f ca="1">VLOOKUP(CONCATENATE($F1922," ",$G1922),AllocFactorMatrix,(O$4+1),FALSE)*$E1928</f>
        <v>4376.9389913670657</v>
      </c>
      <c r="P1922" s="5">
        <f ca="1">VLOOKUP(CONCATENATE($F1922," ",$G1922),AllocFactorMatrix,(P$4+1),FALSE)*$E1928</f>
        <v>2155.279277118198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6532.2182684852633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-4933.5558571054025</v>
      </c>
      <c r="V1922" s="5">
        <f ca="1">VLOOKUP(CONCATENATE($F1922," ",$G1922),AllocFactorMatrix,(V$4+1),FALSE)*$E1928</f>
        <v>-13660.581677247375</v>
      </c>
      <c r="W1922" s="5">
        <f ca="1">VLOOKUP(CONCATENATE($F1922," ",$G1922),AllocFactorMatrix,(W$4+1),FALSE)*$E1928</f>
        <v>-8827.7511071191384</v>
      </c>
      <c r="X1922" s="5">
        <f t="shared" ref="X1922:X1928" ca="1" si="960">SUBTOTAL(9,T1922:W1922)</f>
        <v>-27421.888641471916</v>
      </c>
      <c r="Y1922" s="5">
        <f ca="1">VLOOKUP(CONCATENATE($F1922," ",$G1922),AllocFactorMatrix,(Y$4+1),FALSE)*$E1928</f>
        <v>-376.68970696887055</v>
      </c>
      <c r="Z1922" s="5">
        <f ca="1">VLOOKUP(CONCATENATE($F1922," ",$G1922),AllocFactorMatrix,(Z$4+1),FALSE)*$E1928</f>
        <v>0</v>
      </c>
      <c r="AA1922" s="5">
        <f t="shared" ca="1" si="954"/>
        <v>-376.68970696887055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-5285.1422624020997</v>
      </c>
      <c r="I1923" s="5">
        <f ca="1">VLOOKUP(CONCATENATE($F1923," ",$G1923),AllocFactorMatrix,(I$4+1),FALSE)*$E1928</f>
        <v>-1044.9338035607198</v>
      </c>
      <c r="J1923" s="5">
        <f ca="1">VLOOKUP(CONCATENATE($F1923," ",$G1923),AllocFactorMatrix,(J$4+1),FALSE)*$E1928</f>
        <v>-105.75962598312995</v>
      </c>
      <c r="K1923" s="5">
        <f ca="1">VLOOKUP(CONCATENATE($F1923," ",$G1923),AllocFactorMatrix,(K$4+1),FALSE)*$E1928</f>
        <v>-221.16479739811808</v>
      </c>
      <c r="L1923" s="5">
        <f ca="1">VLOOKUP(CONCATENATE($F1923," ",$G1923),AllocFactorMatrix,(L$4+1),FALSE)*$E1928</f>
        <v>-299.91354945415185</v>
      </c>
      <c r="M1923" s="5">
        <f ca="1">VLOOKUP(CONCATENATE($F1923," ",$G1923),AllocFactorMatrix,(M$4+1),FALSE)*$E1928</f>
        <v>-164.3267766236267</v>
      </c>
      <c r="N1923" s="5">
        <f t="shared" ca="1" si="953"/>
        <v>-685.40512347589674</v>
      </c>
      <c r="O1923" s="5">
        <f ca="1">VLOOKUP(CONCATENATE($F1923," ",$G1923),AllocFactorMatrix,(O$4+1),FALSE)*$E1928</f>
        <v>916.90323611438725</v>
      </c>
      <c r="P1923" s="5">
        <f ca="1">VLOOKUP(CONCATENATE($F1923," ",$G1923),AllocFactorMatrix,(P$4+1),FALSE)*$E1928</f>
        <v>450.42255975540928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1367.3257958697966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-1033.6330620629976</v>
      </c>
      <c r="V1923" s="5">
        <f ca="1">VLOOKUP(CONCATENATE($F1923," ",$G1923),AllocFactorMatrix,(V$4+1),FALSE)*$E1928</f>
        <v>-3772.6523426541298</v>
      </c>
      <c r="W1923" s="5">
        <f ca="1">VLOOKUP(CONCATENATE($F1923," ",$G1923),AllocFactorMatrix,(W$4+1),FALSE)*$E1928</f>
        <v>0</v>
      </c>
      <c r="X1923" s="5">
        <f t="shared" ca="1" si="960"/>
        <v>-4806.2854047171277</v>
      </c>
      <c r="Y1923" s="5">
        <f ca="1">VLOOKUP(CONCATENATE($F1923," ",$G1923),AllocFactorMatrix,(Y$4+1),FALSE)*$E1928</f>
        <v>-77.346838605151063</v>
      </c>
      <c r="Z1923" s="5">
        <f ca="1">VLOOKUP(CONCATENATE($F1923," ",$G1923),AllocFactorMatrix,(Z$4+1),FALSE)*$E1928</f>
        <v>0</v>
      </c>
      <c r="AA1923" s="5">
        <f t="shared" ca="1" si="954"/>
        <v>-77.346838605151063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-6.6580307909371248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-45991.455453576236</v>
      </c>
      <c r="I1924" s="5">
        <f ca="1">VLOOKUP(CONCATENATE($F1924," ",$G1924),AllocFactorMatrix,(I$4+1),FALSE)*$E1928</f>
        <v>-35633.920444554016</v>
      </c>
      <c r="J1924" s="5">
        <f ca="1">VLOOKUP(CONCATENATE($F1924," ",$G1924),AllocFactorMatrix,(J$4+1),FALSE)*$E1928</f>
        <v>-3485.5288655805298</v>
      </c>
      <c r="K1924" s="5">
        <f ca="1">VLOOKUP(CONCATENATE($F1924," ",$G1924),AllocFactorMatrix,(K$4+1),FALSE)*$E1928</f>
        <v>-7293.5856045602713</v>
      </c>
      <c r="L1924" s="5">
        <f ca="1">VLOOKUP(CONCATENATE($F1924," ",$G1924),AllocFactorMatrix,(L$4+1),FALSE)*$E1928</f>
        <v>-9907.5549554721929</v>
      </c>
      <c r="M1924" s="5">
        <f ca="1">VLOOKUP(CONCATENATE($F1924," ",$G1924),AllocFactorMatrix,(M$4+1),FALSE)*$E1928</f>
        <v>0</v>
      </c>
      <c r="N1924" s="5">
        <f t="shared" ca="1" si="953"/>
        <v>-17201.140560032465</v>
      </c>
      <c r="O1924" s="5">
        <f ca="1">VLOOKUP(CONCATENATE($F1924," ",$G1924),AllocFactorMatrix,(O$4+1),FALSE)*$E1928</f>
        <v>30012.411041654581</v>
      </c>
      <c r="P1924" s="5">
        <f ca="1">VLOOKUP(CONCATENATE($F1924," ",$G1924),AllocFactorMatrix,(P$4+1),FALSE)*$E1928</f>
        <v>14756.203539920602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44768.614581575181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-34128.939940755365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-34128.939940755365</v>
      </c>
      <c r="Y1924" s="5">
        <f ca="1">VLOOKUP(CONCATENATE($F1924," ",$G1924),AllocFactorMatrix,(Y$4+1),FALSE)*$E1928</f>
        <v>-2542.1666576108159</v>
      </c>
      <c r="Z1924" s="5">
        <f ca="1">VLOOKUP(CONCATENATE($F1924," ",$G1924),AllocFactorMatrix,(Z$4+1),FALSE)*$E1928</f>
        <v>0</v>
      </c>
      <c r="AA1924" s="5">
        <f t="shared" ca="1" si="954"/>
        <v>-2542.1666576108159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-220.70488598609589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-4883.464992244044</v>
      </c>
      <c r="I1925" s="5">
        <f ca="1">VLOOKUP(CONCATENATE($F1925," ",$G1925),AllocFactorMatrix,(I$4+1),FALSE)*$E1928</f>
        <v>-16445.938956123522</v>
      </c>
      <c r="J1925" s="5">
        <f ca="1">VLOOKUP(CONCATENATE($F1925," ",$G1925),AllocFactorMatrix,(J$4+1),FALSE)*$E1928</f>
        <v>-1646.349425623479</v>
      </c>
      <c r="K1925" s="5">
        <f ca="1">VLOOKUP(CONCATENATE($F1925," ",$G1925),AllocFactorMatrix,(K$4+1),FALSE)*$E1928</f>
        <v>-2862.4339859446136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-2862.4339859446136</v>
      </c>
      <c r="O1925" s="5">
        <f ca="1">VLOOKUP(CONCATENATE($F1925," ",$G1925),AllocFactorMatrix,(O$4+1),FALSE)*$E1928</f>
        <v>10009.54059284749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10009.54059284749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-1036.9296297219989</v>
      </c>
      <c r="Z1925" s="5">
        <f ca="1">VLOOKUP(CONCATENATE($F1925," ",$G1925),AllocFactorMatrix,(Z$4+1),FALSE)*$E1928</f>
        <v>0</v>
      </c>
      <c r="AA1925" s="5">
        <f t="shared" ca="1" si="954"/>
        <v>-1036.9296297219989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-517.22987156602778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-1300803.92970242</v>
      </c>
      <c r="I1926" s="5">
        <f ca="1">VLOOKUP(CONCATENATE($F1926," ",$G1926),AllocFactorMatrix,(I$4+1),FALSE)*$E1928</f>
        <v>-134137.31087580085</v>
      </c>
      <c r="J1926" s="5">
        <f ca="1">VLOOKUP(CONCATENATE($F1926," ",$G1926),AllocFactorMatrix,(J$4+1),FALSE)*$E1928</f>
        <v>-17988.908704040776</v>
      </c>
      <c r="K1926" s="5">
        <f ca="1">VLOOKUP(CONCATENATE($F1926," ",$G1926),AllocFactorMatrix,(K$4+1),FALSE)*$E1928</f>
        <v>-34802.19363875503</v>
      </c>
      <c r="L1926" s="5">
        <f ca="1">VLOOKUP(CONCATENATE($F1926," ",$G1926),AllocFactorMatrix,(L$4+1),FALSE)*$E1928</f>
        <v>-48629.809301661335</v>
      </c>
      <c r="M1926" s="5">
        <f ca="1">VLOOKUP(CONCATENATE($F1926," ",$G1926),AllocFactorMatrix,(M$4+1),FALSE)*$E1928</f>
        <v>-19043.510084934045</v>
      </c>
      <c r="N1926" s="5">
        <f t="shared" ca="1" si="953"/>
        <v>-102475.5130253504</v>
      </c>
      <c r="O1926" s="5">
        <f ca="1">VLOOKUP(CONCATENATE($F1926," ",$G1926),AllocFactorMatrix,(O$4+1),FALSE)*$E1928</f>
        <v>174125.00508761691</v>
      </c>
      <c r="P1926" s="5">
        <f ca="1">VLOOKUP(CONCATENATE($F1926," ",$G1926),AllocFactorMatrix,(P$4+1),FALSE)*$E1928</f>
        <v>85193.016305713216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259318.02139333013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-231916.39546350378</v>
      </c>
      <c r="V1926" s="5">
        <f ca="1">VLOOKUP(CONCATENATE($F1926," ",$G1926),AllocFactorMatrix,(V$4+1),FALSE)*$E1928</f>
        <v>-689574.60750340263</v>
      </c>
      <c r="W1926" s="5">
        <f ca="1">VLOOKUP(CONCATENATE($F1926," ",$G1926),AllocFactorMatrix,(W$4+1),FALSE)*$E1928</f>
        <v>-469993.03298235458</v>
      </c>
      <c r="X1926" s="5">
        <f t="shared" ca="1" si="960"/>
        <v>-1391484.0359492609</v>
      </c>
      <c r="Y1926" s="5">
        <f ca="1">VLOOKUP(CONCATENATE($F1926," ",$G1926),AllocFactorMatrix,(Y$4+1),FALSE)*$E1928</f>
        <v>-13258.960703530975</v>
      </c>
      <c r="Z1926" s="5">
        <f ca="1">VLOOKUP(CONCATENATE($F1926," ",$G1926),AllocFactorMatrix,(Z$4+1),FALSE)*$E1928</f>
        <v>0</v>
      </c>
      <c r="AA1926" s="5">
        <f t="shared" ca="1" si="954"/>
        <v>-13258.960703530975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3163.8649658574268</v>
      </c>
      <c r="I1927" s="5">
        <f ca="1">VLOOKUP(CONCATENATE($F1927," ",$G1927),AllocFactorMatrix,(I$4+1),FALSE)*$E1928</f>
        <v>-12391.86289106402</v>
      </c>
      <c r="J1927" s="5">
        <f ca="1">VLOOKUP(CONCATENATE($F1927," ",$G1927),AllocFactorMatrix,(J$4+1),FALSE)*$E1928</f>
        <v>-4566.3484007001052</v>
      </c>
      <c r="K1927" s="5">
        <f ca="1">VLOOKUP(CONCATENATE($F1927," ",$G1927),AllocFactorMatrix,(K$4+1),FALSE)*$E1928</f>
        <v>-760.01859113991975</v>
      </c>
      <c r="L1927" s="5">
        <f ca="1">VLOOKUP(CONCATENATE($F1927," ",$G1927),AllocFactorMatrix,(L$4+1),FALSE)*$E1928</f>
        <v>-7146.4667386443189</v>
      </c>
      <c r="M1927" s="5">
        <f ca="1">VLOOKUP(CONCATENATE($F1927," ",$G1927),AllocFactorMatrix,(M$4+1),FALSE)*$E1928</f>
        <v>-4858.8338081577267</v>
      </c>
      <c r="N1927" s="5">
        <f t="shared" ca="1" si="953"/>
        <v>-12765.319137941966</v>
      </c>
      <c r="O1927" s="5">
        <f ca="1">VLOOKUP(CONCATENATE($F1927," ",$G1927),AllocFactorMatrix,(O$4+1),FALSE)*$E1928</f>
        <v>900.19198580462432</v>
      </c>
      <c r="P1927" s="5">
        <f ca="1">VLOOKUP(CONCATENATE($F1927," ",$G1927),AllocFactorMatrix,(P$4+1),FALSE)*$E1928</f>
        <v>656.2617287459359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1556.4537145505601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-292.57269745736193</v>
      </c>
      <c r="V1927" s="5">
        <f ca="1">VLOOKUP(CONCATENATE($F1927," ",$G1927),AllocFactorMatrix,(V$4+1),FALSE)*$E1928</f>
        <v>-753.03037322631144</v>
      </c>
      <c r="W1927" s="5">
        <f ca="1">VLOOKUP(CONCATENATE($F1927," ",$G1927),AllocFactorMatrix,(W$4+1),FALSE)*$E1928</f>
        <v>-482.1757323865869</v>
      </c>
      <c r="X1927" s="5">
        <f t="shared" ca="1" si="960"/>
        <v>-1527.7788030702604</v>
      </c>
      <c r="Y1927" s="5">
        <f ca="1">VLOOKUP(CONCATENATE($F1927," ",$G1927),AllocFactorMatrix,(Y$4+1),FALSE)*$E1928</f>
        <v>-69.322879300941821</v>
      </c>
      <c r="Z1927" s="5">
        <f ca="1">VLOOKUP(CONCATENATE($F1927," ",$G1927),AllocFactorMatrix,(Z$4+1),FALSE)*$E1928</f>
        <v>0</v>
      </c>
      <c r="AA1927" s="5">
        <f t="shared" ca="1" si="954"/>
        <v>-69.322879300941821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5" t="s">
        <v>621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-959710.80322543706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-24305.33355891264</v>
      </c>
      <c r="Z1928" s="5">
        <f ca="1">VLOOKUP(CONCATENATE($F1928," ",$G1928),AllocFactorMatrix,(Z$4+1),FALSE)*$E1928</f>
        <v>0</v>
      </c>
      <c r="AA1928" s="5">
        <f t="shared" ca="1" si="954"/>
        <v>-24305.33355891264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1782992.5174824682</v>
      </c>
      <c r="I1929" s="5">
        <f ca="1">VLOOKUP(CONCATENATE($F1929," ",$G1929),AllocFactorMatrix,(I$4+1),FALSE)*$E1936</f>
        <v>1782992.5174824682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96066.343072491742</v>
      </c>
      <c r="I1930" s="5">
        <f ca="1">VLOOKUP(CONCATENATE($F1930," ",$G1930),AllocFactorMatrix,(I$4+1),FALSE)*$E1936</f>
        <v>96066.343072491742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20892.719046421727</v>
      </c>
      <c r="I1931" s="5">
        <f ca="1">VLOOKUP(CONCATENATE($F1931," ",$G1931),AllocFactorMatrix,(I$4+1),FALSE)*$E1936</f>
        <v>20892.719046421727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712475.26478106622</v>
      </c>
      <c r="I1932" s="5">
        <f ca="1">VLOOKUP(CONCATENATE($F1932," ",$G1932),AllocFactorMatrix,(I$4+1),FALSE)*$E1936</f>
        <v>712475.26478106622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328825.02307231067</v>
      </c>
      <c r="I1933" s="5">
        <f ca="1">VLOOKUP(CONCATENATE($F1933," ",$G1933),AllocFactorMatrix,(I$4+1),FALSE)*$E1936</f>
        <v>328825.02307231067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2681981.5190405864</v>
      </c>
      <c r="I1934" s="5">
        <f ca="1">VLOOKUP(CONCATENATE($F1934," ",$G1934),AllocFactorMatrix,(I$4+1),FALSE)*$E1936</f>
        <v>2681981.5190405864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247766.61350465685</v>
      </c>
      <c r="I1935" s="5">
        <f ca="1">VLOOKUP(CONCATENATE($F1935," ",$G1935),AllocFactorMatrix,(I$4+1),FALSE)*$E1936</f>
        <v>247766.61350465685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5" t="s">
        <v>620</v>
      </c>
      <c r="E1936" s="61">
        <v>5871000</v>
      </c>
      <c r="F1936" s="96" t="s">
        <v>539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328.96295529266723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5" t="s">
        <v>625</v>
      </c>
      <c r="E1944" s="61">
        <v>595932</v>
      </c>
      <c r="F1944" s="96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8" t="s">
        <v>626</v>
      </c>
      <c r="E1952" s="61">
        <v>874592</v>
      </c>
      <c r="F1952" s="99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169054.13322656564</v>
      </c>
      <c r="I1953" s="5">
        <f ca="1">VLOOKUP(CONCATENATE($F1953," ",$G1953),AllocFactorMatrix,(I$4+1),FALSE)*$E1960</f>
        <v>75397.779197828742</v>
      </c>
      <c r="J1953" s="5">
        <f ca="1">VLOOKUP(CONCATENATE($F1953," ",$G1953),AllocFactorMatrix,(J$4+1),FALSE)*$E1960</f>
        <v>4993.0151389751336</v>
      </c>
      <c r="K1953" s="5">
        <f ca="1">VLOOKUP(CONCATENATE($F1953," ",$G1953),AllocFactorMatrix,(K$4+1),FALSE)*$E1960</f>
        <v>17240.58958369854</v>
      </c>
      <c r="L1953" s="5">
        <f ca="1">VLOOKUP(CONCATENATE($F1953," ",$G1953),AllocFactorMatrix,(L$4+1),FALSE)*$E1960</f>
        <v>509.49759612551111</v>
      </c>
      <c r="M1953" s="5">
        <f ca="1">VLOOKUP(CONCATENATE($F1953," ",$G1953),AllocFactorMatrix,(M$4+1),FALSE)*$E1960</f>
        <v>49.62722445987405</v>
      </c>
      <c r="N1953" s="5">
        <f t="shared" ca="1" si="962"/>
        <v>17799.714404283925</v>
      </c>
      <c r="O1953" s="5">
        <f ca="1">VLOOKUP(CONCATENATE($F1953," ",$G1953),AllocFactorMatrix,(O$4+1),FALSE)*$E1960</f>
        <v>13216.393217485176</v>
      </c>
      <c r="P1953" s="5">
        <f ca="1">VLOOKUP(CONCATENATE($F1953," ",$G1953),AllocFactorMatrix,(P$4+1),FALSE)*$E1960</f>
        <v>2527.0016118576887</v>
      </c>
      <c r="Q1953" s="5">
        <f ca="1">VLOOKUP(CONCATENATE($F1953," ",$G1953),AllocFactorMatrix,(Q$4+1),FALSE)*$E1960</f>
        <v>1088.18912722555</v>
      </c>
      <c r="R1953" s="5">
        <f ca="1">VLOOKUP(CONCATENATE($F1953," ",$G1953),AllocFactorMatrix,(R$4+1),FALSE)*$E1960</f>
        <v>47.783277509400797</v>
      </c>
      <c r="S1953" s="5">
        <f ca="1">SUBTOTAL(9,O1953:R1953)</f>
        <v>16879.367234077814</v>
      </c>
      <c r="T1953" s="5">
        <f ca="1">VLOOKUP(CONCATENATE($F1953," ",$G1953),AllocFactorMatrix,(T$4+1),FALSE)*$E1960</f>
        <v>393.73629925557412</v>
      </c>
      <c r="U1953" s="5">
        <f ca="1">VLOOKUP(CONCATENATE($F1953," ",$G1953),AllocFactorMatrix,(U$4+1),FALSE)*$E1960</f>
        <v>6835.2975229970707</v>
      </c>
      <c r="V1953" s="5">
        <f ca="1">VLOOKUP(CONCATENATE($F1953," ",$G1953),AllocFactorMatrix,(V$4+1),FALSE)*$E1960</f>
        <v>36813.428461803182</v>
      </c>
      <c r="W1953" s="5">
        <f ca="1">VLOOKUP(CONCATENATE($F1953," ",$G1953),AllocFactorMatrix,(W$4+1),FALSE)*$E1960</f>
        <v>6010.9014489848796</v>
      </c>
      <c r="X1953" s="5">
        <f ca="1">SUBTOTAL(9,T1953:W1953)</f>
        <v>50053.363733040707</v>
      </c>
      <c r="Y1953" s="5">
        <f ca="1">VLOOKUP(CONCATENATE($F1953," ",$G1953),AllocFactorMatrix,(Y$4+1),FALSE)*$E1960</f>
        <v>3812.7261855585593</v>
      </c>
      <c r="Z1953" s="5">
        <f ca="1">VLOOKUP(CONCATENATE($F1953," ",$G1953),AllocFactorMatrix,(Z$4+1),FALSE)*$E1960</f>
        <v>60.445837640524715</v>
      </c>
      <c r="AA1953" s="5">
        <f t="shared" ca="1" si="963"/>
        <v>3873.1720231990839</v>
      </c>
      <c r="AB1953" s="5">
        <f ca="1">VLOOKUP(CONCATENATE($F1953," ",$G1953),AllocFactorMatrix,(AB$4+1),FALSE)*$E1960</f>
        <v>57.72149516018834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-13439.438258752902</v>
      </c>
      <c r="I1954" s="5">
        <f ca="1">VLOOKUP(CONCATENATE($F1954," ",$G1954),AllocFactorMatrix,(I$4+1),FALSE)*$E1960</f>
        <v>-10355.908215445272</v>
      </c>
      <c r="J1954" s="5">
        <f ca="1">VLOOKUP(CONCATENATE($F1954," ",$G1954),AllocFactorMatrix,(J$4+1),FALSE)*$E1960</f>
        <v>94.269756176183648</v>
      </c>
      <c r="K1954" s="5">
        <f ca="1">VLOOKUP(CONCATENATE($F1954," ",$G1954),AllocFactorMatrix,(K$4+1),FALSE)*$E1960</f>
        <v>-178.63229693663897</v>
      </c>
      <c r="L1954" s="5">
        <f ca="1">VLOOKUP(CONCATENATE($F1954," ",$G1954),AllocFactorMatrix,(L$4+1),FALSE)*$E1960</f>
        <v>-14.235336219659066</v>
      </c>
      <c r="M1954" s="5">
        <f ca="1">VLOOKUP(CONCATENATE($F1954," ",$G1954),AllocFactorMatrix,(M$4+1),FALSE)*$E1960</f>
        <v>12.096414344867222</v>
      </c>
      <c r="N1954" s="5">
        <f t="shared" ca="1" si="962"/>
        <v>-180.77121881143083</v>
      </c>
      <c r="O1954" s="5">
        <f ca="1">VLOOKUP(CONCATENATE($F1954," ",$G1954),AllocFactorMatrix,(O$4+1),FALSE)*$E1960</f>
        <v>-140.34035604068396</v>
      </c>
      <c r="P1954" s="5">
        <f ca="1">VLOOKUP(CONCATENATE($F1954," ",$G1954),AllocFactorMatrix,(P$4+1),FALSE)*$E1960</f>
        <v>4.458554361081803</v>
      </c>
      <c r="Q1954" s="5">
        <f ca="1">VLOOKUP(CONCATENATE($F1954," ",$G1954),AllocFactorMatrix,(Q$4+1),FALSE)*$E1960</f>
        <v>-20.192154952415137</v>
      </c>
      <c r="R1954" s="5">
        <f ca="1">VLOOKUP(CONCATENATE($F1954," ",$G1954),AllocFactorMatrix,(R$4+1),FALSE)*$E1960</f>
        <v>-1.4584185499180151</v>
      </c>
      <c r="S1954" s="5">
        <f t="shared" ref="S1954:S1960" ca="1" si="970">SUBTOTAL(9,O1954:R1954)</f>
        <v>-157.53237518193529</v>
      </c>
      <c r="T1954" s="5">
        <f ca="1">VLOOKUP(CONCATENATE($F1954," ",$G1954),AllocFactorMatrix,(T$4+1),FALSE)*$E1960</f>
        <v>-34.884606983874669</v>
      </c>
      <c r="U1954" s="5">
        <f ca="1">VLOOKUP(CONCATENATE($F1954," ",$G1954),AllocFactorMatrix,(U$4+1),FALSE)*$E1960</f>
        <v>-356.32554232566491</v>
      </c>
      <c r="V1954" s="5">
        <f ca="1">VLOOKUP(CONCATENATE($F1954," ",$G1954),AllocFactorMatrix,(V$4+1),FALSE)*$E1960</f>
        <v>-1721.9375720379703</v>
      </c>
      <c r="W1954" s="5">
        <f ca="1">VLOOKUP(CONCATENATE($F1954," ",$G1954),AllocFactorMatrix,(W$4+1),FALSE)*$E1960</f>
        <v>-571.96463724603245</v>
      </c>
      <c r="X1954" s="5">
        <f t="shared" ref="X1954:X1960" ca="1" si="971">SUBTOTAL(9,T1954:W1954)</f>
        <v>-2685.1123585935425</v>
      </c>
      <c r="Y1954" s="5">
        <f ca="1">VLOOKUP(CONCATENATE($F1954," ",$G1954),AllocFactorMatrix,(Y$4+1),FALSE)*$E1960</f>
        <v>-152.01683990438434</v>
      </c>
      <c r="Z1954" s="5">
        <f ca="1">VLOOKUP(CONCATENATE($F1954," ",$G1954),AllocFactorMatrix,(Z$4+1),FALSE)*$E1960</f>
        <v>-4.1476868183735913</v>
      </c>
      <c r="AA1954" s="5">
        <f t="shared" ca="1" si="963"/>
        <v>-156.16452672275793</v>
      </c>
      <c r="AB1954" s="5">
        <f ca="1">VLOOKUP(CONCATENATE($F1954," ",$G1954),AllocFactorMatrix,(AB$4+1),FALSE)*$E1960</f>
        <v>1.7806798258567726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-2820.9988074486096</v>
      </c>
      <c r="I1955" s="5">
        <f ca="1">VLOOKUP(CONCATENATE($F1955," ",$G1955),AllocFactorMatrix,(I$4+1),FALSE)*$E1960</f>
        <v>-2179.8196211812401</v>
      </c>
      <c r="J1955" s="5">
        <f ca="1">VLOOKUP(CONCATENATE($F1955," ",$G1955),AllocFactorMatrix,(J$4+1),FALSE)*$E1960</f>
        <v>17.368516591741869</v>
      </c>
      <c r="K1955" s="5">
        <f ca="1">VLOOKUP(CONCATENATE($F1955," ",$G1955),AllocFactorMatrix,(K$4+1),FALSE)*$E1960</f>
        <v>-41.85468486329021</v>
      </c>
      <c r="L1955" s="5">
        <f ca="1">VLOOKUP(CONCATENATE($F1955," ",$G1955),AllocFactorMatrix,(L$4+1),FALSE)*$E1960</f>
        <v>-3.0303485747040089</v>
      </c>
      <c r="M1955" s="5">
        <f ca="1">VLOOKUP(CONCATENATE($F1955," ",$G1955),AllocFactorMatrix,(M$4+1),FALSE)*$E1960</f>
        <v>4.0990305534646554</v>
      </c>
      <c r="N1955" s="5">
        <f t="shared" ca="1" si="962"/>
        <v>-40.786002884529559</v>
      </c>
      <c r="O1955" s="5">
        <f ca="1">VLOOKUP(CONCATENATE($F1955," ",$G1955),AllocFactorMatrix,(O$4+1),FALSE)*$E1960</f>
        <v>-32.417880528982472</v>
      </c>
      <c r="P1955" s="5">
        <f ca="1">VLOOKUP(CONCATENATE($F1955," ",$G1955),AllocFactorMatrix,(P$4+1),FALSE)*$E1960</f>
        <v>1.8630816064548958E-2</v>
      </c>
      <c r="Q1955" s="5">
        <f ca="1">VLOOKUP(CONCATENATE($F1955," ",$G1955),AllocFactorMatrix,(Q$4+1),FALSE)*$E1960</f>
        <v>-5.873574485365789</v>
      </c>
      <c r="R1955" s="5">
        <f ca="1">VLOOKUP(CONCATENATE($F1955," ",$G1955),AllocFactorMatrix,(R$4+1),FALSE)*$E1960</f>
        <v>0</v>
      </c>
      <c r="S1955" s="5">
        <f t="shared" ca="1" si="970"/>
        <v>-38.272824198283708</v>
      </c>
      <c r="T1955" s="5">
        <f ca="1">VLOOKUP(CONCATENATE($F1955," ",$G1955),AllocFactorMatrix,(T$4+1),FALSE)*$E1960</f>
        <v>-7.1216421431865271</v>
      </c>
      <c r="U1955" s="5">
        <f ca="1">VLOOKUP(CONCATENATE($F1955," ",$G1955),AllocFactorMatrix,(U$4+1),FALSE)*$E1960</f>
        <v>-73.749966650221694</v>
      </c>
      <c r="V1955" s="5">
        <f ca="1">VLOOKUP(CONCATENATE($F1955," ",$G1955),AllocFactorMatrix,(V$4+1),FALSE)*$E1960</f>
        <v>-471.00092301832655</v>
      </c>
      <c r="W1955" s="5">
        <f ca="1">VLOOKUP(CONCATENATE($F1955," ",$G1955),AllocFactorMatrix,(W$4+1),FALSE)*$E1960</f>
        <v>0</v>
      </c>
      <c r="X1955" s="5">
        <f t="shared" ca="1" si="971"/>
        <v>-551.8725318117348</v>
      </c>
      <c r="Y1955" s="5">
        <f ca="1">VLOOKUP(CONCATENATE($F1955," ",$G1955),AllocFactorMatrix,(Y$4+1),FALSE)*$E1960</f>
        <v>-31.079907076686098</v>
      </c>
      <c r="Z1955" s="5">
        <f ca="1">VLOOKUP(CONCATENATE($F1955," ",$G1955),AllocFactorMatrix,(Z$4+1),FALSE)*$E1960</f>
        <v>-0.83042083383798038</v>
      </c>
      <c r="AA1955" s="5">
        <f t="shared" ca="1" si="963"/>
        <v>-31.910327910524078</v>
      </c>
      <c r="AB1955" s="5">
        <f ca="1">VLOOKUP(CONCATENATE($F1955," ",$G1955),AllocFactorMatrix,(AB$4+1),FALSE)*$E1960</f>
        <v>0.34211461687751216</v>
      </c>
      <c r="AC1955" s="5">
        <f ca="1">VLOOKUP(CONCATENATE($F1955," ",$G1955),AllocFactorMatrix,(AC$4+1),FALSE)*$E1960</f>
        <v>3.2012014737914303</v>
      </c>
      <c r="AD1955" s="5">
        <f ca="1">VLOOKUP(CONCATENATE($F1955," ",$G1955),AllocFactorMatrix,(AD$4+1),FALSE)*$E1960</f>
        <v>0.7506678552912821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44425.14987676344</v>
      </c>
      <c r="I1956" s="5">
        <f ca="1">VLOOKUP(CONCATENATE($F1956," ",$G1956),AllocFactorMatrix,(I$4+1),FALSE)*$E1960</f>
        <v>25279.767592747128</v>
      </c>
      <c r="J1956" s="5">
        <f ca="1">VLOOKUP(CONCATENATE($F1956," ",$G1956),AllocFactorMatrix,(J$4+1),FALSE)*$E1960</f>
        <v>2025.5025603812255</v>
      </c>
      <c r="K1956" s="5">
        <f ca="1">VLOOKUP(CONCATENATE($F1956," ",$G1956),AllocFactorMatrix,(K$4+1),FALSE)*$E1960</f>
        <v>6703.6102830211821</v>
      </c>
      <c r="L1956" s="5">
        <f ca="1">VLOOKUP(CONCATENATE($F1956," ",$G1956),AllocFactorMatrix,(L$4+1),FALSE)*$E1960</f>
        <v>190.71222454340867</v>
      </c>
      <c r="M1956" s="5">
        <f ca="1">VLOOKUP(CONCATENATE($F1956," ",$G1956),AllocFactorMatrix,(M$4+1),FALSE)*$E1960</f>
        <v>0</v>
      </c>
      <c r="N1956" s="5">
        <f t="shared" ca="1" si="962"/>
        <v>6894.3225075645905</v>
      </c>
      <c r="O1956" s="5">
        <f ca="1">VLOOKUP(CONCATENATE($F1956," ",$G1956),AllocFactorMatrix,(O$4+1),FALSE)*$E1960</f>
        <v>5068.8556439427693</v>
      </c>
      <c r="P1956" s="5">
        <f ca="1">VLOOKUP(CONCATENATE($F1956," ",$G1956),AllocFactorMatrix,(P$4+1),FALSE)*$E1960</f>
        <v>984.33818037639242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6053.1938243191616</v>
      </c>
      <c r="T1956" s="5">
        <f ca="1">VLOOKUP(CONCATENATE($F1956," ",$G1956),AllocFactorMatrix,(T$4+1),FALSE)*$E1960</f>
        <v>137.74849628665984</v>
      </c>
      <c r="U1956" s="5">
        <f ca="1">VLOOKUP(CONCATENATE($F1956," ",$G1956),AllocFactorMatrix,(U$4+1),FALSE)*$E1960</f>
        <v>2491.5141974459962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2629.2626937326559</v>
      </c>
      <c r="Y1956" s="5">
        <f ca="1">VLOOKUP(CONCATENATE($F1956," ",$G1956),AllocFactorMatrix,(Y$4+1),FALSE)*$E1960</f>
        <v>1379.5474773331641</v>
      </c>
      <c r="Z1956" s="5">
        <f ca="1">VLOOKUP(CONCATENATE($F1956," ",$G1956),AllocFactorMatrix,(Z$4+1),FALSE)*$E1960</f>
        <v>20.888173011776274</v>
      </c>
      <c r="AA1956" s="5">
        <f t="shared" ca="1" si="963"/>
        <v>1400.4356503449403</v>
      </c>
      <c r="AB1956" s="5">
        <f ca="1">VLOOKUP(CONCATENATE($F1956," ",$G1956),AllocFactorMatrix,(AB$4+1),FALSE)*$E1960</f>
        <v>23.945717798365479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21.059778060663756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18890.272892036581</v>
      </c>
      <c r="I1957" s="5">
        <f ca="1">VLOOKUP(CONCATENATE($F1957," ",$G1957),AllocFactorMatrix,(I$4+1),FALSE)*$E1960</f>
        <v>12000.430376398263</v>
      </c>
      <c r="J1957" s="5">
        <f ca="1">VLOOKUP(CONCATENATE($F1957," ",$G1957),AllocFactorMatrix,(J$4+1),FALSE)*$E1960</f>
        <v>1066.4491495845018</v>
      </c>
      <c r="K1957" s="5">
        <f ca="1">VLOOKUP(CONCATENATE($F1957," ",$G1957),AllocFactorMatrix,(K$4+1),FALSE)*$E1960</f>
        <v>2901.5739366513249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2901.5739366513249</v>
      </c>
      <c r="O1957" s="5">
        <f ca="1">VLOOKUP(CONCATENATE($F1957," ",$G1957),AllocFactorMatrix,(O$4+1),FALSE)*$E1960</f>
        <v>1863.3180979377591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1863.3180979377591</v>
      </c>
      <c r="T1957" s="5">
        <f ca="1">VLOOKUP(CONCATENATE($F1957," ",$G1957),AllocFactorMatrix,(T$4+1),FALSE)*$E1960</f>
        <v>37.052531831128825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37.052531831128825</v>
      </c>
      <c r="Y1957" s="5">
        <f ca="1">VLOOKUP(CONCATENATE($F1957," ",$G1957),AllocFactorMatrix,(Y$4+1),FALSE)*$E1960</f>
        <v>613.02041405821171</v>
      </c>
      <c r="Z1957" s="5">
        <f ca="1">VLOOKUP(CONCATENATE($F1957," ",$G1957),AllocFactorMatrix,(Z$4+1),FALSE)*$E1960</f>
        <v>0</v>
      </c>
      <c r="AA1957" s="5">
        <f t="shared" ca="1" si="963"/>
        <v>613.02041405821171</v>
      </c>
      <c r="AB1957" s="5">
        <f ca="1">VLOOKUP(CONCATENATE($F1957," ",$G1957),AllocFactorMatrix,(AB$4+1),FALSE)*$E1960</f>
        <v>8.4037918086958392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56.248605268091488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143541.40797627118</v>
      </c>
      <c r="I1958" s="5">
        <f ca="1">VLOOKUP(CONCATENATE($F1958," ",$G1958),AllocFactorMatrix,(I$4+1),FALSE)*$E1960</f>
        <v>54622.745297206013</v>
      </c>
      <c r="J1958" s="5">
        <f ca="1">VLOOKUP(CONCATENATE($F1958," ",$G1958),AllocFactorMatrix,(J$4+1),FALSE)*$E1960</f>
        <v>3482.0872655111275</v>
      </c>
      <c r="K1958" s="5">
        <f ca="1">VLOOKUP(CONCATENATE($F1958," ",$G1958),AllocFactorMatrix,(K$4+1),FALSE)*$E1960</f>
        <v>11701.235295689625</v>
      </c>
      <c r="L1958" s="5">
        <f ca="1">VLOOKUP(CONCATENATE($F1958," ",$G1958),AllocFactorMatrix,(L$4+1),FALSE)*$E1960</f>
        <v>336.48274942200163</v>
      </c>
      <c r="M1958" s="5">
        <f ca="1">VLOOKUP(CONCATENATE($F1958," ",$G1958),AllocFactorMatrix,(M$4+1),FALSE)*$E1960</f>
        <v>16.028385201027909</v>
      </c>
      <c r="N1958" s="5">
        <f t="shared" ca="1" si="962"/>
        <v>12053.746430312653</v>
      </c>
      <c r="O1958" s="5">
        <f ca="1">VLOOKUP(CONCATENATE($F1958," ",$G1958),AllocFactorMatrix,(O$4+1),FALSE)*$E1960</f>
        <v>10871.063656871887</v>
      </c>
      <c r="P1958" s="5">
        <f ca="1">VLOOKUP(CONCATENATE($F1958," ",$G1958),AllocFactorMatrix,(P$4+1),FALSE)*$E1960</f>
        <v>2043.651558793561</v>
      </c>
      <c r="Q1958" s="5">
        <f ca="1">VLOOKUP(CONCATENATE($F1958," ",$G1958),AllocFactorMatrix,(Q$4+1),FALSE)*$E1960</f>
        <v>901.07349328192856</v>
      </c>
      <c r="R1958" s="5">
        <f ca="1">VLOOKUP(CONCATENATE($F1958," ",$G1958),AllocFactorMatrix,(R$4+1),FALSE)*$E1960</f>
        <v>41.754032417989933</v>
      </c>
      <c r="S1958" s="5">
        <f t="shared" ca="1" si="970"/>
        <v>13857.542741365367</v>
      </c>
      <c r="T1958" s="5">
        <f ca="1">VLOOKUP(CONCATENATE($F1958," ",$G1958),AllocFactorMatrix,(T$4+1),FALSE)*$E1960</f>
        <v>406.3660908020899</v>
      </c>
      <c r="U1958" s="5">
        <f ca="1">VLOOKUP(CONCATENATE($F1958," ",$G1958),AllocFactorMatrix,(U$4+1),FALSE)*$E1960</f>
        <v>6980.01305617045</v>
      </c>
      <c r="V1958" s="5">
        <f ca="1">VLOOKUP(CONCATENATE($F1958," ",$G1958),AllocFactorMatrix,(V$4+1),FALSE)*$E1960</f>
        <v>40316.710566517839</v>
      </c>
      <c r="W1958" s="5">
        <f ca="1">VLOOKUP(CONCATENATE($F1958," ",$G1958),AllocFactorMatrix,(W$4+1),FALSE)*$E1960</f>
        <v>7355.4058307425412</v>
      </c>
      <c r="X1958" s="5">
        <f t="shared" ca="1" si="971"/>
        <v>55058.495544232923</v>
      </c>
      <c r="Y1958" s="5">
        <f ca="1">VLOOKUP(CONCATENATE($F1958," ",$G1958),AllocFactorMatrix,(Y$4+1),FALSE)*$E1960</f>
        <v>2895.1773877643986</v>
      </c>
      <c r="Z1958" s="5">
        <f ca="1">VLOOKUP(CONCATENATE($F1958," ",$G1958),AllocFactorMatrix,(Z$4+1),FALSE)*$E1960</f>
        <v>47.098396683646612</v>
      </c>
      <c r="AA1958" s="5">
        <f t="shared" ca="1" si="963"/>
        <v>2942.2757844480452</v>
      </c>
      <c r="AB1958" s="5">
        <f ca="1">VLOOKUP(CONCATENATE($F1958," ",$G1958),AllocFactorMatrix,(AB$4+1),FALSE)*$E1960</f>
        <v>53.40406923010211</v>
      </c>
      <c r="AC1958" s="5">
        <f ca="1">VLOOKUP(CONCATENATE($F1958," ",$G1958),AllocFactorMatrix,(AC$4+1),FALSE)*$E1960</f>
        <v>1247.018206185468</v>
      </c>
      <c r="AD1958" s="5">
        <f ca="1">VLOOKUP(CONCATENATE($F1958," ",$G1958),AllocFactorMatrix,(AD$4+1),FALSE)*$E1960</f>
        <v>224.09263777952049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16948.473094564702</v>
      </c>
      <c r="I1959" s="5">
        <f ca="1">VLOOKUP(CONCATENATE($F1959," ",$G1959),AllocFactorMatrix,(I$4+1),FALSE)*$E1960</f>
        <v>8015.3193000759811</v>
      </c>
      <c r="J1959" s="5">
        <f ca="1">VLOOKUP(CONCATENATE($F1959," ",$G1959),AllocFactorMatrix,(J$4+1),FALSE)*$E1960</f>
        <v>2337.3224666099209</v>
      </c>
      <c r="K1959" s="5">
        <f ca="1">VLOOKUP(CONCATENATE($F1959," ",$G1959),AllocFactorMatrix,(K$4+1),FALSE)*$E1960</f>
        <v>620.94392947752135</v>
      </c>
      <c r="L1959" s="5">
        <f ca="1">VLOOKUP(CONCATENATE($F1959," ",$G1959),AllocFactorMatrix,(L$4+1),FALSE)*$E1960</f>
        <v>151.24950946801545</v>
      </c>
      <c r="M1959" s="5">
        <f ca="1">VLOOKUP(CONCATENATE($F1959," ",$G1959),AllocFactorMatrix,(M$4+1),FALSE)*$E1960</f>
        <v>38.23656278351033</v>
      </c>
      <c r="N1959" s="5">
        <f t="shared" ca="1" si="962"/>
        <v>810.43000172904715</v>
      </c>
      <c r="O1959" s="5">
        <f ca="1">VLOOKUP(CONCATENATE($F1959," ",$G1959),AllocFactorMatrix,(O$4+1),FALSE)*$E1960</f>
        <v>154.55399801156869</v>
      </c>
      <c r="P1959" s="5">
        <f ca="1">VLOOKUP(CONCATENATE($F1959," ",$G1959),AllocFactorMatrix,(P$4+1),FALSE)*$E1960</f>
        <v>46.053579295920144</v>
      </c>
      <c r="Q1959" s="5">
        <f ca="1">VLOOKUP(CONCATENATE($F1959," ",$G1959),AllocFactorMatrix,(Q$4+1),FALSE)*$E1960</f>
        <v>89.485671174721844</v>
      </c>
      <c r="R1959" s="5">
        <f ca="1">VLOOKUP(CONCATENATE($F1959," ",$G1959),AllocFactorMatrix,(R$4+1),FALSE)*$E1960</f>
        <v>15.080673347470515</v>
      </c>
      <c r="S1959" s="5">
        <f t="shared" ca="1" si="970"/>
        <v>305.17392182968121</v>
      </c>
      <c r="T1959" s="5">
        <f ca="1">VLOOKUP(CONCATENATE($F1959," ",$G1959),AllocFactorMatrix,(T$4+1),FALSE)*$E1960</f>
        <v>0.83402282142283546</v>
      </c>
      <c r="U1959" s="5">
        <f ca="1">VLOOKUP(CONCATENATE($F1959," ",$G1959),AllocFactorMatrix,(U$4+1),FALSE)*$E1960</f>
        <v>22.648759657637246</v>
      </c>
      <c r="V1959" s="5">
        <f ca="1">VLOOKUP(CONCATENATE($F1959," ",$G1959),AllocFactorMatrix,(V$4+1),FALSE)*$E1960</f>
        <v>119.52126194756086</v>
      </c>
      <c r="W1959" s="5">
        <f ca="1">VLOOKUP(CONCATENATE($F1959," ",$G1959),AllocFactorMatrix,(W$4+1),FALSE)*$E1960</f>
        <v>18.060206275781457</v>
      </c>
      <c r="X1959" s="5">
        <f t="shared" ca="1" si="971"/>
        <v>161.0642507024024</v>
      </c>
      <c r="Y1959" s="5">
        <f ca="1">VLOOKUP(CONCATENATE($F1959," ",$G1959),AllocFactorMatrix,(Y$4+1),FALSE)*$E1960</f>
        <v>38.725228047884649</v>
      </c>
      <c r="Z1959" s="5">
        <f ca="1">VLOOKUP(CONCATENATE($F1959," ",$G1959),AllocFactorMatrix,(Z$4+1),FALSE)*$E1960</f>
        <v>0.61936249676179456</v>
      </c>
      <c r="AA1959" s="5">
        <f t="shared" ca="1" si="963"/>
        <v>39.344590544646444</v>
      </c>
      <c r="AB1959" s="5">
        <f ca="1">VLOOKUP(CONCATENATE($F1959," ",$G1959),AllocFactorMatrix,(AB$4+1),FALSE)*$E1960</f>
        <v>1.0347100008693679</v>
      </c>
      <c r="AC1959" s="5">
        <f ca="1">VLOOKUP(CONCATENATE($F1959," ",$G1959),AllocFactorMatrix,(AC$4+1),FALSE)*$E1960</f>
        <v>4519.2668728019662</v>
      </c>
      <c r="AD1959" s="5">
        <f ca="1">VLOOKUP(CONCATENATE($F1959," ",$G1959),AllocFactorMatrix,(AD$4+1),FALSE)*$E1960</f>
        <v>759.51698027018972</v>
      </c>
    </row>
    <row r="1960" spans="4:30" collapsed="1">
      <c r="D1960" s="95" t="s">
        <v>627</v>
      </c>
      <c r="E1960" s="61">
        <v>376599</v>
      </c>
      <c r="F1960" s="96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5" t="s">
        <v>628</v>
      </c>
      <c r="E1968" s="61">
        <v>-6656</v>
      </c>
      <c r="F1968" s="96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-14537.469875068471</v>
      </c>
      <c r="I1969" s="5">
        <f ca="1">VLOOKUP(CONCATENATE($F1969," ",$G1969),AllocFactorMatrix,(I$4+1),FALSE)*$E1976</f>
        <v>-7160.9103847383285</v>
      </c>
      <c r="J1969" s="5">
        <f ca="1">VLOOKUP(CONCATENATE($F1969," ",$G1969),AllocFactorMatrix,(J$4+1),FALSE)*$E1976</f>
        <v>-353.98938785431852</v>
      </c>
      <c r="K1969" s="5">
        <f ca="1">VLOOKUP(CONCATENATE($F1969," ",$G1969),AllocFactorMatrix,(K$4+1),FALSE)*$E1976</f>
        <v>-1296.6428403005723</v>
      </c>
      <c r="L1969" s="5">
        <f ca="1">VLOOKUP(CONCATENATE($F1969," ",$G1969),AllocFactorMatrix,(L$4+1),FALSE)*$E1976</f>
        <v>-40.813713014853853</v>
      </c>
      <c r="M1969" s="5">
        <f ca="1">VLOOKUP(CONCATENATE($F1969," ",$G1969),AllocFactorMatrix,(M$4+1),FALSE)*$E1976</f>
        <v>-3.8273794094918983</v>
      </c>
      <c r="N1969" s="5">
        <f t="shared" ca="1" si="973"/>
        <v>-1341.283932724918</v>
      </c>
      <c r="O1969" s="5">
        <f ca="1">VLOOKUP(CONCATENATE($F1969," ",$G1969),AllocFactorMatrix,(O$4+1),FALSE)*$E1976</f>
        <v>-985.65026537800168</v>
      </c>
      <c r="P1969" s="5">
        <f ca="1">VLOOKUP(CONCATENATE($F1969," ",$G1969),AllocFactorMatrix,(P$4+1),FALSE)*$E1976</f>
        <v>-183.6553603236564</v>
      </c>
      <c r="Q1969" s="5">
        <f ca="1">VLOOKUP(CONCATENATE($F1969," ",$G1969),AllocFactorMatrix,(Q$4+1),FALSE)*$E1976</f>
        <v>-82.990437667362926</v>
      </c>
      <c r="R1969" s="5">
        <f ca="1">VLOOKUP(CONCATENATE($F1969," ",$G1969),AllocFactorMatrix,(R$4+1),FALSE)*$E1976</f>
        <v>-3.7319872144452435</v>
      </c>
      <c r="S1969" s="5">
        <f ca="1">SUBTOTAL(9,O1969:R1969)</f>
        <v>-1256.0280505834662</v>
      </c>
      <c r="T1969" s="5">
        <f ca="1">VLOOKUP(CONCATENATE($F1969," ",$G1969),AllocFactorMatrix,(T$4+1),FALSE)*$E1976</f>
        <v>-34.431288353890494</v>
      </c>
      <c r="U1969" s="5">
        <f ca="1">VLOOKUP(CONCATENATE($F1969," ",$G1969),AllocFactorMatrix,(U$4+1),FALSE)*$E1976</f>
        <v>-563.46216744505341</v>
      </c>
      <c r="V1969" s="5">
        <f ca="1">VLOOKUP(CONCATENATE($F1969," ",$G1969),AllocFactorMatrix,(V$4+1),FALSE)*$E1976</f>
        <v>-2977.9133873573414</v>
      </c>
      <c r="W1969" s="5">
        <f ca="1">VLOOKUP(CONCATENATE($F1969," ",$G1969),AllocFactorMatrix,(W$4+1),FALSE)*$E1976</f>
        <v>-537.7618010342992</v>
      </c>
      <c r="X1969" s="5">
        <f ca="1">SUBTOTAL(9,T1969:W1969)</f>
        <v>-4113.5686441905846</v>
      </c>
      <c r="Y1969" s="5">
        <f ca="1">VLOOKUP(CONCATENATE($F1969," ",$G1969),AllocFactorMatrix,(Y$4+1),FALSE)*$E1976</f>
        <v>-302.69163246723093</v>
      </c>
      <c r="Z1969" s="5">
        <f ca="1">VLOOKUP(CONCATENATE($F1969," ",$G1969),AllocFactorMatrix,(Z$4+1),FALSE)*$E1976</f>
        <v>-5.0699691412705885</v>
      </c>
      <c r="AA1969" s="5">
        <f t="shared" ca="1" si="974"/>
        <v>-307.76160160850151</v>
      </c>
      <c r="AB1969" s="5">
        <f ca="1">VLOOKUP(CONCATENATE($F1969," ",$G1969),AllocFactorMatrix,(AB$4+1),FALSE)*$E1976</f>
        <v>-3.9278733683542417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-53.117271315567002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-4.7376971467195226</v>
      </c>
      <c r="L1970" s="5">
        <f ca="1">VLOOKUP(CONCATENATE($F1970," ",$G1970),AllocFactorMatrix,(L$4+1),FALSE)*$E1976</f>
        <v>-0.14912588546949401</v>
      </c>
      <c r="M1970" s="5">
        <f ca="1">VLOOKUP(CONCATENATE($F1970," ",$G1970),AllocFactorMatrix,(M$4+1),FALSE)*$E1976</f>
        <v>-1.3984548361489779E-2</v>
      </c>
      <c r="N1970" s="5">
        <f t="shared" ca="1" si="973"/>
        <v>-4.9008075805505067</v>
      </c>
      <c r="O1970" s="5">
        <f ca="1">VLOOKUP(CONCATENATE($F1970," ",$G1970),AllocFactorMatrix,(O$4+1),FALSE)*$E1976</f>
        <v>-3.601386831289811</v>
      </c>
      <c r="P1970" s="5">
        <f ca="1">VLOOKUP(CONCATENATE($F1970," ",$G1970),AllocFactorMatrix,(P$4+1),FALSE)*$E1976</f>
        <v>-0.67104328928653612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-4.5892980908062215</v>
      </c>
      <c r="T1970" s="5">
        <f ca="1">VLOOKUP(CONCATENATE($F1970," ",$G1970),AllocFactorMatrix,(T$4+1),FALSE)*$E1976</f>
        <v>-0.12580566638866444</v>
      </c>
      <c r="U1970" s="5">
        <f ca="1">VLOOKUP(CONCATENATE($F1970," ",$G1970),AllocFactorMatrix,(U$4+1),FALSE)*$E1976</f>
        <v>-2.0587882954492018</v>
      </c>
      <c r="V1970" s="5">
        <f ca="1">VLOOKUP(CONCATENATE($F1970," ",$G1970),AllocFactorMatrix,(V$4+1),FALSE)*$E1976</f>
        <v>-10.88075399019694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-15.030231782176005</v>
      </c>
      <c r="Y1970" s="5">
        <f ca="1">VLOOKUP(CONCATENATE($F1970," ",$G1970),AllocFactorMatrix,(Y$4+1),FALSE)*$E1976</f>
        <v>-1.1059801812066057</v>
      </c>
      <c r="Z1970" s="5">
        <f ca="1">VLOOKUP(CONCATENATE($F1970," ",$G1970),AllocFactorMatrix,(Z$4+1),FALSE)*$E1976</f>
        <v>-1.8524745279112995E-2</v>
      </c>
      <c r="AA1970" s="5">
        <f t="shared" ca="1" si="974"/>
        <v>-1.1245049264857188</v>
      </c>
      <c r="AB1970" s="5">
        <f ca="1">VLOOKUP(CONCATENATE($F1970," ",$G1970),AllocFactorMatrix,(AB$4+1),FALSE)*$E1976</f>
        <v>-1.4351735012560403E-2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-0.27452782075801313</v>
      </c>
      <c r="K1971" s="5">
        <f ca="1">VLOOKUP(CONCATENATE($F1971," ",$G1971),AllocFactorMatrix,(K$4+1),FALSE)*$E1976</f>
        <v>-0.99871878877465392</v>
      </c>
      <c r="L1971" s="5">
        <f ca="1">VLOOKUP(CONCATENATE($F1971," ",$G1971),AllocFactorMatrix,(L$4+1),FALSE)*$E1976</f>
        <v>-3.0849483712702415E-2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-1.0334104125310246</v>
      </c>
      <c r="O1971" s="5">
        <f ca="1">VLOOKUP(CONCATENATE($F1971," ",$G1971),AllocFactorMatrix,(O$4+1),FALSE)*$E1976</f>
        <v>-0.75454765470921414</v>
      </c>
      <c r="P1971" s="5">
        <f ca="1">VLOOKUP(CONCATENATE($F1971," ",$G1971),AllocFactorMatrix,(P$4+1),FALSE)*$E1976</f>
        <v>-0.14026952893933711</v>
      </c>
      <c r="Q1971" s="5">
        <f ca="1">VLOOKUP(CONCATENATE($F1971," ",$G1971),AllocFactorMatrix,(Q$4+1),FALSE)*$E1976</f>
        <v>-8.3462041084451211E-2</v>
      </c>
      <c r="R1971" s="5">
        <f ca="1">VLOOKUP(CONCATENATE($F1971," ",$G1971),AllocFactorMatrix,(R$4+1),FALSE)*$E1976</f>
        <v>0</v>
      </c>
      <c r="S1971" s="5">
        <f t="shared" ca="1" si="977"/>
        <v>-0.97827922473300244</v>
      </c>
      <c r="T1971" s="5">
        <f ca="1">VLOOKUP(CONCATENATE($F1971," ",$G1971),AllocFactorMatrix,(T$4+1),FALSE)*$E1976</f>
        <v>-2.6347508504109603E-2</v>
      </c>
      <c r="U1971" s="5">
        <f ca="1">VLOOKUP(CONCATENATE($F1971," ",$G1971),AllocFactorMatrix,(U$4+1),FALSE)*$E1976</f>
        <v>-0.43132375718157512</v>
      </c>
      <c r="V1971" s="5">
        <f ca="1">VLOOKUP(CONCATENATE($F1971," ",$G1971),AllocFactorMatrix,(V$4+1),FALSE)*$E1976</f>
        <v>-3.0048959326505931</v>
      </c>
      <c r="W1971" s="5">
        <f ca="1">VLOOKUP(CONCATENATE($F1971," ",$G1971),AllocFactorMatrix,(W$4+1),FALSE)*$E1976</f>
        <v>0</v>
      </c>
      <c r="X1971" s="5">
        <f t="shared" ca="1" si="978"/>
        <v>-3.462567198336278</v>
      </c>
      <c r="Y1971" s="5">
        <f ca="1">VLOOKUP(CONCATENATE($F1971," ",$G1971),AllocFactorMatrix,(Y$4+1),FALSE)*$E1976</f>
        <v>-0.22709673766811891</v>
      </c>
      <c r="Z1971" s="5">
        <f ca="1">VLOOKUP(CONCATENATE($F1971," ",$G1971),AllocFactorMatrix,(Z$4+1),FALSE)*$E1976</f>
        <v>-3.7857087867017671E-3</v>
      </c>
      <c r="AA1971" s="5">
        <f t="shared" ca="1" si="974"/>
        <v>-0.23088244645482067</v>
      </c>
      <c r="AB1971" s="5">
        <f ca="1">VLOOKUP(CONCATENATE($F1971," ",$G1971),AllocFactorMatrix,(AB$4+1),FALSE)*$E1976</f>
        <v>-3.032567625933937E-3</v>
      </c>
      <c r="AC1971" s="5">
        <f ca="1">VLOOKUP(CONCATENATE($F1971," ",$G1971),AllocFactorMatrix,(AC$4+1),FALSE)*$E1976</f>
        <v>-1.0311378226448046E-2</v>
      </c>
      <c r="AD1971" s="5">
        <f ca="1">VLOOKUP(CONCATENATE($F1971," ",$G1971),AllocFactorMatrix,(AD$4+1),FALSE)*$E1976</f>
        <v>-2.2228025465985974E-3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-7485.6624725637166</v>
      </c>
      <c r="I1972" s="5">
        <f ca="1">VLOOKUP(CONCATENATE($F1972," ",$G1972),AllocFactorMatrix,(I$4+1),FALSE)*$E1976</f>
        <v>-5002.9874978665139</v>
      </c>
      <c r="J1972" s="5">
        <f ca="1">VLOOKUP(CONCATENATE($F1972," ",$G1972),AllocFactorMatrix,(J$4+1),FALSE)*$E1976</f>
        <v>-235.82777016576108</v>
      </c>
      <c r="K1972" s="5">
        <f ca="1">VLOOKUP(CONCATENATE($F1972," ",$G1972),AllocFactorMatrix,(K$4+1),FALSE)*$E1976</f>
        <v>-856.30510701484206</v>
      </c>
      <c r="L1972" s="5">
        <f ca="1">VLOOKUP(CONCATENATE($F1972," ",$G1972),AllocFactorMatrix,(L$4+1),FALSE)*$E1976</f>
        <v>-26.464283533481609</v>
      </c>
      <c r="M1972" s="5">
        <f ca="1">VLOOKUP(CONCATENATE($F1972," ",$G1972),AllocFactorMatrix,(M$4+1),FALSE)*$E1976</f>
        <v>0</v>
      </c>
      <c r="N1972" s="5">
        <f t="shared" ca="1" si="973"/>
        <v>-882.76939054832371</v>
      </c>
      <c r="O1972" s="5">
        <f ca="1">VLOOKUP(CONCATENATE($F1972," ",$G1972),AllocFactorMatrix,(O$4+1),FALSE)*$E1976</f>
        <v>-642.07916092584685</v>
      </c>
      <c r="P1972" s="5">
        <f ca="1">VLOOKUP(CONCATENATE($F1972," ",$G1972),AllocFactorMatrix,(P$4+1),FALSE)*$E1976</f>
        <v>-119.58728693052518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-761.66644785637209</v>
      </c>
      <c r="T1972" s="5">
        <f ca="1">VLOOKUP(CONCATENATE($F1972," ",$G1972),AllocFactorMatrix,(T$4+1),FALSE)*$E1976</f>
        <v>-22.8897264036978</v>
      </c>
      <c r="U1972" s="5">
        <f ca="1">VLOOKUP(CONCATENATE($F1972," ",$G1972),AllocFactorMatrix,(U$4+1),FALSE)*$E1976</f>
        <v>-369.15949096348038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-392.04921736717819</v>
      </c>
      <c r="Y1972" s="5">
        <f ca="1">VLOOKUP(CONCATENATE($F1972," ",$G1972),AllocFactorMatrix,(Y$4+1),FALSE)*$E1976</f>
        <v>-193.61637416188324</v>
      </c>
      <c r="Z1972" s="5">
        <f ca="1">VLOOKUP(CONCATENATE($F1972," ",$G1972),AllocFactorMatrix,(Z$4+1),FALSE)*$E1976</f>
        <v>-3.2302790347778592</v>
      </c>
      <c r="AA1972" s="5">
        <f t="shared" ca="1" si="974"/>
        <v>-196.84665319666109</v>
      </c>
      <c r="AB1972" s="5">
        <f ca="1">VLOOKUP(CONCATENATE($F1972," ",$G1972),AllocFactorMatrix,(AB$4+1),FALSE)*$E1976</f>
        <v>-2.6170672766542689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-1.9327193844770372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-3089.4249730965807</v>
      </c>
      <c r="I1973" s="5">
        <f ca="1">VLOOKUP(CONCATENATE($F1973," ",$G1973),AllocFactorMatrix,(I$4+1),FALSE)*$E1976</f>
        <v>-2309.967537005336</v>
      </c>
      <c r="J1973" s="5">
        <f ca="1">VLOOKUP(CONCATENATE($F1973," ",$G1973),AllocFactorMatrix,(J$4+1),FALSE)*$E1976</f>
        <v>-111.36427116732544</v>
      </c>
      <c r="K1973" s="5">
        <f ca="1">VLOOKUP(CONCATENATE($F1973," ",$G1973),AllocFactorMatrix,(K$4+1),FALSE)*$E1976</f>
        <v>-336.03241577176476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-336.03241577176476</v>
      </c>
      <c r="O1973" s="5">
        <f ca="1">VLOOKUP(CONCATENATE($F1973," ",$G1973),AllocFactorMatrix,(O$4+1),FALSE)*$E1976</f>
        <v>-214.12116324791884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-214.12116324791884</v>
      </c>
      <c r="T1973" s="5">
        <f ca="1">VLOOKUP(CONCATENATE($F1973," ",$G1973),AllocFactorMatrix,(T$4+1),FALSE)*$E1976</f>
        <v>-5.7893870566276355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-5.7893870566276355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-0.81955025484020949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-1436.0147415421034</v>
      </c>
      <c r="J1974" s="5">
        <f ca="1">VLOOKUP(CONCATENATE($F1974," ",$G1974),AllocFactorMatrix,(J$4+1),FALSE)*$E1976</f>
        <v>-93.063034484417727</v>
      </c>
      <c r="K1974" s="5">
        <f ca="1">VLOOKUP(CONCATENATE($F1974," ",$G1974),AllocFactorMatrix,(K$4+1),FALSE)*$E1976</f>
        <v>-312.23656907537395</v>
      </c>
      <c r="L1974" s="5">
        <f ca="1">VLOOKUP(CONCATENATE($F1974," ",$G1974),AllocFactorMatrix,(L$4+1),FALSE)*$E1976</f>
        <v>-9.9235870151057615</v>
      </c>
      <c r="M1974" s="5">
        <f ca="1">VLOOKUP(CONCATENATE($F1974," ",$G1974),AllocFactorMatrix,(M$4+1),FALSE)*$E1976</f>
        <v>-0.91483871397691063</v>
      </c>
      <c r="N1974" s="5">
        <f t="shared" ca="1" si="973"/>
        <v>-323.07499480445659</v>
      </c>
      <c r="O1974" s="5">
        <f ca="1">VLOOKUP(CONCATENATE($F1974," ",$G1974),AllocFactorMatrix,(O$4+1),FALSE)*$E1976</f>
        <v>-284.67043674367892</v>
      </c>
      <c r="P1974" s="5">
        <f ca="1">VLOOKUP(CONCATENATE($F1974," ",$G1974),AllocFactorMatrix,(P$4+1),FALSE)*$E1976</f>
        <v>-52.772421438865081</v>
      </c>
      <c r="Q1974" s="5">
        <f ca="1">VLOOKUP(CONCATENATE($F1974," ",$G1974),AllocFactorMatrix,(Q$4+1),FALSE)*$E1976</f>
        <v>-23.978437542779933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-362.53231596403072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-191.54763916373855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-206.32950887638532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-1.4003926490436163</v>
      </c>
      <c r="AC1974" s="5">
        <f ca="1">VLOOKUP(CONCATENATE($F1974," ",$G1974),AllocFactorMatrix,(AC$4+1),FALSE)*$E1976</f>
        <v>-30.2816157960177</v>
      </c>
      <c r="AD1974" s="5">
        <f ca="1">VLOOKUP(CONCATENATE($F1974," ",$G1974),AllocFactorMatrix,(AD$4+1),FALSE)*$E1976</f>
        <v>-5.99248455192763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-2884.5867170588376</v>
      </c>
      <c r="I1975" s="5">
        <f ca="1">VLOOKUP(CONCATENATE($F1975," ",$G1975),AllocFactorMatrix,(I$4+1),FALSE)*$E1976</f>
        <v>-2061.0400717996436</v>
      </c>
      <c r="J1975" s="5">
        <f ca="1">VLOOKUP(CONCATENATE($F1975," ",$G1975),AllocFactorMatrix,(J$4+1),FALSE)*$E1976</f>
        <v>-352.71182254601882</v>
      </c>
      <c r="K1975" s="5">
        <f ca="1">VLOOKUP(CONCATENATE($F1975," ",$G1975),AllocFactorMatrix,(K$4+1),FALSE)*$E1976</f>
        <v>-101.56199490802854</v>
      </c>
      <c r="L1975" s="5">
        <f ca="1">VLOOKUP(CONCATENATE($F1975," ",$G1975),AllocFactorMatrix,(L$4+1),FALSE)*$E1976</f>
        <v>-16.977399342827685</v>
      </c>
      <c r="M1975" s="5">
        <f ca="1">VLOOKUP(CONCATENATE($F1975," ",$G1975),AllocFactorMatrix,(M$4+1),FALSE)*$E1976</f>
        <v>-2.6823476813912057</v>
      </c>
      <c r="N1975" s="5">
        <f t="shared" ca="1" si="973"/>
        <v>-121.22174193224743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-4.8673229907684119</v>
      </c>
      <c r="Q1975" s="5">
        <f ca="1">VLOOKUP(CONCATENATE($F1975," ",$G1975),AllocFactorMatrix,(Q$4+1),FALSE)*$E1976</f>
        <v>-9.3096697838386646</v>
      </c>
      <c r="R1975" s="5">
        <f ca="1">VLOOKUP(CONCATENATE($F1975," ",$G1975),AllocFactorMatrix,(R$4+1),FALSE)*$E1976</f>
        <v>-1.6248601374608715</v>
      </c>
      <c r="S1975" s="5">
        <f t="shared" ca="1" si="977"/>
        <v>-34.753558488831288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-2.8976680865362918</v>
      </c>
      <c r="V1975" s="5">
        <f ca="1">VLOOKUP(CONCATENATE($F1975," ",$G1975),AllocFactorMatrix,(V$4+1),FALSE)*$E1976</f>
        <v>-13.698048088569887</v>
      </c>
      <c r="W1975" s="5">
        <f ca="1">VLOOKUP(CONCATENATE($F1975," ",$G1975),AllocFactorMatrix,(W$4+1),FALSE)*$E1976</f>
        <v>-2.4381979640686464</v>
      </c>
      <c r="X1975" s="5">
        <f t="shared" ca="1" si="978"/>
        <v>-19.165718549761809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-8.2178245081705806E-2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-0.14780667770973996</v>
      </c>
      <c r="AC1975" s="5">
        <f ca="1">VLOOKUP(CONCATENATE($F1975," ",$G1975),AllocFactorMatrix,(AC$4+1),FALSE)*$E1976</f>
        <v>-227.47922798687168</v>
      </c>
      <c r="AD1975" s="5">
        <f ca="1">VLOOKUP(CONCATENATE($F1975," ",$G1975),AllocFactorMatrix,(AD$4+1),FALSE)*$E1976</f>
        <v>-62.797470247120692</v>
      </c>
    </row>
    <row r="1976" spans="4:30" collapsed="1">
      <c r="D1976" s="108" t="s">
        <v>629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-31889.000000000004</v>
      </c>
      <c r="I1976" s="5">
        <f ca="1">VLOOKUP(CONCATENATE($F1976," ",$G1976),AllocFactorMatrix,(I$4+1),FALSE)*$E1976</f>
        <v>-18002.773259910166</v>
      </c>
      <c r="J1976" s="5">
        <f ca="1">VLOOKUP(CONCATENATE($F1976," ",$G1976),AllocFactorMatrix,(J$4+1),FALSE)*$E1976</f>
        <v>-1148.5242268896031</v>
      </c>
      <c r="K1976" s="5">
        <f ca="1">VLOOKUP(CONCATENATE($F1976," ",$G1976),AllocFactorMatrix,(K$4+1),FALSE)*$E1976</f>
        <v>-2908.5153430060759</v>
      </c>
      <c r="L1976" s="5">
        <f ca="1">VLOOKUP(CONCATENATE($F1976," ",$G1976),AllocFactorMatrix,(L$4+1),FALSE)*$E1976</f>
        <v>-94.358958275451116</v>
      </c>
      <c r="M1976" s="5">
        <f ca="1">VLOOKUP(CONCATENATE($F1976," ",$G1976),AllocFactorMatrix,(M$4+1),FALSE)*$E1976</f>
        <v>-7.4423924932651726</v>
      </c>
      <c r="N1976" s="5">
        <f t="shared" ca="1" si="973"/>
        <v>-3010.3166937747924</v>
      </c>
      <c r="O1976" s="5">
        <f ca="1">VLOOKUP(CONCATENATE($F1976," ",$G1976),AllocFactorMatrix,(O$4+1),FALSE)*$E1976</f>
        <v>-2149.8286663582085</v>
      </c>
      <c r="P1976" s="5">
        <f ca="1">VLOOKUP(CONCATENATE($F1976," ",$G1976),AllocFactorMatrix,(P$4+1),FALSE)*$E1976</f>
        <v>-361.69370450204087</v>
      </c>
      <c r="Q1976" s="5">
        <f ca="1">VLOOKUP(CONCATENATE($F1976," ",$G1976),AllocFactorMatrix,(Q$4+1),FALSE)*$E1976</f>
        <v>-116.66523900266819</v>
      </c>
      <c r="R1976" s="5">
        <f ca="1">VLOOKUP(CONCATENATE($F1976," ",$G1976),AllocFactorMatrix,(R$4+1),FALSE)*$E1976</f>
        <v>-6.4815035932405589</v>
      </c>
      <c r="S1976" s="5">
        <f t="shared" ca="1" si="977"/>
        <v>-2634.6691134561584</v>
      </c>
      <c r="T1976" s="5">
        <f ca="1">VLOOKUP(CONCATENATE($F1976," ",$G1976),AllocFactorMatrix,(T$4+1),FALSE)*$E1976</f>
        <v>-74.303469985111491</v>
      </c>
      <c r="U1976" s="5">
        <f ca="1">VLOOKUP(CONCATENATE($F1976," ",$G1976),AllocFactorMatrix,(U$4+1),FALSE)*$E1976</f>
        <v>-1129.5570777114394</v>
      </c>
      <c r="V1976" s="5">
        <f ca="1">VLOOKUP(CONCATENATE($F1976," ",$G1976),AllocFactorMatrix,(V$4+1),FALSE)*$E1976</f>
        <v>-4093.0250540091261</v>
      </c>
      <c r="W1976" s="5">
        <f ca="1">VLOOKUP(CONCATENATE($F1976," ",$G1976),AllocFactorMatrix,(W$4+1),FALSE)*$E1976</f>
        <v>-748.49439170489427</v>
      </c>
      <c r="X1976" s="5">
        <f t="shared" ca="1" si="978"/>
        <v>-6045.3799934105709</v>
      </c>
      <c r="Y1976" s="5">
        <f ca="1">VLOOKUP(CONCATENATE($F1976," ",$G1976),AllocFactorMatrix,(Y$4+1),FALSE)*$E1976</f>
        <v>-658.93133262682204</v>
      </c>
      <c r="Z1976" s="5">
        <f ca="1">VLOOKUP(CONCATENATE($F1976," ",$G1976),AllocFactorMatrix,(Z$4+1),FALSE)*$E1976</f>
        <v>-9.6602219856842257</v>
      </c>
      <c r="AA1976" s="5">
        <f t="shared" ca="1" si="974"/>
        <v>-668.59155461250623</v>
      </c>
      <c r="AB1976" s="5">
        <f ca="1">VLOOKUP(CONCATENATE($F1976," ",$G1976),AllocFactorMatrix,(AB$4+1),FALSE)*$E1976</f>
        <v>-8.9300745292405708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-75.251336085881732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8" t="s">
        <v>630</v>
      </c>
      <c r="E1984" s="61">
        <f>-38710-29845</f>
        <v>-68555</v>
      </c>
      <c r="F1984" s="96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-15462.460521743627</v>
      </c>
      <c r="I1985" s="5">
        <f ca="1">VLOOKUP(CONCATENATE($F1985," ",$G1985),AllocFactorMatrix,(I$4+1),FALSE)*$E1992</f>
        <v>-7616.5450436222382</v>
      </c>
      <c r="J1985" s="5">
        <f ca="1">VLOOKUP(CONCATENATE($F1985," ",$G1985),AllocFactorMatrix,(J$4+1),FALSE)*$E1992</f>
        <v>-376.51303712763922</v>
      </c>
      <c r="K1985" s="5">
        <f ca="1">VLOOKUP(CONCATENATE($F1985," ",$G1985),AllocFactorMatrix,(K$4+1),FALSE)*$E1992</f>
        <v>-1379.1456767407194</v>
      </c>
      <c r="L1985" s="5">
        <f ca="1">VLOOKUP(CONCATENATE($F1985," ",$G1985),AllocFactorMatrix,(L$4+1),FALSE)*$E1992</f>
        <v>-43.410609388105733</v>
      </c>
      <c r="M1985" s="5">
        <f ca="1">VLOOKUP(CONCATENATE($F1985," ",$G1985),AllocFactorMatrix,(M$4+1),FALSE)*$E1992</f>
        <v>-4.0709080417423165</v>
      </c>
      <c r="N1985" s="5">
        <f t="shared" ref="N1985:N1992" ca="1" si="982">SUBTOTAL(9,K1985:M1985)</f>
        <v>-1426.6271941705675</v>
      </c>
      <c r="O1985" s="5">
        <f ca="1">VLOOKUP(CONCATENATE($F1985," ",$G1985),AllocFactorMatrix,(O$4+1),FALSE)*$E1992</f>
        <v>-1048.3652552766991</v>
      </c>
      <c r="P1985" s="5">
        <f ca="1">VLOOKUP(CONCATENATE($F1985," ",$G1985),AllocFactorMatrix,(P$4+1),FALSE)*$E1992</f>
        <v>-195.34099007704822</v>
      </c>
      <c r="Q1985" s="5">
        <f ca="1">VLOOKUP(CONCATENATE($F1985," ",$G1985),AllocFactorMatrix,(Q$4+1),FALSE)*$E1992</f>
        <v>-88.270956166489071</v>
      </c>
      <c r="R1985" s="5">
        <f ca="1">VLOOKUP(CONCATENATE($F1985," ",$G1985),AllocFactorMatrix,(R$4+1),FALSE)*$E1992</f>
        <v>-3.9694462287399745</v>
      </c>
      <c r="S1985" s="5">
        <f ca="1">SUBTOTAL(9,O1985:R1985)</f>
        <v>-1335.9466477489764</v>
      </c>
      <c r="T1985" s="5">
        <f ca="1">VLOOKUP(CONCATENATE($F1985," ",$G1985),AllocFactorMatrix,(T$4+1),FALSE)*$E1992</f>
        <v>-36.622083585386989</v>
      </c>
      <c r="U1985" s="5">
        <f ca="1">VLOOKUP(CONCATENATE($F1985," ",$G1985),AllocFactorMatrix,(U$4+1),FALSE)*$E1992</f>
        <v>-599.31415813676438</v>
      </c>
      <c r="V1985" s="5">
        <f ca="1">VLOOKUP(CONCATENATE($F1985," ",$G1985),AllocFactorMatrix,(V$4+1),FALSE)*$E1992</f>
        <v>-3167.3921655481918</v>
      </c>
      <c r="W1985" s="5">
        <f ca="1">VLOOKUP(CONCATENATE($F1985," ",$G1985),AllocFactorMatrix,(W$4+1),FALSE)*$E1992</f>
        <v>-571.97852790428828</v>
      </c>
      <c r="X1985" s="5">
        <f ca="1">SUBTOTAL(9,T1985:W1985)</f>
        <v>-4375.3069351746317</v>
      </c>
      <c r="Y1985" s="5">
        <f ca="1">VLOOKUP(CONCATENATE($F1985," ",$G1985),AllocFactorMatrix,(Y$4+1),FALSE)*$E1992</f>
        <v>-321.95130634894235</v>
      </c>
      <c r="Z1985" s="5">
        <f ca="1">VLOOKUP(CONCATENATE($F1985," ",$G1985),AllocFactorMatrix,(Z$4+1),FALSE)*$E1992</f>
        <v>-5.3925613168629649</v>
      </c>
      <c r="AA1985" s="5">
        <f t="shared" ref="AA1985:AA1992" ca="1" si="983">SUBTOTAL(9,Y1985:Z1985)</f>
        <v>-327.34386766580531</v>
      </c>
      <c r="AB1985" s="5">
        <f ca="1">VLOOKUP(CONCATENATE($F1985," ",$G1985),AllocFactorMatrix,(AB$4+1),FALSE)*$E1992</f>
        <v>-4.1777962337686052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-8195.4445170945637</v>
      </c>
      <c r="I1986" s="5">
        <f ca="1">VLOOKUP(CONCATENATE($F1986," ",$G1986),AllocFactorMatrix,(I$4+1),FALSE)*$E1992</f>
        <v>-4036.9365683540468</v>
      </c>
      <c r="J1986" s="5">
        <f ca="1">VLOOKUP(CONCATENATE($F1986," ",$G1986),AllocFactorMatrix,(J$4+1),FALSE)*$E1992</f>
        <v>-199.56019945229102</v>
      </c>
      <c r="K1986" s="5">
        <f ca="1">VLOOKUP(CONCATENATE($F1986," ",$G1986),AllocFactorMatrix,(K$4+1),FALSE)*$E1992</f>
        <v>-730.97757364200186</v>
      </c>
      <c r="L1986" s="5">
        <f ca="1">VLOOKUP(CONCATENATE($F1986," ",$G1986),AllocFactorMatrix,(L$4+1),FALSE)*$E1992</f>
        <v>-23.008578757125687</v>
      </c>
      <c r="M1986" s="5">
        <f ca="1">VLOOKUP(CONCATENATE($F1986," ",$G1986),AllocFactorMatrix,(M$4+1),FALSE)*$E1992</f>
        <v>-2.1576708922475598</v>
      </c>
      <c r="N1986" s="5">
        <f t="shared" ca="1" si="982"/>
        <v>-756.14382329137504</v>
      </c>
      <c r="O1986" s="5">
        <f ca="1">VLOOKUP(CONCATENATE($F1986," ",$G1986),AllocFactorMatrix,(O$4+1),FALSE)*$E1992</f>
        <v>-555.65666739700805</v>
      </c>
      <c r="P1986" s="5">
        <f ca="1">VLOOKUP(CONCATENATE($F1986," ",$G1986),AllocFactorMatrix,(P$4+1),FALSE)*$E1992</f>
        <v>-103.53502560860487</v>
      </c>
      <c r="Q1986" s="5">
        <f ca="1">VLOOKUP(CONCATENATE($F1986," ",$G1986),AllocFactorMatrix,(Q$4+1),FALSE)*$E1992</f>
        <v>-46.785550250302023</v>
      </c>
      <c r="R1986" s="5">
        <f ca="1">VLOOKUP(CONCATENATE($F1986," ",$G1986),AllocFactorMatrix,(R$4+1),FALSE)*$E1992</f>
        <v>-2.1038938974481094</v>
      </c>
      <c r="S1986" s="5">
        <f t="shared" ref="S1986:S1992" ca="1" si="984">SUBTOTAL(9,O1986:R1986)</f>
        <v>-708.08113715336299</v>
      </c>
      <c r="T1986" s="5">
        <f ca="1">VLOOKUP(CONCATENATE($F1986," ",$G1986),AllocFactorMatrix,(T$4+1),FALSE)*$E1992</f>
        <v>-19.410510617141668</v>
      </c>
      <c r="U1986" s="5">
        <f ca="1">VLOOKUP(CONCATENATE($F1986," ",$G1986),AllocFactorMatrix,(U$4+1),FALSE)*$E1992</f>
        <v>-317.64969905095205</v>
      </c>
      <c r="V1986" s="5">
        <f ca="1">VLOOKUP(CONCATENATE($F1986," ",$G1986),AllocFactorMatrix,(V$4+1),FALSE)*$E1992</f>
        <v>-1678.7875849466047</v>
      </c>
      <c r="W1986" s="5">
        <f ca="1">VLOOKUP(CONCATENATE($F1986," ",$G1986),AllocFactorMatrix,(W$4+1),FALSE)*$E1992</f>
        <v>-303.16121317284495</v>
      </c>
      <c r="X1986" s="5">
        <f t="shared" ref="X1986:X1992" ca="1" si="985">SUBTOTAL(9,T1986:W1986)</f>
        <v>-2319.0090077875434</v>
      </c>
      <c r="Y1986" s="5">
        <f ca="1">VLOOKUP(CONCATENATE($F1986," ",$G1986),AllocFactorMatrix,(Y$4+1),FALSE)*$E1992</f>
        <v>-170.64128084133256</v>
      </c>
      <c r="Z1986" s="5">
        <f ca="1">VLOOKUP(CONCATENATE($F1986," ",$G1986),AllocFactorMatrix,(Z$4+1),FALSE)*$E1992</f>
        <v>-2.8581762272074167</v>
      </c>
      <c r="AA1986" s="5">
        <f t="shared" ca="1" si="983"/>
        <v>-173.49945706853998</v>
      </c>
      <c r="AB1986" s="5">
        <f ca="1">VLOOKUP(CONCATENATE($F1986," ",$G1986),AllocFactorMatrix,(AB$4+1),FALSE)*$E1992</f>
        <v>-2.2143239874035445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-1800.2931217128021</v>
      </c>
      <c r="I1987" s="5">
        <f ca="1">VLOOKUP(CONCATENATE($F1987," ",$G1987),AllocFactorMatrix,(I$4+1),FALSE)*$E1992</f>
        <v>-876.50408959225206</v>
      </c>
      <c r="J1987" s="5">
        <f ca="1">VLOOKUP(CONCATENATE($F1987," ",$G1987),AllocFactorMatrix,(J$4+1),FALSE)*$E1992</f>
        <v>-42.301233967201249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-4.7535117741260802</v>
      </c>
      <c r="M1987" s="5">
        <f ca="1">VLOOKUP(CONCATENATE($F1987," ",$G1987),AllocFactorMatrix,(M$4+1),FALSE)*$E1992</f>
        <v>-0.59202475171079227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-116.26616491227068</v>
      </c>
      <c r="P1987" s="5">
        <f ca="1">VLOOKUP(CONCATENATE($F1987," ",$G1987),AllocFactorMatrix,(P$4+1),FALSE)*$E1992</f>
        <v>-21.613744449464185</v>
      </c>
      <c r="Q1987" s="5">
        <f ca="1">VLOOKUP(CONCATENATE($F1987," ",$G1987),AllocFactorMatrix,(Q$4+1),FALSE)*$E1992</f>
        <v>-12.86043548353371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-4.0598148435658423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-463.01611815943409</v>
      </c>
      <c r="W1987" s="5">
        <f ca="1">VLOOKUP(CONCATENATE($F1987," ",$G1987),AllocFactorMatrix,(W$4+1),FALSE)*$E1992</f>
        <v>0</v>
      </c>
      <c r="X1987" s="5">
        <f t="shared" ca="1" si="985"/>
        <v>-533.53741992178084</v>
      </c>
      <c r="Y1987" s="5">
        <f ca="1">VLOOKUP(CONCATENATE($F1987," ",$G1987),AllocFactorMatrix,(Y$4+1),FALSE)*$E1992</f>
        <v>-34.992709324549658</v>
      </c>
      <c r="Z1987" s="5">
        <f ca="1">VLOOKUP(CONCATENATE($F1987," ",$G1987),AllocFactorMatrix,(Z$4+1),FALSE)*$E1992</f>
        <v>-0.58332941512371939</v>
      </c>
      <c r="AA1987" s="5">
        <f t="shared" ca="1" si="983"/>
        <v>-35.576038739673379</v>
      </c>
      <c r="AB1987" s="5">
        <f ca="1">VLOOKUP(CONCATENATE($F1987," ",$G1987),AllocFactorMatrix,(AB$4+1),FALSE)*$E1992</f>
        <v>-0.46727997297974094</v>
      </c>
      <c r="AC1987" s="5">
        <f ca="1">VLOOKUP(CONCATENATE($F1987," ",$G1987),AllocFactorMatrix,(AC$4+1),FALSE)*$E1992</f>
        <v>-1.588851802622091</v>
      </c>
      <c r="AD1987" s="5">
        <f ca="1">VLOOKUP(CONCATENATE($F1987," ",$G1987),AllocFactorMatrix,(AD$4+1),FALSE)*$E1992</f>
        <v>-0.34250550755451442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-8260.3161831502966</v>
      </c>
      <c r="I1988" s="5">
        <f ca="1">VLOOKUP(CONCATENATE($F1988," ",$G1988),AllocFactorMatrix,(I$4+1),FALSE)*$E1992</f>
        <v>-5520.7216120408111</v>
      </c>
      <c r="J1988" s="5">
        <f ca="1">VLOOKUP(CONCATENATE($F1988," ",$G1988),AllocFactorMatrix,(J$4+1),FALSE)*$E1992</f>
        <v>-260.23240474390803</v>
      </c>
      <c r="K1988" s="5">
        <f ca="1">VLOOKUP(CONCATENATE($F1988," ",$G1988),AllocFactorMatrix,(K$4+1),FALSE)*$E1992</f>
        <v>-944.91983296255137</v>
      </c>
      <c r="L1988" s="5">
        <f ca="1">VLOOKUP(CONCATENATE($F1988," ",$G1988),AllocFactorMatrix,(L$4+1),FALSE)*$E1992</f>
        <v>-29.202939666103852</v>
      </c>
      <c r="M1988" s="5">
        <f ca="1">VLOOKUP(CONCATENATE($F1988," ",$G1988),AllocFactorMatrix,(M$4+1),FALSE)*$E1992</f>
        <v>0</v>
      </c>
      <c r="N1988" s="5">
        <f t="shared" ca="1" si="982"/>
        <v>-974.12277262865518</v>
      </c>
      <c r="O1988" s="5">
        <f ca="1">VLOOKUP(CONCATENATE($F1988," ",$G1988),AllocFactorMatrix,(O$4+1),FALSE)*$E1992</f>
        <v>-708.52471685687419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-840.48749305094157</v>
      </c>
      <c r="T1988" s="5">
        <f ca="1">VLOOKUP(CONCATENATE($F1988," ",$G1988),AllocFactorMatrix,(T$4+1),FALSE)*$E1992</f>
        <v>-25.258469525355448</v>
      </c>
      <c r="U1988" s="5">
        <f ca="1">VLOOKUP(CONCATENATE($F1988," ",$G1988),AllocFactorMatrix,(U$4+1),FALSE)*$E1992</f>
        <v>-407.36195741467907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-432.62042694003452</v>
      </c>
      <c r="Y1988" s="5">
        <f ca="1">VLOOKUP(CONCATENATE($F1988," ",$G1988),AllocFactorMatrix,(Y$4+1),FALSE)*$E1992</f>
        <v>-213.65276282147701</v>
      </c>
      <c r="Z1988" s="5">
        <f ca="1">VLOOKUP(CONCATENATE($F1988," ",$G1988),AllocFactorMatrix,(Z$4+1),FALSE)*$E1992</f>
        <v>-3.5645644303179655</v>
      </c>
      <c r="AA1988" s="5">
        <f t="shared" ca="1" si="983"/>
        <v>-217.21732725179498</v>
      </c>
      <c r="AB1988" s="5">
        <f ca="1">VLOOKUP(CONCATENATE($F1988," ",$G1988),AllocFactorMatrix,(AB$4+1),FALSE)*$E1992</f>
        <v>-2.8878944591709041</v>
      </c>
      <c r="AC1988" s="5">
        <f ca="1">VLOOKUP(CONCATENATE($F1988," ",$G1988),AllocFactorMatrix,(AC$4+1),FALSE)*$E1992</f>
        <v>-9.8935252031735228</v>
      </c>
      <c r="AD1988" s="5">
        <f ca="1">VLOOKUP(CONCATENATE($F1988," ",$G1988),AllocFactorMatrix,(AD$4+1),FALSE)*$E1992</f>
        <v>-2.1327268318065431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-4250.6371774574754</v>
      </c>
      <c r="I1989" s="5">
        <f ca="1">VLOOKUP(CONCATENATE($F1989," ",$G1989),AllocFactorMatrix,(I$4+1),FALSE)*$E1992</f>
        <v>-3178.2075878260216</v>
      </c>
      <c r="J1989" s="5">
        <f ca="1">VLOOKUP(CONCATENATE($F1989," ",$G1989),AllocFactorMatrix,(J$4+1),FALSE)*$E1992</f>
        <v>-153.22240073363014</v>
      </c>
      <c r="K1989" s="5">
        <f ca="1">VLOOKUP(CONCATENATE($F1989," ",$G1989),AllocFactorMatrix,(K$4+1),FALSE)*$E1992</f>
        <v>-462.33583652256505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-462.33583652256505</v>
      </c>
      <c r="O1989" s="5">
        <f ca="1">VLOOKUP(CONCATENATE($F1989," ",$G1989),AllocFactorMatrix,(O$4+1),FALSE)*$E1992</f>
        <v>-294.60219455330719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-294.60219455330719</v>
      </c>
      <c r="T1989" s="5">
        <f ca="1">VLOOKUP(CONCATENATE($F1989," ",$G1989),AllocFactorMatrix,(T$4+1),FALSE)*$E1992</f>
        <v>-7.9654253046731034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-7.9654253046731034</v>
      </c>
      <c r="Y1989" s="5">
        <f ca="1">VLOOKUP(CONCATENATE($F1989," ",$G1989),AllocFactorMatrix,(Y$4+1),FALSE)*$E1992</f>
        <v>-108.66227921071844</v>
      </c>
      <c r="Z1989" s="5">
        <f ca="1">VLOOKUP(CONCATENATE($F1989," ",$G1989),AllocFactorMatrix,(Z$4+1),FALSE)*$E1992</f>
        <v>0</v>
      </c>
      <c r="AA1989" s="5">
        <f t="shared" ca="1" si="983"/>
        <v>-108.66227921071844</v>
      </c>
      <c r="AB1989" s="5">
        <f ca="1">VLOOKUP(CONCATENATE($F1989," ",$G1989),AllocFactorMatrix,(AB$4+1),FALSE)*$E1992</f>
        <v>-1.1275919669047221</v>
      </c>
      <c r="AC1989" s="5">
        <f ca="1">VLOOKUP(CONCATENATE($F1989," ",$G1989),AllocFactorMatrix,(AC$4+1),FALSE)*$E1992</f>
        <v>-38.286084168595735</v>
      </c>
      <c r="AD1989" s="5">
        <f ca="1">VLOOKUP(CONCATENATE($F1989," ",$G1989),AllocFactorMatrix,(AD$4+1),FALSE)*$E1992</f>
        <v>-6.2277771710583893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-130.65132892285519</v>
      </c>
      <c r="I1990" s="5">
        <f ca="1">VLOOKUP(CONCATENATE($F1990," ",$G1990),AllocFactorMatrix,(I$4+1),FALSE)*$E1992</f>
        <v>-49.023917792040919</v>
      </c>
      <c r="J1990" s="5">
        <f ca="1">VLOOKUP(CONCATENATE($F1990," ",$G1990),AllocFactorMatrix,(J$4+1),FALSE)*$E1992</f>
        <v>-3.177066655417895</v>
      </c>
      <c r="K1990" s="5">
        <f ca="1">VLOOKUP(CONCATENATE($F1990," ",$G1990),AllocFactorMatrix,(K$4+1),FALSE)*$E1992</f>
        <v>-10.659403034805988</v>
      </c>
      <c r="L1990" s="5">
        <f ca="1">VLOOKUP(CONCATENATE($F1990," ",$G1990),AllocFactorMatrix,(L$4+1),FALSE)*$E1992</f>
        <v>-0.3387800277790155</v>
      </c>
      <c r="M1990" s="5">
        <f ca="1">VLOOKUP(CONCATENATE($F1990," ",$G1990),AllocFactorMatrix,(M$4+1),FALSE)*$E1992</f>
        <v>-3.1231558151567588E-2</v>
      </c>
      <c r="N1990" s="5">
        <f t="shared" ca="1" si="982"/>
        <v>-11.029414620736572</v>
      </c>
      <c r="O1990" s="5">
        <f ca="1">VLOOKUP(CONCATENATE($F1990," ",$G1990),AllocFactorMatrix,(O$4+1),FALSE)*$E1992</f>
        <v>-9.7183264802420037</v>
      </c>
      <c r="P1990" s="5">
        <f ca="1">VLOOKUP(CONCATENATE($F1990," ",$G1990),AllocFactorMatrix,(P$4+1),FALSE)*$E1992</f>
        <v>-1.8015907326463931</v>
      </c>
      <c r="Q1990" s="5">
        <f ca="1">VLOOKUP(CONCATENATE($F1990," ",$G1990),AllocFactorMatrix,(Q$4+1),FALSE)*$E1992</f>
        <v>-0.81859671552986291</v>
      </c>
      <c r="R1990" s="5">
        <f ca="1">VLOOKUP(CONCATENATE($F1990," ",$G1990),AllocFactorMatrix,(R$4+1),FALSE)*$E1992</f>
        <v>-3.7928973339900952E-2</v>
      </c>
      <c r="S1990" s="5">
        <f t="shared" ca="1" si="984"/>
        <v>-12.376442901758159</v>
      </c>
      <c r="T1990" s="5">
        <f ca="1">VLOOKUP(CONCATENATE($F1990," ",$G1990),AllocFactorMatrix,(T$4+1),FALSE)*$E1992</f>
        <v>-0.37242468691469738</v>
      </c>
      <c r="U1990" s="5">
        <f ca="1">VLOOKUP(CONCATENATE($F1990," ",$G1990),AllocFactorMatrix,(U$4+1),FALSE)*$E1992</f>
        <v>-6.5392195803912729</v>
      </c>
      <c r="V1990" s="5">
        <f ca="1">VLOOKUP(CONCATENATE($F1990," ",$G1990),AllocFactorMatrix,(V$4+1),FALSE)*$E1992</f>
        <v>-37.126973831701036</v>
      </c>
      <c r="W1990" s="5">
        <f ca="1">VLOOKUP(CONCATENATE($F1990," ",$G1990),AllocFactorMatrix,(W$4+1),FALSE)*$E1992</f>
        <v>-7.0438558801741378</v>
      </c>
      <c r="X1990" s="5">
        <f t="shared" ca="1" si="985"/>
        <v>-51.082473979181145</v>
      </c>
      <c r="Y1990" s="5">
        <f ca="1">VLOOKUP(CONCATENATE($F1990," ",$G1990),AllocFactorMatrix,(Y$4+1),FALSE)*$E1992</f>
        <v>-2.6329875875762125</v>
      </c>
      <c r="Z1990" s="5">
        <f ca="1">VLOOKUP(CONCATENATE($F1990," ",$G1990),AllocFactorMatrix,(Z$4+1),FALSE)*$E1992</f>
        <v>-4.2860840536784399E-2</v>
      </c>
      <c r="AA1990" s="5">
        <f t="shared" ca="1" si="983"/>
        <v>-2.6758484281129968</v>
      </c>
      <c r="AB1990" s="5">
        <f ca="1">VLOOKUP(CONCATENATE($F1990," ",$G1990),AllocFactorMatrix,(AB$4+1),FALSE)*$E1992</f>
        <v>-4.7807819876255618E-2</v>
      </c>
      <c r="AC1990" s="5">
        <f ca="1">VLOOKUP(CONCATENATE($F1990," ",$G1990),AllocFactorMatrix,(AC$4+1),FALSE)*$E1992</f>
        <v>-1.0337800862684345</v>
      </c>
      <c r="AD1990" s="5">
        <f ca="1">VLOOKUP(CONCATENATE($F1990," ",$G1990),AllocFactorMatrix,(AD$4+1),FALSE)*$E1992</f>
        <v>-0.20457663946283514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-2046.1971499183821</v>
      </c>
      <c r="I1991" s="5">
        <f ca="1">VLOOKUP(CONCATENATE($F1991," ",$G1991),AllocFactorMatrix,(I$4+1),FALSE)*$E1992</f>
        <v>-956.88088235690975</v>
      </c>
      <c r="J1991" s="5">
        <f ca="1">VLOOKUP(CONCATENATE($F1991," ",$G1991),AllocFactorMatrix,(J$4+1),FALSE)*$E1992</f>
        <v>-250.68694806904196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-22.970970968762476</v>
      </c>
      <c r="M1991" s="5">
        <f ca="1">VLOOKUP(CONCATENATE($F1991," ",$G1991),AllocFactorMatrix,(M$4+1),FALSE)*$E1992</f>
        <v>-3.728651192879441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-20.194977150790258</v>
      </c>
      <c r="P1991" s="5">
        <f ca="1">VLOOKUP(CONCATENATE($F1991," ",$G1991),AllocFactorMatrix,(P$4+1),FALSE)*$E1992</f>
        <v>-5.9799835945696662</v>
      </c>
      <c r="Q1991" s="5">
        <f ca="1">VLOOKUP(CONCATENATE($F1991," ",$G1991),AllocFactorMatrix,(Q$4+1),FALSE)*$E1992</f>
        <v>-12.989941351851579</v>
      </c>
      <c r="R1991" s="5">
        <f ca="1">VLOOKUP(CONCATENATE($F1991," ",$G1991),AllocFactorMatrix,(R$4+1),FALSE)*$E1992</f>
        <v>-2.2826437175989369</v>
      </c>
      <c r="S1991" s="5">
        <f t="shared" ca="1" si="984"/>
        <v>-41.447545814810439</v>
      </c>
      <c r="T1991" s="5">
        <f ca="1">VLOOKUP(CONCATENATE($F1991," ",$G1991),AllocFactorMatrix,(T$4+1),FALSE)*$E1992</f>
        <v>-0.13899514828920151</v>
      </c>
      <c r="U1991" s="5">
        <f ca="1">VLOOKUP(CONCATENATE($F1991," ",$G1991),AllocFactorMatrix,(U$4+1),FALSE)*$E1992</f>
        <v>-3.5477990710015681</v>
      </c>
      <c r="V1991" s="5">
        <f ca="1">VLOOKUP(CONCATENATE($F1991," ",$G1991),AllocFactorMatrix,(V$4+1),FALSE)*$E1992</f>
        <v>-19.103093208734659</v>
      </c>
      <c r="W1991" s="5">
        <f ca="1">VLOOKUP(CONCATENATE($F1991," ",$G1991),AllocFactorMatrix,(W$4+1),FALSE)*$E1992</f>
        <v>-3.4240034129549017</v>
      </c>
      <c r="X1991" s="5">
        <f t="shared" ca="1" si="985"/>
        <v>-26.213890840980334</v>
      </c>
      <c r="Y1991" s="5">
        <f ca="1">VLOOKUP(CONCATENATE($F1991," ",$G1991),AllocFactorMatrix,(Y$4+1),FALSE)*$E1992</f>
        <v>-5.5904815915204473</v>
      </c>
      <c r="Z1991" s="5">
        <f ca="1">VLOOKUP(CONCATENATE($F1991," ",$G1991),AllocFactorMatrix,(Z$4+1),FALSE)*$E1992</f>
        <v>-0.10134361175576394</v>
      </c>
      <c r="AA1991" s="5">
        <f t="shared" ca="1" si="983"/>
        <v>-5.6918252032762116</v>
      </c>
      <c r="AB1991" s="5">
        <f ca="1">VLOOKUP(CONCATENATE($F1991," ",$G1991),AllocFactorMatrix,(AB$4+1),FALSE)*$E1992</f>
        <v>-0.1049424138759904</v>
      </c>
      <c r="AC1991" s="5">
        <f ca="1">VLOOKUP(CONCATENATE($F1991," ",$G1991),AllocFactorMatrix,(AC$4+1),FALSE)*$E1992</f>
        <v>-594.51141192730267</v>
      </c>
      <c r="AD1991" s="5">
        <f ca="1">VLOOKUP(CONCATENATE($F1991," ",$G1991),AllocFactorMatrix,(AD$4+1),FALSE)*$E1992</f>
        <v>-72.797242067365303</v>
      </c>
    </row>
    <row r="1992" spans="4:30" collapsed="1">
      <c r="D1992" s="95" t="s">
        <v>644</v>
      </c>
      <c r="E1992" s="61">
        <v>-40146</v>
      </c>
      <c r="F1992" s="97" t="s">
        <v>74</v>
      </c>
      <c r="G1992" s="55" t="str">
        <f>$G$15</f>
        <v>TOTAL</v>
      </c>
      <c r="H1992" s="4">
        <f t="shared" ca="1" si="981"/>
        <v>-40146</v>
      </c>
      <c r="I1992" s="5">
        <f ca="1">VLOOKUP(CONCATENATE($F1992," ",$G1992),AllocFactorMatrix,(I$4+1),FALSE)*$E1992</f>
        <v>-22234.819701584322</v>
      </c>
      <c r="J1992" s="5">
        <f ca="1">VLOOKUP(CONCATENATE($F1992," ",$G1992),AllocFactorMatrix,(J$4+1),FALSE)*$E1992</f>
        <v>-1285.6932907491296</v>
      </c>
      <c r="K1992" s="5">
        <f ca="1">VLOOKUP(CONCATENATE($F1992," ",$G1992),AllocFactorMatrix,(K$4+1),FALSE)*$E1992</f>
        <v>-3753.0909828034551</v>
      </c>
      <c r="L1992" s="5">
        <f ca="1">VLOOKUP(CONCATENATE($F1992," ",$G1992),AllocFactorMatrix,(L$4+1),FALSE)*$E1992</f>
        <v>-123.68539058200284</v>
      </c>
      <c r="M1992" s="5">
        <f ca="1">VLOOKUP(CONCATENATE($F1992," ",$G1992),AllocFactorMatrix,(M$4+1),FALSE)*$E1992</f>
        <v>-10.580486436731677</v>
      </c>
      <c r="N1992" s="5">
        <f t="shared" ca="1" si="982"/>
        <v>-3887.3568598221896</v>
      </c>
      <c r="O1992" s="5">
        <f ca="1">VLOOKUP(CONCATENATE($F1992," ",$G1992),AllocFactorMatrix,(O$4+1),FALSE)*$E1992</f>
        <v>-2753.328302627192</v>
      </c>
      <c r="P1992" s="5">
        <f ca="1">VLOOKUP(CONCATENATE($F1992," ",$G1992),AllocFactorMatrix,(P$4+1),FALSE)*$E1992</f>
        <v>-460.23411065640067</v>
      </c>
      <c r="Q1992" s="5">
        <f ca="1">VLOOKUP(CONCATENATE($F1992," ",$G1992),AllocFactorMatrix,(Q$4+1),FALSE)*$E1992</f>
        <v>-161.72547996770624</v>
      </c>
      <c r="R1992" s="5">
        <f ca="1">VLOOKUP(CONCATENATE($F1992," ",$G1992),AllocFactorMatrix,(R$4+1),FALSE)*$E1992</f>
        <v>-8.3939128171269211</v>
      </c>
      <c r="S1992" s="5">
        <f t="shared" ca="1" si="984"/>
        <v>-3383.6818060684259</v>
      </c>
      <c r="T1992" s="5">
        <f ca="1">VLOOKUP(CONCATENATE($F1992," ",$G1992),AllocFactorMatrix,(T$4+1),FALSE)*$E1992</f>
        <v>-93.827723711326939</v>
      </c>
      <c r="U1992" s="5">
        <f ca="1">VLOOKUP(CONCATENATE($F1992," ",$G1992),AllocFactorMatrix,(U$4+1),FALSE)*$E1992</f>
        <v>-1400.874320172569</v>
      </c>
      <c r="V1992" s="5">
        <f ca="1">VLOOKUP(CONCATENATE($F1992," ",$G1992),AllocFactorMatrix,(V$4+1),FALSE)*$E1992</f>
        <v>-5365.4259356946659</v>
      </c>
      <c r="W1992" s="5">
        <f ca="1">VLOOKUP(CONCATENATE($F1992," ",$G1992),AllocFactorMatrix,(W$4+1),FALSE)*$E1992</f>
        <v>-885.60760037026216</v>
      </c>
      <c r="X1992" s="5">
        <f t="shared" ca="1" si="985"/>
        <v>-7745.7355799488232</v>
      </c>
      <c r="Y1992" s="5">
        <f ca="1">VLOOKUP(CONCATENATE($F1992," ",$G1992),AllocFactorMatrix,(Y$4+1),FALSE)*$E1992</f>
        <v>-858.12380772611664</v>
      </c>
      <c r="Z1992" s="5">
        <f ca="1">VLOOKUP(CONCATENATE($F1992," ",$G1992),AllocFactorMatrix,(Z$4+1),FALSE)*$E1992</f>
        <v>-12.542835841804614</v>
      </c>
      <c r="AA1992" s="5">
        <f t="shared" ca="1" si="983"/>
        <v>-870.66664356792126</v>
      </c>
      <c r="AB1992" s="5">
        <f ca="1">VLOOKUP(CONCATENATE($F1992," ",$G1992),AllocFactorMatrix,(AB$4+1),FALSE)*$E1992</f>
        <v>-11.027636853979761</v>
      </c>
      <c r="AC1992" s="5">
        <f ca="1">VLOOKUP(CONCATENATE($F1992," ",$G1992),AllocFactorMatrix,(AC$4+1),FALSE)*$E1992</f>
        <v>-645.31365318796259</v>
      </c>
      <c r="AD1992" s="5">
        <f ca="1">VLOOKUP(CONCATENATE($F1992," ",$G1992),AllocFactorMatrix,(AD$4+1),FALSE)*$E1992</f>
        <v>-81.704828217247595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67779.374817501492</v>
      </c>
      <c r="I1993" s="5">
        <f ca="1">VLOOKUP(CONCATENATE($F1993," ",$G1993),AllocFactorMatrix,(I$4+1),FALSE)*$E2000</f>
        <v>33386.967138904009</v>
      </c>
      <c r="J1993" s="5">
        <f ca="1">VLOOKUP(CONCATENATE($F1993," ",$G1993),AllocFactorMatrix,(J$4+1),FALSE)*$E2000</f>
        <v>1650.4370847876141</v>
      </c>
      <c r="K1993" s="5">
        <f ca="1">VLOOKUP(CONCATENATE($F1993," ",$G1993),AllocFactorMatrix,(K$4+1),FALSE)*$E2000</f>
        <v>6045.4564537316555</v>
      </c>
      <c r="L1993" s="5">
        <f ca="1">VLOOKUP(CONCATENATE($F1993," ",$G1993),AllocFactorMatrix,(L$4+1),FALSE)*$E2000</f>
        <v>190.28950538854954</v>
      </c>
      <c r="M1993" s="5">
        <f ca="1">VLOOKUP(CONCATENATE($F1993," ",$G1993),AllocFactorMatrix,(M$4+1),FALSE)*$E2000</f>
        <v>17.84474092081426</v>
      </c>
      <c r="N1993" s="5">
        <f t="shared" ca="1" si="973"/>
        <v>6253.5907000410189</v>
      </c>
      <c r="O1993" s="5">
        <f ca="1">VLOOKUP(CONCATENATE($F1993," ",$G1993),AllocFactorMatrix,(O$4+1),FALSE)*$E2000</f>
        <v>4595.487340654643</v>
      </c>
      <c r="P1993" s="5">
        <f ca="1">VLOOKUP(CONCATENATE($F1993," ",$G1993),AllocFactorMatrix,(P$4+1),FALSE)*$E2000</f>
        <v>856.27317625390913</v>
      </c>
      <c r="Q1993" s="5">
        <f ca="1">VLOOKUP(CONCATENATE($F1993," ",$G1993),AllocFactorMatrix,(Q$4+1),FALSE)*$E2000</f>
        <v>386.9339045421886</v>
      </c>
      <c r="R1993" s="5">
        <f ca="1">VLOOKUP(CONCATENATE($F1993," ",$G1993),AllocFactorMatrix,(R$4+1),FALSE)*$E2000</f>
        <v>17.399985169070977</v>
      </c>
      <c r="S1993" s="5">
        <f ca="1">SUBTOTAL(9,O1993:R1993)</f>
        <v>5856.0944066198108</v>
      </c>
      <c r="T1993" s="5">
        <f ca="1">VLOOKUP(CONCATENATE($F1993," ",$G1993),AllocFactorMatrix,(T$4+1),FALSE)*$E2000</f>
        <v>160.53214340895244</v>
      </c>
      <c r="U1993" s="5">
        <f ca="1">VLOOKUP(CONCATENATE($F1993," ",$G1993),AllocFactorMatrix,(U$4+1),FALSE)*$E2000</f>
        <v>2627.0811751250617</v>
      </c>
      <c r="V1993" s="5">
        <f ca="1">VLOOKUP(CONCATENATE($F1993," ",$G1993),AllocFactorMatrix,(V$4+1),FALSE)*$E2000</f>
        <v>13884.197827429589</v>
      </c>
      <c r="W1993" s="5">
        <f ca="1">VLOOKUP(CONCATENATE($F1993," ",$G1993),AllocFactorMatrix,(W$4+1),FALSE)*$E2000</f>
        <v>2507.2560072745637</v>
      </c>
      <c r="X1993" s="5">
        <f ca="1">SUBTOTAL(9,T1993:W1993)</f>
        <v>19179.067153238168</v>
      </c>
      <c r="Y1993" s="5">
        <f ca="1">VLOOKUP(CONCATENATE($F1993," ",$G1993),AllocFactorMatrix,(Y$4+1),FALSE)*$E2000</f>
        <v>1411.2668701933403</v>
      </c>
      <c r="Z1993" s="5">
        <f ca="1">VLOOKUP(CONCATENATE($F1993," ",$G1993),AllocFactorMatrix,(Z$4+1),FALSE)*$E2000</f>
        <v>23.638180625136247</v>
      </c>
      <c r="AA1993" s="5">
        <f t="shared" ca="1" si="974"/>
        <v>1434.9050508184766</v>
      </c>
      <c r="AB1993" s="5">
        <f ca="1">VLOOKUP(CONCATENATE($F1993," ",$G1993),AllocFactorMatrix,(AB$4+1),FALSE)*$E2000</f>
        <v>18.313283092399896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247.65351004820425</v>
      </c>
      <c r="I1994" s="5">
        <f ca="1">VLOOKUP(CONCATENATE($F1994," ",$G1994),AllocFactorMatrix,(I$4+1),FALSE)*$E2000</f>
        <v>121.98990657669245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22.088998528555674</v>
      </c>
      <c r="L1994" s="5">
        <f ca="1">VLOOKUP(CONCATENATE($F1994," ",$G1994),AllocFactorMatrix,(L$4+1),FALSE)*$E2000</f>
        <v>0.69528324894850568</v>
      </c>
      <c r="M1994" s="5">
        <f ca="1">VLOOKUP(CONCATENATE($F1994," ",$G1994),AllocFactorMatrix,(M$4+1),FALSE)*$E2000</f>
        <v>6.5201438296526665E-2</v>
      </c>
      <c r="N1994" s="5">
        <f t="shared" ca="1" si="973"/>
        <v>22.849483215800706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3.1286664745784725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6.3576381657542855E-2</v>
      </c>
      <c r="S1994" s="5">
        <f t="shared" ref="S1994:S2000" ca="1" si="986">SUBTOTAL(9,O1994:R1994)</f>
        <v>21.397104043493936</v>
      </c>
      <c r="T1994" s="5">
        <f ca="1">VLOOKUP(CONCATENATE($F1994," ",$G1994),AllocFactorMatrix,(T$4+1),FALSE)*$E2000</f>
        <v>0.58655525958795329</v>
      </c>
      <c r="U1994" s="5">
        <f ca="1">VLOOKUP(CONCATENATE($F1994," ",$G1994),AllocFactorMatrix,(U$4+1),FALSE)*$E2000</f>
        <v>9.5988768847907391</v>
      </c>
      <c r="V1994" s="5">
        <f ca="1">VLOOKUP(CONCATENATE($F1994," ",$G1994),AllocFactorMatrix,(V$4+1),FALSE)*$E2000</f>
        <v>50.730334049624972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70.076823705420239</v>
      </c>
      <c r="Y1994" s="5">
        <f ca="1">VLOOKUP(CONCATENATE($F1994," ",$G1994),AllocFactorMatrix,(Y$4+1),FALSE)*$E2000</f>
        <v>5.1565125078120015</v>
      </c>
      <c r="Z1994" s="5">
        <f ca="1">VLOOKUP(CONCATENATE($F1994," ",$G1994),AllocFactorMatrix,(Z$4+1),FALSE)*$E2000</f>
        <v>8.6369613451448501E-2</v>
      </c>
      <c r="AA1994" s="5">
        <f t="shared" ca="1" si="974"/>
        <v>5.2428821212634498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54.473499892266979</v>
      </c>
      <c r="I1995" s="5">
        <f ca="1">VLOOKUP(CONCATENATE($F1995," ",$G1995),AllocFactorMatrix,(I$4+1),FALSE)*$E2000</f>
        <v>26.52137302204946</v>
      </c>
      <c r="J1995" s="5">
        <f ca="1">VLOOKUP(CONCATENATE($F1995," ",$G1995),AllocFactorMatrix,(J$4+1),FALSE)*$E2000</f>
        <v>1.2799561561190578</v>
      </c>
      <c r="K1995" s="5">
        <f ca="1">VLOOKUP(CONCATENATE($F1995," ",$G1995),AllocFactorMatrix,(K$4+1),FALSE)*$E2000</f>
        <v>4.656417912014386</v>
      </c>
      <c r="L1995" s="5">
        <f ca="1">VLOOKUP(CONCATENATE($F1995," ",$G1995),AllocFactorMatrix,(L$4+1),FALSE)*$E2000</f>
        <v>0.14383236818090508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4.8181638409702465</v>
      </c>
      <c r="O1995" s="5">
        <f ca="1">VLOOKUP(CONCATENATE($F1995," ",$G1995),AllocFactorMatrix,(O$4+1),FALSE)*$E2000</f>
        <v>3.5179965114776648</v>
      </c>
      <c r="P1995" s="5">
        <f ca="1">VLOOKUP(CONCATENATE($F1995," ",$G1995),AllocFactorMatrix,(P$4+1),FALSE)*$E2000</f>
        <v>0.65399144824772493</v>
      </c>
      <c r="Q1995" s="5">
        <f ca="1">VLOOKUP(CONCATENATE($F1995," ",$G1995),AllocFactorMatrix,(Q$4+1),FALSE)*$E2000</f>
        <v>0.38913270426777641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0.12284239759423349</v>
      </c>
      <c r="U1995" s="5">
        <f ca="1">VLOOKUP(CONCATENATE($F1995," ",$G1995),AllocFactorMatrix,(U$4+1),FALSE)*$E2000</f>
        <v>2.0110001848286059</v>
      </c>
      <c r="V1995" s="5">
        <f ca="1">VLOOKUP(CONCATENATE($F1995," ",$G1995),AllocFactorMatrix,(V$4+1),FALSE)*$E2000</f>
        <v>14.010001015101054</v>
      </c>
      <c r="W1995" s="5">
        <f ca="1">VLOOKUP(CONCATENATE($F1995," ",$G1995),AllocFactorMatrix,(W$4+1),FALSE)*$E2000</f>
        <v>0</v>
      </c>
      <c r="X1995" s="5">
        <f t="shared" ca="1" si="987"/>
        <v>16.143843597523894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1.7650456166641539E-2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1.4139017280448802E-2</v>
      </c>
      <c r="AC1995" s="5">
        <f ca="1">VLOOKUP(CONCATENATE($F1995," ",$G1995),AllocFactorMatrix,(AC$4+1),FALSE)*$E2000</f>
        <v>4.8075681373830129E-2</v>
      </c>
      <c r="AD1995" s="5">
        <f ca="1">VLOOKUP(CONCATENATE($F1995," ",$G1995),AllocFactorMatrix,(AD$4+1),FALSE)*$E2000</f>
        <v>1.0363575522146597E-2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34901.08848688579</v>
      </c>
      <c r="I1996" s="5">
        <f ca="1">VLOOKUP(CONCATENATE($F1996," ",$G1996),AllocFactorMatrix,(I$4+1),FALSE)*$E2000</f>
        <v>23325.885985615583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3992.4295840527989</v>
      </c>
      <c r="L1996" s="5">
        <f ca="1">VLOOKUP(CONCATENATE($F1996," ",$G1996),AllocFactorMatrix,(L$4+1),FALSE)*$E2000</f>
        <v>123.38684848927568</v>
      </c>
      <c r="M1996" s="5">
        <f ca="1">VLOOKUP(CONCATENATE($F1996," ",$G1996),AllocFactorMatrix,(M$4+1),FALSE)*$E2000</f>
        <v>0</v>
      </c>
      <c r="N1996" s="5">
        <f t="shared" ca="1" si="973"/>
        <v>4115.8164325420748</v>
      </c>
      <c r="O1996" s="5">
        <f ca="1">VLOOKUP(CONCATENATE($F1996," ",$G1996),AllocFactorMatrix,(O$4+1),FALSE)*$E2000</f>
        <v>2993.6243710148947</v>
      </c>
      <c r="P1996" s="5">
        <f ca="1">VLOOKUP(CONCATENATE($F1996," ",$G1996),AllocFactorMatrix,(P$4+1),FALSE)*$E2000</f>
        <v>557.56274055453457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3551.1871115694294</v>
      </c>
      <c r="T1996" s="5">
        <f ca="1">VLOOKUP(CONCATENATE($F1996," ",$G1996),AllocFactorMatrix,(T$4+1),FALSE)*$E2000</f>
        <v>106.72086399621766</v>
      </c>
      <c r="U1996" s="5">
        <f ca="1">VLOOKUP(CONCATENATE($F1996," ",$G1996),AllocFactorMatrix,(U$4+1),FALSE)*$E2000</f>
        <v>1721.1660433679106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1827.8869073641283</v>
      </c>
      <c r="Y1996" s="5">
        <f ca="1">VLOOKUP(CONCATENATE($F1996," ",$G1996),AllocFactorMatrix,(Y$4+1),FALSE)*$E2000</f>
        <v>902.71532171013951</v>
      </c>
      <c r="Z1996" s="5">
        <f ca="1">VLOOKUP(CONCATENATE($F1996," ",$G1996),AllocFactorMatrix,(Z$4+1),FALSE)*$E2000</f>
        <v>15.060825256726059</v>
      </c>
      <c r="AA1996" s="5">
        <f t="shared" ca="1" si="974"/>
        <v>917.77614696686555</v>
      </c>
      <c r="AB1996" s="5">
        <f ca="1">VLOOKUP(CONCATENATE($F1996," ",$G1996),AllocFactorMatrix,(AB$4+1),FALSE)*$E2000</f>
        <v>12.201792016860988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9.0110942759152497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14404.10848803746</v>
      </c>
      <c r="I1997" s="5">
        <f ca="1">VLOOKUP(CONCATENATE($F1997," ",$G1997),AllocFactorMatrix,(I$4+1),FALSE)*$E2000</f>
        <v>10769.972825564188</v>
      </c>
      <c r="J1997" s="5">
        <f ca="1">VLOOKUP(CONCATENATE($F1997," ",$G1997),AllocFactorMatrix,(J$4+1),FALSE)*$E2000</f>
        <v>519.22382241170249</v>
      </c>
      <c r="K1997" s="5">
        <f ca="1">VLOOKUP(CONCATENATE($F1997," ",$G1997),AllocFactorMatrix,(K$4+1),FALSE)*$E2000</f>
        <v>1566.7146522164448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1566.7146522164448</v>
      </c>
      <c r="O1997" s="5">
        <f ca="1">VLOOKUP(CONCATENATE($F1997," ",$G1997),AllocFactorMatrix,(O$4+1),FALSE)*$E2000</f>
        <v>998.31667441868115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998.31667441868115</v>
      </c>
      <c r="T1997" s="5">
        <f ca="1">VLOOKUP(CONCATENATE($F1997," ",$G1997),AllocFactorMatrix,(T$4+1),FALSE)*$E2000</f>
        <v>26.992388541263136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26.992388541263136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3.8210640766216408</v>
      </c>
      <c r="AC1997" s="5">
        <f ca="1">VLOOKUP(CONCATENATE($F1997," ",$G1997),AllocFactorMatrix,(AC$4+1),FALSE)*$E2000</f>
        <v>129.73982180159945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17843.228837084407</v>
      </c>
      <c r="I1998" s="5">
        <f ca="1">VLOOKUP(CONCATENATE($F1998," ",$G1998),AllocFactorMatrix,(I$4+1),FALSE)*$E2000</f>
        <v>6695.2628103025618</v>
      </c>
      <c r="J1998" s="5">
        <f ca="1">VLOOKUP(CONCATENATE($F1998," ",$G1998),AllocFactorMatrix,(J$4+1),FALSE)*$E2000</f>
        <v>433.89629352155112</v>
      </c>
      <c r="K1998" s="5">
        <f ca="1">VLOOKUP(CONCATENATE($F1998," ",$G1998),AllocFactorMatrix,(K$4+1),FALSE)*$E2000</f>
        <v>1455.7691007418709</v>
      </c>
      <c r="L1998" s="5">
        <f ca="1">VLOOKUP(CONCATENATE($F1998," ",$G1998),AllocFactorMatrix,(L$4+1),FALSE)*$E2000</f>
        <v>46.267646957223789</v>
      </c>
      <c r="M1998" s="5">
        <f ca="1">VLOOKUP(CONCATENATE($F1998," ",$G1998),AllocFactorMatrix,(M$4+1),FALSE)*$E2000</f>
        <v>4.2653361709483866</v>
      </c>
      <c r="N1998" s="5">
        <f t="shared" ca="1" si="973"/>
        <v>1506.3020838700431</v>
      </c>
      <c r="O1998" s="5">
        <f ca="1">VLOOKUP(CONCATENATE($F1998," ",$G1998),AllocFactorMatrix,(O$4+1),FALSE)*$E2000</f>
        <v>1327.2450018694044</v>
      </c>
      <c r="P1998" s="5">
        <f ca="1">VLOOKUP(CONCATENATE($F1998," ",$G1998),AllocFactorMatrix,(P$4+1),FALSE)*$E2000</f>
        <v>246.04568494179878</v>
      </c>
      <c r="Q1998" s="5">
        <f ca="1">VLOOKUP(CONCATENATE($F1998," ",$G1998),AllocFactorMatrix,(Q$4+1),FALSE)*$E2000</f>
        <v>111.79686147019278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1690.2675595100543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893.07006940404165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961.98893192737592</v>
      </c>
      <c r="X1998" s="5">
        <f t="shared" ca="1" si="987"/>
        <v>6976.4026151860444</v>
      </c>
      <c r="Y1998" s="5">
        <f ca="1">VLOOKUP(CONCATENATE($F1998," ",$G1998),AllocFactorMatrix,(Y$4+1),FALSE)*$E2000</f>
        <v>359.5906787757645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365.44424178314273</v>
      </c>
      <c r="AB1998" s="5">
        <f ca="1">VLOOKUP(CONCATENATE($F1998," ",$G1998),AllocFactorMatrix,(AB$4+1),FALSE)*$E2000</f>
        <v>6.5291786718666565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27.939308560821853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13449.072360550377</v>
      </c>
      <c r="I1999" s="5">
        <f ca="1">VLOOKUP(CONCATENATE($F1999," ",$G1999),AllocFactorMatrix,(I$4+1),FALSE)*$E2000</f>
        <v>9609.3755475273356</v>
      </c>
      <c r="J1999" s="5">
        <f ca="1">VLOOKUP(CONCATENATE($F1999," ",$G1999),AllocFactorMatrix,(J$4+1),FALSE)*$E2000</f>
        <v>1644.4805752554025</v>
      </c>
      <c r="K1999" s="5">
        <f ca="1">VLOOKUP(CONCATENATE($F1999," ",$G1999),AllocFactorMatrix,(K$4+1),FALSE)*$E2000</f>
        <v>473.52177368154457</v>
      </c>
      <c r="L1999" s="5">
        <f ca="1">VLOOKUP(CONCATENATE($F1999," ",$G1999),AllocFactorMatrix,(L$4+1),FALSE)*$E2000</f>
        <v>79.155281033970255</v>
      </c>
      <c r="M1999" s="5">
        <f ca="1">VLOOKUP(CONCATENATE($F1999," ",$G1999),AllocFactorMatrix,(M$4+1),FALSE)*$E2000</f>
        <v>12.50615481581621</v>
      </c>
      <c r="N1999" s="5">
        <f t="shared" ca="1" si="973"/>
        <v>565.18320953133104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22.693364951690448</v>
      </c>
      <c r="Q1999" s="5">
        <f ca="1">VLOOKUP(CONCATENATE($F1999," ",$G1999),AllocFactorMatrix,(Q$4+1),FALSE)*$E2000</f>
        <v>43.405324525427226</v>
      </c>
      <c r="R1999" s="5">
        <f ca="1">VLOOKUP(CONCATENATE($F1999," ",$G1999),AllocFactorMatrix,(R$4+1),FALSE)*$E2000</f>
        <v>7.5757339639858543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13.510062825367033</v>
      </c>
      <c r="V1999" s="5">
        <f ca="1">VLOOKUP(CONCATENATE($F1999," ",$G1999),AllocFactorMatrix,(V$4+1),FALSE)*$E2000</f>
        <v>63.865661882168844</v>
      </c>
      <c r="W1999" s="5">
        <f ca="1">VLOOKUP(CONCATENATE($F1999," ",$G1999),AllocFactorMatrix,(W$4+1),FALSE)*$E2000</f>
        <v>11.367833268517742</v>
      </c>
      <c r="X1999" s="5">
        <f t="shared" ca="1" si="987"/>
        <v>89.358081729124024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0.38314714479923911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0.68913258600791572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292.78638649288649</v>
      </c>
    </row>
    <row r="2000" spans="4:30" collapsed="1">
      <c r="D2000" s="95" t="s">
        <v>632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83935.97558751241</v>
      </c>
      <c r="J2000" s="5">
        <f ca="1">VLOOKUP(CONCATENATE($F2000," ",$G2000),AllocFactorMatrix,(J$4+1),FALSE)*$E2000</f>
        <v>5354.8695013866636</v>
      </c>
      <c r="K2000" s="5">
        <f ca="1">VLOOKUP(CONCATENATE($F2000," ",$G2000),AllocFactorMatrix,(K$4+1),FALSE)*$E2000</f>
        <v>13560.636980864887</v>
      </c>
      <c r="L2000" s="5">
        <f ca="1">VLOOKUP(CONCATENATE($F2000," ",$G2000),AllocFactorMatrix,(L$4+1),FALSE)*$E2000</f>
        <v>439.93839748614874</v>
      </c>
      <c r="M2000" s="5">
        <f ca="1">VLOOKUP(CONCATENATE($F2000," ",$G2000),AllocFactorMatrix,(M$4+1),FALSE)*$E2000</f>
        <v>34.699346906650341</v>
      </c>
      <c r="N2000" s="5">
        <f t="shared" ca="1" si="973"/>
        <v>14035.274725257686</v>
      </c>
      <c r="O2000" s="5">
        <f ca="1">VLOOKUP(CONCATENATE($F2000," ",$G2000),AllocFactorMatrix,(O$4+1),FALSE)*$E2000</f>
        <v>10023.342729012264</v>
      </c>
      <c r="P2000" s="5">
        <f ca="1">VLOOKUP(CONCATENATE($F2000," ",$G2000),AllocFactorMatrix,(P$4+1),FALSE)*$E2000</f>
        <v>1686.357624624759</v>
      </c>
      <c r="Q2000" s="5">
        <f ca="1">VLOOKUP(CONCATENATE($F2000," ",$G2000),AllocFactorMatrix,(Q$4+1),FALSE)*$E2000</f>
        <v>543.93900936616717</v>
      </c>
      <c r="R2000" s="5">
        <f ca="1">VLOOKUP(CONCATENATE($F2000," ",$G2000),AllocFactorMatrix,(R$4+1),FALSE)*$E2000</f>
        <v>30.219306743372734</v>
      </c>
      <c r="S2000" s="5">
        <f t="shared" ca="1" si="986"/>
        <v>12283.858669746563</v>
      </c>
      <c r="T2000" s="5">
        <f ca="1">VLOOKUP(CONCATENATE($F2000," ",$G2000),AllocFactorMatrix,(T$4+1),FALSE)*$E2000</f>
        <v>346.43186095256641</v>
      </c>
      <c r="U2000" s="5">
        <f ca="1">VLOOKUP(CONCATENATE($F2000," ",$G2000),AllocFactorMatrix,(U$4+1),FALSE)*$E2000</f>
        <v>5266.4372277920011</v>
      </c>
      <c r="V2000" s="5">
        <f ca="1">VLOOKUP(CONCATENATE($F2000," ",$G2000),AllocFactorMatrix,(V$4+1),FALSE)*$E2000</f>
        <v>19083.284894635231</v>
      </c>
      <c r="W2000" s="5">
        <f ca="1">VLOOKUP(CONCATENATE($F2000," ",$G2000),AllocFactorMatrix,(W$4+1),FALSE)*$E2000</f>
        <v>3489.7738299818743</v>
      </c>
      <c r="X2000" s="5">
        <f t="shared" ca="1" si="987"/>
        <v>28185.927813361672</v>
      </c>
      <c r="Y2000" s="5">
        <f ca="1">VLOOKUP(CONCATENATE($F2000," ",$G2000),AllocFactorMatrix,(Y$4+1),FALSE)*$E2000</f>
        <v>3072.1957917659156</v>
      </c>
      <c r="Z2000" s="5">
        <f ca="1">VLOOKUP(CONCATENATE($F2000," ",$G2000),AllocFactorMatrix,(Z$4+1),FALSE)*$E2000</f>
        <v>45.039736103657845</v>
      </c>
      <c r="AA2000" s="5">
        <f t="shared" ca="1" si="974"/>
        <v>3117.2355278695736</v>
      </c>
      <c r="AB2000" s="5">
        <f ca="1">VLOOKUP(CONCATENATE($F2000," ",$G2000),AllocFactorMatrix,(AB$4+1),FALSE)*$E2000</f>
        <v>41.635502867225654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350.85118372833296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195681.21002992464</v>
      </c>
      <c r="I2001" s="5">
        <f ca="1">VLOOKUP(CONCATENATE($F2001," ",$G2001),AllocFactorMatrix,(I$4+1),FALSE)*$E2008</f>
        <v>96389.235612765056</v>
      </c>
      <c r="J2001" s="5">
        <f ca="1">VLOOKUP(CONCATENATE($F2001," ",$G2001),AllocFactorMatrix,(J$4+1),FALSE)*$E2008</f>
        <v>4764.8643366670494</v>
      </c>
      <c r="K2001" s="5">
        <f ca="1">VLOOKUP(CONCATENATE($F2001," ",$G2001),AllocFactorMatrix,(K$4+1),FALSE)*$E2008</f>
        <v>17453.424987094542</v>
      </c>
      <c r="L2001" s="5">
        <f ca="1">VLOOKUP(CONCATENATE($F2001," ",$G2001),AllocFactorMatrix,(L$4+1),FALSE)*$E2008</f>
        <v>549.37185199312876</v>
      </c>
      <c r="M2001" s="5">
        <f ca="1">VLOOKUP(CONCATENATE($F2001," ",$G2001),AllocFactorMatrix,(M$4+1),FALSE)*$E2008</f>
        <v>51.518334382066293</v>
      </c>
      <c r="N2001" s="5">
        <f t="shared" ref="N2001:N2008" ca="1" si="989">SUBTOTAL(9,K2001:M2001)</f>
        <v>18054.315173469735</v>
      </c>
      <c r="O2001" s="5">
        <f ca="1">VLOOKUP(CONCATENATE($F2001," ",$G2001),AllocFactorMatrix,(O$4+1),FALSE)*$E2008</f>
        <v>13267.31805829969</v>
      </c>
      <c r="P2001" s="5">
        <f ca="1">VLOOKUP(CONCATENATE($F2001," ",$G2001),AllocFactorMatrix,(P$4+1),FALSE)*$E2008</f>
        <v>2472.0878836177549</v>
      </c>
      <c r="Q2001" s="5">
        <f ca="1">VLOOKUP(CONCATENATE($F2001," ",$G2001),AllocFactorMatrix,(Q$4+1),FALSE)*$E2008</f>
        <v>1117.0904843292838</v>
      </c>
      <c r="R2001" s="5">
        <f ca="1">VLOOKUP(CONCATENATE($F2001," ",$G2001),AllocFactorMatrix,(R$4+1),FALSE)*$E2008</f>
        <v>50.234310386518572</v>
      </c>
      <c r="S2001" s="5">
        <f ca="1">SUBTOTAL(9,O2001:R2001)</f>
        <v>16906.730736633246</v>
      </c>
      <c r="T2001" s="5">
        <f ca="1">VLOOKUP(CONCATENATE($F2001," ",$G2001),AllocFactorMatrix,(T$4+1),FALSE)*$E2008</f>
        <v>463.46140187250489</v>
      </c>
      <c r="U2001" s="5">
        <f ca="1">VLOOKUP(CONCATENATE($F2001," ",$G2001),AllocFactorMatrix,(U$4+1),FALSE)*$E2008</f>
        <v>7584.4668762357596</v>
      </c>
      <c r="V2001" s="5">
        <f ca="1">VLOOKUP(CONCATENATE($F2001," ",$G2001),AllocFactorMatrix,(V$4+1),FALSE)*$E2008</f>
        <v>40084.120552624809</v>
      </c>
      <c r="W2001" s="5">
        <f ca="1">VLOOKUP(CONCATENATE($F2001," ",$G2001),AllocFactorMatrix,(W$4+1),FALSE)*$E2008</f>
        <v>7238.5278070106806</v>
      </c>
      <c r="X2001" s="5">
        <f ca="1">SUBTOTAL(9,T2001:W2001)</f>
        <v>55370.576637743754</v>
      </c>
      <c r="Y2001" s="5">
        <f ca="1">VLOOKUP(CONCATENATE($F2001," ",$G2001),AllocFactorMatrix,(Y$4+1),FALSE)*$E2008</f>
        <v>4074.3723231166446</v>
      </c>
      <c r="Z2001" s="5">
        <f ca="1">VLOOKUP(CONCATENATE($F2001," ",$G2001),AllocFactorMatrix,(Z$4+1),FALSE)*$E2008</f>
        <v>68.244179001164298</v>
      </c>
      <c r="AA2001" s="5">
        <f t="shared" ref="AA2001:AA2008" ca="1" si="990">SUBTOTAL(9,Y2001:Z2001)</f>
        <v>4142.6165021178085</v>
      </c>
      <c r="AB2001" s="5">
        <f ca="1">VLOOKUP(CONCATENATE($F2001," ",$G2001),AllocFactorMatrix,(AB$4+1),FALSE)*$E2008</f>
        <v>52.871030527948292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352.18873875184823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63.771641034683888</v>
      </c>
      <c r="L2002" s="5">
        <f ca="1">VLOOKUP(CONCATENATE($F2002," ",$G2002),AllocFactorMatrix,(L$4+1),FALSE)*$E2008</f>
        <v>2.0073048450817232</v>
      </c>
      <c r="M2002" s="5">
        <f ca="1">VLOOKUP(CONCATENATE($F2002," ",$G2002),AllocFactorMatrix,(M$4+1),FALSE)*$E2008</f>
        <v>0.18823862533269259</v>
      </c>
      <c r="N2002" s="5">
        <f t="shared" ca="1" si="989"/>
        <v>65.967184505098302</v>
      </c>
      <c r="O2002" s="5">
        <f ca="1">VLOOKUP(CONCATENATE($F2002," ",$G2002),AllocFactorMatrix,(O$4+1),FALSE)*$E2008</f>
        <v>48.476367551496438</v>
      </c>
      <c r="P2002" s="5">
        <f ca="1">VLOOKUP(CONCATENATE($F2002," ",$G2002),AllocFactorMatrix,(P$4+1),FALSE)*$E2008</f>
        <v>9.0325595828229819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0.18354703514998993</v>
      </c>
      <c r="S2002" s="5">
        <f t="shared" ref="S2002:S2008" ca="1" si="991">SUBTOTAL(9,O2002:R2002)</f>
        <v>61.774119658683347</v>
      </c>
      <c r="T2002" s="5">
        <f ca="1">VLOOKUP(CONCATENATE($F2002," ",$G2002),AllocFactorMatrix,(T$4+1),FALSE)*$E2008</f>
        <v>1.6934036829733363</v>
      </c>
      <c r="U2002" s="5">
        <f ca="1">VLOOKUP(CONCATENATE($F2002," ",$G2002),AllocFactorMatrix,(U$4+1),FALSE)*$E2008</f>
        <v>27.712262746618297</v>
      </c>
      <c r="V2002" s="5">
        <f ca="1">VLOOKUP(CONCATENATE($F2002," ",$G2002),AllocFactorMatrix,(V$4+1),FALSE)*$E2008</f>
        <v>146.46008728734438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202.31401801288879</v>
      </c>
      <c r="Y2002" s="5">
        <f ca="1">VLOOKUP(CONCATENATE($F2002," ",$G2002),AllocFactorMatrix,(Y$4+1),FALSE)*$E2008</f>
        <v>14.887015552739333</v>
      </c>
      <c r="Z2002" s="5">
        <f ca="1">VLOOKUP(CONCATENATE($F2002," ",$G2002),AllocFactorMatrix,(Z$4+1),FALSE)*$E2008</f>
        <v>0.24935182001165737</v>
      </c>
      <c r="AA2002" s="5">
        <f t="shared" ca="1" si="990"/>
        <v>15.136367372750991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157.26672608274583</v>
      </c>
      <c r="I2003" s="5">
        <f ca="1">VLOOKUP(CONCATENATE($F2003," ",$G2003),AllocFactorMatrix,(I$4+1),FALSE)*$E2008</f>
        <v>76.568047117330167</v>
      </c>
      <c r="J2003" s="5">
        <f ca="1">VLOOKUP(CONCATENATE($F2003," ",$G2003),AllocFactorMatrix,(J$4+1),FALSE)*$E2008</f>
        <v>3.6952741167797769</v>
      </c>
      <c r="K2003" s="5">
        <f ca="1">VLOOKUP(CONCATENATE($F2003," ",$G2003),AllocFactorMatrix,(K$4+1),FALSE)*$E2008</f>
        <v>13.443226555000821</v>
      </c>
      <c r="L2003" s="5">
        <f ca="1">VLOOKUP(CONCATENATE($F2003," ",$G2003),AllocFactorMatrix,(L$4+1),FALSE)*$E2008</f>
        <v>0.41524861984772482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13.910192194337531</v>
      </c>
      <c r="O2003" s="5">
        <f ca="1">VLOOKUP(CONCATENATE($F2003," ",$G2003),AllocFactorMatrix,(O$4+1),FALSE)*$E2008</f>
        <v>10.156567777447954</v>
      </c>
      <c r="P2003" s="5">
        <f ca="1">VLOOKUP(CONCATENATE($F2003," ",$G2003),AllocFactorMatrix,(P$4+1),FALSE)*$E2008</f>
        <v>1.8880941036548653</v>
      </c>
      <c r="Q2003" s="5">
        <f ca="1">VLOOKUP(CONCATENATE($F2003," ",$G2003),AllocFactorMatrix,(Q$4+1),FALSE)*$E2008</f>
        <v>1.1234384890442135</v>
      </c>
      <c r="R2003" s="5">
        <f ca="1">VLOOKUP(CONCATENATE($F2003," ",$G2003),AllocFactorMatrix,(R$4+1),FALSE)*$E2008</f>
        <v>0</v>
      </c>
      <c r="S2003" s="5">
        <f t="shared" ca="1" si="991"/>
        <v>13.168100370147032</v>
      </c>
      <c r="T2003" s="5">
        <f ca="1">VLOOKUP(CONCATENATE($F2003," ",$G2003),AllocFactorMatrix,(T$4+1),FALSE)*$E2008</f>
        <v>0.3546499074230145</v>
      </c>
      <c r="U2003" s="5">
        <f ca="1">VLOOKUP(CONCATENATE($F2003," ",$G2003),AllocFactorMatrix,(U$4+1),FALSE)*$E2008</f>
        <v>5.8058214699857782</v>
      </c>
      <c r="V2003" s="5">
        <f ca="1">VLOOKUP(CONCATENATE($F2003," ",$G2003),AllocFactorMatrix,(V$4+1),FALSE)*$E2008</f>
        <v>40.447318355134158</v>
      </c>
      <c r="W2003" s="5">
        <f ca="1">VLOOKUP(CONCATENATE($F2003," ",$G2003),AllocFactorMatrix,(W$4+1),FALSE)*$E2008</f>
        <v>0</v>
      </c>
      <c r="X2003" s="5">
        <f t="shared" ca="1" si="992"/>
        <v>46.607789732542948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5.0957428119811007E-2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4.0819792415049364E-2</v>
      </c>
      <c r="AC2003" s="5">
        <f ca="1">VLOOKUP(CONCATENATE($F2003," ",$G2003),AllocFactorMatrix,(AC$4+1),FALSE)*$E2008</f>
        <v>0.13879602061208521</v>
      </c>
      <c r="AD2003" s="5">
        <f ca="1">VLOOKUP(CONCATENATE($F2003," ",$G2003),AllocFactorMatrix,(AD$4+1),FALSE)*$E2008</f>
        <v>2.9919972024978158E-2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100760.55208334295</v>
      </c>
      <c r="I2004" s="5">
        <f ca="1">VLOOKUP(CONCATENATE($F2004," ",$G2004),AllocFactorMatrix,(I$4+1),FALSE)*$E2008</f>
        <v>67342.574447982697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11526.271141777974</v>
      </c>
      <c r="L2004" s="5">
        <f ca="1">VLOOKUP(CONCATENATE($F2004," ",$G2004),AllocFactorMatrix,(L$4+1),FALSE)*$E2008</f>
        <v>356.22175446690642</v>
      </c>
      <c r="M2004" s="5">
        <f ca="1">VLOOKUP(CONCATENATE($F2004," ",$G2004),AllocFactorMatrix,(M$4+1),FALSE)*$E2008</f>
        <v>0</v>
      </c>
      <c r="N2004" s="5">
        <f t="shared" ca="1" si="989"/>
        <v>11882.492896244879</v>
      </c>
      <c r="O2004" s="5">
        <f ca="1">VLOOKUP(CONCATENATE($F2004," ",$G2004),AllocFactorMatrix,(O$4+1),FALSE)*$E2008</f>
        <v>8642.6887363972346</v>
      </c>
      <c r="P2004" s="5">
        <f ca="1">VLOOKUP(CONCATENATE($F2004," ",$G2004),AllocFactorMatrix,(P$4+1),FALSE)*$E2008</f>
        <v>1609.7013587552308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10252.390095152465</v>
      </c>
      <c r="T2004" s="5">
        <f ca="1">VLOOKUP(CONCATENATE($F2004," ",$G2004),AllocFactorMatrix,(T$4+1),FALSE)*$E2008</f>
        <v>308.10652736836045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2606.1678341001889</v>
      </c>
      <c r="Z2004" s="5">
        <f ca="1">VLOOKUP(CONCATENATE($F2004," ",$G2004),AllocFactorMatrix,(Z$4+1),FALSE)*$E2008</f>
        <v>43.481081349903825</v>
      </c>
      <c r="AA2004" s="5">
        <f t="shared" ca="1" si="990"/>
        <v>2649.6489154500928</v>
      </c>
      <c r="AB2004" s="5">
        <f ca="1">VLOOKUP(CONCATENATE($F2004," ",$G2004),AllocFactorMatrix,(AB$4+1),FALSE)*$E2008</f>
        <v>35.226961488235915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26.015315667230325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41585.119159489157</v>
      </c>
      <c r="I2005" s="5">
        <f ca="1">VLOOKUP(CONCATENATE($F2005," ",$G2005),AllocFactorMatrix,(I$4+1),FALSE)*$E2008</f>
        <v>31093.253960666923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4523.1550120194452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4523.1550120194452</v>
      </c>
      <c r="O2005" s="5">
        <f ca="1">VLOOKUP(CONCATENATE($F2005," ",$G2005),AllocFactorMatrix,(O$4+1),FALSE)*$E2008</f>
        <v>2882.1719788547753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2882.1719788547753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11.031533473544682</v>
      </c>
      <c r="AC2005" s="5">
        <f ca="1">VLOOKUP(CONCATENATE($F2005," ",$G2005),AllocFactorMatrix,(AC$4+1),FALSE)*$E2008</f>
        <v>374.56299040174031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19329.436598020446</v>
      </c>
      <c r="J2006" s="5">
        <f ca="1">VLOOKUP(CONCATENATE($F2006," ",$G2006),AllocFactorMatrix,(J$4+1),FALSE)*$E2008</f>
        <v>1252.6723944032724</v>
      </c>
      <c r="K2006" s="5">
        <f ca="1">VLOOKUP(CONCATENATE($F2006," ",$G2006),AllocFactorMatrix,(K$4+1),FALSE)*$E2008</f>
        <v>4202.8516775842008</v>
      </c>
      <c r="L2006" s="5">
        <f ca="1">VLOOKUP(CONCATENATE($F2006," ",$G2006),AllocFactorMatrix,(L$4+1),FALSE)*$E2008</f>
        <v>133.57616776791409</v>
      </c>
      <c r="M2006" s="5">
        <f ca="1">VLOOKUP(CONCATENATE($F2006," ",$G2006),AllocFactorMatrix,(M$4+1),FALSE)*$E2008</f>
        <v>12.314161134753775</v>
      </c>
      <c r="N2006" s="5">
        <f t="shared" ca="1" si="989"/>
        <v>4348.7420064868684</v>
      </c>
      <c r="O2006" s="5">
        <f ca="1">VLOOKUP(CONCATENATE($F2006," ",$G2006),AllocFactorMatrix,(O$4+1),FALSE)*$E2008</f>
        <v>3831.7985179307439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322.76109345857196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4879.8561835340251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2777.2926313025969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1038.1497222095113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1055.0491447160525</v>
      </c>
      <c r="AB2006" s="5">
        <f ca="1">VLOOKUP(CONCATENATE($F2006," ",$G2006),AllocFactorMatrix,(AB$4+1),FALSE)*$E2008</f>
        <v>18.849946409988739</v>
      </c>
      <c r="AC2006" s="5">
        <f ca="1">VLOOKUP(CONCATENATE($F2006," ",$G2006),AllocFactorMatrix,(AC$4+1),FALSE)*$E2008</f>
        <v>407.60484950605019</v>
      </c>
      <c r="AD2006" s="5">
        <f ca="1">VLOOKUP(CONCATENATE($F2006," ",$G2006),AllocFactorMatrix,(AD$4+1),FALSE)*$E2008</f>
        <v>80.661672098653696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38827.899495658479</v>
      </c>
      <c r="I2007" s="5">
        <f ca="1">VLOOKUP(CONCATENATE($F2007," ",$G2007),AllocFactorMatrix,(I$4+1),FALSE)*$E2008</f>
        <v>27742.572719726264</v>
      </c>
      <c r="J2007" s="5">
        <f ca="1">VLOOKUP(CONCATENATE($F2007," ",$G2007),AllocFactorMatrix,(J$4+1),FALSE)*$E2008</f>
        <v>4747.6677042703022</v>
      </c>
      <c r="K2007" s="5">
        <f ca="1">VLOOKUP(CONCATENATE($F2007," ",$G2007),AllocFactorMatrix,(K$4+1),FALSE)*$E2008</f>
        <v>1367.0724154510044</v>
      </c>
      <c r="L2007" s="5">
        <f ca="1">VLOOKUP(CONCATENATE($F2007," ",$G2007),AllocFactorMatrix,(L$4+1),FALSE)*$E2008</f>
        <v>228.52381295477119</v>
      </c>
      <c r="M2007" s="5">
        <f ca="1">VLOOKUP(CONCATENATE($F2007," ",$G2007),AllocFactorMatrix,(M$4+1),FALSE)*$E2008</f>
        <v>36.105666565525496</v>
      </c>
      <c r="N2007" s="5">
        <f t="shared" ca="1" si="989"/>
        <v>1631.701894971301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65.516466113093045</v>
      </c>
      <c r="Q2007" s="5">
        <f ca="1">VLOOKUP(CONCATENATE($F2007," ",$G2007),AllocFactorMatrix,(Q$4+1),FALSE)*$E2008</f>
        <v>125.31255190456559</v>
      </c>
      <c r="R2007" s="5">
        <f ca="1">VLOOKUP(CONCATENATE($F2007," ",$G2007),AllocFactorMatrix,(R$4+1),FALSE)*$E2008</f>
        <v>21.87138481181103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39.00398090667391</v>
      </c>
      <c r="V2007" s="5">
        <f ca="1">VLOOKUP(CONCATENATE($F2007," ",$G2007),AllocFactorMatrix,(V$4+1),FALSE)*$E2008</f>
        <v>184.38219635566583</v>
      </c>
      <c r="W2007" s="5">
        <f ca="1">VLOOKUP(CONCATENATE($F2007," ",$G2007),AllocFactorMatrix,(W$4+1),FALSE)*$E2008</f>
        <v>32.819296067446139</v>
      </c>
      <c r="X2007" s="5">
        <f t="shared" ca="1" si="992"/>
        <v>257.97962294265449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1.1061579885576995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1.9895476856222047</v>
      </c>
      <c r="AC2007" s="5">
        <f ca="1">VLOOKUP(CONCATENATE($F2007," ",$G2007),AllocFactorMatrix,(AC$4+1),FALSE)*$E2008</f>
        <v>3061.977838762984</v>
      </c>
      <c r="AD2007" s="5">
        <f ca="1">VLOOKUP(CONCATENATE($F2007," ",$G2007),AllocFactorMatrix,(AD$4+1),FALSE)*$E2008</f>
        <v>845.28360645816213</v>
      </c>
    </row>
    <row r="2008" spans="4:30" collapsed="1">
      <c r="D2008" s="95" t="s">
        <v>645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429241.00000000006</v>
      </c>
      <c r="I2008" s="5">
        <f ca="1">VLOOKUP(CONCATENATE($F2008," ",$G2008),AllocFactorMatrix,(I$4+1),FALSE)*$E2008</f>
        <v>242325.83012503054</v>
      </c>
      <c r="J2008" s="5">
        <f ca="1">VLOOKUP(CONCATENATE($F2008," ",$G2008),AllocFactorMatrix,(J$4+1),FALSE)*$E2008</f>
        <v>15459.678499618054</v>
      </c>
      <c r="K2008" s="5">
        <f ca="1">VLOOKUP(CONCATENATE($F2008," ",$G2008),AllocFactorMatrix,(K$4+1),FALSE)*$E2008</f>
        <v>39149.990101516858</v>
      </c>
      <c r="L2008" s="5">
        <f ca="1">VLOOKUP(CONCATENATE($F2008," ",$G2008),AllocFactorMatrix,(L$4+1),FALSE)*$E2008</f>
        <v>1270.1161406476501</v>
      </c>
      <c r="M2008" s="5">
        <f ca="1">VLOOKUP(CONCATENATE($F2008," ",$G2008),AllocFactorMatrix,(M$4+1),FALSE)*$E2008</f>
        <v>100.17811772716723</v>
      </c>
      <c r="N2008" s="5">
        <f t="shared" ca="1" si="989"/>
        <v>40520.284359891681</v>
      </c>
      <c r="O2008" s="5">
        <f ca="1">VLOOKUP(CONCATENATE($F2008," ",$G2008),AllocFactorMatrix,(O$4+1),FALSE)*$E2008</f>
        <v>28937.709134067038</v>
      </c>
      <c r="P2008" s="5">
        <f ca="1">VLOOKUP(CONCATENATE($F2008," ",$G2008),AllocFactorMatrix,(P$4+1),FALSE)*$E2008</f>
        <v>4868.5680772103397</v>
      </c>
      <c r="Q2008" s="5">
        <f ca="1">VLOOKUP(CONCATENATE($F2008," ",$G2008),AllocFactorMatrix,(Q$4+1),FALSE)*$E2008</f>
        <v>1570.3692136706795</v>
      </c>
      <c r="R2008" s="5">
        <f ca="1">VLOOKUP(CONCATENATE($F2008," ",$G2008),AllocFactorMatrix,(R$4+1),FALSE)*$E2008</f>
        <v>87.244099340404873</v>
      </c>
      <c r="S2008" s="5">
        <f t="shared" ca="1" si="991"/>
        <v>35463.890524288458</v>
      </c>
      <c r="T2008" s="5">
        <f ca="1">VLOOKUP(CONCATENATE($F2008," ",$G2008),AllocFactorMatrix,(T$4+1),FALSE)*$E2008</f>
        <v>1000.1597967913463</v>
      </c>
      <c r="U2008" s="5">
        <f ca="1">VLOOKUP(CONCATENATE($F2008," ",$G2008),AllocFactorMatrix,(U$4+1),FALSE)*$E2008</f>
        <v>15204.371714194111</v>
      </c>
      <c r="V2008" s="5">
        <f ca="1">VLOOKUP(CONCATENATE($F2008," ",$G2008),AllocFactorMatrix,(V$4+1),FALSE)*$E2008</f>
        <v>55094.050211920454</v>
      </c>
      <c r="W2008" s="5">
        <f ca="1">VLOOKUP(CONCATENATE($F2008," ",$G2008),AllocFactorMatrix,(W$4+1),FALSE)*$E2008</f>
        <v>10075.087998676676</v>
      </c>
      <c r="X2008" s="5">
        <f t="shared" ca="1" si="992"/>
        <v>81373.669721582599</v>
      </c>
      <c r="Y2008" s="5">
        <f ca="1">VLOOKUP(CONCATENATE($F2008," ",$G2008),AllocFactorMatrix,(Y$4+1),FALSE)*$E2008</f>
        <v>8869.5269261522699</v>
      </c>
      <c r="Z2008" s="5">
        <f ca="1">VLOOKUP(CONCATENATE($F2008," ",$G2008),AllocFactorMatrix,(Z$4+1),FALSE)*$E2008</f>
        <v>130.03115009429843</v>
      </c>
      <c r="AA2008" s="5">
        <f t="shared" ca="1" si="990"/>
        <v>8999.5580762465688</v>
      </c>
      <c r="AB2008" s="5">
        <f ca="1">VLOOKUP(CONCATENATE($F2008," ",$G2008),AllocFactorMatrix,(AB$4+1),FALSE)*$E2008</f>
        <v>120.20302050881971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1012.9185221499564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5" t="s">
        <v>624</v>
      </c>
      <c r="E2016" s="61">
        <v>-848165</v>
      </c>
      <c r="F2016" s="96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5" t="s">
        <v>638</v>
      </c>
      <c r="E2024" s="61">
        <v>3150582</v>
      </c>
      <c r="F2024" s="96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1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1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1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1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1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1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1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1"/>
      <c r="C2032" s="55"/>
      <c r="D2032" s="95" t="s">
        <v>649</v>
      </c>
      <c r="E2032" s="61">
        <v>882204</v>
      </c>
      <c r="F2032" s="96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5" t="s">
        <v>640</v>
      </c>
      <c r="E2040" s="61">
        <v>528754</v>
      </c>
      <c r="F2040" s="99" t="s">
        <v>546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5" t="s">
        <v>641</v>
      </c>
      <c r="E2048" s="61">
        <f>69117+49489</f>
        <v>118606</v>
      </c>
      <c r="F2048" s="99" t="s">
        <v>546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-28048.978720584619</v>
      </c>
      <c r="I2049" s="5">
        <f>VLOOKUP(CONCATENATE($F2049," ",$G2049),AllocFactorMatrix,(I$4+1),FALSE)*$E2056</f>
        <v>-13816.449817447532</v>
      </c>
      <c r="J2049" s="5">
        <f>VLOOKUP(CONCATENATE($F2049," ",$G2049),AllocFactorMatrix,(J$4+1),FALSE)*$E2056</f>
        <v>-682.99648374623303</v>
      </c>
      <c r="K2049" s="5">
        <f>VLOOKUP(CONCATENATE($F2049," ",$G2049),AllocFactorMatrix,(K$4+1),FALSE)*$E2056</f>
        <v>-2501.7769768976291</v>
      </c>
      <c r="L2049" s="5">
        <f>VLOOKUP(CONCATENATE($F2049," ",$G2049),AllocFactorMatrix,(L$4+1),FALSE)*$E2056</f>
        <v>-78.747056929415749</v>
      </c>
      <c r="M2049" s="5">
        <f>VLOOKUP(CONCATENATE($F2049," ",$G2049),AllocFactorMatrix,(M$4+1),FALSE)*$E2056</f>
        <v>-7.3846470214567743</v>
      </c>
      <c r="N2049" s="5">
        <f t="shared" ref="N2049:N2056" si="1013">SUBTOTAL(9,K2049:M2049)</f>
        <v>-2587.9086808485017</v>
      </c>
      <c r="O2049" s="5">
        <f>VLOOKUP(CONCATENATE($F2049," ",$G2049),AllocFactorMatrix,(O$4+1),FALSE)*$E2056</f>
        <v>-1901.7396807775626</v>
      </c>
      <c r="P2049" s="5">
        <f>VLOOKUP(CONCATENATE($F2049," ",$G2049),AllocFactorMatrix,(P$4+1),FALSE)*$E2056</f>
        <v>-354.34950771413213</v>
      </c>
      <c r="Q2049" s="5">
        <f>VLOOKUP(CONCATENATE($F2049," ",$G2049),AllocFactorMatrix,(Q$4+1),FALSE)*$E2056</f>
        <v>-160.12394454801256</v>
      </c>
      <c r="R2049" s="5">
        <f>VLOOKUP(CONCATENATE($F2049," ",$G2049),AllocFactorMatrix,(R$4+1),FALSE)*$E2056</f>
        <v>-7.2005947983417888</v>
      </c>
      <c r="S2049" s="5">
        <f>SUBTOTAL(9,O2049:R2049)</f>
        <v>-2423.4137278380485</v>
      </c>
      <c r="T2049" s="5">
        <f>VLOOKUP(CONCATENATE($F2049," ",$G2049),AllocFactorMatrix,(T$4+1),FALSE)*$E2056</f>
        <v>-66.432638049132237</v>
      </c>
      <c r="U2049" s="5">
        <f>VLOOKUP(CONCATENATE($F2049," ",$G2049),AllocFactorMatrix,(U$4+1),FALSE)*$E2056</f>
        <v>-1087.1588027587468</v>
      </c>
      <c r="V2049" s="5">
        <f>VLOOKUP(CONCATENATE($F2049," ",$G2049),AllocFactorMatrix,(V$4+1),FALSE)*$E2056</f>
        <v>-5745.6648200508625</v>
      </c>
      <c r="W2049" s="5">
        <f>VLOOKUP(CONCATENATE($F2049," ",$G2049),AllocFactorMatrix,(W$4+1),FALSE)*$E2056</f>
        <v>-1037.5718363360165</v>
      </c>
      <c r="X2049" s="5">
        <f>SUBTOTAL(9,T2049:W2049)</f>
        <v>-7936.8280971947579</v>
      </c>
      <c r="Y2049" s="5">
        <f>VLOOKUP(CONCATENATE($F2049," ",$G2049),AllocFactorMatrix,(Y$4+1),FALSE)*$E2056</f>
        <v>-584.02123828527567</v>
      </c>
      <c r="Z2049" s="5">
        <f>VLOOKUP(CONCATENATE($F2049," ",$G2049),AllocFactorMatrix,(Z$4+1),FALSE)*$E2056</f>
        <v>-9.7821325017087677</v>
      </c>
      <c r="AA2049" s="5">
        <f t="shared" ref="AA2049:AA2056" si="1014">SUBTOTAL(9,Y2049:Z2049)</f>
        <v>-593.80337078698449</v>
      </c>
      <c r="AB2049" s="5">
        <f>VLOOKUP(CONCATENATE($F2049," ",$G2049),AllocFactorMatrix,(AB$4+1),FALSE)*$E2056</f>
        <v>-7.5785427225588826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-7384.021279415384</v>
      </c>
      <c r="I2054" s="5">
        <f>VLOOKUP(CONCATENATE($F2054," ",$G2054),AllocFactorMatrix,(I$4+1),FALSE)*$E2056</f>
        <v>-2770.6848078865278</v>
      </c>
      <c r="J2054" s="5">
        <f>VLOOKUP(CONCATENATE($F2054," ",$G2054),AllocFactorMatrix,(J$4+1),FALSE)*$E2056</f>
        <v>-179.55827914753775</v>
      </c>
      <c r="K2054" s="5">
        <f>VLOOKUP(CONCATENATE($F2054," ",$G2054),AllocFactorMatrix,(K$4+1),FALSE)*$E2056</f>
        <v>-602.43749132737321</v>
      </c>
      <c r="L2054" s="5">
        <f>VLOOKUP(CONCATENATE($F2054," ",$G2054),AllocFactorMatrix,(L$4+1),FALSE)*$E2056</f>
        <v>-19.146831148103086</v>
      </c>
      <c r="M2054" s="5">
        <f>VLOOKUP(CONCATENATE($F2054," ",$G2054),AllocFactorMatrix,(M$4+1),FALSE)*$E2056</f>
        <v>-1.765114001378765</v>
      </c>
      <c r="N2054" s="5">
        <f t="shared" si="1013"/>
        <v>-623.34943647685498</v>
      </c>
      <c r="O2054" s="5">
        <f>VLOOKUP(CONCATENATE($F2054," ",$G2054),AllocFactorMatrix,(O$4+1),FALSE)*$E2056</f>
        <v>-549.25066680940392</v>
      </c>
      <c r="P2054" s="5">
        <f>VLOOKUP(CONCATENATE($F2054," ",$G2054),AllocFactorMatrix,(P$4+1),FALSE)*$E2056</f>
        <v>-101.82050512868068</v>
      </c>
      <c r="Q2054" s="5">
        <f>VLOOKUP(CONCATENATE($F2054," ",$G2054),AllocFactorMatrix,(Q$4+1),FALSE)*$E2056</f>
        <v>-46.264631340268473</v>
      </c>
      <c r="R2054" s="5">
        <f>VLOOKUP(CONCATENATE($F2054," ",$G2054),AllocFactorMatrix,(R$4+1),FALSE)*$E2056</f>
        <v>-2.1436318218667147</v>
      </c>
      <c r="S2054" s="5">
        <f t="shared" si="1015"/>
        <v>-699.4794351002198</v>
      </c>
      <c r="T2054" s="5">
        <f>VLOOKUP(CONCATENATE($F2054," ",$G2054),AllocFactorMatrix,(T$4+1),FALSE)*$E2056</f>
        <v>-21.048326380066957</v>
      </c>
      <c r="U2054" s="5">
        <f>VLOOKUP(CONCATENATE($F2054," ",$G2054),AllocFactorMatrix,(U$4+1),FALSE)*$E2056</f>
        <v>-369.5770791653398</v>
      </c>
      <c r="V2054" s="5">
        <f>VLOOKUP(CONCATENATE($F2054," ",$G2054),AllocFactorMatrix,(V$4+1),FALSE)*$E2056</f>
        <v>-2098.305214908698</v>
      </c>
      <c r="W2054" s="5">
        <f>VLOOKUP(CONCATENATE($F2054," ",$G2054),AllocFactorMatrix,(W$4+1),FALSE)*$E2056</f>
        <v>-398.09760939402452</v>
      </c>
      <c r="X2054" s="5">
        <f t="shared" si="1016"/>
        <v>-2887.0282298481293</v>
      </c>
      <c r="Y2054" s="5">
        <f>VLOOKUP(CONCATENATE($F2054," ",$G2054),AllocFactorMatrix,(Y$4+1),FALSE)*$E2056</f>
        <v>-148.80856195943585</v>
      </c>
      <c r="Z2054" s="5">
        <f>VLOOKUP(CONCATENATE($F2054," ",$G2054),AllocFactorMatrix,(Z$4+1),FALSE)*$E2056</f>
        <v>-2.4223661648640293</v>
      </c>
      <c r="AA2054" s="5">
        <f t="shared" si="1014"/>
        <v>-151.23092812429988</v>
      </c>
      <c r="AB2054" s="5">
        <f>VLOOKUP(CONCATENATE($F2054," ",$G2054),AllocFactorMatrix,(AB$4+1),FALSE)*$E2056</f>
        <v>-2.7019546008381674</v>
      </c>
      <c r="AC2054" s="5">
        <f>VLOOKUP(CONCATENATE($F2054," ",$G2054),AllocFactorMatrix,(AC$4+1),FALSE)*$E2056</f>
        <v>-58.42615010635879</v>
      </c>
      <c r="AD2054" s="5">
        <f>VLOOKUP(CONCATENATE($F2054," ",$G2054),AllocFactorMatrix,(AD$4+1),FALSE)*$E2056</f>
        <v>-11.562058124619739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5" t="s">
        <v>658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-35433</v>
      </c>
      <c r="I2056" s="5">
        <f>VLOOKUP(CONCATENATE($F2056," ",$G2056),AllocFactorMatrix,(I$4+1),FALSE)*$E2056</f>
        <v>-16587.13462533406</v>
      </c>
      <c r="J2056" s="5">
        <f>VLOOKUP(CONCATENATE($F2056," ",$G2056),AllocFactorMatrix,(J$4+1),FALSE)*$E2056</f>
        <v>-862.55476289377077</v>
      </c>
      <c r="K2056" s="5">
        <f>VLOOKUP(CONCATENATE($F2056," ",$G2056),AllocFactorMatrix,(K$4+1),FALSE)*$E2056</f>
        <v>-3104.2144682250018</v>
      </c>
      <c r="L2056" s="5">
        <f>VLOOKUP(CONCATENATE($F2056," ",$G2056),AllocFactorMatrix,(L$4+1),FALSE)*$E2056</f>
        <v>-97.893888077518824</v>
      </c>
      <c r="M2056" s="5">
        <f>VLOOKUP(CONCATENATE($F2056," ",$G2056),AllocFactorMatrix,(M$4+1),FALSE)*$E2056</f>
        <v>-9.1497610228355395</v>
      </c>
      <c r="N2056" s="5">
        <f t="shared" si="1013"/>
        <v>-3211.2581173253566</v>
      </c>
      <c r="O2056" s="5">
        <f>VLOOKUP(CONCATENATE($F2056," ",$G2056),AllocFactorMatrix,(O$4+1),FALSE)*$E2056</f>
        <v>-2450.9903475869669</v>
      </c>
      <c r="P2056" s="5">
        <f>VLOOKUP(CONCATENATE($F2056," ",$G2056),AllocFactorMatrix,(P$4+1),FALSE)*$E2056</f>
        <v>-456.17001284281281</v>
      </c>
      <c r="Q2056" s="5">
        <f>VLOOKUP(CONCATENATE($F2056," ",$G2056),AllocFactorMatrix,(Q$4+1),FALSE)*$E2056</f>
        <v>-206.388575888281</v>
      </c>
      <c r="R2056" s="5">
        <f>VLOOKUP(CONCATENATE($F2056," ",$G2056),AllocFactorMatrix,(R$4+1),FALSE)*$E2056</f>
        <v>-9.344226620208504</v>
      </c>
      <c r="S2056" s="5">
        <f t="shared" si="1015"/>
        <v>-3122.8931629382696</v>
      </c>
      <c r="T2056" s="5">
        <f>VLOOKUP(CONCATENATE($F2056," ",$G2056),AllocFactorMatrix,(T$4+1),FALSE)*$E2056</f>
        <v>-87.48096442919919</v>
      </c>
      <c r="U2056" s="5">
        <f>VLOOKUP(CONCATENATE($F2056," ",$G2056),AllocFactorMatrix,(U$4+1),FALSE)*$E2056</f>
        <v>-1456.7358819240865</v>
      </c>
      <c r="V2056" s="5">
        <f>VLOOKUP(CONCATENATE($F2056," ",$G2056),AllocFactorMatrix,(V$4+1),FALSE)*$E2056</f>
        <v>-7843.9700349595605</v>
      </c>
      <c r="W2056" s="5">
        <f>VLOOKUP(CONCATENATE($F2056," ",$G2056),AllocFactorMatrix,(W$4+1),FALSE)*$E2056</f>
        <v>-1435.6694457300412</v>
      </c>
      <c r="X2056" s="5">
        <f t="shared" si="1016"/>
        <v>-10823.856327042888</v>
      </c>
      <c r="Y2056" s="5">
        <f>VLOOKUP(CONCATENATE($F2056," ",$G2056),AllocFactorMatrix,(Y$4+1),FALSE)*$E2056</f>
        <v>-732.82980024471158</v>
      </c>
      <c r="Z2056" s="5">
        <f>VLOOKUP(CONCATENATE($F2056," ",$G2056),AllocFactorMatrix,(Z$4+1),FALSE)*$E2056</f>
        <v>-12.204498666572798</v>
      </c>
      <c r="AA2056" s="5">
        <f t="shared" si="1014"/>
        <v>-745.0342989112844</v>
      </c>
      <c r="AB2056" s="5">
        <f>VLOOKUP(CONCATENATE($F2056," ",$G2056),AllocFactorMatrix,(AB$4+1),FALSE)*$E2056</f>
        <v>-10.28049732339705</v>
      </c>
      <c r="AC2056" s="5">
        <f>VLOOKUP(CONCATENATE($F2056," ",$G2056),AllocFactorMatrix,(AC$4+1),FALSE)*$E2056</f>
        <v>-58.42615010635879</v>
      </c>
      <c r="AD2056" s="5">
        <f>VLOOKUP(CONCATENATE($F2056," ",$G2056),AllocFactorMatrix,(AD$4+1),FALSE)*$E2056</f>
        <v>-11.562058124619739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-376674.51068969548</v>
      </c>
      <c r="I2057" s="5">
        <f ca="1">VLOOKUP(CONCATENATE($F2057," ",$G2057),AllocFactorMatrix,(I$4+1),FALSE)*$E2064</f>
        <v>-185543.45690441987</v>
      </c>
      <c r="J2057" s="5">
        <f ca="1">VLOOKUP(CONCATENATE($F2057," ",$G2057),AllocFactorMatrix,(J$4+1),FALSE)*$E2064</f>
        <v>-9172.0760631149551</v>
      </c>
      <c r="K2057" s="5">
        <f ca="1">VLOOKUP(CONCATENATE($F2057," ",$G2057),AllocFactorMatrix,(K$4+1),FALSE)*$E2064</f>
        <v>-33596.788960308309</v>
      </c>
      <c r="L2057" s="5">
        <f ca="1">VLOOKUP(CONCATENATE($F2057," ",$G2057),AllocFactorMatrix,(L$4+1),FALSE)*$E2064</f>
        <v>-1057.5076345069519</v>
      </c>
      <c r="M2057" s="5">
        <f ca="1">VLOOKUP(CONCATENATE($F2057," ",$G2057),AllocFactorMatrix,(M$4+1),FALSE)*$E2064</f>
        <v>-99.169682116874299</v>
      </c>
      <c r="N2057" s="5">
        <f t="shared" ref="N2057:N2064" ca="1" si="1018">SUBTOTAL(9,K2057:M2057)</f>
        <v>-34753.466276932137</v>
      </c>
      <c r="O2057" s="5">
        <f ca="1">VLOOKUP(CONCATENATE($F2057," ",$G2057),AllocFactorMatrix,(O$4+1),FALSE)*$E2064</f>
        <v>-25538.785951959104</v>
      </c>
      <c r="P2057" s="5">
        <f ca="1">VLOOKUP(CONCATENATE($F2057," ",$G2057),AllocFactorMatrix,(P$4+1),FALSE)*$E2064</f>
        <v>-4758.6198685159552</v>
      </c>
      <c r="Q2057" s="5">
        <f ca="1">VLOOKUP(CONCATENATE($F2057," ",$G2057),AllocFactorMatrix,(Q$4+1),FALSE)*$E2064</f>
        <v>-2150.3317130781238</v>
      </c>
      <c r="R2057" s="5">
        <f ca="1">VLOOKUP(CONCATENATE($F2057," ",$G2057),AllocFactorMatrix,(R$4+1),FALSE)*$E2064</f>
        <v>-96.698013477035033</v>
      </c>
      <c r="S2057" s="5">
        <f ca="1">SUBTOTAL(9,O2057:R2057)</f>
        <v>-32544.435547030218</v>
      </c>
      <c r="T2057" s="5">
        <f ca="1">VLOOKUP(CONCATENATE($F2057," ",$G2057),AllocFactorMatrix,(T$4+1),FALSE)*$E2064</f>
        <v>-892.13520678449061</v>
      </c>
      <c r="U2057" s="5">
        <f ca="1">VLOOKUP(CONCATENATE($F2057," ",$G2057),AllocFactorMatrix,(U$4+1),FALSE)*$E2064</f>
        <v>-14599.640655387504</v>
      </c>
      <c r="V2057" s="5">
        <f ca="1">VLOOKUP(CONCATENATE($F2057," ",$G2057),AllocFactorMatrix,(V$4+1),FALSE)*$E2064</f>
        <v>-77159.51109091031</v>
      </c>
      <c r="W2057" s="5">
        <f ca="1">VLOOKUP(CONCATENATE($F2057," ",$G2057),AllocFactorMatrix,(W$4+1),FALSE)*$E2064</f>
        <v>-13933.728840917029</v>
      </c>
      <c r="X2057" s="5">
        <f ca="1">SUBTOTAL(9,T2057:W2057)</f>
        <v>-106585.01579399934</v>
      </c>
      <c r="Y2057" s="5">
        <f ca="1">VLOOKUP(CONCATENATE($F2057," ",$G2057),AllocFactorMatrix,(Y$4+1),FALSE)*$E2064</f>
        <v>-7842.920640887819</v>
      </c>
      <c r="Z2057" s="5">
        <f ca="1">VLOOKUP(CONCATENATE($F2057," ",$G2057),AllocFactorMatrix,(Z$4+1),FALSE)*$E2064</f>
        <v>-131.36592281268338</v>
      </c>
      <c r="AA2057" s="5">
        <f t="shared" ref="AA2057:AA2064" ca="1" si="1019">SUBTOTAL(9,Y2057:Z2057)</f>
        <v>-7974.2865637005025</v>
      </c>
      <c r="AB2057" s="5">
        <f ca="1">VLOOKUP(CONCATENATE($F2057," ",$G2057),AllocFactorMatrix,(AB$4+1),FALSE)*$E2064</f>
        <v>-101.77354049849419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-1376.3001646026635</v>
      </c>
      <c r="I2058" s="5">
        <f ca="1">VLOOKUP(CONCATENATE($F2058," ",$G2058),AllocFactorMatrix,(I$4+1),FALSE)*$E2064</f>
        <v>-677.94205084630403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-122.75655735645246</v>
      </c>
      <c r="L2058" s="5">
        <f ca="1">VLOOKUP(CONCATENATE($F2058," ",$G2058),AllocFactorMatrix,(L$4+1),FALSE)*$E2064</f>
        <v>-3.8639405909774696</v>
      </c>
      <c r="M2058" s="5">
        <f ca="1">VLOOKUP(CONCATENATE($F2058," ",$G2058),AllocFactorMatrix,(M$4+1),FALSE)*$E2064</f>
        <v>-0.3623479846595889</v>
      </c>
      <c r="N2058" s="5">
        <f t="shared" ca="1" si="1018"/>
        <v>-126.98284593208952</v>
      </c>
      <c r="O2058" s="5">
        <f ca="1">VLOOKUP(CONCATENATE($F2058," ",$G2058),AllocFactorMatrix,(O$4+1),FALSE)*$E2064</f>
        <v>-93.31407969462866</v>
      </c>
      <c r="P2058" s="5">
        <f ca="1">VLOOKUP(CONCATENATE($F2058," ",$G2058),AllocFactorMatrix,(P$4+1),FALSE)*$E2064</f>
        <v>-17.387131654669673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-0.35331695691729387</v>
      </c>
      <c r="S2058" s="5">
        <f t="shared" ref="S2058:S2064" ca="1" si="1020">SUBTOTAL(9,O2058:R2058)</f>
        <v>-118.91144935256109</v>
      </c>
      <c r="T2058" s="5">
        <f ca="1">VLOOKUP(CONCATENATE($F2058," ",$G2058),AllocFactorMatrix,(T$4+1),FALSE)*$E2064</f>
        <v>-3.2596998127033476</v>
      </c>
      <c r="U2058" s="5">
        <f ca="1">VLOOKUP(CONCATENATE($F2058," ",$G2058),AllocFactorMatrix,(U$4+1),FALSE)*$E2064</f>
        <v>-53.344432041228764</v>
      </c>
      <c r="V2058" s="5">
        <f ca="1">VLOOKUP(CONCATENATE($F2058," ",$G2058),AllocFactorMatrix,(V$4+1),FALSE)*$E2064</f>
        <v>-281.92682223343769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-389.4422654531686</v>
      </c>
      <c r="Y2058" s="5">
        <f ca="1">VLOOKUP(CONCATENATE($F2058," ",$G2058),AllocFactorMatrix,(Y$4+1),FALSE)*$E2064</f>
        <v>-28.65660580339031</v>
      </c>
      <c r="Z2058" s="5">
        <f ca="1">VLOOKUP(CONCATENATE($F2058," ",$G2058),AllocFactorMatrix,(Z$4+1),FALSE)*$E2064</f>
        <v>-0.47998719334427992</v>
      </c>
      <c r="AA2058" s="5">
        <f t="shared" ca="1" si="1019"/>
        <v>-29.136592996734588</v>
      </c>
      <c r="AB2058" s="5">
        <f ca="1">VLOOKUP(CONCATENATE($F2058," ",$G2058),AllocFactorMatrix,(AB$4+1),FALSE)*$E2064</f>
        <v>-0.37186200967992711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-302.72894922271598</v>
      </c>
      <c r="I2059" s="5">
        <f ca="1">VLOOKUP(CONCATENATE($F2059," ",$G2059),AllocFactorMatrix,(I$4+1),FALSE)*$E2064</f>
        <v>-147.38886619709342</v>
      </c>
      <c r="J2059" s="5">
        <f ca="1">VLOOKUP(CONCATENATE($F2059," ",$G2059),AllocFactorMatrix,(J$4+1),FALSE)*$E2064</f>
        <v>-7.1131794901996992</v>
      </c>
      <c r="K2059" s="5">
        <f ca="1">VLOOKUP(CONCATENATE($F2059," ",$G2059),AllocFactorMatrix,(K$4+1),FALSE)*$E2064</f>
        <v>-25.877399183709485</v>
      </c>
      <c r="L2059" s="5">
        <f ca="1">VLOOKUP(CONCATENATE($F2059," ",$G2059),AllocFactorMatrix,(L$4+1),FALSE)*$E2064</f>
        <v>-0.79932851330893528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-26.776279835966069</v>
      </c>
      <c r="O2059" s="5">
        <f ca="1">VLOOKUP(CONCATENATE($F2059," ",$G2059),AllocFactorMatrix,(O$4+1),FALSE)*$E2064</f>
        <v>-19.550779542255931</v>
      </c>
      <c r="P2059" s="5">
        <f ca="1">VLOOKUP(CONCATENATE($F2059," ",$G2059),AllocFactorMatrix,(P$4+1),FALSE)*$E2064</f>
        <v>-3.6344671137383893</v>
      </c>
      <c r="Q2059" s="5">
        <f ca="1">VLOOKUP(CONCATENATE($F2059," ",$G2059),AllocFactorMatrix,(Q$4+1),FALSE)*$E2064</f>
        <v>-2.162551238751981</v>
      </c>
      <c r="R2059" s="5">
        <f ca="1">VLOOKUP(CONCATENATE($F2059," ",$G2059),AllocFactorMatrix,(R$4+1),FALSE)*$E2064</f>
        <v>0</v>
      </c>
      <c r="S2059" s="5">
        <f t="shared" ca="1" si="1020"/>
        <v>-25.3477978947463</v>
      </c>
      <c r="T2059" s="5">
        <f ca="1">VLOOKUP(CONCATENATE($F2059," ",$G2059),AllocFactorMatrix,(T$4+1),FALSE)*$E2064</f>
        <v>-0.68267965189034185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-77.858644924572019</v>
      </c>
      <c r="W2059" s="5">
        <f ca="1">VLOOKUP(CONCATENATE($F2059," ",$G2059),AllocFactorMatrix,(W$4+1),FALSE)*$E2064</f>
        <v>0</v>
      </c>
      <c r="X2059" s="5">
        <f t="shared" ca="1" si="1021"/>
        <v>-89.71718025020941</v>
      </c>
      <c r="Y2059" s="5">
        <f ca="1">VLOOKUP(CONCATENATE($F2059," ",$G2059),AllocFactorMatrix,(Y$4+1),FALSE)*$E2064</f>
        <v>-5.8842118522334648</v>
      </c>
      <c r="Z2059" s="5">
        <f ca="1">VLOOKUP(CONCATENATE($F2059," ",$G2059),AllocFactorMatrix,(Z$4+1),FALSE)*$E2064</f>
        <v>-9.8089971439260001E-2</v>
      </c>
      <c r="AA2059" s="5">
        <f t="shared" ca="1" si="1019"/>
        <v>-5.9823018236727243</v>
      </c>
      <c r="AB2059" s="5">
        <f ca="1">VLOOKUP(CONCATENATE($F2059," ",$G2059),AllocFactorMatrix,(AB$4+1),FALSE)*$E2064</f>
        <v>-7.8575634993479027E-2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-5.7594139062378778E-2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-193957.97709454407</v>
      </c>
      <c r="I2060" s="5">
        <f ca="1">VLOOKUP(CONCATENATE($F2060," ",$G2060),AllocFactorMatrix,(I$4+1),FALSE)*$E2064</f>
        <v>-129630.38850229481</v>
      </c>
      <c r="J2060" s="5">
        <f ca="1">VLOOKUP(CONCATENATE($F2060," ",$G2060),AllocFactorMatrix,(J$4+1),FALSE)*$E2064</f>
        <v>-6110.438109080631</v>
      </c>
      <c r="K2060" s="5">
        <f ca="1">VLOOKUP(CONCATENATE($F2060," ",$G2060),AllocFactorMatrix,(K$4+1),FALSE)*$E2064</f>
        <v>-22187.375792198076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-22873.081154712581</v>
      </c>
      <c r="O2060" s="5">
        <f ca="1">VLOOKUP(CONCATENATE($F2060," ",$G2060),AllocFactorMatrix,(O$4+1),FALSE)*$E2064</f>
        <v>-16636.653822448901</v>
      </c>
      <c r="P2060" s="5">
        <f ca="1">VLOOKUP(CONCATENATE($F2060," ",$G2060),AllocFactorMatrix,(P$4+1),FALSE)*$E2064</f>
        <v>-3098.5778939783791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-19735.231716427279</v>
      </c>
      <c r="T2060" s="5">
        <f ca="1">VLOOKUP(CONCATENATE($F2060," ",$G2060),AllocFactorMatrix,(T$4+1),FALSE)*$E2064</f>
        <v>-593.08645637989764</v>
      </c>
      <c r="U2060" s="5">
        <f ca="1">VLOOKUP(CONCATENATE($F2060," ",$G2060),AllocFactorMatrix,(U$4+1),FALSE)*$E2064</f>
        <v>-9565.1424780318666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-10158.228934411763</v>
      </c>
      <c r="Y2060" s="5">
        <f ca="1">VLOOKUP(CONCATENATE($F2060," ",$G2060),AllocFactorMatrix,(Y$4+1),FALSE)*$E2064</f>
        <v>-5016.7156751268503</v>
      </c>
      <c r="Z2060" s="5">
        <f ca="1">VLOOKUP(CONCATENATE($F2060," ",$G2060),AllocFactorMatrix,(Z$4+1),FALSE)*$E2064</f>
        <v>-83.698455458391862</v>
      </c>
      <c r="AA2060" s="5">
        <f t="shared" ca="1" si="1019"/>
        <v>-5100.4141305852418</v>
      </c>
      <c r="AB2060" s="5">
        <f ca="1">VLOOKUP(CONCATENATE($F2060," ",$G2060),AllocFactorMatrix,(AB$4+1),FALSE)*$E2064</f>
        <v>-67.809773251283715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-50.077911404438836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-80048.842752852099</v>
      </c>
      <c r="I2061" s="5">
        <f ca="1">VLOOKUP(CONCATENATE($F2061," ",$G2061),AllocFactorMatrix,(I$4+1),FALSE)*$E2064</f>
        <v>-59852.635925511619</v>
      </c>
      <c r="J2061" s="5">
        <f ca="1">VLOOKUP(CONCATENATE($F2061," ",$G2061),AllocFactorMatrix,(J$4+1),FALSE)*$E2064</f>
        <v>-2885.5146535647973</v>
      </c>
      <c r="K2061" s="5">
        <f ca="1">VLOOKUP(CONCATENATE($F2061," ",$G2061),AllocFactorMatrix,(K$4+1),FALSE)*$E2064</f>
        <v>-8706.8002117603464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-8706.8002117603464</v>
      </c>
      <c r="O2061" s="5">
        <f ca="1">VLOOKUP(CONCATENATE($F2061," ",$G2061),AllocFactorMatrix,(O$4+1),FALSE)*$E2064</f>
        <v>-5548.0069838726567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-5548.0069838726567</v>
      </c>
      <c r="T2061" s="5">
        <f ca="1">VLOOKUP(CONCATENATE($F2061," ",$G2061),AllocFactorMatrix,(T$4+1),FALSE)*$E2064</f>
        <v>-150.00646986642164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-150.00646986642164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-21.235035661671297</v>
      </c>
      <c r="AC2061" s="5">
        <f ca="1">VLOOKUP(CONCATENATE($F2061," ",$G2061),AllocFactorMatrix,(AC$4+1),FALSE)*$E2064</f>
        <v>-721.01113392782418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-99161.278920465411</v>
      </c>
      <c r="I2062" s="5">
        <f ca="1">VLOOKUP(CONCATENATE($F2062," ",$G2062),AllocFactorMatrix,(I$4+1),FALSE)*$E2064</f>
        <v>-37207.998005293455</v>
      </c>
      <c r="J2062" s="5">
        <f ca="1">VLOOKUP(CONCATENATE($F2062," ",$G2062),AllocFactorMatrix,(J$4+1),FALSE)*$E2064</f>
        <v>-2411.3187011884488</v>
      </c>
      <c r="K2062" s="5">
        <f ca="1">VLOOKUP(CONCATENATE($F2062," ",$G2062),AllocFactorMatrix,(K$4+1),FALSE)*$E2064</f>
        <v>-8090.2356384309851</v>
      </c>
      <c r="L2062" s="5">
        <f ca="1">VLOOKUP(CONCATENATE($F2062," ",$G2062),AllocFactorMatrix,(L$4+1),FALSE)*$E2064</f>
        <v>-257.12605531256332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-8371.0657101857923</v>
      </c>
      <c r="O2062" s="5">
        <f ca="1">VLOOKUP(CONCATENATE($F2062," ",$G2062),AllocFactorMatrix,(O$4+1),FALSE)*$E2064</f>
        <v>-7375.9807167092849</v>
      </c>
      <c r="P2062" s="5">
        <f ca="1">VLOOKUP(CONCATENATE($F2062," ",$G2062),AllocFactorMatrix,(P$4+1),FALSE)*$E2064</f>
        <v>-1367.3648987218471</v>
      </c>
      <c r="Q2062" s="5">
        <f ca="1">VLOOKUP(CONCATENATE($F2062," ",$G2062),AllocFactorMatrix,(Q$4+1),FALSE)*$E2064</f>
        <v>-621.29561100724311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-9393.4284231361253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-5346.1205742647544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-1998.3755138069232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-2030.9058814524235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-155.26884704222081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-74741.361428617616</v>
      </c>
      <c r="I2063" s="5">
        <f ca="1">VLOOKUP(CONCATENATE($F2063," ",$G2063),AllocFactorMatrix,(I$4+1),FALSE)*$E2064</f>
        <v>-53402.776908820881</v>
      </c>
      <c r="J2063" s="5">
        <f ca="1">VLOOKUP(CONCATENATE($F2063," ",$G2063),AllocFactorMatrix,(J$4+1),FALSE)*$E2064</f>
        <v>-9138.9735843814833</v>
      </c>
      <c r="K2063" s="5">
        <f ca="1">VLOOKUP(CONCATENATE($F2063," ",$G2063),AllocFactorMatrix,(K$4+1),FALSE)*$E2064</f>
        <v>-2631.5318322522621</v>
      </c>
      <c r="L2063" s="5">
        <f ca="1">VLOOKUP(CONCATENATE($F2063," ",$G2063),AllocFactorMatrix,(L$4+1),FALSE)*$E2064</f>
        <v>-439.89453771528838</v>
      </c>
      <c r="M2063" s="5">
        <f ca="1">VLOOKUP(CONCATENATE($F2063," ",$G2063),AllocFactorMatrix,(M$4+1),FALSE)*$E2064</f>
        <v>-69.501227453646777</v>
      </c>
      <c r="N2063" s="5">
        <f t="shared" ca="1" si="1018"/>
        <v>-3140.9275974211969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-126.11524024965601</v>
      </c>
      <c r="Q2063" s="5">
        <f ca="1">VLOOKUP(CONCATENATE($F2063," ",$G2063),AllocFactorMatrix,(Q$4+1),FALSE)*$E2064</f>
        <v>-241.21909387575298</v>
      </c>
      <c r="R2063" s="5">
        <f ca="1">VLOOKUP(CONCATENATE($F2063," ",$G2063),AllocFactorMatrix,(R$4+1),FALSE)*$E2064</f>
        <v>-42.101094790016369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-75.080307509979491</v>
      </c>
      <c r="V2063" s="5">
        <f ca="1">VLOOKUP(CONCATENATE($F2063," ",$G2063),AllocFactorMatrix,(V$4+1),FALSE)*$E2064</f>
        <v>-354.92459179673307</v>
      </c>
      <c r="W2063" s="5">
        <f ca="1">VLOOKUP(CONCATENATE($F2063," ",$G2063),AllocFactorMatrix,(W$4+1),FALSE)*$E2064</f>
        <v>-63.17516273276842</v>
      </c>
      <c r="X2063" s="5">
        <f t="shared" ca="1" si="1021"/>
        <v>-496.59519289039605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-2.1292873190111159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-3.8297591315024886</v>
      </c>
      <c r="AC2063" s="5">
        <f ca="1">VLOOKUP(CONCATENATE($F2063," ",$G2063),AllocFactorMatrix,(AC$4+1),FALSE)*$E2064</f>
        <v>-5894.1224044064274</v>
      </c>
      <c r="AD2063" s="5">
        <f ca="1">VLOOKUP(CONCATENATE($F2063," ",$G2063),AllocFactorMatrix,(AD$4+1),FALSE)*$E2064</f>
        <v>-1627.1198895793748</v>
      </c>
    </row>
    <row r="2064" spans="4:30" collapsed="1">
      <c r="D2064" s="108" t="s">
        <v>665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-826263.00000000012</v>
      </c>
      <c r="I2064" s="5">
        <f ca="1">VLOOKUP(CONCATENATE($F2064," ",$G2064),AllocFactorMatrix,(I$4+1),FALSE)*$E2064</f>
        <v>-466462.58716338401</v>
      </c>
      <c r="J2064" s="5">
        <f ca="1">VLOOKUP(CONCATENATE($F2064," ",$G2064),AllocFactorMatrix,(J$4+1),FALSE)*$E2064</f>
        <v>-29758.947388832643</v>
      </c>
      <c r="K2064" s="5">
        <f ca="1">VLOOKUP(CONCATENATE($F2064," ",$G2064),AllocFactorMatrix,(K$4+1),FALSE)*$E2064</f>
        <v>-75361.366391490155</v>
      </c>
      <c r="L2064" s="5">
        <f ca="1">VLOOKUP(CONCATENATE($F2064," ",$G2064),AllocFactorMatrix,(L$4+1),FALSE)*$E2064</f>
        <v>-2444.8968591535977</v>
      </c>
      <c r="M2064" s="5">
        <f ca="1">VLOOKUP(CONCATENATE($F2064," ",$G2064),AllocFactorMatrix,(M$4+1),FALSE)*$E2064</f>
        <v>-192.83682613637183</v>
      </c>
      <c r="N2064" s="5">
        <f t="shared" ca="1" si="1018"/>
        <v>-77999.100076780116</v>
      </c>
      <c r="O2064" s="5">
        <f ca="1">VLOOKUP(CONCATENATE($F2064," ",$G2064),AllocFactorMatrix,(O$4+1),FALSE)*$E2064</f>
        <v>-55703.342323407211</v>
      </c>
      <c r="P2064" s="5">
        <f ca="1">VLOOKUP(CONCATENATE($F2064," ",$G2064),AllocFactorMatrix,(P$4+1),FALSE)*$E2064</f>
        <v>-9371.6995002342446</v>
      </c>
      <c r="Q2064" s="5">
        <f ca="1">VLOOKUP(CONCATENATE($F2064," ",$G2064),AllocFactorMatrix,(Q$4+1),FALSE)*$E2064</f>
        <v>-3022.8658902462175</v>
      </c>
      <c r="R2064" s="5">
        <f ca="1">VLOOKUP(CONCATENATE($F2064," ",$G2064),AllocFactorMatrix,(R$4+1),FALSE)*$E2064</f>
        <v>-167.93962192171983</v>
      </c>
      <c r="S2064" s="5">
        <f t="shared" ca="1" si="1020"/>
        <v>-68265.847335809391</v>
      </c>
      <c r="T2064" s="5">
        <f ca="1">VLOOKUP(CONCATENATE($F2064," ",$G2064),AllocFactorMatrix,(T$4+1),FALSE)*$E2064</f>
        <v>-1925.2472018661035</v>
      </c>
      <c r="U2064" s="5">
        <f ca="1">VLOOKUP(CONCATENATE($F2064," ",$G2064),AllocFactorMatrix,(U$4+1),FALSE)*$E2064</f>
        <v>-29267.497246733579</v>
      </c>
      <c r="V2064" s="5">
        <f ca="1">VLOOKUP(CONCATENATE($F2064," ",$G2064),AllocFactorMatrix,(V$4+1),FALSE)*$E2064</f>
        <v>-106052.71912574062</v>
      </c>
      <c r="W2064" s="5">
        <f ca="1">VLOOKUP(CONCATENATE($F2064," ",$G2064),AllocFactorMatrix,(W$4+1),FALSE)*$E2064</f>
        <v>-19393.93588928035</v>
      </c>
      <c r="X2064" s="5">
        <f t="shared" ca="1" si="1021"/>
        <v>-156639.39946362065</v>
      </c>
      <c r="Y2064" s="5">
        <f ca="1">VLOOKUP(CONCATENATE($F2064," ",$G2064),AllocFactorMatrix,(Y$4+1),FALSE)*$E2064</f>
        <v>-17073.303637311798</v>
      </c>
      <c r="Z2064" s="5">
        <f ca="1">VLOOKUP(CONCATENATE($F2064," ",$G2064),AllocFactorMatrix,(Z$4+1),FALSE)*$E2064</f>
        <v>-250.3021104003702</v>
      </c>
      <c r="AA2064" s="5">
        <f t="shared" ca="1" si="1019"/>
        <v>-17323.605747712169</v>
      </c>
      <c r="AB2064" s="5">
        <f ca="1">VLOOKUP(CONCATENATE($F2064," ",$G2064),AllocFactorMatrix,(AB$4+1),FALSE)*$E2064</f>
        <v>-231.38355454087306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-1949.8069775887891</v>
      </c>
    </row>
    <row r="2065" spans="1:30" s="51" customFormat="1" hidden="1" outlineLevel="1">
      <c r="A2065" s="56"/>
      <c r="B2065" s="111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-2829.5011403522658</v>
      </c>
      <c r="J2065" s="54">
        <f ca="1">VLOOKUP(CONCATENATE($F2065," ",$G2065),AllocFactorMatrix,(J$4+1),FALSE)*$E2072</f>
        <v>-139.87235180893765</v>
      </c>
      <c r="K2065" s="54">
        <f ca="1">VLOOKUP(CONCATENATE($F2065," ",$G2065),AllocFactorMatrix,(K$4+1),FALSE)*$E2072</f>
        <v>-512.3444084818185</v>
      </c>
      <c r="L2065" s="54">
        <f ca="1">VLOOKUP(CONCATENATE($F2065," ",$G2065),AllocFactorMatrix,(L$4+1),FALSE)*$E2072</f>
        <v>-16.12678295257831</v>
      </c>
      <c r="M2065" s="54">
        <f ca="1">VLOOKUP(CONCATENATE($F2065," ",$G2065),AllocFactorMatrix,(M$4+1),FALSE)*$E2072</f>
        <v>-1.5123181022902632</v>
      </c>
      <c r="N2065" s="54">
        <f t="shared" ref="N2065:N2072" ca="1" si="1023">SUBTOTAL(9,K2065:M2065)</f>
        <v>-529.98350953668705</v>
      </c>
      <c r="O2065" s="54">
        <f ca="1">VLOOKUP(CONCATENATE($F2065," ",$G2065),AllocFactorMatrix,(O$4+1),FALSE)*$E2072</f>
        <v>-389.46145113328078</v>
      </c>
      <c r="P2065" s="54">
        <f ca="1">VLOOKUP(CONCATENATE($F2065," ",$G2065),AllocFactorMatrix,(P$4+1),FALSE)*$E2072</f>
        <v>-72.568014895857559</v>
      </c>
      <c r="Q2065" s="54">
        <f ca="1">VLOOKUP(CONCATENATE($F2065," ",$G2065),AllocFactorMatrix,(Q$4+1),FALSE)*$E2072</f>
        <v>-32.792134714965826</v>
      </c>
      <c r="R2065" s="54">
        <f ca="1">VLOOKUP(CONCATENATE($F2065," ",$G2065),AllocFactorMatrix,(R$4+1),FALSE)*$E2072</f>
        <v>-1.4746256427895177</v>
      </c>
      <c r="S2065" s="54">
        <f ca="1">SUBTOTAL(9,O2065:R2065)</f>
        <v>-496.29622638689369</v>
      </c>
      <c r="T2065" s="54">
        <f ca="1">VLOOKUP(CONCATENATE($F2065," ",$G2065),AllocFactorMatrix,(T$4+1),FALSE)*$E2072</f>
        <v>-13.604886030799122</v>
      </c>
      <c r="U2065" s="54">
        <f ca="1">VLOOKUP(CONCATENATE($F2065," ",$G2065),AllocFactorMatrix,(U$4+1),FALSE)*$E2072</f>
        <v>-222.64164186847268</v>
      </c>
      <c r="V2065" s="54">
        <f ca="1">VLOOKUP(CONCATENATE($F2065," ",$G2065),AllocFactorMatrix,(V$4+1),FALSE)*$E2072</f>
        <v>-1176.6673331586144</v>
      </c>
      <c r="W2065" s="54">
        <f ca="1">VLOOKUP(CONCATENATE($F2065," ",$G2065),AllocFactorMatrix,(W$4+1),FALSE)*$E2072</f>
        <v>-212.48661797351056</v>
      </c>
      <c r="X2065" s="54">
        <f ca="1">SUBTOTAL(9,T2065:W2065)</f>
        <v>-1625.4004790313968</v>
      </c>
      <c r="Y2065" s="54">
        <f ca="1">VLOOKUP(CONCATENATE($F2065," ",$G2065),AllocFactorMatrix,(Y$4+1),FALSE)*$E2072</f>
        <v>-119.60299364539746</v>
      </c>
      <c r="Z2065" s="54">
        <f ca="1">VLOOKUP(CONCATENATE($F2065," ",$G2065),AllocFactorMatrix,(Z$4+1),FALSE)*$E2072</f>
        <v>-2.0033044258380475</v>
      </c>
      <c r="AA2065" s="54">
        <f t="shared" ref="AA2065:AA2072" ca="1" si="1024">SUBTOTAL(9,Y2065:Z2065)</f>
        <v>-121.60629807123551</v>
      </c>
      <c r="AB2065" s="54">
        <f ca="1">VLOOKUP(CONCATENATE($F2065," ",$G2065),AllocFactorMatrix,(AB$4+1),FALSE)*$E2072</f>
        <v>-1.5520264292937025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1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-1499.6979021678935</v>
      </c>
      <c r="J2066" s="54">
        <f ca="1">VLOOKUP(CONCATENATE($F2066," ",$G2066),AllocFactorMatrix,(J$4+1),FALSE)*$E2072</f>
        <v>-74.135426060665267</v>
      </c>
      <c r="K2066" s="54">
        <f ca="1">VLOOKUP(CONCATENATE($F2066," ",$G2066),AllocFactorMatrix,(K$4+1),FALSE)*$E2072</f>
        <v>-271.55381690073273</v>
      </c>
      <c r="L2066" s="54">
        <f ca="1">VLOOKUP(CONCATENATE($F2066," ",$G2066),AllocFactorMatrix,(L$4+1),FALSE)*$E2072</f>
        <v>-8.547550031977595</v>
      </c>
      <c r="M2066" s="54">
        <f ca="1">VLOOKUP(CONCATENATE($F2066," ",$G2066),AllocFactorMatrix,(M$4+1),FALSE)*$E2072</f>
        <v>-0.80156189127136224</v>
      </c>
      <c r="N2066" s="54">
        <f t="shared" ca="1" si="1023"/>
        <v>-280.90292882398171</v>
      </c>
      <c r="O2066" s="54">
        <f ca="1">VLOOKUP(CONCATENATE($F2066," ",$G2066),AllocFactorMatrix,(O$4+1),FALSE)*$E2072</f>
        <v>-206.42314396350764</v>
      </c>
      <c r="P2066" s="54">
        <f ca="1">VLOOKUP(CONCATENATE($F2066," ",$G2066),AllocFactorMatrix,(P$4+1),FALSE)*$E2072</f>
        <v>-38.462645641576572</v>
      </c>
      <c r="Q2066" s="54">
        <f ca="1">VLOOKUP(CONCATENATE($F2066," ",$G2066),AllocFactorMatrix,(Q$4+1),FALSE)*$E2072</f>
        <v>-17.380553390948148</v>
      </c>
      <c r="R2066" s="54">
        <f ca="1">VLOOKUP(CONCATENATE($F2066," ",$G2066),AllocFactorMatrix,(R$4+1),FALSE)*$E2072</f>
        <v>-0.7815840578523664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-7.2108891382466709</v>
      </c>
      <c r="U2066" s="54">
        <f ca="1">VLOOKUP(CONCATENATE($F2066," ",$G2066),AllocFactorMatrix,(U$4+1),FALSE)*$E2072</f>
        <v>-118.00497214282615</v>
      </c>
      <c r="V2066" s="54">
        <f ca="1">VLOOKUP(CONCATENATE($F2066," ",$G2066),AllocFactorMatrix,(V$4+1),FALSE)*$E2072</f>
        <v>-623.65959353095354</v>
      </c>
      <c r="W2066" s="54">
        <f ca="1">VLOOKUP(CONCATENATE($F2066," ",$G2066),AllocFactorMatrix,(W$4+1),FALSE)*$E2072</f>
        <v>-112.62258589298584</v>
      </c>
      <c r="X2066" s="54">
        <f t="shared" ref="X2066:X2072" ca="1" si="1026">SUBTOTAL(9,T2066:W2066)</f>
        <v>-861.49804070501227</v>
      </c>
      <c r="Y2066" s="54">
        <f ca="1">VLOOKUP(CONCATENATE($F2066," ",$G2066),AllocFactorMatrix,(Y$4+1),FALSE)*$E2072</f>
        <v>-63.392219958841082</v>
      </c>
      <c r="Z2066" s="54">
        <f ca="1">VLOOKUP(CONCATENATE($F2066," ",$G2066),AllocFactorMatrix,(Z$4+1),FALSE)*$E2072</f>
        <v>-1.0617954529111595</v>
      </c>
      <c r="AA2066" s="54">
        <f t="shared" ca="1" si="1024"/>
        <v>-64.454015411752238</v>
      </c>
      <c r="AB2066" s="54">
        <f ca="1">VLOOKUP(CONCATENATE($F2066," ",$G2066),AllocFactorMatrix,(AB$4+1),FALSE)*$E2072</f>
        <v>-0.82260817885060677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1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-668.79817708426094</v>
      </c>
      <c r="I2067" s="54">
        <f ca="1">VLOOKUP(CONCATENATE($F2067," ",$G2067),AllocFactorMatrix,(I$4+1),FALSE)*$E2072</f>
        <v>-325.61605121752723</v>
      </c>
      <c r="J2067" s="54">
        <f ca="1">VLOOKUP(CONCATENATE($F2067," ",$G2067),AllocFactorMatrix,(J$4+1),FALSE)*$E2072</f>
        <v>-15.714656588124331</v>
      </c>
      <c r="K2067" s="54">
        <f ca="1">VLOOKUP(CONCATENATE($F2067," ",$G2067),AllocFactorMatrix,(K$4+1),FALSE)*$E2072</f>
        <v>-57.169152293440426</v>
      </c>
      <c r="L2067" s="54">
        <f ca="1">VLOOKUP(CONCATENATE($F2067," ",$G2067),AllocFactorMatrix,(L$4+1),FALSE)*$E2072</f>
        <v>-1.7659013251461255</v>
      </c>
      <c r="M2067" s="54">
        <f ca="1">VLOOKUP(CONCATENATE($F2067," ",$G2067),AllocFactorMatrix,(M$4+1),FALSE)*$E2072</f>
        <v>-0.21993367077703274</v>
      </c>
      <c r="N2067" s="54">
        <f t="shared" ca="1" si="1023"/>
        <v>-59.154987289363582</v>
      </c>
      <c r="O2067" s="54">
        <f ca="1">VLOOKUP(CONCATENATE($F2067," ",$G2067),AllocFactorMatrix,(O$4+1),FALSE)*$E2072</f>
        <v>-43.192188100971578</v>
      </c>
      <c r="P2067" s="54">
        <f ca="1">VLOOKUP(CONCATENATE($F2067," ",$G2067),AllocFactorMatrix,(P$4+1),FALSE)*$E2072</f>
        <v>-8.0293773905073706</v>
      </c>
      <c r="Q2067" s="54">
        <f ca="1">VLOOKUP(CONCATENATE($F2067," ",$G2067),AllocFactorMatrix,(Q$4+1),FALSE)*$E2072</f>
        <v>-4.7775752204807889</v>
      </c>
      <c r="R2067" s="54">
        <f ca="1">VLOOKUP(CONCATENATE($F2067," ",$G2067),AllocFactorMatrix,(R$4+1),FALSE)*$E2072</f>
        <v>0</v>
      </c>
      <c r="S2067" s="54">
        <f t="shared" ca="1" si="1025"/>
        <v>-55.99914071195974</v>
      </c>
      <c r="T2067" s="54">
        <f ca="1">VLOOKUP(CONCATENATE($F2067," ",$G2067),AllocFactorMatrix,(T$4+1),FALSE)*$E2072</f>
        <v>-1.5081970452085132</v>
      </c>
      <c r="U2067" s="54">
        <f ca="1">VLOOKUP(CONCATENATE($F2067," ",$G2067),AllocFactorMatrix,(U$4+1),FALSE)*$E2072</f>
        <v>-24.690046727113483</v>
      </c>
      <c r="V2067" s="54">
        <f ca="1">VLOOKUP(CONCATENATE($F2067," ",$G2067),AllocFactorMatrix,(V$4+1),FALSE)*$E2072</f>
        <v>-172.00773143600358</v>
      </c>
      <c r="W2067" s="54">
        <f ca="1">VLOOKUP(CONCATENATE($F2067," ",$G2067),AllocFactorMatrix,(W$4+1),FALSE)*$E2072</f>
        <v>0</v>
      </c>
      <c r="X2067" s="54">
        <f t="shared" ca="1" si="1026"/>
        <v>-198.20597520832558</v>
      </c>
      <c r="Y2067" s="54">
        <f ca="1">VLOOKUP(CONCATENATE($F2067," ",$G2067),AllocFactorMatrix,(Y$4+1),FALSE)*$E2072</f>
        <v>-12.999583193003877</v>
      </c>
      <c r="Z2067" s="54">
        <f ca="1">VLOOKUP(CONCATENATE($F2067," ",$G2067),AllocFactorMatrix,(Z$4+1),FALSE)*$E2072</f>
        <v>-0.21670340500062649</v>
      </c>
      <c r="AA2067" s="54">
        <f t="shared" ca="1" si="1024"/>
        <v>-13.216286598004503</v>
      </c>
      <c r="AB2067" s="54">
        <f ca="1">VLOOKUP(CONCATENATE($F2067," ",$G2067),AllocFactorMatrix,(AB$4+1),FALSE)*$E2072</f>
        <v>-0.17359172811786622</v>
      </c>
      <c r="AC2067" s="54">
        <f ca="1">VLOOKUP(CONCATENATE($F2067," ",$G2067),AllocFactorMatrix,(AC$4+1),FALSE)*$E2072</f>
        <v>-0.59024898580944218</v>
      </c>
      <c r="AD2067" s="54">
        <f ca="1">VLOOKUP(CONCATENATE($F2067," ",$G2067),AllocFactorMatrix,(AD$4+1),FALSE)*$E2072</f>
        <v>-0.12723875702854651</v>
      </c>
    </row>
    <row r="2068" spans="1:30" s="51" customFormat="1" hidden="1" outlineLevel="1">
      <c r="A2068" s="56"/>
      <c r="B2068" s="111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-3068.6582861431662</v>
      </c>
      <c r="I2068" s="54">
        <f ca="1">VLOOKUP(CONCATENATE($F2068," ",$G2068),AllocFactorMatrix,(I$4+1),FALSE)*$E2072</f>
        <v>-2050.9152125237051</v>
      </c>
      <c r="J2068" s="54">
        <f ca="1">VLOOKUP(CONCATENATE($F2068," ",$G2068),AllocFactorMatrix,(J$4+1),FALSE)*$E2072</f>
        <v>-96.674789128447273</v>
      </c>
      <c r="K2068" s="54">
        <f ca="1">VLOOKUP(CONCATENATE($F2068," ",$G2068),AllocFactorMatrix,(K$4+1),FALSE)*$E2072</f>
        <v>-351.03209258216236</v>
      </c>
      <c r="L2068" s="54">
        <f ca="1">VLOOKUP(CONCATENATE($F2068," ",$G2068),AllocFactorMatrix,(L$4+1),FALSE)*$E2072</f>
        <v>-10.84871823295653</v>
      </c>
      <c r="M2068" s="54">
        <f ca="1">VLOOKUP(CONCATENATE($F2068," ",$G2068),AllocFactorMatrix,(M$4+1),FALSE)*$E2072</f>
        <v>0</v>
      </c>
      <c r="N2068" s="54">
        <f t="shared" ca="1" si="1023"/>
        <v>-361.88081081511888</v>
      </c>
      <c r="O2068" s="54">
        <f ca="1">VLOOKUP(CONCATENATE($F2068," ",$G2068),AllocFactorMatrix,(O$4+1),FALSE)*$E2072</f>
        <v>-263.21271427298916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-312.23610001897435</v>
      </c>
      <c r="T2068" s="54">
        <f ca="1">VLOOKUP(CONCATENATE($F2068," ",$G2068),AllocFactorMatrix,(T$4+1),FALSE)*$E2072</f>
        <v>-9.3833710581664711</v>
      </c>
      <c r="U2068" s="54">
        <f ca="1">VLOOKUP(CONCATENATE($F2068," ",$G2068),AllocFactorMatrix,(U$4+1),FALSE)*$E2072</f>
        <v>-151.33254204360395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-160.71591310177041</v>
      </c>
      <c r="Y2068" s="54">
        <f ca="1">VLOOKUP(CONCATENATE($F2068," ",$G2068),AllocFactorMatrix,(Y$4+1),FALSE)*$E2072</f>
        <v>-79.370729455475214</v>
      </c>
      <c r="Z2068" s="54">
        <f ca="1">VLOOKUP(CONCATENATE($F2068," ",$G2068),AllocFactorMatrix,(Z$4+1),FALSE)*$E2072</f>
        <v>-1.3242144650466332</v>
      </c>
      <c r="AA2068" s="54">
        <f t="shared" ca="1" si="1024"/>
        <v>-80.694943920521851</v>
      </c>
      <c r="AB2068" s="54">
        <f ca="1">VLOOKUP(CONCATENATE($F2068," ",$G2068),AllocFactorMatrix,(AB$4+1),FALSE)*$E2072</f>
        <v>-1.0728355991649197</v>
      </c>
      <c r="AC2068" s="54">
        <f ca="1">VLOOKUP(CONCATENATE($F2068," ",$G2068),AllocFactorMatrix,(AC$4+1),FALSE)*$E2072</f>
        <v>-3.6753857141466129</v>
      </c>
      <c r="AD2068" s="54">
        <f ca="1">VLOOKUP(CONCATENATE($F2068," ",$G2068),AllocFactorMatrix,(AD$4+1),FALSE)*$E2072</f>
        <v>-0.79229532131626523</v>
      </c>
    </row>
    <row r="2069" spans="1:30" s="51" customFormat="1" hidden="1" outlineLevel="1">
      <c r="A2069" s="56"/>
      <c r="B2069" s="111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-56.921209698135804</v>
      </c>
      <c r="K2069" s="54">
        <f ca="1">VLOOKUP(CONCATENATE($F2069," ",$G2069),AllocFactorMatrix,(K$4+1),FALSE)*$E2072</f>
        <v>-171.75501085780738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-171.75501085780738</v>
      </c>
      <c r="O2069" s="54">
        <f ca="1">VLOOKUP(CONCATENATE($F2069," ",$G2069),AllocFactorMatrix,(O$4+1),FALSE)*$E2072</f>
        <v>-109.44296142998115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-109.44296142998115</v>
      </c>
      <c r="T2069" s="54">
        <f ca="1">VLOOKUP(CONCATENATE($F2069," ",$G2069),AllocFactorMatrix,(T$4+1),FALSE)*$E2072</f>
        <v>-2.9591080803540741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-2.9591080803540741</v>
      </c>
      <c r="Y2069" s="54">
        <f ca="1">VLOOKUP(CONCATENATE($F2069," ",$G2069),AllocFactorMatrix,(Y$4+1),FALSE)*$E2072</f>
        <v>-40.367389830833822</v>
      </c>
      <c r="Z2069" s="54">
        <f ca="1">VLOOKUP(CONCATENATE($F2069," ",$G2069),AllocFactorMatrix,(Z$4+1),FALSE)*$E2072</f>
        <v>0</v>
      </c>
      <c r="AA2069" s="54">
        <f t="shared" ca="1" si="1024"/>
        <v>-40.367389830833822</v>
      </c>
      <c r="AB2069" s="54">
        <f ca="1">VLOOKUP(CONCATENATE($F2069," ",$G2069),AllocFactorMatrix,(AB$4+1),FALSE)*$E2072</f>
        <v>-0.41889370284504124</v>
      </c>
      <c r="AC2069" s="54">
        <f ca="1">VLOOKUP(CONCATENATE($F2069," ",$G2069),AllocFactorMatrix,(AC$4+1),FALSE)*$E2072</f>
        <v>-14.223052341215483</v>
      </c>
      <c r="AD2069" s="54">
        <f ca="1">VLOOKUP(CONCATENATE($F2069," ",$G2069),AllocFactorMatrix,(AD$4+1),FALSE)*$E2072</f>
        <v>-2.3135821434056898</v>
      </c>
    </row>
    <row r="2070" spans="1:30" s="51" customFormat="1" hidden="1" outlineLevel="1">
      <c r="A2070" s="56"/>
      <c r="B2070" s="111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-48.536190892130286</v>
      </c>
      <c r="I2070" s="54">
        <f ca="1">VLOOKUP(CONCATENATE($F2070," ",$G2070),AllocFactorMatrix,(I$4+1),FALSE)*$E2072</f>
        <v>-18.212093607096556</v>
      </c>
      <c r="J2070" s="54">
        <f ca="1">VLOOKUP(CONCATENATE($F2070," ",$G2070),AllocFactorMatrix,(J$4+1),FALSE)*$E2072</f>
        <v>-1.1802613485503535</v>
      </c>
      <c r="K2070" s="54">
        <f ca="1">VLOOKUP(CONCATENATE($F2070," ",$G2070),AllocFactorMatrix,(K$4+1),FALSE)*$E2072</f>
        <v>-3.9599047691201243</v>
      </c>
      <c r="L2070" s="54">
        <f ca="1">VLOOKUP(CONCATENATE($F2070," ",$G2070),AllocFactorMatrix,(L$4+1),FALSE)*$E2072</f>
        <v>-0.12585476347073773</v>
      </c>
      <c r="M2070" s="54">
        <f ca="1">VLOOKUP(CONCATENATE($F2070," ",$G2070),AllocFactorMatrix,(M$4+1),FALSE)*$E2072</f>
        <v>-1.1602337923391595E-2</v>
      </c>
      <c r="N2070" s="54">
        <f t="shared" ca="1" si="1023"/>
        <v>-4.0973618705142538</v>
      </c>
      <c r="O2070" s="54">
        <f ca="1">VLOOKUP(CONCATENATE($F2070," ",$G2070),AllocFactorMatrix,(O$4+1),FALSE)*$E2072</f>
        <v>-3.610300431582953</v>
      </c>
      <c r="P2070" s="54">
        <f ca="1">VLOOKUP(CONCATENATE($F2070," ",$G2070),AllocFactorMatrix,(P$4+1),FALSE)*$E2072</f>
        <v>-0.66928023182106089</v>
      </c>
      <c r="Q2070" s="54">
        <f ca="1">VLOOKUP(CONCATENATE($F2070," ",$G2070),AllocFactorMatrix,(Q$4+1),FALSE)*$E2072</f>
        <v>-0.304103806491615</v>
      </c>
      <c r="R2070" s="54">
        <f ca="1">VLOOKUP(CONCATENATE($F2070," ",$G2070),AllocFactorMatrix,(R$4+1),FALSE)*$E2072</f>
        <v>-1.4090387794332755E-2</v>
      </c>
      <c r="S2070" s="54">
        <f t="shared" ca="1" si="1025"/>
        <v>-4.597774857689962</v>
      </c>
      <c r="T2070" s="54">
        <f ca="1">VLOOKUP(CONCATENATE($F2070," ",$G2070),AllocFactorMatrix,(T$4+1),FALSE)*$E2072</f>
        <v>-0.13835355404388475</v>
      </c>
      <c r="U2070" s="54">
        <f ca="1">VLOOKUP(CONCATENATE($F2070," ",$G2070),AllocFactorMatrix,(U$4+1),FALSE)*$E2072</f>
        <v>-2.4292811443719287</v>
      </c>
      <c r="V2070" s="54">
        <f ca="1">VLOOKUP(CONCATENATE($F2070," ",$G2070),AllocFactorMatrix,(V$4+1),FALSE)*$E2072</f>
        <v>-13.79244975155655</v>
      </c>
      <c r="W2070" s="54">
        <f ca="1">VLOOKUP(CONCATENATE($F2070," ",$G2070),AllocFactorMatrix,(W$4+1),FALSE)*$E2072</f>
        <v>-2.6167505255048344</v>
      </c>
      <c r="X2070" s="54">
        <f t="shared" ca="1" si="1026"/>
        <v>-18.976834975477196</v>
      </c>
      <c r="Y2070" s="54">
        <f ca="1">VLOOKUP(CONCATENATE($F2070," ",$G2070),AllocFactorMatrix,(Y$4+1),FALSE)*$E2072</f>
        <v>-0.9781392138970666</v>
      </c>
      <c r="Z2070" s="54">
        <f ca="1">VLOOKUP(CONCATENATE($F2070," ",$G2070),AllocFactorMatrix,(Z$4+1),FALSE)*$E2072</f>
        <v>-1.5922547097235156E-2</v>
      </c>
      <c r="AA2070" s="54">
        <f t="shared" ca="1" si="1024"/>
        <v>-0.99406176099430177</v>
      </c>
      <c r="AB2070" s="54">
        <f ca="1">VLOOKUP(CONCATENATE($F2070," ",$G2070),AllocFactorMatrix,(AB$4+1),FALSE)*$E2072</f>
        <v>-1.7760320471142239E-2</v>
      </c>
      <c r="AC2070" s="54">
        <f ca="1">VLOOKUP(CONCATENATE($F2070," ",$G2070),AllocFactorMatrix,(AC$4+1),FALSE)*$E2072</f>
        <v>-0.38404314767616782</v>
      </c>
      <c r="AD2070" s="54">
        <f ca="1">VLOOKUP(CONCATENATE($F2070," ",$G2070),AllocFactorMatrix,(AD$4+1),FALSE)*$E2072</f>
        <v>-7.5999003660357778E-2</v>
      </c>
    </row>
    <row r="2071" spans="1:30" s="51" customFormat="1" hidden="1" outlineLevel="1">
      <c r="A2071" s="56"/>
      <c r="B2071" s="111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-760.15005962942166</v>
      </c>
      <c r="I2071" s="54">
        <f ca="1">VLOOKUP(CONCATENATE($F2071," ",$G2071),AllocFactorMatrix,(I$4+1),FALSE)*$E2072</f>
        <v>-355.47555122480327</v>
      </c>
      <c r="J2071" s="54">
        <f ca="1">VLOOKUP(CONCATENATE($F2071," ",$G2071),AllocFactorMatrix,(J$4+1),FALSE)*$E2072</f>
        <v>-93.128708800420753</v>
      </c>
      <c r="K2071" s="54">
        <f ca="1">VLOOKUP(CONCATENATE($F2071," ",$G2071),AllocFactorMatrix,(K$4+1),FALSE)*$E2072</f>
        <v>-26.436571060335655</v>
      </c>
      <c r="L2071" s="54">
        <f ca="1">VLOOKUP(CONCATENATE($F2071," ",$G2071),AllocFactorMatrix,(L$4+1),FALSE)*$E2072</f>
        <v>-8.5335789624900009</v>
      </c>
      <c r="M2071" s="54">
        <f ca="1">VLOOKUP(CONCATENATE($F2071," ",$G2071),AllocFactorMatrix,(M$4+1),FALSE)*$E2072</f>
        <v>-1.385171720485328</v>
      </c>
      <c r="N2071" s="54">
        <f t="shared" ca="1" si="1023"/>
        <v>-36.355321743310981</v>
      </c>
      <c r="O2071" s="54">
        <f ca="1">VLOOKUP(CONCATENATE($F2071," ",$G2071),AllocFactorMatrix,(O$4+1),FALSE)*$E2072</f>
        <v>-7.5023137853555992</v>
      </c>
      <c r="P2071" s="54">
        <f ca="1">VLOOKUP(CONCATENATE($F2071," ",$G2071),AllocFactorMatrix,(P$4+1),FALSE)*$E2072</f>
        <v>-2.2215283049223338</v>
      </c>
      <c r="Q2071" s="54">
        <f ca="1">VLOOKUP(CONCATENATE($F2071," ",$G2071),AllocFactorMatrix,(Q$4+1),FALSE)*$E2072</f>
        <v>-4.8256858795774038</v>
      </c>
      <c r="R2071" s="54">
        <f ca="1">VLOOKUP(CONCATENATE($F2071," ",$G2071),AllocFactorMatrix,(R$4+1),FALSE)*$E2072</f>
        <v>-0.84798855189235645</v>
      </c>
      <c r="S2071" s="54">
        <f t="shared" ca="1" si="1025"/>
        <v>-15.397516521747693</v>
      </c>
      <c r="T2071" s="54">
        <f ca="1">VLOOKUP(CONCATENATE($F2071," ",$G2071),AllocFactorMatrix,(T$4+1),FALSE)*$E2072</f>
        <v>-5.1635870113713726E-2</v>
      </c>
      <c r="U2071" s="54">
        <f ca="1">VLOOKUP(CONCATENATE($F2071," ",$G2071),AllocFactorMatrix,(U$4+1),FALSE)*$E2072</f>
        <v>-1.3179862338693116</v>
      </c>
      <c r="V2071" s="54">
        <f ca="1">VLOOKUP(CONCATENATE($F2071," ",$G2071),AllocFactorMatrix,(V$4+1),FALSE)*$E2072</f>
        <v>-7.0966854011624756</v>
      </c>
      <c r="W2071" s="54">
        <f ca="1">VLOOKUP(CONCATENATE($F2071," ",$G2071),AllocFactorMatrix,(W$4+1),FALSE)*$E2072</f>
        <v>-1.2719968838940219</v>
      </c>
      <c r="X2071" s="54">
        <f t="shared" ca="1" si="1026"/>
        <v>-9.7383043890395236</v>
      </c>
      <c r="Y2071" s="54">
        <f ca="1">VLOOKUP(CONCATENATE($F2071," ",$G2071),AllocFactorMatrix,(Y$4+1),FALSE)*$E2072</f>
        <v>-2.0768306296003574</v>
      </c>
      <c r="Z2071" s="54">
        <f ca="1">VLOOKUP(CONCATENATE($F2071," ",$G2071),AllocFactorMatrix,(Z$4+1),FALSE)*$E2072</f>
        <v>-3.7648548441325744E-2</v>
      </c>
      <c r="AA2071" s="54">
        <f t="shared" ca="1" si="1024"/>
        <v>-2.1144791780416829</v>
      </c>
      <c r="AB2071" s="54">
        <f ca="1">VLOOKUP(CONCATENATE($F2071," ",$G2071),AllocFactorMatrix,(AB$4+1),FALSE)*$E2072</f>
        <v>-3.8985482004347156E-2</v>
      </c>
      <c r="AC2071" s="54">
        <f ca="1">VLOOKUP(CONCATENATE($F2071," ",$G2071),AllocFactorMatrix,(AC$4+1),FALSE)*$E2072</f>
        <v>-220.85745024370527</v>
      </c>
      <c r="AD2071" s="54">
        <f ca="1">VLOOKUP(CONCATENATE($F2071," ",$G2071),AllocFactorMatrix,(AD$4+1),FALSE)*$E2072</f>
        <v>-27.043742046347987</v>
      </c>
    </row>
    <row r="2072" spans="1:30" s="51" customFormat="1" collapsed="1">
      <c r="A2072" s="56"/>
      <c r="B2072" s="111"/>
      <c r="C2072" s="55"/>
      <c r="D2072" s="95" t="s">
        <v>647</v>
      </c>
      <c r="E2072" s="61">
        <v>-14914</v>
      </c>
      <c r="F2072" s="97" t="s">
        <v>74</v>
      </c>
      <c r="G2072" s="55" t="str">
        <f>$G$15</f>
        <v>TOTAL</v>
      </c>
      <c r="H2072" s="53">
        <f t="shared" ca="1" si="1022"/>
        <v>-14914</v>
      </c>
      <c r="I2072" s="54">
        <f ca="1">VLOOKUP(CONCATENATE($F2072," ",$G2072),AllocFactorMatrix,(I$4+1),FALSE)*$E2072</f>
        <v>-8260.1031492409857</v>
      </c>
      <c r="J2072" s="54">
        <f ca="1">VLOOKUP(CONCATENATE($F2072," ",$G2072),AllocFactorMatrix,(J$4+1),FALSE)*$E2072</f>
        <v>-477.62740343328147</v>
      </c>
      <c r="K2072" s="54">
        <f ca="1">VLOOKUP(CONCATENATE($F2072," ",$G2072),AllocFactorMatrix,(K$4+1),FALSE)*$E2072</f>
        <v>-1394.2509569454173</v>
      </c>
      <c r="L2072" s="54">
        <f ca="1">VLOOKUP(CONCATENATE($F2072," ",$G2072),AllocFactorMatrix,(L$4+1),FALSE)*$E2072</f>
        <v>-45.948386268619295</v>
      </c>
      <c r="M2072" s="54">
        <f ca="1">VLOOKUP(CONCATENATE($F2072," ",$G2072),AllocFactorMatrix,(M$4+1),FALSE)*$E2072</f>
        <v>-3.9305877227473776</v>
      </c>
      <c r="N2072" s="54">
        <f t="shared" ca="1" si="1023"/>
        <v>-1444.1299309367839</v>
      </c>
      <c r="O2072" s="54">
        <f ca="1">VLOOKUP(CONCATENATE($F2072," ",$G2072),AllocFactorMatrix,(O$4+1),FALSE)*$E2072</f>
        <v>-1022.845073117669</v>
      </c>
      <c r="P2072" s="54">
        <f ca="1">VLOOKUP(CONCATENATE($F2072," ",$G2072),AllocFactorMatrix,(P$4+1),FALSE)*$E2072</f>
        <v>-170.97423221067004</v>
      </c>
      <c r="Q2072" s="54">
        <f ca="1">VLOOKUP(CONCATENATE($F2072," ",$G2072),AllocFactorMatrix,(Q$4+1),FALSE)*$E2072</f>
        <v>-60.080053012463779</v>
      </c>
      <c r="R2072" s="54">
        <f ca="1">VLOOKUP(CONCATENATE($F2072," ",$G2072),AllocFactorMatrix,(R$4+1),FALSE)*$E2072</f>
        <v>-3.1182886403285734</v>
      </c>
      <c r="S2072" s="54">
        <f t="shared" ca="1" si="1025"/>
        <v>-1257.0176469811313</v>
      </c>
      <c r="T2072" s="54">
        <f ca="1">VLOOKUP(CONCATENATE($F2072," ",$G2072),AllocFactorMatrix,(T$4+1),FALSE)*$E2072</f>
        <v>-34.856440776932445</v>
      </c>
      <c r="U2072" s="54">
        <f ca="1">VLOOKUP(CONCATENATE($F2072," ",$G2072),AllocFactorMatrix,(U$4+1),FALSE)*$E2072</f>
        <v>-520.4164701602574</v>
      </c>
      <c r="V2072" s="54">
        <f ca="1">VLOOKUP(CONCATENATE($F2072," ",$G2072),AllocFactorMatrix,(V$4+1),FALSE)*$E2072</f>
        <v>-1993.2237932782905</v>
      </c>
      <c r="W2072" s="54">
        <f ca="1">VLOOKUP(CONCATENATE($F2072," ",$G2072),AllocFactorMatrix,(W$4+1),FALSE)*$E2072</f>
        <v>-328.99795127589522</v>
      </c>
      <c r="X2072" s="54">
        <f t="shared" ca="1" si="1026"/>
        <v>-2877.4946554913754</v>
      </c>
      <c r="Y2072" s="54">
        <f ca="1">VLOOKUP(CONCATENATE($F2072," ",$G2072),AllocFactorMatrix,(Y$4+1),FALSE)*$E2072</f>
        <v>-318.78788592704888</v>
      </c>
      <c r="Z2072" s="54">
        <f ca="1">VLOOKUP(CONCATENATE($F2072," ",$G2072),AllocFactorMatrix,(Z$4+1),FALSE)*$E2072</f>
        <v>-4.659588844335028</v>
      </c>
      <c r="AA2072" s="54">
        <f t="shared" ca="1" si="1024"/>
        <v>-323.4474747713839</v>
      </c>
      <c r="AB2072" s="54">
        <f ca="1">VLOOKUP(CONCATENATE($F2072," ",$G2072),AllocFactorMatrix,(AB$4+1),FALSE)*$E2072</f>
        <v>-4.0967014407476254</v>
      </c>
      <c r="AC2072" s="54">
        <f ca="1">VLOOKUP(CONCATENATE($F2072," ",$G2072),AllocFactorMatrix,(AC$4+1),FALSE)*$E2072</f>
        <v>-239.730180432553</v>
      </c>
      <c r="AD2072" s="54">
        <f ca="1">VLOOKUP(CONCATENATE($F2072," ",$G2072),AllocFactorMatrix,(AD$4+1),FALSE)*$E2072</f>
        <v>-30.352857271758847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-135132.26210400325</v>
      </c>
      <c r="J2073" s="5">
        <f>VLOOKUP(CONCATENATE($F2073," ",$G2073),AllocFactorMatrix,(J$4+1),FALSE)*$E2080</f>
        <v>-6680.070573640257</v>
      </c>
      <c r="K2073" s="5">
        <f>VLOOKUP(CONCATENATE($F2073," ",$G2073),AllocFactorMatrix,(K$4+1),FALSE)*$E2080</f>
        <v>-24468.715671154001</v>
      </c>
      <c r="L2073" s="5">
        <f>VLOOKUP(CONCATENATE($F2073," ",$G2073),AllocFactorMatrix,(L$4+1),FALSE)*$E2080</f>
        <v>-770.18829565513909</v>
      </c>
      <c r="M2073" s="5">
        <f>VLOOKUP(CONCATENATE($F2073," ",$G2073),AllocFactorMatrix,(M$4+1),FALSE)*$E2080</f>
        <v>-72.225793893079683</v>
      </c>
      <c r="N2073" s="5">
        <f t="shared" ref="N2073:N2088" si="1028">SUBTOTAL(9,K2073:M2073)</f>
        <v>-25311.129760702217</v>
      </c>
      <c r="O2073" s="5">
        <f>VLOOKUP(CONCATENATE($F2073," ",$G2073),AllocFactorMatrix,(O$4+1),FALSE)*$E2080</f>
        <v>-18600.030282156309</v>
      </c>
      <c r="P2073" s="5">
        <f>VLOOKUP(CONCATENATE($F2073," ",$G2073),AllocFactorMatrix,(P$4+1),FALSE)*$E2080</f>
        <v>-3465.7275338837212</v>
      </c>
      <c r="Q2073" s="5">
        <f>VLOOKUP(CONCATENATE($F2073," ",$G2073),AllocFactorMatrix,(Q$4+1),FALSE)*$E2080</f>
        <v>-1566.0977407137088</v>
      </c>
      <c r="R2073" s="5">
        <f>VLOOKUP(CONCATENATE($F2073," ",$G2073),AllocFactorMatrix,(R$4+1),FALSE)*$E2080</f>
        <v>-70.425664801785118</v>
      </c>
      <c r="S2073" s="5">
        <f>SUBTOTAL(9,O2073:R2073)</f>
        <v>-23702.281221555524</v>
      </c>
      <c r="T2073" s="5">
        <f>VLOOKUP(CONCATENATE($F2073," ",$G2073),AllocFactorMatrix,(T$4+1),FALSE)*$E2080</f>
        <v>-649.74669873437676</v>
      </c>
      <c r="U2073" s="5">
        <f>VLOOKUP(CONCATENATE($F2073," ",$G2073),AllocFactorMatrix,(U$4+1),FALSE)*$E2080</f>
        <v>-10632.994019748101</v>
      </c>
      <c r="V2073" s="5">
        <f>VLOOKUP(CONCATENATE($F2073," ",$G2073),AllocFactorMatrix,(V$4+1),FALSE)*$E2080</f>
        <v>-56195.67216495717</v>
      </c>
      <c r="W2073" s="5">
        <f>VLOOKUP(CONCATENATE($F2073," ",$G2073),AllocFactorMatrix,(W$4+1),FALSE)*$E2080</f>
        <v>-10148.006991089193</v>
      </c>
      <c r="X2073" s="5">
        <f>SUBTOTAL(9,T2073:W2073)</f>
        <v>-77626.419874528845</v>
      </c>
      <c r="Y2073" s="5">
        <f>VLOOKUP(CONCATENATE($F2073," ",$G2073),AllocFactorMatrix,(Y$4+1),FALSE)*$E2080</f>
        <v>-5712.0397851124835</v>
      </c>
      <c r="Z2073" s="5">
        <f>VLOOKUP(CONCATENATE($F2073," ",$G2073),AllocFactorMatrix,(Z$4+1),FALSE)*$E2080</f>
        <v>-95.674482998354236</v>
      </c>
      <c r="AA2073" s="5">
        <f t="shared" ref="AA2073:AA2088" si="1029">SUBTOTAL(9,Y2073:Z2073)</f>
        <v>-5807.714268110838</v>
      </c>
      <c r="AB2073" s="5">
        <f>VLOOKUP(CONCATENATE($F2073," ",$G2073),AllocFactorMatrix,(AB$4+1),FALSE)*$E2080</f>
        <v>-74.122197459000205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5" t="s">
        <v>637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-135132.26210400325</v>
      </c>
      <c r="J2080" s="5">
        <f>VLOOKUP(CONCATENATE($F2080," ",$G2080),AllocFactorMatrix,(J$4+1),FALSE)*$E2080</f>
        <v>-6680.070573640257</v>
      </c>
      <c r="K2080" s="5">
        <f>VLOOKUP(CONCATENATE($F2080," ",$G2080),AllocFactorMatrix,(K$4+1),FALSE)*$E2080</f>
        <v>-24468.715671154001</v>
      </c>
      <c r="L2080" s="5">
        <f>VLOOKUP(CONCATENATE($F2080," ",$G2080),AllocFactorMatrix,(L$4+1),FALSE)*$E2080</f>
        <v>-770.18829565513909</v>
      </c>
      <c r="M2080" s="5">
        <f>VLOOKUP(CONCATENATE($F2080," ",$G2080),AllocFactorMatrix,(M$4+1),FALSE)*$E2080</f>
        <v>-72.225793893079683</v>
      </c>
      <c r="N2080" s="5">
        <f t="shared" si="1028"/>
        <v>-25311.129760702217</v>
      </c>
      <c r="O2080" s="5">
        <f>VLOOKUP(CONCATENATE($F2080," ",$G2080),AllocFactorMatrix,(O$4+1),FALSE)*$E2080</f>
        <v>-18600.030282156309</v>
      </c>
      <c r="P2080" s="5">
        <f>VLOOKUP(CONCATENATE($F2080," ",$G2080),AllocFactorMatrix,(P$4+1),FALSE)*$E2080</f>
        <v>-3465.7275338837212</v>
      </c>
      <c r="Q2080" s="5">
        <f>VLOOKUP(CONCATENATE($F2080," ",$G2080),AllocFactorMatrix,(Q$4+1),FALSE)*$E2080</f>
        <v>-1566.0977407137088</v>
      </c>
      <c r="R2080" s="5">
        <f>VLOOKUP(CONCATENATE($F2080," ",$G2080),AllocFactorMatrix,(R$4+1),FALSE)*$E2080</f>
        <v>-70.425664801785118</v>
      </c>
      <c r="S2080" s="5">
        <f t="shared" si="1030"/>
        <v>-23702.281221555524</v>
      </c>
      <c r="T2080" s="5">
        <f>VLOOKUP(CONCATENATE($F2080," ",$G2080),AllocFactorMatrix,(T$4+1),FALSE)*$E2080</f>
        <v>-649.74669873437676</v>
      </c>
      <c r="U2080" s="5">
        <f>VLOOKUP(CONCATENATE($F2080," ",$G2080),AllocFactorMatrix,(U$4+1),FALSE)*$E2080</f>
        <v>-10632.994019748101</v>
      </c>
      <c r="V2080" s="5">
        <f>VLOOKUP(CONCATENATE($F2080," ",$G2080),AllocFactorMatrix,(V$4+1),FALSE)*$E2080</f>
        <v>-56195.67216495717</v>
      </c>
      <c r="W2080" s="5">
        <f>VLOOKUP(CONCATENATE($F2080," ",$G2080),AllocFactorMatrix,(W$4+1),FALSE)*$E2080</f>
        <v>-10148.006991089193</v>
      </c>
      <c r="X2080" s="5">
        <f t="shared" si="1031"/>
        <v>-77626.419874528845</v>
      </c>
      <c r="Y2080" s="5">
        <f>VLOOKUP(CONCATENATE($F2080," ",$G2080),AllocFactorMatrix,(Y$4+1),FALSE)*$E2080</f>
        <v>-5712.0397851124835</v>
      </c>
      <c r="Z2080" s="5">
        <f>VLOOKUP(CONCATENATE($F2080," ",$G2080),AllocFactorMatrix,(Z$4+1),FALSE)*$E2080</f>
        <v>-95.674482998354236</v>
      </c>
      <c r="AA2080" s="5">
        <f t="shared" si="1029"/>
        <v>-5807.714268110838</v>
      </c>
      <c r="AB2080" s="5">
        <f>VLOOKUP(CONCATENATE($F2080," ",$G2080),AllocFactorMatrix,(AB$4+1),FALSE)*$E2080</f>
        <v>-74.122197459000205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95.274347250663851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5" t="s">
        <v>639</v>
      </c>
      <c r="E2088" s="61">
        <v>172594</v>
      </c>
      <c r="F2088" s="96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1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1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1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1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1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1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1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1"/>
      <c r="C2096" s="55"/>
      <c r="D2096" s="95" t="s">
        <v>648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-1039372.8762035872</v>
      </c>
      <c r="I2097" s="60">
        <f t="shared" ca="1" si="1039"/>
        <v>565716.27073511516</v>
      </c>
      <c r="J2097" s="60">
        <f t="shared" ca="1" si="1039"/>
        <v>-63637.268345472556</v>
      </c>
      <c r="K2097" s="60">
        <f t="shared" ca="1" si="1039"/>
        <v>-219971.63219614336</v>
      </c>
      <c r="L2097" s="60">
        <f t="shared" ca="1" si="1039"/>
        <v>-33043.376729652926</v>
      </c>
      <c r="M2097" s="60">
        <f t="shared" ca="1" si="1039"/>
        <v>-11239.529530499573</v>
      </c>
      <c r="N2097" s="60">
        <f t="shared" ca="1" si="1039"/>
        <v>-264254.53845629585</v>
      </c>
      <c r="O2097" s="60">
        <f t="shared" ca="1" si="1039"/>
        <v>-71959.338195050339</v>
      </c>
      <c r="P2097" s="60">
        <f t="shared" ca="1" si="1039"/>
        <v>11242.047226779292</v>
      </c>
      <c r="Q2097" s="60">
        <f t="shared" ca="1" si="1039"/>
        <v>-12859.605472466959</v>
      </c>
      <c r="R2097" s="60">
        <f t="shared" ca="1" si="1039"/>
        <v>-579.43345466878577</v>
      </c>
      <c r="S2097" s="60">
        <f t="shared" ca="1" si="1039"/>
        <v>-74156.329895406816</v>
      </c>
      <c r="T2097" s="60">
        <f t="shared" ca="1" si="1039"/>
        <v>-5392.960954803013</v>
      </c>
      <c r="U2097" s="60">
        <f t="shared" ca="1" si="1039"/>
        <v>-178886.30909083172</v>
      </c>
      <c r="V2097" s="60">
        <f t="shared" ca="1" si="1039"/>
        <v>-715619.75648017658</v>
      </c>
      <c r="W2097" s="60">
        <f t="shared" ca="1" si="1039"/>
        <v>-247744.84334135341</v>
      </c>
      <c r="X2097" s="60">
        <f t="shared" ca="1" si="1039"/>
        <v>-1147643.8698671649</v>
      </c>
      <c r="Y2097" s="60">
        <f t="shared" ca="1" si="1039"/>
        <v>-54003.084580112307</v>
      </c>
      <c r="Z2097" s="60">
        <f t="shared" ca="1" si="1039"/>
        <v>-791.63893497697325</v>
      </c>
      <c r="AA2097" s="60">
        <f t="shared" ca="1" si="1039"/>
        <v>-54794.723515089281</v>
      </c>
      <c r="AB2097" s="60">
        <f t="shared" ca="1" si="1039"/>
        <v>-602.41685927281048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123340.67840445817</v>
      </c>
      <c r="I2098" s="60">
        <f t="shared" ca="1" si="1040"/>
        <v>115572.34315910791</v>
      </c>
      <c r="J2098" s="60">
        <f t="shared" ca="1" si="1040"/>
        <v>1309.5305359048507</v>
      </c>
      <c r="K2098" s="60">
        <f t="shared" ca="1" si="1040"/>
        <v>5049.2124943929466</v>
      </c>
      <c r="L2098" s="60">
        <f t="shared" ca="1" si="1040"/>
        <v>-1266.5905086723908</v>
      </c>
      <c r="M2098" s="60">
        <f t="shared" ca="1" si="1040"/>
        <v>-564.03306498570282</v>
      </c>
      <c r="N2098" s="60">
        <f t="shared" ca="1" si="1040"/>
        <v>3218.5889207348514</v>
      </c>
      <c r="O2098" s="60">
        <f t="shared" ca="1" si="1040"/>
        <v>9008.2179860077795</v>
      </c>
      <c r="P2098" s="60">
        <f t="shared" ca="1" si="1040"/>
        <v>3048.8295326220227</v>
      </c>
      <c r="Q2098" s="60">
        <f t="shared" ca="1" si="1040"/>
        <v>381.57182990608817</v>
      </c>
      <c r="R2098" s="60">
        <f t="shared" ca="1" si="1040"/>
        <v>16.608458753780756</v>
      </c>
      <c r="S2098" s="60">
        <f t="shared" ca="1" si="1040"/>
        <v>12455.227807289668</v>
      </c>
      <c r="T2098" s="60">
        <f t="shared" ca="1" si="1040"/>
        <v>131.80027866905797</v>
      </c>
      <c r="U2098" s="60">
        <f t="shared" ca="1" si="1040"/>
        <v>-2562.1116457988333</v>
      </c>
      <c r="V2098" s="60">
        <f t="shared" ca="1" si="1040"/>
        <v>-966.17945525294681</v>
      </c>
      <c r="W2098" s="60">
        <f t="shared" ca="1" si="1040"/>
        <v>-6796.3637177835408</v>
      </c>
      <c r="X2098" s="60">
        <f t="shared" ca="1" si="1040"/>
        <v>-10192.854540166261</v>
      </c>
      <c r="Y2098" s="60">
        <f t="shared" ca="1" si="1040"/>
        <v>936.65018411293704</v>
      </c>
      <c r="Z2098" s="60">
        <f t="shared" ca="1" si="1040"/>
        <v>20.396478299429685</v>
      </c>
      <c r="AA2098" s="60">
        <f t="shared" ca="1" si="1040"/>
        <v>957.0466624123668</v>
      </c>
      <c r="AB2098" s="60">
        <f t="shared" ca="1" si="1040"/>
        <v>20.795859174768577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28269.878622502114</v>
      </c>
      <c r="I2099" s="60">
        <f t="shared" ca="1" si="1041"/>
        <v>25206.280451007853</v>
      </c>
      <c r="J2099" s="60">
        <f t="shared" ca="1" si="1041"/>
        <v>275.41782555855855</v>
      </c>
      <c r="K2099" s="60">
        <f t="shared" ca="1" si="1041"/>
        <v>1060.4996345092077</v>
      </c>
      <c r="L2099" s="60">
        <f t="shared" ca="1" si="1041"/>
        <v>-262.06163778184447</v>
      </c>
      <c r="M2099" s="60">
        <f t="shared" ca="1" si="1041"/>
        <v>-155.13607676919298</v>
      </c>
      <c r="N2099" s="60">
        <f t="shared" ca="1" si="1041"/>
        <v>643.30191995817017</v>
      </c>
      <c r="O2099" s="60">
        <f t="shared" ca="1" si="1041"/>
        <v>1884.4247346646257</v>
      </c>
      <c r="P2099" s="60">
        <f t="shared" ca="1" si="1041"/>
        <v>636.32875485711054</v>
      </c>
      <c r="Q2099" s="60">
        <f t="shared" ca="1" si="1041"/>
        <v>104.73174118662186</v>
      </c>
      <c r="R2099" s="60">
        <f t="shared" ca="1" si="1041"/>
        <v>0</v>
      </c>
      <c r="S2099" s="60">
        <f t="shared" ca="1" si="1041"/>
        <v>2625.4852307083588</v>
      </c>
      <c r="T2099" s="60">
        <f t="shared" ca="1" si="1041"/>
        <v>27.794524025320047</v>
      </c>
      <c r="U2099" s="60">
        <f t="shared" ca="1" si="1041"/>
        <v>-535.78545333612351</v>
      </c>
      <c r="V2099" s="60">
        <f t="shared" ca="1" si="1041"/>
        <v>-261.51409349484254</v>
      </c>
      <c r="W2099" s="60">
        <f t="shared" ca="1" si="1041"/>
        <v>0</v>
      </c>
      <c r="X2099" s="60">
        <f t="shared" ca="1" si="1041"/>
        <v>-769.50502280564638</v>
      </c>
      <c r="Y2099" s="60">
        <f t="shared" ca="1" si="1041"/>
        <v>192.52571164478229</v>
      </c>
      <c r="Z2099" s="60">
        <f t="shared" ca="1" si="1041"/>
        <v>4.1864648060864527</v>
      </c>
      <c r="AA2099" s="60">
        <f t="shared" ca="1" si="1041"/>
        <v>196.71217645086875</v>
      </c>
      <c r="AB2099" s="60">
        <f t="shared" ca="1" si="1041"/>
        <v>4.360924787403774</v>
      </c>
      <c r="AC2099" s="60">
        <f t="shared" ca="1" si="1041"/>
        <v>90.786784050537122</v>
      </c>
      <c r="AD2099" s="60">
        <f t="shared" ca="1" si="1041"/>
        <v>-2.9616672139911526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-3124065.2300971458</v>
      </c>
      <c r="I2100" s="60">
        <f t="shared" ca="1" si="1042"/>
        <v>-1860955.7024524966</v>
      </c>
      <c r="J2100" s="60">
        <f t="shared" ca="1" si="1042"/>
        <v>-122276.77632845491</v>
      </c>
      <c r="K2100" s="60">
        <f t="shared" ca="1" si="1042"/>
        <v>-439283.00958604109</v>
      </c>
      <c r="L2100" s="60">
        <f t="shared" ca="1" si="1042"/>
        <v>-23274.740199754597</v>
      </c>
      <c r="M2100" s="60">
        <f t="shared" ca="1" si="1042"/>
        <v>0</v>
      </c>
      <c r="N2100" s="60">
        <f t="shared" ca="1" si="1042"/>
        <v>-462557.74978579575</v>
      </c>
      <c r="O2100" s="60">
        <f t="shared" ca="1" si="1042"/>
        <v>-293861.83202662738</v>
      </c>
      <c r="P2100" s="60">
        <f t="shared" ca="1" si="1042"/>
        <v>-45525.132550757422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-339386.96457738476</v>
      </c>
      <c r="T2100" s="60">
        <f t="shared" ca="1" si="1042"/>
        <v>-11588.870260581769</v>
      </c>
      <c r="U2100" s="60">
        <f t="shared" ca="1" si="1042"/>
        <v>-220761.25075805525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-232350.121018637</v>
      </c>
      <c r="Y2100" s="60">
        <f t="shared" ca="1" si="1042"/>
        <v>-100354.08022442568</v>
      </c>
      <c r="Z2100" s="60">
        <f t="shared" ca="1" si="1042"/>
        <v>-1634.0136834396576</v>
      </c>
      <c r="AA2100" s="60">
        <f t="shared" ca="1" si="1042"/>
        <v>-101988.09390786533</v>
      </c>
      <c r="AB2100" s="60">
        <f t="shared" ca="1" si="1042"/>
        <v>-1316.8020776598937</v>
      </c>
      <c r="AC2100" s="60">
        <f t="shared" ca="1" si="1042"/>
        <v>-2043.224806537808</v>
      </c>
      <c r="AD2100" s="60">
        <f t="shared" ca="1" si="1042"/>
        <v>-1189.7951423142335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-1262544.0799822945</v>
      </c>
      <c r="I2101" s="60">
        <f t="shared" ca="1" si="1043"/>
        <v>-875962.38449778617</v>
      </c>
      <c r="J2101" s="60">
        <f t="shared" ca="1" si="1043"/>
        <v>-58448.765786575052</v>
      </c>
      <c r="K2101" s="60">
        <f t="shared" ca="1" si="1043"/>
        <v>-174575.34341675823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-174575.34341675823</v>
      </c>
      <c r="O2101" s="60">
        <f t="shared" ca="1" si="1043"/>
        <v>-99392.169752097383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-99392.169752097383</v>
      </c>
      <c r="T2101" s="60">
        <f t="shared" ca="1" si="1043"/>
        <v>-2971.3204180986177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-2971.3204180986177</v>
      </c>
      <c r="Y2101" s="60">
        <f t="shared" ca="1" si="1043"/>
        <v>-41463.357701039349</v>
      </c>
      <c r="Z2101" s="60">
        <f t="shared" ca="1" si="1043"/>
        <v>0</v>
      </c>
      <c r="AA2101" s="60">
        <f t="shared" ca="1" si="1043"/>
        <v>-41463.357701039349</v>
      </c>
      <c r="AB2101" s="60">
        <f t="shared" ca="1" si="1043"/>
        <v>-417.46388531384542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447617.65228565456</v>
      </c>
      <c r="I2102" s="60">
        <f t="shared" ca="1" si="1044"/>
        <v>2198309.3514863821</v>
      </c>
      <c r="J2102" s="60">
        <f t="shared" ca="1" si="1044"/>
        <v>-40698.845630011798</v>
      </c>
      <c r="K2102" s="60">
        <f t="shared" ca="1" si="1044"/>
        <v>-110978.03881863174</v>
      </c>
      <c r="L2102" s="60">
        <f t="shared" ca="1" si="1044"/>
        <v>-51086.25967123673</v>
      </c>
      <c r="M2102" s="60">
        <f t="shared" ca="1" si="1044"/>
        <v>-19284.957483329985</v>
      </c>
      <c r="N2102" s="60">
        <f t="shared" ca="1" si="1044"/>
        <v>-181349.25597319842</v>
      </c>
      <c r="O2102" s="60">
        <f t="shared" ca="1" si="1044"/>
        <v>104877.308303267</v>
      </c>
      <c r="P2102" s="60">
        <f t="shared" ca="1" si="1044"/>
        <v>72384.191297118683</v>
      </c>
      <c r="Q2102" s="60">
        <f t="shared" ca="1" si="1044"/>
        <v>-5847.5116960350388</v>
      </c>
      <c r="R2102" s="60">
        <f t="shared" ca="1" si="1044"/>
        <v>-270.93584633625238</v>
      </c>
      <c r="S2102" s="60">
        <f t="shared" ca="1" si="1044"/>
        <v>171143.05205801449</v>
      </c>
      <c r="T2102" s="60">
        <f t="shared" ca="1" si="1044"/>
        <v>-2663.9366340527195</v>
      </c>
      <c r="U2102" s="60">
        <f t="shared" ca="1" si="1044"/>
        <v>-278846.29869786621</v>
      </c>
      <c r="V2102" s="60">
        <f t="shared" ca="1" si="1044"/>
        <v>-955336.01937669504</v>
      </c>
      <c r="W2102" s="60">
        <f t="shared" ca="1" si="1044"/>
        <v>-520707.81063366646</v>
      </c>
      <c r="X2102" s="60">
        <f t="shared" ca="1" si="1044"/>
        <v>-1757554.065342281</v>
      </c>
      <c r="Y2102" s="60">
        <f t="shared" ca="1" si="1044"/>
        <v>-32070.370576711932</v>
      </c>
      <c r="Z2102" s="60">
        <f t="shared" ca="1" si="1044"/>
        <v>-306.25024027123425</v>
      </c>
      <c r="AA2102" s="60">
        <f t="shared" ca="1" si="1044"/>
        <v>-32376.620816983177</v>
      </c>
      <c r="AB2102" s="60">
        <f t="shared" ca="1" si="1044"/>
        <v>-340.72791179256308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-7366502.0230295816</v>
      </c>
      <c r="I2103" s="60">
        <f t="shared" ca="1" si="1045"/>
        <v>-4640737.2577141775</v>
      </c>
      <c r="J2103" s="60">
        <f t="shared" ca="1" si="1045"/>
        <v>-848577.51224648685</v>
      </c>
      <c r="K2103" s="60">
        <f t="shared" ca="1" si="1045"/>
        <v>-237794.16894749596</v>
      </c>
      <c r="L2103" s="60">
        <f t="shared" ca="1" si="1045"/>
        <v>-7742.1951559941972</v>
      </c>
      <c r="M2103" s="60">
        <f t="shared" ca="1" si="1045"/>
        <v>-4702.322486080905</v>
      </c>
      <c r="N2103" s="60">
        <f t="shared" ca="1" si="1045"/>
        <v>-250238.68658957101</v>
      </c>
      <c r="O2103" s="60">
        <f t="shared" ca="1" si="1045"/>
        <v>-18489.580691549425</v>
      </c>
      <c r="P2103" s="60">
        <f t="shared" ca="1" si="1045"/>
        <v>-884.65282002929666</v>
      </c>
      <c r="Q2103" s="60">
        <f t="shared" ca="1" si="1045"/>
        <v>641.95890973716087</v>
      </c>
      <c r="R2103" s="60">
        <f t="shared" ca="1" si="1045"/>
        <v>147.7130855784568</v>
      </c>
      <c r="S2103" s="60">
        <f t="shared" ca="1" si="1045"/>
        <v>-18584.561516263104</v>
      </c>
      <c r="T2103" s="60">
        <f t="shared" ca="1" si="1045"/>
        <v>-132.24395827438011</v>
      </c>
      <c r="U2103" s="60">
        <f t="shared" ca="1" si="1045"/>
        <v>-1211.4364212855294</v>
      </c>
      <c r="V2103" s="60">
        <f t="shared" ca="1" si="1045"/>
        <v>178.88527011504752</v>
      </c>
      <c r="W2103" s="60">
        <f t="shared" ca="1" si="1045"/>
        <v>-265.1742549928876</v>
      </c>
      <c r="X2103" s="60">
        <f t="shared" ca="1" si="1045"/>
        <v>-1429.9693644377494</v>
      </c>
      <c r="Y2103" s="60">
        <f t="shared" ca="1" si="1045"/>
        <v>-5385.9482223519954</v>
      </c>
      <c r="Z2103" s="60">
        <f t="shared" ca="1" si="1045"/>
        <v>-26.275700297053362</v>
      </c>
      <c r="AA2103" s="60">
        <f t="shared" ca="1" si="1045"/>
        <v>-5412.2239226490492</v>
      </c>
      <c r="AB2103" s="60">
        <f t="shared" ca="1" si="1045"/>
        <v>-353.26578843883755</v>
      </c>
      <c r="AC2103" s="60">
        <f t="shared" ca="1" si="1045"/>
        <v>-1599762.5329095128</v>
      </c>
      <c r="AD2103" s="60">
        <f t="shared" ca="1" si="1045"/>
        <v>-1406.0129780449367</v>
      </c>
    </row>
    <row r="2104" spans="3:30" collapsed="1">
      <c r="C2104" s="55" t="s">
        <v>455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-12193255.999999996</v>
      </c>
      <c r="I2104" s="60">
        <f t="shared" ca="1" si="1046"/>
        <v>-4472851.0988328485</v>
      </c>
      <c r="J2104" s="60">
        <f t="shared" ca="1" si="1046"/>
        <v>-1132054.2199755379</v>
      </c>
      <c r="K2104" s="60">
        <f t="shared" ca="1" si="1046"/>
        <v>-1176492.4808361682</v>
      </c>
      <c r="L2104" s="60">
        <f t="shared" ca="1" si="1046"/>
        <v>-116675.2239030927</v>
      </c>
      <c r="M2104" s="60">
        <f t="shared" ca="1" si="1046"/>
        <v>-35945.978641665359</v>
      </c>
      <c r="N2104" s="60">
        <f t="shared" ca="1" si="1046"/>
        <v>-1329113.683380926</v>
      </c>
      <c r="O2104" s="60">
        <f t="shared" ca="1" si="1046"/>
        <v>-367932.96964138502</v>
      </c>
      <c r="P2104" s="60">
        <f t="shared" ca="1" si="1046"/>
        <v>40901.611440590343</v>
      </c>
      <c r="Q2104" s="60">
        <f t="shared" ca="1" si="1046"/>
        <v>-17578.854687672119</v>
      </c>
      <c r="R2104" s="60">
        <f t="shared" ca="1" si="1046"/>
        <v>-686.0477566728008</v>
      </c>
      <c r="S2104" s="60">
        <f t="shared" ca="1" si="1046"/>
        <v>-345296.26064513967</v>
      </c>
      <c r="T2104" s="60">
        <f t="shared" ca="1" si="1046"/>
        <v>-22589.737423116116</v>
      </c>
      <c r="U2104" s="60">
        <f t="shared" ca="1" si="1046"/>
        <v>-682803.19206717366</v>
      </c>
      <c r="V2104" s="60">
        <f t="shared" ca="1" si="1046"/>
        <v>-1672004.5841355049</v>
      </c>
      <c r="W2104" s="60">
        <f t="shared" ca="1" si="1046"/>
        <v>-775514.19194779661</v>
      </c>
      <c r="X2104" s="60">
        <f t="shared" ca="1" si="1046"/>
        <v>-3152911.7055735909</v>
      </c>
      <c r="Y2104" s="60">
        <f t="shared" ca="1" si="1046"/>
        <v>-232147.66540888351</v>
      </c>
      <c r="Z2104" s="60">
        <f t="shared" ca="1" si="1046"/>
        <v>-2733.5956158794024</v>
      </c>
      <c r="AA2104" s="60">
        <f t="shared" ca="1" si="1046"/>
        <v>-234881.26102476293</v>
      </c>
      <c r="AB2104" s="60">
        <f t="shared" ca="1" si="1046"/>
        <v>-3005.519738515778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7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117120454.29228403</v>
      </c>
      <c r="I2106" s="15">
        <f t="shared" ca="1" si="1047"/>
        <v>58749340.530492887</v>
      </c>
      <c r="J2106" s="15">
        <f t="shared" ca="1" si="1047"/>
        <v>2815785.2350713797</v>
      </c>
      <c r="K2106" s="15">
        <f t="shared" ca="1" si="1047"/>
        <v>10324538.905080114</v>
      </c>
      <c r="L2106" s="15">
        <f t="shared" ca="1" si="1047"/>
        <v>298776.56322953559</v>
      </c>
      <c r="M2106" s="15">
        <f t="shared" ca="1" si="1047"/>
        <v>19882.151962896794</v>
      </c>
      <c r="N2106" s="15">
        <f t="shared" ca="1" si="1047"/>
        <v>10643197.620272545</v>
      </c>
      <c r="O2106" s="15">
        <f t="shared" ca="1" si="1047"/>
        <v>7943789.0714638028</v>
      </c>
      <c r="P2106" s="15">
        <f t="shared" ca="1" si="1047"/>
        <v>1504972.2154595582</v>
      </c>
      <c r="Q2106" s="15">
        <f t="shared" ca="1" si="1047"/>
        <v>661993.53439571266</v>
      </c>
      <c r="R2106" s="15">
        <f t="shared" ca="1" si="1047"/>
        <v>29765.049017487388</v>
      </c>
      <c r="S2106" s="15">
        <f t="shared" ca="1" si="1047"/>
        <v>10140519.870336561</v>
      </c>
      <c r="T2106" s="15">
        <f t="shared" ca="1" si="1047"/>
        <v>274446.0000862109</v>
      </c>
      <c r="U2106" s="15">
        <f t="shared" ca="1" si="1047"/>
        <v>4401620.6453215852</v>
      </c>
      <c r="V2106" s="15">
        <f t="shared" ca="1" si="1047"/>
        <v>23494228.134530772</v>
      </c>
      <c r="W2106" s="15">
        <f t="shared" ca="1" si="1047"/>
        <v>4122543.0989408931</v>
      </c>
      <c r="X2106" s="15">
        <f t="shared" ca="1" si="1047"/>
        <v>32292837.878879458</v>
      </c>
      <c r="Y2106" s="15">
        <f t="shared" ca="1" si="1047"/>
        <v>2406999.0100573334</v>
      </c>
      <c r="Z2106" s="15">
        <f t="shared" ca="1" si="1047"/>
        <v>40420.575453882993</v>
      </c>
      <c r="AA2106" s="15">
        <f t="shared" ca="1" si="1047"/>
        <v>2447419.5855112164</v>
      </c>
      <c r="AB2106" s="15">
        <f t="shared" ca="1" si="1047"/>
        <v>31353.571719967527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6333944.7934385994</v>
      </c>
      <c r="I2107" s="15">
        <f t="shared" ca="1" si="1048"/>
        <v>3165371.8382699098</v>
      </c>
      <c r="J2107" s="15">
        <f t="shared" ca="1" si="1048"/>
        <v>153603.54372166621</v>
      </c>
      <c r="K2107" s="15">
        <f t="shared" ca="1" si="1048"/>
        <v>561569.75897246785</v>
      </c>
      <c r="L2107" s="15">
        <f t="shared" ca="1" si="1048"/>
        <v>16228.941137936799</v>
      </c>
      <c r="M2107" s="15">
        <f t="shared" ca="1" si="1048"/>
        <v>1110.5754396818429</v>
      </c>
      <c r="N2107" s="15">
        <f t="shared" ca="1" si="1048"/>
        <v>578909.2755500864</v>
      </c>
      <c r="O2107" s="15">
        <f t="shared" ca="1" si="1048"/>
        <v>432038.90565653966</v>
      </c>
      <c r="P2107" s="15">
        <f t="shared" ca="1" si="1048"/>
        <v>81949.100623123522</v>
      </c>
      <c r="Q2107" s="15">
        <f t="shared" ca="1" si="1048"/>
        <v>35979.030817635103</v>
      </c>
      <c r="R2107" s="15">
        <f t="shared" ca="1" si="1048"/>
        <v>1615.995845592322</v>
      </c>
      <c r="S2107" s="15">
        <f t="shared" ca="1" si="1048"/>
        <v>551583.03294289066</v>
      </c>
      <c r="T2107" s="15">
        <f t="shared" ca="1" si="1048"/>
        <v>14833.597580690775</v>
      </c>
      <c r="U2107" s="15">
        <f t="shared" ca="1" si="1048"/>
        <v>238572.35701438622</v>
      </c>
      <c r="V2107" s="15">
        <f t="shared" ca="1" si="1048"/>
        <v>1273843.6588683377</v>
      </c>
      <c r="W2107" s="15">
        <f t="shared" ca="1" si="1048"/>
        <v>222753.7346281198</v>
      </c>
      <c r="X2107" s="15">
        <f t="shared" ca="1" si="1048"/>
        <v>1750003.3480915346</v>
      </c>
      <c r="Y2107" s="15">
        <f t="shared" ca="1" si="1048"/>
        <v>130573.52688376592</v>
      </c>
      <c r="Z2107" s="15">
        <f t="shared" ca="1" si="1048"/>
        <v>2187.718609120006</v>
      </c>
      <c r="AA2107" s="15">
        <f t="shared" ca="1" si="1048"/>
        <v>132761.24549288597</v>
      </c>
      <c r="AB2107" s="15">
        <f t="shared" ca="1" si="1048"/>
        <v>1712.5093696261724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1394643.815105902</v>
      </c>
      <c r="I2108" s="15">
        <f t="shared" ca="1" si="1049"/>
        <v>688412.0117336465</v>
      </c>
      <c r="J2108" s="15">
        <f t="shared" ca="1" si="1049"/>
        <v>32592.258459988538</v>
      </c>
      <c r="K2108" s="15">
        <f t="shared" ca="1" si="1049"/>
        <v>118362.20713796327</v>
      </c>
      <c r="L2108" s="15">
        <f t="shared" ca="1" si="1049"/>
        <v>3356.888058114087</v>
      </c>
      <c r="M2108" s="15">
        <f t="shared" ca="1" si="1049"/>
        <v>306.89443936271965</v>
      </c>
      <c r="N2108" s="15">
        <f t="shared" ca="1" si="1049"/>
        <v>122025.98963544011</v>
      </c>
      <c r="O2108" s="15">
        <f t="shared" ca="1" si="1049"/>
        <v>90505.687080658245</v>
      </c>
      <c r="P2108" s="15">
        <f t="shared" ca="1" si="1049"/>
        <v>17126.190588940841</v>
      </c>
      <c r="Q2108" s="15">
        <f t="shared" ca="1" si="1049"/>
        <v>9901.528771536452</v>
      </c>
      <c r="R2108" s="15">
        <f t="shared" ca="1" si="1049"/>
        <v>0</v>
      </c>
      <c r="S2108" s="15">
        <f t="shared" ca="1" si="1049"/>
        <v>117533.40644113552</v>
      </c>
      <c r="T2108" s="15">
        <f t="shared" ca="1" si="1049"/>
        <v>3107.1643039031374</v>
      </c>
      <c r="U2108" s="15">
        <f t="shared" ca="1" si="1049"/>
        <v>49983.477039023288</v>
      </c>
      <c r="V2108" s="15">
        <f t="shared" ca="1" si="1049"/>
        <v>351798.2892199296</v>
      </c>
      <c r="W2108" s="15">
        <f t="shared" ca="1" si="1049"/>
        <v>0</v>
      </c>
      <c r="X2108" s="15">
        <f t="shared" ca="1" si="1049"/>
        <v>404888.93056285614</v>
      </c>
      <c r="Y2108" s="15">
        <f t="shared" ca="1" si="1049"/>
        <v>26811.057810025617</v>
      </c>
      <c r="Z2108" s="15">
        <f t="shared" ca="1" si="1049"/>
        <v>447.12906534256462</v>
      </c>
      <c r="AA2108" s="15">
        <f t="shared" ca="1" si="1049"/>
        <v>27258.186875368185</v>
      </c>
      <c r="AB2108" s="15">
        <f t="shared" ca="1" si="1049"/>
        <v>361.72804699515802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34802671.711993605</v>
      </c>
      <c r="I2109" s="15">
        <f t="shared" ca="1" si="1050"/>
        <v>23475954.912742656</v>
      </c>
      <c r="J2109" s="15">
        <f t="shared" ca="1" si="1050"/>
        <v>1074145.796193267</v>
      </c>
      <c r="K2109" s="15">
        <f t="shared" ca="1" si="1050"/>
        <v>3903355.7793170549</v>
      </c>
      <c r="L2109" s="15">
        <f t="shared" ca="1" si="1050"/>
        <v>110893.79914867078</v>
      </c>
      <c r="M2109" s="15">
        <f t="shared" ca="1" si="1050"/>
        <v>0</v>
      </c>
      <c r="N2109" s="15">
        <f t="shared" ca="1" si="1050"/>
        <v>4014249.5784657253</v>
      </c>
      <c r="O2109" s="15">
        <f t="shared" ca="1" si="1050"/>
        <v>2962465.1493030763</v>
      </c>
      <c r="P2109" s="15">
        <f t="shared" ca="1" si="1050"/>
        <v>561067.71013227152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3523532.8594353474</v>
      </c>
      <c r="T2109" s="15">
        <f t="shared" ca="1" si="1050"/>
        <v>104388.66148783833</v>
      </c>
      <c r="U2109" s="15">
        <f t="shared" ca="1" si="1050"/>
        <v>1650375.8911215831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1754764.552609422</v>
      </c>
      <c r="Y2109" s="15">
        <f t="shared" ca="1" si="1050"/>
        <v>881201.84934596729</v>
      </c>
      <c r="Z2109" s="15">
        <f t="shared" ca="1" si="1050"/>
        <v>14736.805069371203</v>
      </c>
      <c r="AA2109" s="15">
        <f t="shared" ca="1" si="1050"/>
        <v>895938.6544153383</v>
      </c>
      <c r="AB2109" s="15">
        <f t="shared" ca="1" si="1050"/>
        <v>11964.046851796969</v>
      </c>
      <c r="AC2109" s="15">
        <f t="shared" ca="1" si="1050"/>
        <v>43494.593776863621</v>
      </c>
      <c r="AD2109" s="15">
        <f t="shared" ca="1" si="1050"/>
        <v>8626.7175031783008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14406897.476063527</v>
      </c>
      <c r="I2110" s="15">
        <f t="shared" ca="1" si="1051"/>
        <v>10834736.021606615</v>
      </c>
      <c r="J2110" s="15">
        <f t="shared" ca="1" si="1051"/>
        <v>507360.3986074354</v>
      </c>
      <c r="K2110" s="15">
        <f t="shared" ca="1" si="1051"/>
        <v>1531907.4660568251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1531907.4660568251</v>
      </c>
      <c r="O2110" s="15">
        <f t="shared" ca="1" si="1051"/>
        <v>988021.75958770898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988021.75958770898</v>
      </c>
      <c r="T2110" s="15">
        <f t="shared" ca="1" si="1051"/>
        <v>26396.399388986098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26396.399388986098</v>
      </c>
      <c r="Y2110" s="15">
        <f t="shared" ca="1" si="1051"/>
        <v>359435.24969814986</v>
      </c>
      <c r="Z2110" s="15">
        <f t="shared" ca="1" si="1051"/>
        <v>0</v>
      </c>
      <c r="AA2110" s="15">
        <f t="shared" ca="1" si="1051"/>
        <v>359435.24969814986</v>
      </c>
      <c r="AB2110" s="15">
        <f t="shared" ca="1" si="1051"/>
        <v>3747.8340120532653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230096977.59433237</v>
      </c>
      <c r="I2111" s="15">
        <f t="shared" ca="1" si="1052"/>
        <v>88370895.5666738</v>
      </c>
      <c r="J2111" s="15">
        <f t="shared" ca="1" si="1052"/>
        <v>5543695.4929167097</v>
      </c>
      <c r="K2111" s="15">
        <f t="shared" ca="1" si="1052"/>
        <v>18625316.961771067</v>
      </c>
      <c r="L2111" s="15">
        <f t="shared" ca="1" si="1052"/>
        <v>544306.27229153493</v>
      </c>
      <c r="M2111" s="15">
        <f t="shared" ca="1" si="1052"/>
        <v>35565.398841845468</v>
      </c>
      <c r="N2111" s="15">
        <f t="shared" ca="1" si="1052"/>
        <v>19205188.632904451</v>
      </c>
      <c r="O2111" s="15">
        <f t="shared" ca="1" si="1052"/>
        <v>17187531.467510108</v>
      </c>
      <c r="P2111" s="15">
        <f t="shared" ca="1" si="1052"/>
        <v>3239251.237528333</v>
      </c>
      <c r="Q2111" s="15">
        <f t="shared" ca="1" si="1052"/>
        <v>1433026.3141828575</v>
      </c>
      <c r="R2111" s="15">
        <f t="shared" ca="1" si="1052"/>
        <v>66398.051857078695</v>
      </c>
      <c r="S2111" s="15">
        <f t="shared" ca="1" si="1052"/>
        <v>21926207.071078379</v>
      </c>
      <c r="T2111" s="15">
        <f t="shared" ca="1" si="1052"/>
        <v>651949.88755445881</v>
      </c>
      <c r="U2111" s="15">
        <f t="shared" ca="1" si="1052"/>
        <v>11214799.770904174</v>
      </c>
      <c r="V2111" s="15">
        <f t="shared" ca="1" si="1052"/>
        <v>64302550.348048799</v>
      </c>
      <c r="W2111" s="15">
        <f t="shared" ca="1" si="1052"/>
        <v>11859498.764253464</v>
      </c>
      <c r="X2111" s="15">
        <f t="shared" ca="1" si="1052"/>
        <v>88028798.770760894</v>
      </c>
      <c r="Y2111" s="15">
        <f t="shared" ca="1" si="1052"/>
        <v>4596008.9427566146</v>
      </c>
      <c r="Z2111" s="15">
        <f t="shared" ca="1" si="1052"/>
        <v>75031.426112056215</v>
      </c>
      <c r="AA2111" s="15">
        <f t="shared" ca="1" si="1052"/>
        <v>4671040.3688686714</v>
      </c>
      <c r="AB2111" s="15">
        <f t="shared" ca="1" si="1052"/>
        <v>83694.586851012355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11407234.316781934</v>
      </c>
      <c r="I2112" s="15">
        <f t="shared" ca="1" si="1053"/>
        <v>8163873.3792472193</v>
      </c>
      <c r="J2112" s="15">
        <f t="shared" ca="1" si="1053"/>
        <v>1407225.1666029254</v>
      </c>
      <c r="K2112" s="15">
        <f t="shared" ca="1" si="1053"/>
        <v>406744.10652828275</v>
      </c>
      <c r="L2112" s="15">
        <f t="shared" ca="1" si="1053"/>
        <v>79989.346584463041</v>
      </c>
      <c r="M2112" s="15">
        <f t="shared" ca="1" si="1053"/>
        <v>9074.2915314800775</v>
      </c>
      <c r="N2112" s="15">
        <f t="shared" ca="1" si="1053"/>
        <v>495807.7446442261</v>
      </c>
      <c r="O2112" s="15">
        <f t="shared" ca="1" si="1053"/>
        <v>88856.152940423985</v>
      </c>
      <c r="P2112" s="15">
        <f t="shared" ca="1" si="1053"/>
        <v>24952.709848356382</v>
      </c>
      <c r="Q2112" s="15">
        <f t="shared" ca="1" si="1053"/>
        <v>48269.110392052564</v>
      </c>
      <c r="R2112" s="15">
        <f t="shared" ca="1" si="1053"/>
        <v>8440.8587950844249</v>
      </c>
      <c r="S2112" s="15">
        <f t="shared" ca="1" si="1053"/>
        <v>170518.83197591733</v>
      </c>
      <c r="T2112" s="15">
        <f t="shared" ca="1" si="1053"/>
        <v>610.79901337847741</v>
      </c>
      <c r="U2112" s="15">
        <f t="shared" ca="1" si="1053"/>
        <v>14147.961440414791</v>
      </c>
      <c r="V2112" s="15">
        <f t="shared" ca="1" si="1053"/>
        <v>70219.774569869071</v>
      </c>
      <c r="W2112" s="15">
        <f t="shared" ca="1" si="1053"/>
        <v>12166.909083961731</v>
      </c>
      <c r="X2112" s="15">
        <f t="shared" ca="1" si="1053"/>
        <v>97145.444107624091</v>
      </c>
      <c r="Y2112" s="15">
        <f t="shared" ca="1" si="1053"/>
        <v>24029.679273422829</v>
      </c>
      <c r="Z2112" s="15">
        <f t="shared" ca="1" si="1053"/>
        <v>409.87408635243503</v>
      </c>
      <c r="AA2112" s="15">
        <f t="shared" ca="1" si="1053"/>
        <v>24439.553359775266</v>
      </c>
      <c r="AB2112" s="15">
        <f t="shared" ca="1" si="1053"/>
        <v>591.85834380219603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1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193448584.26076669</v>
      </c>
      <c r="J2113" s="15">
        <f t="shared" ca="1" si="1054"/>
        <v>11534407.89157337</v>
      </c>
      <c r="K2113" s="15">
        <f t="shared" ca="1" si="1054"/>
        <v>35471795.184863776</v>
      </c>
      <c r="L2113" s="15">
        <f t="shared" ca="1" si="1054"/>
        <v>1053551.8104502552</v>
      </c>
      <c r="M2113" s="15">
        <f t="shared" ca="1" si="1054"/>
        <v>65939.312215266895</v>
      </c>
      <c r="N2113" s="15">
        <f t="shared" ca="1" si="1054"/>
        <v>36591286.3075293</v>
      </c>
      <c r="O2113" s="15">
        <f t="shared" ca="1" si="1054"/>
        <v>29693208.193542317</v>
      </c>
      <c r="P2113" s="15">
        <f t="shared" ca="1" si="1054"/>
        <v>5429319.1641805833</v>
      </c>
      <c r="Q2113" s="15">
        <f t="shared" ca="1" si="1054"/>
        <v>2189169.5185597944</v>
      </c>
      <c r="R2113" s="15">
        <f t="shared" ca="1" si="1054"/>
        <v>106219.95551524285</v>
      </c>
      <c r="S2113" s="15">
        <f t="shared" ca="1" si="1054"/>
        <v>37417916.831797935</v>
      </c>
      <c r="T2113" s="15">
        <f t="shared" ca="1" si="1054"/>
        <v>1075732.5094154666</v>
      </c>
      <c r="U2113" s="15">
        <f t="shared" ca="1" si="1054"/>
        <v>17569500.102841165</v>
      </c>
      <c r="V2113" s="15">
        <f t="shared" ca="1" si="1054"/>
        <v>89492640.205237716</v>
      </c>
      <c r="W2113" s="15">
        <f t="shared" ca="1" si="1054"/>
        <v>16216962.506906437</v>
      </c>
      <c r="X2113" s="15">
        <f t="shared" ca="1" si="1054"/>
        <v>124354835.32440077</v>
      </c>
      <c r="Y2113" s="15">
        <f t="shared" ca="1" si="1054"/>
        <v>8425059.3158252798</v>
      </c>
      <c r="Z2113" s="15">
        <f t="shared" ca="1" si="1054"/>
        <v>133233.52839612539</v>
      </c>
      <c r="AA2113" s="15">
        <f t="shared" ca="1" si="1054"/>
        <v>8558292.8442214038</v>
      </c>
      <c r="AB2113" s="15">
        <f t="shared" ca="1" si="1054"/>
        <v>133426.13519525365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1" t="s">
        <v>619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17226852.230175074</v>
      </c>
      <c r="J2116" s="5">
        <f>VLOOKUP(CONCATENATE($F2116," ",$G2116),AllocFactorMatrix,(J$4+1),FALSE)*$E2123</f>
        <v>851584.86113903672</v>
      </c>
      <c r="K2116" s="5">
        <f>VLOOKUP(CONCATENATE($F2116," ",$G2116),AllocFactorMatrix,(K$4+1),FALSE)*$E2123</f>
        <v>3119306.5413551726</v>
      </c>
      <c r="L2116" s="5">
        <f>VLOOKUP(CONCATENATE($F2116," ",$G2116),AllocFactorMatrix,(L$4+1),FALSE)*$E2123</f>
        <v>98184.695142969955</v>
      </c>
      <c r="M2116" s="5">
        <f>VLOOKUP(CONCATENATE($F2116," ",$G2116),AllocFactorMatrix,(M$4+1),FALSE)*$E2123</f>
        <v>9207.446535939438</v>
      </c>
      <c r="N2116" s="5">
        <f t="shared" ref="N2116:N2147" si="1056">SUBTOTAL(9,K2116:M2116)</f>
        <v>3226698.6830340819</v>
      </c>
      <c r="O2116" s="5">
        <f>VLOOKUP(CONCATENATE($F2116," ",$G2116),AllocFactorMatrix,(O$4+1),FALSE)*$E2123</f>
        <v>2371158.2131355139</v>
      </c>
      <c r="P2116" s="5">
        <f>VLOOKUP(CONCATENATE($F2116," ",$G2116),AllocFactorMatrix,(P$4+1),FALSE)*$E2123</f>
        <v>441815.85630760517</v>
      </c>
      <c r="Q2116" s="5">
        <f>VLOOKUP(CONCATENATE($F2116," ",$G2116),AllocFactorMatrix,(Q$4+1),FALSE)*$E2123</f>
        <v>199648.35885395019</v>
      </c>
      <c r="R2116" s="5">
        <f>VLOOKUP(CONCATENATE($F2116," ",$G2116),AllocFactorMatrix,(R$4+1),FALSE)*$E2123</f>
        <v>8977.9635289347607</v>
      </c>
      <c r="S2116" s="5">
        <f>SUBTOTAL(9,O2116:R2116)</f>
        <v>3021600.3918260043</v>
      </c>
      <c r="T2116" s="5">
        <f>VLOOKUP(CONCATENATE($F2116," ",$G2116),AllocFactorMatrix,(T$4+1),FALSE)*$E2123</f>
        <v>82830.629724281069</v>
      </c>
      <c r="U2116" s="5">
        <f>VLOOKUP(CONCATENATE($F2116," ",$G2116),AllocFactorMatrix,(U$4+1),FALSE)*$E2123</f>
        <v>1355509.1426025149</v>
      </c>
      <c r="V2116" s="5">
        <f>VLOOKUP(CONCATENATE($F2116," ",$G2116),AllocFactorMatrix,(V$4+1),FALSE)*$E2123</f>
        <v>7163903.9063522108</v>
      </c>
      <c r="W2116" s="5">
        <f>VLOOKUP(CONCATENATE($F2116," ",$G2116),AllocFactorMatrix,(W$4+1),FALSE)*$E2123</f>
        <v>1293682.3090531109</v>
      </c>
      <c r="X2116" s="5">
        <f>SUBTOTAL(9,T2116:W2116)</f>
        <v>9895925.9877321161</v>
      </c>
      <c r="Y2116" s="5">
        <f>VLOOKUP(CONCATENATE($F2116," ",$G2116),AllocFactorMatrix,(Y$4+1),FALSE)*$E2123</f>
        <v>728178.92469883151</v>
      </c>
      <c r="Z2116" s="5">
        <f>VLOOKUP(CONCATENATE($F2116," ",$G2116),AllocFactorMatrix,(Z$4+1),FALSE)*$E2123</f>
        <v>12196.718645489316</v>
      </c>
      <c r="AA2116" s="5">
        <f t="shared" ref="AA2116:AA2131" si="1057">SUBTOTAL(9,Y2116:Z2116)</f>
        <v>740375.64334432082</v>
      </c>
      <c r="AB2116" s="5">
        <f>VLOOKUP(CONCATENATE($F2116," ",$G2116),AllocFactorMatrix,(AB$4+1),FALSE)*$E2123</f>
        <v>9449.2027493723672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577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17226852.230175074</v>
      </c>
      <c r="J2123" s="5">
        <f>VLOOKUP(CONCATENATE($F2123," ",$G2123),AllocFactorMatrix,(J$4+1),FALSE)*$E2123</f>
        <v>851584.86113903672</v>
      </c>
      <c r="K2123" s="5">
        <f>VLOOKUP(CONCATENATE($F2123," ",$G2123),AllocFactorMatrix,(K$4+1),FALSE)*$E2123</f>
        <v>3119306.5413551726</v>
      </c>
      <c r="L2123" s="5">
        <f>VLOOKUP(CONCATENATE($F2123," ",$G2123),AllocFactorMatrix,(L$4+1),FALSE)*$E2123</f>
        <v>98184.695142969955</v>
      </c>
      <c r="M2123" s="5">
        <f>VLOOKUP(CONCATENATE($F2123," ",$G2123),AllocFactorMatrix,(M$4+1),FALSE)*$E2123</f>
        <v>9207.446535939438</v>
      </c>
      <c r="N2123" s="5">
        <f t="shared" si="1056"/>
        <v>3226698.6830340819</v>
      </c>
      <c r="O2123" s="5">
        <f>VLOOKUP(CONCATENATE($F2123," ",$G2123),AllocFactorMatrix,(O$4+1),FALSE)*$E2123</f>
        <v>2371158.2131355139</v>
      </c>
      <c r="P2123" s="5">
        <f>VLOOKUP(CONCATENATE($F2123," ",$G2123),AllocFactorMatrix,(P$4+1),FALSE)*$E2123</f>
        <v>441815.85630760517</v>
      </c>
      <c r="Q2123" s="5">
        <f>VLOOKUP(CONCATENATE($F2123," ",$G2123),AllocFactorMatrix,(Q$4+1),FALSE)*$E2123</f>
        <v>199648.35885395019</v>
      </c>
      <c r="R2123" s="5">
        <f>VLOOKUP(CONCATENATE($F2123," ",$G2123),AllocFactorMatrix,(R$4+1),FALSE)*$E2123</f>
        <v>8977.9635289347607</v>
      </c>
      <c r="S2123" s="5">
        <f t="shared" si="1058"/>
        <v>3021600.3918260043</v>
      </c>
      <c r="T2123" s="5">
        <f>VLOOKUP(CONCATENATE($F2123," ",$G2123),AllocFactorMatrix,(T$4+1),FALSE)*$E2123</f>
        <v>82830.629724281069</v>
      </c>
      <c r="U2123" s="5">
        <f>VLOOKUP(CONCATENATE($F2123," ",$G2123),AllocFactorMatrix,(U$4+1),FALSE)*$E2123</f>
        <v>1355509.1426025149</v>
      </c>
      <c r="V2123" s="5">
        <f>VLOOKUP(CONCATENATE($F2123," ",$G2123),AllocFactorMatrix,(V$4+1),FALSE)*$E2123</f>
        <v>7163903.9063522108</v>
      </c>
      <c r="W2123" s="5">
        <f>VLOOKUP(CONCATENATE($F2123," ",$G2123),AllocFactorMatrix,(W$4+1),FALSE)*$E2123</f>
        <v>1293682.3090531109</v>
      </c>
      <c r="X2123" s="5">
        <f t="shared" si="1059"/>
        <v>9895925.9877321161</v>
      </c>
      <c r="Y2123" s="5">
        <f>VLOOKUP(CONCATENATE($F2123," ",$G2123),AllocFactorMatrix,(Y$4+1),FALSE)*$E2123</f>
        <v>728178.92469883151</v>
      </c>
      <c r="Z2123" s="5">
        <f>VLOOKUP(CONCATENATE($F2123," ",$G2123),AllocFactorMatrix,(Z$4+1),FALSE)*$E2123</f>
        <v>12196.718645489316</v>
      </c>
      <c r="AA2123" s="5">
        <f t="shared" si="1057"/>
        <v>740375.64334432082</v>
      </c>
      <c r="AB2123" s="5">
        <f>VLOOKUP(CONCATENATE($F2123," ",$G2123),AllocFactorMatrix,(AB$4+1),FALSE)*$E2123</f>
        <v>9449.2027493723672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158473.7641912087</v>
      </c>
      <c r="J2124" s="5">
        <f>VLOOKUP(CONCATENATE($F2124," ",$G2124),AllocFactorMatrix,(J$4+1),FALSE)*$E2131</f>
        <v>7833.9244262258007</v>
      </c>
      <c r="K2124" s="5">
        <f>VLOOKUP(CONCATENATE($F2124," ",$G2124),AllocFactorMatrix,(K$4+1),FALSE)*$E2131</f>
        <v>28695.216204904471</v>
      </c>
      <c r="L2124" s="5">
        <f>VLOOKUP(CONCATENATE($F2124," ",$G2124),AllocFactorMatrix,(L$4+1),FALSE)*$E2131</f>
        <v>903.22352669966597</v>
      </c>
      <c r="M2124" s="5">
        <f>VLOOKUP(CONCATENATE($F2124," ",$G2124),AllocFactorMatrix,(M$4+1),FALSE)*$E2131</f>
        <v>84.701412169993318</v>
      </c>
      <c r="N2124" s="5">
        <f t="shared" si="1056"/>
        <v>29683.14114377413</v>
      </c>
      <c r="O2124" s="5">
        <f>VLOOKUP(CONCATENATE($F2124," ",$G2124),AllocFactorMatrix,(O$4+1),FALSE)*$E2131</f>
        <v>21812.828165454484</v>
      </c>
      <c r="P2124" s="5">
        <f>VLOOKUP(CONCATENATE($F2124," ",$G2124),AllocFactorMatrix,(P$4+1),FALSE)*$E2131</f>
        <v>4064.3653810291489</v>
      </c>
      <c r="Q2124" s="5">
        <f>VLOOKUP(CONCATENATE($F2124," ",$G2124),AllocFactorMatrix,(Q$4+1),FALSE)*$E2131</f>
        <v>1836.6110372017265</v>
      </c>
      <c r="R2124" s="5">
        <f>VLOOKUP(CONCATENATE($F2124," ",$G2124),AllocFactorMatrix,(R$4+1),FALSE)*$E2131</f>
        <v>82.590345362660599</v>
      </c>
      <c r="S2124" s="5">
        <f t="shared" si="1058"/>
        <v>27796.394929048023</v>
      </c>
      <c r="T2124" s="5">
        <f>VLOOKUP(CONCATENATE($F2124," ",$G2124),AllocFactorMatrix,(T$4+1),FALSE)*$E2131</f>
        <v>761.97795786175595</v>
      </c>
      <c r="U2124" s="5">
        <f>VLOOKUP(CONCATENATE($F2124," ",$G2124),AllocFactorMatrix,(U$4+1),FALSE)*$E2131</f>
        <v>12469.639453198895</v>
      </c>
      <c r="V2124" s="5">
        <f>VLOOKUP(CONCATENATE($F2124," ",$G2124),AllocFactorMatrix,(V$4+1),FALSE)*$E2131</f>
        <v>65902.394887623712</v>
      </c>
      <c r="W2124" s="5">
        <f>VLOOKUP(CONCATENATE($F2124," ",$G2124),AllocFactorMatrix,(W$4+1),FALSE)*$E2131</f>
        <v>11900.880233018492</v>
      </c>
      <c r="X2124" s="5">
        <f>SUBTOTAL(9,T2124:W2124)</f>
        <v>91034.892531702848</v>
      </c>
      <c r="Y2124" s="5">
        <f>VLOOKUP(CONCATENATE($F2124," ",$G2124),AllocFactorMatrix,(Y$4+1),FALSE)*$E2131</f>
        <v>6698.6849170040023</v>
      </c>
      <c r="Z2124" s="5">
        <f>VLOOKUP(CONCATENATE($F2124," ",$G2124),AllocFactorMatrix,(Z$4+1),FALSE)*$E2131</f>
        <v>112.20041181674134</v>
      </c>
      <c r="AA2124" s="5">
        <f t="shared" si="1057"/>
        <v>6810.8853288207438</v>
      </c>
      <c r="AB2124" s="5">
        <f>VLOOKUP(CONCATENATE($F2124," ",$G2124),AllocFactorMatrix,(AB$4+1),FALSE)*$E2131</f>
        <v>86.925383017796932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618</v>
      </c>
      <c r="E2131" s="61">
        <f>14872024+38037+2247348</f>
        <v>17157409</v>
      </c>
      <c r="F2131" s="61" t="s">
        <v>578</v>
      </c>
      <c r="G2131" s="55" t="str">
        <f>$G$15</f>
        <v>TOTAL</v>
      </c>
      <c r="H2131" s="4">
        <f t="shared" si="1055"/>
        <v>17157409</v>
      </c>
      <c r="I2131" s="5">
        <f>VLOOKUP(CONCATENATE($F2131," ",$G2131),AllocFactorMatrix,(I$4+1),FALSE)*$E2131</f>
        <v>8433080.1597655714</v>
      </c>
      <c r="J2131" s="5">
        <f>VLOOKUP(CONCATENATE($F2131," ",$G2131),AllocFactorMatrix,(J$4+1),FALSE)*$E2131</f>
        <v>415043.14735070668</v>
      </c>
      <c r="K2131" s="5">
        <f>VLOOKUP(CONCATENATE($F2131," ",$G2131),AllocFactorMatrix,(K$4+1),FALSE)*$E2131</f>
        <v>1518392.1440127189</v>
      </c>
      <c r="L2131" s="5">
        <f>VLOOKUP(CONCATENATE($F2131," ",$G2131),AllocFactorMatrix,(L$4+1),FALSE)*$E2131</f>
        <v>47632.236322055287</v>
      </c>
      <c r="M2131" s="5">
        <f>VLOOKUP(CONCATENATE($F2131," ",$G2131),AllocFactorMatrix,(M$4+1),FALSE)*$E2131</f>
        <v>4727.8734623470282</v>
      </c>
      <c r="N2131" s="5">
        <f t="shared" si="1056"/>
        <v>1570752.2537971213</v>
      </c>
      <c r="O2131" s="5">
        <f>VLOOKUP(CONCATENATE($F2131," ",$G2131),AllocFactorMatrix,(O$4+1),FALSE)*$E2131</f>
        <v>1152939.6323067769</v>
      </c>
      <c r="P2131" s="5">
        <f>VLOOKUP(CONCATENATE($F2131," ",$G2131),AllocFactorMatrix,(P$4+1),FALSE)*$E2131</f>
        <v>214736.93787006225</v>
      </c>
      <c r="Q2131" s="5">
        <f>VLOOKUP(CONCATENATE($F2131," ",$G2131),AllocFactorMatrix,(Q$4+1),FALSE)*$E2131</f>
        <v>102557.85521641067</v>
      </c>
      <c r="R2131" s="5">
        <f>VLOOKUP(CONCATENATE($F2131," ",$G2131),AllocFactorMatrix,(R$4+1),FALSE)*$E2131</f>
        <v>3579.5785158696235</v>
      </c>
      <c r="S2131" s="5">
        <f t="shared" si="1058"/>
        <v>1473814.0039091194</v>
      </c>
      <c r="T2131" s="5">
        <f>VLOOKUP(CONCATENATE($F2131," ",$G2131),AllocFactorMatrix,(T$4+1),FALSE)*$E2131</f>
        <v>40272.171061903304</v>
      </c>
      <c r="U2131" s="5">
        <f>VLOOKUP(CONCATENATE($F2131," ",$G2131),AllocFactorMatrix,(U$4+1),FALSE)*$E2131</f>
        <v>659088.82519925106</v>
      </c>
      <c r="V2131" s="5">
        <f>VLOOKUP(CONCATENATE($F2131," ",$G2131),AllocFactorMatrix,(V$4+1),FALSE)*$E2131</f>
        <v>3682810.4717676933</v>
      </c>
      <c r="W2131" s="5">
        <f>VLOOKUP(CONCATENATE($F2131," ",$G2131),AllocFactorMatrix,(W$4+1),FALSE)*$E2131</f>
        <v>515800.42455313605</v>
      </c>
      <c r="X2131" s="5">
        <f t="shared" si="1060"/>
        <v>4897971.8925819844</v>
      </c>
      <c r="Y2131" s="5">
        <f>VLOOKUP(CONCATENATE($F2131," ",$G2131),AllocFactorMatrix,(Y$4+1),FALSE)*$E2131</f>
        <v>352794.17529854988</v>
      </c>
      <c r="Z2131" s="5">
        <f>VLOOKUP(CONCATENATE($F2131," ",$G2131),AllocFactorMatrix,(Z$4+1),FALSE)*$E2131</f>
        <v>5904.1960350296113</v>
      </c>
      <c r="AA2131" s="5">
        <f t="shared" si="1057"/>
        <v>358698.37133357947</v>
      </c>
      <c r="AB2131" s="5">
        <f>VLOOKUP(CONCATENATE($F2131," ",$G2131),AllocFactorMatrix,(AB$4+1),FALSE)*$E2131</f>
        <v>4601.5867551516294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579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2277027.1243607164</v>
      </c>
      <c r="I2140" s="5">
        <f ca="1">VLOOKUP(CONCATENATE($F2140," ",$G2140),AllocFactorMatrix,(I$4+1),FALSE)*$E2147</f>
        <v>1121624.830269078</v>
      </c>
      <c r="J2140" s="5">
        <f ca="1">VLOOKUP(CONCATENATE($F2140," ",$G2140),AllocFactorMatrix,(J$4+1),FALSE)*$E2147</f>
        <v>55445.923176940225</v>
      </c>
      <c r="K2140" s="5">
        <f ca="1">VLOOKUP(CONCATENATE($F2140," ",$G2140),AllocFactorMatrix,(K$4+1),FALSE)*$E2147</f>
        <v>203095.2389477345</v>
      </c>
      <c r="L2140" s="5">
        <f ca="1">VLOOKUP(CONCATENATE($F2140," ",$G2140),AllocFactorMatrix,(L$4+1),FALSE)*$E2147</f>
        <v>6392.7170531975735</v>
      </c>
      <c r="M2140" s="5">
        <f ca="1">VLOOKUP(CONCATENATE($F2140," ",$G2140),AllocFactorMatrix,(M$4+1),FALSE)*$E2147</f>
        <v>599.48854962574478</v>
      </c>
      <c r="N2140" s="5">
        <f t="shared" ca="1" si="1056"/>
        <v>210087.44455055782</v>
      </c>
      <c r="O2140" s="5">
        <f ca="1">VLOOKUP(CONCATENATE($F2140," ",$G2140),AllocFactorMatrix,(O$4+1),FALSE)*$E2147</f>
        <v>154383.97525060925</v>
      </c>
      <c r="P2140" s="5">
        <f ca="1">VLOOKUP(CONCATENATE($F2140," ",$G2140),AllocFactorMatrix,(P$4+1),FALSE)*$E2147</f>
        <v>28766.232403920068</v>
      </c>
      <c r="Q2140" s="5">
        <f ca="1">VLOOKUP(CONCATENATE($F2140," ",$G2140),AllocFactorMatrix,(Q$4+1),FALSE)*$E2147</f>
        <v>12998.924796070309</v>
      </c>
      <c r="R2140" s="5">
        <f ca="1">VLOOKUP(CONCATENATE($F2140," ",$G2140),AllocFactorMatrix,(R$4+1),FALSE)*$E2147</f>
        <v>584.5471177644788</v>
      </c>
      <c r="S2140" s="5">
        <f t="shared" ca="1" si="1058"/>
        <v>196733.67956836411</v>
      </c>
      <c r="T2140" s="5">
        <f ca="1">VLOOKUP(CONCATENATE($F2140," ",$G2140),AllocFactorMatrix,(T$4+1),FALSE)*$E2147</f>
        <v>5393.027685164825</v>
      </c>
      <c r="U2140" s="5">
        <f ca="1">VLOOKUP(CONCATENATE($F2140," ",$G2140),AllocFactorMatrix,(U$4+1),FALSE)*$E2147</f>
        <v>88255.979193726336</v>
      </c>
      <c r="V2140" s="5">
        <f ca="1">VLOOKUP(CONCATENATE($F2140," ",$G2140),AllocFactorMatrix,(V$4+1),FALSE)*$E2147</f>
        <v>466435.32989454467</v>
      </c>
      <c r="W2140" s="5">
        <f ca="1">VLOOKUP(CONCATENATE($F2140," ",$G2140),AllocFactorMatrix,(W$4+1),FALSE)*$E2147</f>
        <v>84230.48975669175</v>
      </c>
      <c r="X2140" s="5">
        <f ca="1">SUBTOTAL(9,T2140:W2140)</f>
        <v>644314.82653012755</v>
      </c>
      <c r="Y2140" s="5">
        <f ca="1">VLOOKUP(CONCATENATE($F2140," ",$G2140),AllocFactorMatrix,(Y$4+1),FALSE)*$E2147</f>
        <v>47411.073822889935</v>
      </c>
      <c r="Z2140" s="5">
        <f ca="1">VLOOKUP(CONCATENATE($F2140," ",$G2140),AllocFactorMatrix,(Z$4+1),FALSE)*$E2147</f>
        <v>794.1173638573448</v>
      </c>
      <c r="AA2140" s="5">
        <f t="shared" ca="1" si="1062"/>
        <v>48205.191186747281</v>
      </c>
      <c r="AB2140" s="5">
        <f ca="1">VLOOKUP(CONCATENATE($F2140," ",$G2140),AllocFactorMatrix,(AB$4+1),FALSE)*$E2147</f>
        <v>615.22907890150145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202.58932056550501</v>
      </c>
      <c r="K2141" s="5">
        <f ca="1">VLOOKUP(CONCATENATE($F2141," ",$G2141),AllocFactorMatrix,(K$4+1),FALSE)*$E2147</f>
        <v>742.07307067839508</v>
      </c>
      <c r="L2141" s="5">
        <f ca="1">VLOOKUP(CONCATENATE($F2141," ",$G2141),AllocFactorMatrix,(L$4+1),FALSE)*$E2147</f>
        <v>23.357825610403761</v>
      </c>
      <c r="M2141" s="5">
        <f ca="1">VLOOKUP(CONCATENATE($F2141," ",$G2141),AllocFactorMatrix,(M$4+1),FALSE)*$E2147</f>
        <v>2.1904221446165826</v>
      </c>
      <c r="N2141" s="5">
        <f t="shared" ca="1" si="1056"/>
        <v>767.62131843341547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105.10658212583095</v>
      </c>
      <c r="Q2141" s="5">
        <f ca="1">VLOOKUP(CONCATENATE($F2141," ",$G2141),AllocFactorMatrix,(Q$4+1),FALSE)*$E2147</f>
        <v>47.495707378053353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19.705142450994419</v>
      </c>
      <c r="U2141" s="5">
        <f ca="1">VLOOKUP(CONCATENATE($F2141," ",$G2141),AllocFactorMatrix,(U$4+1),FALSE)*$E2147</f>
        <v>322.47129881203745</v>
      </c>
      <c r="V2141" s="5">
        <f ca="1">VLOOKUP(CONCATENATE($F2141," ",$G2141),AllocFactorMatrix,(V$4+1),FALSE)*$E2147</f>
        <v>1704.2698751633932</v>
      </c>
      <c r="W2141" s="5">
        <f ca="1">VLOOKUP(CONCATENATE($F2141," ",$G2141),AllocFactorMatrix,(W$4+1),FALSE)*$E2147</f>
        <v>307.76289243579322</v>
      </c>
      <c r="X2141" s="5">
        <f t="shared" ref="X2141:X2147" ca="1" si="1064">SUBTOTAL(9,T2141:W2141)</f>
        <v>2354.2092088622185</v>
      </c>
      <c r="Y2141" s="5">
        <f ca="1">VLOOKUP(CONCATENATE($F2141," ",$G2141),AllocFactorMatrix,(Y$4+1),FALSE)*$E2147</f>
        <v>173.23144214604676</v>
      </c>
      <c r="Z2141" s="5">
        <f ca="1">VLOOKUP(CONCATENATE($F2141," ",$G2141),AllocFactorMatrix,(Z$4+1),FALSE)*$E2147</f>
        <v>2.9015604389835237</v>
      </c>
      <c r="AA2141" s="5">
        <f t="shared" ca="1" si="1062"/>
        <v>176.13300258503028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1830.0203734178504</v>
      </c>
      <c r="I2142" s="5">
        <f ca="1">VLOOKUP(CONCATENATE($F2142," ",$G2142),AllocFactorMatrix,(I$4+1),FALSE)*$E2147</f>
        <v>890.97732029982865</v>
      </c>
      <c r="J2142" s="5">
        <f ca="1">VLOOKUP(CONCATENATE($F2142," ",$G2142),AllocFactorMatrix,(J$4+1),FALSE)*$E2147</f>
        <v>42.99973101438249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4.8320039037065721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21.970640342576576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153.22943738207596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470.66164905771592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0.47499591057121515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783625.92207441793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134124.43651871831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3585.2544038492856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30326.441910161146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30832.405674464961</v>
      </c>
      <c r="AB2143" s="5">
        <f ca="1">VLOOKUP(CONCATENATE($F2143," ",$G2143),AllocFactorMatrix,(AB$4+1),FALSE)*$E2147</f>
        <v>409.91542726691529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483901.56766430853</v>
      </c>
      <c r="I2144" s="5">
        <f ca="1">VLOOKUP(CONCATENATE($F2144," ",$G2144),AllocFactorMatrix,(I$4+1),FALSE)*$E2147</f>
        <v>361813.90457595669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52633.293960525734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52633.293960525734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12370.344741466586</v>
      </c>
      <c r="Z2144" s="5">
        <f ca="1">VLOOKUP(CONCATENATE($F2144," ",$G2144),AllocFactorMatrix,(Z$4+1),FALSE)*$E2147</f>
        <v>0</v>
      </c>
      <c r="AA2144" s="5">
        <f t="shared" ca="1" si="1062"/>
        <v>12370.344741466586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224925.28243040037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44588.385155014155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174.02087440178829</v>
      </c>
      <c r="S2145" s="5">
        <f t="shared" ca="1" si="1058"/>
        <v>56784.015650695852</v>
      </c>
      <c r="T2145" s="5">
        <f ca="1">VLOOKUP(CONCATENATE($F2145," ",$G2145),AllocFactorMatrix,(T$4+1),FALSE)*$E2147</f>
        <v>1708.7114139609118</v>
      </c>
      <c r="U2145" s="5">
        <f ca="1">VLOOKUP(CONCATENATE($F2145," ",$G2145),AllocFactorMatrix,(U$4+1),FALSE)*$E2147</f>
        <v>30002.412643420008</v>
      </c>
      <c r="V2145" s="5">
        <f ca="1">VLOOKUP(CONCATENATE($F2145," ",$G2145),AllocFactorMatrix,(V$4+1),FALSE)*$E2147</f>
        <v>170341.24262172289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234370.08718377599</v>
      </c>
      <c r="Y2145" s="5">
        <f ca="1">VLOOKUP(CONCATENATE($F2145," ",$G2145),AllocFactorMatrix,(Y$4+1),FALSE)*$E2147</f>
        <v>12080.337587125006</v>
      </c>
      <c r="Z2145" s="5">
        <f ca="1">VLOOKUP(CONCATENATE($F2145," ",$G2145),AllocFactorMatrix,(Z$4+1),FALSE)*$E2147</f>
        <v>196.64863799412061</v>
      </c>
      <c r="AA2145" s="5">
        <f t="shared" ca="1" si="1062"/>
        <v>12276.986225119126</v>
      </c>
      <c r="AB2145" s="5">
        <f ca="1">VLOOKUP(CONCATENATE($F2145," ",$G2145),AllocFactorMatrix,(AB$4+1),FALSE)*$E2147</f>
        <v>219.34573719023118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451817.42447343632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55245.816082298566</v>
      </c>
      <c r="K2146" s="5">
        <f ca="1">VLOOKUP(CONCATENATE($F2146," ",$G2146),AllocFactorMatrix,(K$4+1),FALSE)*$E2147</f>
        <v>15907.817467355319</v>
      </c>
      <c r="L2146" s="5">
        <f ca="1">VLOOKUP(CONCATENATE($F2146," ",$G2146),AllocFactorMatrix,(L$4+1),FALSE)*$E2147</f>
        <v>2659.1971737131707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18987.155042388848</v>
      </c>
      <c r="O2146" s="5">
        <f ca="1">VLOOKUP(CONCATENATE($F2146," ",$G2146),AllocFactorMatrix,(O$4+1),FALSE)*$E2147</f>
        <v>2968.4359123038334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1458.1884467390626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5443.5053710990233</v>
      </c>
      <c r="T2146" s="5">
        <f ca="1">VLOOKUP(CONCATENATE($F2146," ",$G2146),AllocFactorMatrix,(T$4+1),FALSE)*$E2147</f>
        <v>20.644735335385985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812.46698167786303</v>
      </c>
      <c r="Z2146" s="5">
        <f ca="1">VLOOKUP(CONCATENATE($F2146," ",$G2146),AllocFactorMatrix,(Z$4+1),FALSE)*$E2147</f>
        <v>12.871709774224065</v>
      </c>
      <c r="AA2146" s="5">
        <f t="shared" ca="1" si="1062"/>
        <v>825.33869145208712</v>
      </c>
      <c r="AB2146" s="5">
        <f ca="1">VLOOKUP(CONCATENATE($F2146," ",$G2146),AllocFactorMatrix,(AB$4+1),FALSE)*$E2147</f>
        <v>23.151195992083533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9836.0680588000469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580</v>
      </c>
      <c r="G2147" s="55" t="str">
        <f>$G$15</f>
        <v>TOTAL</v>
      </c>
      <c r="H2147" s="4">
        <f t="shared" ca="1" si="1061"/>
        <v>4994825</v>
      </c>
      <c r="I2147" s="5">
        <f ca="1">VLOOKUP(CONCATENATE($F2147," ",$G2147),AllocFactorMatrix,(I$4+1),FALSE)*$E2147</f>
        <v>2819803.127972994</v>
      </c>
      <c r="J2147" s="5">
        <f ca="1">VLOOKUP(CONCATENATE($F2147," ",$G2147),AllocFactorMatrix,(J$4+1),FALSE)*$E2147</f>
        <v>179895.18396857422</v>
      </c>
      <c r="K2147" s="5">
        <f ca="1">VLOOKUP(CONCATENATE($F2147," ",$G2147),AllocFactorMatrix,(K$4+1),FALSE)*$E2147</f>
        <v>455565.4033720193</v>
      </c>
      <c r="L2147" s="5">
        <f ca="1">VLOOKUP(CONCATENATE($F2147," ",$G2147),AllocFactorMatrix,(L$4+1),FALSE)*$E2147</f>
        <v>14779.594335607268</v>
      </c>
      <c r="M2147" s="5">
        <f ca="1">VLOOKUP(CONCATENATE($F2147," ",$G2147),AllocFactorMatrix,(M$4+1),FALSE)*$E2147</f>
        <v>1165.7138224834025</v>
      </c>
      <c r="N2147" s="5">
        <f t="shared" ca="1" si="1056"/>
        <v>471510.71153010993</v>
      </c>
      <c r="O2147" s="5">
        <f ca="1">VLOOKUP(CONCATENATE($F2147," ",$G2147),AllocFactorMatrix,(O$4+1),FALSE)*$E2147</f>
        <v>336731.09750831441</v>
      </c>
      <c r="P2147" s="5">
        <f ca="1">VLOOKUP(CONCATENATE($F2147," ",$G2147),AllocFactorMatrix,(P$4+1),FALSE)*$E2147</f>
        <v>56652.662598055955</v>
      </c>
      <c r="Q2147" s="5">
        <f ca="1">VLOOKUP(CONCATENATE($F2147," ",$G2147),AllocFactorMatrix,(Q$4+1),FALSE)*$E2147</f>
        <v>18273.462711326858</v>
      </c>
      <c r="R2147" s="5">
        <f ca="1">VLOOKUP(CONCATENATE($F2147," ",$G2147),AllocFactorMatrix,(R$4+1),FALSE)*$E2147</f>
        <v>1015.2082594345316</v>
      </c>
      <c r="S2147" s="5">
        <f t="shared" ca="1" si="1058"/>
        <v>412672.43107713177</v>
      </c>
      <c r="T2147" s="5">
        <f ca="1">VLOOKUP(CONCATENATE($F2147," ",$G2147),AllocFactorMatrix,(T$4+1),FALSE)*$E2147</f>
        <v>11638.271174021904</v>
      </c>
      <c r="U2147" s="5">
        <f ca="1">VLOOKUP(CONCATENATE($F2147," ",$G2147),AllocFactorMatrix,(U$4+1),FALSE)*$E2147</f>
        <v>176924.32910031799</v>
      </c>
      <c r="V2147" s="5">
        <f ca="1">VLOOKUP(CONCATENATE($F2147," ",$G2147),AllocFactorMatrix,(V$4+1),FALSE)*$E2147</f>
        <v>641097.05118978745</v>
      </c>
      <c r="W2147" s="5">
        <f ca="1">VLOOKUP(CONCATENATE($F2147," ",$G2147),AllocFactorMatrix,(W$4+1),FALSE)*$E2147</f>
        <v>117237.87199496375</v>
      </c>
      <c r="X2147" s="5">
        <f t="shared" ca="1" si="1064"/>
        <v>946897.52345909108</v>
      </c>
      <c r="Y2147" s="5">
        <f ca="1">VLOOKUP(CONCATENATE($F2147," ",$G2147),AllocFactorMatrix,(Y$4+1),FALSE)*$E2147</f>
        <v>103209.46701018429</v>
      </c>
      <c r="Z2147" s="5">
        <f ca="1">VLOOKUP(CONCATENATE($F2147," ",$G2147),AllocFactorMatrix,(Z$4+1),FALSE)*$E2147</f>
        <v>1513.0959979819129</v>
      </c>
      <c r="AA2147" s="5">
        <f t="shared" ca="1" si="1062"/>
        <v>104722.56300816621</v>
      </c>
      <c r="AB2147" s="5">
        <f ca="1">VLOOKUP(CONCATENATE($F2147," ",$G2147),AllocFactorMatrix,(AB$4+1),FALSE)*$E2147</f>
        <v>1398.7318357588522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18506950.824635364</v>
      </c>
      <c r="J2148" s="53">
        <f t="shared" ca="1" si="1065"/>
        <v>914864.70874220273</v>
      </c>
      <c r="K2148" s="53">
        <f t="shared" ca="1" si="1065"/>
        <v>3351096.9965078118</v>
      </c>
      <c r="L2148" s="53">
        <f t="shared" ca="1" si="1065"/>
        <v>105480.6357228672</v>
      </c>
      <c r="M2148" s="53">
        <f t="shared" ca="1" si="1065"/>
        <v>9891.6364977351768</v>
      </c>
      <c r="N2148" s="53">
        <f t="shared" ca="1" si="1065"/>
        <v>3466469.2687284141</v>
      </c>
      <c r="O2148" s="53">
        <f t="shared" ca="1" si="1065"/>
        <v>2547355.0165515775</v>
      </c>
      <c r="P2148" s="53">
        <f t="shared" ca="1" si="1065"/>
        <v>474646.4540925544</v>
      </c>
      <c r="Q2148" s="53">
        <f t="shared" ca="1" si="1065"/>
        <v>214483.89468722223</v>
      </c>
      <c r="R2148" s="53">
        <f t="shared" ca="1" si="1065"/>
        <v>9645.1009920618999</v>
      </c>
      <c r="S2148" s="53">
        <f t="shared" ca="1" si="1065"/>
        <v>3246130.4663234167</v>
      </c>
      <c r="T2148" s="53">
        <f t="shared" ca="1" si="1065"/>
        <v>88985.635367307652</v>
      </c>
      <c r="U2148" s="53">
        <f t="shared" ca="1" si="1065"/>
        <v>1456234.7612494403</v>
      </c>
      <c r="V2148" s="53">
        <f t="shared" ca="1" si="1065"/>
        <v>7696241.6311343787</v>
      </c>
      <c r="W2148" s="53">
        <f t="shared" ca="1" si="1065"/>
        <v>1389813.6790428211</v>
      </c>
      <c r="X2148" s="53">
        <f t="shared" ca="1" si="1065"/>
        <v>10631275.706793945</v>
      </c>
      <c r="Y2148" s="53">
        <f t="shared" ca="1" si="1065"/>
        <v>782288.68343872542</v>
      </c>
      <c r="Z2148" s="53">
        <f t="shared" ca="1" si="1065"/>
        <v>13103.036421163402</v>
      </c>
      <c r="AA2148" s="53">
        <f t="shared" ca="1" si="1065"/>
        <v>795391.71985988889</v>
      </c>
      <c r="AB2148" s="53">
        <f t="shared" ca="1" si="1065"/>
        <v>10151.357211291666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425136.31881329417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5746.4682566220963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217888.58119714586</v>
      </c>
      <c r="Z2152" s="53">
        <f t="shared" ca="1" si="1069"/>
        <v>0</v>
      </c>
      <c r="AA2152" s="53">
        <f t="shared" ca="1" si="1069"/>
        <v>217888.58119714586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224925.28243040037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44588.385155014155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174.02087440178829</v>
      </c>
      <c r="S2153" s="53">
        <f t="shared" ca="1" si="1070"/>
        <v>56784.015650695852</v>
      </c>
      <c r="T2153" s="53">
        <f t="shared" ca="1" si="1070"/>
        <v>1708.7114139609118</v>
      </c>
      <c r="U2153" s="53">
        <f t="shared" ca="1" si="1070"/>
        <v>30002.412643420008</v>
      </c>
      <c r="V2153" s="53">
        <f t="shared" ca="1" si="1070"/>
        <v>170341.24262172289</v>
      </c>
      <c r="W2153" s="53">
        <f t="shared" ca="1" si="1070"/>
        <v>32317.720504672187</v>
      </c>
      <c r="X2153" s="53">
        <f t="shared" ca="1" si="1070"/>
        <v>234370.08718377599</v>
      </c>
      <c r="Y2153" s="53">
        <f t="shared" ca="1" si="1070"/>
        <v>12080.337587125006</v>
      </c>
      <c r="Z2153" s="53">
        <f t="shared" ca="1" si="1070"/>
        <v>196.64863799412061</v>
      </c>
      <c r="AA2153" s="53">
        <f t="shared" ca="1" si="1070"/>
        <v>12276.986225119126</v>
      </c>
      <c r="AB2153" s="53">
        <f t="shared" ca="1" si="1070"/>
        <v>219.34573719023118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518092.56532476161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46411978.526759282</v>
      </c>
      <c r="J2155" s="4">
        <f t="shared" ca="1" si="1072"/>
        <v>2680051.4975806861</v>
      </c>
      <c r="K2155" s="4">
        <f t="shared" ca="1" si="1072"/>
        <v>7845117.5360518871</v>
      </c>
      <c r="L2155" s="4">
        <f t="shared" ca="1" si="1072"/>
        <v>257988.22107005311</v>
      </c>
      <c r="M2155" s="4">
        <f t="shared" ca="1" si="1072"/>
        <v>22155.045992780229</v>
      </c>
      <c r="N2155" s="4">
        <f t="shared" ca="1" si="1072"/>
        <v>8125260.8031147197</v>
      </c>
      <c r="O2155" s="4">
        <f t="shared" ca="1" si="1072"/>
        <v>5765223.0568860639</v>
      </c>
      <c r="P2155" s="4">
        <f t="shared" ca="1" si="1072"/>
        <v>968335.78714065859</v>
      </c>
      <c r="Q2155" s="4">
        <f t="shared" ca="1" si="1072"/>
        <v>345056.89658443688</v>
      </c>
      <c r="R2155" s="4">
        <f t="shared" ca="1" si="1072"/>
        <v>17892.289358995095</v>
      </c>
      <c r="S2155" s="4">
        <f t="shared" ca="1" si="1072"/>
        <v>7096508.029970156</v>
      </c>
      <c r="T2155" s="4">
        <f t="shared" ca="1" si="1072"/>
        <v>196742.55376883247</v>
      </c>
      <c r="U2155" s="4">
        <f t="shared" ca="1" si="1072"/>
        <v>2950977.2414716738</v>
      </c>
      <c r="V2155" s="4">
        <f t="shared" ca="1" si="1072"/>
        <v>11523954.374612013</v>
      </c>
      <c r="W2155" s="4">
        <f t="shared" ca="1" si="1072"/>
        <v>1933199.9274623855</v>
      </c>
      <c r="X2155" s="4">
        <f t="shared" ca="1" si="1072"/>
        <v>16604874.097314904</v>
      </c>
      <c r="Y2155" s="4">
        <f t="shared" ca="1" si="1072"/>
        <v>1795009.8157653962</v>
      </c>
      <c r="Z2155" s="4">
        <f t="shared" ca="1" si="1072"/>
        <v>26392.096863097831</v>
      </c>
      <c r="AA2155" s="4">
        <f t="shared" ca="1" si="1072"/>
        <v>1821401.912628494</v>
      </c>
      <c r="AB2155" s="4">
        <f t="shared" ca="1" si="1072"/>
        <v>23112.489896945797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1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8" t="s">
        <v>674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-37266.850285608678</v>
      </c>
      <c r="I2158" s="5">
        <f>VLOOKUP(CONCATENATE($F2158," ",$G2158),AllocFactorMatrix,(I$4+1),FALSE)*$E2165</f>
        <v>-18357.016558594711</v>
      </c>
      <c r="J2158" s="5">
        <f>VLOOKUP(CONCATENATE($F2158," ",$G2158),AllocFactorMatrix,(J$4+1),FALSE)*$E2165</f>
        <v>-907.45292222309877</v>
      </c>
      <c r="K2158" s="5">
        <f>VLOOKUP(CONCATENATE($F2158," ",$G2158),AllocFactorMatrix,(K$4+1),FALSE)*$E2165</f>
        <v>-3323.9480472636396</v>
      </c>
      <c r="L2158" s="5">
        <f>VLOOKUP(CONCATENATE($F2158," ",$G2158),AllocFactorMatrix,(L$4+1),FALSE)*$E2165</f>
        <v>-104.62608319022866</v>
      </c>
      <c r="M2158" s="5">
        <f>VLOOKUP(CONCATENATE($F2158," ",$G2158),AllocFactorMatrix,(M$4+1),FALSE)*$E2165</f>
        <v>-9.8114992956492095</v>
      </c>
      <c r="N2158" s="5">
        <f t="shared" ref="N2158:N2165" si="1074">SUBTOTAL(9,K2158:M2158)</f>
        <v>-3438.3856297495176</v>
      </c>
      <c r="O2158" s="5">
        <f>VLOOKUP(CONCATENATE($F2158," ",$G2158),AllocFactorMatrix,(O$4+1),FALSE)*$E2165</f>
        <v>-2526.7175918147477</v>
      </c>
      <c r="P2158" s="5">
        <f>VLOOKUP(CONCATENATE($F2158," ",$G2158),AllocFactorMatrix,(P$4+1),FALSE)*$E2165</f>
        <v>-470.80110061442042</v>
      </c>
      <c r="Q2158" s="5">
        <f>VLOOKUP(CONCATENATE($F2158," ",$G2158),AllocFactorMatrix,(Q$4+1),FALSE)*$E2165</f>
        <v>-212.74625105093713</v>
      </c>
      <c r="R2158" s="5">
        <f>VLOOKUP(CONCATENATE($F2158," ",$G2158),AllocFactorMatrix,(R$4+1),FALSE)*$E2165</f>
        <v>-9.5669611000918131</v>
      </c>
      <c r="S2158" s="5">
        <f t="shared" ref="S2158:S2165" si="1075">SUBTOTAL(9,O2158:R2158)</f>
        <v>-3219.8319045801973</v>
      </c>
      <c r="T2158" s="5">
        <f>VLOOKUP(CONCATENATE($F2158," ",$G2158),AllocFactorMatrix,(T$4+1),FALSE)*$E2165</f>
        <v>-88.264717261814098</v>
      </c>
      <c r="U2158" s="5">
        <f>VLOOKUP(CONCATENATE($F2158," ",$G2158),AllocFactorMatrix,(U$4+1),FALSE)*$E2165</f>
        <v>-1444.4370592843941</v>
      </c>
      <c r="V2158" s="5">
        <f>VLOOKUP(CONCATENATE($F2158," ",$G2158),AllocFactorMatrix,(V$4+1),FALSE)*$E2165</f>
        <v>-7633.8904447520399</v>
      </c>
      <c r="W2158" s="5">
        <f>VLOOKUP(CONCATENATE($F2158," ",$G2158),AllocFactorMatrix,(W$4+1),FALSE)*$E2165</f>
        <v>-1378.5540882071898</v>
      </c>
      <c r="X2158" s="5">
        <f>SUBTOTAL(9,T2158:W2158)</f>
        <v>-10545.146309505437</v>
      </c>
      <c r="Y2158" s="5">
        <f>VLOOKUP(CONCATENATE($F2158," ",$G2158),AllocFactorMatrix,(Y$4+1),FALSE)*$E2165</f>
        <v>-775.95096304952119</v>
      </c>
      <c r="Z2158" s="5">
        <f>VLOOKUP(CONCATENATE($F2158," ",$G2158),AllocFactorMatrix,(Z$4+1),FALSE)*$E2165</f>
        <v>-12.996882027210191</v>
      </c>
      <c r="AA2158" s="5">
        <f t="shared" ref="AA2158:AA2165" si="1076">SUBTOTAL(9,Y2158:Z2158)</f>
        <v>-788.94784507673137</v>
      </c>
      <c r="AB2158" s="5">
        <f>VLOOKUP(CONCATENATE($F2158," ",$G2158),AllocFactorMatrix,(AB$4+1),FALSE)*$E2165</f>
        <v>-10.069115878982865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5" t="str">
        <f>D1840</f>
        <v>Adj 2 - Decommissioning Rider Removal</v>
      </c>
      <c r="E2165" s="96">
        <v>-1987451</v>
      </c>
      <c r="F2165" s="61" t="s">
        <v>578</v>
      </c>
      <c r="G2165" s="55" t="str">
        <f>$G$15</f>
        <v>TOTAL</v>
      </c>
      <c r="H2165" s="4">
        <f t="shared" si="1073"/>
        <v>-1987450.9999999995</v>
      </c>
      <c r="I2165" s="5">
        <f>VLOOKUP(CONCATENATE($F2165," ",$G2165),AllocFactorMatrix,(I$4+1),FALSE)*$E2165</f>
        <v>-976856.91333733697</v>
      </c>
      <c r="J2165" s="5">
        <f>VLOOKUP(CONCATENATE($F2165," ",$G2165),AllocFactorMatrix,(J$4+1),FALSE)*$E2165</f>
        <v>-48077.06794454276</v>
      </c>
      <c r="K2165" s="5">
        <f>VLOOKUP(CONCATENATE($F2165," ",$G2165),AllocFactorMatrix,(K$4+1),FALSE)*$E2165</f>
        <v>-175884.94772201456</v>
      </c>
      <c r="L2165" s="5">
        <f>VLOOKUP(CONCATENATE($F2165," ",$G2165),AllocFactorMatrix,(L$4+1),FALSE)*$E2165</f>
        <v>-5517.5426377319036</v>
      </c>
      <c r="M2165" s="5">
        <f>VLOOKUP(CONCATENATE($F2165," ",$G2165),AllocFactorMatrix,(M$4+1),FALSE)*$E2165</f>
        <v>-547.65943043119523</v>
      </c>
      <c r="N2165" s="5">
        <f t="shared" si="1074"/>
        <v>-181950.14979017767</v>
      </c>
      <c r="O2165" s="5">
        <f>VLOOKUP(CONCATENATE($F2165," ",$G2165),AllocFactorMatrix,(O$4+1),FALSE)*$E2165</f>
        <v>-133552.27617222018</v>
      </c>
      <c r="P2165" s="5">
        <f>VLOOKUP(CONCATENATE($F2165," ",$G2165),AllocFactorMatrix,(P$4+1),FALSE)*$E2165</f>
        <v>-24874.335157878038</v>
      </c>
      <c r="Q2165" s="5">
        <f>VLOOKUP(CONCATENATE($F2165," ",$G2165),AllocFactorMatrix,(Q$4+1),FALSE)*$E2165</f>
        <v>-11879.923822280543</v>
      </c>
      <c r="R2165" s="5">
        <f>VLOOKUP(CONCATENATE($F2165," ",$G2165),AllocFactorMatrix,(R$4+1),FALSE)*$E2165</f>
        <v>-414.64517754071136</v>
      </c>
      <c r="S2165" s="5">
        <f t="shared" si="1075"/>
        <v>-170721.18032991947</v>
      </c>
      <c r="T2165" s="5">
        <f>VLOOKUP(CONCATENATE($F2165," ",$G2165),AllocFactorMatrix,(T$4+1),FALSE)*$E2165</f>
        <v>-4664.9798142103382</v>
      </c>
      <c r="U2165" s="5">
        <f>VLOOKUP(CONCATENATE($F2165," ",$G2165),AllocFactorMatrix,(U$4+1),FALSE)*$E2165</f>
        <v>-76346.419481582372</v>
      </c>
      <c r="V2165" s="5">
        <f>VLOOKUP(CONCATENATE($F2165," ",$G2165),AllocFactorMatrix,(V$4+1),FALSE)*$E2165</f>
        <v>-426603.18670057779</v>
      </c>
      <c r="W2165" s="5">
        <f>VLOOKUP(CONCATENATE($F2165," ",$G2165),AllocFactorMatrix,(W$4+1),FALSE)*$E2165</f>
        <v>-59748.419448330154</v>
      </c>
      <c r="X2165" s="5">
        <f t="shared" si="1077"/>
        <v>-567363.00544470071</v>
      </c>
      <c r="Y2165" s="5">
        <f>VLOOKUP(CONCATENATE($F2165," ",$G2165),AllocFactorMatrix,(Y$4+1),FALSE)*$E2165</f>
        <v>-40866.376531053043</v>
      </c>
      <c r="Z2165" s="5">
        <f>VLOOKUP(CONCATENATE($F2165," ",$G2165),AllocFactorMatrix,(Z$4+1),FALSE)*$E2165</f>
        <v>-683.92030020474749</v>
      </c>
      <c r="AA2165" s="5">
        <f t="shared" si="1076"/>
        <v>-41550.296831257794</v>
      </c>
      <c r="AB2165" s="5">
        <f>VLOOKUP(CONCATENATE($F2165," ",$G2165),AllocFactorMatrix,(AB$4+1),FALSE)*$E2165</f>
        <v>-533.03084388282991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-9192378.0000000019</v>
      </c>
      <c r="I2166" s="5">
        <f>VLOOKUP(CONCATENATE($F2166," ",$G2166),AllocFactorMatrix,(I$4+1),FALSE)*$E2173</f>
        <v>-4528009.0446502212</v>
      </c>
      <c r="J2166" s="5">
        <f>VLOOKUP(CONCATENATE($F2166," ",$G2166),AllocFactorMatrix,(J$4+1),FALSE)*$E2173</f>
        <v>-223835.66666755886</v>
      </c>
      <c r="K2166" s="5">
        <f>VLOOKUP(CONCATENATE($F2166," ",$G2166),AllocFactorMatrix,(K$4+1),FALSE)*$E2173</f>
        <v>-819897.21880543919</v>
      </c>
      <c r="L2166" s="5">
        <f>VLOOKUP(CONCATENATE($F2166," ",$G2166),AllocFactorMatrix,(L$4+1),FALSE)*$E2173</f>
        <v>-25807.453486763578</v>
      </c>
      <c r="M2166" s="5">
        <f>VLOOKUP(CONCATENATE($F2166," ",$G2166),AllocFactorMatrix,(M$4+1),FALSE)*$E2173</f>
        <v>-2420.1404084629698</v>
      </c>
      <c r="N2166" s="5">
        <f t="shared" ref="N2166:N2229" si="1079">SUBTOTAL(9,K2166:M2166)</f>
        <v>-848124.81270066567</v>
      </c>
      <c r="O2166" s="5">
        <f>VLOOKUP(CONCATENATE($F2166," ",$G2166),AllocFactorMatrix,(O$4+1),FALSE)*$E2173</f>
        <v>-623249.43012906716</v>
      </c>
      <c r="P2166" s="5">
        <f>VLOOKUP(CONCATENATE($F2166," ",$G2166),AllocFactorMatrix,(P$4+1),FALSE)*$E2173</f>
        <v>-116129.52654963289</v>
      </c>
      <c r="Q2166" s="5">
        <f>VLOOKUP(CONCATENATE($F2166," ",$G2166),AllocFactorMatrix,(Q$4+1),FALSE)*$E2173</f>
        <v>-52476.77071593899</v>
      </c>
      <c r="R2166" s="5">
        <f>VLOOKUP(CONCATENATE($F2166," ",$G2166),AllocFactorMatrix,(R$4+1),FALSE)*$E2173</f>
        <v>-2359.8217200904887</v>
      </c>
      <c r="S2166" s="5">
        <f>SUBTOTAL(9,O2166:R2166)</f>
        <v>-794215.54911472951</v>
      </c>
      <c r="T2166" s="5">
        <f>VLOOKUP(CONCATENATE($F2166," ",$G2166),AllocFactorMatrix,(T$4+1),FALSE)*$E2173</f>
        <v>-21771.698947336154</v>
      </c>
      <c r="U2166" s="5">
        <f>VLOOKUP(CONCATENATE($F2166," ",$G2166),AllocFactorMatrix,(U$4+1),FALSE)*$E2173</f>
        <v>-356290.14377096551</v>
      </c>
      <c r="V2166" s="5">
        <f>VLOOKUP(CONCATENATE($F2166," ",$G2166),AllocFactorMatrix,(V$4+1),FALSE)*$E2173</f>
        <v>-1883003.4210282536</v>
      </c>
      <c r="W2166" s="5">
        <f>VLOOKUP(CONCATENATE($F2166," ",$G2166),AllocFactorMatrix,(W$4+1),FALSE)*$E2173</f>
        <v>-340039.20844202524</v>
      </c>
      <c r="X2166" s="5">
        <f>SUBTOTAL(9,T2166:W2166)</f>
        <v>-2601104.4721885808</v>
      </c>
      <c r="Y2166" s="5">
        <f>VLOOKUP(CONCATENATE($F2166," ",$G2166),AllocFactorMatrix,(Y$4+1),FALSE)*$E2173</f>
        <v>-191398.91102011691</v>
      </c>
      <c r="Z2166" s="5">
        <f>VLOOKUP(CONCATENATE($F2166," ",$G2166),AllocFactorMatrix,(Z$4+1),FALSE)*$E2173</f>
        <v>-3205.8585981885071</v>
      </c>
      <c r="AA2166" s="5">
        <f t="shared" ref="AA2166:AA2229" si="1080">SUBTOTAL(9,Y2166:Z2166)</f>
        <v>-194604.76961830541</v>
      </c>
      <c r="AB2166" s="5">
        <f>VLOOKUP(CONCATENATE($F2166," ",$G2166),AllocFactorMatrix,(AB$4+1),FALSE)*$E2173</f>
        <v>-2483.6850599406916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6">
        <v>-9192378</v>
      </c>
      <c r="F2173" s="61" t="s">
        <v>577</v>
      </c>
      <c r="G2173" s="55" t="str">
        <f>$G$15</f>
        <v>TOTAL</v>
      </c>
      <c r="H2173" s="4">
        <f t="shared" si="1078"/>
        <v>-9192378.0000000019</v>
      </c>
      <c r="I2173" s="5">
        <f>VLOOKUP(CONCATENATE($F2173," ",$G2173),AllocFactorMatrix,(I$4+1),FALSE)*$E2173</f>
        <v>-4528009.0446502212</v>
      </c>
      <c r="J2173" s="5">
        <f>VLOOKUP(CONCATENATE($F2173," ",$G2173),AllocFactorMatrix,(J$4+1),FALSE)*$E2173</f>
        <v>-223835.66666755886</v>
      </c>
      <c r="K2173" s="5">
        <f>VLOOKUP(CONCATENATE($F2173," ",$G2173),AllocFactorMatrix,(K$4+1),FALSE)*$E2173</f>
        <v>-819897.21880543919</v>
      </c>
      <c r="L2173" s="5">
        <f>VLOOKUP(CONCATENATE($F2173," ",$G2173),AllocFactorMatrix,(L$4+1),FALSE)*$E2173</f>
        <v>-25807.453486763578</v>
      </c>
      <c r="M2173" s="5">
        <f>VLOOKUP(CONCATENATE($F2173," ",$G2173),AllocFactorMatrix,(M$4+1),FALSE)*$E2173</f>
        <v>-2420.1404084629698</v>
      </c>
      <c r="N2173" s="5">
        <f t="shared" si="1079"/>
        <v>-848124.81270066567</v>
      </c>
      <c r="O2173" s="5">
        <f>VLOOKUP(CONCATENATE($F2173," ",$G2173),AllocFactorMatrix,(O$4+1),FALSE)*$E2173</f>
        <v>-623249.43012906716</v>
      </c>
      <c r="P2173" s="5">
        <f>VLOOKUP(CONCATENATE($F2173," ",$G2173),AllocFactorMatrix,(P$4+1),FALSE)*$E2173</f>
        <v>-116129.52654963289</v>
      </c>
      <c r="Q2173" s="5">
        <f>VLOOKUP(CONCATENATE($F2173," ",$G2173),AllocFactorMatrix,(Q$4+1),FALSE)*$E2173</f>
        <v>-52476.77071593899</v>
      </c>
      <c r="R2173" s="5">
        <f>VLOOKUP(CONCATENATE($F2173," ",$G2173),AllocFactorMatrix,(R$4+1),FALSE)*$E2173</f>
        <v>-2359.8217200904887</v>
      </c>
      <c r="S2173" s="5">
        <f t="shared" si="1081"/>
        <v>-794215.54911472951</v>
      </c>
      <c r="T2173" s="5">
        <f>VLOOKUP(CONCATENATE($F2173," ",$G2173),AllocFactorMatrix,(T$4+1),FALSE)*$E2173</f>
        <v>-21771.698947336154</v>
      </c>
      <c r="U2173" s="5">
        <f>VLOOKUP(CONCATENATE($F2173," ",$G2173),AllocFactorMatrix,(U$4+1),FALSE)*$E2173</f>
        <v>-356290.14377096551</v>
      </c>
      <c r="V2173" s="5">
        <f>VLOOKUP(CONCATENATE($F2173," ",$G2173),AllocFactorMatrix,(V$4+1),FALSE)*$E2173</f>
        <v>-1883003.4210282536</v>
      </c>
      <c r="W2173" s="5">
        <f>VLOOKUP(CONCATENATE($F2173," ",$G2173),AllocFactorMatrix,(W$4+1),FALSE)*$E2173</f>
        <v>-340039.20844202524</v>
      </c>
      <c r="X2173" s="5">
        <f t="shared" si="1082"/>
        <v>-2601104.4721885808</v>
      </c>
      <c r="Y2173" s="5">
        <f>VLOOKUP(CONCATENATE($F2173," ",$G2173),AllocFactorMatrix,(Y$4+1),FALSE)*$E2173</f>
        <v>-191398.91102011691</v>
      </c>
      <c r="Z2173" s="5">
        <f>VLOOKUP(CONCATENATE($F2173," ",$G2173),AllocFactorMatrix,(Z$4+1),FALSE)*$E2173</f>
        <v>-3205.8585981885071</v>
      </c>
      <c r="AA2173" s="5">
        <f t="shared" si="1080"/>
        <v>-194604.76961830541</v>
      </c>
      <c r="AB2173" s="5">
        <f>VLOOKUP(CONCATENATE($F2173," ",$G2173),AllocFactorMatrix,(AB$4+1),FALSE)*$E2173</f>
        <v>-2483.6850599406916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42028.000000000007</v>
      </c>
      <c r="I2174" s="5">
        <f>VLOOKUP(CONCATENATE($F2174," ",$G2174),AllocFactorMatrix,(I$4+1),FALSE)*$E2181</f>
        <v>20702.277922922611</v>
      </c>
      <c r="J2174" s="5">
        <f>VLOOKUP(CONCATENATE($F2174," ",$G2174),AllocFactorMatrix,(J$4+1),FALSE)*$E2181</f>
        <v>1023.3875716059722</v>
      </c>
      <c r="K2174" s="5">
        <f>VLOOKUP(CONCATENATE($F2174," ",$G2174),AllocFactorMatrix,(K$4+1),FALSE)*$E2181</f>
        <v>3748.6100236473085</v>
      </c>
      <c r="L2174" s="5">
        <f>VLOOKUP(CONCATENATE($F2174," ",$G2174),AllocFactorMatrix,(L$4+1),FALSE)*$E2181</f>
        <v>117.99293448786588</v>
      </c>
      <c r="M2174" s="5">
        <f>VLOOKUP(CONCATENATE($F2174," ",$G2174),AllocFactorMatrix,(M$4+1),FALSE)*$E2181</f>
        <v>11.064999838657821</v>
      </c>
      <c r="N2174" s="5">
        <f t="shared" ref="N2174:N2181" si="1084">SUBTOTAL(9,K2174:M2174)</f>
        <v>3877.6679579738325</v>
      </c>
      <c r="O2174" s="5">
        <f>VLOOKUP(CONCATENATE($F2174," ",$G2174),AllocFactorMatrix,(O$4+1),FALSE)*$E2181</f>
        <v>2849.5267546073969</v>
      </c>
      <c r="P2174" s="5">
        <f>VLOOKUP(CONCATENATE($F2174," ",$G2174),AllocFactorMatrix,(P$4+1),FALSE)*$E2181</f>
        <v>530.94985234810531</v>
      </c>
      <c r="Q2174" s="5">
        <f>VLOOKUP(CONCATENATE($F2174," ",$G2174),AllocFactorMatrix,(Q$4+1),FALSE)*$E2181</f>
        <v>239.92635198960312</v>
      </c>
      <c r="R2174" s="5">
        <f>VLOOKUP(CONCATENATE($F2174," ",$G2174),AllocFactorMatrix,(R$4+1),FALSE)*$E2181</f>
        <v>10.789219857142848</v>
      </c>
      <c r="S2174" s="5">
        <f t="shared" ref="S2174:S2181" si="1085">SUBTOTAL(9,O2174:R2174)</f>
        <v>3631.1921788022482</v>
      </c>
      <c r="T2174" s="5">
        <f>VLOOKUP(CONCATENATE($F2174," ",$G2174),AllocFactorMatrix,(T$4+1),FALSE)*$E2181</f>
        <v>99.54126814178484</v>
      </c>
      <c r="U2174" s="5">
        <f>VLOOKUP(CONCATENATE($F2174," ",$G2174),AllocFactorMatrix,(U$4+1),FALSE)*$E2181</f>
        <v>1628.9758931155941</v>
      </c>
      <c r="V2174" s="5">
        <f>VLOOKUP(CONCATENATE($F2174," ",$G2174),AllocFactorMatrix,(V$4+1),FALSE)*$E2181</f>
        <v>8609.1833668040454</v>
      </c>
      <c r="W2174" s="5">
        <f>VLOOKUP(CONCATENATE($F2174," ",$G2174),AllocFactorMatrix,(W$4+1),FALSE)*$E2181</f>
        <v>1554.6758251674851</v>
      </c>
      <c r="X2174" s="5">
        <f>SUBTOTAL(9,T2174:W2174)</f>
        <v>11892.37635322891</v>
      </c>
      <c r="Y2174" s="5">
        <f>VLOOKUP(CONCATENATE($F2174," ",$G2174),AllocFactorMatrix,(Y$4+1),FALSE)*$E2181</f>
        <v>875.08514470939656</v>
      </c>
      <c r="Z2174" s="5">
        <f>VLOOKUP(CONCATENATE($F2174," ",$G2174),AllocFactorMatrix,(Z$4+1),FALSE)*$E2181</f>
        <v>14.657341676404796</v>
      </c>
      <c r="AA2174" s="5">
        <f t="shared" ref="AA2174:AA2181" si="1086">SUBTOTAL(9,Y2174:Z2174)</f>
        <v>889.74248638580139</v>
      </c>
      <c r="AB2174" s="5">
        <f>VLOOKUP(CONCATENATE($F2174," ",$G2174),AllocFactorMatrix,(AB$4+1),FALSE)*$E2181</f>
        <v>11.355529080634781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6">
        <v>42028</v>
      </c>
      <c r="F2181" s="61" t="s">
        <v>577</v>
      </c>
      <c r="G2181" s="55" t="str">
        <f>$G$15</f>
        <v>TOTAL</v>
      </c>
      <c r="H2181" s="4">
        <f t="shared" si="1083"/>
        <v>42028.000000000007</v>
      </c>
      <c r="I2181" s="5">
        <f>VLOOKUP(CONCATENATE($F2181," ",$G2181),AllocFactorMatrix,(I$4+1),FALSE)*$E2181</f>
        <v>20702.277922922611</v>
      </c>
      <c r="J2181" s="5">
        <f>VLOOKUP(CONCATENATE($F2181," ",$G2181),AllocFactorMatrix,(J$4+1),FALSE)*$E2181</f>
        <v>1023.3875716059722</v>
      </c>
      <c r="K2181" s="5">
        <f>VLOOKUP(CONCATENATE($F2181," ",$G2181),AllocFactorMatrix,(K$4+1),FALSE)*$E2181</f>
        <v>3748.6100236473085</v>
      </c>
      <c r="L2181" s="5">
        <f>VLOOKUP(CONCATENATE($F2181," ",$G2181),AllocFactorMatrix,(L$4+1),FALSE)*$E2181</f>
        <v>117.99293448786588</v>
      </c>
      <c r="M2181" s="5">
        <f>VLOOKUP(CONCATENATE($F2181," ",$G2181),AllocFactorMatrix,(M$4+1),FALSE)*$E2181</f>
        <v>11.064999838657821</v>
      </c>
      <c r="N2181" s="5">
        <f t="shared" si="1084"/>
        <v>3877.6679579738325</v>
      </c>
      <c r="O2181" s="5">
        <f>VLOOKUP(CONCATENATE($F2181," ",$G2181),AllocFactorMatrix,(O$4+1),FALSE)*$E2181</f>
        <v>2849.5267546073969</v>
      </c>
      <c r="P2181" s="5">
        <f>VLOOKUP(CONCATENATE($F2181," ",$G2181),AllocFactorMatrix,(P$4+1),FALSE)*$E2181</f>
        <v>530.94985234810531</v>
      </c>
      <c r="Q2181" s="5">
        <f>VLOOKUP(CONCATENATE($F2181," ",$G2181),AllocFactorMatrix,(Q$4+1),FALSE)*$E2181</f>
        <v>239.92635198960312</v>
      </c>
      <c r="R2181" s="5">
        <f>VLOOKUP(CONCATENATE($F2181," ",$G2181),AllocFactorMatrix,(R$4+1),FALSE)*$E2181</f>
        <v>10.789219857142848</v>
      </c>
      <c r="S2181" s="5">
        <f t="shared" si="1085"/>
        <v>3631.1921788022482</v>
      </c>
      <c r="T2181" s="5">
        <f>VLOOKUP(CONCATENATE($F2181," ",$G2181),AllocFactorMatrix,(T$4+1),FALSE)*$E2181</f>
        <v>99.54126814178484</v>
      </c>
      <c r="U2181" s="5">
        <f>VLOOKUP(CONCATENATE($F2181," ",$G2181),AllocFactorMatrix,(U$4+1),FALSE)*$E2181</f>
        <v>1628.9758931155941</v>
      </c>
      <c r="V2181" s="5">
        <f>VLOOKUP(CONCATENATE($F2181," ",$G2181),AllocFactorMatrix,(V$4+1),FALSE)*$E2181</f>
        <v>8609.1833668040454</v>
      </c>
      <c r="W2181" s="5">
        <f>VLOOKUP(CONCATENATE($F2181," ",$G2181),AllocFactorMatrix,(W$4+1),FALSE)*$E2181</f>
        <v>1554.6758251674851</v>
      </c>
      <c r="X2181" s="5">
        <f t="shared" si="1087"/>
        <v>11892.37635322891</v>
      </c>
      <c r="Y2181" s="5">
        <f>VLOOKUP(CONCATENATE($F2181," ",$G2181),AllocFactorMatrix,(Y$4+1),FALSE)*$E2181</f>
        <v>875.08514470939656</v>
      </c>
      <c r="Z2181" s="5">
        <f>VLOOKUP(CONCATENATE($F2181," ",$G2181),AllocFactorMatrix,(Z$4+1),FALSE)*$E2181</f>
        <v>14.657341676404796</v>
      </c>
      <c r="AA2181" s="5">
        <f t="shared" si="1086"/>
        <v>889.74248638580139</v>
      </c>
      <c r="AB2181" s="5">
        <f>VLOOKUP(CONCATENATE($F2181," ",$G2181),AllocFactorMatrix,(AB$4+1),FALSE)*$E2181</f>
        <v>11.355529080634781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1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347890.00000000006</v>
      </c>
      <c r="I2182" s="54">
        <f>VLOOKUP(CONCATENATE($F2182," ",$G2182),AllocFactorMatrix,(I$4+1),FALSE)*$E2189</f>
        <v>171364.69655005107</v>
      </c>
      <c r="J2182" s="54">
        <f>VLOOKUP(CONCATENATE($F2182," ",$G2182),AllocFactorMatrix,(J$4+1),FALSE)*$E2189</f>
        <v>8471.1692749120029</v>
      </c>
      <c r="K2182" s="54">
        <f>VLOOKUP(CONCATENATE($F2182," ",$G2182),AllocFactorMatrix,(K$4+1),FALSE)*$E2189</f>
        <v>31029.407564639339</v>
      </c>
      <c r="L2182" s="54">
        <f>VLOOKUP(CONCATENATE($F2182," ",$G2182),AllocFactorMatrix,(L$4+1),FALSE)*$E2189</f>
        <v>976.69558339639434</v>
      </c>
      <c r="M2182" s="54">
        <f>VLOOKUP(CONCATENATE($F2182," ",$G2182),AllocFactorMatrix,(M$4+1),FALSE)*$E2189</f>
        <v>91.591386548745348</v>
      </c>
      <c r="N2182" s="54">
        <f t="shared" ref="N2182:N2189" si="1089">SUBTOTAL(9,K2182:M2182)</f>
        <v>32097.69453458448</v>
      </c>
      <c r="O2182" s="54">
        <f>VLOOKUP(CONCATENATE($F2182," ",$G2182),AllocFactorMatrix,(O$4+1),FALSE)*$E2189</f>
        <v>23587.176707441882</v>
      </c>
      <c r="P2182" s="54">
        <f>VLOOKUP(CONCATENATE($F2182," ",$G2182),AllocFactorMatrix,(P$4+1),FALSE)*$E2189</f>
        <v>4394.9782081798403</v>
      </c>
      <c r="Q2182" s="54">
        <f>VLOOKUP(CONCATENATE($F2182," ",$G2182),AllocFactorMatrix,(Q$4+1),FALSE)*$E2189</f>
        <v>1986.0088177801235</v>
      </c>
      <c r="R2182" s="54">
        <f>VLOOKUP(CONCATENATE($F2182," ",$G2182),AllocFactorMatrix,(R$4+1),FALSE)*$E2189</f>
        <v>89.308596557091121</v>
      </c>
      <c r="S2182" s="54">
        <f t="shared" ref="S2182:S2189" si="1090">SUBTOTAL(9,O2182:R2182)</f>
        <v>30057.472329958935</v>
      </c>
      <c r="T2182" s="54">
        <f>VLOOKUP(CONCATENATE($F2182," ",$G2182),AllocFactorMatrix,(T$4+1),FALSE)*$E2189</f>
        <v>823.96049714108517</v>
      </c>
      <c r="U2182" s="54">
        <f>VLOOKUP(CONCATENATE($F2182," ",$G2182),AllocFactorMatrix,(U$4+1),FALSE)*$E2189</f>
        <v>13483.973147805844</v>
      </c>
      <c r="V2182" s="54">
        <f>VLOOKUP(CONCATENATE($F2182," ",$G2182),AllocFactorMatrix,(V$4+1),FALSE)*$E2189</f>
        <v>71263.176964820101</v>
      </c>
      <c r="W2182" s="54">
        <f>VLOOKUP(CONCATENATE($F2182," ",$G2182),AllocFactorMatrix,(W$4+1),FALSE)*$E2189</f>
        <v>12868.948625143152</v>
      </c>
      <c r="X2182" s="54">
        <f>SUBTOTAL(9,T2182:W2182)</f>
        <v>98440.059234910179</v>
      </c>
      <c r="Y2182" s="54">
        <f>VLOOKUP(CONCATENATE($F2182," ",$G2182),AllocFactorMatrix,(Y$4+1),FALSE)*$E2189</f>
        <v>7243.584538711144</v>
      </c>
      <c r="Z2182" s="54">
        <f>VLOOKUP(CONCATENATE($F2182," ",$G2182),AllocFactorMatrix,(Z$4+1),FALSE)*$E2189</f>
        <v>121.32727219483355</v>
      </c>
      <c r="AA2182" s="54">
        <f t="shared" ref="AA2182:AA2189" si="1091">SUBTOTAL(9,Y2182:Z2182)</f>
        <v>7364.9118109059773</v>
      </c>
      <c r="AB2182" s="54">
        <f>VLOOKUP(CONCATENATE($F2182," ",$G2182),AllocFactorMatrix,(AB$4+1),FALSE)*$E2189</f>
        <v>93.996264677406344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1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1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1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1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1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1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1"/>
      <c r="C2189" s="55"/>
      <c r="D2189" s="95" t="s">
        <v>655</v>
      </c>
      <c r="E2189" s="96">
        <v>347890</v>
      </c>
      <c r="F2189" s="61" t="s">
        <v>577</v>
      </c>
      <c r="G2189" s="55" t="str">
        <f>$G$15</f>
        <v>TOTAL</v>
      </c>
      <c r="H2189" s="53">
        <f t="shared" si="1088"/>
        <v>347890.00000000006</v>
      </c>
      <c r="I2189" s="54">
        <f>VLOOKUP(CONCATENATE($F2189," ",$G2189),AllocFactorMatrix,(I$4+1),FALSE)*$E2189</f>
        <v>171364.69655005107</v>
      </c>
      <c r="J2189" s="54">
        <f>VLOOKUP(CONCATENATE($F2189," ",$G2189),AllocFactorMatrix,(J$4+1),FALSE)*$E2189</f>
        <v>8471.1692749120029</v>
      </c>
      <c r="K2189" s="54">
        <f>VLOOKUP(CONCATENATE($F2189," ",$G2189),AllocFactorMatrix,(K$4+1),FALSE)*$E2189</f>
        <v>31029.407564639339</v>
      </c>
      <c r="L2189" s="54">
        <f>VLOOKUP(CONCATENATE($F2189," ",$G2189),AllocFactorMatrix,(L$4+1),FALSE)*$E2189</f>
        <v>976.69558339639434</v>
      </c>
      <c r="M2189" s="54">
        <f>VLOOKUP(CONCATENATE($F2189," ",$G2189),AllocFactorMatrix,(M$4+1),FALSE)*$E2189</f>
        <v>91.591386548745348</v>
      </c>
      <c r="N2189" s="54">
        <f t="shared" si="1089"/>
        <v>32097.69453458448</v>
      </c>
      <c r="O2189" s="54">
        <f>VLOOKUP(CONCATENATE($F2189," ",$G2189),AllocFactorMatrix,(O$4+1),FALSE)*$E2189</f>
        <v>23587.176707441882</v>
      </c>
      <c r="P2189" s="54">
        <f>VLOOKUP(CONCATENATE($F2189," ",$G2189),AllocFactorMatrix,(P$4+1),FALSE)*$E2189</f>
        <v>4394.9782081798403</v>
      </c>
      <c r="Q2189" s="54">
        <f>VLOOKUP(CONCATENATE($F2189," ",$G2189),AllocFactorMatrix,(Q$4+1),FALSE)*$E2189</f>
        <v>1986.0088177801235</v>
      </c>
      <c r="R2189" s="54">
        <f>VLOOKUP(CONCATENATE($F2189," ",$G2189),AllocFactorMatrix,(R$4+1),FALSE)*$E2189</f>
        <v>89.308596557091121</v>
      </c>
      <c r="S2189" s="54">
        <f t="shared" si="1090"/>
        <v>30057.472329958935</v>
      </c>
      <c r="T2189" s="54">
        <f>VLOOKUP(CONCATENATE($F2189," ",$G2189),AllocFactorMatrix,(T$4+1),FALSE)*$E2189</f>
        <v>823.96049714108517</v>
      </c>
      <c r="U2189" s="54">
        <f>VLOOKUP(CONCATENATE($F2189," ",$G2189),AllocFactorMatrix,(U$4+1),FALSE)*$E2189</f>
        <v>13483.973147805844</v>
      </c>
      <c r="V2189" s="54">
        <f>VLOOKUP(CONCATENATE($F2189," ",$G2189),AllocFactorMatrix,(V$4+1),FALSE)*$E2189</f>
        <v>71263.176964820101</v>
      </c>
      <c r="W2189" s="54">
        <f>VLOOKUP(CONCATENATE($F2189," ",$G2189),AllocFactorMatrix,(W$4+1),FALSE)*$E2189</f>
        <v>12868.948625143152</v>
      </c>
      <c r="X2189" s="54">
        <f t="shared" si="1092"/>
        <v>98440.059234910179</v>
      </c>
      <c r="Y2189" s="54">
        <f>VLOOKUP(CONCATENATE($F2189," ",$G2189),AllocFactorMatrix,(Y$4+1),FALSE)*$E2189</f>
        <v>7243.584538711144</v>
      </c>
      <c r="Z2189" s="54">
        <f>VLOOKUP(CONCATENATE($F2189," ",$G2189),AllocFactorMatrix,(Z$4+1),FALSE)*$E2189</f>
        <v>121.32727219483355</v>
      </c>
      <c r="AA2189" s="54">
        <f t="shared" si="1091"/>
        <v>7364.9118109059773</v>
      </c>
      <c r="AB2189" s="54">
        <f>VLOOKUP(CONCATENATE($F2189," ",$G2189),AllocFactorMatrix,(AB$4+1),FALSE)*$E2189</f>
        <v>93.996264677406344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</v>
      </c>
      <c r="I2190" s="5">
        <f>VLOOKUP(CONCATENATE($F2190," ",$G2190),AllocFactorMatrix,(I$4+1),FALSE)*$E2197</f>
        <v>7031.6221887722531</v>
      </c>
      <c r="J2190" s="5">
        <f>VLOOKUP(CONCATENATE($F2190," ",$G2190),AllocFactorMatrix,(J$4+1),FALSE)*$E2197</f>
        <v>347.59821035203328</v>
      </c>
      <c r="K2190" s="5">
        <f>VLOOKUP(CONCATENATE($F2190," ",$G2190),AllocFactorMatrix,(K$4+1),FALSE)*$E2197</f>
        <v>1273.2323233931029</v>
      </c>
      <c r="L2190" s="5">
        <f>VLOOKUP(CONCATENATE($F2190," ",$G2190),AllocFactorMatrix,(L$4+1),FALSE)*$E2197</f>
        <v>40.076833059253005</v>
      </c>
      <c r="M2190" s="5">
        <f>VLOOKUP(CONCATENATE($F2190," ",$G2190),AllocFactorMatrix,(M$4+1),FALSE)*$E2197</f>
        <v>3.758277165148006</v>
      </c>
      <c r="N2190" s="5">
        <f t="shared" ref="N2190:N2197" si="1094">SUBTOTAL(9,K2190:M2190)</f>
        <v>1317.0674336175039</v>
      </c>
      <c r="O2190" s="5">
        <f>VLOOKUP(CONCATENATE($F2190," ",$G2190),AllocFactorMatrix,(O$4+1),FALSE)*$E2197</f>
        <v>967.8546307704529</v>
      </c>
      <c r="P2190" s="5">
        <f>VLOOKUP(CONCATENATE($F2190," ",$G2190),AllocFactorMatrix,(P$4+1),FALSE)*$E2197</f>
        <v>180.33951513917395</v>
      </c>
      <c r="Q2190" s="5">
        <f>VLOOKUP(CONCATENATE($F2190," ",$G2190),AllocFactorMatrix,(Q$4+1),FALSE)*$E2197</f>
        <v>81.49206896953423</v>
      </c>
      <c r="R2190" s="5">
        <f>VLOOKUP(CONCATENATE($F2190," ",$G2190),AllocFactorMatrix,(R$4+1),FALSE)*$E2197</f>
        <v>3.6646072489938653</v>
      </c>
      <c r="S2190" s="5">
        <f t="shared" ref="S2190:S2197" si="1095">SUBTOTAL(9,O2190:R2190)</f>
        <v>1233.3508221281552</v>
      </c>
      <c r="T2190" s="5">
        <f>VLOOKUP(CONCATENATE($F2190," ",$G2190),AllocFactorMatrix,(T$4+1),FALSE)*$E2197</f>
        <v>33.809641256399985</v>
      </c>
      <c r="U2190" s="5">
        <f>VLOOKUP(CONCATENATE($F2190," ",$G2190),AllocFactorMatrix,(U$4+1),FALSE)*$E2197</f>
        <v>553.28901861199927</v>
      </c>
      <c r="V2190" s="5">
        <f>VLOOKUP(CONCATENATE($F2190," ",$G2190),AllocFactorMatrix,(V$4+1),FALSE)*$E2197</f>
        <v>2924.1480099249966</v>
      </c>
      <c r="W2190" s="5">
        <f>VLOOKUP(CONCATENATE($F2190," ",$G2190),AllocFactorMatrix,(W$4+1),FALSE)*$E2197</f>
        <v>528.05266499157347</v>
      </c>
      <c r="X2190" s="5">
        <f>SUBTOTAL(9,T2190:W2190)</f>
        <v>4039.2993347849697</v>
      </c>
      <c r="Y2190" s="5">
        <f>VLOOKUP(CONCATENATE($F2190," ",$G2190),AllocFactorMatrix,(Y$4+1),FALSE)*$E2197</f>
        <v>297.22662131737496</v>
      </c>
      <c r="Z2190" s="5">
        <f>VLOOKUP(CONCATENATE($F2190," ",$G2190),AllocFactorMatrix,(Z$4+1),FALSE)*$E2197</f>
        <v>4.9784322934871623</v>
      </c>
      <c r="AA2190" s="5">
        <f t="shared" ref="AA2190:AA2197" si="1096">SUBTOTAL(9,Y2190:Z2190)</f>
        <v>302.20505361086214</v>
      </c>
      <c r="AB2190" s="5">
        <f>VLOOKUP(CONCATENATE($F2190," ",$G2190),AllocFactorMatrix,(AB$4+1),FALSE)*$E2197</f>
        <v>3.8569567342262658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5" t="s">
        <v>657</v>
      </c>
      <c r="E2197" s="96">
        <v>14275</v>
      </c>
      <c r="F2197" s="61" t="s">
        <v>577</v>
      </c>
      <c r="G2197" s="55" t="str">
        <f>$G$15</f>
        <v>TOTAL</v>
      </c>
      <c r="H2197" s="4">
        <f t="shared" si="1093"/>
        <v>14275</v>
      </c>
      <c r="I2197" s="5">
        <f>VLOOKUP(CONCATENATE($F2197," ",$G2197),AllocFactorMatrix,(I$4+1),FALSE)*$E2197</f>
        <v>7031.6221887722531</v>
      </c>
      <c r="J2197" s="5">
        <f>VLOOKUP(CONCATENATE($F2197," ",$G2197),AllocFactorMatrix,(J$4+1),FALSE)*$E2197</f>
        <v>347.59821035203328</v>
      </c>
      <c r="K2197" s="5">
        <f>VLOOKUP(CONCATENATE($F2197," ",$G2197),AllocFactorMatrix,(K$4+1),FALSE)*$E2197</f>
        <v>1273.2323233931029</v>
      </c>
      <c r="L2197" s="5">
        <f>VLOOKUP(CONCATENATE($F2197," ",$G2197),AllocFactorMatrix,(L$4+1),FALSE)*$E2197</f>
        <v>40.076833059253005</v>
      </c>
      <c r="M2197" s="5">
        <f>VLOOKUP(CONCATENATE($F2197," ",$G2197),AllocFactorMatrix,(M$4+1),FALSE)*$E2197</f>
        <v>3.758277165148006</v>
      </c>
      <c r="N2197" s="5">
        <f t="shared" si="1094"/>
        <v>1317.0674336175039</v>
      </c>
      <c r="O2197" s="5">
        <f>VLOOKUP(CONCATENATE($F2197," ",$G2197),AllocFactorMatrix,(O$4+1),FALSE)*$E2197</f>
        <v>967.8546307704529</v>
      </c>
      <c r="P2197" s="5">
        <f>VLOOKUP(CONCATENATE($F2197," ",$G2197),AllocFactorMatrix,(P$4+1),FALSE)*$E2197</f>
        <v>180.33951513917395</v>
      </c>
      <c r="Q2197" s="5">
        <f>VLOOKUP(CONCATENATE($F2197," ",$G2197),AllocFactorMatrix,(Q$4+1),FALSE)*$E2197</f>
        <v>81.49206896953423</v>
      </c>
      <c r="R2197" s="5">
        <f>VLOOKUP(CONCATENATE($F2197," ",$G2197),AllocFactorMatrix,(R$4+1),FALSE)*$E2197</f>
        <v>3.6646072489938653</v>
      </c>
      <c r="S2197" s="5">
        <f t="shared" si="1095"/>
        <v>1233.3508221281552</v>
      </c>
      <c r="T2197" s="5">
        <f>VLOOKUP(CONCATENATE($F2197," ",$G2197),AllocFactorMatrix,(T$4+1),FALSE)*$E2197</f>
        <v>33.809641256399985</v>
      </c>
      <c r="U2197" s="5">
        <f>VLOOKUP(CONCATENATE($F2197," ",$G2197),AllocFactorMatrix,(U$4+1),FALSE)*$E2197</f>
        <v>553.28901861199927</v>
      </c>
      <c r="V2197" s="5">
        <f>VLOOKUP(CONCATENATE($F2197," ",$G2197),AllocFactorMatrix,(V$4+1),FALSE)*$E2197</f>
        <v>2924.1480099249966</v>
      </c>
      <c r="W2197" s="5">
        <f>VLOOKUP(CONCATENATE($F2197," ",$G2197),AllocFactorMatrix,(W$4+1),FALSE)*$E2197</f>
        <v>528.05266499157347</v>
      </c>
      <c r="X2197" s="5">
        <f t="shared" si="1097"/>
        <v>4039.2993347849697</v>
      </c>
      <c r="Y2197" s="5">
        <f>VLOOKUP(CONCATENATE($F2197," ",$G2197),AllocFactorMatrix,(Y$4+1),FALSE)*$E2197</f>
        <v>297.22662131737496</v>
      </c>
      <c r="Z2197" s="5">
        <f>VLOOKUP(CONCATENATE($F2197," ",$G2197),AllocFactorMatrix,(Z$4+1),FALSE)*$E2197</f>
        <v>4.9784322934871623</v>
      </c>
      <c r="AA2197" s="5">
        <f t="shared" si="1096"/>
        <v>302.20505361086214</v>
      </c>
      <c r="AB2197" s="5">
        <f>VLOOKUP(CONCATENATE($F2197," ",$G2197),AllocFactorMatrix,(AB$4+1),FALSE)*$E2197</f>
        <v>3.8569567342262658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684793.7991630875</v>
      </c>
      <c r="J2198" s="5">
        <f>VLOOKUP(CONCATENATE($F2198," ",$G2198),AllocFactorMatrix,(J$4+1),FALSE)*$E2205</f>
        <v>33851.804414255705</v>
      </c>
      <c r="K2198" s="5">
        <f>VLOOKUP(CONCATENATE($F2198," ",$G2198),AllocFactorMatrix,(K$4+1),FALSE)*$E2205</f>
        <v>123997.21949592473</v>
      </c>
      <c r="L2198" s="5">
        <f>VLOOKUP(CONCATENATE($F2198," ",$G2198),AllocFactorMatrix,(L$4+1),FALSE)*$E2205</f>
        <v>3902.9922302840018</v>
      </c>
      <c r="M2198" s="5">
        <f>VLOOKUP(CONCATENATE($F2198," ",$G2198),AllocFactorMatrix,(M$4+1),FALSE)*$E2205</f>
        <v>366.01012243505494</v>
      </c>
      <c r="N2198" s="5">
        <f t="shared" ref="N2198:N2205" si="1099">SUBTOTAL(9,K2198:M2198)</f>
        <v>128266.22184864378</v>
      </c>
      <c r="O2198" s="5">
        <f>VLOOKUP(CONCATENATE($F2198," ",$G2198),AllocFactorMatrix,(O$4+1),FALSE)*$E2205</f>
        <v>94257.175918976616</v>
      </c>
      <c r="P2198" s="5">
        <f>VLOOKUP(CONCATENATE($F2198," ",$G2198),AllocFactorMatrix,(P$4+1),FALSE)*$E2205</f>
        <v>17562.857957382206</v>
      </c>
      <c r="Q2198" s="5">
        <f>VLOOKUP(CONCATENATE($F2198," ",$G2198),AllocFactorMatrix,(Q$4+1),FALSE)*$E2205</f>
        <v>7936.3284905174205</v>
      </c>
      <c r="R2198" s="5">
        <f>VLOOKUP(CONCATENATE($F2198," ",$G2198),AllocFactorMatrix,(R$4+1),FALSE)*$E2205</f>
        <v>356.88782091935281</v>
      </c>
      <c r="S2198" s="5">
        <f>SUBTOTAL(9,O2198:R2198)</f>
        <v>120113.25018779559</v>
      </c>
      <c r="T2198" s="5">
        <f>VLOOKUP(CONCATENATE($F2198," ",$G2198),AllocFactorMatrix,(T$4+1),FALSE)*$E2205</f>
        <v>3292.6445794087444</v>
      </c>
      <c r="U2198" s="5">
        <f>VLOOKUP(CONCATENATE($F2198," ",$G2198),AllocFactorMatrix,(U$4+1),FALSE)*$E2205</f>
        <v>53883.567535172508</v>
      </c>
      <c r="V2198" s="5">
        <f>VLOOKUP(CONCATENATE($F2198," ",$G2198),AllocFactorMatrix,(V$4+1),FALSE)*$E2205</f>
        <v>284776.16846779891</v>
      </c>
      <c r="W2198" s="5">
        <f>VLOOKUP(CONCATENATE($F2198," ",$G2198),AllocFactorMatrix,(W$4+1),FALSE)*$E2205</f>
        <v>51425.856069907903</v>
      </c>
      <c r="X2198" s="5">
        <f>SUBTOTAL(9,T2198:W2198)</f>
        <v>393378.23665228806</v>
      </c>
      <c r="Y2198" s="5">
        <f>VLOOKUP(CONCATENATE($F2198," ",$G2198),AllocFactorMatrix,(Y$4+1),FALSE)*$E2205</f>
        <v>28946.229157381986</v>
      </c>
      <c r="Z2198" s="5">
        <f>VLOOKUP(CONCATENATE($F2198," ",$G2198),AllocFactorMatrix,(Z$4+1),FALSE)*$E2205</f>
        <v>484.83827381637747</v>
      </c>
      <c r="AA2198" s="5">
        <f t="shared" ref="AA2198:AA2205" si="1100">SUBTOTAL(9,Y2198:Z2198)</f>
        <v>29431.067431198364</v>
      </c>
      <c r="AB2198" s="5">
        <f>VLOOKUP(CONCATENATE($F2198," ",$G2198),AllocFactorMatrix,(AB$4+1),FALSE)*$E2205</f>
        <v>375.62030273125725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5" t="s">
        <v>652</v>
      </c>
      <c r="E2205" s="96">
        <v>1390210</v>
      </c>
      <c r="F2205" s="96" t="s">
        <v>577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684793.7991630875</v>
      </c>
      <c r="J2205" s="5">
        <f>VLOOKUP(CONCATENATE($F2205," ",$G2205),AllocFactorMatrix,(J$4+1),FALSE)*$E2205</f>
        <v>33851.804414255705</v>
      </c>
      <c r="K2205" s="5">
        <f>VLOOKUP(CONCATENATE($F2205," ",$G2205),AllocFactorMatrix,(K$4+1),FALSE)*$E2205</f>
        <v>123997.21949592473</v>
      </c>
      <c r="L2205" s="5">
        <f>VLOOKUP(CONCATENATE($F2205," ",$G2205),AllocFactorMatrix,(L$4+1),FALSE)*$E2205</f>
        <v>3902.9922302840018</v>
      </c>
      <c r="M2205" s="5">
        <f>VLOOKUP(CONCATENATE($F2205," ",$G2205),AllocFactorMatrix,(M$4+1),FALSE)*$E2205</f>
        <v>366.01012243505494</v>
      </c>
      <c r="N2205" s="5">
        <f t="shared" si="1099"/>
        <v>128266.22184864378</v>
      </c>
      <c r="O2205" s="5">
        <f>VLOOKUP(CONCATENATE($F2205," ",$G2205),AllocFactorMatrix,(O$4+1),FALSE)*$E2205</f>
        <v>94257.175918976616</v>
      </c>
      <c r="P2205" s="5">
        <f>VLOOKUP(CONCATENATE($F2205," ",$G2205),AllocFactorMatrix,(P$4+1),FALSE)*$E2205</f>
        <v>17562.857957382206</v>
      </c>
      <c r="Q2205" s="5">
        <f>VLOOKUP(CONCATENATE($F2205," ",$G2205),AllocFactorMatrix,(Q$4+1),FALSE)*$E2205</f>
        <v>7936.3284905174205</v>
      </c>
      <c r="R2205" s="5">
        <f>VLOOKUP(CONCATENATE($F2205," ",$G2205),AllocFactorMatrix,(R$4+1),FALSE)*$E2205</f>
        <v>356.88782091935281</v>
      </c>
      <c r="S2205" s="5">
        <f t="shared" si="1101"/>
        <v>120113.25018779559</v>
      </c>
      <c r="T2205" s="5">
        <f>VLOOKUP(CONCATENATE($F2205," ",$G2205),AllocFactorMatrix,(T$4+1),FALSE)*$E2205</f>
        <v>3292.6445794087444</v>
      </c>
      <c r="U2205" s="5">
        <f>VLOOKUP(CONCATENATE($F2205," ",$G2205),AllocFactorMatrix,(U$4+1),FALSE)*$E2205</f>
        <v>53883.567535172508</v>
      </c>
      <c r="V2205" s="5">
        <f>VLOOKUP(CONCATENATE($F2205," ",$G2205),AllocFactorMatrix,(V$4+1),FALSE)*$E2205</f>
        <v>284776.16846779891</v>
      </c>
      <c r="W2205" s="5">
        <f>VLOOKUP(CONCATENATE($F2205," ",$G2205),AllocFactorMatrix,(W$4+1),FALSE)*$E2205</f>
        <v>51425.856069907903</v>
      </c>
      <c r="X2205" s="5">
        <f t="shared" si="1102"/>
        <v>393378.23665228806</v>
      </c>
      <c r="Y2205" s="5">
        <f>VLOOKUP(CONCATENATE($F2205," ",$G2205),AllocFactorMatrix,(Y$4+1),FALSE)*$E2205</f>
        <v>28946.229157381986</v>
      </c>
      <c r="Z2205" s="5">
        <f>VLOOKUP(CONCATENATE($F2205," ",$G2205),AllocFactorMatrix,(Z$4+1),FALSE)*$E2205</f>
        <v>484.83827381637747</v>
      </c>
      <c r="AA2205" s="5">
        <f t="shared" si="1100"/>
        <v>29431.067431198364</v>
      </c>
      <c r="AB2205" s="5">
        <f>VLOOKUP(CONCATENATE($F2205," ",$G2205),AllocFactorMatrix,(AB$4+1),FALSE)*$E2205</f>
        <v>375.62030273125725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982.61278165688168</v>
      </c>
      <c r="I2206" s="5">
        <f>VLOOKUP(CONCATENATE($F2206," ",$G2206),AllocFactorMatrix,(I$4+1),FALSE)*$E2213</f>
        <v>484.01834244972002</v>
      </c>
      <c r="J2206" s="5">
        <f>VLOOKUP(CONCATENATE($F2206," ",$G2206),AllocFactorMatrix,(J$4+1),FALSE)*$E2213</f>
        <v>23.9267561732375</v>
      </c>
      <c r="K2206" s="5">
        <f>VLOOKUP(CONCATENATE($F2206," ",$G2206),AllocFactorMatrix,(K$4+1),FALSE)*$E2213</f>
        <v>87.642336601383633</v>
      </c>
      <c r="L2206" s="5">
        <f>VLOOKUP(CONCATENATE($F2206," ",$G2206),AllocFactorMatrix,(L$4+1),FALSE)*$E2213</f>
        <v>2.7586695910578687</v>
      </c>
      <c r="M2206" s="5">
        <f>VLOOKUP(CONCATENATE($F2206," ",$G2206),AllocFactorMatrix,(M$4+1),FALSE)*$E2213</f>
        <v>0.25869920696908022</v>
      </c>
      <c r="N2206" s="5">
        <f t="shared" ref="N2206:N2213" si="1104">SUBTOTAL(9,K2206:M2206)</f>
        <v>90.659705399410583</v>
      </c>
      <c r="O2206" s="5">
        <f>VLOOKUP(CONCATENATE($F2206," ",$G2206),AllocFactorMatrix,(O$4+1),FALSE)*$E2213</f>
        <v>66.621809525803769</v>
      </c>
      <c r="P2206" s="5">
        <f>VLOOKUP(CONCATENATE($F2206," ",$G2206),AllocFactorMatrix,(P$4+1),FALSE)*$E2213</f>
        <v>12.413584071002241</v>
      </c>
      <c r="Q2206" s="5">
        <f>VLOOKUP(CONCATENATE($F2206," ",$G2206),AllocFactorMatrix,(Q$4+1),FALSE)*$E2213</f>
        <v>5.6094675007445511</v>
      </c>
      <c r="R2206" s="5">
        <f>VLOOKUP(CONCATENATE($F2206," ",$G2206),AllocFactorMatrix,(R$4+1),FALSE)*$E2213</f>
        <v>0.25225148319536495</v>
      </c>
      <c r="S2206" s="5">
        <f>SUBTOTAL(9,O2206:R2206)</f>
        <v>84.89711258074594</v>
      </c>
      <c r="T2206" s="5">
        <f>VLOOKUP(CONCATENATE($F2206," ",$G2206),AllocFactorMatrix,(T$4+1),FALSE)*$E2213</f>
        <v>2.3272704477598918</v>
      </c>
      <c r="U2206" s="5">
        <f>VLOOKUP(CONCATENATE($F2206," ",$G2206),AllocFactorMatrix,(U$4+1),FALSE)*$E2213</f>
        <v>38.08538435296272</v>
      </c>
      <c r="V2206" s="5">
        <f>VLOOKUP(CONCATENATE($F2206," ",$G2206),AllocFactorMatrix,(V$4+1),FALSE)*$E2213</f>
        <v>201.28232644545255</v>
      </c>
      <c r="W2206" s="5">
        <f>VLOOKUP(CONCATENATE($F2206," ",$G2206),AllocFactorMatrix,(W$4+1),FALSE)*$E2213</f>
        <v>36.348252049646192</v>
      </c>
      <c r="X2206" s="5">
        <f>SUBTOTAL(9,T2206:W2206)</f>
        <v>278.04323329582132</v>
      </c>
      <c r="Y2206" s="5">
        <f>VLOOKUP(CONCATENATE($F2206," ",$G2206),AllocFactorMatrix,(Y$4+1),FALSE)*$E2213</f>
        <v>20.459451989852358</v>
      </c>
      <c r="Z2206" s="5">
        <f>VLOOKUP(CONCATENATE($F2206," ",$G2206),AllocFactorMatrix,(Z$4+1),FALSE)*$E2213</f>
        <v>0.34268800029379121</v>
      </c>
      <c r="AA2206" s="5">
        <f t="shared" ref="AA2206:AA2213" si="1105">SUBTOTAL(9,Y2206:Z2206)</f>
        <v>20.802139990146149</v>
      </c>
      <c r="AB2206" s="5">
        <f>VLOOKUP(CONCATENATE($F2206," ",$G2206),AllocFactorMatrix,(AB$4+1),FALSE)*$E2213</f>
        <v>0.26549176780023209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5" t="s">
        <v>651</v>
      </c>
      <c r="E2213" s="96">
        <v>52403</v>
      </c>
      <c r="F2213" s="96" t="s">
        <v>578</v>
      </c>
      <c r="G2213" s="55" t="str">
        <f>$G$15</f>
        <v>TOTAL</v>
      </c>
      <c r="H2213" s="4">
        <f t="shared" si="1103"/>
        <v>52402.999999999993</v>
      </c>
      <c r="I2213" s="5">
        <f>VLOOKUP(CONCATENATE($F2213," ",$G2213),AllocFactorMatrix,(I$4+1),FALSE)*$E2213</f>
        <v>25756.726998359441</v>
      </c>
      <c r="J2213" s="5">
        <f>VLOOKUP(CONCATENATE($F2213," ",$G2213),AllocFactorMatrix,(J$4+1),FALSE)*$E2213</f>
        <v>1267.6451351494322</v>
      </c>
      <c r="K2213" s="5">
        <f>VLOOKUP(CONCATENATE($F2213," ",$G2213),AllocFactorMatrix,(K$4+1),FALSE)*$E2213</f>
        <v>4637.5477511026584</v>
      </c>
      <c r="L2213" s="5">
        <f>VLOOKUP(CONCATENATE($F2213," ",$G2213),AllocFactorMatrix,(L$4+1),FALSE)*$E2213</f>
        <v>145.48071215092344</v>
      </c>
      <c r="M2213" s="5">
        <f>VLOOKUP(CONCATENATE($F2213," ",$G2213),AllocFactorMatrix,(M$4+1),FALSE)*$E2213</f>
        <v>14.440102992670472</v>
      </c>
      <c r="N2213" s="5">
        <f t="shared" si="1104"/>
        <v>4797.4685662462525</v>
      </c>
      <c r="O2213" s="5">
        <f>VLOOKUP(CONCATENATE($F2213," ",$G2213),AllocFactorMatrix,(O$4+1),FALSE)*$E2213</f>
        <v>3521.3647673592222</v>
      </c>
      <c r="P2213" s="5">
        <f>VLOOKUP(CONCATENATE($F2213," ",$G2213),AllocFactorMatrix,(P$4+1),FALSE)*$E2213</f>
        <v>655.86008675347614</v>
      </c>
      <c r="Q2213" s="5">
        <f>VLOOKUP(CONCATENATE($F2213," ",$G2213),AllocFactorMatrix,(Q$4+1),FALSE)*$E2213</f>
        <v>313.23723103561662</v>
      </c>
      <c r="R2213" s="5">
        <f>VLOOKUP(CONCATENATE($F2213," ",$G2213),AllocFactorMatrix,(R$4+1),FALSE)*$E2213</f>
        <v>10.932924252555608</v>
      </c>
      <c r="S2213" s="5">
        <f t="shared" si="1106"/>
        <v>4501.3950094008705</v>
      </c>
      <c r="T2213" s="5">
        <f>VLOOKUP(CONCATENATE($F2213," ",$G2213),AllocFactorMatrix,(T$4+1),FALSE)*$E2213</f>
        <v>123.00123988166972</v>
      </c>
      <c r="U2213" s="5">
        <f>VLOOKUP(CONCATENATE($F2213," ",$G2213),AllocFactorMatrix,(U$4+1),FALSE)*$E2213</f>
        <v>2013.0214129019337</v>
      </c>
      <c r="V2213" s="5">
        <f>VLOOKUP(CONCATENATE($F2213," ",$G2213),AllocFactorMatrix,(V$4+1),FALSE)*$E2213</f>
        <v>11248.220354952336</v>
      </c>
      <c r="W2213" s="5">
        <f>VLOOKUP(CONCATENATE($F2213," ",$G2213),AllocFactorMatrix,(W$4+1),FALSE)*$E2213</f>
        <v>1575.3829525109525</v>
      </c>
      <c r="X2213" s="5">
        <f t="shared" si="1107"/>
        <v>14959.625960246893</v>
      </c>
      <c r="Y2213" s="5">
        <f>VLOOKUP(CONCATENATE($F2213," ",$G2213),AllocFactorMatrix,(Y$4+1),FALSE)*$E2213</f>
        <v>1077.5212718989162</v>
      </c>
      <c r="Z2213" s="5">
        <f>VLOOKUP(CONCATENATE($F2213," ",$G2213),AllocFactorMatrix,(Z$4+1),FALSE)*$E2213</f>
        <v>18.032885083269669</v>
      </c>
      <c r="AA2213" s="5">
        <f t="shared" si="1105"/>
        <v>1095.554156982186</v>
      </c>
      <c r="AB2213" s="5">
        <f>VLOOKUP(CONCATENATE($F2213," ",$G2213),AllocFactorMatrix,(AB$4+1),FALSE)*$E2213</f>
        <v>14.05439193821228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5" t="s">
        <v>653</v>
      </c>
      <c r="E2221" s="96">
        <v>513467</v>
      </c>
      <c r="F2221" s="61" t="s">
        <v>579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37053.247639489804</v>
      </c>
      <c r="I2222" s="5">
        <f ca="1">VLOOKUP(CONCATENATE($F2222," ",$G2222),AllocFactorMatrix,(I$4+1),FALSE)*$E2229</f>
        <v>18251.79952839997</v>
      </c>
      <c r="J2222" s="5">
        <f ca="1">VLOOKUP(CONCATENATE($F2222," ",$G2222),AllocFactorMatrix,(J$4+1),FALSE)*$E2229</f>
        <v>902.25166845655747</v>
      </c>
      <c r="K2222" s="5">
        <f ca="1">VLOOKUP(CONCATENATE($F2222," ",$G2222),AllocFactorMatrix,(K$4+1),FALSE)*$E2229</f>
        <v>3304.8961528047353</v>
      </c>
      <c r="L2222" s="5">
        <f ca="1">VLOOKUP(CONCATENATE($F2222," ",$G2222),AllocFactorMatrix,(L$4+1),FALSE)*$E2229</f>
        <v>104.02639719446537</v>
      </c>
      <c r="M2222" s="5">
        <f ca="1">VLOOKUP(CONCATENATE($F2222," ",$G2222),AllocFactorMatrix,(M$4+1),FALSE)*$E2229</f>
        <v>9.7552626618612077</v>
      </c>
      <c r="N2222" s="5">
        <f t="shared" ca="1" si="1079"/>
        <v>3418.677812661062</v>
      </c>
      <c r="O2222" s="5">
        <f ca="1">VLOOKUP(CONCATENATE($F2222," ",$G2222),AllocFactorMatrix,(O$4+1),FALSE)*$E2229</f>
        <v>2512.2351882987427</v>
      </c>
      <c r="P2222" s="5">
        <f ca="1">VLOOKUP(CONCATENATE($F2222," ",$G2222),AllocFactorMatrix,(P$4+1),FALSE)*$E2229</f>
        <v>468.10260690979544</v>
      </c>
      <c r="Q2222" s="5">
        <f ca="1">VLOOKUP(CONCATENATE($F2222," ",$G2222),AllocFactorMatrix,(Q$4+1),FALSE)*$E2229</f>
        <v>211.52685199177122</v>
      </c>
      <c r="R2222" s="5">
        <f ca="1">VLOOKUP(CONCATENATE($F2222," ",$G2222),AllocFactorMatrix,(R$4+1),FALSE)*$E2229</f>
        <v>9.5121260874563323</v>
      </c>
      <c r="S2222" s="5">
        <f t="shared" ca="1" si="1081"/>
        <v>3201.3767732877659</v>
      </c>
      <c r="T2222" s="5">
        <f ca="1">VLOOKUP(CONCATENATE($F2222," ",$G2222),AllocFactorMatrix,(T$4+1),FALSE)*$E2229</f>
        <v>87.75880981265847</v>
      </c>
      <c r="U2222" s="5">
        <f ca="1">VLOOKUP(CONCATENATE($F2222," ",$G2222),AllocFactorMatrix,(U$4+1),FALSE)*$E2229</f>
        <v>1436.1579700764057</v>
      </c>
      <c r="V2222" s="5">
        <f ca="1">VLOOKUP(CONCATENATE($F2222," ",$G2222),AllocFactorMatrix,(V$4+1),FALSE)*$E2229</f>
        <v>7590.1352256582959</v>
      </c>
      <c r="W2222" s="5">
        <f ca="1">VLOOKUP(CONCATENATE($F2222," ",$G2222),AllocFactorMatrix,(W$4+1),FALSE)*$E2229</f>
        <v>1370.652620849409</v>
      </c>
      <c r="X2222" s="5">
        <f ca="1">SUBTOTAL(9,T2222:W2222)</f>
        <v>10484.70462639677</v>
      </c>
      <c r="Y2222" s="5">
        <f ca="1">VLOOKUP(CONCATENATE($F2222," ",$G2222),AllocFactorMatrix,(Y$4+1),FALSE)*$E2229</f>
        <v>771.50343991044156</v>
      </c>
      <c r="Z2222" s="5">
        <f ca="1">VLOOKUP(CONCATENATE($F2222," ",$G2222),AllocFactorMatrix,(Z$4+1),FALSE)*$E2229</f>
        <v>12.922387714676917</v>
      </c>
      <c r="AA2222" s="5">
        <f t="shared" ca="1" si="1080"/>
        <v>784.42582762511847</v>
      </c>
      <c r="AB2222" s="5">
        <f ca="1">VLOOKUP(CONCATENATE($F2222," ",$G2222),AllocFactorMatrix,(AB$4+1),FALSE)*$E2229</f>
        <v>10.01140266256278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3.2966635239960724</v>
      </c>
      <c r="K2223" s="5">
        <f ca="1">VLOOKUP(CONCATENATE($F2223," ",$G2223),AllocFactorMatrix,(K$4+1),FALSE)*$E2229</f>
        <v>12.075489554022269</v>
      </c>
      <c r="L2223" s="5">
        <f ca="1">VLOOKUP(CONCATENATE($F2223," ",$G2223),AllocFactorMatrix,(L$4+1),FALSE)*$E2229</f>
        <v>0.38009353836981419</v>
      </c>
      <c r="M2223" s="5">
        <f ca="1">VLOOKUP(CONCATENATE($F2223," ",$G2223),AllocFactorMatrix,(M$4+1),FALSE)*$E2229</f>
        <v>3.5643955792703685E-2</v>
      </c>
      <c r="N2223" s="5">
        <f t="shared" ca="1" si="1079"/>
        <v>12.491227048184788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1.7103618021863456</v>
      </c>
      <c r="Q2223" s="5">
        <f ca="1">VLOOKUP(CONCATENATE($F2223," ",$G2223),AllocFactorMatrix,(Q$4+1),FALSE)*$E2229</f>
        <v>0.77288065147043161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0.3206547323028085</v>
      </c>
      <c r="U2223" s="5">
        <f ca="1">VLOOKUP(CONCATENATE($F2223," ",$G2223),AllocFactorMatrix,(U$4+1),FALSE)*$E2229</f>
        <v>5.2474600603912238</v>
      </c>
      <c r="V2223" s="5">
        <f ca="1">VLOOKUP(CONCATENATE($F2223," ",$G2223),AllocFactorMatrix,(V$4+1),FALSE)*$E2229</f>
        <v>27.732973864630981</v>
      </c>
      <c r="W2223" s="5">
        <f ca="1">VLOOKUP(CONCATENATE($F2223," ",$G2223),AllocFactorMatrix,(W$4+1),FALSE)*$E2229</f>
        <v>5.0081154263240135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2.8189332731754435</v>
      </c>
      <c r="Z2223" s="5">
        <f ca="1">VLOOKUP(CONCATENATE($F2223," ",$G2223),AllocFactorMatrix,(Z$4+1),FALSE)*$E2229</f>
        <v>4.7216054800747136E-2</v>
      </c>
      <c r="AA2223" s="5">
        <f t="shared" ca="1" si="1080"/>
        <v>2.8661493279761907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14.498555127887316</v>
      </c>
      <c r="J2224" s="5">
        <f ca="1">VLOOKUP(CONCATENATE($F2224," ",$G2224),AllocFactorMatrix,(J$4+1),FALSE)*$E2229</f>
        <v>0.69971923683372172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7.8629470559902798E-2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0.35752036886262911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7.658908605158758</v>
      </c>
      <c r="W2224" s="5">
        <f ca="1">VLOOKUP(CONCATENATE($F2224," ",$G2224),AllocFactorMatrix,(W$4+1),FALSE)*$E2229</f>
        <v>0</v>
      </c>
      <c r="X2224" s="5">
        <f t="shared" ca="1" si="1109"/>
        <v>8.8254256738553867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7.7294384919026782E-3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19079.530876085999</v>
      </c>
      <c r="I2225" s="5">
        <f ca="1">VLOOKUP(CONCATENATE($F2225," ",$G2225),AllocFactorMatrix,(I$4+1),FALSE)*$E2229</f>
        <v>12751.664236542145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2182.5589636883988</v>
      </c>
      <c r="L2225" s="5">
        <f ca="1">VLOOKUP(CONCATENATE($F2225," ",$G2225),AllocFactorMatrix,(L$4+1),FALSE)*$E2229</f>
        <v>67.45242877850832</v>
      </c>
      <c r="M2225" s="5">
        <f ca="1">VLOOKUP(CONCATENATE($F2225," ",$G2225),AllocFactorMatrix,(M$4+1),FALSE)*$E2229</f>
        <v>0</v>
      </c>
      <c r="N2225" s="5">
        <f t="shared" ca="1" si="1079"/>
        <v>2250.0113924669072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58.34156205481996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493.49133793796329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501.72470523288348</v>
      </c>
      <c r="AB2225" s="5">
        <f ca="1">VLOOKUP(CONCATENATE($F2225," ",$G2225),AllocFactorMatrix,(AB$4+1),FALSE)*$E2229</f>
        <v>6.6704070738869943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7874.3570631978782</v>
      </c>
      <c r="I2226" s="5">
        <f ca="1">VLOOKUP(CONCATENATE($F2226," ",$G2226),AllocFactorMatrix,(I$4+1),FALSE)*$E2229</f>
        <v>5887.6682065996674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856.4827596197207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856.4827596197207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201.29819367879008</v>
      </c>
      <c r="Z2226" s="5">
        <f ca="1">VLOOKUP(CONCATENATE($F2226," ",$G2226),AllocFactorMatrix,(Z$4+1),FALSE)*$E2229</f>
        <v>0</v>
      </c>
      <c r="AA2226" s="5">
        <f t="shared" ca="1" si="1080"/>
        <v>201.29819367879008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3660.1286392737507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725.57083721940114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2.8317794218021555</v>
      </c>
      <c r="S2227" s="5">
        <f t="shared" ca="1" si="1081"/>
        <v>924.02596849197084</v>
      </c>
      <c r="T2227" s="5">
        <f ca="1">VLOOKUP(CONCATENATE($F2227," ",$G2227),AllocFactorMatrix,(T$4+1),FALSE)*$E2229</f>
        <v>27.805249436232291</v>
      </c>
      <c r="U2227" s="5">
        <f ca="1">VLOOKUP(CONCATENATE($F2227," ",$G2227),AllocFactorMatrix,(U$4+1),FALSE)*$E2229</f>
        <v>488.21852562292668</v>
      </c>
      <c r="V2227" s="5">
        <f ca="1">VLOOKUP(CONCATENATE($F2227," ",$G2227),AllocFactorMatrix,(V$4+1),FALSE)*$E2229</f>
        <v>2771.9020904738431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3813.8205675294184</v>
      </c>
      <c r="Y2227" s="5">
        <f ca="1">VLOOKUP(CONCATENATE($F2227," ",$G2227),AllocFactorMatrix,(Y$4+1),FALSE)*$E2229</f>
        <v>196.57901102519776</v>
      </c>
      <c r="Z2227" s="5">
        <f ca="1">VLOOKUP(CONCATENATE($F2227," ",$G2227),AllocFactorMatrix,(Z$4+1),FALSE)*$E2229</f>
        <v>3.1999929221792813</v>
      </c>
      <c r="AA2227" s="5">
        <f t="shared" ca="1" si="1080"/>
        <v>199.77900394737705</v>
      </c>
      <c r="AB2227" s="5">
        <f ca="1">VLOOKUP(CONCATENATE($F2227," ",$G2227),AllocFactorMatrix,(AB$4+1),FALSE)*$E2229</f>
        <v>3.5693346960273482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898.9953973068416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43.272164106296579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23.728578831591552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0.33594439110976609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</v>
      </c>
      <c r="Z2228" s="5">
        <f ca="1">VLOOKUP(CONCATENATE($F2228," ",$G2228),AllocFactorMatrix,(Z$4+1),FALSE)*$E2229</f>
        <v>0.20945672746075344</v>
      </c>
      <c r="AA2228" s="5">
        <f t="shared" ca="1" si="1080"/>
        <v>13.430441207156244</v>
      </c>
      <c r="AB2228" s="5">
        <f ca="1">VLOOKUP(CONCATENATE($F2228," ",$G2228),AllocFactorMatrix,(AB$4+1),FALSE)*$E2229</f>
        <v>0.37673112852613605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160.05881602482748</v>
      </c>
    </row>
    <row r="2229" spans="1:30" collapsed="1">
      <c r="D2229" s="95" t="s">
        <v>654</v>
      </c>
      <c r="E2229" s="96">
        <v>81279</v>
      </c>
      <c r="F2229" s="61" t="s">
        <v>580</v>
      </c>
      <c r="G2229" s="55" t="str">
        <f>$G$15</f>
        <v>TOTAL</v>
      </c>
      <c r="H2229" s="4">
        <f t="shared" ca="1" si="1078"/>
        <v>81278.999999999985</v>
      </c>
      <c r="I2229" s="5">
        <f ca="1">VLOOKUP(CONCATENATE($F2229," ",$G2229),AllocFactorMatrix,(I$4+1),FALSE)*$E2229</f>
        <v>45885.64733269273</v>
      </c>
      <c r="J2229" s="5">
        <f ca="1">VLOOKUP(CONCATENATE($F2229," ",$G2229),AllocFactorMatrix,(J$4+1),FALSE)*$E2229</f>
        <v>2927.3699594643945</v>
      </c>
      <c r="K2229" s="5">
        <f ca="1">VLOOKUP(CONCATENATE($F2229," ",$G2229),AllocFactorMatrix,(K$4+1),FALSE)*$E2229</f>
        <v>7413.2528007836827</v>
      </c>
      <c r="L2229" s="5">
        <f ca="1">VLOOKUP(CONCATENATE($F2229," ",$G2229),AllocFactorMatrix,(L$4+1),FALSE)*$E2229</f>
        <v>240.50305025778141</v>
      </c>
      <c r="M2229" s="5">
        <f ca="1">VLOOKUP(CONCATENATE($F2229," ",$G2229),AllocFactorMatrix,(M$4+1),FALSE)*$E2229</f>
        <v>18.969243922985985</v>
      </c>
      <c r="N2229" s="5">
        <f t="shared" ca="1" si="1079"/>
        <v>7672.7250949644495</v>
      </c>
      <c r="O2229" s="5">
        <f ca="1">VLOOKUP(CONCATENATE($F2229," ",$G2229),AllocFactorMatrix,(O$4+1),FALSE)*$E2229</f>
        <v>5479.5046622010359</v>
      </c>
      <c r="P2229" s="5">
        <f ca="1">VLOOKUP(CONCATENATE($F2229," ",$G2229),AllocFactorMatrix,(P$4+1),FALSE)*$E2229</f>
        <v>921.88850726649889</v>
      </c>
      <c r="Q2229" s="5">
        <f ca="1">VLOOKUP(CONCATENATE($F2229," ",$G2229),AllocFactorMatrix,(Q$4+1),FALSE)*$E2229</f>
        <v>297.35752017616949</v>
      </c>
      <c r="R2229" s="5">
        <f ca="1">VLOOKUP(CONCATENATE($F2229," ",$G2229),AllocFactorMatrix,(R$4+1),FALSE)*$E2229</f>
        <v>16.520120748690754</v>
      </c>
      <c r="S2229" s="5">
        <f t="shared" ca="1" si="1081"/>
        <v>6715.2708103923951</v>
      </c>
      <c r="T2229" s="5">
        <f ca="1">VLOOKUP(CONCATENATE($F2229," ",$G2229),AllocFactorMatrix,(T$4+1),FALSE)*$E2229</f>
        <v>189.38542246291439</v>
      </c>
      <c r="U2229" s="5">
        <f ca="1">VLOOKUP(CONCATENATE($F2229," ",$G2229),AllocFactorMatrix,(U$4+1),FALSE)*$E2229</f>
        <v>2879.0263012107025</v>
      </c>
      <c r="V2229" s="5">
        <f ca="1">VLOOKUP(CONCATENATE($F2229," ",$G2229),AllocFactorMatrix,(V$4+1),FALSE)*$E2229</f>
        <v>10432.342919652789</v>
      </c>
      <c r="W2229" s="5">
        <f ca="1">VLOOKUP(CONCATENATE($F2229," ",$G2229),AllocFactorMatrix,(W$4+1),FALSE)*$E2229</f>
        <v>1907.7699414651481</v>
      </c>
      <c r="X2229" s="5">
        <f t="shared" ca="1" si="1109"/>
        <v>15408.524584791554</v>
      </c>
      <c r="Y2229" s="5">
        <f ca="1">VLOOKUP(CONCATENATE($F2229," ",$G2229),AllocFactorMatrix,(Y$4+1),FALSE)*$E2229</f>
        <v>1679.4907267263156</v>
      </c>
      <c r="Z2229" s="5">
        <f ca="1">VLOOKUP(CONCATENATE($F2229," ",$G2229),AllocFactorMatrix,(Z$4+1),FALSE)*$E2229</f>
        <v>24.622069766202401</v>
      </c>
      <c r="AA2229" s="5">
        <f t="shared" ca="1" si="1080"/>
        <v>1704.1127964925181</v>
      </c>
      <c r="AB2229" s="5">
        <f ca="1">VLOOKUP(CONCATENATE($F2229," ",$G2229),AllocFactorMatrix,(AB$4+1),FALSE)*$E2229</f>
        <v>22.761062675597994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1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3076557.0000000014</v>
      </c>
      <c r="I2230" s="54">
        <f>VLOOKUP(CONCATENATE($F2230," ",$G2230),AllocFactorMatrix,(I$4+1),FALSE)*$E2237</f>
        <v>1515459.64737111</v>
      </c>
      <c r="J2230" s="54">
        <f>VLOOKUP(CONCATENATE($F2230," ",$G2230),AllocFactorMatrix,(J$4+1),FALSE)*$E2237</f>
        <v>74914.585446306155</v>
      </c>
      <c r="K2230" s="54">
        <f>VLOOKUP(CONCATENATE($F2230," ",$G2230),AllocFactorMatrix,(K$4+1),FALSE)*$E2237</f>
        <v>274407.83307609911</v>
      </c>
      <c r="L2230" s="54">
        <f>VLOOKUP(CONCATENATE($F2230," ",$G2230),AllocFactorMatrix,(L$4+1),FALSE)*$E2237</f>
        <v>8637.3843282855523</v>
      </c>
      <c r="M2230" s="54">
        <f>VLOOKUP(CONCATENATE($F2230," ",$G2230),AllocFactorMatrix,(M$4+1),FALSE)*$E2237</f>
        <v>809.98626412443105</v>
      </c>
      <c r="N2230" s="54">
        <f t="shared" ref="N2230:N2237" si="1111">SUBTOTAL(9,K2230:M2230)</f>
        <v>283855.20366850909</v>
      </c>
      <c r="O2230" s="54">
        <f>VLOOKUP(CONCATENATE($F2230," ",$G2230),AllocFactorMatrix,(O$4+1),FALSE)*$E2237</f>
        <v>208592.64022971995</v>
      </c>
      <c r="P2230" s="54">
        <f>VLOOKUP(CONCATENATE($F2230," ",$G2230),AllocFactorMatrix,(P$4+1),FALSE)*$E2237</f>
        <v>38866.886001963685</v>
      </c>
      <c r="Q2230" s="54">
        <f>VLOOKUP(CONCATENATE($F2230," ",$G2230),AllocFactorMatrix,(Q$4+1),FALSE)*$E2237</f>
        <v>17563.222082851371</v>
      </c>
      <c r="R2230" s="54">
        <f>VLOOKUP(CONCATENATE($F2230," ",$G2230),AllocFactorMatrix,(R$4+1),FALSE)*$E2237</f>
        <v>789.79846473855127</v>
      </c>
      <c r="S2230" s="54">
        <f t="shared" ref="S2230:S2237" si="1112">SUBTOTAL(9,O2230:R2230)</f>
        <v>265812.54677927354</v>
      </c>
      <c r="T2230" s="54">
        <f>VLOOKUP(CONCATENATE($F2230," ",$G2230),AllocFactorMatrix,(T$4+1),FALSE)*$E2237</f>
        <v>7286.6751996403627</v>
      </c>
      <c r="U2230" s="54">
        <f>VLOOKUP(CONCATENATE($F2230," ",$G2230),AllocFactorMatrix,(U$4+1),FALSE)*$E2237</f>
        <v>119245.19812496509</v>
      </c>
      <c r="V2230" s="54">
        <f>VLOOKUP(CONCATENATE($F2230," ",$G2230),AllocFactorMatrix,(V$4+1),FALSE)*$E2237</f>
        <v>630214.22269497847</v>
      </c>
      <c r="W2230" s="54">
        <f>VLOOKUP(CONCATENATE($F2230," ",$G2230),AllocFactorMatrix,(W$4+1),FALSE)*$E2237</f>
        <v>113806.24328185502</v>
      </c>
      <c r="X2230" s="54">
        <f>SUBTOTAL(9,T2230:W2230)</f>
        <v>870552.33930143889</v>
      </c>
      <c r="Y2230" s="54">
        <f>VLOOKUP(CONCATENATE($F2230," ",$G2230),AllocFactorMatrix,(Y$4+1),FALSE)*$E2237</f>
        <v>64058.46881963707</v>
      </c>
      <c r="Z2230" s="54">
        <f>VLOOKUP(CONCATENATE($F2230," ",$G2230),AllocFactorMatrix,(Z$4+1),FALSE)*$E2237</f>
        <v>1072.954866658773</v>
      </c>
      <c r="AA2230" s="54">
        <f t="shared" ref="AA2230:AA2237" si="1113">SUBTOTAL(9,Y2230:Z2230)</f>
        <v>65131.423686295842</v>
      </c>
      <c r="AB2230" s="54">
        <f>VLOOKUP(CONCATENATE($F2230," ",$G2230),AllocFactorMatrix,(AB$4+1),FALSE)*$E2237</f>
        <v>831.25374706696732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1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1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1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1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1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1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1"/>
      <c r="C2237" s="55"/>
      <c r="D2237" s="95" t="s">
        <v>656</v>
      </c>
      <c r="E2237" s="96">
        <v>3076557</v>
      </c>
      <c r="F2237" s="61" t="s">
        <v>577</v>
      </c>
      <c r="G2237" s="55" t="str">
        <f>$G$15</f>
        <v>TOTAL</v>
      </c>
      <c r="H2237" s="53">
        <f t="shared" si="1110"/>
        <v>3076557.0000000014</v>
      </c>
      <c r="I2237" s="54">
        <f>VLOOKUP(CONCATENATE($F2237," ",$G2237),AllocFactorMatrix,(I$4+1),FALSE)*$E2237</f>
        <v>1515459.64737111</v>
      </c>
      <c r="J2237" s="54">
        <f>VLOOKUP(CONCATENATE($F2237," ",$G2237),AllocFactorMatrix,(J$4+1),FALSE)*$E2237</f>
        <v>74914.585446306155</v>
      </c>
      <c r="K2237" s="54">
        <f>VLOOKUP(CONCATENATE($F2237," ",$G2237),AllocFactorMatrix,(K$4+1),FALSE)*$E2237</f>
        <v>274407.83307609911</v>
      </c>
      <c r="L2237" s="54">
        <f>VLOOKUP(CONCATENATE($F2237," ",$G2237),AllocFactorMatrix,(L$4+1),FALSE)*$E2237</f>
        <v>8637.3843282855523</v>
      </c>
      <c r="M2237" s="54">
        <f>VLOOKUP(CONCATENATE($F2237," ",$G2237),AllocFactorMatrix,(M$4+1),FALSE)*$E2237</f>
        <v>809.98626412443105</v>
      </c>
      <c r="N2237" s="54">
        <f t="shared" si="1111"/>
        <v>283855.20366850909</v>
      </c>
      <c r="O2237" s="54">
        <f>VLOOKUP(CONCATENATE($F2237," ",$G2237),AllocFactorMatrix,(O$4+1),FALSE)*$E2237</f>
        <v>208592.64022971995</v>
      </c>
      <c r="P2237" s="54">
        <f>VLOOKUP(CONCATENATE($F2237," ",$G2237),AllocFactorMatrix,(P$4+1),FALSE)*$E2237</f>
        <v>38866.886001963685</v>
      </c>
      <c r="Q2237" s="54">
        <f>VLOOKUP(CONCATENATE($F2237," ",$G2237),AllocFactorMatrix,(Q$4+1),FALSE)*$E2237</f>
        <v>17563.222082851371</v>
      </c>
      <c r="R2237" s="54">
        <f>VLOOKUP(CONCATENATE($F2237," ",$G2237),AllocFactorMatrix,(R$4+1),FALSE)*$E2237</f>
        <v>789.79846473855127</v>
      </c>
      <c r="S2237" s="54">
        <f t="shared" si="1112"/>
        <v>265812.54677927354</v>
      </c>
      <c r="T2237" s="54">
        <f>VLOOKUP(CONCATENATE($F2237," ",$G2237),AllocFactorMatrix,(T$4+1),FALSE)*$E2237</f>
        <v>7286.6751996403627</v>
      </c>
      <c r="U2237" s="54">
        <f>VLOOKUP(CONCATENATE($F2237," ",$G2237),AllocFactorMatrix,(U$4+1),FALSE)*$E2237</f>
        <v>119245.19812496509</v>
      </c>
      <c r="V2237" s="54">
        <f>VLOOKUP(CONCATENATE($F2237," ",$G2237),AllocFactorMatrix,(V$4+1),FALSE)*$E2237</f>
        <v>630214.22269497847</v>
      </c>
      <c r="W2237" s="54">
        <f>VLOOKUP(CONCATENATE($F2237," ",$G2237),AllocFactorMatrix,(W$4+1),FALSE)*$E2237</f>
        <v>113806.24328185502</v>
      </c>
      <c r="X2237" s="54">
        <f t="shared" si="1114"/>
        <v>870552.33930143889</v>
      </c>
      <c r="Y2237" s="54">
        <f>VLOOKUP(CONCATENATE($F2237," ",$G2237),AllocFactorMatrix,(Y$4+1),FALSE)*$E2237</f>
        <v>64058.46881963707</v>
      </c>
      <c r="Z2237" s="54">
        <f>VLOOKUP(CONCATENATE($F2237," ",$G2237),AllocFactorMatrix,(Z$4+1),FALSE)*$E2237</f>
        <v>1072.954866658773</v>
      </c>
      <c r="AA2237" s="54">
        <f t="shared" si="1113"/>
        <v>65131.423686295842</v>
      </c>
      <c r="AB2237" s="54">
        <f>VLOOKUP(CONCATENATE($F2237," ",$G2237),AllocFactorMatrix,(AB$4+1),FALSE)*$E2237</f>
        <v>831.25374706696732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-3818.0000000000009</v>
      </c>
      <c r="I2238" s="5">
        <f>VLOOKUP(CONCATENATE($F2238," ",$G2238),AllocFactorMatrix,(I$4+1),FALSE)*$E2245</f>
        <v>-1880.6818575644456</v>
      </c>
      <c r="J2238" s="5">
        <f>VLOOKUP(CONCATENATE($F2238," ",$G2238),AllocFactorMatrix,(J$4+1),FALSE)*$E2245</f>
        <v>-92.968824316922095</v>
      </c>
      <c r="K2238" s="5">
        <f>VLOOKUP(CONCATENATE($F2238," ",$G2238),AllocFactorMatrix,(K$4+1),FALSE)*$E2245</f>
        <v>-340.53947535655811</v>
      </c>
      <c r="L2238" s="5">
        <f>VLOOKUP(CONCATENATE($F2238," ",$G2238),AllocFactorMatrix,(L$4+1),FALSE)*$E2245</f>
        <v>-10.718973633641189</v>
      </c>
      <c r="M2238" s="5">
        <f>VLOOKUP(CONCATENATE($F2238," ",$G2238),AllocFactorMatrix,(M$4+1),FALSE)*$E2245</f>
        <v>-1.0051910484437889</v>
      </c>
      <c r="N2238" s="5">
        <f t="shared" ref="N2238:N2245" si="1116">SUBTOTAL(9,K2238:M2238)</f>
        <v>-352.26364003864313</v>
      </c>
      <c r="O2238" s="5">
        <f>VLOOKUP(CONCATENATE($F2238," ",$G2238),AllocFactorMatrix,(O$4+1),FALSE)*$E2245</f>
        <v>-258.86297585159991</v>
      </c>
      <c r="P2238" s="5">
        <f>VLOOKUP(CONCATENATE($F2238," ",$G2238),AllocFactorMatrix,(P$4+1),FALSE)*$E2245</f>
        <v>-48.233714101671879</v>
      </c>
      <c r="Q2238" s="5">
        <f>VLOOKUP(CONCATENATE($F2238," ",$G2238),AllocFactorMatrix,(Q$4+1),FALSE)*$E2245</f>
        <v>-21.795917290765793</v>
      </c>
      <c r="R2238" s="5">
        <f>VLOOKUP(CONCATENATE($F2238," ",$G2238),AllocFactorMatrix,(R$4+1),FALSE)*$E2245</f>
        <v>-0.98013803689377077</v>
      </c>
      <c r="S2238" s="5">
        <f>SUBTOTAL(9,O2238:R2238)</f>
        <v>-329.87274528093133</v>
      </c>
      <c r="T2238" s="5">
        <f>VLOOKUP(CONCATENATE($F2238," ",$G2238),AllocFactorMatrix,(T$4+1),FALSE)*$E2245</f>
        <v>-9.0427467822721646</v>
      </c>
      <c r="U2238" s="5">
        <f>VLOOKUP(CONCATENATE($F2238," ",$G2238),AllocFactorMatrix,(U$4+1),FALSE)*$E2245</f>
        <v>-147.98301037202194</v>
      </c>
      <c r="V2238" s="5">
        <f>VLOOKUP(CONCATENATE($F2238," ",$G2238),AllocFactorMatrix,(V$4+1),FALSE)*$E2245</f>
        <v>-782.09436790848588</v>
      </c>
      <c r="W2238" s="5">
        <f>VLOOKUP(CONCATENATE($F2238," ",$G2238),AllocFactorMatrix,(W$4+1),FALSE)*$E2245</f>
        <v>-141.23328020580229</v>
      </c>
      <c r="X2238" s="5">
        <f>SUBTOTAL(9,T2238:W2238)</f>
        <v>-1080.3534052685823</v>
      </c>
      <c r="Y2238" s="5">
        <f>VLOOKUP(CONCATENATE($F2238," ",$G2238),AllocFactorMatrix,(Y$4+1),FALSE)*$E2245</f>
        <v>-79.496409120121726</v>
      </c>
      <c r="Z2238" s="5">
        <f>VLOOKUP(CONCATENATE($F2238," ",$G2238),AllocFactorMatrix,(Z$4+1),FALSE)*$E2245</f>
        <v>-1.331534465606584</v>
      </c>
      <c r="AA2238" s="5">
        <f t="shared" ref="AA2238:AA2245" si="1117">SUBTOTAL(9,Y2238:Z2238)</f>
        <v>-80.827943585728306</v>
      </c>
      <c r="AB2238" s="5">
        <f>VLOOKUP(CONCATENATE($F2238," ",$G2238),AllocFactorMatrix,(AB$4+1),FALSE)*$E2245</f>
        <v>-1.0315839447478727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5" t="s">
        <v>650</v>
      </c>
      <c r="E2245" s="96">
        <v>-3818</v>
      </c>
      <c r="F2245" s="61" t="s">
        <v>577</v>
      </c>
      <c r="G2245" s="55" t="str">
        <f>$G$15</f>
        <v>TOTAL</v>
      </c>
      <c r="H2245" s="4">
        <f t="shared" si="1115"/>
        <v>-3818.0000000000009</v>
      </c>
      <c r="I2245" s="5">
        <f>VLOOKUP(CONCATENATE($F2245," ",$G2245),AllocFactorMatrix,(I$4+1),FALSE)*$E2245</f>
        <v>-1880.6818575644456</v>
      </c>
      <c r="J2245" s="5">
        <f>VLOOKUP(CONCATENATE($F2245," ",$G2245),AllocFactorMatrix,(J$4+1),FALSE)*$E2245</f>
        <v>-92.968824316922095</v>
      </c>
      <c r="K2245" s="5">
        <f>VLOOKUP(CONCATENATE($F2245," ",$G2245),AllocFactorMatrix,(K$4+1),FALSE)*$E2245</f>
        <v>-340.53947535655811</v>
      </c>
      <c r="L2245" s="5">
        <f>VLOOKUP(CONCATENATE($F2245," ",$G2245),AllocFactorMatrix,(L$4+1),FALSE)*$E2245</f>
        <v>-10.718973633641189</v>
      </c>
      <c r="M2245" s="5">
        <f>VLOOKUP(CONCATENATE($F2245," ",$G2245),AllocFactorMatrix,(M$4+1),FALSE)*$E2245</f>
        <v>-1.0051910484437889</v>
      </c>
      <c r="N2245" s="5">
        <f t="shared" si="1116"/>
        <v>-352.26364003864313</v>
      </c>
      <c r="O2245" s="5">
        <f>VLOOKUP(CONCATENATE($F2245," ",$G2245),AllocFactorMatrix,(O$4+1),FALSE)*$E2245</f>
        <v>-258.86297585159991</v>
      </c>
      <c r="P2245" s="5">
        <f>VLOOKUP(CONCATENATE($F2245," ",$G2245),AllocFactorMatrix,(P$4+1),FALSE)*$E2245</f>
        <v>-48.233714101671879</v>
      </c>
      <c r="Q2245" s="5">
        <f>VLOOKUP(CONCATENATE($F2245," ",$G2245),AllocFactorMatrix,(Q$4+1),FALSE)*$E2245</f>
        <v>-21.795917290765793</v>
      </c>
      <c r="R2245" s="5">
        <f>VLOOKUP(CONCATENATE($F2245," ",$G2245),AllocFactorMatrix,(R$4+1),FALSE)*$E2245</f>
        <v>-0.98013803689377077</v>
      </c>
      <c r="S2245" s="5">
        <f t="shared" si="1118"/>
        <v>-329.87274528093133</v>
      </c>
      <c r="T2245" s="5">
        <f>VLOOKUP(CONCATENATE($F2245," ",$G2245),AllocFactorMatrix,(T$4+1),FALSE)*$E2245</f>
        <v>-9.0427467822721646</v>
      </c>
      <c r="U2245" s="5">
        <f>VLOOKUP(CONCATENATE($F2245," ",$G2245),AllocFactorMatrix,(U$4+1),FALSE)*$E2245</f>
        <v>-147.98301037202194</v>
      </c>
      <c r="V2245" s="5">
        <f>VLOOKUP(CONCATENATE($F2245," ",$G2245),AllocFactorMatrix,(V$4+1),FALSE)*$E2245</f>
        <v>-782.09436790848588</v>
      </c>
      <c r="W2245" s="5">
        <f>VLOOKUP(CONCATENATE($F2245," ",$G2245),AllocFactorMatrix,(W$4+1),FALSE)*$E2245</f>
        <v>-141.23328020580229</v>
      </c>
      <c r="X2245" s="5">
        <f t="shared" si="1119"/>
        <v>-1080.3534052685823</v>
      </c>
      <c r="Y2245" s="5">
        <f>VLOOKUP(CONCATENATE($F2245," ",$G2245),AllocFactorMatrix,(Y$4+1),FALSE)*$E2245</f>
        <v>-79.496409120121726</v>
      </c>
      <c r="Z2245" s="5">
        <f>VLOOKUP(CONCATENATE($F2245," ",$G2245),AllocFactorMatrix,(Z$4+1),FALSE)*$E2245</f>
        <v>-1.331534465606584</v>
      </c>
      <c r="AA2245" s="5">
        <f t="shared" si="1117"/>
        <v>-80.827943585728306</v>
      </c>
      <c r="AB2245" s="5">
        <f>VLOOKUP(CONCATENATE($F2245," ",$G2245),AllocFactorMatrix,(AB$4+1),FALSE)*$E2245</f>
        <v>-1.0315839447478727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-4324466.989864463</v>
      </c>
      <c r="I2246" s="58">
        <f t="shared" ca="1" si="1120"/>
        <v>-2130158.8819995872</v>
      </c>
      <c r="J2246" s="58">
        <f t="shared" ca="1" si="1120"/>
        <v>-105301.36507203724</v>
      </c>
      <c r="K2246" s="58">
        <f t="shared" ca="1" si="1120"/>
        <v>-385712.86535494967</v>
      </c>
      <c r="L2246" s="58">
        <f t="shared" ca="1" si="1120"/>
        <v>-12140.871567288854</v>
      </c>
      <c r="M2246" s="58">
        <f t="shared" ca="1" si="1120"/>
        <v>-1138.5320868261956</v>
      </c>
      <c r="N2246" s="58">
        <f t="shared" ca="1" si="1120"/>
        <v>-398992.26900906471</v>
      </c>
      <c r="O2246" s="58">
        <f t="shared" ca="1" si="1120"/>
        <v>-293201.77945739252</v>
      </c>
      <c r="P2246" s="58">
        <f t="shared" ca="1" si="1120"/>
        <v>-54632.033638355184</v>
      </c>
      <c r="Q2246" s="58">
        <f t="shared" ca="1" si="1120"/>
        <v>-24687.198752680113</v>
      </c>
      <c r="R2246" s="58">
        <f t="shared" ca="1" si="1120"/>
        <v>-1110.1557323356903</v>
      </c>
      <c r="S2246" s="58">
        <f t="shared" ca="1" si="1120"/>
        <v>-373631.16758076381</v>
      </c>
      <c r="T2246" s="58">
        <f t="shared" ca="1" si="1120"/>
        <v>-10242.289145531446</v>
      </c>
      <c r="U2246" s="58">
        <f t="shared" ca="1" si="1120"/>
        <v>-167613.3167665216</v>
      </c>
      <c r="V2246" s="58">
        <f t="shared" ca="1" si="1120"/>
        <v>-885841.08878448384</v>
      </c>
      <c r="W2246" s="58">
        <f t="shared" ca="1" si="1120"/>
        <v>-159968.21847047401</v>
      </c>
      <c r="X2246" s="58">
        <f t="shared" ca="1" si="1120"/>
        <v>-1223664.9131670105</v>
      </c>
      <c r="Y2246" s="58">
        <f t="shared" ca="1" si="1120"/>
        <v>-90041.801218629276</v>
      </c>
      <c r="Z2246" s="58">
        <f t="shared" ca="1" si="1120"/>
        <v>-1508.1657523264771</v>
      </c>
      <c r="AA2246" s="58">
        <f t="shared" ca="1" si="1120"/>
        <v>-91549.966970955749</v>
      </c>
      <c r="AB2246" s="58">
        <f t="shared" ca="1" si="1120"/>
        <v>-1168.4260650435676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206179.51843930312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3660.1286392737507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725.57083721940114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2.8317794218021555</v>
      </c>
      <c r="S2251" s="58">
        <f t="shared" ca="1" si="1125"/>
        <v>924.02596849197084</v>
      </c>
      <c r="T2251" s="58">
        <f t="shared" ca="1" si="1125"/>
        <v>27.805249436232291</v>
      </c>
      <c r="U2251" s="58">
        <f t="shared" ca="1" si="1125"/>
        <v>488.21852562292668</v>
      </c>
      <c r="V2251" s="58">
        <f t="shared" ca="1" si="1125"/>
        <v>2771.9020904738431</v>
      </c>
      <c r="W2251" s="58">
        <f t="shared" ca="1" si="1125"/>
        <v>525.89470199641642</v>
      </c>
      <c r="X2251" s="58">
        <f t="shared" ca="1" si="1125"/>
        <v>3813.8205675294184</v>
      </c>
      <c r="Y2251" s="58">
        <f t="shared" ca="1" si="1125"/>
        <v>196.57901102519776</v>
      </c>
      <c r="Z2251" s="58">
        <f t="shared" ca="1" si="1125"/>
        <v>3.1999929221792813</v>
      </c>
      <c r="AA2251" s="58">
        <f t="shared" ca="1" si="1125"/>
        <v>199.77900394737705</v>
      </c>
      <c r="AB2251" s="58">
        <f t="shared" ca="1" si="1125"/>
        <v>3.5693346960273482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-2695752.7163489466</v>
      </c>
      <c r="J2253" s="58">
        <f t="shared" ca="1" si="1127"/>
        <v>-125814.15932591265</v>
      </c>
      <c r="K2253" s="58">
        <f t="shared" ca="1" si="1127"/>
        <v>-497439.82037693675</v>
      </c>
      <c r="L2253" s="58">
        <f t="shared" ca="1" si="1127"/>
        <v>-15428.020189956758</v>
      </c>
      <c r="M2253" s="58">
        <f t="shared" ca="1" si="1127"/>
        <v>-1519.2389184272708</v>
      </c>
      <c r="N2253" s="58">
        <f t="shared" ca="1" si="1127"/>
        <v>-514387.07948532101</v>
      </c>
      <c r="O2253" s="58">
        <f t="shared" ca="1" si="1127"/>
        <v>-381697.56944921811</v>
      </c>
      <c r="P2253" s="58">
        <f t="shared" ca="1" si="1127"/>
        <v>-73101.00477909937</v>
      </c>
      <c r="Q2253" s="58">
        <f t="shared" ca="1" si="1127"/>
        <v>-35494.928077814824</v>
      </c>
      <c r="R2253" s="58">
        <f t="shared" ca="1" si="1127"/>
        <v>-1415.6458143405428</v>
      </c>
      <c r="S2253" s="58">
        <f t="shared" ca="1" si="1127"/>
        <v>-491709.14812047291</v>
      </c>
      <c r="T2253" s="58">
        <f t="shared" ca="1" si="1127"/>
        <v>-13421.141117891144</v>
      </c>
      <c r="U2253" s="58">
        <f t="shared" ca="1" si="1127"/>
        <v>-224698.05211401469</v>
      </c>
      <c r="V2253" s="58">
        <f t="shared" ca="1" si="1127"/>
        <v>-1290235.9606529474</v>
      </c>
      <c r="W2253" s="58">
        <f t="shared" ca="1" si="1127"/>
        <v>-216139.08235723845</v>
      </c>
      <c r="X2253" s="58">
        <f t="shared" ca="1" si="1127"/>
        <v>-1744494.2362420922</v>
      </c>
      <c r="Y2253" s="58">
        <f t="shared" ca="1" si="1127"/>
        <v>-116585.7507101902</v>
      </c>
      <c r="Z2253" s="58">
        <f t="shared" ca="1" si="1127"/>
        <v>-2021.1851978987343</v>
      </c>
      <c r="AA2253" s="58">
        <f t="shared" ca="1" si="1127"/>
        <v>-118606.93590808887</v>
      </c>
      <c r="AB2253" s="58">
        <f t="shared" ca="1" si="1127"/>
        <v>-1519.5575634259853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2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16376791.942635776</v>
      </c>
      <c r="J2255" s="4">
        <f t="shared" ca="1" si="1128"/>
        <v>809563.34367016552</v>
      </c>
      <c r="K2255" s="4">
        <f t="shared" ca="1" si="1128"/>
        <v>2965384.1311528622</v>
      </c>
      <c r="L2255" s="4">
        <f t="shared" ca="1" si="1128"/>
        <v>93339.764155578348</v>
      </c>
      <c r="M2255" s="4">
        <f t="shared" ca="1" si="1128"/>
        <v>8753.1044109089817</v>
      </c>
      <c r="N2255" s="4">
        <f t="shared" ca="1" si="1128"/>
        <v>3067476.9997193492</v>
      </c>
      <c r="O2255" s="4">
        <f t="shared" ca="1" si="1128"/>
        <v>2254153.2370941848</v>
      </c>
      <c r="P2255" s="4">
        <f t="shared" ca="1" si="1128"/>
        <v>420014.42045419919</v>
      </c>
      <c r="Q2255" s="4">
        <f t="shared" ca="1" si="1128"/>
        <v>189796.69593454211</v>
      </c>
      <c r="R2255" s="4">
        <f t="shared" ca="1" si="1128"/>
        <v>8534.9452597262098</v>
      </c>
      <c r="S2255" s="4">
        <f t="shared" ca="1" si="1128"/>
        <v>2872499.2987426529</v>
      </c>
      <c r="T2255" s="4">
        <f t="shared" ca="1" si="1128"/>
        <v>78743.346221776213</v>
      </c>
      <c r="U2255" s="4">
        <f t="shared" ca="1" si="1128"/>
        <v>1288621.4444829186</v>
      </c>
      <c r="V2255" s="4">
        <f t="shared" ca="1" si="1128"/>
        <v>6810400.5423498945</v>
      </c>
      <c r="W2255" s="4">
        <f t="shared" ca="1" si="1128"/>
        <v>1229845.460572347</v>
      </c>
      <c r="X2255" s="4">
        <f t="shared" ca="1" si="1128"/>
        <v>9407610.7936269343</v>
      </c>
      <c r="Y2255" s="4">
        <f t="shared" ca="1" si="1128"/>
        <v>692246.88222009619</v>
      </c>
      <c r="Z2255" s="4">
        <f t="shared" ca="1" si="1128"/>
        <v>11594.870668836926</v>
      </c>
      <c r="AA2255" s="4">
        <f t="shared" ca="1" si="1128"/>
        <v>703841.75288893317</v>
      </c>
      <c r="AB2255" s="4">
        <f t="shared" ca="1" si="1128"/>
        <v>8982.9311462480982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433115.49741481664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5854.3209488492785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221986.55304331306</v>
      </c>
      <c r="Z2259" s="4">
        <f t="shared" ca="1" si="1132"/>
        <v>0</v>
      </c>
      <c r="AA2259" s="4">
        <f t="shared" ca="1" si="1132"/>
        <v>221986.55304331306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228585.41106967413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45313.955992233554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176.85265382359046</v>
      </c>
      <c r="S2260" s="4">
        <f t="shared" ca="1" si="1133"/>
        <v>57708.041619187825</v>
      </c>
      <c r="T2260" s="4">
        <f t="shared" ca="1" si="1133"/>
        <v>1736.5166633971442</v>
      </c>
      <c r="U2260" s="4">
        <f t="shared" ca="1" si="1133"/>
        <v>30490.631169042936</v>
      </c>
      <c r="V2260" s="4">
        <f t="shared" ca="1" si="1133"/>
        <v>173113.14471219675</v>
      </c>
      <c r="W2260" s="4">
        <f t="shared" ca="1" si="1133"/>
        <v>32843.615206668605</v>
      </c>
      <c r="X2260" s="4">
        <f t="shared" ca="1" si="1133"/>
        <v>238183.90775130541</v>
      </c>
      <c r="Y2260" s="4">
        <f t="shared" ca="1" si="1133"/>
        <v>12276.916598150205</v>
      </c>
      <c r="Z2260" s="4">
        <f t="shared" ca="1" si="1133"/>
        <v>199.8486309162999</v>
      </c>
      <c r="AA2260" s="4">
        <f t="shared" ca="1" si="1133"/>
        <v>12476.765229066503</v>
      </c>
      <c r="AB2260" s="4">
        <f t="shared" ca="1" si="1133"/>
        <v>222.91507188625852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527767.24293896975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1" t="s">
        <v>617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43716225.810410336</v>
      </c>
      <c r="J2262" s="4">
        <f t="shared" ca="1" si="1135"/>
        <v>2554237.3382547735</v>
      </c>
      <c r="K2262" s="4">
        <f t="shared" ca="1" si="1135"/>
        <v>7347677.7156749507</v>
      </c>
      <c r="L2262" s="4">
        <f t="shared" ca="1" si="1135"/>
        <v>242560.20088009635</v>
      </c>
      <c r="M2262" s="4">
        <f t="shared" ca="1" si="1135"/>
        <v>20635.807074352957</v>
      </c>
      <c r="N2262" s="4">
        <f t="shared" ca="1" si="1135"/>
        <v>7610873.7236293983</v>
      </c>
      <c r="O2262" s="4">
        <f t="shared" ca="1" si="1135"/>
        <v>5383525.4874368459</v>
      </c>
      <c r="P2262" s="4">
        <f t="shared" ca="1" si="1135"/>
        <v>895234.78236155922</v>
      </c>
      <c r="Q2262" s="4">
        <f t="shared" ca="1" si="1135"/>
        <v>309561.96850662207</v>
      </c>
      <c r="R2262" s="4">
        <f t="shared" ca="1" si="1135"/>
        <v>16476.643544654551</v>
      </c>
      <c r="S2262" s="4">
        <f t="shared" ca="1" si="1135"/>
        <v>6604798.8818496829</v>
      </c>
      <c r="T2262" s="4">
        <f t="shared" ca="1" si="1135"/>
        <v>183321.41265094132</v>
      </c>
      <c r="U2262" s="4">
        <f t="shared" ca="1" si="1135"/>
        <v>2726279.1893576593</v>
      </c>
      <c r="V2262" s="4">
        <f t="shared" ca="1" si="1135"/>
        <v>10233718.413959065</v>
      </c>
      <c r="W2262" s="4">
        <f t="shared" ca="1" si="1135"/>
        <v>1717060.845105147</v>
      </c>
      <c r="X2262" s="4">
        <f t="shared" ca="1" si="1135"/>
        <v>14860379.861072812</v>
      </c>
      <c r="Y2262" s="4">
        <f t="shared" ca="1" si="1135"/>
        <v>1678424.065055206</v>
      </c>
      <c r="Z2262" s="4">
        <f t="shared" ca="1" si="1135"/>
        <v>24370.911665199099</v>
      </c>
      <c r="AA2262" s="4">
        <f t="shared" ca="1" si="1135"/>
        <v>1702794.976720405</v>
      </c>
      <c r="AB2262" s="4">
        <f t="shared" ca="1" si="1135"/>
        <v>21592.932333519813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1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1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441016.77754655911</v>
      </c>
      <c r="J2265" s="5">
        <f ca="1">VLOOKUP(CONCATENATE($F2265," ",$G2265),AllocFactorMatrix,(J$4+1),FALSE)*$E2272</f>
        <v>21801.035165851379</v>
      </c>
      <c r="K2265" s="5">
        <f ca="1">VLOOKUP(CONCATENATE($F2265," ",$G2265),AllocFactorMatrix,(K$4+1),FALSE)*$E2272</f>
        <v>79855.942378068459</v>
      </c>
      <c r="L2265" s="5">
        <f ca="1">VLOOKUP(CONCATENATE($F2265," ",$G2265),AllocFactorMatrix,(L$4+1),FALSE)*$E2272</f>
        <v>2513.5815457043509</v>
      </c>
      <c r="M2265" s="5">
        <f ca="1">VLOOKUP(CONCATENATE($F2265," ",$G2265),AllocFactorMatrix,(M$4+1),FALSE)*$E2272</f>
        <v>235.71563431649471</v>
      </c>
      <c r="N2265" s="5">
        <f t="shared" ref="N2265:N2344" ca="1" si="1137">SUBTOTAL(9,K2265:M2265)</f>
        <v>82605.239558089306</v>
      </c>
      <c r="O2265" s="5">
        <f ca="1">VLOOKUP(CONCATENATE($F2265," ",$G2265),AllocFactorMatrix,(O$4+1),FALSE)*$E2272</f>
        <v>60702.938658657906</v>
      </c>
      <c r="P2265" s="5">
        <f ca="1">VLOOKUP(CONCATENATE($F2265," ",$G2265),AllocFactorMatrix,(P$4+1),FALSE)*$E2272</f>
        <v>11310.725988375963</v>
      </c>
      <c r="Q2265" s="5">
        <f ca="1">VLOOKUP(CONCATENATE($F2265," ",$G2265),AllocFactorMatrix,(Q$4+1),FALSE)*$E2272</f>
        <v>5111.1064684237635</v>
      </c>
      <c r="R2265" s="5">
        <f ca="1">VLOOKUP(CONCATENATE($F2265," ",$G2265),AllocFactorMatrix,(R$4+1),FALSE)*$E2272</f>
        <v>229.84074464433385</v>
      </c>
      <c r="S2265" s="5">
        <f ca="1">SUBTOTAL(9,O2265:R2265)</f>
        <v>77354.61186010197</v>
      </c>
      <c r="T2265" s="5">
        <f ca="1">VLOOKUP(CONCATENATE($F2265," ",$G2265),AllocFactorMatrix,(T$4+1),FALSE)*$E2272</f>
        <v>2120.5091281370687</v>
      </c>
      <c r="U2265" s="5">
        <f ca="1">VLOOKUP(CONCATENATE($F2265," ",$G2265),AllocFactorMatrix,(U$4+1),FALSE)*$E2272</f>
        <v>34701.770585709906</v>
      </c>
      <c r="V2265" s="5">
        <f ca="1">VLOOKUP(CONCATENATE($F2265," ",$G2265),AllocFactorMatrix,(V$4+1),FALSE)*$E2272</f>
        <v>183399.83261123905</v>
      </c>
      <c r="W2265" s="5">
        <f ca="1">VLOOKUP(CONCATENATE($F2265," ",$G2265),AllocFactorMatrix,(W$4+1),FALSE)*$E2272</f>
        <v>33118.970052359728</v>
      </c>
      <c r="X2265" s="5">
        <f ca="1">SUBTOTAL(9,T2265:W2265)</f>
        <v>253341.08237744577</v>
      </c>
      <c r="Y2265" s="5">
        <f ca="1">VLOOKUP(CONCATENATE($F2265," ",$G2265),AllocFactorMatrix,(Y$4+1),FALSE)*$E2272</f>
        <v>18641.776138619229</v>
      </c>
      <c r="Z2265" s="5">
        <f ca="1">VLOOKUP(CONCATENATE($F2265," ",$G2265),AllocFactorMatrix,(Z$4+1),FALSE)*$E2272</f>
        <v>312.24262458429791</v>
      </c>
      <c r="AA2265" s="5">
        <f t="shared" ref="AA2265:AA2352" ca="1" si="1138">SUBTOTAL(9,Y2265:Z2265)</f>
        <v>18954.018763203527</v>
      </c>
      <c r="AB2265" s="5">
        <f ca="1">VLOOKUP(CONCATENATE($F2265," ",$G2265),AllocFactorMatrix,(AB$4+1),FALSE)*$E2272</f>
        <v>241.90472474203935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3271.3169930995646</v>
      </c>
      <c r="I2266" s="5">
        <f ca="1">VLOOKUP(CONCATENATE($F2266," ",$G2266),AllocFactorMatrix,(I$4+1),FALSE)*$E2272</f>
        <v>1611.3951071934584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291.77909181642713</v>
      </c>
      <c r="L2266" s="5">
        <f ca="1">VLOOKUP(CONCATENATE($F2266," ",$G2266),AllocFactorMatrix,(L$4+1),FALSE)*$E2272</f>
        <v>9.1841698785533286</v>
      </c>
      <c r="M2266" s="5">
        <f ca="1">VLOOKUP(CONCATENATE($F2266," ",$G2266),AllocFactorMatrix,(M$4+1),FALSE)*$E2272</f>
        <v>0.86126206340642586</v>
      </c>
      <c r="N2266" s="5">
        <f t="shared" ca="1" si="1137"/>
        <v>301.82452375838687</v>
      </c>
      <c r="O2266" s="5">
        <f ca="1">VLOOKUP(CONCATENATE($F2266," ",$G2266),AllocFactorMatrix,(O$4+1),FALSE)*$E2272</f>
        <v>221.79749915863303</v>
      </c>
      <c r="P2266" s="5">
        <f ca="1">VLOOKUP(CONCATENATE($F2266," ",$G2266),AllocFactorMatrix,(P$4+1),FALSE)*$E2272</f>
        <v>41.327335930095678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0.83979628488052382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7.7479547441444039</v>
      </c>
      <c r="U2266" s="5">
        <f ca="1">VLOOKUP(CONCATENATE($F2266," ",$G2266),AllocFactorMatrix,(U$4+1),FALSE)*$E2272</f>
        <v>126.79395927711484</v>
      </c>
      <c r="V2266" s="5">
        <f ca="1">VLOOKUP(CONCATENATE($F2266," ",$G2266),AllocFactorMatrix,(V$4+1),FALSE)*$E2272</f>
        <v>670.10963749253335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925.66224547095158</v>
      </c>
      <c r="Y2266" s="5">
        <f ca="1">VLOOKUP(CONCATENATE($F2266," ",$G2266),AllocFactorMatrix,(Y$4+1),FALSE)*$E2272</f>
        <v>68.113660043229288</v>
      </c>
      <c r="Z2266" s="5">
        <f ca="1">VLOOKUP(CONCATENATE($F2266," ",$G2266),AllocFactorMatrix,(Z$4+1),FALSE)*$E2272</f>
        <v>1.1408777695747945</v>
      </c>
      <c r="AA2266" s="5">
        <f t="shared" ca="1" si="1138"/>
        <v>69.254537812804088</v>
      </c>
      <c r="AB2266" s="5">
        <f ca="1">VLOOKUP(CONCATENATE($F2266," ",$G2266),AllocFactorMatrix,(AB$4+1),FALSE)*$E2272</f>
        <v>0.88387587434845405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350.3274321873148</v>
      </c>
      <c r="J2267" s="5">
        <f ca="1">VLOOKUP(CONCATENATE($F2267," ",$G2267),AllocFactorMatrix,(J$4+1),FALSE)*$E2272</f>
        <v>16.907260160050512</v>
      </c>
      <c r="K2267" s="5">
        <f ca="1">VLOOKUP(CONCATENATE($F2267," ",$G2267),AllocFactorMatrix,(K$4+1),FALSE)*$E2272</f>
        <v>61.507785775299197</v>
      </c>
      <c r="L2267" s="5">
        <f ca="1">VLOOKUP(CONCATENATE($F2267," ",$G2267),AllocFactorMatrix,(L$4+1),FALSE)*$E2272</f>
        <v>1.8999176312759056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63.644328099512542</v>
      </c>
      <c r="O2267" s="5">
        <f ca="1">VLOOKUP(CONCATENATE($F2267," ",$G2267),AllocFactorMatrix,(O$4+1),FALSE)*$E2272</f>
        <v>46.470093508554818</v>
      </c>
      <c r="P2267" s="5">
        <f ca="1">VLOOKUP(CONCATENATE($F2267," ",$G2267),AllocFactorMatrix,(P$4+1),FALSE)*$E2272</f>
        <v>8.638736182572794</v>
      </c>
      <c r="Q2267" s="5">
        <f ca="1">VLOOKUP(CONCATENATE($F2267," ",$G2267),AllocFactorMatrix,(Q$4+1),FALSE)*$E2272</f>
        <v>5.140150962504781</v>
      </c>
      <c r="R2267" s="5">
        <f ca="1">VLOOKUP(CONCATENATE($F2267," ",$G2267),AllocFactorMatrix,(R$4+1),FALSE)*$E2272</f>
        <v>0</v>
      </c>
      <c r="S2267" s="5">
        <f t="shared" ca="1" si="1139"/>
        <v>60.248980653632394</v>
      </c>
      <c r="T2267" s="5">
        <f ca="1">VLOOKUP(CONCATENATE($F2267," ",$G2267),AllocFactorMatrix,(T$4+1),FALSE)*$E2272</f>
        <v>1.6226558737039105</v>
      </c>
      <c r="U2267" s="5">
        <f ca="1">VLOOKUP(CONCATENATE($F2267," ",$G2267),AllocFactorMatrix,(U$4+1),FALSE)*$E2272</f>
        <v>26.563803099240122</v>
      </c>
      <c r="V2267" s="5">
        <f ca="1">VLOOKUP(CONCATENATE($F2267," ",$G2267),AllocFactorMatrix,(V$4+1),FALSE)*$E2272</f>
        <v>185.06159829966259</v>
      </c>
      <c r="W2267" s="5">
        <f ca="1">VLOOKUP(CONCATENATE($F2267," ",$G2267),AllocFactorMatrix,(W$4+1),FALSE)*$E2272</f>
        <v>0</v>
      </c>
      <c r="X2267" s="5">
        <f t="shared" ca="1" si="1140"/>
        <v>213.24805727260662</v>
      </c>
      <c r="Y2267" s="5">
        <f ca="1">VLOOKUP(CONCATENATE($F2267," ",$G2267),AllocFactorMatrix,(Y$4+1),FALSE)*$E2272</f>
        <v>13.986136686081412</v>
      </c>
      <c r="Z2267" s="5">
        <f ca="1">VLOOKUP(CONCATENATE($F2267," ",$G2267),AllocFactorMatrix,(Z$4+1),FALSE)*$E2272</f>
        <v>0.23314927853295792</v>
      </c>
      <c r="AA2267" s="5">
        <f t="shared" ca="1" si="1138"/>
        <v>14.21928596461437</v>
      </c>
      <c r="AB2267" s="5">
        <f ca="1">VLOOKUP(CONCATENATE($F2267," ",$G2267),AllocFactorMatrix,(AB$4+1),FALSE)*$E2272</f>
        <v>0.18676580633263648</v>
      </c>
      <c r="AC2267" s="5">
        <f ca="1">VLOOKUP(CONCATENATE($F2267," ",$G2267),AllocFactorMatrix,(AC$4+1),FALSE)*$E2272</f>
        <v>0.63504366807657564</v>
      </c>
      <c r="AD2267" s="5">
        <f ca="1">VLOOKUP(CONCATENATE($F2267," ",$G2267),AllocFactorMatrix,(AD$4+1),FALSE)*$E2272</f>
        <v>0.13689505433728735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461017.18414004327</v>
      </c>
      <c r="I2268" s="5">
        <f ca="1">VLOOKUP(CONCATENATE($F2268," ",$G2268),AllocFactorMatrix,(I$4+1),FALSE)*$E2272</f>
        <v>308117.44678682194</v>
      </c>
      <c r="J2268" s="5">
        <f ca="1">VLOOKUP(CONCATENATE($F2268," ",$G2268),AllocFactorMatrix,(J$4+1),FALSE)*$E2272</f>
        <v>14523.852089554532</v>
      </c>
      <c r="K2268" s="5">
        <f ca="1">VLOOKUP(CONCATENATE($F2268," ",$G2268),AllocFactorMatrix,(K$4+1),FALSE)*$E2272</f>
        <v>52736.998314795535</v>
      </c>
      <c r="L2268" s="5">
        <f ca="1">VLOOKUP(CONCATENATE($F2268," ",$G2268),AllocFactorMatrix,(L$4+1),FALSE)*$E2272</f>
        <v>1629.8476613935466</v>
      </c>
      <c r="M2268" s="5">
        <f ca="1">VLOOKUP(CONCATENATE($F2268," ",$G2268),AllocFactorMatrix,(M$4+1),FALSE)*$E2272</f>
        <v>0</v>
      </c>
      <c r="N2268" s="5">
        <f t="shared" ca="1" si="1137"/>
        <v>54366.845976189084</v>
      </c>
      <c r="O2268" s="5">
        <f ca="1">VLOOKUP(CONCATENATE($F2268," ",$G2268),AllocFactorMatrix,(O$4+1),FALSE)*$E2272</f>
        <v>39543.531096942075</v>
      </c>
      <c r="P2268" s="5">
        <f ca="1">VLOOKUP(CONCATENATE($F2268," ",$G2268),AllocFactorMatrix,(P$4+1),FALSE)*$E2272</f>
        <v>7364.9853278485298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46908.516424790607</v>
      </c>
      <c r="T2268" s="5">
        <f ca="1">VLOOKUP(CONCATENATE($F2268," ",$G2268),AllocFactorMatrix,(T$4+1),FALSE)*$E2272</f>
        <v>1409.7025147801889</v>
      </c>
      <c r="U2268" s="5">
        <f ca="1">VLOOKUP(CONCATENATE($F2268," ",$G2268),AllocFactorMatrix,(U$4+1),FALSE)*$E2272</f>
        <v>22735.311623564103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24145.014138344293</v>
      </c>
      <c r="Y2268" s="5">
        <f ca="1">VLOOKUP(CONCATENATE($F2268," ",$G2268),AllocFactorMatrix,(Y$4+1),FALSE)*$E2272</f>
        <v>11924.191873020183</v>
      </c>
      <c r="Z2268" s="5">
        <f ca="1">VLOOKUP(CONCATENATE($F2268," ",$G2268),AllocFactorMatrix,(Z$4+1),FALSE)*$E2272</f>
        <v>198.94219784262782</v>
      </c>
      <c r="AA2268" s="5">
        <f t="shared" ca="1" si="1138"/>
        <v>12123.13407086281</v>
      </c>
      <c r="AB2268" s="5">
        <f ca="1">VLOOKUP(CONCATENATE($F2268," ",$G2268),AllocFactorMatrix,(AB$4+1),FALSE)*$E2272</f>
        <v>161.17651457172792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119.02979217006063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190267.46222250158</v>
      </c>
      <c r="I2269" s="5">
        <f ca="1">VLOOKUP(CONCATENATE($F2269," ",$G2269),AllocFactorMatrix,(I$4+1),FALSE)*$E2272</f>
        <v>142263.25769673512</v>
      </c>
      <c r="J2269" s="5">
        <f ca="1">VLOOKUP(CONCATENATE($F2269," ",$G2269),AllocFactorMatrix,(J$4+1),FALSE)*$E2272</f>
        <v>6858.5569941928188</v>
      </c>
      <c r="K2269" s="5">
        <f ca="1">VLOOKUP(CONCATENATE($F2269," ",$G2269),AllocFactorMatrix,(K$4+1),FALSE)*$E2272</f>
        <v>20695.124668881686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20695.124668881686</v>
      </c>
      <c r="O2269" s="5">
        <f ca="1">VLOOKUP(CONCATENATE($F2269," ",$G2269),AllocFactorMatrix,(O$4+1),FALSE)*$E2272</f>
        <v>13187.013989362827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13187.013989362827</v>
      </c>
      <c r="T2269" s="5">
        <f ca="1">VLOOKUP(CONCATENATE($F2269," ",$G2269),AllocFactorMatrix,(T$4+1),FALSE)*$E2272</f>
        <v>356.54919367867177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356.54919367867177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1713.7656706689554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5731.4443795433654</v>
      </c>
      <c r="K2270" s="5">
        <f ca="1">VLOOKUP(CONCATENATE($F2270," ",$G2270),AllocFactorMatrix,(K$4+1),FALSE)*$E2272</f>
        <v>19229.617203322516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56.34188949952604</v>
      </c>
      <c r="N2270" s="5">
        <f t="shared" ca="1" si="1137"/>
        <v>19897.119983263034</v>
      </c>
      <c r="O2270" s="5">
        <f ca="1">VLOOKUP(CONCATENATE($F2270," ",$G2270),AllocFactorMatrix,(O$4+1),FALSE)*$E2272</f>
        <v>17531.910320094932</v>
      </c>
      <c r="P2270" s="5">
        <f ca="1">VLOOKUP(CONCATENATE($F2270," ",$G2270),AllocFactorMatrix,(P$4+1),FALSE)*$E2272</f>
        <v>3250.0788301860143</v>
      </c>
      <c r="Q2270" s="5">
        <f ca="1">VLOOKUP(CONCATENATE($F2270," ",$G2270),AllocFactorMatrix,(Q$4+1),FALSE)*$E2272</f>
        <v>1476.7526316564376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22327.165842446189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11796.785329234355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12707.151776589746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4749.9229783191804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4827.2441522952249</v>
      </c>
      <c r="AB2270" s="5">
        <f ca="1">VLOOKUP(CONCATENATE($F2270," ",$G2270),AllocFactorMatrix,(AB$4+1),FALSE)*$E2272</f>
        <v>86.245549825250762</v>
      </c>
      <c r="AC2270" s="5">
        <f ca="1">VLOOKUP(CONCATENATE($F2270," ",$G2270),AllocFactorMatrix,(AC$4+1),FALSE)*$E2272</f>
        <v>1864.9445251716709</v>
      </c>
      <c r="AD2270" s="5">
        <f ca="1">VLOOKUP(CONCATENATE($F2270," ",$G2270),AllocFactorMatrix,(AD$4+1),FALSE)*$E2272</f>
        <v>369.05729643273997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177652.15177418856</v>
      </c>
      <c r="I2271" s="5">
        <f ca="1">VLOOKUP(CONCATENATE($F2271," ",$G2271),AllocFactorMatrix,(I$4+1),FALSE)*$E2272</f>
        <v>126932.63873216622</v>
      </c>
      <c r="J2271" s="5">
        <f ca="1">VLOOKUP(CONCATENATE($F2271," ",$G2271),AllocFactorMatrix,(J$4+1),FALSE)*$E2272</f>
        <v>21722.354145548092</v>
      </c>
      <c r="K2271" s="5">
        <f ca="1">VLOOKUP(CONCATENATE($F2271," ",$G2271),AllocFactorMatrix,(K$4+1),FALSE)*$E2272</f>
        <v>6254.8672318255121</v>
      </c>
      <c r="L2271" s="5">
        <f ca="1">VLOOKUP(CONCATENATE($F2271," ",$G2271),AllocFactorMatrix,(L$4+1),FALSE)*$E2272</f>
        <v>1045.5818530074421</v>
      </c>
      <c r="M2271" s="5">
        <f ca="1">VLOOKUP(CONCATENATE($F2271," ",$G2271),AllocFactorMatrix,(M$4+1),FALSE)*$E2272</f>
        <v>165.19691870852276</v>
      </c>
      <c r="N2271" s="5">
        <f t="shared" ca="1" si="1137"/>
        <v>7465.6460035414766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299.76231866297888</v>
      </c>
      <c r="Q2271" s="5">
        <f ca="1">VLOOKUP(CONCATENATE($F2271," ",$G2271),AllocFactorMatrix,(Q$4+1),FALSE)*$E2272</f>
        <v>573.35175941335694</v>
      </c>
      <c r="R2271" s="5">
        <f ca="1">VLOOKUP(CONCATENATE($F2271," ",$G2271),AllocFactorMatrix,(R$4+1),FALSE)*$E2272</f>
        <v>100.06975974927495</v>
      </c>
      <c r="S2271" s="5">
        <f t="shared" ca="1" si="1139"/>
        <v>2140.3566794643402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178.45779003844308</v>
      </c>
      <c r="V2271" s="5">
        <f ca="1">VLOOKUP(CONCATENATE($F2271," ",$G2271),AllocFactorMatrix,(V$4+1),FALSE)*$E2272</f>
        <v>843.61745953055186</v>
      </c>
      <c r="W2271" s="5">
        <f ca="1">VLOOKUP(CONCATENATE($F2271," ",$G2271),AllocFactorMatrix,(W$4+1),FALSE)*$E2272</f>
        <v>150.16054542811156</v>
      </c>
      <c r="X2271" s="5">
        <f t="shared" ca="1" si="1140"/>
        <v>1180.3531925485938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5.0610862143458597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9.1029242374458672</v>
      </c>
      <c r="AC2271" s="5">
        <f ca="1">VLOOKUP(CONCATENATE($F2271," ",$G2271),AllocFactorMatrix,(AC$4+1),FALSE)*$E2272</f>
        <v>14009.692999281282</v>
      </c>
      <c r="AD2271" s="5">
        <f ca="1">VLOOKUP(CONCATENATE($F2271," ",$G2271),AllocFactorMatrix,(AD$4+1),FALSE)*$E2272</f>
        <v>3867.4884167640789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1963937.9999999998</v>
      </c>
      <c r="I2272" s="5">
        <f ca="1">VLOOKUP(CONCATENATE($F2272," ",$G2272),AllocFactorMatrix,(I$4+1),FALSE)*$E2272</f>
        <v>1108731.2399423453</v>
      </c>
      <c r="J2272" s="5">
        <f ca="1">VLOOKUP(CONCATENATE($F2272," ",$G2272),AllocFactorMatrix,(J$4+1),FALSE)*$E2272</f>
        <v>70733.807052874457</v>
      </c>
      <c r="K2272" s="5">
        <f ca="1">VLOOKUP(CONCATENATE($F2272," ",$G2272),AllocFactorMatrix,(K$4+1),FALSE)*$E2272</f>
        <v>179125.83667448547</v>
      </c>
      <c r="L2272" s="5">
        <f ca="1">VLOOKUP(CONCATENATE($F2272," ",$G2272),AllocFactorMatrix,(L$4+1),FALSE)*$E2272</f>
        <v>5811.2560380561608</v>
      </c>
      <c r="M2272" s="5">
        <f ca="1">VLOOKUP(CONCATENATE($F2272," ",$G2272),AllocFactorMatrix,(M$4+1),FALSE)*$E2272</f>
        <v>458.35232928088737</v>
      </c>
      <c r="N2272" s="5">
        <f t="shared" ca="1" si="1137"/>
        <v>185395.44504182253</v>
      </c>
      <c r="O2272" s="5">
        <f ca="1">VLOOKUP(CONCATENATE($F2272," ",$G2272),AllocFactorMatrix,(O$4+1),FALSE)*$E2272</f>
        <v>132400.83449936364</v>
      </c>
      <c r="P2272" s="5">
        <f ca="1">VLOOKUP(CONCATENATE($F2272," ",$G2272),AllocFactorMatrix,(P$4+1),FALSE)*$E2272</f>
        <v>22275.518537186152</v>
      </c>
      <c r="Q2272" s="5">
        <f ca="1">VLOOKUP(CONCATENATE($F2272," ",$G2272),AllocFactorMatrix,(Q$4+1),FALSE)*$E2272</f>
        <v>7185.0260640478582</v>
      </c>
      <c r="R2272" s="5">
        <f ca="1">VLOOKUP(CONCATENATE($F2272," ",$G2272),AllocFactorMatrix,(R$4+1),FALSE)*$E2272</f>
        <v>399.17436118729586</v>
      </c>
      <c r="S2272" s="5">
        <f t="shared" ca="1" si="1139"/>
        <v>162260.55346178493</v>
      </c>
      <c r="T2272" s="5">
        <f ca="1">VLOOKUP(CONCATENATE($F2272," ",$G2272),AllocFactorMatrix,(T$4+1),FALSE)*$E2272</f>
        <v>4576.1048711348703</v>
      </c>
      <c r="U2272" s="5">
        <f ca="1">VLOOKUP(CONCATENATE($F2272," ",$G2272),AllocFactorMatrix,(U$4+1),FALSE)*$E2272</f>
        <v>69565.683090923179</v>
      </c>
      <c r="V2272" s="5">
        <f ca="1">VLOOKUP(CONCATENATE($F2272," ",$G2272),AllocFactorMatrix,(V$4+1),FALSE)*$E2272</f>
        <v>252075.87063001585</v>
      </c>
      <c r="W2272" s="5">
        <f ca="1">VLOOKUP(CONCATENATE($F2272," ",$G2272),AllocFactorMatrix,(W$4+1),FALSE)*$E2272</f>
        <v>46097.293068334744</v>
      </c>
      <c r="X2272" s="5">
        <f t="shared" ca="1" si="1140"/>
        <v>372314.95166040864</v>
      </c>
      <c r="Y2272" s="5">
        <f ca="1">VLOOKUP(CONCATENATE($F2272," ",$G2272),AllocFactorMatrix,(Y$4+1),FALSE)*$E2272</f>
        <v>40581.400593824066</v>
      </c>
      <c r="Z2272" s="5">
        <f ca="1">VLOOKUP(CONCATENATE($F2272," ",$G2272),AllocFactorMatrix,(Z$4+1),FALSE)*$E2272</f>
        <v>594.94110966542405</v>
      </c>
      <c r="AA2272" s="5">
        <f t="shared" ca="1" si="1138"/>
        <v>41176.341703489488</v>
      </c>
      <c r="AB2272" s="5">
        <f ca="1">VLOOKUP(CONCATENATE($F2272," ",$G2272),AllocFactorMatrix,(AB$4+1),FALSE)*$E2272</f>
        <v>549.97374363597692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4634.4808081104575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5172.3833673845811</v>
      </c>
      <c r="I2273" s="5">
        <f ca="1">VLOOKUP(CONCATENATE($F2273," ",$G2273),AllocFactorMatrix,(I$4+1),FALSE)*$E2280</f>
        <v>2547.8280668958287</v>
      </c>
      <c r="J2273" s="5">
        <f ca="1">VLOOKUP(CONCATENATE($F2273," ",$G2273),AllocFactorMatrix,(J$4+1),FALSE)*$E2280</f>
        <v>125.94824530700549</v>
      </c>
      <c r="K2273" s="5">
        <f ca="1">VLOOKUP(CONCATENATE($F2273," ",$G2273),AllocFactorMatrix,(K$4+1),FALSE)*$E2280</f>
        <v>461.34120436671867</v>
      </c>
      <c r="L2273" s="5">
        <f ca="1">VLOOKUP(CONCATENATE($F2273," ",$G2273),AllocFactorMatrix,(L$4+1),FALSE)*$E2280</f>
        <v>14.521383168695532</v>
      </c>
      <c r="M2273" s="5">
        <f ca="1">VLOOKUP(CONCATENATE($F2273," ",$G2273),AllocFactorMatrix,(M$4+1),FALSE)*$E2280</f>
        <v>1.3617688475679726</v>
      </c>
      <c r="N2273" s="5">
        <f t="shared" ca="1" si="1137"/>
        <v>477.22435638298219</v>
      </c>
      <c r="O2273" s="5">
        <f ca="1">VLOOKUP(CONCATENATE($F2273," ",$G2273),AllocFactorMatrix,(O$4+1),FALSE)*$E2280</f>
        <v>350.6910819084577</v>
      </c>
      <c r="P2273" s="5">
        <f ca="1">VLOOKUP(CONCATENATE($F2273," ",$G2273),AllocFactorMatrix,(P$4+1),FALSE)*$E2280</f>
        <v>65.343965575345905</v>
      </c>
      <c r="Q2273" s="5">
        <f ca="1">VLOOKUP(CONCATENATE($F2273," ",$G2273),AllocFactorMatrix,(Q$4+1),FALSE)*$E2280</f>
        <v>29.527721338828428</v>
      </c>
      <c r="R2273" s="5">
        <f ca="1">VLOOKUP(CONCATENATE($F2273," ",$G2273),AllocFactorMatrix,(R$4+1),FALSE)*$E2280</f>
        <v>1.3278286222551894</v>
      </c>
      <c r="S2273" s="5">
        <f t="shared" ca="1" si="1139"/>
        <v>446.89059744488725</v>
      </c>
      <c r="T2273" s="5">
        <f ca="1">VLOOKUP(CONCATENATE($F2273," ",$G2273),AllocFactorMatrix,(T$4+1),FALSE)*$E2280</f>
        <v>12.250537729726286</v>
      </c>
      <c r="U2273" s="5">
        <f ca="1">VLOOKUP(CONCATENATE($F2273," ",$G2273),AllocFactorMatrix,(U$4+1),FALSE)*$E2280</f>
        <v>200.47796267777528</v>
      </c>
      <c r="V2273" s="5">
        <f ca="1">VLOOKUP(CONCATENATE($F2273," ",$G2273),AllocFactorMatrix,(V$4+1),FALSE)*$E2280</f>
        <v>1059.5316658708771</v>
      </c>
      <c r="W2273" s="5">
        <f ca="1">VLOOKUP(CONCATENATE($F2273," ",$G2273),AllocFactorMatrix,(W$4+1),FALSE)*$E2280</f>
        <v>191.33385789881018</v>
      </c>
      <c r="X2273" s="5">
        <f ca="1">SUBTOTAL(9,T2273:W2273)</f>
        <v>1463.5940241771889</v>
      </c>
      <c r="Y2273" s="5">
        <f ca="1">VLOOKUP(CONCATENATE($F2273," ",$G2273),AllocFactorMatrix,(Y$4+1),FALSE)*$E2280</f>
        <v>107.69667477729632</v>
      </c>
      <c r="Z2273" s="5">
        <f ca="1">VLOOKUP(CONCATENATE($F2273," ",$G2273),AllocFactorMatrix,(Z$4+1),FALSE)*$E2280</f>
        <v>1.8038781359357801</v>
      </c>
      <c r="AA2273" s="5">
        <f t="shared" ca="1" si="1138"/>
        <v>109.5005529132321</v>
      </c>
      <c r="AB2273" s="5">
        <f ca="1">VLOOKUP(CONCATENATE($F2273," ",$G2273),AllocFactorMatrix,(AB$4+1),FALSE)*$E2280</f>
        <v>1.3975242634559637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1.685656866840594</v>
      </c>
      <c r="L2274" s="5">
        <f ca="1">VLOOKUP(CONCATENATE($F2274," ",$G2274),AllocFactorMatrix,(L$4+1),FALSE)*$E2280</f>
        <v>5.3058493415813569E-2</v>
      </c>
      <c r="M2274" s="5">
        <f ca="1">VLOOKUP(CONCATENATE($F2274," ",$G2274),AllocFactorMatrix,(M$4+1),FALSE)*$E2280</f>
        <v>4.9756557342488959E-3</v>
      </c>
      <c r="N2274" s="5">
        <f t="shared" ca="1" si="1137"/>
        <v>1.7436910159906565</v>
      </c>
      <c r="O2274" s="5">
        <f ca="1">VLOOKUP(CONCATENATE($F2274," ",$G2274),AllocFactorMatrix,(O$4+1),FALSE)*$E2280</f>
        <v>1.2813614408672018</v>
      </c>
      <c r="P2274" s="5">
        <f ca="1">VLOOKUP(CONCATENATE($F2274," ",$G2274),AllocFactorMatrix,(P$4+1),FALSE)*$E2280</f>
        <v>0.2387549675513512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1.6328569769603118</v>
      </c>
      <c r="T2274" s="5">
        <f ca="1">VLOOKUP(CONCATENATE($F2274," ",$G2274),AllocFactorMatrix,(T$4+1),FALSE)*$E2280</f>
        <v>4.4761237130226311E-2</v>
      </c>
      <c r="U2274" s="5">
        <f ca="1">VLOOKUP(CONCATENATE($F2274," ",$G2274),AllocFactorMatrix,(U$4+1),FALSE)*$E2280</f>
        <v>0.73251001913407898</v>
      </c>
      <c r="V2274" s="5">
        <f ca="1">VLOOKUP(CONCATENATE($F2274," ",$G2274),AllocFactorMatrix,(V$4+1),FALSE)*$E2280</f>
        <v>3.8713360335154592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5.3477064128874829</v>
      </c>
      <c r="Y2274" s="5">
        <f ca="1">VLOOKUP(CONCATENATE($F2274," ",$G2274),AllocFactorMatrix,(Y$4+1),FALSE)*$E2280</f>
        <v>0.39350406522531745</v>
      </c>
      <c r="Z2274" s="5">
        <f ca="1">VLOOKUP(CONCATENATE($F2274," ",$G2274),AllocFactorMatrix,(Z$4+1),FALSE)*$E2280</f>
        <v>6.5910426773124293E-3</v>
      </c>
      <c r="AA2274" s="5">
        <f t="shared" ca="1" si="1138"/>
        <v>0.40009510790262987</v>
      </c>
      <c r="AB2274" s="5">
        <f ca="1">VLOOKUP(CONCATENATE($F2274," ",$G2274),AllocFactorMatrix,(AB$4+1),FALSE)*$E2280</f>
        <v>5.1062995218573905E-3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4.1569847105351885</v>
      </c>
      <c r="I2275" s="5">
        <f ca="1">VLOOKUP(CONCATENATE($F2275," ",$G2275),AllocFactorMatrix,(I$4+1),FALSE)*$E2280</f>
        <v>2.0239004722131115</v>
      </c>
      <c r="J2275" s="5">
        <f ca="1">VLOOKUP(CONCATENATE($F2275," ",$G2275),AllocFactorMatrix,(J$4+1),FALSE)*$E2280</f>
        <v>9.7676084365154653E-2</v>
      </c>
      <c r="K2275" s="5">
        <f ca="1">VLOOKUP(CONCATENATE($F2275," ",$G2275),AllocFactorMatrix,(K$4+1),FALSE)*$E2280</f>
        <v>0.35534081901085712</v>
      </c>
      <c r="L2275" s="5">
        <f ca="1">VLOOKUP(CONCATENATE($F2275," ",$G2275),AllocFactorMatrix,(L$4+1),FALSE)*$E2280</f>
        <v>1.0976143566882673E-2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0.3676839832097904</v>
      </c>
      <c r="O2275" s="5">
        <f ca="1">VLOOKUP(CONCATENATE($F2275," ",$G2275),AllocFactorMatrix,(O$4+1),FALSE)*$E2280</f>
        <v>0.26846554267398615</v>
      </c>
      <c r="P2275" s="5">
        <f ca="1">VLOOKUP(CONCATENATE($F2275," ",$G2275),AllocFactorMatrix,(P$4+1),FALSE)*$E2280</f>
        <v>4.9907431256725476E-2</v>
      </c>
      <c r="Q2275" s="5">
        <f ca="1">VLOOKUP(CONCATENATE($F2275," ",$G2275),AllocFactorMatrix,(Q$4+1),FALSE)*$E2280</f>
        <v>2.9695516264046647E-2</v>
      </c>
      <c r="R2275" s="5">
        <f ca="1">VLOOKUP(CONCATENATE($F2275," ",$G2275),AllocFactorMatrix,(R$4+1),FALSE)*$E2280</f>
        <v>0</v>
      </c>
      <c r="S2275" s="5">
        <f t="shared" ca="1" si="1139"/>
        <v>0.34806849019475827</v>
      </c>
      <c r="T2275" s="5">
        <f ca="1">VLOOKUP(CONCATENATE($F2275," ",$G2275),AllocFactorMatrix,(T$4+1),FALSE)*$E2280</f>
        <v>9.374355780602325E-3</v>
      </c>
      <c r="U2275" s="5">
        <f ca="1">VLOOKUP(CONCATENATE($F2275," ",$G2275),AllocFactorMatrix,(U$4+1),FALSE)*$E2280</f>
        <v>0.1534635563668397</v>
      </c>
      <c r="V2275" s="5">
        <f ca="1">VLOOKUP(CONCATENATE($F2275," ",$G2275),AllocFactorMatrix,(V$4+1),FALSE)*$E2280</f>
        <v>1.0691319656261917</v>
      </c>
      <c r="W2275" s="5">
        <f ca="1">VLOOKUP(CONCATENATE($F2275," ",$G2275),AllocFactorMatrix,(W$4+1),FALSE)*$E2280</f>
        <v>0</v>
      </c>
      <c r="X2275" s="5">
        <f t="shared" ca="1" si="1141"/>
        <v>1.2319698777736336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1.3469425787550017E-3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1.0789774619413106E-3</v>
      </c>
      <c r="AC2275" s="5">
        <f ca="1">VLOOKUP(CONCATENATE($F2275," ",$G2275),AllocFactorMatrix,(AC$4+1),FALSE)*$E2280</f>
        <v>3.6687540329668387E-3</v>
      </c>
      <c r="AD2275" s="5">
        <f ca="1">VLOOKUP(CONCATENATE($F2275," ",$G2275),AllocFactorMatrix,(AD$4+1),FALSE)*$E2280</f>
        <v>7.9086574347604773E-4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2663.3737782215785</v>
      </c>
      <c r="I2276" s="5">
        <f ca="1">VLOOKUP(CONCATENATE($F2276," ",$G2276),AllocFactorMatrix,(I$4+1),FALSE)*$E2280</f>
        <v>1780.0462902817105</v>
      </c>
      <c r="J2276" s="5">
        <f ca="1">VLOOKUP(CONCATENATE($F2276," ",$G2276),AllocFactorMatrix,(J$4+1),FALSE)*$E2280</f>
        <v>83.90673524728669</v>
      </c>
      <c r="K2276" s="5">
        <f ca="1">VLOOKUP(CONCATENATE($F2276," ",$G2276),AllocFactorMatrix,(K$4+1),FALSE)*$E2280</f>
        <v>304.67050532128314</v>
      </c>
      <c r="L2276" s="5">
        <f ca="1">VLOOKUP(CONCATENATE($F2276," ",$G2276),AllocFactorMatrix,(L$4+1),FALSE)*$E2280</f>
        <v>9.4159039471567727</v>
      </c>
      <c r="M2276" s="5">
        <f ca="1">VLOOKUP(CONCATENATE($F2276," ",$G2276),AllocFactorMatrix,(M$4+1),FALSE)*$E2280</f>
        <v>0</v>
      </c>
      <c r="N2276" s="5">
        <f t="shared" ca="1" si="1137"/>
        <v>314.08640926843992</v>
      </c>
      <c r="O2276" s="5">
        <f ca="1">VLOOKUP(CONCATENATE($F2276," ",$G2276),AllocFactorMatrix,(O$4+1),FALSE)*$E2280</f>
        <v>228.44962713991214</v>
      </c>
      <c r="P2276" s="5">
        <f ca="1">VLOOKUP(CONCATENATE($F2276," ",$G2276),AllocFactorMatrix,(P$4+1),FALSE)*$E2280</f>
        <v>42.548758428101813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270.99838556801393</v>
      </c>
      <c r="T2276" s="5">
        <f ca="1">VLOOKUP(CONCATENATE($F2276," ",$G2276),AllocFactorMatrix,(T$4+1),FALSE)*$E2280</f>
        <v>8.1440884247343988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0.93114382140924257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0.68765512045772725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1099.2071167096431</v>
      </c>
      <c r="I2277" s="5">
        <f ca="1">VLOOKUP(CONCATENATE($F2277," ",$G2277),AllocFactorMatrix,(I$4+1),FALSE)*$E2280</f>
        <v>821.87875677702482</v>
      </c>
      <c r="J2277" s="5">
        <f ca="1">VLOOKUP(CONCATENATE($F2277," ",$G2277),AllocFactorMatrix,(J$4+1),FALSE)*$E2280</f>
        <v>39.623036804681064</v>
      </c>
      <c r="K2277" s="5">
        <f ca="1">VLOOKUP(CONCATENATE($F2277," ",$G2277),AllocFactorMatrix,(K$4+1),FALSE)*$E2280</f>
        <v>119.55921444217263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119.55921444217263</v>
      </c>
      <c r="O2277" s="5">
        <f ca="1">VLOOKUP(CONCATENATE($F2277," ",$G2277),AllocFactorMatrix,(O$4+1),FALSE)*$E2280</f>
        <v>76.183596795474529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76.183596795474529</v>
      </c>
      <c r="T2277" s="5">
        <f ca="1">VLOOKUP(CONCATENATE($F2277," ",$G2277),AllocFactorMatrix,(T$4+1),FALSE)*$E2280</f>
        <v>2.059844634340906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0.29159325132230601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1361.653457351473</v>
      </c>
      <c r="I2278" s="5">
        <f ca="1">VLOOKUP(CONCATENATE($F2278," ",$G2278),AllocFactorMatrix,(I$4+1),FALSE)*$E2280</f>
        <v>510.92926267793609</v>
      </c>
      <c r="J2278" s="5">
        <f ca="1">VLOOKUP(CONCATENATE($F2278," ",$G2278),AllocFactorMatrix,(J$4+1),FALSE)*$E2280</f>
        <v>33.111517741547353</v>
      </c>
      <c r="K2278" s="5">
        <f ca="1">VLOOKUP(CONCATENATE($F2278," ",$G2278),AllocFactorMatrix,(K$4+1),FALSE)*$E2280</f>
        <v>111.09273143495226</v>
      </c>
      <c r="L2278" s="5">
        <f ca="1">VLOOKUP(CONCATENATE($F2278," ",$G2278),AllocFactorMatrix,(L$4+1),FALSE)*$E2280</f>
        <v>3.5307792114330949</v>
      </c>
      <c r="M2278" s="5">
        <f ca="1">VLOOKUP(CONCATENATE($F2278," ",$G2278),AllocFactorMatrix,(M$4+1),FALSE)*$E2280</f>
        <v>0.3254965677437997</v>
      </c>
      <c r="N2278" s="5">
        <f t="shared" ca="1" si="1137"/>
        <v>114.94900721412915</v>
      </c>
      <c r="O2278" s="5">
        <f ca="1">VLOOKUP(CONCATENATE($F2278," ",$G2278),AllocFactorMatrix,(O$4+1),FALSE)*$E2280</f>
        <v>101.28479335488041</v>
      </c>
      <c r="P2278" s="5">
        <f ca="1">VLOOKUP(CONCATENATE($F2278," ",$G2278),AllocFactorMatrix,(P$4+1),FALSE)*$E2280</f>
        <v>18.776251799848325</v>
      </c>
      <c r="Q2278" s="5">
        <f ca="1">VLOOKUP(CONCATENATE($F2278," ",$G2278),AllocFactorMatrix,(Q$4+1),FALSE)*$E2280</f>
        <v>8.531448222282954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128.98779067791065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73.411352118644913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27.441103594924801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27.887801016091966</v>
      </c>
      <c r="AB2278" s="5">
        <f ca="1">VLOOKUP(CONCATENATE($F2278," ",$G2278),AllocFactorMatrix,(AB$4+1),FALSE)*$E2280</f>
        <v>0.49825504079929972</v>
      </c>
      <c r="AC2278" s="5">
        <f ca="1">VLOOKUP(CONCATENATE($F2278," ",$G2278),AllocFactorMatrix,(AC$4+1),FALSE)*$E2280</f>
        <v>10.774098053297903</v>
      </c>
      <c r="AD2278" s="5">
        <f ca="1">VLOOKUP(CONCATENATE($F2278," ",$G2278),AllocFactorMatrix,(AD$4+1),FALSE)*$E2280</f>
        <v>2.1321060467926523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1026.3263473846648</v>
      </c>
      <c r="I2279" s="5">
        <f ca="1">VLOOKUP(CONCATENATE($F2279," ",$G2279),AllocFactorMatrix,(I$4+1),FALSE)*$E2280</f>
        <v>733.31119366047096</v>
      </c>
      <c r="J2279" s="5">
        <f ca="1">VLOOKUP(CONCATENATE($F2279," ",$G2279),AllocFactorMatrix,(J$4+1),FALSE)*$E2280</f>
        <v>125.49369182499072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6.0405021463113586</v>
      </c>
      <c r="M2279" s="5">
        <f ca="1">VLOOKUP(CONCATENATE($F2279," ",$G2279),AllocFactorMatrix,(M$4+1),FALSE)*$E2280</f>
        <v>0.95437037201118324</v>
      </c>
      <c r="N2279" s="5">
        <f t="shared" ca="1" si="1137"/>
        <v>43.130292074485851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1.7317773104599832</v>
      </c>
      <c r="Q2279" s="5">
        <f ca="1">VLOOKUP(CONCATENATE($F2279," ",$G2279),AllocFactorMatrix,(Q$4+1),FALSE)*$E2280</f>
        <v>3.312349505078036</v>
      </c>
      <c r="R2279" s="5">
        <f ca="1">VLOOKUP(CONCATENATE($F2279," ",$G2279),AllocFactorMatrix,(R$4+1),FALSE)*$E2280</f>
        <v>0.57811982563363695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1.0309806550798322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0.86750271568010484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2.9238745921698204E-2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5.2589123688253296E-2</v>
      </c>
      <c r="AC2279" s="5">
        <f ca="1">VLOOKUP(CONCATENATE($F2279," ",$G2279),AllocFactorMatrix,(AC$4+1),FALSE)*$E2280</f>
        <v>80.93635174320444</v>
      </c>
      <c r="AD2279" s="5">
        <f ca="1">VLOOKUP(CONCATENATE($F2279," ",$G2279),AllocFactorMatrix,(AD$4+1),FALSE)*$E2280</f>
        <v>22.343130779385724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11346.000000000005</v>
      </c>
      <c r="I2280" s="5">
        <f ca="1">VLOOKUP(CONCATENATE($F2280," ",$G2280),AllocFactorMatrix,(I$4+1),FALSE)*$E2280</f>
        <v>6405.3267712045135</v>
      </c>
      <c r="J2280" s="5">
        <f ca="1">VLOOKUP(CONCATENATE($F2280," ",$G2280),AllocFactorMatrix,(J$4+1),FALSE)*$E2280</f>
        <v>408.64109499480816</v>
      </c>
      <c r="K2280" s="5">
        <f ca="1">VLOOKUP(CONCATENATE($F2280," ",$G2280),AllocFactorMatrix,(K$4+1),FALSE)*$E2280</f>
        <v>1034.8400728071417</v>
      </c>
      <c r="L2280" s="5">
        <f ca="1">VLOOKUP(CONCATENATE($F2280," ",$G2280),AllocFactorMatrix,(L$4+1),FALSE)*$E2280</f>
        <v>33.572603110579458</v>
      </c>
      <c r="M2280" s="5">
        <f ca="1">VLOOKUP(CONCATENATE($F2280," ",$G2280),AllocFactorMatrix,(M$4+1),FALSE)*$E2280</f>
        <v>2.6479784636892547</v>
      </c>
      <c r="N2280" s="5">
        <f t="shared" ca="1" si="1137"/>
        <v>1071.0606543814104</v>
      </c>
      <c r="O2280" s="5">
        <f ca="1">VLOOKUP(CONCATENATE($F2280," ",$G2280),AllocFactorMatrix,(O$4+1),FALSE)*$E2280</f>
        <v>764.90187991157563</v>
      </c>
      <c r="P2280" s="5">
        <f ca="1">VLOOKUP(CONCATENATE($F2280," ",$G2280),AllocFactorMatrix,(P$4+1),FALSE)*$E2280</f>
        <v>128.68941551256407</v>
      </c>
      <c r="Q2280" s="5">
        <f ca="1">VLOOKUP(CONCATENATE($F2280," ",$G2280),AllocFactorMatrix,(Q$4+1),FALSE)*$E2280</f>
        <v>41.509103506672311</v>
      </c>
      <c r="R2280" s="5">
        <f ca="1">VLOOKUP(CONCATENATE($F2280," ",$G2280),AllocFactorMatrix,(R$4+1),FALSE)*$E2280</f>
        <v>2.3060973931107087</v>
      </c>
      <c r="S2280" s="5">
        <f t="shared" ca="1" si="1139"/>
        <v>937.40649632392274</v>
      </c>
      <c r="T2280" s="5">
        <f ca="1">VLOOKUP(CONCATENATE($F2280," ",$G2280),AllocFactorMatrix,(T$4+1),FALSE)*$E2280</f>
        <v>26.436927167709083</v>
      </c>
      <c r="U2280" s="5">
        <f ca="1">VLOOKUP(CONCATENATE($F2280," ",$G2280),AllocFactorMatrix,(U$4+1),FALSE)*$E2280</f>
        <v>401.89264648355208</v>
      </c>
      <c r="V2280" s="5">
        <f ca="1">VLOOKUP(CONCATENATE($F2280," ",$G2280),AllocFactorMatrix,(V$4+1),FALSE)*$E2280</f>
        <v>1456.2846832069849</v>
      </c>
      <c r="W2280" s="5">
        <f ca="1">VLOOKUP(CONCATENATE($F2280," ",$G2280),AllocFactorMatrix,(W$4+1),FALSE)*$E2280</f>
        <v>266.31181185624291</v>
      </c>
      <c r="X2280" s="5">
        <f t="shared" ca="1" si="1141"/>
        <v>2150.9260687144888</v>
      </c>
      <c r="Y2280" s="5">
        <f ca="1">VLOOKUP(CONCATENATE($F2280," ",$G2280),AllocFactorMatrix,(Y$4+1),FALSE)*$E2280</f>
        <v>234.44557370829824</v>
      </c>
      <c r="Z2280" s="5">
        <f ca="1">VLOOKUP(CONCATENATE($F2280," ",$G2280),AllocFactorMatrix,(Z$4+1),FALSE)*$E2280</f>
        <v>3.4370748110499929</v>
      </c>
      <c r="AA2280" s="5">
        <f t="shared" ca="1" si="1138"/>
        <v>237.88264851934824</v>
      </c>
      <c r="AB2280" s="5">
        <f ca="1">VLOOKUP(CONCATENATE($F2280," ",$G2280),AllocFactorMatrix,(AB$4+1),FALSE)*$E2280</f>
        <v>3.1772907776588641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26.774174769682777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10958.833401071559</v>
      </c>
      <c r="I2281" s="5">
        <f ca="1">VLOOKUP(CONCATENATE($F2281," ",$G2281),AllocFactorMatrix,(I$4+1),FALSE)*$E2288</f>
        <v>5398.1349286187924</v>
      </c>
      <c r="J2281" s="5">
        <f ca="1">VLOOKUP(CONCATENATE($F2281," ",$G2281),AllocFactorMatrix,(J$4+1),FALSE)*$E2288</f>
        <v>266.84909826679933</v>
      </c>
      <c r="K2281" s="5">
        <f ca="1">VLOOKUP(CONCATENATE($F2281," ",$G2281),AllocFactorMatrix,(K$4+1),FALSE)*$E2288</f>
        <v>977.45295361991452</v>
      </c>
      <c r="L2281" s="5">
        <f ca="1">VLOOKUP(CONCATENATE($F2281," ",$G2281),AllocFactorMatrix,(L$4+1),FALSE)*$E2288</f>
        <v>30.766748633198652</v>
      </c>
      <c r="M2281" s="5">
        <f ca="1">VLOOKUP(CONCATENATE($F2281," ",$G2281),AllocFactorMatrix,(M$4+1),FALSE)*$E2288</f>
        <v>2.8852072383823808</v>
      </c>
      <c r="N2281" s="5">
        <f t="shared" ref="N2281:N2288" ca="1" si="1143">SUBTOTAL(9,K2281:M2281)</f>
        <v>1011.1049094914955</v>
      </c>
      <c r="O2281" s="5">
        <f ca="1">VLOOKUP(CONCATENATE($F2281," ",$G2281),AllocFactorMatrix,(O$4+1),FALSE)*$E2288</f>
        <v>743.01629807839015</v>
      </c>
      <c r="P2281" s="5">
        <f ca="1">VLOOKUP(CONCATENATE($F2281," ",$G2281),AllocFactorMatrix,(P$4+1),FALSE)*$E2288</f>
        <v>138.44558333031378</v>
      </c>
      <c r="Q2281" s="5">
        <f ca="1">VLOOKUP(CONCATENATE($F2281," ",$G2281),AllocFactorMatrix,(Q$4+1),FALSE)*$E2288</f>
        <v>62.560981250140721</v>
      </c>
      <c r="R2281" s="5">
        <f ca="1">VLOOKUP(CONCATENATE($F2281," ",$G2281),AllocFactorMatrix,(R$4+1),FALSE)*$E2288</f>
        <v>2.8132973955924991</v>
      </c>
      <c r="S2281" s="5">
        <f t="shared" ref="S2281:S2288" ca="1" si="1144">SUBTOTAL(9,O2281:R2281)</f>
        <v>946.83616005443707</v>
      </c>
      <c r="T2281" s="5">
        <f ca="1">VLOOKUP(CONCATENATE($F2281," ",$G2281),AllocFactorMatrix,(T$4+1),FALSE)*$E2288</f>
        <v>25.95546240832806</v>
      </c>
      <c r="U2281" s="5">
        <f ca="1">VLOOKUP(CONCATENATE($F2281," ",$G2281),AllocFactorMatrix,(U$4+1),FALSE)*$E2288</f>
        <v>424.75671997276925</v>
      </c>
      <c r="V2281" s="5">
        <f ca="1">VLOOKUP(CONCATENATE($F2281," ",$G2281),AllocFactorMatrix,(V$4+1),FALSE)*$E2288</f>
        <v>2244.8512000590526</v>
      </c>
      <c r="W2281" s="5">
        <f ca="1">VLOOKUP(CONCATENATE($F2281," ",$G2281),AllocFactorMatrix,(W$4+1),FALSE)*$E2288</f>
        <v>405.38291997439609</v>
      </c>
      <c r="X2281" s="5">
        <f ca="1">SUBTOTAL(9,T2281:W2281)</f>
        <v>3100.9463024145457</v>
      </c>
      <c r="Y2281" s="5">
        <f ca="1">VLOOKUP(CONCATENATE($F2281," ",$G2281),AllocFactorMatrix,(Y$4+1),FALSE)*$E2288</f>
        <v>228.17912612122566</v>
      </c>
      <c r="Z2281" s="5">
        <f ca="1">VLOOKUP(CONCATENATE($F2281," ",$G2281),AllocFactorMatrix,(Z$4+1),FALSE)*$E2288</f>
        <v>3.8219131420553691</v>
      </c>
      <c r="AA2281" s="5">
        <f t="shared" ref="AA2281:AA2288" ca="1" si="1145">SUBTOTAL(9,Y2281:Z2281)</f>
        <v>232.00103926328103</v>
      </c>
      <c r="AB2281" s="5">
        <f ca="1">VLOOKUP(CONCATENATE($F2281," ",$G2281),AllocFactorMatrix,(AB$4+1),FALSE)*$E2288</f>
        <v>2.9609629622085238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40.04158440700288</v>
      </c>
      <c r="I2282" s="5">
        <f ca="1">VLOOKUP(CONCATENATE($F2282," ",$G2282),AllocFactorMatrix,(I$4+1),FALSE)*$E2288</f>
        <v>19.723803389833868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3.5714353447894447</v>
      </c>
      <c r="L2282" s="5">
        <f ca="1">VLOOKUP(CONCATENATE($F2282," ",$G2282),AllocFactorMatrix,(L$4+1),FALSE)*$E2288</f>
        <v>0.1124161046379995</v>
      </c>
      <c r="M2282" s="5">
        <f ca="1">VLOOKUP(CONCATENATE($F2282," ",$G2282),AllocFactorMatrix,(M$4+1),FALSE)*$E2288</f>
        <v>1.0542022580258171E-2</v>
      </c>
      <c r="N2282" s="5">
        <f t="shared" ca="1" si="1143"/>
        <v>3.6943934720077025</v>
      </c>
      <c r="O2282" s="5">
        <f ca="1">VLOOKUP(CONCATENATE($F2282," ",$G2282),AllocFactorMatrix,(O$4+1),FALSE)*$E2288</f>
        <v>2.7148464372471941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1.027927709135569E-2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9.4836539694474739E-2</v>
      </c>
      <c r="U2282" s="5">
        <f ca="1">VLOOKUP(CONCATENATE($F2282," ",$G2282),AllocFactorMatrix,(U$4+1),FALSE)*$E2288</f>
        <v>1.5519838136756676</v>
      </c>
      <c r="V2282" s="5">
        <f ca="1">VLOOKUP(CONCATENATE($F2282," ",$G2282),AllocFactorMatrix,(V$4+1),FALSE)*$E2288</f>
        <v>8.2022780636063928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11.330293888542412</v>
      </c>
      <c r="Y2282" s="5">
        <f ca="1">VLOOKUP(CONCATENATE($F2282," ",$G2282),AllocFactorMatrix,(Y$4+1),FALSE)*$E2288</f>
        <v>0.8337250329588759</v>
      </c>
      <c r="Z2282" s="5">
        <f ca="1">VLOOKUP(CONCATENATE($F2282," ",$G2282),AllocFactorMatrix,(Z$4+1),FALSE)*$E2288</f>
        <v>1.396457561430579E-2</v>
      </c>
      <c r="AA2282" s="5">
        <f t="shared" ca="1" si="1145"/>
        <v>0.84768960857318165</v>
      </c>
      <c r="AB2282" s="5">
        <f ca="1">VLOOKUP(CONCATENATE($F2282," ",$G2282),AllocFactorMatrix,(AB$4+1),FALSE)*$E2288</f>
        <v>1.081882021910187E-2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8.8074877010889647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0.20694829825964683</v>
      </c>
      <c r="K2283" s="5">
        <f ca="1">VLOOKUP(CONCATENATE($F2283," ",$G2283),AllocFactorMatrix,(K$4+1),FALSE)*$E2288</f>
        <v>0.75286779025224704</v>
      </c>
      <c r="L2283" s="5">
        <f ca="1">VLOOKUP(CONCATENATE($F2283," ",$G2283),AllocFactorMatrix,(L$4+1),FALSE)*$E2288</f>
        <v>2.3255377684143541E-2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0.77901950223692507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0.10573988542044983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0.73745975989703805</v>
      </c>
      <c r="T2283" s="5">
        <f ca="1">VLOOKUP(CONCATENATE($F2283," ",$G2283),AllocFactorMatrix,(T$4+1),FALSE)*$E2288</f>
        <v>1.9861637459007517E-2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2.2651915495935153</v>
      </c>
      <c r="W2283" s="5">
        <f ca="1">VLOOKUP(CONCATENATE($F2283," ",$G2283),AllocFactorMatrix,(W$4+1),FALSE)*$E2288</f>
        <v>0</v>
      </c>
      <c r="X2283" s="5">
        <f t="shared" ca="1" si="1146"/>
        <v>2.6101995321523344</v>
      </c>
      <c r="Y2283" s="5">
        <f ca="1">VLOOKUP(CONCATENATE($F2283," ",$G2283),AllocFactorMatrix,(Y$4+1),FALSE)*$E2288</f>
        <v>0.17119315365185209</v>
      </c>
      <c r="Z2283" s="5">
        <f ca="1">VLOOKUP(CONCATENATE($F2283," ",$G2283),AllocFactorMatrix,(Z$4+1),FALSE)*$E2288</f>
        <v>2.853794522359553E-3</v>
      </c>
      <c r="AA2283" s="5">
        <f t="shared" ca="1" si="1145"/>
        <v>0.17404694817421165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7.7730634759818288E-3</v>
      </c>
      <c r="AD2283" s="5">
        <f ca="1">VLOOKUP(CONCATENATE($F2283," ",$G2283),AllocFactorMatrix,(AD$4+1),FALSE)*$E2288</f>
        <v>1.6756232687661476E-3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5642.943967448311</v>
      </c>
      <c r="I2284" s="5">
        <f ca="1">VLOOKUP(CONCATENATE($F2284," ",$G2284),AllocFactorMatrix,(I$4+1),FALSE)*$E2288</f>
        <v>3771.4201279818471</v>
      </c>
      <c r="J2284" s="5">
        <f ca="1">VLOOKUP(CONCATENATE($F2284," ",$G2284),AllocFactorMatrix,(J$4+1),FALSE)*$E2288</f>
        <v>177.77489940150932</v>
      </c>
      <c r="K2284" s="5">
        <f ca="1">VLOOKUP(CONCATENATE($F2284," ",$G2284),AllocFactorMatrix,(K$4+1),FALSE)*$E2288</f>
        <v>645.5115703700269</v>
      </c>
      <c r="L2284" s="5">
        <f ca="1">VLOOKUP(CONCATENATE($F2284," ",$G2284),AllocFactorMatrix,(L$4+1),FALSE)*$E2288</f>
        <v>19.949666400996094</v>
      </c>
      <c r="M2284" s="5">
        <f ca="1">VLOOKUP(CONCATENATE($F2284," ",$G2284),AllocFactorMatrix,(M$4+1),FALSE)*$E2288</f>
        <v>0</v>
      </c>
      <c r="N2284" s="5">
        <f t="shared" ca="1" si="1143"/>
        <v>665.46123677102298</v>
      </c>
      <c r="O2284" s="5">
        <f ca="1">VLOOKUP(CONCATENATE($F2284," ",$G2284),AllocFactorMatrix,(O$4+1),FALSE)*$E2288</f>
        <v>484.02085200214594</v>
      </c>
      <c r="P2284" s="5">
        <f ca="1">VLOOKUP(CONCATENATE($F2284," ",$G2284),AllocFactorMatrix,(P$4+1),FALSE)*$E2288</f>
        <v>90.148916257107302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574.16976825925326</v>
      </c>
      <c r="T2284" s="5">
        <f ca="1">VLOOKUP(CONCATENATE($F2284," ",$G2284),AllocFactorMatrix,(T$4+1),FALSE)*$E2288</f>
        <v>17.255045094499401</v>
      </c>
      <c r="U2284" s="5">
        <f ca="1">VLOOKUP(CONCATENATE($F2284," ",$G2284),AllocFactorMatrix,(U$4+1),FALSE)*$E2288</f>
        <v>278.28483186274593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295.53987695724533</v>
      </c>
      <c r="Y2284" s="5">
        <f ca="1">VLOOKUP(CONCATENATE($F2284," ",$G2284),AllocFactorMatrix,(Y$4+1),FALSE)*$E2288</f>
        <v>145.95453035458971</v>
      </c>
      <c r="Z2284" s="5">
        <f ca="1">VLOOKUP(CONCATENATE($F2284," ",$G2284),AllocFactorMatrix,(Z$4+1),FALSE)*$E2288</f>
        <v>2.4350929071788063</v>
      </c>
      <c r="AA2284" s="5">
        <f t="shared" ca="1" si="1145"/>
        <v>148.38962326176852</v>
      </c>
      <c r="AB2284" s="5">
        <f ca="1">VLOOKUP(CONCATENATE($F2284," ",$G2284),AllocFactorMatrix,(AB$4+1),FALSE)*$E2288</f>
        <v>1.9728332736521048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1.4569488313664114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2328.9123813311398</v>
      </c>
      <c r="I2285" s="5">
        <f ca="1">VLOOKUP(CONCATENATE($F2285," ",$G2285),AllocFactorMatrix,(I$4+1),FALSE)*$E2288</f>
        <v>1741.3311681793496</v>
      </c>
      <c r="J2285" s="5">
        <f ca="1">VLOOKUP(CONCATENATE($F2285," ",$G2285),AllocFactorMatrix,(J$4+1),FALSE)*$E2288</f>
        <v>83.95013059648582</v>
      </c>
      <c r="K2285" s="5">
        <f ca="1">VLOOKUP(CONCATENATE($F2285," ",$G2285),AllocFactorMatrix,(K$4+1),FALSE)*$E2288</f>
        <v>253.31252917110768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253.31252917110768</v>
      </c>
      <c r="O2285" s="5">
        <f ca="1">VLOOKUP(CONCATENATE($F2285," ",$G2285),AllocFactorMatrix,(O$4+1),FALSE)*$E2288</f>
        <v>161.41172954049111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161.41172954049111</v>
      </c>
      <c r="T2285" s="5">
        <f ca="1">VLOOKUP(CONCATENATE($F2285," ",$G2285),AllocFactorMatrix,(T$4+1),FALSE)*$E2288</f>
        <v>4.3642345465292651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4.3642345465292651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0.61780452745786307</v>
      </c>
      <c r="AC2285" s="5">
        <f ca="1">VLOOKUP(CONCATENATE($F2285," ",$G2285),AllocFactorMatrix,(AC$4+1),FALSE)*$E2288</f>
        <v>20.976839878453912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70.154043274198557</v>
      </c>
      <c r="K2286" s="5">
        <f ca="1">VLOOKUP(CONCATENATE($F2286," ",$G2286),AllocFactorMatrix,(K$4+1),FALSE)*$E2288</f>
        <v>235.37442014496892</v>
      </c>
      <c r="L2286" s="5">
        <f ca="1">VLOOKUP(CONCATENATE($F2286," ",$G2286),AllocFactorMatrix,(L$4+1),FALSE)*$E2288</f>
        <v>7.4807334270791621</v>
      </c>
      <c r="M2286" s="5">
        <f ca="1">VLOOKUP(CONCATENATE($F2286," ",$G2286),AllocFactorMatrix,(M$4+1),FALSE)*$E2288</f>
        <v>0.68963617063222293</v>
      </c>
      <c r="N2286" s="5">
        <f t="shared" ca="1" si="1143"/>
        <v>243.54478974268031</v>
      </c>
      <c r="O2286" s="5">
        <f ca="1">VLOOKUP(CONCATENATE($F2286," ",$G2286),AllocFactorMatrix,(O$4+1),FALSE)*$E2288</f>
        <v>214.59414308637142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273.28904460658327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144.39504838211016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155.53811859510887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58.140021974122796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59.086448847685062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22.827299762315203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2174.498419247308</v>
      </c>
      <c r="I2287" s="5">
        <f ca="1">VLOOKUP(CONCATENATE($F2287," ",$G2287),AllocFactorMatrix,(I$4+1),FALSE)*$E2288</f>
        <v>1553.68127837159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76.560845294430621</v>
      </c>
      <c r="L2287" s="5">
        <f ca="1">VLOOKUP(CONCATENATE($F2287," ",$G2287),AllocFactorMatrix,(L$4+1),FALSE)*$E2288</f>
        <v>12.798134240717323</v>
      </c>
      <c r="M2287" s="5">
        <f ca="1">VLOOKUP(CONCATENATE($F2287," ",$G2287),AllocFactorMatrix,(M$4+1),FALSE)*$E2288</f>
        <v>2.0220438368391358</v>
      </c>
      <c r="N2287" s="5">
        <f t="shared" ca="1" si="1143"/>
        <v>91.381023371987069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3.6691516628016512</v>
      </c>
      <c r="Q2287" s="5">
        <f ca="1">VLOOKUP(CONCATENATE($F2287," ",$G2287),AllocFactorMatrix,(Q$4+1),FALSE)*$E2288</f>
        <v>7.017941984185696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2.1843595952286341</v>
      </c>
      <c r="V2287" s="5">
        <f ca="1">VLOOKUP(CONCATENATE($F2287," ",$G2287),AllocFactorMatrix,(V$4+1),FALSE)*$E2288</f>
        <v>10.326049045160762</v>
      </c>
      <c r="W2287" s="5">
        <f ca="1">VLOOKUP(CONCATENATE($F2287," ",$G2287),AllocFactorMatrix,(W$4+1),FALSE)*$E2288</f>
        <v>1.837995573967393</v>
      </c>
      <c r="X2287" s="5">
        <f t="shared" ca="1" si="1146"/>
        <v>14.447762809047763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6.1948723181006797E-2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0.11142164148968103</v>
      </c>
      <c r="AC2287" s="5">
        <f ca="1">VLOOKUP(CONCATENATE($F2287," ",$G2287),AllocFactorMatrix,(AC$4+1),FALSE)*$E2288</f>
        <v>171.48148770975598</v>
      </c>
      <c r="AD2287" s="5">
        <f ca="1">VLOOKUP(CONCATENATE($F2287," ",$G2287),AllocFactorMatrix,(AD$4+1),FALSE)*$E2288</f>
        <v>47.338843716345274</v>
      </c>
    </row>
    <row r="2288" spans="4:30" collapsed="1">
      <c r="D2288" s="51" t="s">
        <v>608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24039.000000000007</v>
      </c>
      <c r="I2288" s="5">
        <f ca="1">VLOOKUP(CONCATENATE($F2288," ",$G2288),AllocFactorMatrix,(I$4+1),FALSE)*$E2288</f>
        <v>13571.095562575823</v>
      </c>
      <c r="J2288" s="5">
        <f ca="1">VLOOKUP(CONCATENATE($F2288," ",$G2288),AllocFactorMatrix,(J$4+1),FALSE)*$E2288</f>
        <v>865.79616451438335</v>
      </c>
      <c r="K2288" s="5">
        <f ca="1">VLOOKUP(CONCATENATE($F2288," ",$G2288),AllocFactorMatrix,(K$4+1),FALSE)*$E2288</f>
        <v>2192.5366217354908</v>
      </c>
      <c r="L2288" s="5">
        <f ca="1">VLOOKUP(CONCATENATE($F2288," ",$G2288),AllocFactorMatrix,(L$4+1),FALSE)*$E2288</f>
        <v>71.130954184313381</v>
      </c>
      <c r="M2288" s="5">
        <f ca="1">VLOOKUP(CONCATENATE($F2288," ",$G2288),AllocFactorMatrix,(M$4+1),FALSE)*$E2288</f>
        <v>5.6103256027345321</v>
      </c>
      <c r="N2288" s="5">
        <f t="shared" ca="1" si="1143"/>
        <v>2269.2779015225387</v>
      </c>
      <c r="O2288" s="5">
        <f ca="1">VLOOKUP(CONCATENATE($F2288," ",$G2288),AllocFactorMatrix,(O$4+1),FALSE)*$E2288</f>
        <v>1620.6131051643192</v>
      </c>
      <c r="P2288" s="5">
        <f ca="1">VLOOKUP(CONCATENATE($F2288," ",$G2288),AllocFactorMatrix,(P$4+1),FALSE)*$E2288</f>
        <v>272.65687110052249</v>
      </c>
      <c r="Q2288" s="5">
        <f ca="1">VLOOKUP(CONCATENATE($F2288," ",$G2288),AllocFactorMatrix,(Q$4+1),FALSE)*$E2288</f>
        <v>87.946178318076477</v>
      </c>
      <c r="R2288" s="5">
        <f ca="1">VLOOKUP(CONCATENATE($F2288," ",$G2288),AllocFactorMatrix,(R$4+1),FALSE)*$E2288</f>
        <v>4.8859752540973318</v>
      </c>
      <c r="S2288" s="5">
        <f t="shared" ca="1" si="1144"/>
        <v>1986.1021298370154</v>
      </c>
      <c r="T2288" s="5">
        <f ca="1">VLOOKUP(CONCATENATE($F2288," ",$G2288),AllocFactorMatrix,(T$4+1),FALSE)*$E2288</f>
        <v>56.012453039358242</v>
      </c>
      <c r="U2288" s="5">
        <f ca="1">VLOOKUP(CONCATENATE($F2288," ",$G2288),AllocFactorMatrix,(U$4+1),FALSE)*$E2288</f>
        <v>851.4980899716295</v>
      </c>
      <c r="V2288" s="5">
        <f ca="1">VLOOKUP(CONCATENATE($F2288," ",$G2288),AllocFactorMatrix,(V$4+1),FALSE)*$E2288</f>
        <v>3085.4598536587973</v>
      </c>
      <c r="W2288" s="5">
        <f ca="1">VLOOKUP(CONCATENATE($F2288," ",$G2288),AllocFactorMatrix,(W$4+1),FALSE)*$E2288</f>
        <v>564.24022961503829</v>
      </c>
      <c r="X2288" s="5">
        <f t="shared" ca="1" si="1146"/>
        <v>4557.2106262848238</v>
      </c>
      <c r="Y2288" s="5">
        <f ca="1">VLOOKUP(CONCATENATE($F2288," ",$G2288),AllocFactorMatrix,(Y$4+1),FALSE)*$E2288</f>
        <v>496.72458543749178</v>
      </c>
      <c r="Z2288" s="5">
        <f ca="1">VLOOKUP(CONCATENATE($F2288," ",$G2288),AllocFactorMatrix,(Z$4+1),FALSE)*$E2288</f>
        <v>7.2822000161141176</v>
      </c>
      <c r="AA2288" s="5">
        <f t="shared" ca="1" si="1145"/>
        <v>504.00678545360591</v>
      </c>
      <c r="AB2288" s="5">
        <f ca="1">VLOOKUP(CONCATENATE($F2288," ",$G2288),AllocFactorMatrix,(AB$4+1),FALSE)*$E2288</f>
        <v>6.7317903229456579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56.726986364216842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5328558.5534809837</v>
      </c>
      <c r="I2289" s="5">
        <f ca="1">VLOOKUP(CONCATENATE($F2289," ",$G2289),AllocFactorMatrix,(I$4+1),FALSE)*$E2296</f>
        <v>2624757.3070983579</v>
      </c>
      <c r="J2289" s="5">
        <f ca="1">VLOOKUP(CONCATENATE($F2289," ",$G2289),AllocFactorMatrix,(J$4+1),FALSE)*$E2296</f>
        <v>129751.13253562234</v>
      </c>
      <c r="K2289" s="5">
        <f ca="1">VLOOKUP(CONCATENATE($F2289," ",$G2289),AllocFactorMatrix,(K$4+1),FALSE)*$E2296</f>
        <v>475270.96233868902</v>
      </c>
      <c r="L2289" s="5">
        <f ca="1">VLOOKUP(CONCATENATE($F2289," ",$G2289),AllocFactorMatrix,(L$4+1),FALSE)*$E2296</f>
        <v>14959.842493471948</v>
      </c>
      <c r="M2289" s="5">
        <f ca="1">VLOOKUP(CONCATENATE($F2289," ",$G2289),AllocFactorMatrix,(M$4+1),FALSE)*$E2296</f>
        <v>1402.8861600491532</v>
      </c>
      <c r="N2289" s="5">
        <f t="shared" ca="1" si="1137"/>
        <v>491633.69099221012</v>
      </c>
      <c r="O2289" s="5">
        <f ca="1">VLOOKUP(CONCATENATE($F2289," ",$G2289),AllocFactorMatrix,(O$4+1),FALSE)*$E2296</f>
        <v>361279.8648909335</v>
      </c>
      <c r="P2289" s="5">
        <f ca="1">VLOOKUP(CONCATENATE($F2289," ",$G2289),AllocFactorMatrix,(P$4+1),FALSE)*$E2296</f>
        <v>67316.964338035628</v>
      </c>
      <c r="Q2289" s="5">
        <f ca="1">VLOOKUP(CONCATENATE($F2289," ",$G2289),AllocFactorMatrix,(Q$4+1),FALSE)*$E2296</f>
        <v>30419.282742450003</v>
      </c>
      <c r="R2289" s="5">
        <f ca="1">VLOOKUP(CONCATENATE($F2289," ",$G2289),AllocFactorMatrix,(R$4+1),FALSE)*$E2296</f>
        <v>1367.9211419807125</v>
      </c>
      <c r="S2289" s="5">
        <f t="shared" ca="1" si="1139"/>
        <v>460384.03311339987</v>
      </c>
      <c r="T2289" s="5">
        <f ca="1">VLOOKUP(CONCATENATE($F2289," ",$G2289),AllocFactorMatrix,(T$4+1),FALSE)*$E2296</f>
        <v>12620.431040764532</v>
      </c>
      <c r="U2289" s="5">
        <f ca="1">VLOOKUP(CONCATENATE($F2289," ",$G2289),AllocFactorMatrix,(U$4+1),FALSE)*$E2296</f>
        <v>206531.2036898121</v>
      </c>
      <c r="V2289" s="5">
        <f ca="1">VLOOKUP(CONCATENATE($F2289," ",$G2289),AllocFactorMatrix,(V$4+1),FALSE)*$E2296</f>
        <v>1091523.2147061459</v>
      </c>
      <c r="W2289" s="5">
        <f ca="1">VLOOKUP(CONCATENATE($F2289," ",$G2289),AllocFactorMatrix,(W$4+1),FALSE)*$E2296</f>
        <v>197111.0013820859</v>
      </c>
      <c r="X2289" s="5">
        <f ca="1">SUBTOTAL(9,T2289:W2289)</f>
        <v>1507785.8508188084</v>
      </c>
      <c r="Y2289" s="5">
        <f ca="1">VLOOKUP(CONCATENATE($F2289," ",$G2289),AllocFactorMatrix,(Y$4+1),FALSE)*$E2296</f>
        <v>110948.47322892831</v>
      </c>
      <c r="Z2289" s="5">
        <f ca="1">VLOOKUP(CONCATENATE($F2289," ",$G2289),AllocFactorMatrix,(Z$4+1),FALSE)*$E2296</f>
        <v>1858.3445170148491</v>
      </c>
      <c r="AA2289" s="5">
        <f t="shared" ca="1" si="1138"/>
        <v>112806.81774594316</v>
      </c>
      <c r="AB2289" s="5">
        <f ca="1">VLOOKUP(CONCATENATE($F2289," ",$G2289),AllocFactorMatrix,(AB$4+1),FALSE)*$E2296</f>
        <v>1439.7211766422029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2824253.353451319</v>
      </c>
      <c r="I2290" s="5">
        <f ca="1">VLOOKUP(CONCATENATE($F2290," ",$G2290),AllocFactorMatrix,(I$4+1),FALSE)*$E2296</f>
        <v>1391179.1626509798</v>
      </c>
      <c r="J2290" s="5">
        <f ca="1">VLOOKUP(CONCATENATE($F2290," ",$G2290),AllocFactorMatrix,(J$4+1),FALSE)*$E2296</f>
        <v>68770.957004581927</v>
      </c>
      <c r="K2290" s="5">
        <f ca="1">VLOOKUP(CONCATENATE($F2290," ",$G2290),AllocFactorMatrix,(K$4+1),FALSE)*$E2296</f>
        <v>251904.0741902336</v>
      </c>
      <c r="L2290" s="5">
        <f ca="1">VLOOKUP(CONCATENATE($F2290," ",$G2290),AllocFactorMatrix,(L$4+1),FALSE)*$E2296</f>
        <v>7929.045895853169</v>
      </c>
      <c r="M2290" s="5">
        <f ca="1">VLOOKUP(CONCATENATE($F2290," ",$G2290),AllocFactorMatrix,(M$4+1),FALSE)*$E2296</f>
        <v>743.56055249518533</v>
      </c>
      <c r="N2290" s="5">
        <f t="shared" ca="1" si="1137"/>
        <v>260576.68063858195</v>
      </c>
      <c r="O2290" s="5">
        <f ca="1">VLOOKUP(CONCATENATE($F2290," ",$G2290),AllocFactorMatrix,(O$4+1),FALSE)*$E2296</f>
        <v>191486.28277455969</v>
      </c>
      <c r="P2290" s="5">
        <f ca="1">VLOOKUP(CONCATENATE($F2290," ",$G2290),AllocFactorMatrix,(P$4+1),FALSE)*$E2296</f>
        <v>35679.473232336022</v>
      </c>
      <c r="Q2290" s="5">
        <f ca="1">VLOOKUP(CONCATENATE($F2290," ",$G2290),AllocFactorMatrix,(Q$4+1),FALSE)*$E2296</f>
        <v>16122.88960188394</v>
      </c>
      <c r="R2290" s="5">
        <f ca="1">VLOOKUP(CONCATENATE($F2290," ",$G2290),AllocFactorMatrix,(R$4+1),FALSE)*$E2296</f>
        <v>725.02832308602001</v>
      </c>
      <c r="S2290" s="5">
        <f t="shared" ca="1" si="1139"/>
        <v>244013.67393186566</v>
      </c>
      <c r="T2290" s="5">
        <f ca="1">VLOOKUP(CONCATENATE($F2290," ",$G2290),AllocFactorMatrix,(T$4+1),FALSE)*$E2296</f>
        <v>6689.1063185550756</v>
      </c>
      <c r="U2290" s="5">
        <f ca="1">VLOOKUP(CONCATENATE($F2290," ",$G2290),AllocFactorMatrix,(U$4+1),FALSE)*$E2296</f>
        <v>109466.08520089163</v>
      </c>
      <c r="V2290" s="5">
        <f ca="1">VLOOKUP(CONCATENATE($F2290," ",$G2290),AllocFactorMatrix,(V$4+1),FALSE)*$E2296</f>
        <v>578531.33611339191</v>
      </c>
      <c r="W2290" s="5">
        <f ca="1">VLOOKUP(CONCATENATE($F2290," ",$G2290),AllocFactorMatrix,(W$4+1),FALSE)*$E2296</f>
        <v>104473.17057102323</v>
      </c>
      <c r="X2290" s="5">
        <f t="shared" ref="X2290:X2296" ca="1" si="1147">SUBTOTAL(9,T2290:W2290)</f>
        <v>799159.69820386183</v>
      </c>
      <c r="Y2290" s="5">
        <f ca="1">VLOOKUP(CONCATENATE($F2290," ",$G2290),AllocFactorMatrix,(Y$4+1),FALSE)*$E2296</f>
        <v>58805.133589534256</v>
      </c>
      <c r="Z2290" s="5">
        <f ca="1">VLOOKUP(CONCATENATE($F2290," ",$G2290),AllocFactorMatrix,(Z$4+1),FALSE)*$E2296</f>
        <v>984.96350961901635</v>
      </c>
      <c r="AA2290" s="5">
        <f t="shared" ca="1" si="1138"/>
        <v>59790.097099153274</v>
      </c>
      <c r="AB2290" s="5">
        <f ca="1">VLOOKUP(CONCATENATE($F2290," ",$G2290),AllocFactorMatrix,(AB$4+1),FALSE)*$E2296</f>
        <v>763.08392229458332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620403.67372229742</v>
      </c>
      <c r="I2291" s="5">
        <f ca="1">VLOOKUP(CONCATENATE($F2291," ",$G2291),AllocFactorMatrix,(I$4+1),FALSE)*$E2296</f>
        <v>302054.34362727078</v>
      </c>
      <c r="J2291" s="5">
        <f ca="1">VLOOKUP(CONCATENATE($F2291," ",$G2291),AllocFactorMatrix,(J$4+1),FALSE)*$E2296</f>
        <v>14577.537757445654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1638.1199995610932</v>
      </c>
      <c r="M2291" s="5">
        <f ca="1">VLOOKUP(CONCATENATE($F2291," ",$G2291),AllocFactorMatrix,(M$4+1),FALSE)*$E2296</f>
        <v>204.01918246872037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40066.784109328102</v>
      </c>
      <c r="P2291" s="5">
        <f ca="1">VLOOKUP(CONCATENATE($F2291," ",$G2291),AllocFactorMatrix,(P$4+1),FALSE)*$E2296</f>
        <v>7448.3684337942204</v>
      </c>
      <c r="Q2291" s="5">
        <f ca="1">VLOOKUP(CONCATENATE($F2291," ",$G2291),AllocFactorMatrix,(Q$4+1),FALSE)*$E2296</f>
        <v>4431.867968290624</v>
      </c>
      <c r="R2291" s="5">
        <f ca="1">VLOOKUP(CONCATENATE($F2291," ",$G2291),AllocFactorMatrix,(R$4+1),FALSE)*$E2296</f>
        <v>0</v>
      </c>
      <c r="S2291" s="5">
        <f t="shared" ca="1" si="1139"/>
        <v>51947.020511412942</v>
      </c>
      <c r="T2291" s="5">
        <f ca="1">VLOOKUP(CONCATENATE($F2291," ",$G2291),AllocFactorMatrix,(T$4+1),FALSE)*$E2296</f>
        <v>1399.0633043047142</v>
      </c>
      <c r="U2291" s="5">
        <f ca="1">VLOOKUP(CONCATENATE($F2291," ",$G2291),AllocFactorMatrix,(U$4+1),FALSE)*$E2296</f>
        <v>22903.465079191628</v>
      </c>
      <c r="V2291" s="5">
        <f ca="1">VLOOKUP(CONCATENATE($F2291," ",$G2291),AllocFactorMatrix,(V$4+1),FALSE)*$E2296</f>
        <v>159561.18325078831</v>
      </c>
      <c r="W2291" s="5">
        <f ca="1">VLOOKUP(CONCATENATE($F2291," ",$G2291),AllocFactorMatrix,(W$4+1),FALSE)*$E2296</f>
        <v>0</v>
      </c>
      <c r="X2291" s="5">
        <f t="shared" ca="1" si="1147"/>
        <v>183863.71163428464</v>
      </c>
      <c r="Y2291" s="5">
        <f ca="1">VLOOKUP(CONCATENATE($F2291," ",$G2291),AllocFactorMatrix,(Y$4+1),FALSE)*$E2296</f>
        <v>12058.928158206003</v>
      </c>
      <c r="Z2291" s="5">
        <f ca="1">VLOOKUP(CONCATENATE($F2291," ",$G2291),AllocFactorMatrix,(Z$4+1),FALSE)*$E2296</f>
        <v>201.02266001478827</v>
      </c>
      <c r="AA2291" s="5">
        <f t="shared" ca="1" si="1138"/>
        <v>12259.950818220792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118.03170972223445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2846608.9462467702</v>
      </c>
      <c r="I2292" s="5">
        <f ca="1">VLOOKUP(CONCATENATE($F2292," ",$G2292),AllocFactorMatrix,(I$4+1),FALSE)*$E2296</f>
        <v>1902510.168149495</v>
      </c>
      <c r="J2292" s="5">
        <f ca="1">VLOOKUP(CONCATENATE($F2292," ",$G2292),AllocFactorMatrix,(J$4+1),FALSE)*$E2296</f>
        <v>89679.362753497218</v>
      </c>
      <c r="K2292" s="5">
        <f ca="1">VLOOKUP(CONCATENATE($F2292," ",$G2292),AllocFactorMatrix,(K$4+1),FALSE)*$E2296</f>
        <v>325631.27008188778</v>
      </c>
      <c r="L2292" s="5">
        <f ca="1">VLOOKUP(CONCATENATE($F2292," ",$G2292),AllocFactorMatrix,(L$4+1),FALSE)*$E2296</f>
        <v>10063.700646206045</v>
      </c>
      <c r="M2292" s="5">
        <f ca="1">VLOOKUP(CONCATENATE($F2292," ",$G2292),AllocFactorMatrix,(M$4+1),FALSE)*$E2296</f>
        <v>0</v>
      </c>
      <c r="N2292" s="5">
        <f t="shared" ca="1" si="1137"/>
        <v>335694.97072809382</v>
      </c>
      <c r="O2292" s="5">
        <f ca="1">VLOOKUP(CONCATENATE($F2292," ",$G2292),AllocFactorMatrix,(O$4+1),FALSE)*$E2296</f>
        <v>244166.53708194266</v>
      </c>
      <c r="P2292" s="5">
        <f ca="1">VLOOKUP(CONCATENATE($F2292," ",$G2292),AllocFactorMatrix,(P$4+1),FALSE)*$E2296</f>
        <v>45476.033962458991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289642.57104440167</v>
      </c>
      <c r="T2292" s="5">
        <f ca="1">VLOOKUP(CONCATENATE($F2292," ",$G2292),AllocFactorMatrix,(T$4+1),FALSE)*$E2296</f>
        <v>8704.3865785724483</v>
      </c>
      <c r="U2292" s="5">
        <f ca="1">VLOOKUP(CONCATENATE($F2292," ",$G2292),AllocFactorMatrix,(U$4+1),FALSE)*$E2296</f>
        <v>140382.0588251352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149086.44540370765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1228.393777167297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995.20478647794118</v>
      </c>
      <c r="AC2292" s="5">
        <f ca="1">VLOOKUP(CONCATENATE($F2292," ",$G2292),AllocFactorMatrix,(AC$4+1),FALSE)*$E2296</f>
        <v>3409.4333350967345</v>
      </c>
      <c r="AD2292" s="5">
        <f ca="1">VLOOKUP(CONCATENATE($F2292," ",$G2292),AllocFactorMatrix,(AD$4+1),FALSE)*$E2296</f>
        <v>734.96451524518773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1464823.0828356671</v>
      </c>
      <c r="I2293" s="5">
        <f ca="1">VLOOKUP(CONCATENATE($F2293," ",$G2293),AllocFactorMatrix,(I$4+1),FALSE)*$E2296</f>
        <v>1095250.3453789777</v>
      </c>
      <c r="J2293" s="5">
        <f ca="1">VLOOKUP(CONCATENATE($F2293," ",$G2293),AllocFactorMatrix,(J$4+1),FALSE)*$E2296</f>
        <v>52802.36821726794</v>
      </c>
      <c r="K2293" s="5">
        <f ca="1">VLOOKUP(CONCATENATE($F2293," ",$G2293),AllocFactorMatrix,(K$4+1),FALSE)*$E2296</f>
        <v>159326.74963462373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159326.74963462373</v>
      </c>
      <c r="O2293" s="5">
        <f ca="1">VLOOKUP(CONCATENATE($F2293," ",$G2293),AllocFactorMatrix,(O$4+1),FALSE)*$E2296</f>
        <v>101523.62500481746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101523.62500481746</v>
      </c>
      <c r="T2293" s="5">
        <f ca="1">VLOOKUP(CONCATENATE($F2293," ",$G2293),AllocFactorMatrix,(T$4+1),FALSE)*$E2296</f>
        <v>2744.9858371275254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2744.9858371275254</v>
      </c>
      <c r="Y2293" s="5">
        <f ca="1">VLOOKUP(CONCATENATE($F2293," ",$G2293),AllocFactorMatrix,(Y$4+1),FALSE)*$E2296</f>
        <v>37446.389370876153</v>
      </c>
      <c r="Z2293" s="5">
        <f ca="1">VLOOKUP(CONCATENATE($F2293," ",$G2293),AllocFactorMatrix,(Z$4+1),FALSE)*$E2296</f>
        <v>0</v>
      </c>
      <c r="AA2293" s="5">
        <f t="shared" ca="1" si="1138"/>
        <v>37446.389370876153</v>
      </c>
      <c r="AB2293" s="5">
        <f ca="1">VLOOKUP(CONCATENATE($F2293," ",$G2293),AllocFactorMatrix,(AB$4+1),FALSE)*$E2296</f>
        <v>388.58238710698168</v>
      </c>
      <c r="AC2293" s="5">
        <f ca="1">VLOOKUP(CONCATENATE($F2293," ",$G2293),AllocFactorMatrix,(AC$4+1),FALSE)*$E2296</f>
        <v>13193.866589924753</v>
      </c>
      <c r="AD2293" s="5">
        <f ca="1">VLOOKUP(CONCATENATE($F2293," ",$G2293),AllocFactorMatrix,(AD$4+1),FALSE)*$E2296</f>
        <v>2146.1704149447146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45024.092722924062</v>
      </c>
      <c r="I2294" s="5">
        <f ca="1">VLOOKUP(CONCATENATE($F2294," ",$G2294),AllocFactorMatrix,(I$4+1),FALSE)*$E2296</f>
        <v>16894.259235687994</v>
      </c>
      <c r="J2294" s="5">
        <f ca="1">VLOOKUP(CONCATENATE($F2294," ",$G2294),AllocFactorMatrix,(J$4+1),FALSE)*$E2296</f>
        <v>1094.8571657078821</v>
      </c>
      <c r="K2294" s="5">
        <f ca="1">VLOOKUP(CONCATENATE($F2294," ",$G2294),AllocFactorMatrix,(K$4+1),FALSE)*$E2296</f>
        <v>3673.3644775515741</v>
      </c>
      <c r="L2294" s="5">
        <f ca="1">VLOOKUP(CONCATENATE($F2294," ",$G2294),AllocFactorMatrix,(L$4+1),FALSE)*$E2296</f>
        <v>116.74786249134648</v>
      </c>
      <c r="M2294" s="5">
        <f ca="1">VLOOKUP(CONCATENATE($F2294," ",$G2294),AllocFactorMatrix,(M$4+1),FALSE)*$E2296</f>
        <v>10.762788114676328</v>
      </c>
      <c r="N2294" s="5">
        <f t="shared" ca="1" si="1137"/>
        <v>3800.8751281575969</v>
      </c>
      <c r="O2294" s="5">
        <f ca="1">VLOOKUP(CONCATENATE($F2294," ",$G2294),AllocFactorMatrix,(O$4+1),FALSE)*$E2296</f>
        <v>3349.0576495890555</v>
      </c>
      <c r="P2294" s="5">
        <f ca="1">VLOOKUP(CONCATENATE($F2294," ",$G2294),AllocFactorMatrix,(P$4+1),FALSE)*$E2296</f>
        <v>620.85084678570161</v>
      </c>
      <c r="Q2294" s="5">
        <f ca="1">VLOOKUP(CONCATENATE($F2294," ",$G2294),AllocFactorMatrix,(Q$4+1),FALSE)*$E2296</f>
        <v>282.09873352654591</v>
      </c>
      <c r="R2294" s="5">
        <f ca="1">VLOOKUP(CONCATENATE($F2294," ",$G2294),AllocFactorMatrix,(R$4+1),FALSE)*$E2296</f>
        <v>13.070801702670463</v>
      </c>
      <c r="S2294" s="5">
        <f t="shared" ca="1" si="1139"/>
        <v>4265.0780316039745</v>
      </c>
      <c r="T2294" s="5">
        <f ca="1">VLOOKUP(CONCATENATE($F2294," ",$G2294),AllocFactorMatrix,(T$4+1),FALSE)*$E2296</f>
        <v>128.34223558379745</v>
      </c>
      <c r="U2294" s="5">
        <f ca="1">VLOOKUP(CONCATENATE($F2294," ",$G2294),AllocFactorMatrix,(U$4+1),FALSE)*$E2296</f>
        <v>2253.4973899648794</v>
      </c>
      <c r="V2294" s="5">
        <f ca="1">VLOOKUP(CONCATENATE($F2294," ",$G2294),AllocFactorMatrix,(V$4+1),FALSE)*$E2296</f>
        <v>12794.422575732891</v>
      </c>
      <c r="W2294" s="5">
        <f ca="1">VLOOKUP(CONCATENATE($F2294," ",$G2294),AllocFactorMatrix,(W$4+1),FALSE)*$E2296</f>
        <v>2427.401411761648</v>
      </c>
      <c r="X2294" s="5">
        <f t="shared" ca="1" si="1147"/>
        <v>17603.663613043216</v>
      </c>
      <c r="Y2294" s="5">
        <f ca="1">VLOOKUP(CONCATENATE($F2294," ",$G2294),AllocFactorMatrix,(Y$4+1),FALSE)*$E2296</f>
        <v>907.36066949106691</v>
      </c>
      <c r="Z2294" s="5">
        <f ca="1">VLOOKUP(CONCATENATE($F2294," ",$G2294),AllocFactorMatrix,(Z$4+1),FALSE)*$E2296</f>
        <v>14.770385226239076</v>
      </c>
      <c r="AA2294" s="5">
        <f t="shared" ca="1" si="1138"/>
        <v>922.13105471730603</v>
      </c>
      <c r="AB2294" s="5">
        <f ca="1">VLOOKUP(CONCATENATE($F2294," ",$G2294),AllocFactorMatrix,(AB$4+1),FALSE)*$E2296</f>
        <v>16.475176584390951</v>
      </c>
      <c r="AC2294" s="5">
        <f ca="1">VLOOKUP(CONCATENATE($F2294," ",$G2294),AllocFactorMatrix,(AC$4+1),FALSE)*$E2296</f>
        <v>356.25363203726414</v>
      </c>
      <c r="AD2294" s="5">
        <f ca="1">VLOOKUP(CONCATENATE($F2294," ",$G2294),AllocFactorMatrix,(AD$4+1),FALSE)*$E2296</f>
        <v>70.499685384429398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705145.29754003859</v>
      </c>
      <c r="I2295" s="5">
        <f ca="1">VLOOKUP(CONCATENATE($F2295," ",$G2295),AllocFactorMatrix,(I$4+1),FALSE)*$E2296</f>
        <v>329753.19828143215</v>
      </c>
      <c r="J2295" s="5">
        <f ca="1">VLOOKUP(CONCATENATE($F2295," ",$G2295),AllocFactorMatrix,(J$4+1),FALSE)*$E2296</f>
        <v>86389.878215107325</v>
      </c>
      <c r="K2295" s="5">
        <f ca="1">VLOOKUP(CONCATENATE($F2295," ",$G2295),AllocFactorMatrix,(K$4+1),FALSE)*$E2296</f>
        <v>24523.610213707911</v>
      </c>
      <c r="L2295" s="5">
        <f ca="1">VLOOKUP(CONCATENATE($F2295," ",$G2295),AllocFactorMatrix,(L$4+1),FALSE)*$E2296</f>
        <v>7916.0857785368789</v>
      </c>
      <c r="M2295" s="5">
        <f ca="1">VLOOKUP(CONCATENATE($F2295," ",$G2295),AllocFactorMatrix,(M$4+1),FALSE)*$E2296</f>
        <v>1284.9401412424343</v>
      </c>
      <c r="N2295" s="5">
        <f t="shared" ca="1" si="1137"/>
        <v>33724.636133487227</v>
      </c>
      <c r="O2295" s="5">
        <f ca="1">VLOOKUP(CONCATENATE($F2295," ",$G2295),AllocFactorMatrix,(O$4+1),FALSE)*$E2296</f>
        <v>6959.4433617387685</v>
      </c>
      <c r="P2295" s="5">
        <f ca="1">VLOOKUP(CONCATENATE($F2295," ",$G2295),AllocFactorMatrix,(P$4+1),FALSE)*$E2296</f>
        <v>2060.7776290009847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786.62776140041274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47.89947791732591</v>
      </c>
      <c r="U2295" s="5">
        <f ca="1">VLOOKUP(CONCATENATE($F2295," ",$G2295),AllocFactorMatrix,(U$4+1),FALSE)*$E2296</f>
        <v>1222.6162232869203</v>
      </c>
      <c r="V2295" s="5">
        <f ca="1">VLOOKUP(CONCATENATE($F2295," ",$G2295),AllocFactorMatrix,(V$4+1),FALSE)*$E2296</f>
        <v>6583.1664095249052</v>
      </c>
      <c r="W2295" s="5">
        <f ca="1">VLOOKUP(CONCATENATE($F2295," ",$G2295),AllocFactorMatrix,(W$4+1),FALSE)*$E2296</f>
        <v>1179.9546810543141</v>
      </c>
      <c r="X2295" s="5">
        <f t="shared" ca="1" si="1147"/>
        <v>9033.636791783465</v>
      </c>
      <c r="Y2295" s="5">
        <f ca="1">VLOOKUP(CONCATENATE($F2295," ",$G2295),AllocFactorMatrix,(Y$4+1),FALSE)*$E2296</f>
        <v>1926.5503352900448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1961.4746197208733</v>
      </c>
      <c r="AB2295" s="5">
        <f ca="1">VLOOKUP(CONCATENATE($F2295," ",$G2295),AllocFactorMatrix,(AB$4+1),FALSE)*$E2296</f>
        <v>36.164476946958303</v>
      </c>
      <c r="AC2295" s="5">
        <f ca="1">VLOOKUP(CONCATENATE($F2295," ",$G2295),AllocFactorMatrix,(AC$4+1),FALSE)*$E2296</f>
        <v>204876.11688401958</v>
      </c>
      <c r="AD2295" s="5">
        <f ca="1">VLOOKUP(CONCATENATE($F2295," ",$G2295),AllocFactorMatrix,(AD$4+1),FALSE)*$E2296</f>
        <v>25086.846064531976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13834817</v>
      </c>
      <c r="I2296" s="5">
        <f ca="1">VLOOKUP(CONCATENATE($F2296," ",$G2296),AllocFactorMatrix,(I$4+1),FALSE)*$E2296</f>
        <v>7662398.784422202</v>
      </c>
      <c r="J2296" s="5">
        <f ca="1">VLOOKUP(CONCATENATE($F2296," ",$G2296),AllocFactorMatrix,(J$4+1),FALSE)*$E2296</f>
        <v>443066.09364923032</v>
      </c>
      <c r="K2296" s="5">
        <f ca="1">VLOOKUP(CONCATENATE($F2296," ",$G2296),AllocFactorMatrix,(K$4+1),FALSE)*$E2296</f>
        <v>1293362.4005239862</v>
      </c>
      <c r="L2296" s="5">
        <f ca="1">VLOOKUP(CONCATENATE($F2296," ",$G2296),AllocFactorMatrix,(L$4+1),FALSE)*$E2296</f>
        <v>42623.54267612048</v>
      </c>
      <c r="M2296" s="5">
        <f ca="1">VLOOKUP(CONCATENATE($F2296," ",$G2296),AllocFactorMatrix,(M$4+1),FALSE)*$E2296</f>
        <v>3646.1688243701697</v>
      </c>
      <c r="N2296" s="5">
        <f t="shared" ca="1" si="1137"/>
        <v>1339632.112024477</v>
      </c>
      <c r="O2296" s="5">
        <f ca="1">VLOOKUP(CONCATENATE($F2296," ",$G2296),AllocFactorMatrix,(O$4+1),FALSE)*$E2296</f>
        <v>948831.59487290937</v>
      </c>
      <c r="P2296" s="5">
        <f ca="1">VLOOKUP(CONCATENATE($F2296," ",$G2296),AllocFactorMatrix,(P$4+1),FALSE)*$E2296</f>
        <v>158602.46844241151</v>
      </c>
      <c r="Q2296" s="5">
        <f ca="1">VLOOKUP(CONCATENATE($F2296," ",$G2296),AllocFactorMatrix,(Q$4+1),FALSE)*$E2296</f>
        <v>55732.636367019921</v>
      </c>
      <c r="R2296" s="5">
        <f ca="1">VLOOKUP(CONCATENATE($F2296," ",$G2296),AllocFactorMatrix,(R$4+1),FALSE)*$E2296</f>
        <v>2892.6480281698159</v>
      </c>
      <c r="S2296" s="5">
        <f t="shared" ca="1" si="1139"/>
        <v>1166059.3477105105</v>
      </c>
      <c r="T2296" s="5">
        <f ca="1">VLOOKUP(CONCATENATE($F2296," ",$G2296),AllocFactorMatrix,(T$4+1),FALSE)*$E2296</f>
        <v>32334.214792825416</v>
      </c>
      <c r="U2296" s="5">
        <f ca="1">VLOOKUP(CONCATENATE($F2296," ",$G2296),AllocFactorMatrix,(U$4+1),FALSE)*$E2296</f>
        <v>482758.92640828231</v>
      </c>
      <c r="V2296" s="5">
        <f ca="1">VLOOKUP(CONCATENATE($F2296," ",$G2296),AllocFactorMatrix,(V$4+1),FALSE)*$E2296</f>
        <v>1848993.323055584</v>
      </c>
      <c r="W2296" s="5">
        <f ca="1">VLOOKUP(CONCATENATE($F2296," ",$G2296),AllocFactorMatrix,(W$4+1),FALSE)*$E2296</f>
        <v>305191.52804592514</v>
      </c>
      <c r="X2296" s="5">
        <f t="shared" ca="1" si="1147"/>
        <v>2669277.9923026171</v>
      </c>
      <c r="Y2296" s="5">
        <f ca="1">VLOOKUP(CONCATENATE($F2296," ",$G2296),AllocFactorMatrix,(Y$4+1),FALSE)*$E2296</f>
        <v>295720.26710591366</v>
      </c>
      <c r="Z2296" s="5">
        <f ca="1">VLOOKUP(CONCATENATE($F2296," ",$G2296),AllocFactorMatrix,(Z$4+1),FALSE)*$E2296</f>
        <v>4322.4191334730185</v>
      </c>
      <c r="AA2296" s="5">
        <f t="shared" ca="1" si="1138"/>
        <v>300042.68623938668</v>
      </c>
      <c r="AB2296" s="5">
        <f ca="1">VLOOKUP(CONCATENATE($F2296," ",$G2296),AllocFactorMatrix,(AB$4+1),FALSE)*$E2296</f>
        <v>3800.2624873528052</v>
      </c>
      <c r="AC2296" s="5">
        <f ca="1">VLOOKUP(CONCATENATE($F2296," ",$G2296),AllocFactorMatrix,(AC$4+1),FALSE)*$E2296</f>
        <v>222383.20877439665</v>
      </c>
      <c r="AD2296" s="5">
        <f ca="1">VLOOKUP(CONCATENATE($F2296," ",$G2296),AllocFactorMatrix,(AD$4+1),FALSE)*$E2296</f>
        <v>28156.512389828546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282.70427995217017</v>
      </c>
      <c r="I2297" s="5">
        <f ca="1">VLOOKUP(CONCATENATE($F2297," ",$G2297),AllocFactorMatrix,(I$4+1),FALSE)*$E2304</f>
        <v>139.25531963380467</v>
      </c>
      <c r="J2297" s="5">
        <f ca="1">VLOOKUP(CONCATENATE($F2297," ",$G2297),AllocFactorMatrix,(J$4+1),FALSE)*$E2304</f>
        <v>6.8838880399463758</v>
      </c>
      <c r="K2297" s="5">
        <f ca="1">VLOOKUP(CONCATENATE($F2297," ",$G2297),AllocFactorMatrix,(K$4+1),FALSE)*$E2304</f>
        <v>25.215287369294277</v>
      </c>
      <c r="L2297" s="5">
        <f ca="1">VLOOKUP(CONCATENATE($F2297," ",$G2297),AllocFactorMatrix,(L$4+1),FALSE)*$E2304</f>
        <v>0.79368772208612581</v>
      </c>
      <c r="M2297" s="5">
        <f ca="1">VLOOKUP(CONCATENATE($F2297," ",$G2297),AllocFactorMatrix,(M$4+1),FALSE)*$E2304</f>
        <v>7.4429494909551641E-2</v>
      </c>
      <c r="N2297" s="5">
        <f t="shared" ca="1" si="1137"/>
        <v>26.083404586289955</v>
      </c>
      <c r="O2297" s="5">
        <f ca="1">VLOOKUP(CONCATENATE($F2297," ",$G2297),AllocFactorMatrix,(O$4+1),FALSE)*$E2304</f>
        <v>19.167540910005908</v>
      </c>
      <c r="P2297" s="5">
        <f ca="1">VLOOKUP(CONCATENATE($F2297," ",$G2297),AllocFactorMatrix,(P$4+1),FALSE)*$E2304</f>
        <v>3.5714712976773129</v>
      </c>
      <c r="Q2297" s="5">
        <f ca="1">VLOOKUP(CONCATENATE($F2297," ",$G2297),AllocFactorMatrix,(Q$4+1),FALSE)*$E2304</f>
        <v>1.6138813786231001</v>
      </c>
      <c r="R2297" s="5">
        <f ca="1">VLOOKUP(CONCATENATE($F2297," ",$G2297),AllocFactorMatrix,(R$4+1),FALSE)*$E2304</f>
        <v>7.2574441585591121E-2</v>
      </c>
      <c r="S2297" s="5">
        <f t="shared" ca="1" si="1139"/>
        <v>24.425468027891913</v>
      </c>
      <c r="T2297" s="5">
        <f ca="1">VLOOKUP(CONCATENATE($F2297," ",$G2297),AllocFactorMatrix,(T$4+1),FALSE)*$E2304</f>
        <v>0.66957129855213593</v>
      </c>
      <c r="U2297" s="5">
        <f ca="1">VLOOKUP(CONCATENATE($F2297," ",$G2297),AllocFactorMatrix,(U$4+1),FALSE)*$E2304</f>
        <v>10.957420218013876</v>
      </c>
      <c r="V2297" s="5">
        <f ca="1">VLOOKUP(CONCATENATE($F2297," ",$G2297),AllocFactorMatrix,(V$4+1),FALSE)*$E2304</f>
        <v>57.910273738663193</v>
      </c>
      <c r="W2297" s="5">
        <f ca="1">VLOOKUP(CONCATENATE($F2297," ",$G2297),AllocFactorMatrix,(W$4+1),FALSE)*$E2304</f>
        <v>10.457635617041488</v>
      </c>
      <c r="X2297" s="5">
        <f ca="1">SUBTOTAL(9,T2297:W2297)</f>
        <v>79.994900872270691</v>
      </c>
      <c r="Y2297" s="5">
        <f ca="1">VLOOKUP(CONCATENATE($F2297," ",$G2297),AllocFactorMatrix,(Y$4+1),FALSE)*$E2304</f>
        <v>5.8863213983989366</v>
      </c>
      <c r="Z2297" s="5">
        <f ca="1">VLOOKUP(CONCATENATE($F2297," ",$G2297),AllocFactorMatrix,(Z$4+1),FALSE)*$E2304</f>
        <v>9.8593633402516215E-2</v>
      </c>
      <c r="AA2297" s="5">
        <f t="shared" ca="1" si="1138"/>
        <v>5.984915031801453</v>
      </c>
      <c r="AB2297" s="5">
        <f ca="1">VLOOKUP(CONCATENATE($F2297," ",$G2297),AllocFactorMatrix,(AB$4+1),FALSE)*$E2304</f>
        <v>7.6383760165051467E-2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149.8394927401836</v>
      </c>
      <c r="I2298" s="5">
        <f ca="1">VLOOKUP(CONCATENATE($F2298," ",$G2298),AllocFactorMatrix,(I$4+1),FALSE)*$E2304</f>
        <v>73.808385422504628</v>
      </c>
      <c r="J2298" s="5">
        <f ca="1">VLOOKUP(CONCATENATE($F2298," ",$G2298),AllocFactorMatrix,(J$4+1),FALSE)*$E2304</f>
        <v>3.6486122253270961</v>
      </c>
      <c r="K2298" s="5">
        <f ca="1">VLOOKUP(CONCATENATE($F2298," ",$G2298),AllocFactorMatrix,(K$4+1),FALSE)*$E2304</f>
        <v>13.364657476541357</v>
      </c>
      <c r="L2298" s="5">
        <f ca="1">VLOOKUP(CONCATENATE($F2298," ",$G2298),AllocFactorMatrix,(L$4+1),FALSE)*$E2304</f>
        <v>0.42067196751183816</v>
      </c>
      <c r="M2298" s="5">
        <f ca="1">VLOOKUP(CONCATENATE($F2298," ",$G2298),AllocFactorMatrix,(M$4+1),FALSE)*$E2304</f>
        <v>3.9449271033470554E-2</v>
      </c>
      <c r="N2298" s="5">
        <f t="shared" ca="1" si="1137"/>
        <v>13.824778715086666</v>
      </c>
      <c r="O2298" s="5">
        <f ca="1">VLOOKUP(CONCATENATE($F2298," ",$G2298),AllocFactorMatrix,(O$4+1),FALSE)*$E2304</f>
        <v>10.159218698485626</v>
      </c>
      <c r="P2298" s="5">
        <f ca="1">VLOOKUP(CONCATENATE($F2298," ",$G2298),AllocFactorMatrix,(P$4+1),FALSE)*$E2304</f>
        <v>1.8929584216787718</v>
      </c>
      <c r="Q2298" s="5">
        <f ca="1">VLOOKUP(CONCATENATE($F2298," ",$G2298),AllocFactorMatrix,(Q$4+1),FALSE)*$E2304</f>
        <v>0.85539266386991686</v>
      </c>
      <c r="R2298" s="5">
        <f ca="1">VLOOKUP(CONCATENATE($F2298," ",$G2298),AllocFactorMatrix,(R$4+1),FALSE)*$E2304</f>
        <v>3.8466051928633296E-2</v>
      </c>
      <c r="S2298" s="5">
        <f t="shared" ca="1" si="1139"/>
        <v>12.946035835962949</v>
      </c>
      <c r="T2298" s="5">
        <f ca="1">VLOOKUP(CONCATENATE($F2298," ",$G2298),AllocFactorMatrix,(T$4+1),FALSE)*$E2304</f>
        <v>0.35488753033881298</v>
      </c>
      <c r="U2298" s="5">
        <f ca="1">VLOOKUP(CONCATENATE($F2298," ",$G2298),AllocFactorMatrix,(U$4+1),FALSE)*$E2304</f>
        <v>5.8076739676032183</v>
      </c>
      <c r="V2298" s="5">
        <f ca="1">VLOOKUP(CONCATENATE($F2298," ",$G2298),AllocFactorMatrix,(V$4+1),FALSE)*$E2304</f>
        <v>30.693720105385538</v>
      </c>
      <c r="W2298" s="5">
        <f ca="1">VLOOKUP(CONCATENATE($F2298," ",$G2298),AllocFactorMatrix,(W$4+1),FALSE)*$E2304</f>
        <v>5.5427771252146707</v>
      </c>
      <c r="X2298" s="5">
        <f t="shared" ref="X2298:X2304" ca="1" si="1148">SUBTOTAL(9,T2298:W2298)</f>
        <v>42.399058728542236</v>
      </c>
      <c r="Y2298" s="5">
        <f ca="1">VLOOKUP(CONCATENATE($F2298," ",$G2298),AllocFactorMatrix,(Y$4+1),FALSE)*$E2304</f>
        <v>3.1198799416514249</v>
      </c>
      <c r="Z2298" s="5">
        <f ca="1">VLOOKUP(CONCATENATE($F2298," ",$G2298),AllocFactorMatrix,(Z$4+1),FALSE)*$E2304</f>
        <v>5.2256796462169179E-2</v>
      </c>
      <c r="AA2298" s="5">
        <f t="shared" ca="1" si="1138"/>
        <v>3.1721367381135939</v>
      </c>
      <c r="AB2298" s="5">
        <f ca="1">VLOOKUP(CONCATENATE($F2298," ",$G2298),AllocFactorMatrix,(AB$4+1),FALSE)*$E2304</f>
        <v>4.0485074646395697E-2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32.915238164130848</v>
      </c>
      <c r="I2299" s="5">
        <f ca="1">VLOOKUP(CONCATENATE($F2299," ",$G2299),AllocFactorMatrix,(I$4+1),FALSE)*$E2304</f>
        <v>16.025357489182312</v>
      </c>
      <c r="J2299" s="5">
        <f ca="1">VLOOKUP(CONCATENATE($F2299," ",$G2299),AllocFactorMatrix,(J$4+1),FALSE)*$E2304</f>
        <v>0.77340471608443473</v>
      </c>
      <c r="K2299" s="5">
        <f ca="1">VLOOKUP(CONCATENATE($F2299," ",$G2299),AllocFactorMatrix,(K$4+1),FALSE)*$E2304</f>
        <v>2.8136085411952041</v>
      </c>
      <c r="L2299" s="5">
        <f ca="1">VLOOKUP(CONCATENATE($F2299," ",$G2299),AllocFactorMatrix,(L$4+1),FALSE)*$E2304</f>
        <v>8.6909720575114396E-2</v>
      </c>
      <c r="M2299" s="5">
        <f ca="1">VLOOKUP(CONCATENATE($F2299," ",$G2299),AllocFactorMatrix,(M$4+1),FALSE)*$E2304</f>
        <v>1.0824146060771223E-2</v>
      </c>
      <c r="N2299" s="5">
        <f t="shared" ca="1" si="1137"/>
        <v>2.9113424078310901</v>
      </c>
      <c r="O2299" s="5">
        <f ca="1">VLOOKUP(CONCATENATE($F2299," ",$G2299),AllocFactorMatrix,(O$4+1),FALSE)*$E2304</f>
        <v>2.1257252290541198</v>
      </c>
      <c r="P2299" s="5">
        <f ca="1">VLOOKUP(CONCATENATE($F2299," ",$G2299),AllocFactorMatrix,(P$4+1),FALSE)*$E2304</f>
        <v>0.39516984072900696</v>
      </c>
      <c r="Q2299" s="5">
        <f ca="1">VLOOKUP(CONCATENATE($F2299," ",$G2299),AllocFactorMatrix,(Q$4+1),FALSE)*$E2304</f>
        <v>0.23513076383484638</v>
      </c>
      <c r="R2299" s="5">
        <f ca="1">VLOOKUP(CONCATENATE($F2299," ",$G2299),AllocFactorMatrix,(R$4+1),FALSE)*$E2304</f>
        <v>0</v>
      </c>
      <c r="S2299" s="5">
        <f t="shared" ca="1" si="1139"/>
        <v>2.756025833617973</v>
      </c>
      <c r="T2299" s="5">
        <f ca="1">VLOOKUP(CONCATENATE($F2299," ",$G2299),AllocFactorMatrix,(T$4+1),FALSE)*$E2304</f>
        <v>7.4226675015626173E-2</v>
      </c>
      <c r="U2299" s="5">
        <f ca="1">VLOOKUP(CONCATENATE($F2299," ",$G2299),AllocFactorMatrix,(U$4+1),FALSE)*$E2304</f>
        <v>1.215133049329576</v>
      </c>
      <c r="V2299" s="5">
        <f ca="1">VLOOKUP(CONCATENATE($F2299," ",$G2299),AllocFactorMatrix,(V$4+1),FALSE)*$E2304</f>
        <v>8.4654468870877455</v>
      </c>
      <c r="W2299" s="5">
        <f ca="1">VLOOKUP(CONCATENATE($F2299," ",$G2299),AllocFactorMatrix,(W$4+1),FALSE)*$E2304</f>
        <v>0</v>
      </c>
      <c r="X2299" s="5">
        <f t="shared" ca="1" si="1148"/>
        <v>9.7548066114329472</v>
      </c>
      <c r="Y2299" s="5">
        <f ca="1">VLOOKUP(CONCATENATE($F2299," ",$G2299),AllocFactorMatrix,(Y$4+1),FALSE)*$E2304</f>
        <v>0.6397810153992789</v>
      </c>
      <c r="Z2299" s="5">
        <f ca="1">VLOOKUP(CONCATENATE($F2299," ",$G2299),AllocFactorMatrix,(Z$4+1),FALSE)*$E2304</f>
        <v>1.0665166908304937E-2</v>
      </c>
      <c r="AA2299" s="5">
        <f t="shared" ca="1" si="1138"/>
        <v>0.65044618230758389</v>
      </c>
      <c r="AB2299" s="5">
        <f ca="1">VLOOKUP(CONCATENATE($F2299," ",$G2299),AllocFactorMatrix,(AB$4+1),FALSE)*$E2304</f>
        <v>8.5434040792888421E-3</v>
      </c>
      <c r="AC2299" s="5">
        <f ca="1">VLOOKUP(CONCATENATE($F2299," ",$G2299),AllocFactorMatrix,(AC$4+1),FALSE)*$E2304</f>
        <v>2.9049400267140306E-2</v>
      </c>
      <c r="AD2299" s="5">
        <f ca="1">VLOOKUP(CONCATENATE($F2299," ",$G2299),AllocFactorMatrix,(AD$4+1),FALSE)*$E2304</f>
        <v>6.2621193280778548E-3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151.02555867165643</v>
      </c>
      <c r="I2300" s="5">
        <f ca="1">VLOOKUP(CONCATENATE($F2300," ",$G2300),AllocFactorMatrix,(I$4+1),FALSE)*$E2304</f>
        <v>100.93682217999192</v>
      </c>
      <c r="J2300" s="5">
        <f ca="1">VLOOKUP(CONCATENATE($F2300," ",$G2300),AllocFactorMatrix,(J$4+1),FALSE)*$E2304</f>
        <v>4.7578982982620559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12.954145921709403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15.366856471364299</v>
      </c>
      <c r="T2300" s="5">
        <f ca="1">VLOOKUP(CONCATENATE($F2300," ",$G2300),AllocFactorMatrix,(T$4+1),FALSE)*$E2304</f>
        <v>0.46180731907564637</v>
      </c>
      <c r="U2300" s="5">
        <f ca="1">VLOOKUP(CONCATENATE($F2300," ",$G2300),AllocFactorMatrix,(U$4+1),FALSE)*$E2304</f>
        <v>7.447907057798397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7.9097143768740432</v>
      </c>
      <c r="Y2300" s="5">
        <f ca="1">VLOOKUP(CONCATENATE($F2300," ",$G2300),AllocFactorMatrix,(Y$4+1),FALSE)*$E2304</f>
        <v>3.9062703111384476</v>
      </c>
      <c r="Z2300" s="5">
        <f ca="1">VLOOKUP(CONCATENATE($F2300," ",$G2300),AllocFactorMatrix,(Z$4+1),FALSE)*$E2304</f>
        <v>6.5171879934573476E-2</v>
      </c>
      <c r="AA2300" s="5">
        <f t="shared" ca="1" si="1138"/>
        <v>3.9714421910730211</v>
      </c>
      <c r="AB2300" s="5">
        <f ca="1">VLOOKUP(CONCATENATE($F2300," ",$G2300),AllocFactorMatrix,(AB$4+1),FALSE)*$E2304</f>
        <v>5.2800142804549484E-2</v>
      </c>
      <c r="AC2300" s="5">
        <f ca="1">VLOOKUP(CONCATENATE($F2300," ",$G2300),AllocFactorMatrix,(AC$4+1),FALSE)*$E2304</f>
        <v>0.18088595374705738</v>
      </c>
      <c r="AD2300" s="5">
        <f ca="1">VLOOKUP(CONCATENATE($F2300," ",$G2300),AllocFactorMatrix,(AD$4+1),FALSE)*$E2304</f>
        <v>3.8993212139341468E-2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58.108014981923475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8.4530091169123391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8.4530091169123391</v>
      </c>
      <c r="O2301" s="5">
        <f ca="1">VLOOKUP(CONCATENATE($F2301," ",$G2301),AllocFactorMatrix,(O$4+1),FALSE)*$E2304</f>
        <v>5.3862903104201534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5.3862903104201534</v>
      </c>
      <c r="T2301" s="5">
        <f ca="1">VLOOKUP(CONCATENATE($F2301," ",$G2301),AllocFactorMatrix,(T$4+1),FALSE)*$E2304</f>
        <v>0.14563399027624316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0.14563399027624316</v>
      </c>
      <c r="Y2301" s="5">
        <f ca="1">VLOOKUP(CONCATENATE($F2301," ",$G2301),AllocFactorMatrix,(Y$4+1),FALSE)*$E2304</f>
        <v>1.9867013635397632</v>
      </c>
      <c r="Z2301" s="5">
        <f ca="1">VLOOKUP(CONCATENATE($F2301," ",$G2301),AllocFactorMatrix,(Z$4+1),FALSE)*$E2304</f>
        <v>0</v>
      </c>
      <c r="AA2301" s="5">
        <f t="shared" ca="1" si="1138"/>
        <v>1.9867013635397632</v>
      </c>
      <c r="AB2301" s="5">
        <f ca="1">VLOOKUP(CONCATENATE($F2301," ",$G2301),AllocFactorMatrix,(AB$4+1),FALSE)*$E2304</f>
        <v>2.0616063959250388E-2</v>
      </c>
      <c r="AC2301" s="5">
        <f ca="1">VLOOKUP(CONCATENATE($F2301," ",$G2301),AllocFactorMatrix,(AC$4+1),FALSE)*$E2304</f>
        <v>0.69999466397024035</v>
      </c>
      <c r="AD2301" s="5">
        <f ca="1">VLOOKUP(CONCATENATE($F2301," ",$G2301),AllocFactorMatrix,(AD$4+1),FALSE)*$E2304</f>
        <v>0.11386410709801369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2.3887330102469906</v>
      </c>
      <c r="I2302" s="5">
        <f ca="1">VLOOKUP(CONCATENATE($F2302," ",$G2302),AllocFactorMatrix,(I$4+1),FALSE)*$E2304</f>
        <v>0.89631733321770624</v>
      </c>
      <c r="J2302" s="5">
        <f ca="1">VLOOKUP(CONCATENATE($F2302," ",$G2302),AllocFactorMatrix,(J$4+1),FALSE)*$E2304</f>
        <v>5.808715501112776E-2</v>
      </c>
      <c r="K2302" s="5">
        <f ca="1">VLOOKUP(CONCATENATE($F2302," ",$G2302),AllocFactorMatrix,(K$4+1),FALSE)*$E2304</f>
        <v>0.19488870192665761</v>
      </c>
      <c r="L2302" s="5">
        <f ca="1">VLOOKUP(CONCATENATE($F2302," ",$G2302),AllocFactorMatrix,(L$4+1),FALSE)*$E2304</f>
        <v>6.1940053900711748E-3</v>
      </c>
      <c r="M2302" s="5">
        <f ca="1">VLOOKUP(CONCATENATE($F2302," ",$G2302),AllocFactorMatrix,(M$4+1),FALSE)*$E2304</f>
        <v>5.7101488774101048E-4</v>
      </c>
      <c r="N2302" s="5">
        <f t="shared" ca="1" si="1137"/>
        <v>0.20165372220446978</v>
      </c>
      <c r="O2302" s="5">
        <f ca="1">VLOOKUP(CONCATENATE($F2302," ",$G2302),AllocFactorMatrix,(O$4+1),FALSE)*$E2304</f>
        <v>0.17768274887903229</v>
      </c>
      <c r="P2302" s="5">
        <f ca="1">VLOOKUP(CONCATENATE($F2302," ",$G2302),AllocFactorMatrix,(P$4+1),FALSE)*$E2304</f>
        <v>3.2938962730096465E-2</v>
      </c>
      <c r="Q2302" s="5">
        <f ca="1">VLOOKUP(CONCATENATE($F2302," ",$G2302),AllocFactorMatrix,(Q$4+1),FALSE)*$E2304</f>
        <v>1.4966621561274334E-2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0.22628179868207271</v>
      </c>
      <c r="T2302" s="5">
        <f ca="1">VLOOKUP(CONCATENATE($F2302," ",$G2302),AllocFactorMatrix,(T$4+1),FALSE)*$E2304</f>
        <v>6.8091396451797903E-3</v>
      </c>
      <c r="U2302" s="5">
        <f ca="1">VLOOKUP(CONCATENATE($F2302," ",$G2302),AllocFactorMatrix,(U$4+1),FALSE)*$E2304</f>
        <v>0.11955829153607318</v>
      </c>
      <c r="V2302" s="5">
        <f ca="1">VLOOKUP(CONCATENATE($F2302," ",$G2302),AllocFactorMatrix,(V$4+1),FALSE)*$E2304</f>
        <v>0.67880234126609273</v>
      </c>
      <c r="W2302" s="5">
        <f ca="1">VLOOKUP(CONCATENATE($F2302," ",$G2302),AllocFactorMatrix,(W$4+1),FALSE)*$E2304</f>
        <v>0.12878469127803061</v>
      </c>
      <c r="X2302" s="5">
        <f t="shared" ca="1" si="1148"/>
        <v>0.93395446372537627</v>
      </c>
      <c r="Y2302" s="5">
        <f ca="1">VLOOKUP(CONCATENATE($F2302," ",$G2302),AllocFactorMatrix,(Y$4+1),FALSE)*$E2304</f>
        <v>4.8139612645866088E-2</v>
      </c>
      <c r="Z2302" s="5">
        <f ca="1">VLOOKUP(CONCATENATE($F2302," ",$G2302),AllocFactorMatrix,(Z$4+1),FALSE)*$E2304</f>
        <v>7.8363615189557488E-4</v>
      </c>
      <c r="AA2302" s="5">
        <f t="shared" ca="1" si="1138"/>
        <v>4.8923248797761665E-2</v>
      </c>
      <c r="AB2302" s="5">
        <f ca="1">VLOOKUP(CONCATENATE($F2302," ",$G2302),AllocFactorMatrix,(AB$4+1),FALSE)*$E2304</f>
        <v>8.7408309144551446E-4</v>
      </c>
      <c r="AC2302" s="5">
        <f ca="1">VLOOKUP(CONCATENATE($F2302," ",$G2302),AllocFactorMatrix,(AC$4+1),FALSE)*$E2304</f>
        <v>1.8900876384223358E-2</v>
      </c>
      <c r="AD2302" s="5">
        <f ca="1">VLOOKUP(CONCATENATE($F2302," ",$G2302),AllocFactorMatrix,(AD$4+1),FALSE)*$E2304</f>
        <v>3.7403291328082745E-3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37.411166941665243</v>
      </c>
      <c r="I2303" s="5">
        <f ca="1">VLOOKUP(CONCATENATE($F2303," ",$G2303),AllocFactorMatrix,(I$4+1),FALSE)*$E2304</f>
        <v>17.494907777860103</v>
      </c>
      <c r="J2303" s="5">
        <f ca="1">VLOOKUP(CONCATENATE($F2303," ",$G2303),AllocFactorMatrix,(J$4+1),FALSE)*$E2304</f>
        <v>4.5833761740317041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0.41998437431055791</v>
      </c>
      <c r="M2303" s="5">
        <f ca="1">VLOOKUP(CONCATENATE($F2303," ",$G2303),AllocFactorMatrix,(M$4+1),FALSE)*$E2304</f>
        <v>6.8171921874495833E-2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0.36923014070343368</v>
      </c>
      <c r="P2303" s="5">
        <f ca="1">VLOOKUP(CONCATENATE($F2303," ",$G2303),AllocFactorMatrix,(P$4+1),FALSE)*$E2304</f>
        <v>0.10933363120644984</v>
      </c>
      <c r="Q2303" s="5">
        <f ca="1">VLOOKUP(CONCATENATE($F2303," ",$G2303),AllocFactorMatrix,(Q$4+1),FALSE)*$E2304</f>
        <v>0.23749855408406964</v>
      </c>
      <c r="R2303" s="5">
        <f ca="1">VLOOKUP(CONCATENATE($F2303," ",$G2303),AllocFactorMatrix,(R$4+1),FALSE)*$E2304</f>
        <v>4.1734182451990724E-2</v>
      </c>
      <c r="S2303" s="5">
        <f t="shared" ca="1" si="1139"/>
        <v>0.75779650844594382</v>
      </c>
      <c r="T2303" s="5">
        <f ca="1">VLOOKUP(CONCATENATE($F2303," ",$G2303),AllocFactorMatrix,(T$4+1),FALSE)*$E2304</f>
        <v>2.5412852798354481E-3</v>
      </c>
      <c r="U2303" s="5">
        <f ca="1">VLOOKUP(CONCATENATE($F2303," ",$G2303),AllocFactorMatrix,(U$4+1),FALSE)*$E2304</f>
        <v>6.4865354409284884E-2</v>
      </c>
      <c r="V2303" s="5">
        <f ca="1">VLOOKUP(CONCATENATE($F2303," ",$G2303),AllocFactorMatrix,(V$4+1),FALSE)*$E2304</f>
        <v>0.34926693606364873</v>
      </c>
      <c r="W2303" s="5">
        <f ca="1">VLOOKUP(CONCATENATE($F2303," ",$G2303),AllocFactorMatrix,(W$4+1),FALSE)*$E2304</f>
        <v>6.2601965453816022E-2</v>
      </c>
      <c r="X2303" s="5">
        <f t="shared" ca="1" si="1148"/>
        <v>0.47927554120658511</v>
      </c>
      <c r="Y2303" s="5">
        <f ca="1">VLOOKUP(CONCATENATE($F2303," ",$G2303),AllocFactorMatrix,(Y$4+1),FALSE)*$E2304</f>
        <v>0.10221226244647059</v>
      </c>
      <c r="Z2303" s="5">
        <f ca="1">VLOOKUP(CONCATENATE($F2303," ",$G2303),AllocFactorMatrix,(Z$4+1),FALSE)*$E2304</f>
        <v>1.8528922191184858E-3</v>
      </c>
      <c r="AA2303" s="5">
        <f t="shared" ca="1" si="1138"/>
        <v>0.10406515466558908</v>
      </c>
      <c r="AB2303" s="5">
        <f ca="1">VLOOKUP(CONCATENATE($F2303," ",$G2303),AllocFactorMatrix,(AB$4+1),FALSE)*$E2304</f>
        <v>1.9186900758475802E-3</v>
      </c>
      <c r="AC2303" s="5">
        <f ca="1">VLOOKUP(CONCATENATE($F2303," ",$G2303),AllocFactorMatrix,(AC$4+1),FALSE)*$E2304</f>
        <v>10.869610331157281</v>
      </c>
      <c r="AD2303" s="5">
        <f ca="1">VLOOKUP(CONCATENATE($F2303," ",$G2303),AllocFactorMatrix,(AD$4+1),FALSE)*$E2304</f>
        <v>1.3309713465213504</v>
      </c>
    </row>
    <row r="2304" spans="4:30" collapsed="1">
      <c r="D2304" s="1" t="s">
        <v>533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</v>
      </c>
      <c r="I2304" s="5">
        <f ca="1">VLOOKUP(CONCATENATE($F2304," ",$G2304),AllocFactorMatrix,(I$4+1),FALSE)*$E2304</f>
        <v>406.52512481848487</v>
      </c>
      <c r="J2304" s="5">
        <f ca="1">VLOOKUP(CONCATENATE($F2304," ",$G2304),AllocFactorMatrix,(J$4+1),FALSE)*$E2304</f>
        <v>23.506672530510166</v>
      </c>
      <c r="K2304" s="5">
        <f ca="1">VLOOKUP(CONCATENATE($F2304," ",$G2304),AllocFactorMatrix,(K$4+1),FALSE)*$E2304</f>
        <v>68.618761056586862</v>
      </c>
      <c r="L2304" s="5">
        <f ca="1">VLOOKUP(CONCATENATE($F2304," ",$G2304),AllocFactorMatrix,(L$4+1),FALSE)*$E2304</f>
        <v>2.2613729060725873</v>
      </c>
      <c r="M2304" s="5">
        <f ca="1">VLOOKUP(CONCATENATE($F2304," ",$G2304),AllocFactorMatrix,(M$4+1),FALSE)*$E2304</f>
        <v>0.19344584876603027</v>
      </c>
      <c r="N2304" s="5">
        <f t="shared" ca="1" si="1137"/>
        <v>71.073579811425475</v>
      </c>
      <c r="O2304" s="5">
        <f ca="1">VLOOKUP(CONCATENATE($F2304," ",$G2304),AllocFactorMatrix,(O$4+1),FALSE)*$E2304</f>
        <v>50.339833959257682</v>
      </c>
      <c r="P2304" s="5">
        <f ca="1">VLOOKUP(CONCATENATE($F2304," ",$G2304),AllocFactorMatrix,(P$4+1),FALSE)*$E2304</f>
        <v>8.4145827036765333</v>
      </c>
      <c r="Q2304" s="5">
        <f ca="1">VLOOKUP(CONCATENATE($F2304," ",$G2304),AllocFactorMatrix,(Q$4+1),FALSE)*$E2304</f>
        <v>2.9568699819732069</v>
      </c>
      <c r="R2304" s="5">
        <f ca="1">VLOOKUP(CONCATENATE($F2304," ",$G2304),AllocFactorMatrix,(R$4+1),FALSE)*$E2304</f>
        <v>0.15346814147788473</v>
      </c>
      <c r="S2304" s="5">
        <f t="shared" ca="1" si="1139"/>
        <v>61.864754786385312</v>
      </c>
      <c r="T2304" s="5">
        <f ca="1">VLOOKUP(CONCATENATE($F2304," ",$G2304),AllocFactorMatrix,(T$4+1),FALSE)*$E2304</f>
        <v>1.7154772381834797</v>
      </c>
      <c r="U2304" s="5">
        <f ca="1">VLOOKUP(CONCATENATE($F2304," ",$G2304),AllocFactorMatrix,(U$4+1),FALSE)*$E2304</f>
        <v>25.612557938690422</v>
      </c>
      <c r="V2304" s="5">
        <f ca="1">VLOOKUP(CONCATENATE($F2304," ",$G2304),AllocFactorMatrix,(V$4+1),FALSE)*$E2304</f>
        <v>98.09751000846623</v>
      </c>
      <c r="W2304" s="5">
        <f ca="1">VLOOKUP(CONCATENATE($F2304," ",$G2304),AllocFactorMatrix,(W$4+1),FALSE)*$E2304</f>
        <v>16.191799398988007</v>
      </c>
      <c r="X2304" s="5">
        <f t="shared" ca="1" si="1148"/>
        <v>141.61734458432812</v>
      </c>
      <c r="Y2304" s="5">
        <f ca="1">VLOOKUP(CONCATENATE($F2304," ",$G2304),AllocFactorMatrix,(Y$4+1),FALSE)*$E2304</f>
        <v>15.689305905220188</v>
      </c>
      <c r="Z2304" s="5">
        <f ca="1">VLOOKUP(CONCATENATE($F2304," ",$G2304),AllocFactorMatrix,(Z$4+1),FALSE)*$E2304</f>
        <v>0.22932400507857786</v>
      </c>
      <c r="AA2304" s="5">
        <f t="shared" ca="1" si="1138"/>
        <v>15.918629910298765</v>
      </c>
      <c r="AB2304" s="5">
        <f ca="1">VLOOKUP(CONCATENATE($F2304," ",$G2304),AllocFactorMatrix,(AB$4+1),FALSE)*$E2304</f>
        <v>0.20162121882182896</v>
      </c>
      <c r="AC2304" s="5">
        <f ca="1">VLOOKUP(CONCATENATE($F2304," ",$G2304),AllocFactorMatrix,(AC$4+1),FALSE)*$E2304</f>
        <v>11.798441225525943</v>
      </c>
      <c r="AD2304" s="5">
        <f ca="1">VLOOKUP(CONCATENATE($F2304," ",$G2304),AllocFactorMatrix,(AD$4+1),FALSE)*$E2304</f>
        <v>1.4938311142195919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506625.51895686163</v>
      </c>
      <c r="I2305" s="5">
        <f ca="1">VLOOKUP(CONCATENATE($F2305," ",$G2305),AllocFactorMatrix,(I$4+1),FALSE)*$E2312</f>
        <v>225953.88994779252</v>
      </c>
      <c r="J2305" s="5">
        <f ca="1">VLOOKUP(CONCATENATE($F2305," ",$G2305),AllocFactorMatrix,(J$4+1),FALSE)*$E2312</f>
        <v>14963.188640603068</v>
      </c>
      <c r="K2305" s="5">
        <f ca="1">VLOOKUP(CONCATENATE($F2305," ",$G2305),AllocFactorMatrix,(K$4+1),FALSE)*$E2312</f>
        <v>51667.016228805056</v>
      </c>
      <c r="L2305" s="5">
        <f ca="1">VLOOKUP(CONCATENATE($F2305," ",$G2305),AllocFactorMatrix,(L$4+1),FALSE)*$E2312</f>
        <v>1526.8747301104038</v>
      </c>
      <c r="M2305" s="5">
        <f ca="1">VLOOKUP(CONCATENATE($F2305," ",$G2305),AllocFactorMatrix,(M$4+1),FALSE)*$E2312</f>
        <v>148.7240676492458</v>
      </c>
      <c r="N2305" s="5">
        <f t="shared" ref="N2305:N2312" ca="1" si="1149">SUBTOTAL(9,K2305:M2305)</f>
        <v>53342.615026564701</v>
      </c>
      <c r="O2305" s="5">
        <f ca="1">VLOOKUP(CONCATENATE($F2305," ",$G2305),AllocFactorMatrix,(O$4+1),FALSE)*$E2312</f>
        <v>39607.207139814462</v>
      </c>
      <c r="P2305" s="5">
        <f ca="1">VLOOKUP(CONCATENATE($F2305," ",$G2305),AllocFactorMatrix,(P$4+1),FALSE)*$E2312</f>
        <v>7572.9796046834945</v>
      </c>
      <c r="Q2305" s="5">
        <f ca="1">VLOOKUP(CONCATENATE($F2305," ",$G2305),AllocFactorMatrix,(Q$4+1),FALSE)*$E2312</f>
        <v>3261.1115196160454</v>
      </c>
      <c r="R2305" s="5">
        <f ca="1">VLOOKUP(CONCATENATE($F2305," ",$G2305),AllocFactorMatrix,(R$4+1),FALSE)*$E2312</f>
        <v>143.19808278935218</v>
      </c>
      <c r="S2305" s="5">
        <f t="shared" ref="S2305:S2312" ca="1" si="1150">SUBTOTAL(9,O2305:R2305)</f>
        <v>50584.496346903354</v>
      </c>
      <c r="T2305" s="5">
        <f ca="1">VLOOKUP(CONCATENATE($F2305," ",$G2305),AllocFactorMatrix,(T$4+1),FALSE)*$E2312</f>
        <v>1179.9584732730045</v>
      </c>
      <c r="U2305" s="5">
        <f ca="1">VLOOKUP(CONCATENATE($F2305," ",$G2305),AllocFactorMatrix,(U$4+1),FALSE)*$E2312</f>
        <v>20484.185087459118</v>
      </c>
      <c r="V2305" s="5">
        <f ca="1">VLOOKUP(CONCATENATE($F2305," ",$G2305),AllocFactorMatrix,(V$4+1),FALSE)*$E2312</f>
        <v>110323.37360274333</v>
      </c>
      <c r="W2305" s="5">
        <f ca="1">VLOOKUP(CONCATENATE($F2305," ",$G2305),AllocFactorMatrix,(W$4+1),FALSE)*$E2312</f>
        <v>18013.614975679131</v>
      </c>
      <c r="X2305" s="5">
        <f ca="1">SUBTOTAL(9,T2305:W2305)</f>
        <v>150001.13213915459</v>
      </c>
      <c r="Y2305" s="5">
        <f ca="1">VLOOKUP(CONCATENATE($F2305," ",$G2305),AllocFactorMatrix,(Y$4+1),FALSE)*$E2312</f>
        <v>11426.070132282814</v>
      </c>
      <c r="Z2305" s="5">
        <f ca="1">VLOOKUP(CONCATENATE($F2305," ",$G2305),AllocFactorMatrix,(Z$4+1),FALSE)*$E2312</f>
        <v>181.14554952863347</v>
      </c>
      <c r="AA2305" s="5">
        <f t="shared" ca="1" si="1138"/>
        <v>11607.215681811447</v>
      </c>
      <c r="AB2305" s="5">
        <f ca="1">VLOOKUP(CONCATENATE($F2305," ",$G2305),AllocFactorMatrix,(AB$4+1),FALSE)*$E2312</f>
        <v>172.98117403201741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-40275.633919014064</v>
      </c>
      <c r="I2306" s="5">
        <f ca="1">VLOOKUP(CONCATENATE($F2306," ",$G2306),AllocFactorMatrix,(I$4+1),FALSE)*$E2312</f>
        <v>-31034.836438386053</v>
      </c>
      <c r="J2306" s="5">
        <f ca="1">VLOOKUP(CONCATENATE($F2306," ",$G2306),AllocFactorMatrix,(J$4+1),FALSE)*$E2312</f>
        <v>282.50988741392581</v>
      </c>
      <c r="K2306" s="5">
        <f ca="1">VLOOKUP(CONCATENATE($F2306," ",$G2306),AllocFactorMatrix,(K$4+1),FALSE)*$E2312</f>
        <v>-535.32959183372145</v>
      </c>
      <c r="L2306" s="5">
        <f ca="1">VLOOKUP(CONCATENATE($F2306," ",$G2306),AllocFactorMatrix,(L$4+1),FALSE)*$E2312</f>
        <v>-42.660800195548688</v>
      </c>
      <c r="M2306" s="5">
        <f ca="1">VLOOKUP(CONCATENATE($F2306," ",$G2306),AllocFactorMatrix,(M$4+1),FALSE)*$E2312</f>
        <v>36.250827341632593</v>
      </c>
      <c r="N2306" s="5">
        <f t="shared" ca="1" si="1149"/>
        <v>-541.73956468763765</v>
      </c>
      <c r="O2306" s="5">
        <f ca="1">VLOOKUP(CONCATENATE($F2306," ",$G2306),AllocFactorMatrix,(O$4+1),FALSE)*$E2312</f>
        <v>-420.5753763761241</v>
      </c>
      <c r="P2306" s="5">
        <f ca="1">VLOOKUP(CONCATENATE($F2306," ",$G2306),AllocFactorMatrix,(P$4+1),FALSE)*$E2312</f>
        <v>13.3615036430561</v>
      </c>
      <c r="Q2306" s="5">
        <f ca="1">VLOOKUP(CONCATENATE($F2306," ",$G2306),AllocFactorMatrix,(Q$4+1),FALSE)*$E2312</f>
        <v>-60.512338777985804</v>
      </c>
      <c r="R2306" s="5">
        <f ca="1">VLOOKUP(CONCATENATE($F2306," ",$G2306),AllocFactorMatrix,(R$4+1),FALSE)*$E2312</f>
        <v>-4.3706240161445509</v>
      </c>
      <c r="S2306" s="5">
        <f t="shared" ca="1" si="1150"/>
        <v>-472.09683552719838</v>
      </c>
      <c r="T2306" s="5">
        <f ca="1">VLOOKUP(CONCATENATE($F2306," ",$G2306),AllocFactorMatrix,(T$4+1),FALSE)*$E2312</f>
        <v>-104.54303470430864</v>
      </c>
      <c r="U2306" s="5">
        <f ca="1">VLOOKUP(CONCATENATE($F2306," ",$G2306),AllocFactorMatrix,(U$4+1),FALSE)*$E2312</f>
        <v>-1067.8450112567684</v>
      </c>
      <c r="V2306" s="5">
        <f ca="1">VLOOKUP(CONCATENATE($F2306," ",$G2306),AllocFactorMatrix,(V$4+1),FALSE)*$E2312</f>
        <v>-5160.3442009660812</v>
      </c>
      <c r="W2306" s="5">
        <f ca="1">VLOOKUP(CONCATENATE($F2306," ",$G2306),AllocFactorMatrix,(W$4+1),FALSE)*$E2312</f>
        <v>-1714.0774711576755</v>
      </c>
      <c r="X2306" s="5">
        <f t="shared" ref="X2306:X2312" ca="1" si="1151">SUBTOTAL(9,T2306:W2306)</f>
        <v>-8046.8097180848345</v>
      </c>
      <c r="Y2306" s="5">
        <f ca="1">VLOOKUP(CONCATENATE($F2306," ",$G2306),AllocFactorMatrix,(Y$4+1),FALSE)*$E2312</f>
        <v>-455.56774588601689</v>
      </c>
      <c r="Z2306" s="5">
        <f ca="1">VLOOKUP(CONCATENATE($F2306," ",$G2306),AllocFactorMatrix,(Z$4+1),FALSE)*$E2312</f>
        <v>-12.429888265511202</v>
      </c>
      <c r="AA2306" s="5">
        <f t="shared" ca="1" si="1138"/>
        <v>-467.99763415152808</v>
      </c>
      <c r="AB2306" s="5">
        <f ca="1">VLOOKUP(CONCATENATE($F2306," ",$G2306),AllocFactorMatrix,(AB$4+1),FALSE)*$E2312</f>
        <v>5.3363844092570067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-8454.0375175858371</v>
      </c>
      <c r="I2307" s="5">
        <f ca="1">VLOOKUP(CONCATENATE($F2307," ",$G2307),AllocFactorMatrix,(I$4+1),FALSE)*$E2312</f>
        <v>-6532.5362103584148</v>
      </c>
      <c r="J2307" s="5">
        <f ca="1">VLOOKUP(CONCATENATE($F2307," ",$G2307),AllocFactorMatrix,(J$4+1),FALSE)*$E2312</f>
        <v>52.050390983397371</v>
      </c>
      <c r="K2307" s="5">
        <f ca="1">VLOOKUP(CONCATENATE($F2307," ",$G2307),AllocFactorMatrix,(K$4+1),FALSE)*$E2312</f>
        <v>-125.43113282667824</v>
      </c>
      <c r="L2307" s="5">
        <f ca="1">VLOOKUP(CONCATENATE($F2307," ",$G2307),AllocFactorMatrix,(L$4+1),FALSE)*$E2312</f>
        <v>-9.0814219680867954</v>
      </c>
      <c r="M2307" s="5">
        <f ca="1">VLOOKUP(CONCATENATE($F2307," ",$G2307),AllocFactorMatrix,(M$4+1),FALSE)*$E2312</f>
        <v>12.284073992949432</v>
      </c>
      <c r="N2307" s="5">
        <f t="shared" ca="1" si="1149"/>
        <v>-122.22848080181561</v>
      </c>
      <c r="O2307" s="5">
        <f ca="1">VLOOKUP(CONCATENATE($F2307," ",$G2307),AllocFactorMatrix,(O$4+1),FALSE)*$E2312</f>
        <v>-97.15068914917498</v>
      </c>
      <c r="P2307" s="5">
        <f ca="1">VLOOKUP(CONCATENATE($F2307," ",$G2307),AllocFactorMatrix,(P$4+1),FALSE)*$E2312</f>
        <v>5.5833280601557678E-2</v>
      </c>
      <c r="Q2307" s="5">
        <f ca="1">VLOOKUP(CONCATENATE($F2307," ",$G2307),AllocFactorMatrix,(Q$4+1),FALSE)*$E2312</f>
        <v>-17.602070206660972</v>
      </c>
      <c r="R2307" s="5">
        <f ca="1">VLOOKUP(CONCATENATE($F2307," ",$G2307),AllocFactorMatrix,(R$4+1),FALSE)*$E2312</f>
        <v>0</v>
      </c>
      <c r="S2307" s="5">
        <f t="shared" ca="1" si="1150"/>
        <v>-114.69692607523439</v>
      </c>
      <c r="T2307" s="5">
        <f ca="1">VLOOKUP(CONCATENATE($F2307," ",$G2307),AllocFactorMatrix,(T$4+1),FALSE)*$E2312</f>
        <v>-21.342309577142949</v>
      </c>
      <c r="U2307" s="5">
        <f ca="1">VLOOKUP(CONCATENATE($F2307," ",$G2307),AllocFactorMatrix,(U$4+1),FALSE)*$E2312</f>
        <v>-221.01568541447762</v>
      </c>
      <c r="V2307" s="5">
        <f ca="1">VLOOKUP(CONCATENATE($F2307," ",$G2307),AllocFactorMatrix,(V$4+1),FALSE)*$E2312</f>
        <v>-1411.5069682059866</v>
      </c>
      <c r="W2307" s="5">
        <f ca="1">VLOOKUP(CONCATENATE($F2307," ",$G2307),AllocFactorMatrix,(W$4+1),FALSE)*$E2312</f>
        <v>0</v>
      </c>
      <c r="X2307" s="5">
        <f t="shared" ca="1" si="1151"/>
        <v>-1653.8649631976073</v>
      </c>
      <c r="Y2307" s="5">
        <f ca="1">VLOOKUP(CONCATENATE($F2307," ",$G2307),AllocFactorMatrix,(Y$4+1),FALSE)*$E2312</f>
        <v>-93.141017917347114</v>
      </c>
      <c r="Z2307" s="5">
        <f ca="1">VLOOKUP(CONCATENATE($F2307," ",$G2307),AllocFactorMatrix,(Z$4+1),FALSE)*$E2312</f>
        <v>-2.4886252578747645</v>
      </c>
      <c r="AA2307" s="5">
        <f t="shared" ca="1" si="1138"/>
        <v>-95.629643175221872</v>
      </c>
      <c r="AB2307" s="5">
        <f ca="1">VLOOKUP(CONCATENATE($F2307," ",$G2307),AllocFactorMatrix,(AB$4+1),FALSE)*$E2312</f>
        <v>1.0252573658522117</v>
      </c>
      <c r="AC2307" s="5">
        <f ca="1">VLOOKUP(CONCATENATE($F2307," ",$G2307),AllocFactorMatrix,(AC$4+1),FALSE)*$E2312</f>
        <v>9.5934380721204295</v>
      </c>
      <c r="AD2307" s="5">
        <f ca="1">VLOOKUP(CONCATENATE($F2307," ",$G2307),AllocFactorMatrix,(AD$4+1),FALSE)*$E2312</f>
        <v>2.249619601086557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133134.36460549576</v>
      </c>
      <c r="I2308" s="5">
        <f ca="1">VLOOKUP(CONCATENATE($F2308," ",$G2308),AllocFactorMatrix,(I$4+1),FALSE)*$E2312</f>
        <v>75759.019500694383</v>
      </c>
      <c r="J2308" s="5">
        <f ca="1">VLOOKUP(CONCATENATE($F2308," ",$G2308),AllocFactorMatrix,(J$4+1),FALSE)*$E2312</f>
        <v>6070.0751068080681</v>
      </c>
      <c r="K2308" s="5">
        <f ca="1">VLOOKUP(CONCATENATE($F2308," ",$G2308),AllocFactorMatrix,(K$4+1),FALSE)*$E2312</f>
        <v>20089.541578782708</v>
      </c>
      <c r="L2308" s="5">
        <f ca="1">VLOOKUP(CONCATENATE($F2308," ",$G2308),AllocFactorMatrix,(L$4+1),FALSE)*$E2312</f>
        <v>571.53101131950848</v>
      </c>
      <c r="M2308" s="5">
        <f ca="1">VLOOKUP(CONCATENATE($F2308," ",$G2308),AllocFactorMatrix,(M$4+1),FALSE)*$E2312</f>
        <v>0</v>
      </c>
      <c r="N2308" s="5">
        <f t="shared" ca="1" si="1149"/>
        <v>20661.072590102216</v>
      </c>
      <c r="O2308" s="5">
        <f ca="1">VLOOKUP(CONCATENATE($F2308," ",$G2308),AllocFactorMatrix,(O$4+1),FALSE)*$E2312</f>
        <v>15190.46930185543</v>
      </c>
      <c r="P2308" s="5">
        <f ca="1">VLOOKUP(CONCATENATE($F2308," ",$G2308),AllocFactorMatrix,(P$4+1),FALSE)*$E2312</f>
        <v>2949.8884880495616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18140.357789904992</v>
      </c>
      <c r="T2308" s="5">
        <f ca="1">VLOOKUP(CONCATENATE($F2308," ",$G2308),AllocFactorMatrix,(T$4+1),FALSE)*$E2312</f>
        <v>412.80802832089461</v>
      </c>
      <c r="U2308" s="5">
        <f ca="1">VLOOKUP(CONCATENATE($F2308," ",$G2308),AllocFactorMatrix,(U$4+1),FALSE)*$E2312</f>
        <v>7466.6300620865923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7879.4380904074869</v>
      </c>
      <c r="Y2308" s="5">
        <f ca="1">VLOOKUP(CONCATENATE($F2308," ",$G2308),AllocFactorMatrix,(Y$4+1),FALSE)*$E2312</f>
        <v>4134.2612764922014</v>
      </c>
      <c r="Z2308" s="5">
        <f ca="1">VLOOKUP(CONCATENATE($F2308," ",$G2308),AllocFactorMatrix,(Z$4+1),FALSE)*$E2312</f>
        <v>62.59818254765338</v>
      </c>
      <c r="AA2308" s="5">
        <f t="shared" ca="1" si="1138"/>
        <v>4196.8594590398552</v>
      </c>
      <c r="AB2308" s="5">
        <f ca="1">VLOOKUP(CONCATENATE($F2308," ",$G2308),AllocFactorMatrix,(AB$4+1),FALSE)*$E2312</f>
        <v>71.76110678189022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63.112452712416065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56610.827103166448</v>
      </c>
      <c r="I2309" s="5">
        <f ca="1">VLOOKUP(CONCATENATE($F2309," ",$G2309),AllocFactorMatrix,(I$4+1),FALSE)*$E2312</f>
        <v>35963.180261321606</v>
      </c>
      <c r="J2309" s="5">
        <f ca="1">VLOOKUP(CONCATENATE($F2309," ",$G2309),AllocFactorMatrix,(J$4+1),FALSE)*$E2312</f>
        <v>3195.9606283346961</v>
      </c>
      <c r="K2309" s="5">
        <f ca="1">VLOOKUP(CONCATENATE($F2309," ",$G2309),AllocFactorMatrix,(K$4+1),FALSE)*$E2312</f>
        <v>8695.5070153628167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8695.5070153628167</v>
      </c>
      <c r="O2309" s="5">
        <f ca="1">VLOOKUP(CONCATENATE($F2309," ",$G2309),AllocFactorMatrix,(O$4+1),FALSE)*$E2312</f>
        <v>5584.0367835566549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5584.0367835566549</v>
      </c>
      <c r="T2309" s="5">
        <f ca="1">VLOOKUP(CONCATENATE($F2309," ",$G2309),AllocFactorMatrix,(T$4+1),FALSE)*$E2312</f>
        <v>111.03992436821081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111.03992436821081</v>
      </c>
      <c r="Y2309" s="5">
        <f ca="1">VLOOKUP(CONCATENATE($F2309," ",$G2309),AllocFactorMatrix,(Y$4+1),FALSE)*$E2312</f>
        <v>1837.1144169966244</v>
      </c>
      <c r="Z2309" s="5">
        <f ca="1">VLOOKUP(CONCATENATE($F2309," ",$G2309),AllocFactorMatrix,(Z$4+1),FALSE)*$E2312</f>
        <v>0</v>
      </c>
      <c r="AA2309" s="5">
        <f t="shared" ca="1" si="1138"/>
        <v>1837.1144169966244</v>
      </c>
      <c r="AB2309" s="5">
        <f ca="1">VLOOKUP(CONCATENATE($F2309," ",$G2309),AllocFactorMatrix,(AB$4+1),FALSE)*$E2312</f>
        <v>25.184686733331564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168.56718194730556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430168.36630853423</v>
      </c>
      <c r="I2310" s="5">
        <f ca="1">VLOOKUP(CONCATENATE($F2310," ",$G2310),AllocFactorMatrix,(I$4+1),FALSE)*$E2312</f>
        <v>163694.76542734317</v>
      </c>
      <c r="J2310" s="5">
        <f ca="1">VLOOKUP(CONCATENATE($F2310," ",$G2310),AllocFactorMatrix,(J$4+1),FALSE)*$E2312</f>
        <v>10435.203412497442</v>
      </c>
      <c r="K2310" s="5">
        <f ca="1">VLOOKUP(CONCATENATE($F2310," ",$G2310),AllocFactorMatrix,(K$4+1),FALSE)*$E2312</f>
        <v>35066.545200466826</v>
      </c>
      <c r="L2310" s="5">
        <f ca="1">VLOOKUP(CONCATENATE($F2310," ",$G2310),AllocFactorMatrix,(L$4+1),FALSE)*$E2312</f>
        <v>1008.3796491239235</v>
      </c>
      <c r="M2310" s="5">
        <f ca="1">VLOOKUP(CONCATENATE($F2310," ",$G2310),AllocFactorMatrix,(M$4+1),FALSE)*$E2312</f>
        <v>48.034252789479794</v>
      </c>
      <c r="N2310" s="5">
        <f t="shared" ca="1" si="1149"/>
        <v>36122.959102380235</v>
      </c>
      <c r="O2310" s="5">
        <f ca="1">VLOOKUP(CONCATENATE($F2310," ",$G2310),AllocFactorMatrix,(O$4+1),FALSE)*$E2312</f>
        <v>32578.666736261301</v>
      </c>
      <c r="P2310" s="5">
        <f ca="1">VLOOKUP(CONCATENATE($F2310," ",$G2310),AllocFactorMatrix,(P$4+1),FALSE)*$E2312</f>
        <v>6124.4644646055131</v>
      </c>
      <c r="Q2310" s="5">
        <f ca="1">VLOOKUP(CONCATENATE($F2310," ",$G2310),AllocFactorMatrix,(Q$4+1),FALSE)*$E2312</f>
        <v>2700.3588580731171</v>
      </c>
      <c r="R2310" s="5">
        <f ca="1">VLOOKUP(CONCATENATE($F2310," ",$G2310),AllocFactorMatrix,(R$4+1),FALSE)*$E2312</f>
        <v>125.12949514198354</v>
      </c>
      <c r="S2310" s="5">
        <f t="shared" ca="1" si="1150"/>
        <v>41528.619554081917</v>
      </c>
      <c r="T2310" s="5">
        <f ca="1">VLOOKUP(CONCATENATE($F2310," ",$G2310),AllocFactorMatrix,(T$4+1),FALSE)*$E2312</f>
        <v>1217.8077383246623</v>
      </c>
      <c r="U2310" s="5">
        <f ca="1">VLOOKUP(CONCATENATE($F2310," ",$G2310),AllocFactorMatrix,(U$4+1),FALSE)*$E2312</f>
        <v>20917.872100581855</v>
      </c>
      <c r="V2310" s="5">
        <f ca="1">VLOOKUP(CONCATENATE($F2310," ",$G2310),AllocFactorMatrix,(V$4+1),FALSE)*$E2312</f>
        <v>120822.09422245572</v>
      </c>
      <c r="W2310" s="5">
        <f ca="1">VLOOKUP(CONCATENATE($F2310," ",$G2310),AllocFactorMatrix,(W$4+1),FALSE)*$E2312</f>
        <v>22042.858255018898</v>
      </c>
      <c r="X2310" s="5">
        <f t="shared" ca="1" si="1151"/>
        <v>165000.63231638112</v>
      </c>
      <c r="Y2310" s="5">
        <f ca="1">VLOOKUP(CONCATENATE($F2310," ",$G2310),AllocFactorMatrix,(Y$4+1),FALSE)*$E2312</f>
        <v>8676.3376828092696</v>
      </c>
      <c r="Z2310" s="5">
        <f ca="1">VLOOKUP(CONCATENATE($F2310," ",$G2310),AllocFactorMatrix,(Z$4+1),FALSE)*$E2312</f>
        <v>141.14561535097079</v>
      </c>
      <c r="AA2310" s="5">
        <f t="shared" ca="1" si="1138"/>
        <v>8817.4832981602412</v>
      </c>
      <c r="AB2310" s="5">
        <f ca="1">VLOOKUP(CONCATENATE($F2310," ",$G2310),AllocFactorMatrix,(AB$4+1),FALSE)*$E2312</f>
        <v>160.04260748744014</v>
      </c>
      <c r="AC2310" s="5">
        <f ca="1">VLOOKUP(CONCATENATE($F2310," ",$G2310),AllocFactorMatrix,(AC$4+1),FALSE)*$E2312</f>
        <v>3737.0943484160216</v>
      </c>
      <c r="AD2310" s="5">
        <f ca="1">VLOOKUP(CONCATENATE($F2310," ",$G2310),AllocFactorMatrix,(AD$4+1),FALSE)*$E2312</f>
        <v>671.56624178663401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50791.594462541914</v>
      </c>
      <c r="I2311" s="5">
        <f ca="1">VLOOKUP(CONCATENATE($F2311," ",$G2311),AllocFactorMatrix,(I$4+1),FALSE)*$E2312</f>
        <v>24020.50291526279</v>
      </c>
      <c r="J2311" s="5">
        <f ca="1">VLOOKUP(CONCATENATE($F2311," ",$G2311),AllocFactorMatrix,(J$4+1),FALSE)*$E2312</f>
        <v>7004.5445504061963</v>
      </c>
      <c r="K2311" s="5">
        <f ca="1">VLOOKUP(CONCATENATE($F2311," ",$G2311),AllocFactorMatrix,(K$4+1),FALSE)*$E2312</f>
        <v>1860.859799819596</v>
      </c>
      <c r="L2311" s="5">
        <f ca="1">VLOOKUP(CONCATENATE($F2311," ",$G2311),AllocFactorMatrix,(L$4+1),FALSE)*$E2312</f>
        <v>453.26819145858514</v>
      </c>
      <c r="M2311" s="5">
        <f ca="1">VLOOKUP(CONCATENATE($F2311," ",$G2311),AllocFactorMatrix,(M$4+1),FALSE)*$E2312</f>
        <v>114.58825698961638</v>
      </c>
      <c r="N2311" s="5">
        <f t="shared" ca="1" si="1149"/>
        <v>2428.7162482677973</v>
      </c>
      <c r="O2311" s="5">
        <f ca="1">VLOOKUP(CONCATENATE($F2311," ",$G2311),AllocFactorMatrix,(O$4+1),FALSE)*$E2312</f>
        <v>463.17116272176622</v>
      </c>
      <c r="P2311" s="5">
        <f ca="1">VLOOKUP(CONCATENATE($F2311," ",$G2311),AllocFactorMatrix,(P$4+1),FALSE)*$E2312</f>
        <v>138.0144813102392</v>
      </c>
      <c r="Q2311" s="5">
        <f ca="1">VLOOKUP(CONCATENATE($F2311," ",$G2311),AllocFactorMatrix,(Q$4+1),FALSE)*$E2312</f>
        <v>268.17282566725413</v>
      </c>
      <c r="R2311" s="5">
        <f ca="1">VLOOKUP(CONCATENATE($F2311," ",$G2311),AllocFactorMatrix,(R$4+1),FALSE)*$E2312</f>
        <v>45.194126964300416</v>
      </c>
      <c r="S2311" s="5">
        <f t="shared" ca="1" si="1150"/>
        <v>914.55259666355994</v>
      </c>
      <c r="T2311" s="5">
        <f ca="1">VLOOKUP(CONCATENATE($F2311," ",$G2311),AllocFactorMatrix,(T$4+1),FALSE)*$E2312</f>
        <v>2.4994197814668482</v>
      </c>
      <c r="U2311" s="5">
        <f ca="1">VLOOKUP(CONCATENATE($F2311," ",$G2311),AllocFactorMatrix,(U$4+1),FALSE)*$E2312</f>
        <v>67.874351228678393</v>
      </c>
      <c r="V2311" s="5">
        <f ca="1">VLOOKUP(CONCATENATE($F2311," ",$G2311),AllocFactorMatrix,(V$4+1),FALSE)*$E2312</f>
        <v>358.1842112041698</v>
      </c>
      <c r="W2311" s="5">
        <f ca="1">VLOOKUP(CONCATENATE($F2311," ",$G2311),AllocFactorMatrix,(W$4+1),FALSE)*$E2312</f>
        <v>54.123263373118967</v>
      </c>
      <c r="X2311" s="5">
        <f t="shared" ca="1" si="1151"/>
        <v>482.68124558743403</v>
      </c>
      <c r="Y2311" s="5">
        <f ca="1">VLOOKUP(CONCATENATE($F2311," ",$G2311),AllocFactorMatrix,(Y$4+1),FALSE)*$E2312</f>
        <v>116.05270088362067</v>
      </c>
      <c r="Z2311" s="5">
        <f ca="1">VLOOKUP(CONCATENATE($F2311," ",$G2311),AllocFactorMatrix,(Z$4+1),FALSE)*$E2312</f>
        <v>1.8561205239733991</v>
      </c>
      <c r="AA2311" s="5">
        <f t="shared" ca="1" si="1138"/>
        <v>117.90882140759408</v>
      </c>
      <c r="AB2311" s="5">
        <f ca="1">VLOOKUP(CONCATENATE($F2311," ",$G2311),AllocFactorMatrix,(AB$4+1),FALSE)*$E2312</f>
        <v>3.100843979116167</v>
      </c>
      <c r="AC2311" s="5">
        <f ca="1">VLOOKUP(CONCATENATE($F2311," ",$G2311),AllocFactorMatrix,(AC$4+1),FALSE)*$E2312</f>
        <v>13543.448367922303</v>
      </c>
      <c r="AD2311" s="5">
        <f ca="1">VLOOKUP(CONCATENATE($F2311," ",$G2311),AllocFactorMatrix,(AD$4+1),FALSE)*$E2312</f>
        <v>2276.1388730451126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85.880284694469552</v>
      </c>
      <c r="I2313" s="5">
        <f>VLOOKUP(CONCATENATE($F2313," ",$G2313),AllocFactorMatrix,(I$4+1),FALSE)*$E2320</f>
        <v>42.303167456091778</v>
      </c>
      <c r="J2313" s="5">
        <f>VLOOKUP(CONCATENATE($F2313," ",$G2313),AllocFactorMatrix,(J$4+1),FALSE)*$E2320</f>
        <v>2.0911967260469861</v>
      </c>
      <c r="K2313" s="5">
        <f>VLOOKUP(CONCATENATE($F2313," ",$G2313),AllocFactorMatrix,(K$4+1),FALSE)*$E2320</f>
        <v>7.6599337593835788</v>
      </c>
      <c r="L2313" s="5">
        <f>VLOOKUP(CONCATENATE($F2313," ",$G2313),AllocFactorMatrix,(L$4+1),FALSE)*$E2320</f>
        <v>0.24110751893389681</v>
      </c>
      <c r="M2313" s="5">
        <f>VLOOKUP(CONCATENATE($F2313," ",$G2313),AllocFactorMatrix,(M$4+1),FALSE)*$E2320</f>
        <v>2.2610291621970893E-2</v>
      </c>
      <c r="N2313" s="5">
        <f t="shared" si="1137"/>
        <v>7.9236515699394472</v>
      </c>
      <c r="O2313" s="5">
        <f>VLOOKUP(CONCATENATE($F2313," ",$G2313),AllocFactorMatrix,(O$4+1),FALSE)*$E2320</f>
        <v>5.8227412422716061</v>
      </c>
      <c r="P2313" s="5">
        <f>VLOOKUP(CONCATENATE($F2313," ",$G2313),AllocFactorMatrix,(P$4+1),FALSE)*$E2320</f>
        <v>1.0849463328766973</v>
      </c>
      <c r="Q2313" s="5">
        <f>VLOOKUP(CONCATENATE($F2313," ",$G2313),AllocFactorMatrix,(Q$4+1),FALSE)*$E2320</f>
        <v>0.49026704612574046</v>
      </c>
      <c r="R2313" s="5">
        <f>VLOOKUP(CONCATENATE($F2313," ",$G2313),AllocFactorMatrix,(R$4+1),FALSE)*$E2320</f>
        <v>2.2046761039370224E-2</v>
      </c>
      <c r="S2313" s="5">
        <f t="shared" si="1139"/>
        <v>7.4200013823134148</v>
      </c>
      <c r="T2313" s="5">
        <f>VLOOKUP(CONCATENATE($F2313," ",$G2313),AllocFactorMatrix,(T$4+1),FALSE)*$E2320</f>
        <v>0.20340326560542996</v>
      </c>
      <c r="U2313" s="5">
        <f>VLOOKUP(CONCATENATE($F2313," ",$G2313),AllocFactorMatrix,(U$4+1),FALSE)*$E2320</f>
        <v>3.3286597854096076</v>
      </c>
      <c r="V2313" s="5">
        <f>VLOOKUP(CONCATENATE($F2313," ",$G2313),AllocFactorMatrix,(V$4+1),FALSE)*$E2320</f>
        <v>17.592060496050802</v>
      </c>
      <c r="W2313" s="5">
        <f>VLOOKUP(CONCATENATE($F2313," ",$G2313),AllocFactorMatrix,(W$4+1),FALSE)*$E2320</f>
        <v>3.1768345501330768</v>
      </c>
      <c r="X2313" s="5">
        <f>SUBTOTAL(9,T2313:W2313)</f>
        <v>24.300958097198915</v>
      </c>
      <c r="Y2313" s="5">
        <f>VLOOKUP(CONCATENATE($F2313," ",$G2313),AllocFactorMatrix,(Y$4+1),FALSE)*$E2320</f>
        <v>1.7881545959727809</v>
      </c>
      <c r="Z2313" s="5">
        <f>VLOOKUP(CONCATENATE($F2313," ",$G2313),AllocFactorMatrix,(Z$4+1),FALSE)*$E2320</f>
        <v>2.9950905968253477E-2</v>
      </c>
      <c r="AA2313" s="5">
        <f t="shared" ref="AA2313:AA2344" si="1153">SUBTOTAL(9,Y2313:Z2313)</f>
        <v>1.8181055019410344</v>
      </c>
      <c r="AB2313" s="5">
        <f>VLOOKUP(CONCATENATE($F2313," ",$G2313),AllocFactorMatrix,(AB$4+1),FALSE)*$E2320</f>
        <v>2.3203960937975703E-2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11567.999999999996</v>
      </c>
      <c r="I2320" s="5">
        <f>VLOOKUP(CONCATENATE($F2320," ",$G2320),AllocFactorMatrix,(I$4+1),FALSE)*$E2320</f>
        <v>6833.1257591639187</v>
      </c>
      <c r="J2320" s="5">
        <f>VLOOKUP(CONCATENATE($F2320," ",$G2320),AllocFactorMatrix,(J$4+1),FALSE)*$E2320</f>
        <v>422.48863759547976</v>
      </c>
      <c r="K2320" s="5">
        <f>VLOOKUP(CONCATENATE($F2320," ",$G2320),AllocFactorMatrix,(K$4+1),FALSE)*$E2320</f>
        <v>1112.8816028717406</v>
      </c>
      <c r="L2320" s="5">
        <f>VLOOKUP(CONCATENATE($F2320," ",$G2320),AllocFactorMatrix,(L$4+1),FALSE)*$E2320</f>
        <v>37.629716544998416</v>
      </c>
      <c r="M2320" s="5">
        <f>VLOOKUP(CONCATENATE($F2320," ",$G2320),AllocFactorMatrix,(M$4+1),FALSE)*$E2320</f>
        <v>3.0663270501524669</v>
      </c>
      <c r="N2320" s="5">
        <f t="shared" si="1137"/>
        <v>1153.5776464668916</v>
      </c>
      <c r="O2320" s="5">
        <f>VLOOKUP(CONCATENATE($F2320," ",$G2320),AllocFactorMatrix,(O$4+1),FALSE)*$E2320</f>
        <v>799.48453794926888</v>
      </c>
      <c r="P2320" s="5">
        <f>VLOOKUP(CONCATENATE($F2320," ",$G2320),AllocFactorMatrix,(P$4+1),FALSE)*$E2320</f>
        <v>124.43905949025242</v>
      </c>
      <c r="Q2320" s="5">
        <f>VLOOKUP(CONCATENATE($F2320," ",$G2320),AllocFactorMatrix,(Q$4+1),FALSE)*$E2320</f>
        <v>34.951577744869581</v>
      </c>
      <c r="R2320" s="5">
        <f>VLOOKUP(CONCATENATE($F2320," ",$G2320),AllocFactorMatrix,(R$4+1),FALSE)*$E2320</f>
        <v>2.0860588154099204</v>
      </c>
      <c r="S2320" s="5">
        <f t="shared" si="1139"/>
        <v>960.96123399980081</v>
      </c>
      <c r="T2320" s="5">
        <f>VLOOKUP(CONCATENATE($F2320," ",$G2320),AllocFactorMatrix,(T$4+1),FALSE)*$E2320</f>
        <v>26.81948039458846</v>
      </c>
      <c r="U2320" s="5">
        <f>VLOOKUP(CONCATENATE($F2320," ",$G2320),AllocFactorMatrix,(U$4+1),FALSE)*$E2320</f>
        <v>376.15012089551669</v>
      </c>
      <c r="V2320" s="5">
        <f>VLOOKUP(CONCATENATE($F2320," ",$G2320),AllocFactorMatrix,(V$4+1),FALSE)*$E2320</f>
        <v>1047.0551366704331</v>
      </c>
      <c r="W2320" s="5">
        <f>VLOOKUP(CONCATENATE($F2320," ",$G2320),AllocFactorMatrix,(W$4+1),FALSE)*$E2320</f>
        <v>149.22707037814143</v>
      </c>
      <c r="X2320" s="5">
        <f t="shared" si="1154"/>
        <v>1599.2518083386797</v>
      </c>
      <c r="Y2320" s="5">
        <f>VLOOKUP(CONCATENATE($F2320," ",$G2320),AllocFactorMatrix,(Y$4+1),FALSE)*$E2320</f>
        <v>251.53749024489198</v>
      </c>
      <c r="Z2320" s="5">
        <f>VLOOKUP(CONCATENATE($F2320," ",$G2320),AllocFactorMatrix,(Z$4+1),FALSE)*$E2320</f>
        <v>3.3631623837309723</v>
      </c>
      <c r="AA2320" s="5">
        <f t="shared" si="1153"/>
        <v>254.90065262862296</v>
      </c>
      <c r="AB2320" s="5">
        <f>VLOOKUP(CONCATENATE($F2320," ",$G2320),AllocFactorMatrix,(AB$4+1),FALSE)*$E2320</f>
        <v>3.2065225490244811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1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36.470180626720115</v>
      </c>
      <c r="I2321" s="54">
        <f ca="1">VLOOKUP(CONCATENATE($F2321," ",$G2321),AllocFactorMatrix,(I$4+1),FALSE)*$E2328</f>
        <v>17.964590635613106</v>
      </c>
      <c r="J2321" s="54">
        <f ca="1">VLOOKUP(CONCATENATE($F2321," ",$G2321),AllocFactorMatrix,(J$4+1),FALSE)*$E2328</f>
        <v>0.88805390662439976</v>
      </c>
      <c r="K2321" s="54">
        <f ca="1">VLOOKUP(CONCATENATE($F2321," ",$G2321),AllocFactorMatrix,(K$4+1),FALSE)*$E2328</f>
        <v>3.2528905648984221</v>
      </c>
      <c r="L2321" s="54">
        <f ca="1">VLOOKUP(CONCATENATE($F2321," ",$G2321),AllocFactorMatrix,(L$4+1),FALSE)*$E2328</f>
        <v>0.10238944592769633</v>
      </c>
      <c r="M2321" s="54">
        <f ca="1">VLOOKUP(CONCATENATE($F2321," ",$G2321),AllocFactorMatrix,(M$4+1),FALSE)*$E2328</f>
        <v>9.6017546100332987E-3</v>
      </c>
      <c r="N2321" s="54">
        <f t="shared" ca="1" si="1137"/>
        <v>3.3648817654361514</v>
      </c>
      <c r="O2321" s="54">
        <f ca="1">VLOOKUP(CONCATENATE($F2321," ",$G2321),AllocFactorMatrix,(O$4+1),FALSE)*$E2328</f>
        <v>2.4727028514610097</v>
      </c>
      <c r="P2321" s="54">
        <f ca="1">VLOOKUP(CONCATENATE($F2321," ",$G2321),AllocFactorMatrix,(P$4+1),FALSE)*$E2328</f>
        <v>0.46073658082387381</v>
      </c>
      <c r="Q2321" s="54">
        <f ca="1">VLOOKUP(CONCATENATE($F2321," ",$G2321),AllocFactorMatrix,(Q$4+1),FALSE)*$E2328</f>
        <v>0.20819828195895243</v>
      </c>
      <c r="R2321" s="54">
        <f ca="1">VLOOKUP(CONCATENATE($F2321," ",$G2321),AllocFactorMatrix,(R$4+1),FALSE)*$E2328</f>
        <v>9.3624440137859283E-3</v>
      </c>
      <c r="S2321" s="54">
        <f t="shared" ca="1" si="1139"/>
        <v>3.1510001582576219</v>
      </c>
      <c r="T2321" s="54">
        <f ca="1">VLOOKUP(CONCATENATE($F2321," ",$G2321),AllocFactorMatrix,(T$4+1),FALSE)*$E2328</f>
        <v>8.6377844031209489E-2</v>
      </c>
      <c r="U2321" s="54">
        <f ca="1">VLOOKUP(CONCATENATE($F2321," ",$G2321),AllocFactorMatrix,(U$4+1),FALSE)*$E2328</f>
        <v>1.4135587003544881</v>
      </c>
      <c r="V2321" s="54">
        <f ca="1">VLOOKUP(CONCATENATE($F2321," ",$G2321),AllocFactorMatrix,(V$4+1),FALSE)*$E2328</f>
        <v>7.4706974501736436</v>
      </c>
      <c r="W2321" s="54">
        <f ca="1">VLOOKUP(CONCATENATE($F2321," ",$G2321),AllocFactorMatrix,(W$4+1),FALSE)*$E2328</f>
        <v>1.3490841381900949</v>
      </c>
      <c r="X2321" s="54">
        <f ca="1">SUBTOTAL(9,T2321:W2321)</f>
        <v>10.319718132749436</v>
      </c>
      <c r="Y2321" s="54">
        <f ca="1">VLOOKUP(CONCATENATE($F2321," ",$G2321),AllocFactorMatrix,(Y$4+1),FALSE)*$E2328</f>
        <v>0.75936312199750622</v>
      </c>
      <c r="Z2321" s="54">
        <f ca="1">VLOOKUP(CONCATENATE($F2321," ",$G2321),AllocFactorMatrix,(Z$4+1),FALSE)*$E2328</f>
        <v>1.2719042030218793E-2</v>
      </c>
      <c r="AA2321" s="54">
        <f t="shared" ca="1" si="1153"/>
        <v>0.772082164027725</v>
      </c>
      <c r="AB2321" s="54">
        <f ca="1">VLOOKUP(CONCATENATE($F2321," ",$G2321),AllocFactorMatrix,(AB$4+1),FALSE)*$E2328</f>
        <v>9.8538640116761066E-3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1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1.1885470592917989E-2</v>
      </c>
      <c r="L2322" s="54">
        <f ca="1">VLOOKUP(CONCATENATE($F2322," ",$G2322),AllocFactorMatrix,(L$4+1),FALSE)*$E2328</f>
        <v>3.7411241611714135E-4</v>
      </c>
      <c r="M2322" s="54">
        <f ca="1">VLOOKUP(CONCATENATE($F2322," ",$G2322),AllocFactorMatrix,(M$4+1),FALSE)*$E2328</f>
        <v>3.5083065286436775E-5</v>
      </c>
      <c r="N2322" s="54">
        <f t="shared" ca="1" si="1137"/>
        <v>1.2294666074321567E-2</v>
      </c>
      <c r="O2322" s="54">
        <f ca="1">VLOOKUP(CONCATENATE($F2322," ",$G2322),AllocFactorMatrix,(O$4+1),FALSE)*$E2328</f>
        <v>9.0348065634916399E-3</v>
      </c>
      <c r="P2322" s="54">
        <f ca="1">VLOOKUP(CONCATENATE($F2322," ",$G2322),AllocFactorMatrix,(P$4+1),FALSE)*$E2328</f>
        <v>1.6834476823645423E-3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3.4208667885871095E-5</v>
      </c>
      <c r="S2322" s="54">
        <f t="shared" ca="1" si="1139"/>
        <v>1.1513181575605935E-2</v>
      </c>
      <c r="T2322" s="54">
        <f ca="1">VLOOKUP(CONCATENATE($F2322," ",$G2322),AllocFactorMatrix,(T$4+1),FALSE)*$E2328</f>
        <v>3.1560893446307993E-4</v>
      </c>
      <c r="U2322" s="54">
        <f ca="1">VLOOKUP(CONCATENATE($F2322," ",$G2322),AllocFactorMatrix,(U$4+1),FALSE)*$E2328</f>
        <v>5.1648864384564001E-3</v>
      </c>
      <c r="V2322" s="54">
        <f ca="1">VLOOKUP(CONCATENATE($F2322," ",$G2322),AllocFactorMatrix,(V$4+1),FALSE)*$E2328</f>
        <v>2.7296569952515136E-2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3.770637343830413E-2</v>
      </c>
      <c r="Y2322" s="54">
        <f ca="1">VLOOKUP(CONCATENATE($F2322," ",$G2322),AllocFactorMatrix,(Y$4+1),FALSE)*$E2328</f>
        <v>2.7745747592125324E-3</v>
      </c>
      <c r="Z2322" s="54">
        <f ca="1">VLOOKUP(CONCATENATE($F2322," ",$G2322),AllocFactorMatrix,(Z$4+1),FALSE)*$E2328</f>
        <v>4.6473066647716758E-5</v>
      </c>
      <c r="AA2322" s="54">
        <f t="shared" ca="1" si="1153"/>
        <v>2.8210478258602492E-3</v>
      </c>
      <c r="AB2322" s="54">
        <f ca="1">VLOOKUP(CONCATENATE($F2322," ",$G2322),AllocFactorMatrix,(AB$4+1),FALSE)*$E2328</f>
        <v>3.6004227194481865E-5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1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2.9310662510383848E-2</v>
      </c>
      <c r="I2323" s="54">
        <f ca="1">VLOOKUP(CONCATENATE($F2323," ",$G2323),AllocFactorMatrix,(I$4+1),FALSE)*$E2328</f>
        <v>1.4270406996038154E-2</v>
      </c>
      <c r="J2323" s="54">
        <f ca="1">VLOOKUP(CONCATENATE($F2323," ",$G2323),AllocFactorMatrix,(J$4+1),FALSE)*$E2328</f>
        <v>6.8870850953749098E-4</v>
      </c>
      <c r="K2323" s="54">
        <f ca="1">VLOOKUP(CONCATENATE($F2323," ",$G2323),AllocFactorMatrix,(K$4+1),FALSE)*$E2328</f>
        <v>2.5054878830308982E-3</v>
      </c>
      <c r="L2323" s="54">
        <f ca="1">VLOOKUP(CONCATENATE($F2323," ",$G2323),AllocFactorMatrix,(L$4+1),FALSE)*$E2328</f>
        <v>7.7392163348370698E-5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2.5925188310226715E-3</v>
      </c>
      <c r="O2323" s="54">
        <f ca="1">VLOOKUP(CONCATENATE($F2323," ",$G2323),AllocFactorMatrix,(O$4+1),FALSE)*$E2328</f>
        <v>1.8929352559420845E-3</v>
      </c>
      <c r="P2323" s="54">
        <f ca="1">VLOOKUP(CONCATENATE($F2323," ",$G2323),AllocFactorMatrix,(P$4+1),FALSE)*$E2328</f>
        <v>3.5189445624343718E-4</v>
      </c>
      <c r="Q2323" s="54">
        <f ca="1">VLOOKUP(CONCATENATE($F2323," ",$G2323),AllocFactorMatrix,(Q$4+1),FALSE)*$E2328</f>
        <v>2.0938139442303294E-4</v>
      </c>
      <c r="R2323" s="54">
        <f ca="1">VLOOKUP(CONCATENATE($F2323," ",$G2323),AllocFactorMatrix,(R$4+1),FALSE)*$E2328</f>
        <v>0</v>
      </c>
      <c r="S2323" s="54">
        <f t="shared" ca="1" si="1139"/>
        <v>2.4542111066085549E-3</v>
      </c>
      <c r="T2323" s="54">
        <f ca="1">VLOOKUP(CONCATENATE($F2323," ",$G2323),AllocFactorMatrix,(T$4+1),FALSE)*$E2328</f>
        <v>6.6098048867282389E-5</v>
      </c>
      <c r="U2323" s="54">
        <f ca="1">VLOOKUP(CONCATENATE($F2323," ",$G2323),AllocFactorMatrix,(U$4+1),FALSE)*$E2328</f>
        <v>1.0820627982854906E-3</v>
      </c>
      <c r="V2323" s="54">
        <f ca="1">VLOOKUP(CONCATENATE($F2323," ",$G2323),AllocFactorMatrix,(V$4+1),FALSE)*$E2328</f>
        <v>7.538388617142195E-3</v>
      </c>
      <c r="W2323" s="54">
        <f ca="1">VLOOKUP(CONCATENATE($F2323," ",$G2323),AllocFactorMatrix,(W$4+1),FALSE)*$E2328</f>
        <v>0</v>
      </c>
      <c r="X2323" s="54">
        <f t="shared" ca="1" si="1155"/>
        <v>8.6865494642949688E-3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9.4972154327868974E-6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7.6078086510933231E-6</v>
      </c>
      <c r="AC2323" s="54">
        <f ca="1">VLOOKUP(CONCATENATE($F2323," ",$G2323),AllocFactorMatrix,(AC$4+1),FALSE)*$E2328</f>
        <v>2.5868175800929587E-5</v>
      </c>
      <c r="AD2323" s="54">
        <f ca="1">VLOOKUP(CONCATENATE($F2323," ",$G2323),AllocFactorMatrix,(AD$4+1),FALSE)*$E2328</f>
        <v>5.5763493282287866E-6</v>
      </c>
    </row>
    <row r="2324" spans="1:30" s="51" customFormat="1" hidden="1" outlineLevel="1">
      <c r="A2324" s="56"/>
      <c r="B2324" s="111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18.779296867418154</v>
      </c>
      <c r="I2324" s="54">
        <f ca="1">VLOOKUP(CONCATENATE($F2324," ",$G2324),AllocFactorMatrix,(I$4+1),FALSE)*$E2328</f>
        <v>12.551005043410616</v>
      </c>
      <c r="J2324" s="54">
        <f ca="1">VLOOKUP(CONCATENATE($F2324," ",$G2324),AllocFactorMatrix,(J$4+1),FALSE)*$E2328</f>
        <v>0.59162161288409443</v>
      </c>
      <c r="K2324" s="54">
        <f ca="1">VLOOKUP(CONCATENATE($F2324," ",$G2324),AllocFactorMatrix,(K$4+1),FALSE)*$E2328</f>
        <v>2.1482143861891991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2.2146053888132555</v>
      </c>
      <c r="O2324" s="54">
        <f ca="1">VLOOKUP(CONCATENATE($F2324," ",$G2324),AllocFactorMatrix,(O$4+1),FALSE)*$E2328</f>
        <v>1.6107853138721109</v>
      </c>
      <c r="P2324" s="54">
        <f ca="1">VLOOKUP(CONCATENATE($F2324," ",$G2324),AllocFactorMatrix,(P$4+1),FALSE)*$E2328</f>
        <v>0.30000887310489555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1.9107941869770064</v>
      </c>
      <c r="T2324" s="54">
        <f ca="1">VLOOKUP(CONCATENATE($F2324," ",$G2324),AllocFactorMatrix,(T$4+1),FALSE)*$E2328</f>
        <v>5.7423503788009152E-2</v>
      </c>
      <c r="U2324" s="54">
        <f ca="1">VLOOKUP(CONCATENATE($F2324," ",$G2324),AllocFactorMatrix,(U$4+1),FALSE)*$E2328</f>
        <v>0.92611117554888611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0.98353467933689531</v>
      </c>
      <c r="Y2324" s="54">
        <f ca="1">VLOOKUP(CONCATENATE($F2324," ",$G2324),AllocFactorMatrix,(Y$4+1),FALSE)*$E2328</f>
        <v>0.48572579676222705</v>
      </c>
      <c r="Z2324" s="54">
        <f ca="1">VLOOKUP(CONCATENATE($F2324," ",$G2324),AllocFactorMatrix,(Z$4+1),FALSE)*$E2328</f>
        <v>8.103807669799264E-3</v>
      </c>
      <c r="AA2324" s="54">
        <f t="shared" ca="1" si="1153"/>
        <v>0.49382960443202634</v>
      </c>
      <c r="AB2324" s="54">
        <f ca="1">VLOOKUP(CONCATENATE($F2324," ",$G2324),AllocFactorMatrix,(AB$4+1),FALSE)*$E2328</f>
        <v>6.5654420688118637E-3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4.8486171017643378E-3</v>
      </c>
    </row>
    <row r="2325" spans="1:30" s="51" customFormat="1" hidden="1" outlineLevel="1">
      <c r="A2325" s="56"/>
      <c r="B2325" s="111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7.7504467950618228</v>
      </c>
      <c r="I2325" s="54">
        <f ca="1">VLOOKUP(CONCATENATE($F2325," ",$G2325),AllocFactorMatrix,(I$4+1),FALSE)*$E2328</f>
        <v>5.7950203192457241</v>
      </c>
      <c r="J2325" s="54">
        <f ca="1">VLOOKUP(CONCATENATE($F2325," ",$G2325),AllocFactorMatrix,(J$4+1),FALSE)*$E2328</f>
        <v>0.2793797765181108</v>
      </c>
      <c r="K2325" s="54">
        <f ca="1">VLOOKUP(CONCATENATE($F2325," ",$G2325),AllocFactorMatrix,(K$4+1),FALSE)*$E2328</f>
        <v>0.84300521376465809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0.84300521376465809</v>
      </c>
      <c r="O2325" s="54">
        <f ca="1">VLOOKUP(CONCATENATE($F2325," ",$G2325),AllocFactorMatrix,(O$4+1),FALSE)*$E2328</f>
        <v>0.53716620338779852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0.53716620338779852</v>
      </c>
      <c r="T2325" s="54">
        <f ca="1">VLOOKUP(CONCATENATE($F2325," ",$G2325),AllocFactorMatrix,(T$4+1),FALSE)*$E2328</f>
        <v>1.4523847236671291E-2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1.4523847236671291E-2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1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3.6025331406870165</v>
      </c>
      <c r="J2326" s="54">
        <f ca="1">VLOOKUP(CONCATENATE($F2326," ",$G2326),AllocFactorMatrix,(J$4+1),FALSE)*$E2328</f>
        <v>0.23346742634618264</v>
      </c>
      <c r="K2326" s="54">
        <f ca="1">VLOOKUP(CONCATENATE($F2326," ",$G2326),AllocFactorMatrix,(K$4+1),FALSE)*$E2328</f>
        <v>0.78330852413151608</v>
      </c>
      <c r="L2326" s="54">
        <f ca="1">VLOOKUP(CONCATENATE($F2326," ",$G2326),AllocFactorMatrix,(L$4+1),FALSE)*$E2328</f>
        <v>2.4895323190079994E-2</v>
      </c>
      <c r="M2326" s="54">
        <f ca="1">VLOOKUP(CONCATENATE($F2326," ",$G2326),AllocFactorMatrix,(M$4+1),FALSE)*$E2328</f>
        <v>2.2950577665700666E-3</v>
      </c>
      <c r="N2326" s="54">
        <f t="shared" ca="1" si="1137"/>
        <v>0.81049890508816613</v>
      </c>
      <c r="O2326" s="54">
        <f ca="1">VLOOKUP(CONCATENATE($F2326," ",$G2326),AllocFactorMatrix,(O$4+1),FALSE)*$E2328</f>
        <v>0.7141533111572741</v>
      </c>
      <c r="P2326" s="54">
        <f ca="1">VLOOKUP(CONCATENATE($F2326," ",$G2326),AllocFactorMatrix,(P$4+1),FALSE)*$E2328</f>
        <v>0.13239028238920025</v>
      </c>
      <c r="Q2326" s="54">
        <f ca="1">VLOOKUP(CONCATENATE($F2326," ",$G2326),AllocFactorMatrix,(Q$4+1),FALSE)*$E2328</f>
        <v>6.0154755665665111E-2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0.90948556797398661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0.48053595701022556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0.5176192640130084</v>
      </c>
      <c r="X2326" s="54">
        <f t="shared" ca="1" si="1155"/>
        <v>3.7538065847556377</v>
      </c>
      <c r="Y2326" s="54">
        <f ca="1">VLOOKUP(CONCATENATE($F2326," ",$G2326),AllocFactorMatrix,(Y$4+1),FALSE)*$E2328</f>
        <v>0.19348565905111792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0.19663529713444008</v>
      </c>
      <c r="AB2326" s="54">
        <f ca="1">VLOOKUP(CONCATENATE($F2326," ",$G2326),AllocFactorMatrix,(AB$4+1),FALSE)*$E2328</f>
        <v>3.5131679238448775E-3</v>
      </c>
      <c r="AC2326" s="54">
        <f ca="1">VLOOKUP(CONCATENATE($F2326," ",$G2326),AllocFactorMatrix,(AC$4+1),FALSE)*$E2328</f>
        <v>7.5967551935821637E-2</v>
      </c>
      <c r="AD2326" s="54">
        <f ca="1">VLOOKUP(CONCATENATE($F2326," ",$G2326),AllocFactorMatrix,(AD$4+1),FALSE)*$E2328</f>
        <v>1.5033358341566383E-2</v>
      </c>
    </row>
    <row r="2327" spans="1:30" s="51" customFormat="1" hidden="1" outlineLevel="1">
      <c r="A2327" s="56"/>
      <c r="B2327" s="111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7.2365686401174996</v>
      </c>
      <c r="I2327" s="54">
        <f ca="1">VLOOKUP(CONCATENATE($F2327," ",$G2327),AllocFactorMatrix,(I$4+1),FALSE)*$E2328</f>
        <v>5.1705354744260248</v>
      </c>
      <c r="J2327" s="54">
        <f ca="1">VLOOKUP(CONCATENATE($F2327," ",$G2327),AllocFactorMatrix,(J$4+1),FALSE)*$E2328</f>
        <v>0.88484887590333672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4.2591236709404956E-2</v>
      </c>
      <c r="M2327" s="54">
        <f ca="1">VLOOKUP(CONCATENATE($F2327," ",$G2327),AllocFactorMatrix,(M$4+1),FALSE)*$E2328</f>
        <v>6.7292111546707785E-3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1.2210663214947881E-2</v>
      </c>
      <c r="Q2327" s="54">
        <f ca="1">VLOOKUP(CONCATENATE($F2327," ",$G2327),AllocFactorMatrix,(Q$4+1),FALSE)*$E2328</f>
        <v>2.3355187767164012E-2</v>
      </c>
      <c r="R2327" s="54">
        <f ca="1">VLOOKUP(CONCATENATE($F2327," ",$G2327),AllocFactorMatrix,(R$4+1),FALSE)*$E2328</f>
        <v>4.07628997450123E-3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7.2693858986767638E-3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6.1167122558089537E-3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2.0616073274597711E-4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3.7080291689232009E-4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0.1575401429887941</v>
      </c>
    </row>
    <row r="2328" spans="1:30" s="51" customFormat="1" collapsed="1">
      <c r="A2328" s="56"/>
      <c r="B2328" s="111"/>
      <c r="C2328" s="55"/>
      <c r="D2328" s="112" t="s">
        <v>534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79.999999999999986</v>
      </c>
      <c r="I2328" s="54">
        <f ca="1">VLOOKUP(CONCATENATE($F2328," ",$G2328),AllocFactorMatrix,(I$4+1),FALSE)*$E2328</f>
        <v>45.163594367738504</v>
      </c>
      <c r="J2328" s="54">
        <f ca="1">VLOOKUP(CONCATENATE($F2328," ",$G2328),AllocFactorMatrix,(J$4+1),FALSE)*$E2328</f>
        <v>2.8813050942697558</v>
      </c>
      <c r="K2328" s="54">
        <f ca="1">VLOOKUP(CONCATENATE($F2328," ",$G2328),AllocFactorMatrix,(K$4+1),FALSE)*$E2328</f>
        <v>7.2965984333308063</v>
      </c>
      <c r="L2328" s="54">
        <f ca="1">VLOOKUP(CONCATENATE($F2328," ",$G2328),AllocFactorMatrix,(L$4+1),FALSE)*$E2328</f>
        <v>0.23671851303070307</v>
      </c>
      <c r="M2328" s="54">
        <f ca="1">VLOOKUP(CONCATENATE($F2328," ",$G2328),AllocFactorMatrix,(M$4+1),FALSE)*$E2328</f>
        <v>1.8670745381203984E-2</v>
      </c>
      <c r="N2328" s="54">
        <f t="shared" ca="1" si="1137"/>
        <v>7.5519876917427133</v>
      </c>
      <c r="O2328" s="54">
        <f ca="1">VLOOKUP(CONCATENATE($F2328," ",$G2328),AllocFactorMatrix,(O$4+1),FALSE)*$E2328</f>
        <v>5.3932796045237126</v>
      </c>
      <c r="P2328" s="54">
        <f ca="1">VLOOKUP(CONCATENATE($F2328," ",$G2328),AllocFactorMatrix,(P$4+1),FALSE)*$E2328</f>
        <v>0.9073817416715253</v>
      </c>
      <c r="Q2328" s="54">
        <f ca="1">VLOOKUP(CONCATENATE($F2328," ",$G2328),AllocFactorMatrix,(Q$4+1),FALSE)*$E2328</f>
        <v>0.29267832544806849</v>
      </c>
      <c r="R2328" s="54">
        <f ca="1">VLOOKUP(CONCATENATE($F2328," ",$G2328),AllocFactorMatrix,(R$4+1),FALSE)*$E2328</f>
        <v>1.6260161418020155E-2</v>
      </c>
      <c r="S2328" s="54">
        <f t="shared" ca="1" si="1139"/>
        <v>6.6095998330613268</v>
      </c>
      <c r="T2328" s="54">
        <f ca="1">VLOOKUP(CONCATENATE($F2328," ",$G2328),AllocFactorMatrix,(T$4+1),FALSE)*$E2328</f>
        <v>0.18640526823697573</v>
      </c>
      <c r="U2328" s="54">
        <f ca="1">VLOOKUP(CONCATENATE($F2328," ",$G2328),AllocFactorMatrix,(U$4+1),FALSE)*$E2328</f>
        <v>2.833722168049019</v>
      </c>
      <c r="V2328" s="54">
        <f ca="1">VLOOKUP(CONCATENATE($F2328," ",$G2328),AllocFactorMatrix,(V$4+1),FALSE)*$E2328</f>
        <v>10.268180385735837</v>
      </c>
      <c r="W2328" s="54">
        <f ca="1">VLOOKUP(CONCATENATE($F2328," ",$G2328),AllocFactorMatrix,(W$4+1),FALSE)*$E2328</f>
        <v>1.8777494225717817</v>
      </c>
      <c r="X2328" s="54">
        <f t="shared" ca="1" si="1155"/>
        <v>15.166057244593613</v>
      </c>
      <c r="Y2328" s="54">
        <f ca="1">VLOOKUP(CONCATENATE($F2328," ",$G2328),AllocFactorMatrix,(Y$4+1),FALSE)*$E2328</f>
        <v>1.6530623917383978</v>
      </c>
      <c r="Z2328" s="54">
        <f ca="1">VLOOKUP(CONCATENATE($F2328," ",$G2328),AllocFactorMatrix,(Z$4+1),FALSE)*$E2328</f>
        <v>2.4234618798166706E-2</v>
      </c>
      <c r="AA2328" s="54">
        <f t="shared" ca="1" si="1153"/>
        <v>1.6772970105365645</v>
      </c>
      <c r="AB2328" s="54">
        <f ca="1">VLOOKUP(CONCATENATE($F2328," ",$G2328),AllocFactorMatrix,(AB$4+1),FALSE)*$E2328</f>
        <v>2.2402896369884462E-2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0.1887831818768396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1931947.6429024637</v>
      </c>
      <c r="I2329" s="5">
        <f ca="1">VLOOKUP(CONCATENATE($F2329," ",$G2329),AllocFactorMatrix,(I$4+1),FALSE)*$E2336</f>
        <v>951644.54734705552</v>
      </c>
      <c r="J2329" s="5">
        <f ca="1">VLOOKUP(CONCATENATE($F2329," ",$G2329),AllocFactorMatrix,(J$4+1),FALSE)*$E2336</f>
        <v>47043.190414481644</v>
      </c>
      <c r="K2329" s="5">
        <f ca="1">VLOOKUP(CONCATENATE($F2329," ",$G2329),AllocFactorMatrix,(K$4+1),FALSE)*$E2336</f>
        <v>172316.5104060618</v>
      </c>
      <c r="L2329" s="5">
        <f ca="1">VLOOKUP(CONCATENATE($F2329," ",$G2329),AllocFactorMatrix,(L$4+1),FALSE)*$E2336</f>
        <v>5423.9119554339322</v>
      </c>
      <c r="M2329" s="5">
        <f ca="1">VLOOKUP(CONCATENATE($F2329," ",$G2329),AllocFactorMatrix,(M$4+1),FALSE)*$E2336</f>
        <v>508.63710757140745</v>
      </c>
      <c r="N2329" s="5">
        <f t="shared" ref="N2329:N2336" ca="1" si="1157">SUBTOTAL(9,K2329:M2329)</f>
        <v>178249.05946906714</v>
      </c>
      <c r="O2329" s="5">
        <f ca="1">VLOOKUP(CONCATENATE($F2329," ",$G2329),AllocFactorMatrix,(O$4+1),FALSE)*$E2336</f>
        <v>130987.35359644207</v>
      </c>
      <c r="P2329" s="5">
        <f ca="1">VLOOKUP(CONCATENATE($F2329," ",$G2329),AllocFactorMatrix,(P$4+1),FALSE)*$E2336</f>
        <v>24406.760153786356</v>
      </c>
      <c r="Q2329" s="5">
        <f ca="1">VLOOKUP(CONCATENATE($F2329," ",$G2329),AllocFactorMatrix,(Q$4+1),FALSE)*$E2336</f>
        <v>11028.960459610273</v>
      </c>
      <c r="R2329" s="5">
        <f ca="1">VLOOKUP(CONCATENATE($F2329," ",$G2329),AllocFactorMatrix,(R$4+1),FALSE)*$E2336</f>
        <v>495.96002359768681</v>
      </c>
      <c r="S2329" s="5">
        <f t="shared" ref="S2329:S2336" ca="1" si="1158">SUBTOTAL(9,O2329:R2329)</f>
        <v>166919.0342334364</v>
      </c>
      <c r="T2329" s="5">
        <f ca="1">VLOOKUP(CONCATENATE($F2329," ",$G2329),AllocFactorMatrix,(T$4+1),FALSE)*$E2336</f>
        <v>4575.7237641106713</v>
      </c>
      <c r="U2329" s="5">
        <f ca="1">VLOOKUP(CONCATENATE($F2329," ",$G2329),AllocFactorMatrix,(U$4+1),FALSE)*$E2336</f>
        <v>74880.939779423425</v>
      </c>
      <c r="V2329" s="5">
        <f ca="1">VLOOKUP(CONCATENATE($F2329," ",$G2329),AllocFactorMatrix,(V$4+1),FALSE)*$E2336</f>
        <v>395747.87077215599</v>
      </c>
      <c r="W2329" s="5">
        <f ca="1">VLOOKUP(CONCATENATE($F2329," ",$G2329),AllocFactorMatrix,(W$4+1),FALSE)*$E2336</f>
        <v>71465.506231792257</v>
      </c>
      <c r="X2329" s="5">
        <f ca="1">SUBTOTAL(9,T2329:W2329)</f>
        <v>546670.04054748232</v>
      </c>
      <c r="Y2329" s="5">
        <f ca="1">VLOOKUP(CONCATENATE($F2329," ",$G2329),AllocFactorMatrix,(Y$4+1),FALSE)*$E2336</f>
        <v>40226.008438666599</v>
      </c>
      <c r="Z2329" s="5">
        <f ca="1">VLOOKUP(CONCATENATE($F2329," ",$G2329),AllocFactorMatrix,(Z$4+1),FALSE)*$E2336</f>
        <v>673.77026513149065</v>
      </c>
      <c r="AA2329" s="5">
        <f t="shared" ref="AA2329:AA2336" ca="1" si="1159">SUBTOTAL(9,Y2329:Z2329)</f>
        <v>40899.778703798089</v>
      </c>
      <c r="AB2329" s="5">
        <f ca="1">VLOOKUP(CONCATENATE($F2329," ",$G2329),AllocFactorMatrix,(AB$4+1),FALSE)*$E2336</f>
        <v>521.99218714292249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7058.9853666016261</v>
      </c>
      <c r="I2330" s="5">
        <f ca="1">VLOOKUP(CONCATENATE($F2330," ",$G2330),AllocFactorMatrix,(I$4+1),FALSE)*$E2336</f>
        <v>3477.1361214721278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629.61319363335224</v>
      </c>
      <c r="L2330" s="5">
        <f ca="1">VLOOKUP(CONCATENATE($F2330," ",$G2330),AllocFactorMatrix,(L$4+1),FALSE)*$E2336</f>
        <v>19.81798795831897</v>
      </c>
      <c r="M2330" s="5">
        <f ca="1">VLOOKUP(CONCATENATE($F2330," ",$G2330),AllocFactorMatrix,(M$4+1),FALSE)*$E2336</f>
        <v>1.8584674964912655</v>
      </c>
      <c r="N2330" s="5">
        <f t="shared" ca="1" si="1157"/>
        <v>651.28964908816249</v>
      </c>
      <c r="O2330" s="5">
        <f ca="1">VLOOKUP(CONCATENATE($F2330," ",$G2330),AllocFactorMatrix,(O$4+1),FALSE)*$E2336</f>
        <v>478.60397027013983</v>
      </c>
      <c r="P2330" s="5">
        <f ca="1">VLOOKUP(CONCATENATE($F2330," ",$G2330),AllocFactorMatrix,(P$4+1),FALSE)*$E2336</f>
        <v>89.177863284585726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1.8121477369520096</v>
      </c>
      <c r="S2330" s="5">
        <f t="shared" ca="1" si="1158"/>
        <v>609.89179721812479</v>
      </c>
      <c r="T2330" s="5">
        <f ca="1">VLOOKUP(CONCATENATE($F2330," ",$G2330),AllocFactorMatrix,(T$4+1),FALSE)*$E2336</f>
        <v>16.718862548439795</v>
      </c>
      <c r="U2330" s="5">
        <f ca="1">VLOOKUP(CONCATENATE($F2330," ",$G2330),AllocFactorMatrix,(U$4+1),FALSE)*$E2336</f>
        <v>273.60133701460438</v>
      </c>
      <c r="V2330" s="5">
        <f ca="1">VLOOKUP(CONCATENATE($F2330," ",$G2330),AllocFactorMatrix,(V$4+1),FALSE)*$E2336</f>
        <v>1445.9907538940677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1997.4329173779879</v>
      </c>
      <c r="Y2330" s="5">
        <f ca="1">VLOOKUP(CONCATENATE($F2330," ",$G2330),AllocFactorMatrix,(Y$4+1),FALSE)*$E2336</f>
        <v>146.97851982093121</v>
      </c>
      <c r="Z2330" s="5">
        <f ca="1">VLOOKUP(CONCATENATE($F2330," ",$G2330),AllocFactorMatrix,(Z$4+1),FALSE)*$E2336</f>
        <v>2.4618340251028266</v>
      </c>
      <c r="AA2330" s="5">
        <f t="shared" ca="1" si="1159"/>
        <v>149.44035384603404</v>
      </c>
      <c r="AB2330" s="5">
        <f ca="1">VLOOKUP(CONCATENATE($F2330," ",$G2330),AllocFactorMatrix,(AB$4+1),FALSE)*$E2336</f>
        <v>1.9072645286528058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1552.6839838944416</v>
      </c>
      <c r="I2331" s="5">
        <f ca="1">VLOOKUP(CONCATENATE($F2331," ",$G2331),AllocFactorMatrix,(I$4+1),FALSE)*$E2336</f>
        <v>755.95126444357777</v>
      </c>
      <c r="J2331" s="5">
        <f ca="1">VLOOKUP(CONCATENATE($F2331," ",$G2331),AllocFactorMatrix,(J$4+1),FALSE)*$E2336</f>
        <v>36.483196923707851</v>
      </c>
      <c r="K2331" s="5">
        <f ca="1">VLOOKUP(CONCATENATE($F2331," ",$G2331),AllocFactorMatrix,(K$4+1),FALSE)*$E2336</f>
        <v>132.72408654855482</v>
      </c>
      <c r="L2331" s="5">
        <f ca="1">VLOOKUP(CONCATENATE($F2331," ",$G2331),AllocFactorMatrix,(L$4+1),FALSE)*$E2336</f>
        <v>4.0997221563104134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137.33440741735481</v>
      </c>
      <c r="O2331" s="5">
        <f ca="1">VLOOKUP(CONCATENATE($F2331," ",$G2331),AllocFactorMatrix,(O$4+1),FALSE)*$E2336</f>
        <v>100.27512184035962</v>
      </c>
      <c r="P2331" s="5">
        <f ca="1">VLOOKUP(CONCATENATE($F2331," ",$G2331),AllocFactorMatrix,(P$4+1),FALSE)*$E2336</f>
        <v>18.641028193643283</v>
      </c>
      <c r="Q2331" s="5">
        <f ca="1">VLOOKUP(CONCATENATE($F2331," ",$G2331),AllocFactorMatrix,(Q$4+1),FALSE)*$E2336</f>
        <v>11.091633890259372</v>
      </c>
      <c r="R2331" s="5">
        <f ca="1">VLOOKUP(CONCATENATE($F2331," ",$G2331),AllocFactorMatrix,(R$4+1),FALSE)*$E2336</f>
        <v>0</v>
      </c>
      <c r="S2331" s="5">
        <f t="shared" ca="1" si="1158"/>
        <v>130.00778392426227</v>
      </c>
      <c r="T2331" s="5">
        <f ca="1">VLOOKUP(CONCATENATE($F2331," ",$G2331),AllocFactorMatrix,(T$4+1),FALSE)*$E2336</f>
        <v>3.5014350769636535</v>
      </c>
      <c r="U2331" s="5">
        <f ca="1">VLOOKUP(CONCATENATE($F2331," ",$G2331),AllocFactorMatrix,(U$4+1),FALSE)*$E2336</f>
        <v>57.320491335556696</v>
      </c>
      <c r="V2331" s="5">
        <f ca="1">VLOOKUP(CONCATENATE($F2331," ",$G2331),AllocFactorMatrix,(V$4+1),FALSE)*$E2336</f>
        <v>399.33369865188945</v>
      </c>
      <c r="W2331" s="5">
        <f ca="1">VLOOKUP(CONCATENATE($F2331," ",$G2331),AllocFactorMatrix,(W$4+1),FALSE)*$E2336</f>
        <v>0</v>
      </c>
      <c r="X2331" s="5">
        <f t="shared" ca="1" si="1160"/>
        <v>460.15562506440978</v>
      </c>
      <c r="Y2331" s="5">
        <f ca="1">VLOOKUP(CONCATENATE($F2331," ",$G2331),AllocFactorMatrix,(Y$4+1),FALSE)*$E2336</f>
        <v>30.179873858324683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30.682973175471105</v>
      </c>
      <c r="AB2331" s="5">
        <f ca="1">VLOOKUP(CONCATENATE($F2331," ",$G2331),AllocFactorMatrix,(AB$4+1),FALSE)*$E2336</f>
        <v>0.40301111040739446</v>
      </c>
      <c r="AC2331" s="5">
        <f ca="1">VLOOKUP(CONCATENATE($F2331," ",$G2331),AllocFactorMatrix,(AC$4+1),FALSE)*$E2336</f>
        <v>1.3703239305641732</v>
      </c>
      <c r="AD2331" s="5">
        <f ca="1">VLOOKUP(CONCATENATE($F2331," ",$G2331),AllocFactorMatrix,(AD$4+1),FALSE)*$E2336</f>
        <v>0.29539790468652843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994802.26571164513</v>
      </c>
      <c r="I2332" s="5">
        <f ca="1">VLOOKUP(CONCATENATE($F2332," ",$G2332),AllocFactorMatrix,(I$4+1),FALSE)*$E2336</f>
        <v>664868.78301635571</v>
      </c>
      <c r="J2332" s="5">
        <f ca="1">VLOOKUP(CONCATENATE($F2332," ",$G2332),AllocFactorMatrix,(J$4+1),FALSE)*$E2336</f>
        <v>31340.178766873643</v>
      </c>
      <c r="K2332" s="5">
        <f ca="1">VLOOKUP(CONCATENATE($F2332," ",$G2332),AllocFactorMatrix,(K$4+1),FALSE)*$E2336</f>
        <v>113798.11255463561</v>
      </c>
      <c r="L2332" s="5">
        <f ca="1">VLOOKUP(CONCATENATE($F2332," ",$G2332),AllocFactorMatrix,(L$4+1),FALSE)*$E2336</f>
        <v>3516.9538188550482</v>
      </c>
      <c r="M2332" s="5">
        <f ca="1">VLOOKUP(CONCATENATE($F2332," ",$G2332),AllocFactorMatrix,(M$4+1),FALSE)*$E2336</f>
        <v>0</v>
      </c>
      <c r="N2332" s="5">
        <f t="shared" ca="1" si="1157"/>
        <v>117315.06637349066</v>
      </c>
      <c r="O2332" s="5">
        <f ca="1">VLOOKUP(CONCATENATE($F2332," ",$G2332),AllocFactorMatrix,(O$4+1),FALSE)*$E2336</f>
        <v>85328.694206607193</v>
      </c>
      <c r="P2332" s="5">
        <f ca="1">VLOOKUP(CONCATENATE($F2332," ",$G2332),AllocFactorMatrix,(P$4+1),FALSE)*$E2336</f>
        <v>15892.475038091219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101221.16924469841</v>
      </c>
      <c r="T2332" s="5">
        <f ca="1">VLOOKUP(CONCATENATE($F2332," ",$G2332),AllocFactorMatrix,(T$4+1),FALSE)*$E2336</f>
        <v>3041.9153643885347</v>
      </c>
      <c r="U2332" s="5">
        <f ca="1">VLOOKUP(CONCATENATE($F2332," ",$G2332),AllocFactorMatrix,(U$4+1),FALSE)*$E2336</f>
        <v>49059.211441262589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52101.126805651125</v>
      </c>
      <c r="Y2332" s="5">
        <f ca="1">VLOOKUP(CONCATENATE($F2332," ",$G2332),AllocFactorMatrix,(Y$4+1),FALSE)*$E2336</f>
        <v>25730.52263591432</v>
      </c>
      <c r="Z2332" s="5">
        <f ca="1">VLOOKUP(CONCATENATE($F2332," ",$G2332),AllocFactorMatrix,(Z$4+1),FALSE)*$E2336</f>
        <v>429.28584002496081</v>
      </c>
      <c r="AA2332" s="5">
        <f t="shared" ca="1" si="1159"/>
        <v>26159.80847593928</v>
      </c>
      <c r="AB2332" s="5">
        <f ca="1">VLOOKUP(CONCATENATE($F2332," ",$G2332),AllocFactorMatrix,(AB$4+1),FALSE)*$E2336</f>
        <v>347.7934606158949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256.84749074774788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410567.13073118823</v>
      </c>
      <c r="I2333" s="5">
        <f ca="1">VLOOKUP(CONCATENATE($F2333," ",$G2333),AllocFactorMatrix,(I$4+1),FALSE)*$E2336</f>
        <v>306981.63962851546</v>
      </c>
      <c r="J2333" s="5">
        <f ca="1">VLOOKUP(CONCATENATE($F2333," ",$G2333),AllocFactorMatrix,(J$4+1),FALSE)*$E2336</f>
        <v>14799.682684415664</v>
      </c>
      <c r="K2333" s="5">
        <f ca="1">VLOOKUP(CONCATENATE($F2333," ",$G2333),AllocFactorMatrix,(K$4+1),FALSE)*$E2336</f>
        <v>44656.810240580053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44656.810240580053</v>
      </c>
      <c r="O2333" s="5">
        <f ca="1">VLOOKUP(CONCATENATE($F2333," ",$G2333),AllocFactorMatrix,(O$4+1),FALSE)*$E2336</f>
        <v>28455.493300233036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28455.493300233036</v>
      </c>
      <c r="T2333" s="5">
        <f ca="1">VLOOKUP(CONCATENATE($F2333," ",$G2333),AllocFactorMatrix,(T$4+1),FALSE)*$E2336</f>
        <v>769.3768430147212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769.3768430147212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108.91360028157574</v>
      </c>
      <c r="AC2333" s="5">
        <f ca="1">VLOOKUP(CONCATENATE($F2333," ",$G2333),AllocFactorMatrix,(AC$4+1),FALSE)*$E2336</f>
        <v>3698.035628022119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508594.00793223816</v>
      </c>
      <c r="I2334" s="5">
        <f ca="1">VLOOKUP(CONCATENATE($F2334," ",$G2334),AllocFactorMatrix,(I$4+1),FALSE)*$E2336</f>
        <v>190838.24894821257</v>
      </c>
      <c r="J2334" s="5">
        <f ca="1">VLOOKUP(CONCATENATE($F2334," ",$G2334),AllocFactorMatrix,(J$4+1),FALSE)*$E2336</f>
        <v>12367.551689435555</v>
      </c>
      <c r="K2334" s="5">
        <f ca="1">VLOOKUP(CONCATENATE($F2334," ",$G2334),AllocFactorMatrix,(K$4+1),FALSE)*$E2336</f>
        <v>41494.476606802244</v>
      </c>
      <c r="L2334" s="5">
        <f ca="1">VLOOKUP(CONCATENATE($F2334," ",$G2334),AllocFactorMatrix,(L$4+1),FALSE)*$E2336</f>
        <v>1318.7886687112241</v>
      </c>
      <c r="M2334" s="5">
        <f ca="1">VLOOKUP(CONCATENATE($F2334," ",$G2334),AllocFactorMatrix,(M$4+1),FALSE)*$E2336</f>
        <v>121.57689833873444</v>
      </c>
      <c r="N2334" s="5">
        <f t="shared" ca="1" si="1157"/>
        <v>42934.842173852201</v>
      </c>
      <c r="O2334" s="5">
        <f ca="1">VLOOKUP(CONCATENATE($F2334," ",$G2334),AllocFactorMatrix,(O$4+1),FALSE)*$E2336</f>
        <v>37831.093305593189</v>
      </c>
      <c r="P2334" s="5">
        <f ca="1">VLOOKUP(CONCATENATE($F2334," ",$G2334),AllocFactorMatrix,(P$4+1),FALSE)*$E2336</f>
        <v>7013.1567656019406</v>
      </c>
      <c r="Q2334" s="5">
        <f ca="1">VLOOKUP(CONCATENATE($F2334," ",$G2334),AllocFactorMatrix,(Q$4+1),FALSE)*$E2336</f>
        <v>3186.5989260417609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48178.497312234787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25455.599438287634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27420.0264393035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10249.583536895538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10416.430417456691</v>
      </c>
      <c r="AB2334" s="5">
        <f ca="1">VLOOKUP(CONCATENATE($F2334," ",$G2334),AllocFactorMatrix,(AB$4+1),FALSE)*$E2336</f>
        <v>186.10427403860803</v>
      </c>
      <c r="AC2334" s="5">
        <f ca="1">VLOOKUP(CONCATENATE($F2334," ",$G2334),AllocFactorMatrix,(AC$4+1),FALSE)*$E2336</f>
        <v>4024.2557173394571</v>
      </c>
      <c r="AD2334" s="5">
        <f ca="1">VLOOKUP(CONCATENATE($F2334," ",$G2334),AllocFactorMatrix,(AD$4+1),FALSE)*$E2336</f>
        <v>796.36735310321558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383345.28337196849</v>
      </c>
      <c r="I2335" s="5">
        <f ca="1">VLOOKUP(CONCATENATE($F2335," ",$G2335),AllocFactorMatrix,(I$4+1),FALSE)*$E2336</f>
        <v>273900.58537418587</v>
      </c>
      <c r="J2335" s="5">
        <f ca="1">VLOOKUP(CONCATENATE($F2335," ",$G2335),AllocFactorMatrix,(J$4+1),FALSE)*$E2336</f>
        <v>46873.409200334019</v>
      </c>
      <c r="K2335" s="5">
        <f ca="1">VLOOKUP(CONCATENATE($F2335," ",$G2335),AllocFactorMatrix,(K$4+1),FALSE)*$E2336</f>
        <v>13497.0155300228</v>
      </c>
      <c r="L2335" s="5">
        <f ca="1">VLOOKUP(CONCATENATE($F2335," ",$G2335),AllocFactorMatrix,(L$4+1),FALSE)*$E2336</f>
        <v>2256.2004891401571</v>
      </c>
      <c r="M2335" s="5">
        <f ca="1">VLOOKUP(CONCATENATE($F2335," ",$G2335),AllocFactorMatrix,(M$4+1),FALSE)*$E2336</f>
        <v>356.46885772027929</v>
      </c>
      <c r="N2335" s="5">
        <f t="shared" ca="1" si="1157"/>
        <v>16109.684876883237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646.83973621755933</v>
      </c>
      <c r="Q2335" s="5">
        <f ca="1">VLOOKUP(CONCATENATE($F2335," ",$G2335),AllocFactorMatrix,(Q$4+1),FALSE)*$E2336</f>
        <v>1237.2025359056977</v>
      </c>
      <c r="R2335" s="5">
        <f ca="1">VLOOKUP(CONCATENATE($F2335," ",$G2335),AllocFactorMatrix,(R$4+1),FALSE)*$E2336</f>
        <v>215.93473552074471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385.08372349566878</v>
      </c>
      <c r="V2335" s="5">
        <f ca="1">VLOOKUP(CONCATENATE($F2335," ",$G2335),AllocFactorMatrix,(V$4+1),FALSE)*$E2336</f>
        <v>1820.3932282922478</v>
      </c>
      <c r="W2335" s="5">
        <f ca="1">VLOOKUP(CONCATENATE($F2335," ",$G2335),AllocFactorMatrix,(W$4+1),FALSE)*$E2336</f>
        <v>324.02273917625723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10.921024652009105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19.642672697557785</v>
      </c>
      <c r="AC2335" s="5">
        <f ca="1">VLOOKUP(CONCATENATE($F2335," ",$G2335),AllocFactorMatrix,(AC$4+1),FALSE)*$E2336</f>
        <v>30230.704661490417</v>
      </c>
      <c r="AD2335" s="5">
        <f ca="1">VLOOKUP(CONCATENATE($F2335," ",$G2335),AllocFactorMatrix,(AD$4+1),FALSE)*$E2336</f>
        <v>8345.4291335954367</v>
      </c>
    </row>
    <row r="2336" spans="1:30" collapsed="1">
      <c r="D2336" s="95" t="s">
        <v>418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2392466.8917002403</v>
      </c>
      <c r="J2336" s="5">
        <f ca="1">VLOOKUP(CONCATENATE($F2336," ",$G2336),AllocFactorMatrix,(J$4+1),FALSE)*$E2336</f>
        <v>152632.38321553479</v>
      </c>
      <c r="K2336" s="5">
        <f ca="1">VLOOKUP(CONCATENATE($F2336," ",$G2336),AllocFactorMatrix,(K$4+1),FALSE)*$E2336</f>
        <v>386525.2626182845</v>
      </c>
      <c r="L2336" s="5">
        <f ca="1">VLOOKUP(CONCATENATE($F2336," ",$G2336),AllocFactorMatrix,(L$4+1),FALSE)*$E2336</f>
        <v>12539.772642254993</v>
      </c>
      <c r="M2336" s="5">
        <f ca="1">VLOOKUP(CONCATENATE($F2336," ",$G2336),AllocFactorMatrix,(M$4+1),FALSE)*$E2336</f>
        <v>989.05192983940208</v>
      </c>
      <c r="N2336" s="5">
        <f t="shared" ca="1" si="1157"/>
        <v>400054.08719037892</v>
      </c>
      <c r="O2336" s="5">
        <f ca="1">VLOOKUP(CONCATENATE($F2336," ",$G2336),AllocFactorMatrix,(O$4+1),FALSE)*$E2336</f>
        <v>285700.08813829621</v>
      </c>
      <c r="P2336" s="5">
        <f ca="1">VLOOKUP(CONCATENATE($F2336," ",$G2336),AllocFactorMatrix,(P$4+1),FALSE)*$E2336</f>
        <v>48067.050585175297</v>
      </c>
      <c r="Q2336" s="5">
        <f ca="1">VLOOKUP(CONCATENATE($F2336," ",$G2336),AllocFactorMatrix,(Q$4+1),FALSE)*$E2336</f>
        <v>15504.151371374437</v>
      </c>
      <c r="R2336" s="5">
        <f ca="1">VLOOKUP(CONCATENATE($F2336," ",$G2336),AllocFactorMatrix,(R$4+1),FALSE)*$E2336</f>
        <v>861.35522185327795</v>
      </c>
      <c r="S2336" s="5">
        <f t="shared" ca="1" si="1158"/>
        <v>350132.64531669923</v>
      </c>
      <c r="T2336" s="5">
        <f ca="1">VLOOKUP(CONCATENATE($F2336," ",$G2336),AllocFactorMatrix,(T$4+1),FALSE)*$E2336</f>
        <v>9874.5115161611975</v>
      </c>
      <c r="U2336" s="5">
        <f ca="1">VLOOKUP(CONCATENATE($F2336," ",$G2336),AllocFactorMatrix,(U$4+1),FALSE)*$E2336</f>
        <v>150111.7562108195</v>
      </c>
      <c r="V2336" s="5">
        <f ca="1">VLOOKUP(CONCATENATE($F2336," ",$G2336),AllocFactorMatrix,(V$4+1),FALSE)*$E2336</f>
        <v>543939.91343671945</v>
      </c>
      <c r="W2336" s="5">
        <f ca="1">VLOOKUP(CONCATENATE($F2336," ",$G2336),AllocFactorMatrix,(W$4+1),FALSE)*$E2336</f>
        <v>99470.677374192892</v>
      </c>
      <c r="X2336" s="5">
        <f t="shared" ca="1" si="1160"/>
        <v>803396.85853789304</v>
      </c>
      <c r="Y2336" s="5">
        <f ca="1">VLOOKUP(CONCATENATE($F2336," ",$G2336),AllocFactorMatrix,(Y$4+1),FALSE)*$E2336</f>
        <v>87568.252649395246</v>
      </c>
      <c r="Z2336" s="5">
        <f ca="1">VLOOKUP(CONCATENATE($F2336," ",$G2336),AllocFactorMatrix,(Z$4+1),FALSE)*$E2336</f>
        <v>1283.7889437118642</v>
      </c>
      <c r="AA2336" s="5">
        <f t="shared" ca="1" si="1159"/>
        <v>88852.041593107104</v>
      </c>
      <c r="AB2336" s="5">
        <f ca="1">VLOOKUP(CONCATENATE($F2336," ",$G2336),AllocFactorMatrix,(AB$4+1),FALSE)*$E2336</f>
        <v>1186.7564704156191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10000.477567675482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-26416.686268728627</v>
      </c>
      <c r="I2337" s="5">
        <f ca="1">VLOOKUP(CONCATENATE($F2337," ",$G2337),AllocFactorMatrix,(I$4+1),FALSE)*$E2344</f>
        <v>-11781.78516202599</v>
      </c>
      <c r="J2337" s="5">
        <f ca="1">VLOOKUP(CONCATENATE($F2337," ",$G2337),AllocFactorMatrix,(J$4+1),FALSE)*$E2344</f>
        <v>-780.21703429485649</v>
      </c>
      <c r="K2337" s="5">
        <f ca="1">VLOOKUP(CONCATENATE($F2337," ",$G2337),AllocFactorMatrix,(K$4+1),FALSE)*$E2344</f>
        <v>-2694.0438392600395</v>
      </c>
      <c r="L2337" s="5">
        <f ca="1">VLOOKUP(CONCATENATE($F2337," ",$G2337),AllocFactorMatrix,(L$4+1),FALSE)*$E2344</f>
        <v>-79.614960572901353</v>
      </c>
      <c r="M2337" s="5">
        <f ca="1">VLOOKUP(CONCATENATE($F2337," ",$G2337),AllocFactorMatrix,(M$4+1),FALSE)*$E2344</f>
        <v>-7.7548344658766171</v>
      </c>
      <c r="N2337" s="5">
        <f t="shared" ca="1" si="1137"/>
        <v>-2781.4136342988177</v>
      </c>
      <c r="O2337" s="5">
        <f ca="1">VLOOKUP(CONCATENATE($F2337," ",$G2337),AllocFactorMatrix,(O$4+1),FALSE)*$E2344</f>
        <v>-2065.2160734961262</v>
      </c>
      <c r="P2337" s="5">
        <f ca="1">VLOOKUP(CONCATENATE($F2337," ",$G2337),AllocFactorMatrix,(P$4+1),FALSE)*$E2344</f>
        <v>-394.87356805143207</v>
      </c>
      <c r="Q2337" s="5">
        <f ca="1">VLOOKUP(CONCATENATE($F2337," ",$G2337),AllocFactorMatrix,(Q$4+1),FALSE)*$E2344</f>
        <v>-170.04228306227358</v>
      </c>
      <c r="R2337" s="5">
        <f ca="1">VLOOKUP(CONCATENATE($F2337," ",$G2337),AllocFactorMatrix,(R$4+1),FALSE)*$E2344</f>
        <v>-7.4666961804816747</v>
      </c>
      <c r="S2337" s="5">
        <f t="shared" ca="1" si="1139"/>
        <v>-2637.5986207903134</v>
      </c>
      <c r="T2337" s="5">
        <f ca="1">VLOOKUP(CONCATENATE($F2337," ",$G2337),AllocFactorMatrix,(T$4+1),FALSE)*$E2344</f>
        <v>-61.525903516982325</v>
      </c>
      <c r="U2337" s="5">
        <f ca="1">VLOOKUP(CONCATENATE($F2337," ",$G2337),AllocFactorMatrix,(U$4+1),FALSE)*$E2344</f>
        <v>-1068.0952117061693</v>
      </c>
      <c r="V2337" s="5">
        <f ca="1">VLOOKUP(CONCATENATE($F2337," ",$G2337),AllocFactorMatrix,(V$4+1),FALSE)*$E2344</f>
        <v>-5752.5289183460227</v>
      </c>
      <c r="W2337" s="5">
        <f ca="1">VLOOKUP(CONCATENATE($F2337," ",$G2337),AllocFactorMatrix,(W$4+1),FALSE)*$E2344</f>
        <v>-939.27367961641482</v>
      </c>
      <c r="X2337" s="5">
        <f ca="1">SUBTOTAL(9,T2337:W2337)</f>
        <v>-7821.4237131855889</v>
      </c>
      <c r="Y2337" s="5">
        <f ca="1">VLOOKUP(CONCATENATE($F2337," ",$G2337),AllocFactorMatrix,(Y$4+1),FALSE)*$E2344</f>
        <v>-595.78307581207093</v>
      </c>
      <c r="Z2337" s="5">
        <f ca="1">VLOOKUP(CONCATENATE($F2337," ",$G2337),AllocFactorMatrix,(Z$4+1),FALSE)*$E2344</f>
        <v>-9.44536935432542</v>
      </c>
      <c r="AA2337" s="5">
        <f t="shared" ca="1" si="1153"/>
        <v>-605.22844516639634</v>
      </c>
      <c r="AB2337" s="5">
        <f ca="1">VLOOKUP(CONCATENATE($F2337," ",$G2337),AllocFactorMatrix,(AB$4+1),FALSE)*$E2344</f>
        <v>-9.0196589666641795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2100.0694708458873</v>
      </c>
      <c r="I2338" s="5">
        <f ca="1">VLOOKUP(CONCATENATE($F2338," ",$G2338),AllocFactorMatrix,(I$4+1),FALSE)*$E2344</f>
        <v>1618.2318239361321</v>
      </c>
      <c r="J2338" s="5">
        <f ca="1">VLOOKUP(CONCATENATE($F2338," ",$G2338),AllocFactorMatrix,(J$4+1),FALSE)*$E2344</f>
        <v>-14.730752369114246</v>
      </c>
      <c r="K2338" s="5">
        <f ca="1">VLOOKUP(CONCATENATE($F2338," ",$G2338),AllocFactorMatrix,(K$4+1),FALSE)*$E2344</f>
        <v>27.913386414003568</v>
      </c>
      <c r="L2338" s="5">
        <f ca="1">VLOOKUP(CONCATENATE($F2338," ",$G2338),AllocFactorMatrix,(L$4+1),FALSE)*$E2344</f>
        <v>2.2244378393317472</v>
      </c>
      <c r="M2338" s="5">
        <f ca="1">VLOOKUP(CONCATENATE($F2338," ",$G2338),AllocFactorMatrix,(M$4+1),FALSE)*$E2344</f>
        <v>-1.8902062707727485</v>
      </c>
      <c r="N2338" s="5">
        <f t="shared" ca="1" si="1137"/>
        <v>28.24761798256257</v>
      </c>
      <c r="O2338" s="5">
        <f ca="1">VLOOKUP(CONCATENATE($F2338," ",$G2338),AllocFactorMatrix,(O$4+1),FALSE)*$E2344</f>
        <v>21.92982262906213</v>
      </c>
      <c r="P2338" s="5">
        <f ca="1">VLOOKUP(CONCATENATE($F2338," ",$G2338),AllocFactorMatrix,(P$4+1),FALSE)*$E2344</f>
        <v>-0.69670128449874258</v>
      </c>
      <c r="Q2338" s="5">
        <f ca="1">VLOOKUP(CONCATENATE($F2338," ",$G2338),AllocFactorMatrix,(Q$4+1),FALSE)*$E2344</f>
        <v>3.1552604617636422</v>
      </c>
      <c r="R2338" s="5">
        <f ca="1">VLOOKUP(CONCATENATE($F2338," ",$G2338),AllocFactorMatrix,(R$4+1),FALSE)*$E2344</f>
        <v>0.22789496208321144</v>
      </c>
      <c r="S2338" s="5">
        <f t="shared" ca="1" si="1139"/>
        <v>24.616276768410241</v>
      </c>
      <c r="T2338" s="5">
        <f ca="1">VLOOKUP(CONCATENATE($F2338," ",$G2338),AllocFactorMatrix,(T$4+1),FALSE)*$E2344</f>
        <v>5.4511279949948257</v>
      </c>
      <c r="U2338" s="5">
        <f ca="1">VLOOKUP(CONCATENATE($F2338," ",$G2338),AllocFactorMatrix,(U$4+1),FALSE)*$E2344</f>
        <v>55.680035036685517</v>
      </c>
      <c r="V2338" s="5">
        <f ca="1">VLOOKUP(CONCATENATE($F2338," ",$G2338),AllocFactorMatrix,(V$4+1),FALSE)*$E2344</f>
        <v>269.07289249119214</v>
      </c>
      <c r="W2338" s="5">
        <f ca="1">VLOOKUP(CONCATENATE($F2338," ",$G2338),AllocFactorMatrix,(W$4+1),FALSE)*$E2344</f>
        <v>89.376166619280767</v>
      </c>
      <c r="X2338" s="5">
        <f t="shared" ref="X2338:X2344" ca="1" si="1161">SUBTOTAL(9,T2338:W2338)</f>
        <v>419.58022214215322</v>
      </c>
      <c r="Y2338" s="5">
        <f ca="1">VLOOKUP(CONCATENATE($F2338," ",$G2338),AllocFactorMatrix,(Y$4+1),FALSE)*$E2344</f>
        <v>23.754409848919433</v>
      </c>
      <c r="Z2338" s="5">
        <f ca="1">VLOOKUP(CONCATENATE($F2338," ",$G2338),AllocFactorMatrix,(Z$4+1),FALSE)*$E2344</f>
        <v>0.64812459376591314</v>
      </c>
      <c r="AA2338" s="5">
        <f t="shared" ca="1" si="1153"/>
        <v>24.402534442685347</v>
      </c>
      <c r="AB2338" s="5">
        <f ca="1">VLOOKUP(CONCATENATE($F2338," ",$G2338),AllocFactorMatrix,(AB$4+1),FALSE)*$E2344</f>
        <v>-0.2782520569412541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440.81406966225569</v>
      </c>
      <c r="I2339" s="5">
        <f ca="1">VLOOKUP(CONCATENATE($F2339," ",$G2339),AllocFactorMatrix,(I$4+1),FALSE)*$E2344</f>
        <v>340.62231994050336</v>
      </c>
      <c r="J2339" s="5">
        <f ca="1">VLOOKUP(CONCATENATE($F2339," ",$G2339),AllocFactorMatrix,(J$4+1),FALSE)*$E2344</f>
        <v>-2.714033931026969</v>
      </c>
      <c r="K2339" s="5">
        <f ca="1">VLOOKUP(CONCATENATE($F2339," ",$G2339),AllocFactorMatrix,(K$4+1),FALSE)*$E2344</f>
        <v>6.5402842143364754</v>
      </c>
      <c r="L2339" s="5">
        <f ca="1">VLOOKUP(CONCATENATE($F2339," ",$G2339),AllocFactorMatrix,(L$4+1),FALSE)*$E2344</f>
        <v>0.4735274202113694</v>
      </c>
      <c r="M2339" s="5">
        <f ca="1">VLOOKUP(CONCATENATE($F2339," ",$G2339),AllocFactorMatrix,(M$4+1),FALSE)*$E2344</f>
        <v>-0.64052148309020474</v>
      </c>
      <c r="N2339" s="5">
        <f t="shared" ca="1" si="1137"/>
        <v>6.3732901514576401</v>
      </c>
      <c r="O2339" s="5">
        <f ca="1">VLOOKUP(CONCATENATE($F2339," ",$G2339),AllocFactorMatrix,(O$4+1),FALSE)*$E2344</f>
        <v>5.0656731254452625</v>
      </c>
      <c r="P2339" s="5">
        <f ca="1">VLOOKUP(CONCATENATE($F2339," ",$G2339),AllocFactorMatrix,(P$4+1),FALSE)*$E2344</f>
        <v>-2.9112829926966803E-3</v>
      </c>
      <c r="Q2339" s="5">
        <f ca="1">VLOOKUP(CONCATENATE($F2339," ",$G2339),AllocFactorMatrix,(Q$4+1),FALSE)*$E2344</f>
        <v>0.91781473481025166</v>
      </c>
      <c r="R2339" s="5">
        <f ca="1">VLOOKUP(CONCATENATE($F2339," ",$G2339),AllocFactorMatrix,(R$4+1),FALSE)*$E2344</f>
        <v>0</v>
      </c>
      <c r="S2339" s="5">
        <f t="shared" ca="1" si="1139"/>
        <v>5.9805765772628172</v>
      </c>
      <c r="T2339" s="5">
        <f ca="1">VLOOKUP(CONCATENATE($F2339," ",$G2339),AllocFactorMatrix,(T$4+1),FALSE)*$E2344</f>
        <v>1.1128399088745342</v>
      </c>
      <c r="U2339" s="5">
        <f ca="1">VLOOKUP(CONCATENATE($F2339," ",$G2339),AllocFactorMatrix,(U$4+1),FALSE)*$E2344</f>
        <v>11.524295171873124</v>
      </c>
      <c r="V2339" s="5">
        <f ca="1">VLOOKUP(CONCATENATE($F2339," ",$G2339),AllocFactorMatrix,(V$4+1),FALSE)*$E2344</f>
        <v>73.599404984565766</v>
      </c>
      <c r="W2339" s="5">
        <f ca="1">VLOOKUP(CONCATENATE($F2339," ",$G2339),AllocFactorMatrix,(W$4+1),FALSE)*$E2344</f>
        <v>0</v>
      </c>
      <c r="X2339" s="5">
        <f t="shared" ca="1" si="1161"/>
        <v>86.23654006531342</v>
      </c>
      <c r="Y2339" s="5">
        <f ca="1">VLOOKUP(CONCATENATE($F2339," ",$G2339),AllocFactorMatrix,(Y$4+1),FALSE)*$E2344</f>
        <v>4.856599119086412</v>
      </c>
      <c r="Z2339" s="5">
        <f ca="1">VLOOKUP(CONCATENATE($F2339," ",$G2339),AllocFactorMatrix,(Z$4+1),FALSE)*$E2344</f>
        <v>0.12976297130289105</v>
      </c>
      <c r="AA2339" s="5">
        <f t="shared" ca="1" si="1153"/>
        <v>4.9863620903893029</v>
      </c>
      <c r="AB2339" s="5">
        <f ca="1">VLOOKUP(CONCATENATE($F2339," ",$G2339),AllocFactorMatrix,(AB$4+1),FALSE)*$E2344</f>
        <v>-5.3459411666010356E-2</v>
      </c>
      <c r="AC2339" s="5">
        <f ca="1">VLOOKUP(CONCATENATE($F2339," ",$G2339),AllocFactorMatrix,(AC$4+1),FALSE)*$E2344</f>
        <v>-0.50022518469161648</v>
      </c>
      <c r="AD2339" s="5">
        <f ca="1">VLOOKUP(CONCATENATE($F2339," ",$G2339),AllocFactorMatrix,(AD$4+1),FALSE)*$E2344</f>
        <v>-0.11730063528628958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-6941.9494474169478</v>
      </c>
      <c r="I2340" s="5">
        <f ca="1">VLOOKUP(CONCATENATE($F2340," ",$G2340),AllocFactorMatrix,(I$4+1),FALSE)*$E2344</f>
        <v>-3950.2594624467483</v>
      </c>
      <c r="J2340" s="5">
        <f ca="1">VLOOKUP(CONCATENATE($F2340," ",$G2340),AllocFactorMatrix,(J$4+1),FALSE)*$E2344</f>
        <v>-316.50847366380253</v>
      </c>
      <c r="K2340" s="5">
        <f ca="1">VLOOKUP(CONCATENATE($F2340," ",$G2340),AllocFactorMatrix,(K$4+1),FALSE)*$E2344</f>
        <v>-1047.5175397046473</v>
      </c>
      <c r="L2340" s="5">
        <f ca="1">VLOOKUP(CONCATENATE($F2340," ",$G2340),AllocFactorMatrix,(L$4+1),FALSE)*$E2344</f>
        <v>-29.801016439051921</v>
      </c>
      <c r="M2340" s="5">
        <f ca="1">VLOOKUP(CONCATENATE($F2340," ",$G2340),AllocFactorMatrix,(M$4+1),FALSE)*$E2344</f>
        <v>0</v>
      </c>
      <c r="N2340" s="5">
        <f t="shared" ca="1" si="1137"/>
        <v>-1077.3185561436992</v>
      </c>
      <c r="O2340" s="5">
        <f ca="1">VLOOKUP(CONCATENATE($F2340," ",$G2340),AllocFactorMatrix,(O$4+1),FALSE)*$E2344</f>
        <v>-792.06800053835536</v>
      </c>
      <c r="P2340" s="5">
        <f ca="1">VLOOKUP(CONCATENATE($F2340," ",$G2340),AllocFactorMatrix,(P$4+1),FALSE)*$E2344</f>
        <v>-153.81435754951539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-945.88235808787078</v>
      </c>
      <c r="T2340" s="5">
        <f ca="1">VLOOKUP(CONCATENATE($F2340," ",$G2340),AllocFactorMatrix,(T$4+1),FALSE)*$E2344</f>
        <v>-21.524814217449752</v>
      </c>
      <c r="U2340" s="5">
        <f ca="1">VLOOKUP(CONCATENATE($F2340," ",$G2340),AllocFactorMatrix,(U$4+1),FALSE)*$E2344</f>
        <v>-389.32824434292701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-410.85305856037678</v>
      </c>
      <c r="Y2340" s="5">
        <f ca="1">VLOOKUP(CONCATENATE($F2340," ",$G2340),AllocFactorMatrix,(Y$4+1),FALSE)*$E2344</f>
        <v>-215.57043419154604</v>
      </c>
      <c r="Z2340" s="5">
        <f ca="1">VLOOKUP(CONCATENATE($F2340," ",$G2340),AllocFactorMatrix,(Z$4+1),FALSE)*$E2344</f>
        <v>-3.2640214270271835</v>
      </c>
      <c r="AA2340" s="5">
        <f t="shared" ca="1" si="1153"/>
        <v>-218.83445561857323</v>
      </c>
      <c r="AB2340" s="5">
        <f ca="1">VLOOKUP(CONCATENATE($F2340," ",$G2340),AllocFactorMatrix,(AB$4+1),FALSE)*$E2344</f>
        <v>-3.7417985735443051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-3.2908367237139258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-2951.826157665233</v>
      </c>
      <c r="I2341" s="5">
        <f ca="1">VLOOKUP(CONCATENATE($F2341," ",$G2341),AllocFactorMatrix,(I$4+1),FALSE)*$E2344</f>
        <v>-1875.2076526764145</v>
      </c>
      <c r="J2341" s="5">
        <f ca="1">VLOOKUP(CONCATENATE($F2341," ",$G2341),AllocFactorMatrix,(J$4+1),FALSE)*$E2344</f>
        <v>-166.64515719571418</v>
      </c>
      <c r="K2341" s="5">
        <f ca="1">VLOOKUP(CONCATENATE($F2341," ",$G2341),AllocFactorMatrix,(K$4+1),FALSE)*$E2344</f>
        <v>-453.40487633811335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-453.40487633811335</v>
      </c>
      <c r="O2341" s="5">
        <f ca="1">VLOOKUP(CONCATENATE($F2341," ",$G2341),AllocFactorMatrix,(O$4+1),FALSE)*$E2344</f>
        <v>-291.16525383084195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-291.16525383084195</v>
      </c>
      <c r="T2341" s="5">
        <f ca="1">VLOOKUP(CONCATENATE($F2341," ",$G2341),AllocFactorMatrix,(T$4+1),FALSE)*$E2344</f>
        <v>-5.78989161733905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-5.78989161733905</v>
      </c>
      <c r="Y2341" s="5">
        <f ca="1">VLOOKUP(CONCATENATE($F2341," ",$G2341),AllocFactorMatrix,(Y$4+1),FALSE)*$E2344</f>
        <v>-95.791612103318485</v>
      </c>
      <c r="Z2341" s="5">
        <f ca="1">VLOOKUP(CONCATENATE($F2341," ",$G2341),AllocFactorMatrix,(Z$4+1),FALSE)*$E2344</f>
        <v>0</v>
      </c>
      <c r="AA2341" s="5">
        <f t="shared" ca="1" si="1153"/>
        <v>-95.791612103318485</v>
      </c>
      <c r="AB2341" s="5">
        <f ca="1">VLOOKUP(CONCATENATE($F2341," ",$G2341),AllocFactorMatrix,(AB$4+1),FALSE)*$E2344</f>
        <v>-1.3131907954034205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-8.78950268804922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-22430.024446659732</v>
      </c>
      <c r="I2342" s="5">
        <f ca="1">VLOOKUP(CONCATENATE($F2342," ",$G2342),AllocFactorMatrix,(I$4+1),FALSE)*$E2344</f>
        <v>-8535.4430448566764</v>
      </c>
      <c r="J2342" s="5">
        <f ca="1">VLOOKUP(CONCATENATE($F2342," ",$G2342),AllocFactorMatrix,(J$4+1),FALSE)*$E2344</f>
        <v>-544.11687604268423</v>
      </c>
      <c r="K2342" s="5">
        <f ca="1">VLOOKUP(CONCATENATE($F2342," ",$G2342),AllocFactorMatrix,(K$4+1),FALSE)*$E2344</f>
        <v>-1828.4549207001162</v>
      </c>
      <c r="L2342" s="5">
        <f ca="1">VLOOKUP(CONCATENATE($F2342," ",$G2342),AllocFactorMatrix,(L$4+1),FALSE)*$E2344</f>
        <v>-52.579366482614006</v>
      </c>
      <c r="M2342" s="5">
        <f ca="1">VLOOKUP(CONCATENATE($F2342," ",$G2342),AllocFactorMatrix,(M$4+1),FALSE)*$E2344</f>
        <v>-2.5046227215422516</v>
      </c>
      <c r="N2342" s="5">
        <f t="shared" ca="1" si="1137"/>
        <v>-1883.5389099042725</v>
      </c>
      <c r="O2342" s="5">
        <f ca="1">VLOOKUP(CONCATENATE($F2342," ",$G2342),AllocFactorMatrix,(O$4+1),FALSE)*$E2344</f>
        <v>-1698.7308890347474</v>
      </c>
      <c r="P2342" s="5">
        <f ca="1">VLOOKUP(CONCATENATE($F2342," ",$G2342),AllocFactorMatrix,(P$4+1),FALSE)*$E2344</f>
        <v>-319.34446701102092</v>
      </c>
      <c r="Q2342" s="5">
        <f ca="1">VLOOKUP(CONCATENATE($F2342," ",$G2342),AllocFactorMatrix,(Q$4+1),FALSE)*$E2344</f>
        <v>-140.80327598494668</v>
      </c>
      <c r="R2342" s="5">
        <f ca="1">VLOOKUP(CONCATENATE($F2342," ",$G2342),AllocFactorMatrix,(R$4+1),FALSE)*$E2344</f>
        <v>-6.5245560921135519</v>
      </c>
      <c r="S2342" s="5">
        <f t="shared" ca="1" si="1139"/>
        <v>-2165.4031881228284</v>
      </c>
      <c r="T2342" s="5">
        <f ca="1">VLOOKUP(CONCATENATE($F2342," ",$G2342),AllocFactorMatrix,(T$4+1),FALSE)*$E2344</f>
        <v>-63.49945621608498</v>
      </c>
      <c r="U2342" s="5">
        <f ca="1">VLOOKUP(CONCATENATE($F2342," ",$G2342),AllocFactorMatrix,(U$4+1),FALSE)*$E2344</f>
        <v>-1090.708706952272</v>
      </c>
      <c r="V2342" s="5">
        <f ca="1">VLOOKUP(CONCATENATE($F2342," ",$G2342),AllocFactorMatrix,(V$4+1),FALSE)*$E2344</f>
        <v>-6299.9577359962241</v>
      </c>
      <c r="W2342" s="5">
        <f ca="1">VLOOKUP(CONCATENATE($F2342," ",$G2342),AllocFactorMatrix,(W$4+1),FALSE)*$E2344</f>
        <v>-1149.3682201161901</v>
      </c>
      <c r="X2342" s="5">
        <f t="shared" ca="1" si="1161"/>
        <v>-8603.5341192807718</v>
      </c>
      <c r="Y2342" s="5">
        <f ca="1">VLOOKUP(CONCATENATE($F2342," ",$G2342),AllocFactorMatrix,(Y$4+1),FALSE)*$E2344</f>
        <v>-452.40534073420093</v>
      </c>
      <c r="Z2342" s="5">
        <f ca="1">VLOOKUP(CONCATENATE($F2342," ",$G2342),AllocFactorMatrix,(Z$4+1),FALSE)*$E2344</f>
        <v>-7.3596755382760861</v>
      </c>
      <c r="AA2342" s="5">
        <f t="shared" ca="1" si="1153"/>
        <v>-459.765016272477</v>
      </c>
      <c r="AB2342" s="5">
        <f ca="1">VLOOKUP(CONCATENATE($F2342," ",$G2342),AllocFactorMatrix,(AB$4+1),FALSE)*$E2344</f>
        <v>-8.3450106507267652</v>
      </c>
      <c r="AC2342" s="5">
        <f ca="1">VLOOKUP(CONCATENATE($F2342," ",$G2342),AllocFactorMatrix,(AC$4+1),FALSE)*$E2344</f>
        <v>-194.8611849675714</v>
      </c>
      <c r="AD2342" s="5">
        <f ca="1">VLOOKUP(CONCATENATE($F2342," ",$G2342),AllocFactorMatrix,(AD$4+1),FALSE)*$E2344</f>
        <v>-35.017096561725396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-2648.3972200376093</v>
      </c>
      <c r="I2343" s="5">
        <f ca="1">VLOOKUP(CONCATENATE($F2343," ",$G2343),AllocFactorMatrix,(I$4+1),FALSE)*$E2344</f>
        <v>-1252.487420760202</v>
      </c>
      <c r="J2343" s="5">
        <f ca="1">VLOOKUP(CONCATENATE($F2343," ",$G2343),AllocFactorMatrix,(J$4+1),FALSE)*$E2344</f>
        <v>-365.23398233946614</v>
      </c>
      <c r="K2343" s="5">
        <f ca="1">VLOOKUP(CONCATENATE($F2343," ",$G2343),AllocFactorMatrix,(K$4+1),FALSE)*$E2344</f>
        <v>-97.029754093593382</v>
      </c>
      <c r="L2343" s="5">
        <f ca="1">VLOOKUP(CONCATENATE($F2343," ",$G2343),AllocFactorMatrix,(L$4+1),FALSE)*$E2344</f>
        <v>-23.634505490385724</v>
      </c>
      <c r="M2343" s="5">
        <f ca="1">VLOOKUP(CONCATENATE($F2343," ",$G2343),AllocFactorMatrix,(M$4+1),FALSE)*$E2344</f>
        <v>-5.9749103069419078</v>
      </c>
      <c r="N2343" s="5">
        <f t="shared" ca="1" si="1137"/>
        <v>-126.63916989092101</v>
      </c>
      <c r="O2343" s="5">
        <f ca="1">VLOOKUP(CONCATENATE($F2343," ",$G2343),AllocFactorMatrix,(O$4+1),FALSE)*$E2344</f>
        <v>-24.150870488197775</v>
      </c>
      <c r="P2343" s="5">
        <f ca="1">VLOOKUP(CONCATENATE($F2343," ",$G2343),AllocFactorMatrix,(P$4+1),FALSE)*$E2344</f>
        <v>-7.1964105969646992</v>
      </c>
      <c r="Q2343" s="5">
        <f ca="1">VLOOKUP(CONCATENATE($F2343," ",$G2343),AllocFactorMatrix,(Q$4+1),FALSE)*$E2344</f>
        <v>-13.983183113311588</v>
      </c>
      <c r="R2343" s="5">
        <f ca="1">VLOOKUP(CONCATENATE($F2343," ",$G2343),AllocFactorMatrix,(R$4+1),FALSE)*$E2344</f>
        <v>-2.3565316560902843</v>
      </c>
      <c r="S2343" s="5">
        <f t="shared" ca="1" si="1139"/>
        <v>-47.686995854564344</v>
      </c>
      <c r="T2343" s="5">
        <f ca="1">VLOOKUP(CONCATENATE($F2343," ",$G2343),AllocFactorMatrix,(T$4+1),FALSE)*$E2344</f>
        <v>-0.13032582400667825</v>
      </c>
      <c r="U2343" s="5">
        <f ca="1">VLOOKUP(CONCATENATE($F2343," ",$G2343),AllocFactorMatrix,(U$4+1),FALSE)*$E2344</f>
        <v>-3.539133689501663</v>
      </c>
      <c r="V2343" s="5">
        <f ca="1">VLOOKUP(CONCATENATE($F2343," ",$G2343),AllocFactorMatrix,(V$4+1),FALSE)*$E2344</f>
        <v>-18.676595591305503</v>
      </c>
      <c r="W2343" s="5">
        <f ca="1">VLOOKUP(CONCATENATE($F2343," ",$G2343),AllocFactorMatrix,(W$4+1),FALSE)*$E2344</f>
        <v>-2.8221185370040476</v>
      </c>
      <c r="X2343" s="5">
        <f t="shared" ca="1" si="1161"/>
        <v>-25.168173641817891</v>
      </c>
      <c r="Y2343" s="5">
        <f ca="1">VLOOKUP(CONCATENATE($F2343," ",$G2343),AllocFactorMatrix,(Y$4+1),FALSE)*$E2344</f>
        <v>-6.0512699719380976</v>
      </c>
      <c r="Z2343" s="5">
        <f ca="1">VLOOKUP(CONCATENATE($F2343," ",$G2343),AllocFactorMatrix,(Z$4+1),FALSE)*$E2344</f>
        <v>-9.6782636728823201E-2</v>
      </c>
      <c r="AA2343" s="5">
        <f t="shared" ca="1" si="1153"/>
        <v>-6.1480526086669212</v>
      </c>
      <c r="AB2343" s="5">
        <f ca="1">VLOOKUP(CONCATENATE($F2343," ",$G2343),AllocFactorMatrix,(AB$4+1),FALSE)*$E2344</f>
        <v>-0.16168554385742012</v>
      </c>
      <c r="AC2343" s="5">
        <f ca="1">VLOOKUP(CONCATENATE($F2343," ",$G2343),AllocFactorMatrix,(AC$4+1),FALSE)*$E2344</f>
        <v>-706.18832479812772</v>
      </c>
      <c r="AD2343" s="5">
        <f ca="1">VLOOKUP(CONCATENATE($F2343," ",$G2343),AllocFactorMatrix,(AD$4+1),FALSE)*$E2344</f>
        <v>-118.68341459998599</v>
      </c>
    </row>
    <row r="2344" spans="4:30" collapsed="1">
      <c r="D2344" s="51" t="s">
        <v>535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2986.4519160705431</v>
      </c>
      <c r="I2345" s="5">
        <f ca="1">VLOOKUP(CONCATENATE($F2345," ",$G2345),AllocFactorMatrix,(I$4+1),FALSE)*$E2352</f>
        <v>1471.075415673768</v>
      </c>
      <c r="J2345" s="5">
        <f ca="1">VLOOKUP(CONCATENATE($F2345," ",$G2345),AllocFactorMatrix,(J$4+1),FALSE)*$E2352</f>
        <v>72.720514278705537</v>
      </c>
      <c r="K2345" s="5">
        <f ca="1">VLOOKUP(CONCATENATE($F2345," ",$G2345),AllocFactorMatrix,(K$4+1),FALSE)*$E2352</f>
        <v>266.37107613311952</v>
      </c>
      <c r="L2345" s="5">
        <f ca="1">VLOOKUP(CONCATENATE($F2345," ",$G2345),AllocFactorMatrix,(L$4+1),FALSE)*$E2352</f>
        <v>8.3844157534042338</v>
      </c>
      <c r="M2345" s="5">
        <f ca="1">VLOOKUP(CONCATENATE($F2345," ",$G2345),AllocFactorMatrix,(M$4+1),FALSE)*$E2352</f>
        <v>0.78626368062910179</v>
      </c>
      <c r="N2345" s="5">
        <f t="shared" ref="N2345:N2352" ca="1" si="1162">SUBTOTAL(9,K2345:M2345)</f>
        <v>275.54175556715285</v>
      </c>
      <c r="O2345" s="5">
        <f ca="1">VLOOKUP(CONCATENATE($F2345," ",$G2345),AllocFactorMatrix,(O$4+1),FALSE)*$E2352</f>
        <v>202.48345474901342</v>
      </c>
      <c r="P2345" s="5">
        <f ca="1">VLOOKUP(CONCATENATE($F2345," ",$G2345),AllocFactorMatrix,(P$4+1),FALSE)*$E2352</f>
        <v>37.728566762214967</v>
      </c>
      <c r="Q2345" s="5">
        <f ca="1">VLOOKUP(CONCATENATE($F2345," ",$G2345),AllocFactorMatrix,(Q$4+1),FALSE)*$E2352</f>
        <v>17.048836813913717</v>
      </c>
      <c r="R2345" s="5">
        <f ca="1">VLOOKUP(CONCATENATE($F2345," ",$G2345),AllocFactorMatrix,(R$4+1),FALSE)*$E2352</f>
        <v>0.7666671341788952</v>
      </c>
      <c r="S2345" s="5">
        <f t="shared" ref="S2345:S2352" ca="1" si="1163">SUBTOTAL(9,O2345:R2345)</f>
        <v>258.027525459321</v>
      </c>
      <c r="T2345" s="5">
        <f ca="1">VLOOKUP(CONCATENATE($F2345," ",$G2345),AllocFactorMatrix,(T$4+1),FALSE)*$E2352</f>
        <v>7.0732657031056672</v>
      </c>
      <c r="U2345" s="5">
        <f ca="1">VLOOKUP(CONCATENATE($F2345," ",$G2345),AllocFactorMatrix,(U$4+1),FALSE)*$E2352</f>
        <v>115.75278807527815</v>
      </c>
      <c r="V2345" s="5">
        <f ca="1">VLOOKUP(CONCATENATE($F2345," ",$G2345),AllocFactorMatrix,(V$4+1),FALSE)*$E2352</f>
        <v>611.75673745109418</v>
      </c>
      <c r="W2345" s="5">
        <f ca="1">VLOOKUP(CONCATENATE($F2345," ",$G2345),AllocFactorMatrix,(W$4+1),FALSE)*$E2352</f>
        <v>110.47312736604138</v>
      </c>
      <c r="X2345" s="5">
        <f ca="1">SUBTOTAL(9,T2345:W2345)</f>
        <v>845.0559185955193</v>
      </c>
      <c r="Y2345" s="5">
        <f ca="1">VLOOKUP(CONCATENATE($F2345," ",$G2345),AllocFactorMatrix,(Y$4+1),FALSE)*$E2352</f>
        <v>62.18234765257079</v>
      </c>
      <c r="Z2345" s="5">
        <f ca="1">VLOOKUP(CONCATENATE($F2345," ",$G2345),AllocFactorMatrix,(Z$4+1),FALSE)*$E2352</f>
        <v>1.0415305542495412</v>
      </c>
      <c r="AA2345" s="5">
        <f t="shared" ca="1" si="1138"/>
        <v>63.223878206820331</v>
      </c>
      <c r="AB2345" s="5">
        <f ca="1">VLOOKUP(CONCATENATE($F2345," ",$G2345),AllocFactorMatrix,(AB$4+1),FALSE)*$E2352</f>
        <v>0.80690828925612712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10.911952221401718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0.9732714731775719</v>
      </c>
      <c r="L2346" s="5">
        <f ca="1">VLOOKUP(CONCATENATE($F2346," ",$G2346),AllocFactorMatrix,(L$4+1),FALSE)*$E2352</f>
        <v>3.063513047479241E-2</v>
      </c>
      <c r="M2346" s="5">
        <f ca="1">VLOOKUP(CONCATENATE($F2346," ",$G2346),AllocFactorMatrix,(M$4+1),FALSE)*$E2352</f>
        <v>2.8728645086430913E-3</v>
      </c>
      <c r="N2346" s="5">
        <f t="shared" ca="1" si="1162"/>
        <v>1.0067794681610074</v>
      </c>
      <c r="O2346" s="5">
        <f ca="1">VLOOKUP(CONCATENATE($F2346," ",$G2346),AllocFactorMatrix,(O$4+1),FALSE)*$E2352</f>
        <v>0.73983772246792168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2.8012622915042692E-3</v>
      </c>
      <c r="S2346" s="5">
        <f t="shared" ca="1" si="1163"/>
        <v>0.94278565627243105</v>
      </c>
      <c r="T2346" s="5">
        <f ca="1">VLOOKUP(CONCATENATE($F2346," ",$G2346),AllocFactorMatrix,(T$4+1),FALSE)*$E2352</f>
        <v>2.5844426620845459E-2</v>
      </c>
      <c r="U2346" s="5">
        <f ca="1">VLOOKUP(CONCATENATE($F2346," ",$G2346),AllocFactorMatrix,(U$4+1),FALSE)*$E2352</f>
        <v>0.42293963822909852</v>
      </c>
      <c r="V2346" s="5">
        <f ca="1">VLOOKUP(CONCATENATE($F2346," ",$G2346),AllocFactorMatrix,(V$4+1),FALSE)*$E2352</f>
        <v>2.2352478719865831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3.0876806549291294</v>
      </c>
      <c r="Y2346" s="5">
        <f ca="1">VLOOKUP(CONCATENATE($F2346," ",$G2346),AllocFactorMatrix,(Y$4+1),FALSE)*$E2352</f>
        <v>0.22720299059501625</v>
      </c>
      <c r="Z2346" s="5">
        <f ca="1">VLOOKUP(CONCATENATE($F2346," ",$G2346),AllocFactorMatrix,(Z$4+1),FALSE)*$E2352</f>
        <v>3.8055632451149059E-3</v>
      </c>
      <c r="AA2346" s="5">
        <f t="shared" ca="1" si="1138"/>
        <v>0.23100855384013116</v>
      </c>
      <c r="AB2346" s="5">
        <f ca="1">VLOOKUP(CONCATENATE($F2346," ",$G2346),AllocFactorMatrix,(AB$4+1),FALSE)*$E2352</f>
        <v>2.9482961543881338E-3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2.400176876319057</v>
      </c>
      <c r="I2347" s="5">
        <f ca="1">VLOOKUP(CONCATENATE($F2347," ",$G2347),AllocFactorMatrix,(I$4+1),FALSE)*$E2352</f>
        <v>1.1685679528880744</v>
      </c>
      <c r="J2347" s="5">
        <f ca="1">VLOOKUP(CONCATENATE($F2347," ",$G2347),AllocFactorMatrix,(J$4+1),FALSE)*$E2352</f>
        <v>5.6396618074751291E-2</v>
      </c>
      <c r="K2347" s="5">
        <f ca="1">VLOOKUP(CONCATENATE($F2347," ",$G2347),AllocFactorMatrix,(K$4+1),FALSE)*$E2352</f>
        <v>0.20516813902169267</v>
      </c>
      <c r="L2347" s="5">
        <f ca="1">VLOOKUP(CONCATENATE($F2347," ",$G2347),AllocFactorMatrix,(L$4+1),FALSE)*$E2352</f>
        <v>6.3374507761897059E-3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0.21229488577536904</v>
      </c>
      <c r="O2347" s="5">
        <f ca="1">VLOOKUP(CONCATENATE($F2347," ",$G2347),AllocFactorMatrix,(O$4+1),FALSE)*$E2352</f>
        <v>0.15500773577095744</v>
      </c>
      <c r="P2347" s="5">
        <f ca="1">VLOOKUP(CONCATENATE($F2347," ",$G2347),AllocFactorMatrix,(P$4+1),FALSE)*$E2352</f>
        <v>2.8815757285634461E-2</v>
      </c>
      <c r="Q2347" s="5">
        <f ca="1">VLOOKUP(CONCATENATE($F2347," ",$G2347),AllocFactorMatrix,(Q$4+1),FALSE)*$E2352</f>
        <v>1.7145718935816109E-2</v>
      </c>
      <c r="R2347" s="5">
        <f ca="1">VLOOKUP(CONCATENATE($F2347," ",$G2347),AllocFactorMatrix,(R$4+1),FALSE)*$E2352</f>
        <v>0</v>
      </c>
      <c r="S2347" s="5">
        <f t="shared" ca="1" si="1163"/>
        <v>0.20096921199240803</v>
      </c>
      <c r="T2347" s="5">
        <f ca="1">VLOOKUP(CONCATENATE($F2347," ",$G2347),AllocFactorMatrix,(T$4+1),FALSE)*$E2352</f>
        <v>5.4126039766195866E-3</v>
      </c>
      <c r="U2347" s="5">
        <f ca="1">VLOOKUP(CONCATENATE($F2347," ",$G2347),AllocFactorMatrix,(U$4+1),FALSE)*$E2352</f>
        <v>8.8607417394603108E-2</v>
      </c>
      <c r="V2347" s="5">
        <f ca="1">VLOOKUP(CONCATENATE($F2347," ",$G2347),AllocFactorMatrix,(V$4+1),FALSE)*$E2352</f>
        <v>0.61729979788623146</v>
      </c>
      <c r="W2347" s="5">
        <f ca="1">VLOOKUP(CONCATENATE($F2347," ",$G2347),AllocFactorMatrix,(W$4+1),FALSE)*$E2352</f>
        <v>0</v>
      </c>
      <c r="X2347" s="5">
        <f t="shared" ca="1" si="1164"/>
        <v>0.71131981925745413</v>
      </c>
      <c r="Y2347" s="5">
        <f ca="1">VLOOKUP(CONCATENATE($F2347," ",$G2347),AllocFactorMatrix,(Y$4+1),FALSE)*$E2352</f>
        <v>4.6652787119817088E-2</v>
      </c>
      <c r="Z2347" s="5">
        <f ca="1">VLOOKUP(CONCATENATE($F2347," ",$G2347),AllocFactorMatrix,(Z$4+1),FALSE)*$E2352</f>
        <v>7.7770322875233709E-4</v>
      </c>
      <c r="AA2347" s="5">
        <f t="shared" ca="1" si="1138"/>
        <v>4.7430490348569422E-2</v>
      </c>
      <c r="AB2347" s="5">
        <f ca="1">VLOOKUP(CONCATENATE($F2347," ",$G2347),AllocFactorMatrix,(AB$4+1),FALSE)*$E2352</f>
        <v>6.2298443091640448E-4</v>
      </c>
      <c r="AC2347" s="5">
        <f ca="1">VLOOKUP(CONCATENATE($F2347," ",$G2347),AllocFactorMatrix,(AC$4+1),FALSE)*$E2352</f>
        <v>2.1182802458986215E-3</v>
      </c>
      <c r="AD2347" s="5">
        <f ca="1">VLOOKUP(CONCATENATE($F2347," ",$G2347),AllocFactorMatrix,(AD$4+1),FALSE)*$E2352</f>
        <v>4.5663330561533476E-4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1537.7896722307039</v>
      </c>
      <c r="I2348" s="5">
        <f ca="1">VLOOKUP(CONCATENATE($F2348," ",$G2348),AllocFactorMatrix,(I$4+1),FALSE)*$E2352</f>
        <v>1027.7704254922867</v>
      </c>
      <c r="J2348" s="5">
        <f ca="1">VLOOKUP(CONCATENATE($F2348," ",$G2348),AllocFactorMatrix,(J$4+1),FALSE)*$E2352</f>
        <v>48.446414825046283</v>
      </c>
      <c r="K2348" s="5">
        <f ca="1">VLOOKUP(CONCATENATE($F2348," ",$G2348),AllocFactorMatrix,(K$4+1),FALSE)*$E2352</f>
        <v>175.91190554906802</v>
      </c>
      <c r="L2348" s="5">
        <f ca="1">VLOOKUP(CONCATENATE($F2348," ",$G2348),AllocFactorMatrix,(L$4+1),FALSE)*$E2352</f>
        <v>5.4365932273774034</v>
      </c>
      <c r="M2348" s="5">
        <f ca="1">VLOOKUP(CONCATENATE($F2348," ",$G2348),AllocFactorMatrix,(M$4+1),FALSE)*$E2352</f>
        <v>0</v>
      </c>
      <c r="N2348" s="5">
        <f t="shared" ca="1" si="1162"/>
        <v>181.34849877644544</v>
      </c>
      <c r="O2348" s="5">
        <f ca="1">VLOOKUP(CONCATENATE($F2348," ",$G2348),AllocFactorMatrix,(O$4+1),FALSE)*$E2352</f>
        <v>131.90318238970249</v>
      </c>
      <c r="P2348" s="5">
        <f ca="1">VLOOKUP(CONCATENATE($F2348," ",$G2348),AllocFactorMatrix,(P$4+1),FALSE)*$E2352</f>
        <v>24.566976596377135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156.47015898607964</v>
      </c>
      <c r="T2348" s="5">
        <f ca="1">VLOOKUP(CONCATENATE($F2348," ",$G2348),AllocFactorMatrix,(T$4+1),FALSE)*$E2352</f>
        <v>4.7022671664405999</v>
      </c>
      <c r="U2348" s="5">
        <f ca="1">VLOOKUP(CONCATENATE($F2348," ",$G2348),AllocFactorMatrix,(U$4+1),FALSE)*$E2352</f>
        <v>75.836928887759413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80.539196054200019</v>
      </c>
      <c r="Y2348" s="5">
        <f ca="1">VLOOKUP(CONCATENATE($F2348," ",$G2348),AllocFactorMatrix,(Y$4+1),FALSE)*$E2352</f>
        <v>39.774871182366873</v>
      </c>
      <c r="Z2348" s="5">
        <f ca="1">VLOOKUP(CONCATENATE($F2348," ",$G2348),AllocFactorMatrix,(Z$4+1),FALSE)*$E2352</f>
        <v>0.66360055056068723</v>
      </c>
      <c r="AA2348" s="5">
        <f t="shared" ca="1" si="1138"/>
        <v>40.43847173292756</v>
      </c>
      <c r="AB2348" s="5">
        <f ca="1">VLOOKUP(CONCATENATE($F2348," ",$G2348),AllocFactorMatrix,(AB$4+1),FALSE)*$E2352</f>
        <v>0.53762763740983144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0.39704113292072724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634.664711930625</v>
      </c>
      <c r="I2349" s="5">
        <f ca="1">VLOOKUP(CONCATENATE($F2349," ",$G2349),AllocFactorMatrix,(I$4+1),FALSE)*$E2352</f>
        <v>474.53972639223423</v>
      </c>
      <c r="J2349" s="5">
        <f ca="1">VLOOKUP(CONCATENATE($F2349," ",$G2349),AllocFactorMatrix,(J$4+1),FALSE)*$E2352</f>
        <v>22.877711449626798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43.98719747991835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43.98719747991835</v>
      </c>
      <c r="T2349" s="5">
        <f ca="1">VLOOKUP(CONCATENATE($F2349," ",$G2349),AllocFactorMatrix,(T$4+1),FALSE)*$E2352</f>
        <v>1.1893215405929205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1.1893215405929205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0.16836130701678359</v>
      </c>
      <c r="AC2349" s="5">
        <f ca="1">VLOOKUP(CONCATENATE($F2349," ",$G2349),AllocFactorMatrix,(AC$4+1),FALSE)*$E2352</f>
        <v>5.7165139167083314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786.19705615278542</v>
      </c>
      <c r="I2350" s="5">
        <f ca="1">VLOOKUP(CONCATENATE($F2350," ",$G2350),AllocFactorMatrix,(I$4+1),FALSE)*$E2352</f>
        <v>295.00243255800808</v>
      </c>
      <c r="J2350" s="5">
        <f ca="1">VLOOKUP(CONCATENATE($F2350," ",$G2350),AllocFactorMatrix,(J$4+1),FALSE)*$E2352</f>
        <v>19.118063874923031</v>
      </c>
      <c r="K2350" s="5">
        <f ca="1">VLOOKUP(CONCATENATE($F2350," ",$G2350),AllocFactorMatrix,(K$4+1),FALSE)*$E2352</f>
        <v>64.143176769819519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0.18793654286000633</v>
      </c>
      <c r="N2350" s="5">
        <f t="shared" ca="1" si="1162"/>
        <v>66.369729090407191</v>
      </c>
      <c r="O2350" s="5">
        <f ca="1">VLOOKUP(CONCATENATE($F2350," ",$G2350),AllocFactorMatrix,(O$4+1),FALSE)*$E2352</f>
        <v>58.480229267391287</v>
      </c>
      <c r="P2350" s="5">
        <f ca="1">VLOOKUP(CONCATENATE($F2350," ",$G2350),AllocFactorMatrix,(P$4+1),FALSE)*$E2352</f>
        <v>10.841109249145635</v>
      </c>
      <c r="Q2350" s="5">
        <f ca="1">VLOOKUP(CONCATENATE($F2350," ",$G2350),AllocFactorMatrix,(Q$4+1),FALSE)*$E2352</f>
        <v>4.9259225545721517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74.475499447469829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39.349888179674849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15.844056905548419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0.28768453836384739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1.2310441311950171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592.58451451762187</v>
      </c>
      <c r="I2351" s="5">
        <f ca="1">VLOOKUP(CONCATENATE($F2351," ",$G2351),AllocFactorMatrix,(I$4+1),FALSE)*$E2352</f>
        <v>423.40222366206109</v>
      </c>
      <c r="J2351" s="5">
        <f ca="1">VLOOKUP(CONCATENATE($F2351," ",$G2351),AllocFactorMatrix,(J$4+1),FALSE)*$E2352</f>
        <v>72.458062325534485</v>
      </c>
      <c r="K2351" s="5">
        <f ca="1">VLOOKUP(CONCATENATE($F2351," ",$G2351),AllocFactorMatrix,(K$4+1),FALSE)*$E2352</f>
        <v>20.864016703016556</v>
      </c>
      <c r="L2351" s="5">
        <f ca="1">VLOOKUP(CONCATENATE($F2351," ",$G2351),AllocFactorMatrix,(L$4+1),FALSE)*$E2352</f>
        <v>3.4876898960413985</v>
      </c>
      <c r="M2351" s="5">
        <f ca="1">VLOOKUP(CONCATENATE($F2351," ",$G2351),AllocFactorMatrix,(M$4+1),FALSE)*$E2352</f>
        <v>0.55103827842810338</v>
      </c>
      <c r="N2351" s="5">
        <f t="shared" ca="1" si="1162"/>
        <v>24.902744877486057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0.99990068401404464</v>
      </c>
      <c r="Q2351" s="5">
        <f ca="1">VLOOKUP(CONCATENATE($F2351," ",$G2351),AllocFactorMatrix,(Q$4+1),FALSE)*$E2352</f>
        <v>1.9124979382836431</v>
      </c>
      <c r="R2351" s="5">
        <f ca="1">VLOOKUP(CONCATENATE($F2351," ",$G2351),AllocFactorMatrix,(R$4+1),FALSE)*$E2352</f>
        <v>0.33379719528696944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0.5952718377778935</v>
      </c>
      <c r="V2351" s="5">
        <f ca="1">VLOOKUP(CONCATENATE($F2351," ",$G2351),AllocFactorMatrix,(V$4+1),FALSE)*$E2352</f>
        <v>2.8140083736781127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3.9372392429831478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1.6881987002736201E-2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3.0364123857019861E-2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12.900568458994877</v>
      </c>
    </row>
    <row r="2352" spans="4:30" collapsed="1">
      <c r="D2352" s="1" t="s">
        <v>532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6551.0000000000009</v>
      </c>
      <c r="I2352" s="5">
        <f ca="1">VLOOKUP(CONCATENATE($F2352," ",$G2352),AllocFactorMatrix,(I$4+1),FALSE)*$E2352</f>
        <v>3698.3338337881869</v>
      </c>
      <c r="J2352" s="5">
        <f ca="1">VLOOKUP(CONCATENATE($F2352," ",$G2352),AllocFactorMatrix,(J$4+1),FALSE)*$E2352</f>
        <v>235.94287090701465</v>
      </c>
      <c r="K2352" s="5">
        <f ca="1">VLOOKUP(CONCATENATE($F2352," ",$G2352),AllocFactorMatrix,(K$4+1),FALSE)*$E2352</f>
        <v>597.50020420937642</v>
      </c>
      <c r="L2352" s="5">
        <f ca="1">VLOOKUP(CONCATENATE($F2352," ",$G2352),AllocFactorMatrix,(L$4+1),FALSE)*$E2352</f>
        <v>19.384287235801697</v>
      </c>
      <c r="M2352" s="5">
        <f ca="1">VLOOKUP(CONCATENATE($F2352," ",$G2352),AllocFactorMatrix,(M$4+1),FALSE)*$E2352</f>
        <v>1.5289006624033412</v>
      </c>
      <c r="N2352" s="5">
        <f t="shared" ca="1" si="1162"/>
        <v>618.41339210758144</v>
      </c>
      <c r="O2352" s="5">
        <f ca="1">VLOOKUP(CONCATENATE($F2352," ",$G2352),AllocFactorMatrix,(O$4+1),FALSE)*$E2352</f>
        <v>441.64218361543556</v>
      </c>
      <c r="P2352" s="5">
        <f ca="1">VLOOKUP(CONCATENATE($F2352," ",$G2352),AllocFactorMatrix,(P$4+1),FALSE)*$E2352</f>
        <v>74.303222371127035</v>
      </c>
      <c r="Q2352" s="5">
        <f ca="1">VLOOKUP(CONCATENATE($F2352," ",$G2352),AllocFactorMatrix,(Q$4+1),FALSE)*$E2352</f>
        <v>23.966696375128706</v>
      </c>
      <c r="R2352" s="5">
        <f ca="1">VLOOKUP(CONCATENATE($F2352," ",$G2352),AllocFactorMatrix,(R$4+1),FALSE)*$E2352</f>
        <v>1.3315039681181255</v>
      </c>
      <c r="S2352" s="5">
        <f t="shared" ca="1" si="1163"/>
        <v>541.24360632980938</v>
      </c>
      <c r="T2352" s="5">
        <f ca="1">VLOOKUP(CONCATENATE($F2352," ",$G2352),AllocFactorMatrix,(T$4+1),FALSE)*$E2352</f>
        <v>15.26426140275535</v>
      </c>
      <c r="U2352" s="5">
        <f ca="1">VLOOKUP(CONCATENATE($F2352," ",$G2352),AllocFactorMatrix,(U$4+1),FALSE)*$E2352</f>
        <v>232.04642403611402</v>
      </c>
      <c r="V2352" s="5">
        <f ca="1">VLOOKUP(CONCATENATE($F2352," ",$G2352),AllocFactorMatrix,(V$4+1),FALSE)*$E2352</f>
        <v>840.83562133694329</v>
      </c>
      <c r="W2352" s="5">
        <f ca="1">VLOOKUP(CONCATENATE($F2352," ",$G2352),AllocFactorMatrix,(W$4+1),FALSE)*$E2352</f>
        <v>153.76420584084678</v>
      </c>
      <c r="X2352" s="5">
        <f t="shared" ca="1" si="1164"/>
        <v>1241.9105126166596</v>
      </c>
      <c r="Y2352" s="5">
        <f ca="1">VLOOKUP(CONCATENATE($F2352," ",$G2352),AllocFactorMatrix,(Y$4+1),FALSE)*$E2352</f>
        <v>135.36514660347805</v>
      </c>
      <c r="Z2352" s="5">
        <f ca="1">VLOOKUP(CONCATENATE($F2352," ",$G2352),AllocFactorMatrix,(Z$4+1),FALSE)*$E2352</f>
        <v>1.984512346834876</v>
      </c>
      <c r="AA2352" s="5">
        <f t="shared" ca="1" si="1138"/>
        <v>137.34965895031291</v>
      </c>
      <c r="AB2352" s="5">
        <f ca="1">VLOOKUP(CONCATENATE($F2352," ",$G2352),AllocFactorMatrix,(AB$4+1),FALSE)*$E2352</f>
        <v>1.8345171764889139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15.458982805939703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177865.28499481213</v>
      </c>
      <c r="I2353" s="5">
        <f ca="1">VLOOKUP(CONCATENATE($F2353," ",$G2353),AllocFactorMatrix,(I$4+1),FALSE)*$E2360</f>
        <v>87613.413981213394</v>
      </c>
      <c r="J2353" s="5">
        <f ca="1">VLOOKUP(CONCATENATE($F2353," ",$G2353),AllocFactorMatrix,(J$4+1),FALSE)*$E2360</f>
        <v>4331.0441154431555</v>
      </c>
      <c r="K2353" s="5">
        <f ca="1">VLOOKUP(CONCATENATE($F2353," ",$G2353),AllocFactorMatrix,(K$4+1),FALSE)*$E2360</f>
        <v>15864.366379328972</v>
      </c>
      <c r="L2353" s="5">
        <f ca="1">VLOOKUP(CONCATENATE($F2353," ",$G2353),AllocFactorMatrix,(L$4+1),FALSE)*$E2360</f>
        <v>499.35392881075614</v>
      </c>
      <c r="M2353" s="5">
        <f ca="1">VLOOKUP(CONCATENATE($F2353," ",$G2353),AllocFactorMatrix,(M$4+1),FALSE)*$E2360</f>
        <v>46.827813594994353</v>
      </c>
      <c r="N2353" s="5">
        <f t="shared" ref="N2353:N2360" ca="1" si="1166">SUBTOTAL(9,K2353:M2353)</f>
        <v>16410.548121734722</v>
      </c>
      <c r="O2353" s="5">
        <f ca="1">VLOOKUP(CONCATENATE($F2353," ",$G2353),AllocFactorMatrix,(O$4+1),FALSE)*$E2360</f>
        <v>12059.386321228389</v>
      </c>
      <c r="P2353" s="5">
        <f ca="1">VLOOKUP(CONCATENATE($F2353," ",$G2353),AllocFactorMatrix,(P$4+1),FALSE)*$E2360</f>
        <v>2247.0150091807641</v>
      </c>
      <c r="Q2353" s="5">
        <f ca="1">VLOOKUP(CONCATENATE($F2353," ",$G2353),AllocFactorMatrix,(Q$4+1),FALSE)*$E2360</f>
        <v>1015.3842432282373</v>
      </c>
      <c r="R2353" s="5">
        <f ca="1">VLOOKUP(CONCATENATE($F2353," ",$G2353),AllocFactorMatrix,(R$4+1),FALSE)*$E2360</f>
        <v>45.660694412353635</v>
      </c>
      <c r="S2353" s="5">
        <f t="shared" ref="S2353:S2360" ca="1" si="1167">SUBTOTAL(9,O2353:R2353)</f>
        <v>15367.446268049745</v>
      </c>
      <c r="T2353" s="5">
        <f ca="1">VLOOKUP(CONCATENATE($F2353," ",$G2353),AllocFactorMatrix,(T$4+1),FALSE)*$E2360</f>
        <v>421.26525237421657</v>
      </c>
      <c r="U2353" s="5">
        <f ca="1">VLOOKUP(CONCATENATE($F2353," ",$G2353),AllocFactorMatrix,(U$4+1),FALSE)*$E2360</f>
        <v>6893.9340791539862</v>
      </c>
      <c r="V2353" s="5">
        <f ca="1">VLOOKUP(CONCATENATE($F2353," ",$G2353),AllocFactorMatrix,(V$4+1),FALSE)*$E2360</f>
        <v>36434.635317150409</v>
      </c>
      <c r="W2353" s="5">
        <f ca="1">VLOOKUP(CONCATENATE($F2353," ",$G2353),AllocFactorMatrix,(W$4+1),FALSE)*$E2360</f>
        <v>6579.4912610154988</v>
      </c>
      <c r="X2353" s="5">
        <f ca="1">SUBTOTAL(9,T2353:W2353)</f>
        <v>50329.325909694111</v>
      </c>
      <c r="Y2353" s="5">
        <f ca="1">VLOOKUP(CONCATENATE($F2353," ",$G2353),AllocFactorMatrix,(Y$4+1),FALSE)*$E2360</f>
        <v>3703.4184034087566</v>
      </c>
      <c r="Z2353" s="5">
        <f ca="1">VLOOKUP(CONCATENATE($F2353," ",$G2353),AllocFactorMatrix,(Z$4+1),FALSE)*$E2360</f>
        <v>62.030842641574104</v>
      </c>
      <c r="AA2353" s="5">
        <f t="shared" ref="AA2353:AA2360" ca="1" si="1168">SUBTOTAL(9,Y2353:Z2353)</f>
        <v>3765.4492460503307</v>
      </c>
      <c r="AB2353" s="5">
        <f ca="1">VLOOKUP(CONCATENATE($F2353," ",$G2353),AllocFactorMatrix,(AB$4+1),FALSE)*$E2360</f>
        <v>48.057352626677023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94272.517148378072</v>
      </c>
      <c r="I2354" s="5">
        <f ca="1">VLOOKUP(CONCATENATE($F2354," ",$G2354),AllocFactorMatrix,(I$4+1),FALSE)*$E2360</f>
        <v>46437.038414847491</v>
      </c>
      <c r="J2354" s="5">
        <f ca="1">VLOOKUP(CONCATENATE($F2354," ",$G2354),AllocFactorMatrix,(J$4+1),FALSE)*$E2360</f>
        <v>2295.5487387851203</v>
      </c>
      <c r="K2354" s="5">
        <f ca="1">VLOOKUP(CONCATENATE($F2354," ",$G2354),AllocFactorMatrix,(K$4+1),FALSE)*$E2360</f>
        <v>8408.4634704690397</v>
      </c>
      <c r="L2354" s="5">
        <f ca="1">VLOOKUP(CONCATENATE($F2354," ",$G2354),AllocFactorMatrix,(L$4+1),FALSE)*$E2360</f>
        <v>264.66857666067352</v>
      </c>
      <c r="M2354" s="5">
        <f ca="1">VLOOKUP(CONCATENATE($F2354," ",$G2354),AllocFactorMatrix,(M$4+1),FALSE)*$E2360</f>
        <v>24.819772224152228</v>
      </c>
      <c r="N2354" s="5">
        <f t="shared" ca="1" si="1166"/>
        <v>8697.9518193538661</v>
      </c>
      <c r="O2354" s="5">
        <f ca="1">VLOOKUP(CONCATENATE($F2354," ",$G2354),AllocFactorMatrix,(O$4+1),FALSE)*$E2360</f>
        <v>6391.7402645495367</v>
      </c>
      <c r="P2354" s="5">
        <f ca="1">VLOOKUP(CONCATENATE($F2354," ",$G2354),AllocFactorMatrix,(P$4+1),FALSE)*$E2360</f>
        <v>1190.9674279150934</v>
      </c>
      <c r="Q2354" s="5">
        <f ca="1">VLOOKUP(CONCATENATE($F2354," ",$G2354),AllocFactorMatrix,(Q$4+1),FALSE)*$E2360</f>
        <v>538.17600486075139</v>
      </c>
      <c r="R2354" s="5">
        <f ca="1">VLOOKUP(CONCATENATE($F2354," ",$G2354),AllocFactorMatrix,(R$4+1),FALSE)*$E2360</f>
        <v>24.201173360619595</v>
      </c>
      <c r="S2354" s="5">
        <f t="shared" ca="1" si="1167"/>
        <v>8145.0848706860006</v>
      </c>
      <c r="T2354" s="5">
        <f ca="1">VLOOKUP(CONCATENATE($F2354," ",$G2354),AllocFactorMatrix,(T$4+1),FALSE)*$E2360</f>
        <v>223.2798588528531</v>
      </c>
      <c r="U2354" s="5">
        <f ca="1">VLOOKUP(CONCATENATE($F2354," ",$G2354),AllocFactorMatrix,(U$4+1),FALSE)*$E2360</f>
        <v>3653.9368472930978</v>
      </c>
      <c r="V2354" s="5">
        <f ca="1">VLOOKUP(CONCATENATE($F2354," ",$G2354),AllocFactorMatrix,(V$4+1),FALSE)*$E2360</f>
        <v>19311.158907884397</v>
      </c>
      <c r="W2354" s="5">
        <f ca="1">VLOOKUP(CONCATENATE($F2354," ",$G2354),AllocFactorMatrix,(W$4+1),FALSE)*$E2360</f>
        <v>3487.2752305194281</v>
      </c>
      <c r="X2354" s="5">
        <f t="shared" ref="X2354:X2360" ca="1" si="1169">SUBTOTAL(9,T2354:W2354)</f>
        <v>26675.650844549775</v>
      </c>
      <c r="Y2354" s="5">
        <f ca="1">VLOOKUP(CONCATENATE($F2354," ",$G2354),AllocFactorMatrix,(Y$4+1),FALSE)*$E2360</f>
        <v>1962.8932928263891</v>
      </c>
      <c r="Z2354" s="5">
        <f ca="1">VLOOKUP(CONCATENATE($F2354," ",$G2354),AllocFactorMatrix,(Z$4+1),FALSE)*$E2360</f>
        <v>32.877712347447122</v>
      </c>
      <c r="AA2354" s="5">
        <f t="shared" ca="1" si="1168"/>
        <v>1995.7710051738363</v>
      </c>
      <c r="AB2354" s="5">
        <f ca="1">VLOOKUP(CONCATENATE($F2354," ",$G2354),AllocFactorMatrix,(AB$4+1),FALSE)*$E2360</f>
        <v>25.471454981989343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10082.460645588393</v>
      </c>
      <c r="J2355" s="5">
        <f ca="1">VLOOKUP(CONCATENATE($F2355," ",$G2355),AllocFactorMatrix,(J$4+1),FALSE)*$E2360</f>
        <v>486.59274018052866</v>
      </c>
      <c r="K2355" s="5">
        <f ca="1">VLOOKUP(CONCATENATE($F2355," ",$G2355),AllocFactorMatrix,(K$4+1),FALSE)*$E2360</f>
        <v>1770.2005966382649</v>
      </c>
      <c r="L2355" s="5">
        <f ca="1">VLOOKUP(CONCATENATE($F2355," ",$G2355),AllocFactorMatrix,(L$4+1),FALSE)*$E2360</f>
        <v>54.679830887341147</v>
      </c>
      <c r="M2355" s="5">
        <f ca="1">VLOOKUP(CONCATENATE($F2355," ",$G2355),AllocFactorMatrix,(M$4+1),FALSE)*$E2360</f>
        <v>6.8100837534199066</v>
      </c>
      <c r="N2355" s="5">
        <f t="shared" ca="1" si="1166"/>
        <v>1831.6905112790257</v>
      </c>
      <c r="O2355" s="5">
        <f ca="1">VLOOKUP(CONCATENATE($F2355," ",$G2355),AllocFactorMatrix,(O$4+1),FALSE)*$E2360</f>
        <v>1337.4142186681493</v>
      </c>
      <c r="P2355" s="5">
        <f ca="1">VLOOKUP(CONCATENATE($F2355," ",$G2355),AllocFactorMatrix,(P$4+1),FALSE)*$E2360</f>
        <v>248.6237433494498</v>
      </c>
      <c r="Q2355" s="5">
        <f ca="1">VLOOKUP(CONCATENATE($F2355," ",$G2355),AllocFactorMatrix,(Q$4+1),FALSE)*$E2360</f>
        <v>147.93408974073009</v>
      </c>
      <c r="R2355" s="5">
        <f ca="1">VLOOKUP(CONCATENATE($F2355," ",$G2355),AllocFactorMatrix,(R$4+1),FALSE)*$E2360</f>
        <v>0</v>
      </c>
      <c r="S2355" s="5">
        <f t="shared" ca="1" si="1167"/>
        <v>1733.9720517583291</v>
      </c>
      <c r="T2355" s="5">
        <f ca="1">VLOOKUP(CONCATENATE($F2355," ",$G2355),AllocFactorMatrix,(T$4+1),FALSE)*$E2360</f>
        <v>46.700208104756378</v>
      </c>
      <c r="U2355" s="5">
        <f ca="1">VLOOKUP(CONCATENATE($F2355," ",$G2355),AllocFactorMatrix,(U$4+1),FALSE)*$E2360</f>
        <v>764.50906990932901</v>
      </c>
      <c r="V2355" s="5">
        <f ca="1">VLOOKUP(CONCATENATE($F2355," ",$G2355),AllocFactorMatrix,(V$4+1),FALSE)*$E2360</f>
        <v>5326.092422212545</v>
      </c>
      <c r="W2355" s="5">
        <f ca="1">VLOOKUP(CONCATENATE($F2355," ",$G2355),AllocFactorMatrix,(W$4+1),FALSE)*$E2360</f>
        <v>0</v>
      </c>
      <c r="X2355" s="5">
        <f t="shared" ca="1" si="1169"/>
        <v>6137.3017002266306</v>
      </c>
      <c r="Y2355" s="5">
        <f ca="1">VLOOKUP(CONCATENATE($F2355," ",$G2355),AllocFactorMatrix,(Y$4+1),FALSE)*$E2360</f>
        <v>402.52249685613407</v>
      </c>
      <c r="Z2355" s="5">
        <f ca="1">VLOOKUP(CONCATENATE($F2355," ",$G2355),AllocFactorMatrix,(Z$4+1),FALSE)*$E2360</f>
        <v>6.7100609583407742</v>
      </c>
      <c r="AA2355" s="5">
        <f t="shared" ca="1" si="1168"/>
        <v>409.23255781447483</v>
      </c>
      <c r="AB2355" s="5">
        <f ca="1">VLOOKUP(CONCATENATE($F2355," ",$G2355),AllocFactorMatrix,(AB$4+1),FALSE)*$E2360</f>
        <v>5.3751397101085381</v>
      </c>
      <c r="AC2355" s="5">
        <f ca="1">VLOOKUP(CONCATENATE($F2355," ",$G2355),AllocFactorMatrix,(AC$4+1),FALSE)*$E2360</f>
        <v>18.27662410458537</v>
      </c>
      <c r="AD2355" s="5">
        <f ca="1">VLOOKUP(CONCATENATE($F2355," ",$G2355),AllocFactorMatrix,(AD$4+1),FALSE)*$E2360</f>
        <v>3.939854179599021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95018.738447043055</v>
      </c>
      <c r="I2356" s="5">
        <f ca="1">VLOOKUP(CONCATENATE($F2356," ",$G2356),AllocFactorMatrix,(I$4+1),FALSE)*$E2360</f>
        <v>63505.075503463828</v>
      </c>
      <c r="J2356" s="5">
        <f ca="1">VLOOKUP(CONCATENATE($F2356," ",$G2356),AllocFactorMatrix,(J$4+1),FALSE)*$E2360</f>
        <v>2993.4634768878959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335.92255120675594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8150.1873852742829</v>
      </c>
      <c r="P2356" s="5">
        <f ca="1">VLOOKUP(CONCATENATE($F2356," ",$G2356),AllocFactorMatrix,(P$4+1),FALSE)*$E2360</f>
        <v>1517.9729489661861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9668.1603342404687</v>
      </c>
      <c r="T2356" s="5">
        <f ca="1">VLOOKUP(CONCATENATE($F2356," ",$G2356),AllocFactorMatrix,(T$4+1),FALSE)*$E2360</f>
        <v>290.54915770633863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2457.656043534123</v>
      </c>
      <c r="Z2356" s="5">
        <f ca="1">VLOOKUP(CONCATENATE($F2356," ",$G2356),AllocFactorMatrix,(Z$4+1),FALSE)*$E2360</f>
        <v>41.00332333196998</v>
      </c>
      <c r="AA2356" s="5">
        <f t="shared" ca="1" si="1168"/>
        <v>2498.659366866093</v>
      </c>
      <c r="AB2356" s="5">
        <f ca="1">VLOOKUP(CONCATENATE($F2356," ",$G2356),AllocFactorMatrix,(AB$4+1),FALSE)*$E2360</f>
        <v>33.219562325999668</v>
      </c>
      <c r="AC2356" s="5">
        <f ca="1">VLOOKUP(CONCATENATE($F2356," ",$G2356),AllocFactorMatrix,(AC$4+1),FALSE)*$E2360</f>
        <v>113.80560534924366</v>
      </c>
      <c r="AD2356" s="5">
        <f ca="1">VLOOKUP(CONCATENATE($F2356," ",$G2356),AllocFactorMatrix,(AD$4+1),FALSE)*$E2360</f>
        <v>24.532839726376064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48895.244836024482</v>
      </c>
      <c r="I2357" s="5">
        <f ca="1">VLOOKUP(CONCATENATE($F2357," ",$G2357),AllocFactorMatrix,(I$4+1),FALSE)*$E2360</f>
        <v>36559.045540418585</v>
      </c>
      <c r="J2357" s="5">
        <f ca="1">VLOOKUP(CONCATENATE($F2357," ",$G2357),AllocFactorMatrix,(J$4+1),FALSE)*$E2360</f>
        <v>1762.5232372139474</v>
      </c>
      <c r="K2357" s="5">
        <f ca="1">VLOOKUP(CONCATENATE($F2357," ",$G2357),AllocFactorMatrix,(K$4+1),FALSE)*$E2360</f>
        <v>5318.2671160752525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5318.2671160752525</v>
      </c>
      <c r="O2357" s="5">
        <f ca="1">VLOOKUP(CONCATENATE($F2357," ",$G2357),AllocFactorMatrix,(O$4+1),FALSE)*$E2360</f>
        <v>3388.8205063247101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3388.8205063247101</v>
      </c>
      <c r="T2357" s="5">
        <f ca="1">VLOOKUP(CONCATENATE($F2357," ",$G2357),AllocFactorMatrix,(T$4+1),FALSE)*$E2360</f>
        <v>91.626597198309767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91.626597198309767</v>
      </c>
      <c r="Y2357" s="5">
        <f ca="1">VLOOKUP(CONCATENATE($F2357," ",$G2357),AllocFactorMatrix,(Y$4+1),FALSE)*$E2360</f>
        <v>1249.9464255913163</v>
      </c>
      <c r="Z2357" s="5">
        <f ca="1">VLOOKUP(CONCATENATE($F2357," ",$G2357),AllocFactorMatrix,(Z$4+1),FALSE)*$E2360</f>
        <v>0</v>
      </c>
      <c r="AA2357" s="5">
        <f t="shared" ca="1" si="1168"/>
        <v>1249.9464255913163</v>
      </c>
      <c r="AB2357" s="5">
        <f ca="1">VLOOKUP(CONCATENATE($F2357," ",$G2357),AllocFactorMatrix,(AB$4+1),FALSE)*$E2360</f>
        <v>12.970734267637313</v>
      </c>
      <c r="AC2357" s="5">
        <f ca="1">VLOOKUP(CONCATENATE($F2357," ",$G2357),AllocFactorMatrix,(AC$4+1),FALSE)*$E2360</f>
        <v>440.40631582577788</v>
      </c>
      <c r="AD2357" s="5">
        <f ca="1">VLOOKUP(CONCATENATE($F2357," ",$G2357),AllocFactorMatrix,(AD$4+1),FALSE)*$E2360</f>
        <v>71.638363108950713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1502.887319979661</v>
      </c>
      <c r="I2358" s="5">
        <f ca="1">VLOOKUP(CONCATENATE($F2358," ",$G2358),AllocFactorMatrix,(I$4+1),FALSE)*$E2360</f>
        <v>563.92403378374649</v>
      </c>
      <c r="J2358" s="5">
        <f ca="1">VLOOKUP(CONCATENATE($F2358," ",$G2358),AllocFactorMatrix,(J$4+1),FALSE)*$E2360</f>
        <v>36.545921350536524</v>
      </c>
      <c r="K2358" s="5">
        <f ca="1">VLOOKUP(CONCATENATE($F2358," ",$G2358),AllocFactorMatrix,(K$4+1),FALSE)*$E2360</f>
        <v>122.61552784527575</v>
      </c>
      <c r="L2358" s="5">
        <f ca="1">VLOOKUP(CONCATENATE($F2358," ",$G2358),AllocFactorMatrix,(L$4+1),FALSE)*$E2360</f>
        <v>3.8969998407905431</v>
      </c>
      <c r="M2358" s="5">
        <f ca="1">VLOOKUP(CONCATENATE($F2358," ",$G2358),AllocFactorMatrix,(M$4+1),FALSE)*$E2360</f>
        <v>0.35925782857450461</v>
      </c>
      <c r="N2358" s="5">
        <f t="shared" ca="1" si="1166"/>
        <v>126.87178551464079</v>
      </c>
      <c r="O2358" s="5">
        <f ca="1">VLOOKUP(CONCATENATE($F2358," ",$G2358),AllocFactorMatrix,(O$4+1),FALSE)*$E2360</f>
        <v>111.79028762273296</v>
      </c>
      <c r="P2358" s="5">
        <f ca="1">VLOOKUP(CONCATENATE($F2358," ",$G2358),AllocFactorMatrix,(P$4+1),FALSE)*$E2360</f>
        <v>20.723768293898196</v>
      </c>
      <c r="Q2358" s="5">
        <f ca="1">VLOOKUP(CONCATENATE($F2358," ",$G2358),AllocFactorMatrix,(Q$4+1),FALSE)*$E2360</f>
        <v>9.4163498686894389</v>
      </c>
      <c r="R2358" s="5">
        <f ca="1">VLOOKUP(CONCATENATE($F2358," ",$G2358),AllocFactorMatrix,(R$4+1),FALSE)*$E2360</f>
        <v>0.43629845606883871</v>
      </c>
      <c r="S2358" s="5">
        <f t="shared" ca="1" si="1167"/>
        <v>142.36670424138944</v>
      </c>
      <c r="T2358" s="5">
        <f ca="1">VLOOKUP(CONCATENATE($F2358," ",$G2358),AllocFactorMatrix,(T$4+1),FALSE)*$E2360</f>
        <v>4.2840156638742135</v>
      </c>
      <c r="U2358" s="5">
        <f ca="1">VLOOKUP(CONCATENATE($F2358," ",$G2358),AllocFactorMatrix,(U$4+1),FALSE)*$E2360</f>
        <v>75.22089726110373</v>
      </c>
      <c r="V2358" s="5">
        <f ca="1">VLOOKUP(CONCATENATE($F2358," ",$G2358),AllocFactorMatrix,(V$4+1),FALSE)*$E2360</f>
        <v>427.07302452182961</v>
      </c>
      <c r="W2358" s="5">
        <f ca="1">VLOOKUP(CONCATENATE($F2358," ",$G2358),AllocFactorMatrix,(W$4+1),FALSE)*$E2360</f>
        <v>81.025748251888032</v>
      </c>
      <c r="X2358" s="5">
        <f t="shared" ca="1" si="1169"/>
        <v>587.60368569869559</v>
      </c>
      <c r="Y2358" s="5">
        <f ca="1">VLOOKUP(CONCATENATE($F2358," ",$G2358),AllocFactorMatrix,(Y$4+1),FALSE)*$E2360</f>
        <v>30.287358664132977</v>
      </c>
      <c r="Z2358" s="5">
        <f ca="1">VLOOKUP(CONCATENATE($F2358," ",$G2358),AllocFactorMatrix,(Z$4+1),FALSE)*$E2360</f>
        <v>0.49302991632360815</v>
      </c>
      <c r="AA2358" s="5">
        <f t="shared" ca="1" si="1168"/>
        <v>30.780388580456584</v>
      </c>
      <c r="AB2358" s="5">
        <f ca="1">VLOOKUP(CONCATENATE($F2358," ",$G2358),AllocFactorMatrix,(AB$4+1),FALSE)*$E2360</f>
        <v>0.5499352121425477</v>
      </c>
      <c r="AC2358" s="5">
        <f ca="1">VLOOKUP(CONCATENATE($F2358," ",$G2358),AllocFactorMatrix,(AC$4+1),FALSE)*$E2360</f>
        <v>11.891612554646773</v>
      </c>
      <c r="AD2358" s="5">
        <f ca="1">VLOOKUP(CONCATENATE($F2358," ",$G2358),AllocFactorMatrix,(AD$4+1),FALSE)*$E2360</f>
        <v>2.3532530434059864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23537.485428920914</v>
      </c>
      <c r="I2359" s="5">
        <f ca="1">VLOOKUP(CONCATENATE($F2359," ",$G2359),AllocFactorMatrix,(I$4+1),FALSE)*$E2360</f>
        <v>11007.038020059364</v>
      </c>
      <c r="J2359" s="5">
        <f ca="1">VLOOKUP(CONCATENATE($F2359," ",$G2359),AllocFactorMatrix,(J$4+1),FALSE)*$E2360</f>
        <v>2883.6617173624181</v>
      </c>
      <c r="K2359" s="5">
        <f ca="1">VLOOKUP(CONCATENATE($F2359," ",$G2359),AllocFactorMatrix,(K$4+1),FALSE)*$E2360</f>
        <v>818.58890654647087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42.890819746000069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232.30360791142559</v>
      </c>
      <c r="P2359" s="5">
        <f ca="1">VLOOKUP(CONCATENATE($F2359," ",$G2359),AllocFactorMatrix,(P$4+1),FALSE)*$E2360</f>
        <v>68.787983957451971</v>
      </c>
      <c r="Q2359" s="5">
        <f ca="1">VLOOKUP(CONCATENATE($F2359," ",$G2359),AllocFactorMatrix,(Q$4+1),FALSE)*$E2360</f>
        <v>149.42380078280306</v>
      </c>
      <c r="R2359" s="5">
        <f ca="1">VLOOKUP(CONCATENATE($F2359," ",$G2359),AllocFactorMatrix,(R$4+1),FALSE)*$E2360</f>
        <v>26.257339496610037</v>
      </c>
      <c r="S2359" s="5">
        <f t="shared" ca="1" si="1167"/>
        <v>476.77273214829063</v>
      </c>
      <c r="T2359" s="5">
        <f ca="1">VLOOKUP(CONCATENATE($F2359," ",$G2359),AllocFactorMatrix,(T$4+1),FALSE)*$E2360</f>
        <v>1.5988665987919481</v>
      </c>
      <c r="U2359" s="5">
        <f ca="1">VLOOKUP(CONCATENATE($F2359," ",$G2359),AllocFactorMatrix,(U$4+1),FALSE)*$E2360</f>
        <v>40.810470751447099</v>
      </c>
      <c r="V2359" s="5">
        <f ca="1">VLOOKUP(CONCATENATE($F2359," ",$G2359),AllocFactorMatrix,(V$4+1),FALSE)*$E2360</f>
        <v>219.74362444295508</v>
      </c>
      <c r="W2359" s="5">
        <f ca="1">VLOOKUP(CONCATENATE($F2359," ",$G2359),AllocFactorMatrix,(W$4+1),FALSE)*$E2360</f>
        <v>39.386444480296582</v>
      </c>
      <c r="X2359" s="5">
        <f t="shared" ca="1" si="1169"/>
        <v>301.53940627349073</v>
      </c>
      <c r="Y2359" s="5">
        <f ca="1">VLOOKUP(CONCATENATE($F2359," ",$G2359),AllocFactorMatrix,(Y$4+1),FALSE)*$E2360</f>
        <v>64.30752726163837</v>
      </c>
      <c r="Z2359" s="5">
        <f ca="1">VLOOKUP(CONCATENATE($F2359," ",$G2359),AllocFactorMatrix,(Z$4+1),FALSE)*$E2360</f>
        <v>1.1657595091023649</v>
      </c>
      <c r="AA2359" s="5">
        <f t="shared" ca="1" si="1168"/>
        <v>65.473286770740728</v>
      </c>
      <c r="AB2359" s="5">
        <f ca="1">VLOOKUP(CONCATENATE($F2359," ",$G2359),AllocFactorMatrix,(AB$4+1),FALSE)*$E2360</f>
        <v>1.2071566699134719</v>
      </c>
      <c r="AC2359" s="5">
        <f ca="1">VLOOKUP(CONCATENATE($F2359," ",$G2359),AllocFactorMatrix,(AC$4+1),FALSE)*$E2360</f>
        <v>6838.6879026413671</v>
      </c>
      <c r="AD2359" s="5">
        <f ca="1">VLOOKUP(CONCATENATE($F2359," ",$G2359),AllocFactorMatrix,(AD$4+1),FALSE)*$E2360</f>
        <v>837.38950789496755</v>
      </c>
    </row>
    <row r="2360" spans="3:30" collapsed="1">
      <c r="D2360" s="1" t="s">
        <v>536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461801.00000000012</v>
      </c>
      <c r="I2360" s="5">
        <f ca="1">VLOOKUP(CONCATENATE($F2360," ",$G2360),AllocFactorMatrix,(I$4+1),FALSE)*$E2360</f>
        <v>255767.99613937482</v>
      </c>
      <c r="J2360" s="5">
        <f ca="1">VLOOKUP(CONCATENATE($F2360," ",$G2360),AllocFactorMatrix,(J$4+1),FALSE)*$E2360</f>
        <v>14789.379947223604</v>
      </c>
      <c r="K2360" s="5">
        <f ca="1">VLOOKUP(CONCATENATE($F2360," ",$G2360),AllocFactorMatrix,(K$4+1),FALSE)*$E2360</f>
        <v>43171.951600398999</v>
      </c>
      <c r="L2360" s="5">
        <f ca="1">VLOOKUP(CONCATENATE($F2360," ",$G2360),AllocFactorMatrix,(L$4+1),FALSE)*$E2360</f>
        <v>1422.7578602142055</v>
      </c>
      <c r="M2360" s="5">
        <f ca="1">VLOOKUP(CONCATENATE($F2360," ",$G2360),AllocFactorMatrix,(M$4+1),FALSE)*$E2360</f>
        <v>121.70774714714106</v>
      </c>
      <c r="N2360" s="5">
        <f t="shared" ca="1" si="1166"/>
        <v>44716.417207760343</v>
      </c>
      <c r="O2360" s="5">
        <f ca="1">VLOOKUP(CONCATENATE($F2360," ",$G2360),AllocFactorMatrix,(O$4+1),FALSE)*$E2360</f>
        <v>31671.642591579232</v>
      </c>
      <c r="P2360" s="5">
        <f ca="1">VLOOKUP(CONCATENATE($F2360," ",$G2360),AllocFactorMatrix,(P$4+1),FALSE)*$E2360</f>
        <v>5294.0908816628425</v>
      </c>
      <c r="Q2360" s="5">
        <f ca="1">VLOOKUP(CONCATENATE($F2360," ",$G2360),AllocFactorMatrix,(Q$4+1),FALSE)*$E2360</f>
        <v>1860.3344884812111</v>
      </c>
      <c r="R2360" s="5">
        <f ca="1">VLOOKUP(CONCATENATE($F2360," ",$G2360),AllocFactorMatrix,(R$4+1),FALSE)*$E2360</f>
        <v>96.555505725652111</v>
      </c>
      <c r="S2360" s="5">
        <f t="shared" ca="1" si="1167"/>
        <v>38922.623467448931</v>
      </c>
      <c r="T2360" s="5">
        <f ca="1">VLOOKUP(CONCATENATE($F2360," ",$G2360),AllocFactorMatrix,(T$4+1),FALSE)*$E2360</f>
        <v>1079.3039564991404</v>
      </c>
      <c r="U2360" s="5">
        <f ca="1">VLOOKUP(CONCATENATE($F2360," ",$G2360),AllocFactorMatrix,(U$4+1),FALSE)*$E2360</f>
        <v>16114.311810143292</v>
      </c>
      <c r="V2360" s="5">
        <f ca="1">VLOOKUP(CONCATENATE($F2360," ",$G2360),AllocFactorMatrix,(V$4+1),FALSE)*$E2360</f>
        <v>61718.703296212138</v>
      </c>
      <c r="W2360" s="5">
        <f ca="1">VLOOKUP(CONCATENATE($F2360," ",$G2360),AllocFactorMatrix,(W$4+1),FALSE)*$E2360</f>
        <v>10187.178684267112</v>
      </c>
      <c r="X2360" s="5">
        <f t="shared" ca="1" si="1169"/>
        <v>89099.497747121684</v>
      </c>
      <c r="Y2360" s="5">
        <f ca="1">VLOOKUP(CONCATENATE($F2360," ",$G2360),AllocFactorMatrix,(Y$4+1),FALSE)*$E2360</f>
        <v>9871.0315481424896</v>
      </c>
      <c r="Z2360" s="5">
        <f ca="1">VLOOKUP(CONCATENATE($F2360," ",$G2360),AllocFactorMatrix,(Z$4+1),FALSE)*$E2360</f>
        <v>144.28072870475796</v>
      </c>
      <c r="AA2360" s="5">
        <f t="shared" ca="1" si="1168"/>
        <v>10015.312276847248</v>
      </c>
      <c r="AB2360" s="5">
        <f ca="1">VLOOKUP(CONCATENATE($F2360," ",$G2360),AllocFactorMatrix,(AB$4+1),FALSE)*$E2360</f>
        <v>126.85133579446789</v>
      </c>
      <c r="AC2360" s="5">
        <f ca="1">VLOOKUP(CONCATENATE($F2360," ",$G2360),AllocFactorMatrix,(AC$4+1),FALSE)*$E2360</f>
        <v>7423.0680604756208</v>
      </c>
      <c r="AD2360" s="5">
        <f ca="1">VLOOKUP(CONCATENATE($F2360," ",$G2360),AllocFactorMatrix,(AD$4+1),FALSE)*$E2360</f>
        <v>939.85381795329943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8833417.7074921858</v>
      </c>
      <c r="I2361" s="53">
        <f t="shared" ca="1" si="1170"/>
        <v>4328820.7122478662</v>
      </c>
      <c r="J2361" s="53">
        <f t="shared" ca="1" si="1170"/>
        <v>217584.75483423186</v>
      </c>
      <c r="K2361" s="53">
        <f t="shared" ca="1" si="1170"/>
        <v>794022.0472375066</v>
      </c>
      <c r="L2361" s="53">
        <f t="shared" ca="1" si="1170"/>
        <v>24898.75942520074</v>
      </c>
      <c r="M2361" s="53">
        <f t="shared" ca="1" si="1170"/>
        <v>2340.17583002314</v>
      </c>
      <c r="N2361" s="53">
        <f t="shared" ca="1" si="1170"/>
        <v>821260.9824927306</v>
      </c>
      <c r="O2361" s="53">
        <f t="shared" ca="1" si="1170"/>
        <v>603895.18835331977</v>
      </c>
      <c r="P2361" s="53">
        <f t="shared" ca="1" si="1170"/>
        <v>112706.20679589002</v>
      </c>
      <c r="Q2361" s="53">
        <f t="shared" ca="1" si="1170"/>
        <v>50777.253036375638</v>
      </c>
      <c r="R2361" s="53">
        <f t="shared" ca="1" si="1170"/>
        <v>2280.1257680426229</v>
      </c>
      <c r="S2361" s="53">
        <f t="shared" ca="1" si="1170"/>
        <v>769658.77395362838</v>
      </c>
      <c r="T2361" s="53">
        <f t="shared" ca="1" si="1170"/>
        <v>20902.600373391855</v>
      </c>
      <c r="U2361" s="53">
        <f t="shared" ca="1" si="1170"/>
        <v>343180.62511928193</v>
      </c>
      <c r="V2361" s="53">
        <f t="shared" ca="1" si="1170"/>
        <v>1815675.5107261548</v>
      </c>
      <c r="W2361" s="53">
        <f t="shared" ca="1" si="1170"/>
        <v>326071.48368286074</v>
      </c>
      <c r="X2361" s="53">
        <f t="shared" ca="1" si="1170"/>
        <v>2505830.2199016893</v>
      </c>
      <c r="Y2361" s="53">
        <f t="shared" ca="1" si="1170"/>
        <v>184756.45525376109</v>
      </c>
      <c r="Z2361" s="53">
        <f t="shared" ca="1" si="1170"/>
        <v>3084.8970149601619</v>
      </c>
      <c r="AA2361" s="53">
        <f t="shared" ca="1" si="1170"/>
        <v>187841.35226872127</v>
      </c>
      <c r="AB2361" s="53">
        <f t="shared" ca="1" si="1170"/>
        <v>2420.9117933192301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2894805.6082556071</v>
      </c>
      <c r="I2362" s="53">
        <f t="shared" ca="1" si="1171"/>
        <v>1415320.0323897621</v>
      </c>
      <c r="J2362" s="53">
        <f t="shared" ca="1" si="1171"/>
        <v>71686.273469758642</v>
      </c>
      <c r="K2362" s="53">
        <f t="shared" ca="1" si="1171"/>
        <v>261094.43549264368</v>
      </c>
      <c r="L2362" s="53">
        <f t="shared" ca="1" si="1171"/>
        <v>8193.8611384761007</v>
      </c>
      <c r="M2362" s="53">
        <f t="shared" ca="1" si="1171"/>
        <v>806.54669232701508</v>
      </c>
      <c r="N2362" s="53">
        <f t="shared" ca="1" si="1171"/>
        <v>270094.84332344681</v>
      </c>
      <c r="O2362" s="53">
        <f t="shared" ca="1" si="1171"/>
        <v>198459.45672043171</v>
      </c>
      <c r="P2362" s="53">
        <f t="shared" ca="1" si="1171"/>
        <v>37065.72277768077</v>
      </c>
      <c r="Q2362" s="53">
        <f t="shared" ca="1" si="1171"/>
        <v>16686.229892774598</v>
      </c>
      <c r="R2362" s="53">
        <f t="shared" ca="1" si="1171"/>
        <v>748.79766090410192</v>
      </c>
      <c r="S2362" s="53">
        <f t="shared" ca="1" si="1171"/>
        <v>252960.20705179119</v>
      </c>
      <c r="T2362" s="53">
        <f t="shared" ca="1" si="1171"/>
        <v>6847.5309486945353</v>
      </c>
      <c r="U2362" s="53">
        <f t="shared" ca="1" si="1171"/>
        <v>112668.13447405958</v>
      </c>
      <c r="V2362" s="53">
        <f t="shared" ca="1" si="1171"/>
        <v>595912.30552579649</v>
      </c>
      <c r="W2362" s="53">
        <f t="shared" ca="1" si="1171"/>
        <v>106870.4667946797</v>
      </c>
      <c r="X2362" s="53">
        <f t="shared" ca="1" si="1171"/>
        <v>822298.43774323049</v>
      </c>
      <c r="Y2362" s="53">
        <f t="shared" ca="1" si="1171"/>
        <v>60637.194324223172</v>
      </c>
      <c r="Z2362" s="53">
        <f t="shared" ca="1" si="1171"/>
        <v>1011.100771275948</v>
      </c>
      <c r="AA2362" s="53">
        <f t="shared" ca="1" si="1171"/>
        <v>61648.295095499125</v>
      </c>
      <c r="AB2362" s="53">
        <f t="shared" ca="1" si="1171"/>
        <v>797.51918211894815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636277.68868206476</v>
      </c>
      <c r="I2363" s="53">
        <f t="shared" ca="1" si="1172"/>
        <v>307492.34816562867</v>
      </c>
      <c r="J2363" s="53">
        <f t="shared" ca="1" si="1172"/>
        <v>15188.1491916103</v>
      </c>
      <c r="K2363" s="53">
        <f t="shared" ca="1" si="1172"/>
        <v>54955.370025454518</v>
      </c>
      <c r="L2363" s="53">
        <f t="shared" ca="1" si="1172"/>
        <v>1692.5842056910708</v>
      </c>
      <c r="M2363" s="53">
        <f t="shared" ca="1" si="1172"/>
        <v>223.5180315504596</v>
      </c>
      <c r="N2363" s="53">
        <f t="shared" ca="1" si="1172"/>
        <v>56871.472262696043</v>
      </c>
      <c r="O2363" s="53">
        <f t="shared" ca="1" si="1172"/>
        <v>41517.379874845668</v>
      </c>
      <c r="P2363" s="53">
        <f t="shared" ca="1" si="1172"/>
        <v>7735.2039137655311</v>
      </c>
      <c r="Q2363" s="53">
        <f t="shared" ca="1" si="1172"/>
        <v>4585.8227519379298</v>
      </c>
      <c r="R2363" s="53">
        <f t="shared" ca="1" si="1172"/>
        <v>0</v>
      </c>
      <c r="S2363" s="53">
        <f t="shared" ca="1" si="1172"/>
        <v>53838.406540549113</v>
      </c>
      <c r="T2363" s="53">
        <f t="shared" ca="1" si="1172"/>
        <v>1432.7015986631586</v>
      </c>
      <c r="U2363" s="53">
        <f t="shared" ca="1" si="1172"/>
        <v>23575.819741578565</v>
      </c>
      <c r="V2363" s="53">
        <f t="shared" ca="1" si="1172"/>
        <v>164366.81768508081</v>
      </c>
      <c r="W2363" s="53">
        <f t="shared" ca="1" si="1172"/>
        <v>0</v>
      </c>
      <c r="X2363" s="53">
        <f t="shared" ca="1" si="1172"/>
        <v>189375.33902532255</v>
      </c>
      <c r="Y2363" s="53">
        <f t="shared" ca="1" si="1172"/>
        <v>12434.945457880836</v>
      </c>
      <c r="Z2363" s="53">
        <f t="shared" ca="1" si="1172"/>
        <v>206.40371998933253</v>
      </c>
      <c r="AA2363" s="53">
        <f t="shared" ca="1" si="1172"/>
        <v>12641.349177870174</v>
      </c>
      <c r="AB2363" s="53">
        <f t="shared" ca="1" si="1172"/>
        <v>168.20247632547299</v>
      </c>
      <c r="AC2363" s="53">
        <f t="shared" ca="1" si="1172"/>
        <v>577.71326970174869</v>
      </c>
      <c r="AD2363" s="53">
        <f t="shared" ca="1" si="1172"/>
        <v>124.70857236052177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4537468.6203972334</v>
      </c>
      <c r="I2364" s="53">
        <f t="shared" ca="1" si="1173"/>
        <v>3020052.7912561111</v>
      </c>
      <c r="J2364" s="53">
        <f t="shared" ca="1" si="1173"/>
        <v>144726.09376480692</v>
      </c>
      <c r="K2364" s="53">
        <f t="shared" ca="1" si="1173"/>
        <v>523659.79926527588</v>
      </c>
      <c r="L2364" s="53">
        <f t="shared" ca="1" si="1173"/>
        <v>16137.044994431568</v>
      </c>
      <c r="M2364" s="53">
        <f t="shared" ca="1" si="1173"/>
        <v>0</v>
      </c>
      <c r="N2364" s="53">
        <f t="shared" ca="1" si="1173"/>
        <v>539796.84425970737</v>
      </c>
      <c r="O2364" s="53">
        <f t="shared" ca="1" si="1173"/>
        <v>392773.5330753341</v>
      </c>
      <c r="P2364" s="53">
        <f t="shared" ca="1" si="1173"/>
        <v>73268.46788579339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466042.00096112757</v>
      </c>
      <c r="T2364" s="53">
        <f t="shared" ca="1" si="1173"/>
        <v>13880.123486978448</v>
      </c>
      <c r="U2364" s="53">
        <f t="shared" ca="1" si="1173"/>
        <v>224621.7722495874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238501.89573656584</v>
      </c>
      <c r="Y2364" s="53">
        <f t="shared" ca="1" si="1173"/>
        <v>118016.18153406077</v>
      </c>
      <c r="Z2364" s="53">
        <f t="shared" ca="1" si="1173"/>
        <v>1962.9269419367504</v>
      </c>
      <c r="AA2364" s="53">
        <f t="shared" ca="1" si="1173"/>
        <v>119979.10847599751</v>
      </c>
      <c r="AB2364" s="53">
        <f t="shared" ca="1" si="1173"/>
        <v>1610.2484225089236</v>
      </c>
      <c r="AC2364" s="53">
        <f t="shared" ca="1" si="1173"/>
        <v>5560.870745806269</v>
      </c>
      <c r="AD2364" s="53">
        <f t="shared" ca="1" si="1173"/>
        <v>1198.7667746031125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2174335.8041691333</v>
      </c>
      <c r="I2365" s="53">
        <f t="shared" ca="1" si="1174"/>
        <v>1619721.0967614555</v>
      </c>
      <c r="J2365" s="53">
        <f t="shared" ca="1" si="1174"/>
        <v>79473.193742679825</v>
      </c>
      <c r="K2365" s="53">
        <f t="shared" ca="1" si="1174"/>
        <v>238905.13990948527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238905.13990948527</v>
      </c>
      <c r="O2365" s="53">
        <f t="shared" ca="1" si="1174"/>
        <v>152272.25699251256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152272.25699251256</v>
      </c>
      <c r="T2365" s="53">
        <f t="shared" ca="1" si="1174"/>
        <v>4079.2642725488727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4079.2642725488727</v>
      </c>
      <c r="Y2365" s="53">
        <f t="shared" ca="1" si="1174"/>
        <v>55953.800908097757</v>
      </c>
      <c r="Z2365" s="53">
        <f t="shared" ca="1" si="1174"/>
        <v>0</v>
      </c>
      <c r="AA2365" s="53">
        <f t="shared" ca="1" si="1174"/>
        <v>55953.800908097757</v>
      </c>
      <c r="AB2365" s="53">
        <f t="shared" ca="1" si="1174"/>
        <v>586.43612516523115</v>
      </c>
      <c r="AC2365" s="53">
        <f t="shared" ca="1" si="1174"/>
        <v>20077.750056504523</v>
      </c>
      <c r="AD2365" s="53">
        <f t="shared" ca="1" si="1174"/>
        <v>3266.8654006838992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1203599.7936086322</v>
      </c>
      <c r="I2366" s="53">
        <f t="shared" ca="1" si="1175"/>
        <v>453788.09796367504</v>
      </c>
      <c r="J2366" s="53">
        <f t="shared" ca="1" si="1175"/>
        <v>29244.16087196413</v>
      </c>
      <c r="K2366" s="53">
        <f t="shared" ca="1" si="1175"/>
        <v>98169.752620864136</v>
      </c>
      <c r="L2366" s="53">
        <f t="shared" ca="1" si="1175"/>
        <v>3019.4759218704817</v>
      </c>
      <c r="M2366" s="53">
        <f t="shared" ca="1" si="1175"/>
        <v>235.77639920333917</v>
      </c>
      <c r="N2366" s="53">
        <f t="shared" ca="1" si="1175"/>
        <v>101425.00494193795</v>
      </c>
      <c r="O2366" s="53">
        <f t="shared" ca="1" si="1175"/>
        <v>90079.038411895133</v>
      </c>
      <c r="P2366" s="53">
        <f t="shared" ca="1" si="1175"/>
        <v>16779.494523735582</v>
      </c>
      <c r="Q2366" s="53">
        <f t="shared" ca="1" si="1175"/>
        <v>7546.0304674787722</v>
      </c>
      <c r="R2366" s="53">
        <f t="shared" ca="1" si="1175"/>
        <v>349.64895547454392</v>
      </c>
      <c r="S2366" s="53">
        <f t="shared" ca="1" si="1175"/>
        <v>114754.21235858403</v>
      </c>
      <c r="T2366" s="53">
        <f t="shared" ca="1" si="1175"/>
        <v>3422.9300744615275</v>
      </c>
      <c r="U2366" s="53">
        <f t="shared" ca="1" si="1175"/>
        <v>59660.763491290862</v>
      </c>
      <c r="V2366" s="53">
        <f t="shared" ca="1" si="1175"/>
        <v>340680.77977211971</v>
      </c>
      <c r="W2366" s="53">
        <f t="shared" ca="1" si="1175"/>
        <v>63801.077832960407</v>
      </c>
      <c r="X2366" s="53">
        <f t="shared" ca="1" si="1175"/>
        <v>467565.55117083242</v>
      </c>
      <c r="Y2366" s="53">
        <f t="shared" ca="1" si="1175"/>
        <v>24262.753693191284</v>
      </c>
      <c r="Z2366" s="53">
        <f t="shared" ca="1" si="1175"/>
        <v>394.87238304996919</v>
      </c>
      <c r="AA2366" s="53">
        <f t="shared" ca="1" si="1175"/>
        <v>24657.626076241246</v>
      </c>
      <c r="AB2366" s="53">
        <f t="shared" ca="1" si="1175"/>
        <v>442.9185223738005</v>
      </c>
      <c r="AC2366" s="53">
        <f t="shared" ca="1" si="1175"/>
        <v>9839.4957097045681</v>
      </c>
      <c r="AD2366" s="53">
        <f t="shared" ca="1" si="1175"/>
        <v>1882.7259933188229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1342589.7773951422</v>
      </c>
      <c r="I2367" s="53">
        <f t="shared" ca="1" si="1176"/>
        <v>767517.06087036256</v>
      </c>
      <c r="J2367" s="53">
        <f t="shared" ca="1" si="1176"/>
        <v>165091.66104265803</v>
      </c>
      <c r="K2367" s="53">
        <f t="shared" ca="1" si="1176"/>
        <v>47025.292566146956</v>
      </c>
      <c r="L2367" s="53">
        <f t="shared" ca="1" si="1176"/>
        <v>11945.198659594051</v>
      </c>
      <c r="M2367" s="53">
        <f t="shared" ca="1" si="1176"/>
        <v>1963.4459094214731</v>
      </c>
      <c r="N2367" s="53">
        <f t="shared" ca="1" si="1176"/>
        <v>60933.93713516248</v>
      </c>
      <c r="O2367" s="53">
        <f t="shared" ca="1" si="1176"/>
        <v>11351.170961064245</v>
      </c>
      <c r="P2367" s="53">
        <f t="shared" ca="1" si="1176"/>
        <v>3216.2790422864073</v>
      </c>
      <c r="Q2367" s="53">
        <f t="shared" ca="1" si="1176"/>
        <v>6709.208374016469</v>
      </c>
      <c r="R2367" s="53">
        <f t="shared" ca="1" si="1176"/>
        <v>1174.9712881612943</v>
      </c>
      <c r="S2367" s="53">
        <f t="shared" ca="1" si="1176"/>
        <v>22451.629665528413</v>
      </c>
      <c r="T2367" s="53">
        <f t="shared" ca="1" si="1176"/>
        <v>77.741202691853061</v>
      </c>
      <c r="U2367" s="53">
        <f t="shared" ca="1" si="1176"/>
        <v>1896.8299440661356</v>
      </c>
      <c r="V2367" s="53">
        <f t="shared" ca="1" si="1176"/>
        <v>9833.7076094204749</v>
      </c>
      <c r="W2367" s="53">
        <f t="shared" ca="1" si="1176"/>
        <v>1749.6928999939983</v>
      </c>
      <c r="X2367" s="53">
        <f t="shared" ca="1" si="1176"/>
        <v>13557.971656172462</v>
      </c>
      <c r="Y2367" s="53">
        <f t="shared" ca="1" si="1176"/>
        <v>3119.1726121677771</v>
      </c>
      <c r="Z2367" s="53">
        <f t="shared" ca="1" si="1176"/>
        <v>53.988585561065605</v>
      </c>
      <c r="AA2367" s="53">
        <f t="shared" ca="1" si="1176"/>
        <v>3173.1611977288426</v>
      </c>
      <c r="AB2367" s="53">
        <f t="shared" ca="1" si="1176"/>
        <v>69.300665118674473</v>
      </c>
      <c r="AC2367" s="53">
        <f t="shared" ca="1" si="1176"/>
        <v>269382.70133747731</v>
      </c>
      <c r="AD2367" s="53">
        <f t="shared" ca="1" si="1176"/>
        <v>40412.353824933474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21622495</v>
      </c>
      <c r="I2368" s="53">
        <f t="shared" ca="1" si="1177"/>
        <v>11912712.139654862</v>
      </c>
      <c r="J2368" s="53">
        <f t="shared" ca="1" si="1177"/>
        <v>722994.28691770951</v>
      </c>
      <c r="K2368" s="53">
        <f t="shared" ca="1" si="1177"/>
        <v>2017831.8371173774</v>
      </c>
      <c r="L2368" s="53">
        <f t="shared" ca="1" si="1177"/>
        <v>65886.924345264008</v>
      </c>
      <c r="M2368" s="53">
        <f t="shared" ca="1" si="1177"/>
        <v>5569.4628625254272</v>
      </c>
      <c r="N2368" s="53">
        <f t="shared" ca="1" si="1177"/>
        <v>2089288.224325167</v>
      </c>
      <c r="O2368" s="53">
        <f t="shared" ca="1" si="1177"/>
        <v>1490348.0243894032</v>
      </c>
      <c r="P2368" s="53">
        <f t="shared" ca="1" si="1177"/>
        <v>250771.37493915163</v>
      </c>
      <c r="Q2368" s="53">
        <f t="shared" ca="1" si="1177"/>
        <v>86304.544522583397</v>
      </c>
      <c r="R2368" s="53">
        <f t="shared" ca="1" si="1177"/>
        <v>4553.5436725825639</v>
      </c>
      <c r="S2368" s="53">
        <f t="shared" ca="1" si="1177"/>
        <v>1831977.4875237213</v>
      </c>
      <c r="T2368" s="53">
        <f t="shared" ca="1" si="1177"/>
        <v>50642.891957430256</v>
      </c>
      <c r="U2368" s="53">
        <f t="shared" ca="1" si="1177"/>
        <v>765603.94501986436</v>
      </c>
      <c r="V2368" s="53">
        <f t="shared" ca="1" si="1177"/>
        <v>2926469.1213185717</v>
      </c>
      <c r="W2368" s="53">
        <f t="shared" ca="1" si="1177"/>
        <v>498492.72121049481</v>
      </c>
      <c r="X2368" s="53">
        <f t="shared" ca="1" si="1177"/>
        <v>4241208.6795063624</v>
      </c>
      <c r="Y2368" s="53">
        <f t="shared" ca="1" si="1177"/>
        <v>459180.50378338271</v>
      </c>
      <c r="Z2368" s="53">
        <f t="shared" ca="1" si="1177"/>
        <v>6714.189416773228</v>
      </c>
      <c r="AA2368" s="53">
        <f t="shared" ca="1" si="1177"/>
        <v>465894.6932001558</v>
      </c>
      <c r="AB2368" s="53">
        <f t="shared" ca="1" si="1177"/>
        <v>6095.5371869302799</v>
      </c>
      <c r="AC2368" s="53">
        <f t="shared" ca="1" si="1177"/>
        <v>305438.53111919441</v>
      </c>
      <c r="AD2368" s="53">
        <f t="shared" ca="1" si="1177"/>
        <v>46885.42056589984</v>
      </c>
    </row>
    <row r="2370" spans="1:30" s="51" customFormat="1">
      <c r="A2370" s="56"/>
      <c r="B2370" s="111"/>
      <c r="C2370" s="108" t="s">
        <v>675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-72448.941651012341</v>
      </c>
      <c r="I2371" s="5">
        <f ca="1">VLOOKUP(CONCATENATE($F2371," ",$G2371),AllocFactorMatrix,(I$4+1),FALSE)*$E2378</f>
        <v>-35687.116333893136</v>
      </c>
      <c r="J2371" s="5">
        <f ca="1">VLOOKUP(CONCATENATE($F2371," ",$G2371),AllocFactorMatrix,(J$4+1),FALSE)*$E2378</f>
        <v>-1764.1416784441867</v>
      </c>
      <c r="K2371" s="5">
        <f ca="1">VLOOKUP(CONCATENATE($F2371," ",$G2371),AllocFactorMatrix,(K$4+1),FALSE)*$E2378</f>
        <v>-6461.9498637961324</v>
      </c>
      <c r="L2371" s="5">
        <f ca="1">VLOOKUP(CONCATENATE($F2371," ",$G2371),AllocFactorMatrix,(L$4+1),FALSE)*$E2378</f>
        <v>-203.39923922011789</v>
      </c>
      <c r="M2371" s="5">
        <f ca="1">VLOOKUP(CONCATENATE($F2371," ",$G2371),AllocFactorMatrix,(M$4+1),FALSE)*$E2378</f>
        <v>-19.074129810587728</v>
      </c>
      <c r="N2371" s="5">
        <f t="shared" ref="N2371:N2378" ca="1" si="1179">SUBTOTAL(9,K2371:M2371)</f>
        <v>-6684.4232328268381</v>
      </c>
      <c r="O2371" s="5">
        <f ca="1">VLOOKUP(CONCATENATE($F2371," ",$G2371),AllocFactorMatrix,(O$4+1),FALSE)*$E2378</f>
        <v>-4912.0871223362956</v>
      </c>
      <c r="P2371" s="5">
        <f ca="1">VLOOKUP(CONCATENATE($F2371," ",$G2371),AllocFactorMatrix,(P$4+1),FALSE)*$E2378</f>
        <v>-915.26493938282772</v>
      </c>
      <c r="Q2371" s="5">
        <f ca="1">VLOOKUP(CONCATENATE($F2371," ",$G2371),AllocFactorMatrix,(Q$4+1),FALSE)*$E2378</f>
        <v>-413.59118387348906</v>
      </c>
      <c r="R2371" s="5">
        <f ca="1">VLOOKUP(CONCATENATE($F2371," ",$G2371),AllocFactorMatrix,(R$4+1),FALSE)*$E2378</f>
        <v>-18.598733222853472</v>
      </c>
      <c r="S2371" s="5">
        <f ca="1">SUBTOTAL(9,O2371:R2371)</f>
        <v>-6259.5419788154659</v>
      </c>
      <c r="T2371" s="5">
        <f ca="1">VLOOKUP(CONCATENATE($F2371," ",$G2371),AllocFactorMatrix,(T$4+1),FALSE)*$E2378</f>
        <v>-171.59178470238751</v>
      </c>
      <c r="U2371" s="5">
        <f ca="1">VLOOKUP(CONCATENATE($F2371," ",$G2371),AllocFactorMatrix,(U$4+1),FALSE)*$E2378</f>
        <v>-2808.0703205300601</v>
      </c>
      <c r="V2371" s="5">
        <f ca="1">VLOOKUP(CONCATENATE($F2371," ",$G2371),AllocFactorMatrix,(V$4+1),FALSE)*$E2378</f>
        <v>-14840.730546408397</v>
      </c>
      <c r="W2371" s="5">
        <f ca="1">VLOOKUP(CONCATENATE($F2371," ",$G2371),AllocFactorMatrix,(W$4+1),FALSE)*$E2378</f>
        <v>-2679.9899624963964</v>
      </c>
      <c r="X2371" s="5">
        <f ca="1">SUBTOTAL(9,T2371:W2371)</f>
        <v>-20500.382614137241</v>
      </c>
      <c r="Y2371" s="5">
        <f ca="1">VLOOKUP(CONCATENATE($F2371," ",$G2371),AllocFactorMatrix,(Y$4+1),FALSE)*$E2378</f>
        <v>-1508.4941607670778</v>
      </c>
      <c r="Z2371" s="5">
        <f ca="1">VLOOKUP(CONCATENATE($F2371," ",$G2371),AllocFactorMatrix,(Z$4+1),FALSE)*$E2378</f>
        <v>-25.266700577538838</v>
      </c>
      <c r="AA2371" s="5">
        <f t="shared" ref="AA2371:AA2378" ca="1" si="1180">SUBTOTAL(9,Y2371:Z2371)</f>
        <v>-1533.7608613446166</v>
      </c>
      <c r="AB2371" s="5">
        <f ca="1">VLOOKUP(CONCATENATE($F2371," ",$G2371),AllocFactorMatrix,(AB$4+1),FALSE)*$E2378</f>
        <v>-19.574951550853783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-18914.957388459654</v>
      </c>
      <c r="J2372" s="5">
        <f ca="1">VLOOKUP(CONCATENATE($F2372," ",$G2372),AllocFactorMatrix,(J$4+1),FALSE)*$E2378</f>
        <v>-935.03393109087563</v>
      </c>
      <c r="K2372" s="5">
        <f ca="1">VLOOKUP(CONCATENATE($F2372," ",$G2372),AllocFactorMatrix,(K$4+1),FALSE)*$E2378</f>
        <v>-3424.9757020570287</v>
      </c>
      <c r="L2372" s="5">
        <f ca="1">VLOOKUP(CONCATENATE($F2372," ",$G2372),AllocFactorMatrix,(L$4+1),FALSE)*$E2378</f>
        <v>-107.80607507476742</v>
      </c>
      <c r="M2372" s="5">
        <f ca="1">VLOOKUP(CONCATENATE($F2372," ",$G2372),AllocFactorMatrix,(M$4+1),FALSE)*$E2378</f>
        <v>-10.109708759140208</v>
      </c>
      <c r="N2372" s="5">
        <f t="shared" ca="1" si="1179"/>
        <v>-3542.8914858909361</v>
      </c>
      <c r="O2372" s="5">
        <f ca="1">VLOOKUP(CONCATENATE($F2372," ",$G2372),AllocFactorMatrix,(O$4+1),FALSE)*$E2378</f>
        <v>-2603.5143253967867</v>
      </c>
      <c r="P2372" s="5">
        <f ca="1">VLOOKUP(CONCATENATE($F2372," ",$G2372),AllocFactorMatrix,(P$4+1),FALSE)*$E2378</f>
        <v>-485.11056947280929</v>
      </c>
      <c r="Q2372" s="5">
        <f ca="1">VLOOKUP(CONCATENATE($F2372," ",$G2372),AllocFactorMatrix,(Q$4+1),FALSE)*$E2378</f>
        <v>-219.21243358572613</v>
      </c>
      <c r="R2372" s="5">
        <f ca="1">VLOOKUP(CONCATENATE($F2372," ",$G2372),AllocFactorMatrix,(R$4+1),FALSE)*$E2378</f>
        <v>-9.8577381007243989</v>
      </c>
      <c r="S2372" s="5">
        <f t="shared" ref="S2372:S2378" ca="1" si="1181">SUBTOTAL(9,O2372:R2372)</f>
        <v>-3317.6950665560466</v>
      </c>
      <c r="T2372" s="5">
        <f ca="1">VLOOKUP(CONCATENATE($F2372," ",$G2372),AllocFactorMatrix,(T$4+1),FALSE)*$E2378</f>
        <v>-90.947423868285739</v>
      </c>
      <c r="U2372" s="5">
        <f ca="1">VLOOKUP(CONCATENATE($F2372," ",$G2372),AllocFactorMatrix,(U$4+1),FALSE)*$E2378</f>
        <v>-1488.3390958148066</v>
      </c>
      <c r="V2372" s="5">
        <f ca="1">VLOOKUP(CONCATENATE($F2372," ",$G2372),AllocFactorMatrix,(V$4+1),FALSE)*$E2378</f>
        <v>-7865.9139413941903</v>
      </c>
      <c r="W2372" s="5">
        <f ca="1">VLOOKUP(CONCATENATE($F2372," ",$G2372),AllocFactorMatrix,(W$4+1),FALSE)*$E2378</f>
        <v>-1420.4536860820915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-799.53511807146867</v>
      </c>
      <c r="Z2372" s="5">
        <f ca="1">VLOOKUP(CONCATENATE($F2372," ",$G2372),AllocFactorMatrix,(Z$4+1),FALSE)*$E2378</f>
        <v>-13.391907608887477</v>
      </c>
      <c r="AA2372" s="5">
        <f t="shared" ca="1" si="1180"/>
        <v>-812.92702568035611</v>
      </c>
      <c r="AB2372" s="5">
        <f ca="1">VLOOKUP(CONCATENATE($F2372," ",$G2372),AllocFactorMatrix,(AB$4+1),FALSE)*$E2378</f>
        <v>-10.375155308189331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-8435.2248561137658</v>
      </c>
      <c r="I2373" s="5">
        <f ca="1">VLOOKUP(CONCATENATE($F2373," ",$G2373),AllocFactorMatrix,(I$4+1),FALSE)*$E2378</f>
        <v>-4106.8362667406818</v>
      </c>
      <c r="J2373" s="5">
        <f ca="1">VLOOKUP(CONCATENATE($F2373," ",$G2373),AllocFactorMatrix,(J$4+1),FALSE)*$E2378</f>
        <v>-198.20129061257552</v>
      </c>
      <c r="K2373" s="5">
        <f ca="1">VLOOKUP(CONCATENATE($F2373," ",$G2373),AllocFactorMatrix,(K$4+1),FALSE)*$E2378</f>
        <v>-721.04660412049247</v>
      </c>
      <c r="L2373" s="5">
        <f ca="1">VLOOKUP(CONCATENATE($F2373," ",$G2373),AllocFactorMatrix,(L$4+1),FALSE)*$E2378</f>
        <v>-22.272451184387933</v>
      </c>
      <c r="M2373" s="5">
        <f ca="1">VLOOKUP(CONCATENATE($F2373," ",$G2373),AllocFactorMatrix,(M$4+1),FALSE)*$E2378</f>
        <v>-2.7739160033640999</v>
      </c>
      <c r="N2373" s="5">
        <f t="shared" ca="1" si="1179"/>
        <v>-746.0929713082445</v>
      </c>
      <c r="O2373" s="5">
        <f ca="1">VLOOKUP(CONCATENATE($F2373," ",$G2373),AllocFactorMatrix,(O$4+1),FALSE)*$E2378</f>
        <v>-544.7619792381023</v>
      </c>
      <c r="P2373" s="5">
        <f ca="1">VLOOKUP(CONCATENATE($F2373," ",$G2373),AllocFactorMatrix,(P$4+1),FALSE)*$E2378</f>
        <v>-101.27061655401688</v>
      </c>
      <c r="Q2373" s="5">
        <f ca="1">VLOOKUP(CONCATENATE($F2373," ",$G2373),AllocFactorMatrix,(Q$4+1),FALSE)*$E2378</f>
        <v>-60.257223528100965</v>
      </c>
      <c r="R2373" s="5">
        <f ca="1">VLOOKUP(CONCATENATE($F2373," ",$G2373),AllocFactorMatrix,(R$4+1),FALSE)*$E2378</f>
        <v>0</v>
      </c>
      <c r="S2373" s="5">
        <f t="shared" ca="1" si="1181"/>
        <v>-706.2898193202202</v>
      </c>
      <c r="T2373" s="5">
        <f ca="1">VLOOKUP(CONCATENATE($F2373," ",$G2373),AllocFactorMatrix,(T$4+1),FALSE)*$E2378</f>
        <v>-19.022152929787914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-2169.4495310652128</v>
      </c>
      <c r="W2373" s="5">
        <f ca="1">VLOOKUP(CONCATENATE($F2373," ",$G2373),AllocFactorMatrix,(W$4+1),FALSE)*$E2378</f>
        <v>0</v>
      </c>
      <c r="X2373" s="5">
        <f t="shared" ca="1" si="1182"/>
        <v>-2499.8751880522777</v>
      </c>
      <c r="Y2373" s="5">
        <f ca="1">VLOOKUP(CONCATENATE($F2373," ",$G2373),AllocFactorMatrix,(Y$4+1),FALSE)*$E2378</f>
        <v>-163.95739555810704</v>
      </c>
      <c r="Z2373" s="5">
        <f ca="1">VLOOKUP(CONCATENATE($F2373," ",$G2373),AllocFactorMatrix,(Z$4+1),FALSE)*$E2378</f>
        <v>-2.7331742383554274</v>
      </c>
      <c r="AA2373" s="5">
        <f t="shared" ca="1" si="1180"/>
        <v>-166.69056979646246</v>
      </c>
      <c r="AB2373" s="5">
        <f ca="1">VLOOKUP(CONCATENATE($F2373," ",$G2373),AllocFactorMatrix,(AB$4+1),FALSE)*$E2378</f>
        <v>-2.189427707801729</v>
      </c>
      <c r="AC2373" s="5">
        <f ca="1">VLOOKUP(CONCATENATE($F2373," ",$G2373),AllocFactorMatrix,(AC$4+1),FALSE)*$E2378</f>
        <v>-7.4445222594685196</v>
      </c>
      <c r="AD2373" s="5">
        <f ca="1">VLOOKUP(CONCATENATE($F2373," ",$G2373),AllocFactorMatrix,(AD$4+1),FALSE)*$E2378</f>
        <v>-1.604800316034644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-38703.488641436765</v>
      </c>
      <c r="I2374" s="5">
        <f ca="1">VLOOKUP(CONCATENATE($F2374," ",$G2374),AllocFactorMatrix,(I$4+1),FALSE)*$E2378</f>
        <v>-25867.19218327387</v>
      </c>
      <c r="J2374" s="5">
        <f ca="1">VLOOKUP(CONCATENATE($F2374," ",$G2374),AllocFactorMatrix,(J$4+1),FALSE)*$E2378</f>
        <v>-1219.3119122588384</v>
      </c>
      <c r="K2374" s="5">
        <f ca="1">VLOOKUP(CONCATENATE($F2374," ",$G2374),AllocFactorMatrix,(K$4+1),FALSE)*$E2378</f>
        <v>-4427.3963866824788</v>
      </c>
      <c r="L2374" s="5">
        <f ca="1">VLOOKUP(CONCATENATE($F2374," ",$G2374),AllocFactorMatrix,(L$4+1),FALSE)*$E2378</f>
        <v>-136.82958601138677</v>
      </c>
      <c r="M2374" s="5">
        <f ca="1">VLOOKUP(CONCATENATE($F2374," ",$G2374),AllocFactorMatrix,(M$4+1),FALSE)*$E2378</f>
        <v>0</v>
      </c>
      <c r="N2374" s="5">
        <f t="shared" ca="1" si="1179"/>
        <v>-4564.2259726938655</v>
      </c>
      <c r="O2374" s="5">
        <f ca="1">VLOOKUP(CONCATENATE($F2374," ",$G2374),AllocFactorMatrix,(O$4+1),FALSE)*$E2378</f>
        <v>-3319.7734472906045</v>
      </c>
      <c r="P2374" s="5">
        <f ca="1">VLOOKUP(CONCATENATE($F2374," ",$G2374),AllocFactorMatrix,(P$4+1),FALSE)*$E2378</f>
        <v>-618.30802795876696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-3938.0814752493716</v>
      </c>
      <c r="T2374" s="5">
        <f ca="1">VLOOKUP(CONCATENATE($F2374," ",$G2374),AllocFactorMatrix,(T$4+1),FALSE)*$E2378</f>
        <v>-118.34787757504947</v>
      </c>
      <c r="U2374" s="5">
        <f ca="1">VLOOKUP(CONCATENATE($F2374," ",$G2374),AllocFactorMatrix,(U$4+1),FALSE)*$E2378</f>
        <v>-1908.6834622521142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-2027.0313398271637</v>
      </c>
      <c r="Y2374" s="5">
        <f ca="1">VLOOKUP(CONCATENATE($F2374," ",$G2374),AllocFactorMatrix,(Y$4+1),FALSE)*$E2378</f>
        <v>-1001.0642565886586</v>
      </c>
      <c r="Z2374" s="5">
        <f ca="1">VLOOKUP(CONCATENATE($F2374," ",$G2374),AllocFactorMatrix,(Z$4+1),FALSE)*$E2378</f>
        <v>-16.701670478655416</v>
      </c>
      <c r="AA2374" s="5">
        <f t="shared" ca="1" si="1180"/>
        <v>-1017.765927067314</v>
      </c>
      <c r="AB2374" s="5">
        <f ca="1">VLOOKUP(CONCATENATE($F2374," ",$G2374),AllocFactorMatrix,(AB$4+1),FALSE)*$E2378</f>
        <v>-13.531151583057454</v>
      </c>
      <c r="AC2374" s="5">
        <f ca="1">VLOOKUP(CONCATENATE($F2374," ",$G2374),AllocFactorMatrix,(AC$4+1),FALSE)*$E2378</f>
        <v>-46.355845446434245</v>
      </c>
      <c r="AD2374" s="5">
        <f ca="1">VLOOKUP(CONCATENATE($F2374," ",$G2374),AllocFactorMatrix,(AD$4+1),FALSE)*$E2378</f>
        <v>-9.9928340368481585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-19916.245827511659</v>
      </c>
      <c r="I2375" s="5">
        <f ca="1">VLOOKUP(CONCATENATE($F2375," ",$G2375),AllocFactorMatrix,(I$4+1),FALSE)*$E2378</f>
        <v>-14891.405915728545</v>
      </c>
      <c r="J2375" s="5">
        <f ca="1">VLOOKUP(CONCATENATE($F2375," ",$G2375),AllocFactorMatrix,(J$4+1),FALSE)*$E2378</f>
        <v>-717.91942522786906</v>
      </c>
      <c r="K2375" s="5">
        <f ca="1">VLOOKUP(CONCATENATE($F2375," ",$G2375),AllocFactorMatrix,(K$4+1),FALSE)*$E2378</f>
        <v>-2166.2620898073046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-2166.2620898073046</v>
      </c>
      <c r="O2375" s="5">
        <f ca="1">VLOOKUP(CONCATENATE($F2375," ",$G2375),AllocFactorMatrix,(O$4+1),FALSE)*$E2378</f>
        <v>-1380.3506352329184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-1380.3506352329184</v>
      </c>
      <c r="T2375" s="5">
        <f ca="1">VLOOKUP(CONCATENATE($F2375," ",$G2375),AllocFactorMatrix,(T$4+1),FALSE)*$E2378</f>
        <v>-37.321785385466171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-37.321785385466171</v>
      </c>
      <c r="Y2375" s="5">
        <f ca="1">VLOOKUP(CONCATENATE($F2375," ",$G2375),AllocFactorMatrix,(Y$4+1),FALSE)*$E2378</f>
        <v>-509.13417790997283</v>
      </c>
      <c r="Z2375" s="5">
        <f ca="1">VLOOKUP(CONCATENATE($F2375," ",$G2375),AllocFactorMatrix,(Z$4+1),FALSE)*$E2378</f>
        <v>0</v>
      </c>
      <c r="AA2375" s="5">
        <f t="shared" ca="1" si="1180"/>
        <v>-509.13417790997283</v>
      </c>
      <c r="AB2375" s="5">
        <f ca="1">VLOOKUP(CONCATENATE($F2375," ",$G2375),AllocFactorMatrix,(AB$4+1),FALSE)*$E2378</f>
        <v>-5.283301742407188</v>
      </c>
      <c r="AC2375" s="5">
        <f ca="1">VLOOKUP(CONCATENATE($F2375," ",$G2375),AllocFactorMatrix,(AC$4+1),FALSE)*$E2378</f>
        <v>-179.38841454604105</v>
      </c>
      <c r="AD2375" s="5">
        <f ca="1">VLOOKUP(CONCATENATE($F2375," ",$G2375),AllocFactorMatrix,(AD$4+1),FALSE)*$E2378</f>
        <v>-29.180081931141238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-612.1632771478063</v>
      </c>
      <c r="I2376" s="5">
        <f ca="1">VLOOKUP(CONCATENATE($F2376," ",$G2376),AllocFactorMatrix,(I$4+1),FALSE)*$E2378</f>
        <v>-229.70024431914197</v>
      </c>
      <c r="J2376" s="5">
        <f ca="1">VLOOKUP(CONCATENATE($F2376," ",$G2376),AllocFactorMatrix,(J$4+1),FALSE)*$E2378</f>
        <v>-14.886060107708671</v>
      </c>
      <c r="K2376" s="5">
        <f ca="1">VLOOKUP(CONCATENATE($F2376," ",$G2376),AllocFactorMatrix,(K$4+1),FALSE)*$E2378</f>
        <v>-49.94434536581754</v>
      </c>
      <c r="L2376" s="5">
        <f ca="1">VLOOKUP(CONCATENATE($F2376," ",$G2376),AllocFactorMatrix,(L$4+1),FALSE)*$E2378</f>
        <v>-1.5873446810470819</v>
      </c>
      <c r="M2376" s="5">
        <f ca="1">VLOOKUP(CONCATENATE($F2376," ",$G2376),AllocFactorMatrix,(M$4+1),FALSE)*$E2378</f>
        <v>-0.14633462319992821</v>
      </c>
      <c r="N2376" s="5">
        <f t="shared" ca="1" si="1179"/>
        <v>-51.678024670064552</v>
      </c>
      <c r="O2376" s="5">
        <f ca="1">VLOOKUP(CONCATENATE($F2376," ",$G2376),AllocFactorMatrix,(O$4+1),FALSE)*$E2378</f>
        <v>-45.534956556393205</v>
      </c>
      <c r="P2376" s="5">
        <f ca="1">VLOOKUP(CONCATENATE($F2376," ",$G2376),AllocFactorMatrix,(P$4+1),FALSE)*$E2378</f>
        <v>-8.4413047771380594</v>
      </c>
      <c r="Q2376" s="5">
        <f ca="1">VLOOKUP(CONCATENATE($F2376," ",$G2376),AllocFactorMatrix,(Q$4+1),FALSE)*$E2378</f>
        <v>-3.8355128277116974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-57.989489342634762</v>
      </c>
      <c r="T2376" s="5">
        <f ca="1">VLOOKUP(CONCATENATE($F2376," ",$G2376),AllocFactorMatrix,(T$4+1),FALSE)*$E2378</f>
        <v>-1.744985823810973</v>
      </c>
      <c r="U2376" s="5">
        <f ca="1">VLOOKUP(CONCATENATE($F2376," ",$G2376),AllocFactorMatrix,(U$4+1),FALSE)*$E2378</f>
        <v>-30.639336938433207</v>
      </c>
      <c r="V2376" s="5">
        <f ca="1">VLOOKUP(CONCATENATE($F2376," ",$G2376),AllocFactorMatrix,(V$4+1),FALSE)*$E2378</f>
        <v>-173.95743433130224</v>
      </c>
      <c r="W2376" s="5">
        <f ca="1">VLOOKUP(CONCATENATE($F2376," ",$G2376),AllocFactorMatrix,(W$4+1),FALSE)*$E2378</f>
        <v>-33.003796707726693</v>
      </c>
      <c r="X2376" s="5">
        <f t="shared" ca="1" si="1182"/>
        <v>-239.34555380127313</v>
      </c>
      <c r="Y2376" s="5">
        <f ca="1">VLOOKUP(CONCATENATE($F2376," ",$G2376),AllocFactorMatrix,(Y$4+1),FALSE)*$E2378</f>
        <v>-12.336792312704835</v>
      </c>
      <c r="Z2376" s="5">
        <f ca="1">VLOOKUP(CONCATENATE($F2376," ",$G2376),AllocFactorMatrix,(Z$4+1),FALSE)*$E2378</f>
        <v>-0.2008233120981108</v>
      </c>
      <c r="AA2376" s="5">
        <f t="shared" ca="1" si="1180"/>
        <v>-12.537615624802946</v>
      </c>
      <c r="AB2376" s="5">
        <f ca="1">VLOOKUP(CONCATENATE($F2376," ",$G2376),AllocFactorMatrix,(AB$4+1),FALSE)*$E2378</f>
        <v>-0.2240022503408387</v>
      </c>
      <c r="AC2376" s="5">
        <f ca="1">VLOOKUP(CONCATENATE($F2376," ",$G2376),AllocFactorMatrix,(AC$4+1),FALSE)*$E2378</f>
        <v>-4.8437487064054041</v>
      </c>
      <c r="AD2376" s="5">
        <f ca="1">VLOOKUP(CONCATENATE($F2376," ",$G2376),AllocFactorMatrix,(AD$4+1),FALSE)*$E2378</f>
        <v>-0.95853832543410744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-9587.4015466322307</v>
      </c>
      <c r="I2377" s="5">
        <f ca="1">VLOOKUP(CONCATENATE($F2377," ",$G2377),AllocFactorMatrix,(I$4+1),FALSE)*$E2378</f>
        <v>-4483.4395609520698</v>
      </c>
      <c r="J2377" s="5">
        <f ca="1">VLOOKUP(CONCATENATE($F2377," ",$G2377),AllocFactorMatrix,(J$4+1),FALSE)*$E2378</f>
        <v>-1174.5869325121057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-107.62986479691943</v>
      </c>
      <c r="M2377" s="5">
        <f ca="1">VLOOKUP(CONCATENATE($F2377," ",$G2377),AllocFactorMatrix,(M$4+1),FALSE)*$E2378</f>
        <v>-17.470494578144809</v>
      </c>
      <c r="N2377" s="5">
        <f t="shared" ca="1" si="1179"/>
        <v>-458.53192207871973</v>
      </c>
      <c r="O2377" s="5">
        <f ca="1">VLOOKUP(CONCATENATE($F2377," ",$G2377),AllocFactorMatrix,(O$4+1),FALSE)*$E2378</f>
        <v>-94.623020649506799</v>
      </c>
      <c r="P2377" s="5">
        <f ca="1">VLOOKUP(CONCATENATE($F2377," ",$G2377),AllocFactorMatrix,(P$4+1),FALSE)*$E2378</f>
        <v>-28.019051813115578</v>
      </c>
      <c r="Q2377" s="5">
        <f ca="1">VLOOKUP(CONCATENATE($F2377," ",$G2377),AllocFactorMatrix,(Q$4+1),FALSE)*$E2378</f>
        <v>-60.864019780484675</v>
      </c>
      <c r="R2377" s="5">
        <f ca="1">VLOOKUP(CONCATENATE($F2377," ",$G2377),AllocFactorMatrix,(R$4+1),FALSE)*$E2378</f>
        <v>-10.695265560990206</v>
      </c>
      <c r="S2377" s="5">
        <f t="shared" ca="1" si="1181"/>
        <v>-194.20135780409726</v>
      </c>
      <c r="T2377" s="5">
        <f ca="1">VLOOKUP(CONCATENATE($F2377," ",$G2377),AllocFactorMatrix,(T$4+1),FALSE)*$E2378</f>
        <v>-0.6512580177014814</v>
      </c>
      <c r="U2377" s="5">
        <f ca="1">VLOOKUP(CONCATENATE($F2377," ",$G2377),AllocFactorMatrix,(U$4+1),FALSE)*$E2378</f>
        <v>-16.623116839849747</v>
      </c>
      <c r="V2377" s="5">
        <f ca="1">VLOOKUP(CONCATENATE($F2377," ",$G2377),AllocFactorMatrix,(V$4+1),FALSE)*$E2378</f>
        <v>-89.50702789425138</v>
      </c>
      <c r="W2377" s="5">
        <f ca="1">VLOOKUP(CONCATENATE($F2377," ",$G2377),AllocFactorMatrix,(W$4+1),FALSE)*$E2378</f>
        <v>-16.043075623650072</v>
      </c>
      <c r="X2377" s="5">
        <f t="shared" ca="1" si="1182"/>
        <v>-122.82447837545267</v>
      </c>
      <c r="Y2377" s="5">
        <f ca="1">VLOOKUP(CONCATENATE($F2377," ",$G2377),AllocFactorMatrix,(Y$4+1),FALSE)*$E2378</f>
        <v>-26.194050685243131</v>
      </c>
      <c r="Z2377" s="5">
        <f ca="1">VLOOKUP(CONCATENATE($F2377," ",$G2377),AllocFactorMatrix,(Z$4+1),FALSE)*$E2378</f>
        <v>-0.47484275898207701</v>
      </c>
      <c r="AA2377" s="5">
        <f t="shared" ca="1" si="1180"/>
        <v>-26.668893444225208</v>
      </c>
      <c r="AB2377" s="5">
        <f ca="1">VLOOKUP(CONCATENATE($F2377," ",$G2377),AllocFactorMatrix,(AB$4+1),FALSE)*$E2378</f>
        <v>-0.49170484923318447</v>
      </c>
      <c r="AC2377" s="5">
        <f ca="1">VLOOKUP(CONCATENATE($F2377," ",$G2377),AllocFactorMatrix,(AC$4+1),FALSE)*$E2378</f>
        <v>-2785.5671827270817</v>
      </c>
      <c r="AD2377" s="5">
        <f ca="1">VLOOKUP(CONCATENATE($F2377," ",$G2377),AllocFactorMatrix,(AD$4+1),FALSE)*$E2378</f>
        <v>-341.0895138892447</v>
      </c>
    </row>
    <row r="2378" spans="1:30" collapsed="1">
      <c r="D2378" s="98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-188102.99999999997</v>
      </c>
      <c r="I2378" s="5">
        <f ca="1">VLOOKUP(CONCATENATE($F2378," ",$G2378),AllocFactorMatrix,(I$4+1),FALSE)*$E2378</f>
        <v>-104180.6478933671</v>
      </c>
      <c r="J2378" s="5">
        <f ca="1">VLOOKUP(CONCATENATE($F2378," ",$G2378),AllocFactorMatrix,(J$4+1),FALSE)*$E2378</f>
        <v>-6024.0812302541608</v>
      </c>
      <c r="K2378" s="5">
        <f ca="1">VLOOKUP(CONCATENATE($F2378," ",$G2378),AllocFactorMatrix,(K$4+1),FALSE)*$E2378</f>
        <v>-17585.006554532913</v>
      </c>
      <c r="L2378" s="5">
        <f ca="1">VLOOKUP(CONCATENATE($F2378," ",$G2378),AllocFactorMatrix,(L$4+1),FALSE)*$E2378</f>
        <v>-579.52456096862647</v>
      </c>
      <c r="M2378" s="5">
        <f ca="1">VLOOKUP(CONCATENATE($F2378," ",$G2378),AllocFactorMatrix,(M$4+1),FALSE)*$E2378</f>
        <v>-49.574583774436768</v>
      </c>
      <c r="N2378" s="5">
        <f t="shared" ca="1" si="1179"/>
        <v>-18214.105699275977</v>
      </c>
      <c r="O2378" s="5">
        <f ca="1">VLOOKUP(CONCATENATE($F2378," ",$G2378),AllocFactorMatrix,(O$4+1),FALSE)*$E2378</f>
        <v>-12900.645486700609</v>
      </c>
      <c r="P2378" s="5">
        <f ca="1">VLOOKUP(CONCATENATE($F2378," ",$G2378),AllocFactorMatrix,(P$4+1),FALSE)*$E2378</f>
        <v>-2156.414509958674</v>
      </c>
      <c r="Q2378" s="5">
        <f ca="1">VLOOKUP(CONCATENATE($F2378," ",$G2378),AllocFactorMatrix,(Q$4+1),FALSE)*$E2378</f>
        <v>-757.76037359551253</v>
      </c>
      <c r="R2378" s="5">
        <f ca="1">VLOOKUP(CONCATENATE($F2378," ",$G2378),AllocFactorMatrix,(R$4+1),FALSE)*$E2378</f>
        <v>-39.329452065959877</v>
      </c>
      <c r="S2378" s="5">
        <f t="shared" ca="1" si="1181"/>
        <v>-15854.149822320755</v>
      </c>
      <c r="T2378" s="5">
        <f ca="1">VLOOKUP(CONCATENATE($F2378," ",$G2378),AllocFactorMatrix,(T$4+1),FALSE)*$E2378</f>
        <v>-439.6272683024892</v>
      </c>
      <c r="U2378" s="5">
        <f ca="1">VLOOKUP(CONCATENATE($F2378," ",$G2378),AllocFactorMatrix,(U$4+1),FALSE)*$E2378</f>
        <v>-6563.7588364325402</v>
      </c>
      <c r="V2378" s="5">
        <f ca="1">VLOOKUP(CONCATENATE($F2378," ",$G2378),AllocFactorMatrix,(V$4+1),FALSE)*$E2378</f>
        <v>-25139.558481093354</v>
      </c>
      <c r="W2378" s="5">
        <f ca="1">VLOOKUP(CONCATENATE($F2378," ",$G2378),AllocFactorMatrix,(W$4+1),FALSE)*$E2378</f>
        <v>-4149.4905209098652</v>
      </c>
      <c r="X2378" s="5">
        <f t="shared" ca="1" si="1182"/>
        <v>-36292.435106738252</v>
      </c>
      <c r="Y2378" s="5">
        <f ca="1">VLOOKUP(CONCATENATE($F2378," ",$G2378),AllocFactorMatrix,(Y$4+1),FALSE)*$E2378</f>
        <v>-4020.7159518932331</v>
      </c>
      <c r="Z2378" s="5">
        <f ca="1">VLOOKUP(CONCATENATE($F2378," ",$G2378),AllocFactorMatrix,(Z$4+1),FALSE)*$E2378</f>
        <v>-58.769118974517347</v>
      </c>
      <c r="AA2378" s="5">
        <f t="shared" ca="1" si="1180"/>
        <v>-4079.4850708677504</v>
      </c>
      <c r="AB2378" s="5">
        <f ca="1">VLOOKUP(CONCATENATE($F2378," ",$G2378),AllocFactorMatrix,(AB$4+1),FALSE)*$E2378</f>
        <v>-51.669694991883503</v>
      </c>
      <c r="AC2378" s="5">
        <f ca="1">VLOOKUP(CONCATENATE($F2378," ",$G2378),AllocFactorMatrix,(AC$4+1),FALSE)*$E2378</f>
        <v>-3023.5997136854312</v>
      </c>
      <c r="AD2378" s="5">
        <f ca="1">VLOOKUP(CONCATENATE($F2378," ",$G2378),AllocFactorMatrix,(AD$4+1),FALSE)*$E2378</f>
        <v>-382.82576849870287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-1649.2366849525783</v>
      </c>
      <c r="I2379" s="5">
        <f ca="1">VLOOKUP(CONCATENATE($F2379," ",$G2379),AllocFactorMatrix,(I$4+1),FALSE)*$E2386</f>
        <v>-812.38593824516568</v>
      </c>
      <c r="J2379" s="5">
        <f ca="1">VLOOKUP(CONCATENATE($F2379," ",$G2379),AllocFactorMatrix,(J$4+1),FALSE)*$E2386</f>
        <v>-40.159139764373812</v>
      </c>
      <c r="K2379" s="5">
        <f ca="1">VLOOKUP(CONCATENATE($F2379," ",$G2379),AllocFactorMatrix,(K$4+1),FALSE)*$E2386</f>
        <v>-147.10062740506552</v>
      </c>
      <c r="L2379" s="5">
        <f ca="1">VLOOKUP(CONCATENATE($F2379," ",$G2379),AllocFactorMatrix,(L$4+1),FALSE)*$E2386</f>
        <v>-4.6302054849765542</v>
      </c>
      <c r="M2379" s="5">
        <f ca="1">VLOOKUP(CONCATENATE($F2379," ",$G2379),AllocFactorMatrix,(M$4+1),FALSE)*$E2386</f>
        <v>-0.43420585449959143</v>
      </c>
      <c r="N2379" s="5">
        <f t="shared" ref="N2379:N2386" ca="1" si="1184">SUBTOTAL(9,K2379:M2379)</f>
        <v>-152.16503874454168</v>
      </c>
      <c r="O2379" s="5">
        <f ca="1">VLOOKUP(CONCATENATE($F2379," ",$G2379),AllocFactorMatrix,(O$4+1),FALSE)*$E2386</f>
        <v>-111.81935991368569</v>
      </c>
      <c r="P2379" s="5">
        <f ca="1">VLOOKUP(CONCATENATE($F2379," ",$G2379),AllocFactorMatrix,(P$4+1),FALSE)*$E2386</f>
        <v>-20.83520449135457</v>
      </c>
      <c r="Q2379" s="5">
        <f ca="1">VLOOKUP(CONCATENATE($F2379," ",$G2379),AllocFactorMatrix,(Q$4+1),FALSE)*$E2386</f>
        <v>-9.4150409581254966</v>
      </c>
      <c r="R2379" s="5">
        <f ca="1">VLOOKUP(CONCATENATE($F2379," ",$G2379),AllocFactorMatrix,(R$4+1),FALSE)*$E2386</f>
        <v>-0.42338386766962016</v>
      </c>
      <c r="S2379" s="5">
        <f ca="1">SUBTOTAL(9,O2379:R2379)</f>
        <v>-142.49298923083538</v>
      </c>
      <c r="T2379" s="5">
        <f ca="1">VLOOKUP(CONCATENATE($F2379," ",$G2379),AllocFactorMatrix,(T$4+1),FALSE)*$E2386</f>
        <v>-3.9061366490466569</v>
      </c>
      <c r="U2379" s="5">
        <f ca="1">VLOOKUP(CONCATENATE($F2379," ",$G2379),AllocFactorMatrix,(U$4+1),FALSE)*$E2386</f>
        <v>-63.923260726887492</v>
      </c>
      <c r="V2379" s="5">
        <f ca="1">VLOOKUP(CONCATENATE($F2379," ",$G2379),AllocFactorMatrix,(V$4+1),FALSE)*$E2386</f>
        <v>-337.83622908577087</v>
      </c>
      <c r="W2379" s="5">
        <f ca="1">VLOOKUP(CONCATENATE($F2379," ",$G2379),AllocFactorMatrix,(W$4+1),FALSE)*$E2386</f>
        <v>-61.007623586064916</v>
      </c>
      <c r="X2379" s="5">
        <f ca="1">SUBTOTAL(9,T2379:W2379)</f>
        <v>-466.67325004776995</v>
      </c>
      <c r="Y2379" s="5">
        <f ca="1">VLOOKUP(CONCATENATE($F2379," ",$G2379),AllocFactorMatrix,(Y$4+1),FALSE)*$E2386</f>
        <v>-34.339547994474451</v>
      </c>
      <c r="Z2379" s="5">
        <f ca="1">VLOOKUP(CONCATENATE($F2379," ",$G2379),AllocFactorMatrix,(Z$4+1),FALSE)*$E2386</f>
        <v>-0.57517430276508785</v>
      </c>
      <c r="AA2379" s="5">
        <f t="shared" ref="AA2379:AA2386" ca="1" si="1185">SUBTOTAL(9,Y2379:Z2379)</f>
        <v>-34.914722297239535</v>
      </c>
      <c r="AB2379" s="5">
        <f ca="1">VLOOKUP(CONCATENATE($F2379," ",$G2379),AllocFactorMatrix,(AB$4+1),FALSE)*$E2386</f>
        <v>-0.44560662265224849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-874.13175465049881</v>
      </c>
      <c r="I2380" s="5">
        <f ca="1">VLOOKUP(CONCATENATE($F2380," ",$G2380),AllocFactorMatrix,(I$4+1),FALSE)*$E2386</f>
        <v>-430.58243375908012</v>
      </c>
      <c r="J2380" s="5">
        <f ca="1">VLOOKUP(CONCATENATE($F2380," ",$G2380),AllocFactorMatrix,(J$4+1),FALSE)*$E2386</f>
        <v>-21.285228268188863</v>
      </c>
      <c r="K2380" s="5">
        <f ca="1">VLOOKUP(CONCATENATE($F2380," ",$G2380),AllocFactorMatrix,(K$4+1),FALSE)*$E2386</f>
        <v>-77.966571273229007</v>
      </c>
      <c r="L2380" s="5">
        <f ca="1">VLOOKUP(CONCATENATE($F2380," ",$G2380),AllocFactorMatrix,(L$4+1),FALSE)*$E2386</f>
        <v>-2.4541108513429033</v>
      </c>
      <c r="M2380" s="5">
        <f ca="1">VLOOKUP(CONCATENATE($F2380," ",$G2380),AllocFactorMatrix,(M$4+1),FALSE)*$E2386</f>
        <v>-0.23013866289553259</v>
      </c>
      <c r="N2380" s="5">
        <f t="shared" ca="1" si="1184"/>
        <v>-80.650820787467438</v>
      </c>
      <c r="O2380" s="5">
        <f ca="1">VLOOKUP(CONCATENATE($F2380," ",$G2380),AllocFactorMatrix,(O$4+1),FALSE)*$E2386</f>
        <v>-59.266722706969276</v>
      </c>
      <c r="P2380" s="5">
        <f ca="1">VLOOKUP(CONCATENATE($F2380," ",$G2380),AllocFactorMatrix,(P$4+1),FALSE)*$E2386</f>
        <v>-11.043117113935288</v>
      </c>
      <c r="Q2380" s="5">
        <f ca="1">VLOOKUP(CONCATENATE($F2380," ",$G2380),AllocFactorMatrix,(Q$4+1),FALSE)*$E2386</f>
        <v>-4.9901790009413949</v>
      </c>
      <c r="R2380" s="5">
        <f ca="1">VLOOKUP(CONCATENATE($F2380," ",$G2380),AllocFactorMatrix,(R$4+1),FALSE)*$E2386</f>
        <v>-0.22440277160546018</v>
      </c>
      <c r="S2380" s="5">
        <f t="shared" ref="S2380:S2386" ca="1" si="1186">SUBTOTAL(9,O2380:R2380)</f>
        <v>-75.524421593451407</v>
      </c>
      <c r="T2380" s="5">
        <f ca="1">VLOOKUP(CONCATENATE($F2380," ",$G2380),AllocFactorMatrix,(T$4+1),FALSE)*$E2386</f>
        <v>-2.0703384263089881</v>
      </c>
      <c r="U2380" s="5">
        <f ca="1">VLOOKUP(CONCATENATE($F2380," ",$G2380),AllocFactorMatrix,(U$4+1),FALSE)*$E2386</f>
        <v>-33.880735598469997</v>
      </c>
      <c r="V2380" s="5">
        <f ca="1">VLOOKUP(CONCATENATE($F2380," ",$G2380),AllocFactorMatrix,(V$4+1),FALSE)*$E2386</f>
        <v>-179.06063963387041</v>
      </c>
      <c r="W2380" s="5">
        <f ca="1">VLOOKUP(CONCATENATE($F2380," ",$G2380),AllocFactorMatrix,(W$4+1),FALSE)*$E2386</f>
        <v>-32.335383719576598</v>
      </c>
      <c r="X2380" s="5">
        <f t="shared" ref="X2380:X2386" ca="1" si="1187">SUBTOTAL(9,T2380:W2380)</f>
        <v>-247.34709737822601</v>
      </c>
      <c r="Y2380" s="5">
        <f ca="1">VLOOKUP(CONCATENATE($F2380," ",$G2380),AllocFactorMatrix,(Y$4+1),FALSE)*$E2386</f>
        <v>-18.200716498843871</v>
      </c>
      <c r="Z2380" s="5">
        <f ca="1">VLOOKUP(CONCATENATE($F2380," ",$G2380),AllocFactorMatrix,(Z$4+1),FALSE)*$E2386</f>
        <v>-0.30485504421118315</v>
      </c>
      <c r="AA2380" s="5">
        <f t="shared" ca="1" si="1185"/>
        <v>-18.505571543055055</v>
      </c>
      <c r="AB2380" s="5">
        <f ca="1">VLOOKUP(CONCATENATE($F2380," ",$G2380),AllocFactorMatrix,(AB$4+1),FALSE)*$E2386</f>
        <v>-0.2361813210297907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-192.02050384033831</v>
      </c>
      <c r="I2381" s="5">
        <f ca="1">VLOOKUP(CONCATENATE($F2381," ",$G2381),AllocFactorMatrix,(I$4+1),FALSE)*$E2386</f>
        <v>-93.488529657600353</v>
      </c>
      <c r="J2381" s="5">
        <f ca="1">VLOOKUP(CONCATENATE($F2381," ",$G2381),AllocFactorMatrix,(J$4+1),FALSE)*$E2386</f>
        <v>-4.5118787387923014</v>
      </c>
      <c r="K2381" s="5">
        <f ca="1">VLOOKUP(CONCATENATE($F2381," ",$G2381),AllocFactorMatrix,(K$4+1),FALSE)*$E2386</f>
        <v>-16.413994241686463</v>
      </c>
      <c r="L2381" s="5">
        <f ca="1">VLOOKUP(CONCATENATE($F2381," ",$G2381),AllocFactorMatrix,(L$4+1),FALSE)*$E2386</f>
        <v>-0.50701283855945478</v>
      </c>
      <c r="M2381" s="5">
        <f ca="1">VLOOKUP(CONCATENATE($F2381," ",$G2381),AllocFactorMatrix,(M$4+1),FALSE)*$E2386</f>
        <v>-6.3145767618831575E-2</v>
      </c>
      <c r="N2381" s="5">
        <f t="shared" ca="1" si="1184"/>
        <v>-16.984152847864749</v>
      </c>
      <c r="O2381" s="5">
        <f ca="1">VLOOKUP(CONCATENATE($F2381," ",$G2381),AllocFactorMatrix,(O$4+1),FALSE)*$E2386</f>
        <v>-12.401029197288475</v>
      </c>
      <c r="P2381" s="5">
        <f ca="1">VLOOKUP(CONCATENATE($F2381," ",$G2381),AllocFactorMatrix,(P$4+1),FALSE)*$E2386</f>
        <v>-2.3053368637624083</v>
      </c>
      <c r="Q2381" s="5">
        <f ca="1">VLOOKUP(CONCATENATE($F2381," ",$G2381),AllocFactorMatrix,(Q$4+1),FALSE)*$E2386</f>
        <v>-1.3717029029166379</v>
      </c>
      <c r="R2381" s="5">
        <f ca="1">VLOOKUP(CONCATENATE($F2381," ",$G2381),AllocFactorMatrix,(R$4+1),FALSE)*$E2386</f>
        <v>0</v>
      </c>
      <c r="S2381" s="5">
        <f t="shared" ca="1" si="1186"/>
        <v>-16.078068963967521</v>
      </c>
      <c r="T2381" s="5">
        <f ca="1">VLOOKUP(CONCATENATE($F2381," ",$G2381),AllocFactorMatrix,(T$4+1),FALSE)*$E2386</f>
        <v>-0.43302264634456578</v>
      </c>
      <c r="U2381" s="5">
        <f ca="1">VLOOKUP(CONCATENATE($F2381," ",$G2381),AllocFactorMatrix,(U$4+1),FALSE)*$E2386</f>
        <v>-7.0888279526283977</v>
      </c>
      <c r="V2381" s="5">
        <f ca="1">VLOOKUP(CONCATENATE($F2381," ",$G2381),AllocFactorMatrix,(V$4+1),FALSE)*$E2386</f>
        <v>-49.38561794347374</v>
      </c>
      <c r="W2381" s="5">
        <f ca="1">VLOOKUP(CONCATENATE($F2381," ",$G2381),AllocFactorMatrix,(W$4+1),FALSE)*$E2386</f>
        <v>0</v>
      </c>
      <c r="X2381" s="5">
        <f t="shared" ca="1" si="1187"/>
        <v>-56.907468542446701</v>
      </c>
      <c r="Y2381" s="5">
        <f ca="1">VLOOKUP(CONCATENATE($F2381," ",$G2381),AllocFactorMatrix,(Y$4+1),FALSE)*$E2386</f>
        <v>-3.7323464685827141</v>
      </c>
      <c r="Z2381" s="5">
        <f ca="1">VLOOKUP(CONCATENATE($F2381," ",$G2381),AllocFactorMatrix,(Z$4+1),FALSE)*$E2386</f>
        <v>-6.2218317031827987E-2</v>
      </c>
      <c r="AA2381" s="5">
        <f t="shared" ca="1" si="1185"/>
        <v>-3.7945647856145421</v>
      </c>
      <c r="AB2381" s="5">
        <f ca="1">VLOOKUP(CONCATENATE($F2381," ",$G2381),AllocFactorMatrix,(AB$4+1),FALSE)*$E2386</f>
        <v>-4.9840403634216379E-2</v>
      </c>
      <c r="AC2381" s="5">
        <f ca="1">VLOOKUP(CONCATENATE($F2381," ",$G2381),AllocFactorMatrix,(AC$4+1),FALSE)*$E2386</f>
        <v>-0.16946802717151879</v>
      </c>
      <c r="AD2381" s="5">
        <f ca="1">VLOOKUP(CONCATENATE($F2381," ",$G2381),AllocFactorMatrix,(AD$4+1),FALSE)*$E2386</f>
        <v>-3.6531873246361549E-2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-881.05101121530333</v>
      </c>
      <c r="I2382" s="5">
        <f ca="1">VLOOKUP(CONCATENATE($F2382," ",$G2382),AllocFactorMatrix,(I$4+1),FALSE)*$E2386</f>
        <v>-588.84396808545694</v>
      </c>
      <c r="J2382" s="5">
        <f ca="1">VLOOKUP(CONCATENATE($F2382," ",$G2382),AllocFactorMatrix,(J$4+1),FALSE)*$E2386</f>
        <v>-27.756567456618694</v>
      </c>
      <c r="K2382" s="5">
        <f ca="1">VLOOKUP(CONCATENATE($F2382," ",$G2382),AllocFactorMatrix,(K$4+1),FALSE)*$E2386</f>
        <v>-100.7857999488279</v>
      </c>
      <c r="L2382" s="5">
        <f ca="1">VLOOKUP(CONCATENATE($F2382," ",$G2382),AllocFactorMatrix,(L$4+1),FALSE)*$E2386</f>
        <v>-3.1148056506316117</v>
      </c>
      <c r="M2382" s="5">
        <f ca="1">VLOOKUP(CONCATENATE($F2382," ",$G2382),AllocFactorMatrix,(M$4+1),FALSE)*$E2386</f>
        <v>0</v>
      </c>
      <c r="N2382" s="5">
        <f t="shared" ca="1" si="1184"/>
        <v>-103.90060559945951</v>
      </c>
      <c r="O2382" s="5">
        <f ca="1">VLOOKUP(CONCATENATE($F2382," ",$G2382),AllocFactorMatrix,(O$4+1),FALSE)*$E2386</f>
        <v>-75.571734110026782</v>
      </c>
      <c r="P2382" s="5">
        <f ca="1">VLOOKUP(CONCATENATE($F2382," ",$G2382),AllocFactorMatrix,(P$4+1),FALSE)*$E2386</f>
        <v>-14.075240563518072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-89.646974673544861</v>
      </c>
      <c r="T2382" s="5">
        <f ca="1">VLOOKUP(CONCATENATE($F2382," ",$G2382),AllocFactorMatrix,(T$4+1),FALSE)*$E2386</f>
        <v>-2.6940857497028854</v>
      </c>
      <c r="U2382" s="5">
        <f ca="1">VLOOKUP(CONCATENATE($F2382," ",$G2382),AllocFactorMatrix,(U$4+1),FALSE)*$E2386</f>
        <v>-43.449506841270754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-46.14359259097364</v>
      </c>
      <c r="Y2382" s="5">
        <f ca="1">VLOOKUP(CONCATENATE($F2382," ",$G2382),AllocFactorMatrix,(Y$4+1),FALSE)*$E2386</f>
        <v>-22.788350779693232</v>
      </c>
      <c r="Z2382" s="5">
        <f ca="1">VLOOKUP(CONCATENATE($F2382," ",$G2382),AllocFactorMatrix,(Z$4+1),FALSE)*$E2386</f>
        <v>-0.38019889629406489</v>
      </c>
      <c r="AA2382" s="5">
        <f t="shared" ca="1" si="1185"/>
        <v>-23.168549675987297</v>
      </c>
      <c r="AB2382" s="5">
        <f ca="1">VLOOKUP(CONCATENATE($F2382," ",$G2382),AllocFactorMatrix,(AB$4+1),FALSE)*$E2386</f>
        <v>-0.30802481129302572</v>
      </c>
      <c r="AC2382" s="5">
        <f ca="1">VLOOKUP(CONCATENATE($F2382," ",$G2382),AllocFactorMatrix,(AC$4+1),FALSE)*$E2386</f>
        <v>-1.0552502097341958</v>
      </c>
      <c r="AD2382" s="5">
        <f ca="1">VLOOKUP(CONCATENATE($F2382," ",$G2382),AllocFactorMatrix,(AD$4+1),FALSE)*$E2386</f>
        <v>-0.22747811223523184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-453.3758878561477</v>
      </c>
      <c r="I2383" s="5">
        <f ca="1">VLOOKUP(CONCATENATE($F2383," ",$G2383),AllocFactorMatrix,(I$4+1),FALSE)*$E2386</f>
        <v>-338.98980947220207</v>
      </c>
      <c r="J2383" s="5">
        <f ca="1">VLOOKUP(CONCATENATE($F2383," ",$G2383),AllocFactorMatrix,(J$4+1),FALSE)*$E2386</f>
        <v>-16.342806753883433</v>
      </c>
      <c r="K2383" s="5">
        <f ca="1">VLOOKUP(CONCATENATE($F2383," ",$G2383),AllocFactorMatrix,(K$4+1),FALSE)*$E2386</f>
        <v>-49.313058635720211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-49.313058635720211</v>
      </c>
      <c r="O2383" s="5">
        <f ca="1">VLOOKUP(CONCATENATE($F2383," ",$G2383),AllocFactorMatrix,(O$4+1),FALSE)*$E2386</f>
        <v>-31.422472900843456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-31.422472900843456</v>
      </c>
      <c r="T2383" s="5">
        <f ca="1">VLOOKUP(CONCATENATE($F2383," ",$G2383),AllocFactorMatrix,(T$4+1),FALSE)*$E2386</f>
        <v>-0.84959774708838309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-0.84959774708838309</v>
      </c>
      <c r="Y2383" s="5">
        <f ca="1">VLOOKUP(CONCATENATE($F2383," ",$G2383),AllocFactorMatrix,(Y$4+1),FALSE)*$E2386</f>
        <v>-11.589993513184286</v>
      </c>
      <c r="Z2383" s="5">
        <f ca="1">VLOOKUP(CONCATENATE($F2383," ",$G2383),AllocFactorMatrix,(Z$4+1),FALSE)*$E2386</f>
        <v>0</v>
      </c>
      <c r="AA2383" s="5">
        <f t="shared" ca="1" si="1185"/>
        <v>-11.589993513184286</v>
      </c>
      <c r="AB2383" s="5">
        <f ca="1">VLOOKUP(CONCATENATE($F2383," ",$G2383),AllocFactorMatrix,(AB$4+1),FALSE)*$E2386</f>
        <v>-0.12026973552249341</v>
      </c>
      <c r="AC2383" s="5">
        <f ca="1">VLOOKUP(CONCATENATE($F2383," ",$G2383),AllocFactorMatrix,(AC$4+1),FALSE)*$E2386</f>
        <v>-4.0836200968945082</v>
      </c>
      <c r="AD2383" s="5">
        <f ca="1">VLOOKUP(CONCATENATE($F2383," ",$G2383),AllocFactorMatrix,(AD$4+1),FALSE)*$E2386</f>
        <v>-0.66425900080884825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-13.935360694656154</v>
      </c>
      <c r="I2384" s="5">
        <f ca="1">VLOOKUP(CONCATENATE($F2384," ",$G2384),AllocFactorMatrix,(I$4+1),FALSE)*$E2386</f>
        <v>-5.2289248240302699</v>
      </c>
      <c r="J2384" s="5">
        <f ca="1">VLOOKUP(CONCATENATE($F2384," ",$G2384),AllocFactorMatrix,(J$4+1),FALSE)*$E2386</f>
        <v>-0.33886811683603413</v>
      </c>
      <c r="K2384" s="5">
        <f ca="1">VLOOKUP(CONCATENATE($F2384," ",$G2384),AllocFactorMatrix,(K$4+1),FALSE)*$E2386</f>
        <v>-1.1369392665530624</v>
      </c>
      <c r="L2384" s="5">
        <f ca="1">VLOOKUP(CONCATENATE($F2384," ",$G2384),AllocFactorMatrix,(L$4+1),FALSE)*$E2386</f>
        <v>-3.613451100856236E-2</v>
      </c>
      <c r="M2384" s="5">
        <f ca="1">VLOOKUP(CONCATENATE($F2384," ",$G2384),AllocFactorMatrix,(M$4+1),FALSE)*$E2386</f>
        <v>-3.3311794949686746E-3</v>
      </c>
      <c r="N2384" s="5">
        <f t="shared" ca="1" si="1184"/>
        <v>-1.1764049570565935</v>
      </c>
      <c r="O2384" s="5">
        <f ca="1">VLOOKUP(CONCATENATE($F2384," ",$G2384),AllocFactorMatrix,(O$4+1),FALSE)*$E2386</f>
        <v>-1.0365633933242728</v>
      </c>
      <c r="P2384" s="5">
        <f ca="1">VLOOKUP(CONCATENATE($F2384," ",$G2384),AllocFactorMatrix,(P$4+1),FALSE)*$E2386</f>
        <v>-0.19215890791590334</v>
      </c>
      <c r="Q2384" s="5">
        <f ca="1">VLOOKUP(CONCATENATE($F2384," ",$G2384),AllocFactorMatrix,(Q$4+1),FALSE)*$E2386</f>
        <v>-8.731208927163038E-2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-1.3200799209218463</v>
      </c>
      <c r="T2384" s="5">
        <f ca="1">VLOOKUP(CONCATENATE($F2384," ",$G2384),AllocFactorMatrix,(T$4+1),FALSE)*$E2386</f>
        <v>-3.9723073515885374E-2</v>
      </c>
      <c r="U2384" s="5">
        <f ca="1">VLOOKUP(CONCATENATE($F2384," ",$G2384),AllocFactorMatrix,(U$4+1),FALSE)*$E2386</f>
        <v>-0.69747766261235067</v>
      </c>
      <c r="V2384" s="5">
        <f ca="1">VLOOKUP(CONCATENATE($F2384," ",$G2384),AllocFactorMatrix,(V$4+1),FALSE)*$E2386</f>
        <v>-3.9599885903288956</v>
      </c>
      <c r="W2384" s="5">
        <f ca="1">VLOOKUP(CONCATENATE($F2384," ",$G2384),AllocFactorMatrix,(W$4+1),FALSE)*$E2386</f>
        <v>-0.75130251778273449</v>
      </c>
      <c r="X2384" s="5">
        <f t="shared" ca="1" si="1187"/>
        <v>-5.4484918442398662</v>
      </c>
      <c r="Y2384" s="5">
        <f ca="1">VLOOKUP(CONCATENATE($F2384," ",$G2384),AllocFactorMatrix,(Y$4+1),FALSE)*$E2386</f>
        <v>-0.28083626886866292</v>
      </c>
      <c r="Z2384" s="5">
        <f ca="1">VLOOKUP(CONCATENATE($F2384," ",$G2384),AllocFactorMatrix,(Z$4+1),FALSE)*$E2386</f>
        <v>-4.5715667607859013E-3</v>
      </c>
      <c r="AA2384" s="5">
        <f t="shared" ca="1" si="1185"/>
        <v>-0.28540783562944883</v>
      </c>
      <c r="AB2384" s="5">
        <f ca="1">VLOOKUP(CONCATENATE($F2384," ",$G2384),AllocFactorMatrix,(AB$4+1),FALSE)*$E2386</f>
        <v>-5.099214983064977E-3</v>
      </c>
      <c r="AC2384" s="5">
        <f ca="1">VLOOKUP(CONCATENATE($F2384," ",$G2384),AllocFactorMatrix,(AC$4+1),FALSE)*$E2386</f>
        <v>-0.11026369574556462</v>
      </c>
      <c r="AD2384" s="5">
        <f ca="1">VLOOKUP(CONCATENATE($F2384," ",$G2384),AllocFactorMatrix,(AD$4+1),FALSE)*$E2386</f>
        <v>-2.1820285213467346E-2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-218.24879679047768</v>
      </c>
      <c r="I2385" s="5">
        <f ca="1">VLOOKUP(CONCATENATE($F2385," ",$G2385),AllocFactorMatrix,(I$4+1),FALSE)*$E2386</f>
        <v>-102.06157371225746</v>
      </c>
      <c r="J2385" s="5">
        <f ca="1">VLOOKUP(CONCATENATE($F2385," ",$G2385),AllocFactorMatrix,(J$4+1),FALSE)*$E2386</f>
        <v>-26.738442475754439</v>
      </c>
      <c r="K2385" s="5">
        <f ca="1">VLOOKUP(CONCATENATE($F2385," ",$G2385),AllocFactorMatrix,(K$4+1),FALSE)*$E2386</f>
        <v>-7.5902774091697252</v>
      </c>
      <c r="L2385" s="5">
        <f ca="1">VLOOKUP(CONCATENATE($F2385," ",$G2385),AllocFactorMatrix,(L$4+1),FALSE)*$E2386</f>
        <v>-2.4500995787436088</v>
      </c>
      <c r="M2385" s="5">
        <f ca="1">VLOOKUP(CONCATENATE($F2385," ",$G2385),AllocFactorMatrix,(M$4+1),FALSE)*$E2386</f>
        <v>-0.39770050336047841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-2.1540101668829741</v>
      </c>
      <c r="P2385" s="5">
        <f ca="1">VLOOKUP(CONCATENATE($F2385," ",$G2385),AllocFactorMatrix,(P$4+1),FALSE)*$E2386</f>
        <v>-0.63782916733789941</v>
      </c>
      <c r="Q2385" s="5">
        <f ca="1">VLOOKUP(CONCATENATE($F2385," ",$G2385),AllocFactorMatrix,(Q$4+1),FALSE)*$E2386</f>
        <v>-1.3855160879945316</v>
      </c>
      <c r="R2385" s="5">
        <f ca="1">VLOOKUP(CONCATENATE($F2385," ",$G2385),AllocFactorMatrix,(R$4+1),FALSE)*$E2386</f>
        <v>-0.24346835048967885</v>
      </c>
      <c r="S2385" s="5">
        <f t="shared" ca="1" si="1186"/>
        <v>-4.4208237727050843</v>
      </c>
      <c r="T2385" s="5">
        <f ca="1">VLOOKUP(CONCATENATE($F2385," ",$G2385),AllocFactorMatrix,(T$4+1),FALSE)*$E2386</f>
        <v>-1.4825318212882002E-2</v>
      </c>
      <c r="U2385" s="5">
        <f ca="1">VLOOKUP(CONCATENATE($F2385," ",$G2385),AllocFactorMatrix,(U$4+1),FALSE)*$E2386</f>
        <v>-0.37841069152664558</v>
      </c>
      <c r="V2385" s="5">
        <f ca="1">VLOOKUP(CONCATENATE($F2385," ",$G2385),AllocFactorMatrix,(V$4+1),FALSE)*$E2386</f>
        <v>-2.0375490738754003</v>
      </c>
      <c r="W2385" s="5">
        <f ca="1">VLOOKUP(CONCATENATE($F2385," ",$G2385),AllocFactorMatrix,(W$4+1),FALSE)*$E2386</f>
        <v>-0.36520656140768415</v>
      </c>
      <c r="X2385" s="5">
        <f t="shared" ca="1" si="1187"/>
        <v>-2.7959916450226121</v>
      </c>
      <c r="Y2385" s="5">
        <f ca="1">VLOOKUP(CONCATENATE($F2385," ",$G2385),AllocFactorMatrix,(Y$4+1),FALSE)*$E2386</f>
        <v>-0.59628461552559542</v>
      </c>
      <c r="Z2385" s="5">
        <f ca="1">VLOOKUP(CONCATENATE($F2385," ",$G2385),AllocFactorMatrix,(Z$4+1),FALSE)*$E2386</f>
        <v>-1.0809379403631275E-2</v>
      </c>
      <c r="AA2385" s="5">
        <f t="shared" ca="1" si="1185"/>
        <v>-0.60709399492922667</v>
      </c>
      <c r="AB2385" s="5">
        <f ca="1">VLOOKUP(CONCATENATE($F2385," ",$G2385),AllocFactorMatrix,(AB$4+1),FALSE)*$E2386</f>
        <v>-1.1193230115503185E-2</v>
      </c>
      <c r="AC2385" s="5">
        <f ca="1">VLOOKUP(CONCATENATE($F2385," ",$G2385),AllocFactorMatrix,(AC$4+1),FALSE)*$E2386</f>
        <v>-63.410996509557869</v>
      </c>
      <c r="AD2385" s="5">
        <f ca="1">VLOOKUP(CONCATENATE($F2385," ",$G2385),AllocFactorMatrix,(AD$4+1),FALSE)*$E2386</f>
        <v>-7.7646039588616116</v>
      </c>
    </row>
    <row r="2386" spans="4:30" collapsed="1">
      <c r="D2386" s="98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-4282</v>
      </c>
      <c r="I2386" s="5">
        <f ca="1">VLOOKUP(CONCATENATE($F2386," ",$G2386),AllocFactorMatrix,(I$4+1),FALSE)*$E2386</f>
        <v>-2371.5811777557933</v>
      </c>
      <c r="J2386" s="5">
        <f ca="1">VLOOKUP(CONCATENATE($F2386," ",$G2386),AllocFactorMatrix,(J$4+1),FALSE)*$E2386</f>
        <v>-137.13293157444758</v>
      </c>
      <c r="K2386" s="5">
        <f ca="1">VLOOKUP(CONCATENATE($F2386," ",$G2386),AllocFactorMatrix,(K$4+1),FALSE)*$E2386</f>
        <v>-400.30726818025192</v>
      </c>
      <c r="L2386" s="5">
        <f ca="1">VLOOKUP(CONCATENATE($F2386," ",$G2386),AllocFactorMatrix,(L$4+1),FALSE)*$E2386</f>
        <v>-13.192368915262694</v>
      </c>
      <c r="M2386" s="5">
        <f ca="1">VLOOKUP(CONCATENATE($F2386," ",$G2386),AllocFactorMatrix,(M$4+1),FALSE)*$E2386</f>
        <v>-1.1285219678694027</v>
      </c>
      <c r="N2386" s="5">
        <f t="shared" ca="1" si="1184"/>
        <v>-414.62815906338403</v>
      </c>
      <c r="O2386" s="5">
        <f ca="1">VLOOKUP(CONCATENATE($F2386," ",$G2386),AllocFactorMatrix,(O$4+1),FALSE)*$E2386</f>
        <v>-293.67189238902097</v>
      </c>
      <c r="P2386" s="5">
        <f ca="1">VLOOKUP(CONCATENATE($F2386," ",$G2386),AllocFactorMatrix,(P$4+1),FALSE)*$E2386</f>
        <v>-49.088887107824135</v>
      </c>
      <c r="Q2386" s="5">
        <f ca="1">VLOOKUP(CONCATENATE($F2386," ",$G2386),AllocFactorMatrix,(Q$4+1),FALSE)*$E2386</f>
        <v>-17.249751039249691</v>
      </c>
      <c r="R2386" s="5">
        <f ca="1">VLOOKUP(CONCATENATE($F2386," ",$G2386),AllocFactorMatrix,(R$4+1),FALSE)*$E2386</f>
        <v>-0.89530052017479889</v>
      </c>
      <c r="S2386" s="5">
        <f t="shared" ca="1" si="1186"/>
        <v>-360.90583105626956</v>
      </c>
      <c r="T2386" s="5">
        <f ca="1">VLOOKUP(CONCATENATE($F2386," ",$G2386),AllocFactorMatrix,(T$4+1),FALSE)*$E2386</f>
        <v>-10.007729610220245</v>
      </c>
      <c r="U2386" s="5">
        <f ca="1">VLOOKUP(CONCATENATE($F2386," ",$G2386),AllocFactorMatrix,(U$4+1),FALSE)*$E2386</f>
        <v>-149.41821947339562</v>
      </c>
      <c r="V2386" s="5">
        <f ca="1">VLOOKUP(CONCATENATE($F2386," ",$G2386),AllocFactorMatrix,(V$4+1),FALSE)*$E2386</f>
        <v>-572.28002432731932</v>
      </c>
      <c r="W2386" s="5">
        <f ca="1">VLOOKUP(CONCATENATE($F2386," ",$G2386),AllocFactorMatrix,(W$4+1),FALSE)*$E2386</f>
        <v>-94.459516384831929</v>
      </c>
      <c r="X2386" s="5">
        <f t="shared" ca="1" si="1187"/>
        <v>-826.16548979576714</v>
      </c>
      <c r="Y2386" s="5">
        <f ca="1">VLOOKUP(CONCATENATE($F2386," ",$G2386),AllocFactorMatrix,(Y$4+1),FALSE)*$E2386</f>
        <v>-91.528076139172811</v>
      </c>
      <c r="Z2386" s="5">
        <f ca="1">VLOOKUP(CONCATENATE($F2386," ",$G2386),AllocFactorMatrix,(Z$4+1),FALSE)*$E2386</f>
        <v>-1.337827506466581</v>
      </c>
      <c r="AA2386" s="5">
        <f t="shared" ca="1" si="1185"/>
        <v>-92.865903645639392</v>
      </c>
      <c r="AB2386" s="5">
        <f ca="1">VLOOKUP(CONCATENATE($F2386," ",$G2386),AllocFactorMatrix,(AB$4+1),FALSE)*$E2386</f>
        <v>-1.1762153392303427</v>
      </c>
      <c r="AC2386" s="5">
        <f ca="1">VLOOKUP(CONCATENATE($F2386," ",$G2386),AllocFactorMatrix,(AC$4+1),FALSE)*$E2386</f>
        <v>-68.829598539103657</v>
      </c>
      <c r="AD2386" s="5">
        <f ca="1">VLOOKUP(CONCATENATE($F2386," ",$G2386),AllocFactorMatrix,(AD$4+1),FALSE)*$E2386</f>
        <v>-8.7146932303655209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131449.40190816915</v>
      </c>
      <c r="I2387" s="5">
        <f ca="1">VLOOKUP(CONCATENATE($F2387," ",$G2387),AllocFactorMatrix,(I$4+1),FALSE)*$E2394</f>
        <v>64749.739485696955</v>
      </c>
      <c r="J2387" s="5">
        <f ca="1">VLOOKUP(CONCATENATE($F2387," ",$G2387),AllocFactorMatrix,(J$4+1),FALSE)*$E2394</f>
        <v>3200.8109880998072</v>
      </c>
      <c r="K2387" s="5">
        <f ca="1">VLOOKUP(CONCATENATE($F2387," ",$G2387),AllocFactorMatrix,(K$4+1),FALSE)*$E2394</f>
        <v>11724.387208418357</v>
      </c>
      <c r="L2387" s="5">
        <f ca="1">VLOOKUP(CONCATENATE($F2387," ",$G2387),AllocFactorMatrix,(L$4+1),FALSE)*$E2394</f>
        <v>369.04208308317686</v>
      </c>
      <c r="M2387" s="5">
        <f ca="1">VLOOKUP(CONCATENATE($F2387," ",$G2387),AllocFactorMatrix,(M$4+1),FALSE)*$E2394</f>
        <v>34.607585678727482</v>
      </c>
      <c r="N2387" s="5">
        <f t="shared" ref="N2387:N2394" ca="1" si="1189">SUBTOTAL(9,K2387:M2387)</f>
        <v>12128.036877180262</v>
      </c>
      <c r="O2387" s="5">
        <f ca="1">VLOOKUP(CONCATENATE($F2387," ",$G2387),AllocFactorMatrix,(O$4+1),FALSE)*$E2394</f>
        <v>8912.3581330177185</v>
      </c>
      <c r="P2387" s="5">
        <f ca="1">VLOOKUP(CONCATENATE($F2387," ",$G2387),AllocFactorMatrix,(P$4+1),FALSE)*$E2394</f>
        <v>1660.6319723610252</v>
      </c>
      <c r="Q2387" s="5">
        <f ca="1">VLOOKUP(CONCATENATE($F2387," ",$G2387),AllocFactorMatrix,(Q$4+1),FALSE)*$E2394</f>
        <v>750.40866734182453</v>
      </c>
      <c r="R2387" s="5">
        <f ca="1">VLOOKUP(CONCATENATE($F2387," ",$G2387),AllocFactorMatrix,(R$4+1),FALSE)*$E2394</f>
        <v>33.74503895681854</v>
      </c>
      <c r="S2387" s="5">
        <f ca="1">SUBTOTAL(9,O2387:R2387)</f>
        <v>11357.143811677386</v>
      </c>
      <c r="T2387" s="5">
        <f ca="1">VLOOKUP(CONCATENATE($F2387," ",$G2387),AllocFactorMatrix,(T$4+1),FALSE)*$E2394</f>
        <v>311.33149715471382</v>
      </c>
      <c r="U2387" s="5">
        <f ca="1">VLOOKUP(CONCATENATE($F2387," ",$G2387),AllocFactorMatrix,(U$4+1),FALSE)*$E2394</f>
        <v>5094.8869057026395</v>
      </c>
      <c r="V2387" s="5">
        <f ca="1">VLOOKUP(CONCATENATE($F2387," ",$G2387),AllocFactorMatrix,(V$4+1),FALSE)*$E2394</f>
        <v>26926.620455033546</v>
      </c>
      <c r="W2387" s="5">
        <f ca="1">VLOOKUP(CONCATENATE($F2387," ",$G2387),AllocFactorMatrix,(W$4+1),FALSE)*$E2394</f>
        <v>4862.5013652649486</v>
      </c>
      <c r="X2387" s="5">
        <f ca="1">SUBTOTAL(9,T2387:W2387)</f>
        <v>37195.34022315585</v>
      </c>
      <c r="Y2387" s="5">
        <f ca="1">VLOOKUP(CONCATENATE($F2387," ",$G2387),AllocFactorMatrix,(Y$4+1),FALSE)*$E2394</f>
        <v>2736.9710405152246</v>
      </c>
      <c r="Z2387" s="5">
        <f ca="1">VLOOKUP(CONCATENATE($F2387," ",$G2387),AllocFactorMatrix,(Z$4+1),FALSE)*$E2394</f>
        <v>45.843218733394217</v>
      </c>
      <c r="AA2387" s="5">
        <f t="shared" ref="AA2387:AA2394" ca="1" si="1190">SUBTOTAL(9,Y2387:Z2387)</f>
        <v>2782.8142592486188</v>
      </c>
      <c r="AB2387" s="5">
        <f ca="1">VLOOKUP(CONCATENATE($F2387," ",$G2387),AllocFactorMatrix,(AB$4+1),FALSE)*$E2394</f>
        <v>35.516263110313695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69671.077163221373</v>
      </c>
      <c r="I2388" s="5">
        <f ca="1">VLOOKUP(CONCATENATE($F2388," ",$G2388),AllocFactorMatrix,(I$4+1),FALSE)*$E2394</f>
        <v>34318.787537413053</v>
      </c>
      <c r="J2388" s="5">
        <f ca="1">VLOOKUP(CONCATENATE($F2388," ",$G2388),AllocFactorMatrix,(J$4+1),FALSE)*$E2394</f>
        <v>1696.5002966889092</v>
      </c>
      <c r="K2388" s="5">
        <f ca="1">VLOOKUP(CONCATENATE($F2388," ",$G2388),AllocFactorMatrix,(K$4+1),FALSE)*$E2394</f>
        <v>6214.183359007252</v>
      </c>
      <c r="L2388" s="5">
        <f ca="1">VLOOKUP(CONCATENATE($F2388," ",$G2388),AllocFactorMatrix,(L$4+1),FALSE)*$E2394</f>
        <v>195.60042931900236</v>
      </c>
      <c r="M2388" s="5">
        <f ca="1">VLOOKUP(CONCATENATE($F2388," ",$G2388),AllocFactorMatrix,(M$4+1),FALSE)*$E2394</f>
        <v>18.342782372945685</v>
      </c>
      <c r="N2388" s="5">
        <f t="shared" ca="1" si="1189"/>
        <v>6428.1265706991999</v>
      </c>
      <c r="O2388" s="5">
        <f ca="1">VLOOKUP(CONCATENATE($F2388," ",$G2388),AllocFactorMatrix,(O$4+1),FALSE)*$E2394</f>
        <v>4723.7460359502184</v>
      </c>
      <c r="P2388" s="5">
        <f ca="1">VLOOKUP(CONCATENATE($F2388," ",$G2388),AllocFactorMatrix,(P$4+1),FALSE)*$E2394</f>
        <v>880.17150786965442</v>
      </c>
      <c r="Q2388" s="5">
        <f ca="1">VLOOKUP(CONCATENATE($F2388," ",$G2388),AllocFactorMatrix,(Q$4+1),FALSE)*$E2394</f>
        <v>397.73311561239791</v>
      </c>
      <c r="R2388" s="5">
        <f ca="1">VLOOKUP(CONCATENATE($F2388," ",$G2388),AllocFactorMatrix,(R$4+1),FALSE)*$E2394</f>
        <v>17.885613619443227</v>
      </c>
      <c r="S2388" s="5">
        <f t="shared" ref="S2388:S2394" ca="1" si="1191">SUBTOTAL(9,O2388:R2388)</f>
        <v>6019.5362730517145</v>
      </c>
      <c r="T2388" s="5">
        <f ca="1">VLOOKUP(CONCATENATE($F2388," ",$G2388),AllocFactorMatrix,(T$4+1),FALSE)*$E2394</f>
        <v>165.01254814959555</v>
      </c>
      <c r="U2388" s="5">
        <f ca="1">VLOOKUP(CONCATENATE($F2388," ",$G2388),AllocFactorMatrix,(U$4+1),FALSE)*$E2394</f>
        <v>2700.4022353260689</v>
      </c>
      <c r="V2388" s="5">
        <f ca="1">VLOOKUP(CONCATENATE($F2388," ",$G2388),AllocFactorMatrix,(V$4+1),FALSE)*$E2394</f>
        <v>14271.701690799626</v>
      </c>
      <c r="W2388" s="5">
        <f ca="1">VLOOKUP(CONCATENATE($F2388," ",$G2388),AllocFactorMatrix,(W$4+1),FALSE)*$E2394</f>
        <v>2577.232782407888</v>
      </c>
      <c r="X2388" s="5">
        <f t="shared" ref="X2388:X2394" ca="1" si="1192">SUBTOTAL(9,T2388:W2388)</f>
        <v>19714.349256683181</v>
      </c>
      <c r="Y2388" s="5">
        <f ca="1">VLOOKUP(CONCATENATE($F2388," ",$G2388),AllocFactorMatrix,(Y$4+1),FALSE)*$E2394</f>
        <v>1450.6549119976473</v>
      </c>
      <c r="Z2388" s="5">
        <f ca="1">VLOOKUP(CONCATENATE($F2388," ",$G2388),AllocFactorMatrix,(Z$4+1),FALSE)*$E2394</f>
        <v>24.297915269451302</v>
      </c>
      <c r="AA2388" s="5">
        <f t="shared" ca="1" si="1190"/>
        <v>1474.9528272670987</v>
      </c>
      <c r="AB2388" s="5">
        <f ca="1">VLOOKUP(CONCATENATE($F2388," ",$G2388),AllocFactorMatrix,(AB$4+1),FALSE)*$E2394</f>
        <v>18.824401418247604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15304.644029697618</v>
      </c>
      <c r="I2389" s="5">
        <f ca="1">VLOOKUP(CONCATENATE($F2389," ",$G2389),AllocFactorMatrix,(I$4+1),FALSE)*$E2394</f>
        <v>7451.332741315452</v>
      </c>
      <c r="J2389" s="5">
        <f ca="1">VLOOKUP(CONCATENATE($F2389," ",$G2389),AllocFactorMatrix,(J$4+1),FALSE)*$E2394</f>
        <v>359.61106559637687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40.410533549537078</v>
      </c>
      <c r="M2389" s="5">
        <f ca="1">VLOOKUP(CONCATENATE($F2389," ",$G2389),AllocFactorMatrix,(M$4+1),FALSE)*$E2394</f>
        <v>5.0329182356056537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988.40141375838073</v>
      </c>
      <c r="P2389" s="5">
        <f ca="1">VLOOKUP(CONCATENATE($F2389," ",$G2389),AllocFactorMatrix,(P$4+1),FALSE)*$E2394</f>
        <v>183.74266998986656</v>
      </c>
      <c r="Q2389" s="5">
        <f ca="1">VLOOKUP(CONCATENATE($F2389," ",$G2389),AllocFactorMatrix,(Q$4+1),FALSE)*$E2394</f>
        <v>109.32907800876143</v>
      </c>
      <c r="R2389" s="5">
        <f ca="1">VLOOKUP(CONCATENATE($F2389," ",$G2389),AllocFactorMatrix,(R$4+1),FALSE)*$E2394</f>
        <v>0</v>
      </c>
      <c r="S2389" s="5">
        <f t="shared" ca="1" si="1191"/>
        <v>1281.4731617570087</v>
      </c>
      <c r="T2389" s="5">
        <f ca="1">VLOOKUP(CONCATENATE($F2389," ",$G2389),AllocFactorMatrix,(T$4+1),FALSE)*$E2394</f>
        <v>34.513280230801143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3936.1906030617024</v>
      </c>
      <c r="W2389" s="5">
        <f ca="1">VLOOKUP(CONCATENATE($F2389," ",$G2389),AllocFactorMatrix,(W$4+1),FALSE)*$E2394</f>
        <v>0</v>
      </c>
      <c r="X2389" s="5">
        <f t="shared" ca="1" si="1192"/>
        <v>4535.705985843786</v>
      </c>
      <c r="Y2389" s="5">
        <f ca="1">VLOOKUP(CONCATENATE($F2389," ",$G2389),AllocFactorMatrix,(Y$4+1),FALSE)*$E2394</f>
        <v>297.4798677991887</v>
      </c>
      <c r="Z2389" s="5">
        <f ca="1">VLOOKUP(CONCATENATE($F2389," ",$G2389),AllocFactorMatrix,(Z$4+1),FALSE)*$E2394</f>
        <v>4.9589974781586967</v>
      </c>
      <c r="AA2389" s="5">
        <f t="shared" ca="1" si="1190"/>
        <v>302.43886527734742</v>
      </c>
      <c r="AB2389" s="5">
        <f ca="1">VLOOKUP(CONCATENATE($F2389," ",$G2389),AllocFactorMatrix,(AB$4+1),FALSE)*$E2394</f>
        <v>3.9724384670523292</v>
      </c>
      <c r="AC2389" s="5">
        <f ca="1">VLOOKUP(CONCATENATE($F2389," ",$G2389),AllocFactorMatrix,(AC$4+1),FALSE)*$E2394</f>
        <v>13.507140010588621</v>
      </c>
      <c r="AD2389" s="5">
        <f ca="1">VLOOKUP(CONCATENATE($F2389," ",$G2389),AllocFactorMatrix,(AD$4+1),FALSE)*$E2394</f>
        <v>2.9117063261040368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70222.563887589829</v>
      </c>
      <c r="I2390" s="5">
        <f ca="1">VLOOKUP(CONCATENATE($F2390," ",$G2390),AllocFactorMatrix,(I$4+1),FALSE)*$E2394</f>
        <v>46932.734475459489</v>
      </c>
      <c r="J2390" s="5">
        <f ca="1">VLOOKUP(CONCATENATE($F2390," ",$G2390),AllocFactorMatrix,(J$4+1),FALSE)*$E2394</f>
        <v>2212.2865835361836</v>
      </c>
      <c r="K2390" s="5">
        <f ca="1">VLOOKUP(CONCATENATE($F2390," ",$G2390),AllocFactorMatrix,(K$4+1),FALSE)*$E2394</f>
        <v>8032.9483602838682</v>
      </c>
      <c r="L2390" s="5">
        <f ca="1">VLOOKUP(CONCATENATE($F2390," ",$G2390),AllocFactorMatrix,(L$4+1),FALSE)*$E2394</f>
        <v>248.25990324577586</v>
      </c>
      <c r="M2390" s="5">
        <f ca="1">VLOOKUP(CONCATENATE($F2390," ",$G2390),AllocFactorMatrix,(M$4+1),FALSE)*$E2394</f>
        <v>0</v>
      </c>
      <c r="N2390" s="5">
        <f t="shared" ca="1" si="1189"/>
        <v>8281.2082635296447</v>
      </c>
      <c r="O2390" s="5">
        <f ca="1">VLOOKUP(CONCATENATE($F2390," ",$G2390),AllocFactorMatrix,(O$4+1),FALSE)*$E2394</f>
        <v>6023.3072308913897</v>
      </c>
      <c r="P2390" s="5">
        <f ca="1">VLOOKUP(CONCATENATE($F2390," ",$G2390),AllocFactorMatrix,(P$4+1),FALSE)*$E2394</f>
        <v>1121.8413770860625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7145.1486079774522</v>
      </c>
      <c r="T2390" s="5">
        <f ca="1">VLOOKUP(CONCATENATE($F2390," ",$G2390),AllocFactorMatrix,(T$4+1),FALSE)*$E2394</f>
        <v>214.72719089919383</v>
      </c>
      <c r="U2390" s="5">
        <f ca="1">VLOOKUP(CONCATENATE($F2390," ",$G2390),AllocFactorMatrix,(U$4+1),FALSE)*$E2394</f>
        <v>3463.0636946171076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3677.7908855163014</v>
      </c>
      <c r="Y2390" s="5">
        <f ca="1">VLOOKUP(CONCATENATE($F2390," ",$G2390),AllocFactorMatrix,(Y$4+1),FALSE)*$E2394</f>
        <v>1816.3039349020839</v>
      </c>
      <c r="Z2390" s="5">
        <f ca="1">VLOOKUP(CONCATENATE($F2390," ",$G2390),AllocFactorMatrix,(Z$4+1),FALSE)*$E2394</f>
        <v>30.30305957900633</v>
      </c>
      <c r="AA2390" s="5">
        <f t="shared" ca="1" si="1190"/>
        <v>1846.6069944810902</v>
      </c>
      <c r="AB2390" s="5">
        <f ca="1">VLOOKUP(CONCATENATE($F2390," ",$G2390),AllocFactorMatrix,(AB$4+1),FALSE)*$E2394</f>
        <v>24.550555773326824</v>
      </c>
      <c r="AC2390" s="5">
        <f ca="1">VLOOKUP(CONCATENATE($F2390," ",$G2390),AllocFactorMatrix,(AC$4+1),FALSE)*$E2394</f>
        <v>84.106793281170937</v>
      </c>
      <c r="AD2390" s="5">
        <f ca="1">VLOOKUP(CONCATENATE($F2390," ",$G2390),AllocFactorMatrix,(AD$4+1),FALSE)*$E2394</f>
        <v>18.13072803518217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27018.564475702562</v>
      </c>
      <c r="J2391" s="5">
        <f ca="1">VLOOKUP(CONCATENATE($F2391," ",$G2391),AllocFactorMatrix,(J$4+1),FALSE)*$E2394</f>
        <v>1302.5736044432795</v>
      </c>
      <c r="K2391" s="5">
        <f ca="1">VLOOKUP(CONCATENATE($F2391," ",$G2391),AllocFactorMatrix,(K$4+1),FALSE)*$E2394</f>
        <v>3930.4073957791488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3930.4073957791488</v>
      </c>
      <c r="O2391" s="5">
        <f ca="1">VLOOKUP(CONCATENATE($F2391," ",$G2391),AllocFactorMatrix,(O$4+1),FALSE)*$E2394</f>
        <v>2504.4708906716396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2504.4708906716396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923.7592938162428</v>
      </c>
      <c r="Z2391" s="5">
        <f ca="1">VLOOKUP(CONCATENATE($F2391," ",$G2391),AllocFactorMatrix,(Z$4+1),FALSE)*$E2394</f>
        <v>0</v>
      </c>
      <c r="AA2391" s="5">
        <f t="shared" ca="1" si="1190"/>
        <v>923.7592938162428</v>
      </c>
      <c r="AB2391" s="5">
        <f ca="1">VLOOKUP(CONCATENATE($F2391," ",$G2391),AllocFactorMatrix,(AB$4+1),FALSE)*$E2394</f>
        <v>9.5858799081588639</v>
      </c>
      <c r="AC2391" s="5">
        <f ca="1">VLOOKUP(CONCATENATE($F2391," ",$G2391),AllocFactorMatrix,(AC$4+1),FALSE)*$E2394</f>
        <v>325.47749165087106</v>
      </c>
      <c r="AD2391" s="5">
        <f ca="1">VLOOKUP(CONCATENATE($F2391," ",$G2391),AllocFactorMatrix,(AD$4+1),FALSE)*$E2394</f>
        <v>52.94355210813896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1110.6925072672827</v>
      </c>
      <c r="I2392" s="5">
        <f ca="1">VLOOKUP(CONCATENATE($F2392," ",$G2392),AllocFactorMatrix,(I$4+1),FALSE)*$E2394</f>
        <v>416.76191598983343</v>
      </c>
      <c r="J2392" s="5">
        <f ca="1">VLOOKUP(CONCATENATE($F2392," ",$G2392),AllocFactorMatrix,(J$4+1),FALSE)*$E2394</f>
        <v>27.008865186093708</v>
      </c>
      <c r="K2392" s="5">
        <f ca="1">VLOOKUP(CONCATENATE($F2392," ",$G2392),AllocFactorMatrix,(K$4+1),FALSE)*$E2394</f>
        <v>90.617670561099516</v>
      </c>
      <c r="L2392" s="5">
        <f ca="1">VLOOKUP(CONCATENATE($F2392," ",$G2392),AllocFactorMatrix,(L$4+1),FALSE)*$E2394</f>
        <v>2.8800352936948244</v>
      </c>
      <c r="M2392" s="5">
        <f ca="1">VLOOKUP(CONCATENATE($F2392," ",$G2392),AllocFactorMatrix,(M$4+1),FALSE)*$E2394</f>
        <v>0.26550558586136475</v>
      </c>
      <c r="N2392" s="5">
        <f t="shared" ca="1" si="1189"/>
        <v>93.763211440655695</v>
      </c>
      <c r="O2392" s="5">
        <f ca="1">VLOOKUP(CONCATENATE($F2392," ",$G2392),AllocFactorMatrix,(O$4+1),FALSE)*$E2394</f>
        <v>82.617394662365186</v>
      </c>
      <c r="P2392" s="5">
        <f ca="1">VLOOKUP(CONCATENATE($F2392," ",$G2392),AllocFactorMatrix,(P$4+1),FALSE)*$E2394</f>
        <v>15.315675274103395</v>
      </c>
      <c r="Q2392" s="5">
        <f ca="1">VLOOKUP(CONCATENATE($F2392," ",$G2392),AllocFactorMatrix,(Q$4+1),FALSE)*$E2394</f>
        <v>6.9590508256481689</v>
      </c>
      <c r="R2392" s="5">
        <f ca="1">VLOOKUP(CONCATENATE($F2392," ",$G2392),AllocFactorMatrix,(R$4+1),FALSE)*$E2394</f>
        <v>0.32244162263242804</v>
      </c>
      <c r="S2392" s="5">
        <f t="shared" ca="1" si="1191"/>
        <v>105.21456238474917</v>
      </c>
      <c r="T2392" s="5">
        <f ca="1">VLOOKUP(CONCATENATE($F2392," ",$G2392),AllocFactorMatrix,(T$4+1),FALSE)*$E2394</f>
        <v>3.1660551231113971</v>
      </c>
      <c r="U2392" s="5">
        <f ca="1">VLOOKUP(CONCATENATE($F2392," ",$G2392),AllocFactorMatrix,(U$4+1),FALSE)*$E2394</f>
        <v>55.591184959202835</v>
      </c>
      <c r="V2392" s="5">
        <f ca="1">VLOOKUP(CONCATENATE($F2392," ",$G2392),AllocFactorMatrix,(V$4+1),FALSE)*$E2394</f>
        <v>315.6236679133018</v>
      </c>
      <c r="W2392" s="5">
        <f ca="1">VLOOKUP(CONCATENATE($F2392," ",$G2392),AllocFactorMatrix,(W$4+1),FALSE)*$E2394</f>
        <v>59.881196868648217</v>
      </c>
      <c r="X2392" s="5">
        <f t="shared" ca="1" si="1192"/>
        <v>434.26210486426424</v>
      </c>
      <c r="Y2392" s="5">
        <f ca="1">VLOOKUP(CONCATENATE($F2392," ",$G2392),AllocFactorMatrix,(Y$4+1),FALSE)*$E2394</f>
        <v>22.383542588957756</v>
      </c>
      <c r="Z2392" s="5">
        <f ca="1">VLOOKUP(CONCATENATE($F2392," ",$G2392),AllocFactorMatrix,(Z$4+1),FALSE)*$E2394</f>
        <v>0.3643683905235543</v>
      </c>
      <c r="AA2392" s="5">
        <f t="shared" ca="1" si="1190"/>
        <v>22.747910979481311</v>
      </c>
      <c r="AB2392" s="5">
        <f ca="1">VLOOKUP(CONCATENATE($F2392," ",$G2392),AllocFactorMatrix,(AB$4+1),FALSE)*$E2394</f>
        <v>0.40642362969529727</v>
      </c>
      <c r="AC2392" s="5">
        <f ca="1">VLOOKUP(CONCATENATE($F2392," ",$G2392),AllocFactorMatrix,(AC$4+1),FALSE)*$E2394</f>
        <v>8.7883667578953766</v>
      </c>
      <c r="AD2392" s="5">
        <f ca="1">VLOOKUP(CONCATENATE($F2392," ",$G2392),AllocFactorMatrix,(AD$4+1),FALSE)*$E2394</f>
        <v>1.7391460346144458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17395.122281136224</v>
      </c>
      <c r="I2393" s="5">
        <f ca="1">VLOOKUP(CONCATENATE($F2393," ",$G2393),AllocFactorMatrix,(I$4+1),FALSE)*$E2394</f>
        <v>8134.6315811963177</v>
      </c>
      <c r="J2393" s="5">
        <f ca="1">VLOOKUP(CONCATENATE($F2393," ",$G2393),AllocFactorMatrix,(J$4+1),FALSE)*$E2394</f>
        <v>2131.1387889088642</v>
      </c>
      <c r="K2393" s="5">
        <f ca="1">VLOOKUP(CONCATENATE($F2393," ",$G2393),AllocFactorMatrix,(K$4+1),FALSE)*$E2394</f>
        <v>604.96921688419582</v>
      </c>
      <c r="L2393" s="5">
        <f ca="1">VLOOKUP(CONCATENATE($F2393," ",$G2393),AllocFactorMatrix,(L$4+1),FALSE)*$E2394</f>
        <v>195.28071815269209</v>
      </c>
      <c r="M2393" s="5">
        <f ca="1">VLOOKUP(CONCATENATE($F2393," ",$G2393),AllocFactorMatrix,(M$4+1),FALSE)*$E2394</f>
        <v>31.697993248807638</v>
      </c>
      <c r="N2393" s="5">
        <f t="shared" ca="1" si="1189"/>
        <v>831.94792828569553</v>
      </c>
      <c r="O2393" s="5">
        <f ca="1">VLOOKUP(CONCATENATE($F2393," ",$G2393),AllocFactorMatrix,(O$4+1),FALSE)*$E2394</f>
        <v>171.68145162198118</v>
      </c>
      <c r="P2393" s="5">
        <f ca="1">VLOOKUP(CONCATENATE($F2393," ",$G2393),AllocFactorMatrix,(P$4+1),FALSE)*$E2394</f>
        <v>50.837010437081823</v>
      </c>
      <c r="Q2393" s="5">
        <f ca="1">VLOOKUP(CONCATENATE($F2393," ",$G2393),AllocFactorMatrix,(Q$4+1),FALSE)*$E2394</f>
        <v>110.43003273133247</v>
      </c>
      <c r="R2393" s="5">
        <f ca="1">VLOOKUP(CONCATENATE($F2393," ",$G2393),AllocFactorMatrix,(R$4+1),FALSE)*$E2394</f>
        <v>19.405200810432511</v>
      </c>
      <c r="S2393" s="5">
        <f t="shared" ca="1" si="1191"/>
        <v>352.35369560082802</v>
      </c>
      <c r="T2393" s="5">
        <f ca="1">VLOOKUP(CONCATENATE($F2393," ",$G2393),AllocFactorMatrix,(T$4+1),FALSE)*$E2394</f>
        <v>1.1816249480514447</v>
      </c>
      <c r="U2393" s="5">
        <f ca="1">VLOOKUP(CONCATENATE($F2393," ",$G2393),AllocFactorMatrix,(U$4+1),FALSE)*$E2394</f>
        <v>30.160533979550994</v>
      </c>
      <c r="V2393" s="5">
        <f ca="1">VLOOKUP(CONCATENATE($F2393," ",$G2393),AllocFactorMatrix,(V$4+1),FALSE)*$E2394</f>
        <v>162.39913261883734</v>
      </c>
      <c r="W2393" s="5">
        <f ca="1">VLOOKUP(CONCATENATE($F2393," ",$G2393),AllocFactorMatrix,(W$4+1),FALSE)*$E2394</f>
        <v>29.108122871617731</v>
      </c>
      <c r="X2393" s="5">
        <f t="shared" ca="1" si="1192"/>
        <v>222.84941441805751</v>
      </c>
      <c r="Y2393" s="5">
        <f ca="1">VLOOKUP(CONCATENATE($F2393," ",$G2393),AllocFactorMatrix,(Y$4+1),FALSE)*$E2394</f>
        <v>47.525777708574253</v>
      </c>
      <c r="Z2393" s="5">
        <f ca="1">VLOOKUP(CONCATENATE($F2393," ",$G2393),AllocFactorMatrix,(Z$4+1),FALSE)*$E2394</f>
        <v>0.86154186998736904</v>
      </c>
      <c r="AA2393" s="5">
        <f t="shared" ca="1" si="1190"/>
        <v>48.387319578561623</v>
      </c>
      <c r="AB2393" s="5">
        <f ca="1">VLOOKUP(CONCATENATE($F2393," ",$G2393),AllocFactorMatrix,(AB$4+1),FALSE)*$E2394</f>
        <v>0.89213599086640982</v>
      </c>
      <c r="AC2393" s="5">
        <f ca="1">VLOOKUP(CONCATENATE($F2393," ",$G2393),AllocFactorMatrix,(AC$4+1),FALSE)*$E2394</f>
        <v>5054.0578205862903</v>
      </c>
      <c r="AD2393" s="5">
        <f ca="1">VLOOKUP(CONCATENATE($F2393," ",$G2393),AllocFactorMatrix,(AD$4+1),FALSE)*$E2394</f>
        <v>618.86359657074274</v>
      </c>
    </row>
    <row r="2394" spans="4:30" collapsed="1">
      <c r="D2394" s="98" t="str">
        <f>D2189</f>
        <v>Adj 6 - Big Sandy Unit 1 Operation Rider Deferrals</v>
      </c>
      <c r="E2394" s="61">
        <v>341289</v>
      </c>
      <c r="F2394" s="97" t="s">
        <v>74</v>
      </c>
      <c r="G2394" s="55" t="str">
        <f>$G$15</f>
        <v>TOTAL</v>
      </c>
      <c r="H2394" s="4">
        <f t="shared" ca="1" si="1188"/>
        <v>341289.00000000012</v>
      </c>
      <c r="I2394" s="5">
        <f ca="1">VLOOKUP(CONCATENATE($F2394," ",$G2394),AllocFactorMatrix,(I$4+1),FALSE)*$E2394</f>
        <v>189022.55221277368</v>
      </c>
      <c r="J2394" s="5">
        <f ca="1">VLOOKUP(CONCATENATE($F2394," ",$G2394),AllocFactorMatrix,(J$4+1),FALSE)*$E2394</f>
        <v>10929.930192459515</v>
      </c>
      <c r="K2394" s="5">
        <f ca="1">VLOOKUP(CONCATENATE($F2394," ",$G2394),AllocFactorMatrix,(K$4+1),FALSE)*$E2394</f>
        <v>31905.760684252687</v>
      </c>
      <c r="L2394" s="5">
        <f ca="1">VLOOKUP(CONCATENATE($F2394," ",$G2394),AllocFactorMatrix,(L$4+1),FALSE)*$E2394</f>
        <v>1051.4737026438791</v>
      </c>
      <c r="M2394" s="5">
        <f ca="1">VLOOKUP(CONCATENATE($F2394," ",$G2394),AllocFactorMatrix,(M$4+1),FALSE)*$E2394</f>
        <v>89.946785121947826</v>
      </c>
      <c r="N2394" s="5">
        <f t="shared" ca="1" si="1189"/>
        <v>33047.181172018514</v>
      </c>
      <c r="O2394" s="5">
        <f ca="1">VLOOKUP(CONCATENATE($F2394," ",$G2394),AllocFactorMatrix,(O$4+1),FALSE)*$E2394</f>
        <v>23406.582550573698</v>
      </c>
      <c r="P2394" s="5">
        <f ca="1">VLOOKUP(CONCATENATE($F2394," ",$G2394),AllocFactorMatrix,(P$4+1),FALSE)*$E2394</f>
        <v>3912.5402130177931</v>
      </c>
      <c r="Q2394" s="5">
        <f ca="1">VLOOKUP(CONCATENATE($F2394," ",$G2394),AllocFactorMatrix,(Q$4+1),FALSE)*$E2394</f>
        <v>1374.8599445199645</v>
      </c>
      <c r="R2394" s="5">
        <f ca="1">VLOOKUP(CONCATENATE($F2394," ",$G2394),AllocFactorMatrix,(R$4+1),FALSE)*$E2394</f>
        <v>71.35829500932671</v>
      </c>
      <c r="S2394" s="5">
        <f t="shared" ca="1" si="1191"/>
        <v>28765.341003120782</v>
      </c>
      <c r="T2394" s="5">
        <f ca="1">VLOOKUP(CONCATENATE($F2394," ",$G2394),AllocFactorMatrix,(T$4+1),FALSE)*$E2394</f>
        <v>797.64783534387141</v>
      </c>
      <c r="U2394" s="5">
        <f ca="1">VLOOKUP(CONCATENATE($F2394," ",$G2394),AllocFactorMatrix,(U$4+1),FALSE)*$E2394</f>
        <v>11909.106657135853</v>
      </c>
      <c r="V2394" s="5">
        <f ca="1">VLOOKUP(CONCATENATE($F2394," ",$G2394),AllocFactorMatrix,(V$4+1),FALSE)*$E2394</f>
        <v>45612.535549427012</v>
      </c>
      <c r="W2394" s="5">
        <f ca="1">VLOOKUP(CONCATENATE($F2394," ",$G2394),AllocFactorMatrix,(W$4+1),FALSE)*$E2394</f>
        <v>7528.7234674131023</v>
      </c>
      <c r="X2394" s="5">
        <f t="shared" ca="1" si="1192"/>
        <v>65848.013509319833</v>
      </c>
      <c r="Y2394" s="5">
        <f ca="1">VLOOKUP(CONCATENATE($F2394," ",$G2394),AllocFactorMatrix,(Y$4+1),FALSE)*$E2394</f>
        <v>7295.0783693279191</v>
      </c>
      <c r="Z2394" s="5">
        <f ca="1">VLOOKUP(CONCATENATE($F2394," ",$G2394),AllocFactorMatrix,(Z$4+1),FALSE)*$E2394</f>
        <v>106.62910132052147</v>
      </c>
      <c r="AA2394" s="5">
        <f t="shared" ca="1" si="1190"/>
        <v>7401.7074706484409</v>
      </c>
      <c r="AB2394" s="5">
        <f ca="1">VLOOKUP(CONCATENATE($F2394," ",$G2394),AllocFactorMatrix,(AB$4+1),FALSE)*$E2394</f>
        <v>93.748098297661002</v>
      </c>
      <c r="AC2394" s="5">
        <f ca="1">VLOOKUP(CONCATENATE($F2394," ",$G2394),AllocFactorMatrix,(AC$4+1),FALSE)*$E2394</f>
        <v>5485.9376122868171</v>
      </c>
      <c r="AD2394" s="5">
        <f ca="1">VLOOKUP(CONCATENATE($F2394," ",$G2394),AllocFactorMatrix,(AD$4+1),FALSE)*$E2394</f>
        <v>694.58872907478246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1870.5651995806575</v>
      </c>
      <c r="I2395" s="5">
        <f>VLOOKUP(CONCATENATE($F2395," ",$G2395),AllocFactorMatrix,(I$4+1),FALSE)*$E2402</f>
        <v>921.40859985404893</v>
      </c>
      <c r="J2395" s="5">
        <f>VLOOKUP(CONCATENATE($F2395," ",$G2395),AllocFactorMatrix,(J$4+1),FALSE)*$E2402</f>
        <v>45.54851949008971</v>
      </c>
      <c r="K2395" s="5">
        <f>VLOOKUP(CONCATENATE($F2395," ",$G2395),AllocFactorMatrix,(K$4+1),FALSE)*$E2402</f>
        <v>166.84161647077858</v>
      </c>
      <c r="L2395" s="5">
        <f>VLOOKUP(CONCATENATE($F2395," ",$G2395),AllocFactorMatrix,(L$4+1),FALSE)*$E2402</f>
        <v>5.2515817324022631</v>
      </c>
      <c r="M2395" s="5">
        <f>VLOOKUP(CONCATENATE($F2395," ",$G2395),AllocFactorMatrix,(M$4+1),FALSE)*$E2402</f>
        <v>0.49247653068332792</v>
      </c>
      <c r="N2395" s="5">
        <f t="shared" ref="N2395:N2402" si="1194">SUBTOTAL(9,K2395:M2395)</f>
        <v>172.58567473386415</v>
      </c>
      <c r="O2395" s="5">
        <f>VLOOKUP(CONCATENATE($F2395," ",$G2395),AllocFactorMatrix,(O$4+1),FALSE)*$E2402</f>
        <v>126.82558252694891</v>
      </c>
      <c r="P2395" s="5">
        <f>VLOOKUP(CONCATENATE($F2395," ",$G2395),AllocFactorMatrix,(P$4+1),FALSE)*$E2402</f>
        <v>23.631300954717194</v>
      </c>
      <c r="Q2395" s="5">
        <f>VLOOKUP(CONCATENATE($F2395," ",$G2395),AllocFactorMatrix,(Q$4+1),FALSE)*$E2402</f>
        <v>10.678544886601577</v>
      </c>
      <c r="R2395" s="5">
        <f>VLOOKUP(CONCATENATE($F2395," ",$G2395),AllocFactorMatrix,(R$4+1),FALSE)*$E2402</f>
        <v>0.48020222697715825</v>
      </c>
      <c r="S2395" s="5">
        <f>SUBTOTAL(9,O2395:R2395)</f>
        <v>161.61563059524482</v>
      </c>
      <c r="T2395" s="5">
        <f>VLOOKUP(CONCATENATE($F2395," ",$G2395),AllocFactorMatrix,(T$4+1),FALSE)*$E2402</f>
        <v>4.4303424409476895</v>
      </c>
      <c r="U2395" s="5">
        <f>VLOOKUP(CONCATENATE($F2395," ",$G2395),AllocFactorMatrix,(U$4+1),FALSE)*$E2402</f>
        <v>72.501799196198988</v>
      </c>
      <c r="V2395" s="5">
        <f>VLOOKUP(CONCATENATE($F2395," ",$G2395),AllocFactorMatrix,(V$4+1),FALSE)*$E2402</f>
        <v>383.17404593966603</v>
      </c>
      <c r="W2395" s="5">
        <f>VLOOKUP(CONCATENATE($F2395," ",$G2395),AllocFactorMatrix,(W$4+1),FALSE)*$E2402</f>
        <v>69.194881868935937</v>
      </c>
      <c r="X2395" s="5">
        <f>SUBTOTAL(9,T2395:W2395)</f>
        <v>529.30106944574868</v>
      </c>
      <c r="Y2395" s="5">
        <f>VLOOKUP(CONCATENATE($F2395," ",$G2395),AllocFactorMatrix,(Y$4+1),FALSE)*$E2402</f>
        <v>38.947935147125747</v>
      </c>
      <c r="Z2395" s="5">
        <f>VLOOKUP(CONCATENATE($F2395," ",$G2395),AllocFactorMatrix,(Z$4+1),FALSE)*$E2402</f>
        <v>0.6523630260361194</v>
      </c>
      <c r="AA2395" s="5">
        <f t="shared" ref="AA2395:AA2402" si="1195">SUBTOTAL(9,Y2395:Z2395)</f>
        <v>39.600298173161868</v>
      </c>
      <c r="AB2395" s="5">
        <f>VLOOKUP(CONCATENATE($F2395," ",$G2395),AllocFactorMatrix,(AB$4+1),FALSE)*$E2402</f>
        <v>0.50540728849960881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492.43480041934237</v>
      </c>
      <c r="I2400" s="5">
        <f>VLOOKUP(CONCATENATE($F2400," ",$G2400),AllocFactorMatrix,(I$4+1),FALSE)*$E2402</f>
        <v>184.77487655676532</v>
      </c>
      <c r="J2400" s="5">
        <f>VLOOKUP(CONCATENATE($F2400," ",$G2400),AllocFactorMatrix,(J$4+1),FALSE)*$E2402</f>
        <v>11.974605978202007</v>
      </c>
      <c r="K2400" s="5">
        <f>VLOOKUP(CONCATENATE($F2400," ",$G2400),AllocFactorMatrix,(K$4+1),FALSE)*$E2402</f>
        <v>40.176101148832529</v>
      </c>
      <c r="L2400" s="5">
        <f>VLOOKUP(CONCATENATE($F2400," ",$G2400),AllocFactorMatrix,(L$4+1),FALSE)*$E2402</f>
        <v>1.276887703636937</v>
      </c>
      <c r="M2400" s="5">
        <f>VLOOKUP(CONCATENATE($F2400," ",$G2400),AllocFactorMatrix,(M$4+1),FALSE)*$E2402</f>
        <v>0.11771411918996476</v>
      </c>
      <c r="N2400" s="5">
        <f t="shared" si="1194"/>
        <v>41.570702971659429</v>
      </c>
      <c r="O2400" s="5">
        <f>VLOOKUP(CONCATENATE($F2400," ",$G2400),AllocFactorMatrix,(O$4+1),FALSE)*$E2402</f>
        <v>36.629112004928217</v>
      </c>
      <c r="P2400" s="5">
        <f>VLOOKUP(CONCATENATE($F2400," ",$G2400),AllocFactorMatrix,(P$4+1),FALSE)*$E2402</f>
        <v>6.7903325605811657</v>
      </c>
      <c r="Q2400" s="5">
        <f>VLOOKUP(CONCATENATE($F2400," ",$G2400),AllocFactorMatrix,(Q$4+1),FALSE)*$E2402</f>
        <v>3.0853533106723789</v>
      </c>
      <c r="R2400" s="5">
        <f>VLOOKUP(CONCATENATE($F2400," ",$G2400),AllocFactorMatrix,(R$4+1),FALSE)*$E2402</f>
        <v>0.14295718666415622</v>
      </c>
      <c r="S2400" s="5">
        <f t="shared" si="1196"/>
        <v>46.647755062845917</v>
      </c>
      <c r="T2400" s="5">
        <f>VLOOKUP(CONCATENATE($F2400," ",$G2400),AllocFactorMatrix,(T$4+1),FALSE)*$E2402</f>
        <v>1.4036969840571845</v>
      </c>
      <c r="U2400" s="5">
        <f>VLOOKUP(CONCATENATE($F2400," ",$G2400),AllocFactorMatrix,(U$4+1),FALSE)*$E2402</f>
        <v>24.646816190209634</v>
      </c>
      <c r="V2400" s="5">
        <f>VLOOKUP(CONCATENATE($F2400," ",$G2400),AllocFactorMatrix,(V$4+1),FALSE)*$E2402</f>
        <v>139.93438949084901</v>
      </c>
      <c r="W2400" s="5">
        <f>VLOOKUP(CONCATENATE($F2400," ",$G2400),AllocFactorMatrix,(W$4+1),FALSE)*$E2402</f>
        <v>26.548828803603421</v>
      </c>
      <c r="X2400" s="5">
        <f t="shared" si="1197"/>
        <v>192.53373146871925</v>
      </c>
      <c r="Y2400" s="5">
        <f>VLOOKUP(CONCATENATE($F2400," ",$G2400),AllocFactorMatrix,(Y$4+1),FALSE)*$E2402</f>
        <v>9.9239305706586194</v>
      </c>
      <c r="Z2400" s="5">
        <f>VLOOKUP(CONCATENATE($F2400," ",$G2400),AllocFactorMatrix,(Z$4+1),FALSE)*$E2402</f>
        <v>0.16154576941195217</v>
      </c>
      <c r="AA2400" s="5">
        <f t="shared" si="1195"/>
        <v>10.085476340070571</v>
      </c>
      <c r="AB2400" s="5">
        <f>VLOOKUP(CONCATENATE($F2400," ",$G2400),AllocFactorMatrix,(AB$4+1),FALSE)*$E2402</f>
        <v>0.18019131097509636</v>
      </c>
      <c r="AC2400" s="5">
        <f>VLOOKUP(CONCATENATE($F2400," ",$G2400),AllocFactorMatrix,(AC$4+1),FALSE)*$E2402</f>
        <v>3.8963958090290358</v>
      </c>
      <c r="AD2400" s="5">
        <f>VLOOKUP(CONCATENATE($F2400," ",$G2400),AllocFactorMatrix,(AD$4+1),FALSE)*$E2402</f>
        <v>0.77106492107573288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8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2363</v>
      </c>
      <c r="I2402" s="5">
        <f>VLOOKUP(CONCATENATE($F2402," ",$G2402),AllocFactorMatrix,(I$4+1),FALSE)*$E2402</f>
        <v>1106.1834764108144</v>
      </c>
      <c r="J2402" s="5">
        <f>VLOOKUP(CONCATENATE($F2402," ",$G2402),AllocFactorMatrix,(J$4+1),FALSE)*$E2402</f>
        <v>57.52312546829171</v>
      </c>
      <c r="K2402" s="5">
        <f>VLOOKUP(CONCATENATE($F2402," ",$G2402),AllocFactorMatrix,(K$4+1),FALSE)*$E2402</f>
        <v>207.01771761961109</v>
      </c>
      <c r="L2402" s="5">
        <f>VLOOKUP(CONCATENATE($F2402," ",$G2402),AllocFactorMatrix,(L$4+1),FALSE)*$E2402</f>
        <v>6.5284694360391997</v>
      </c>
      <c r="M2402" s="5">
        <f>VLOOKUP(CONCATENATE($F2402," ",$G2402),AllocFactorMatrix,(M$4+1),FALSE)*$E2402</f>
        <v>0.61019064987329263</v>
      </c>
      <c r="N2402" s="5">
        <f t="shared" si="1194"/>
        <v>214.15637770552357</v>
      </c>
      <c r="O2402" s="5">
        <f>VLOOKUP(CONCATENATE($F2402," ",$G2402),AllocFactorMatrix,(O$4+1),FALSE)*$E2402</f>
        <v>163.45469453187715</v>
      </c>
      <c r="P2402" s="5">
        <f>VLOOKUP(CONCATENATE($F2402," ",$G2402),AllocFactorMatrix,(P$4+1),FALSE)*$E2402</f>
        <v>30.421633515298357</v>
      </c>
      <c r="Q2402" s="5">
        <f>VLOOKUP(CONCATENATE($F2402," ",$G2402),AllocFactorMatrix,(Q$4+1),FALSE)*$E2402</f>
        <v>13.763898197273955</v>
      </c>
      <c r="R2402" s="5">
        <f>VLOOKUP(CONCATENATE($F2402," ",$G2402),AllocFactorMatrix,(R$4+1),FALSE)*$E2402</f>
        <v>0.62315941364131444</v>
      </c>
      <c r="S2402" s="5">
        <f t="shared" si="1196"/>
        <v>208.26338565809078</v>
      </c>
      <c r="T2402" s="5">
        <f>VLOOKUP(CONCATENATE($F2402," ",$G2402),AllocFactorMatrix,(T$4+1),FALSE)*$E2402</f>
        <v>5.8340394250048737</v>
      </c>
      <c r="U2402" s="5">
        <f>VLOOKUP(CONCATENATE($F2402," ",$G2402),AllocFactorMatrix,(U$4+1),FALSE)*$E2402</f>
        <v>97.148615386408622</v>
      </c>
      <c r="V2402" s="5">
        <f>VLOOKUP(CONCATENATE($F2402," ",$G2402),AllocFactorMatrix,(V$4+1),FALSE)*$E2402</f>
        <v>523.1084354305151</v>
      </c>
      <c r="W2402" s="5">
        <f>VLOOKUP(CONCATENATE($F2402," ",$G2402),AllocFactorMatrix,(W$4+1),FALSE)*$E2402</f>
        <v>95.743710672539351</v>
      </c>
      <c r="X2402" s="5">
        <f t="shared" si="1197"/>
        <v>721.83480091446791</v>
      </c>
      <c r="Y2402" s="5">
        <f>VLOOKUP(CONCATENATE($F2402," ",$G2402),AllocFactorMatrix,(Y$4+1),FALSE)*$E2402</f>
        <v>48.871865717784367</v>
      </c>
      <c r="Z2402" s="5">
        <f>VLOOKUP(CONCATENATE($F2402," ",$G2402),AllocFactorMatrix,(Z$4+1),FALSE)*$E2402</f>
        <v>0.8139087954480716</v>
      </c>
      <c r="AA2402" s="5">
        <f t="shared" si="1195"/>
        <v>49.685774513232438</v>
      </c>
      <c r="AB2402" s="5">
        <f>VLOOKUP(CONCATENATE($F2402," ",$G2402),AllocFactorMatrix,(AB$4+1),FALSE)*$E2402</f>
        <v>0.68559859947470525</v>
      </c>
      <c r="AC2402" s="5">
        <f>VLOOKUP(CONCATENATE($F2402," ",$G2402),AllocFactorMatrix,(AC$4+1),FALSE)*$E2402</f>
        <v>3.8963958090290358</v>
      </c>
      <c r="AD2402" s="5">
        <f>VLOOKUP(CONCATENATE($F2402," ",$G2402),AllocFactorMatrix,(AD$4+1),FALSE)*$E2402</f>
        <v>0.77106492107573288</v>
      </c>
    </row>
    <row r="2403" spans="1:30" s="51" customFormat="1" hidden="1" outlineLevel="1">
      <c r="A2403" s="56"/>
      <c r="B2403" s="111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-15220.829884561637</v>
      </c>
      <c r="I2403" s="54">
        <f ca="1">VLOOKUP(CONCATENATE($F2403," ",$G2403),AllocFactorMatrix,(I$4+1),FALSE)*$E2410</f>
        <v>-7497.5219017731288</v>
      </c>
      <c r="J2403" s="54">
        <f ca="1">VLOOKUP(CONCATENATE($F2403," ",$G2403),AllocFactorMatrix,(J$4+1),FALSE)*$E2410</f>
        <v>-370.62929792969322</v>
      </c>
      <c r="K2403" s="54">
        <f ca="1">VLOOKUP(CONCATENATE($F2403," ",$G2403),AllocFactorMatrix,(K$4+1),FALSE)*$E2410</f>
        <v>-1357.5938772603563</v>
      </c>
      <c r="L2403" s="54">
        <f ca="1">VLOOKUP(CONCATENATE($F2403," ",$G2403),AllocFactorMatrix,(L$4+1),FALSE)*$E2410</f>
        <v>-42.732235257924067</v>
      </c>
      <c r="M2403" s="54">
        <f ca="1">VLOOKUP(CONCATENATE($F2403," ",$G2403),AllocFactorMatrix,(M$4+1),FALSE)*$E2410</f>
        <v>-4.007292286497397</v>
      </c>
      <c r="N2403" s="54">
        <f t="shared" ref="N2403:N2410" ca="1" si="1199">SUBTOTAL(9,K2403:M2403)</f>
        <v>-1404.3334048047777</v>
      </c>
      <c r="O2403" s="54">
        <f ca="1">VLOOKUP(CONCATENATE($F2403," ",$G2403),AllocFactorMatrix,(O$4+1),FALSE)*$E2410</f>
        <v>-1031.9825350572523</v>
      </c>
      <c r="P2403" s="54">
        <f ca="1">VLOOKUP(CONCATENATE($F2403," ",$G2403),AllocFactorMatrix,(P$4+1),FALSE)*$E2410</f>
        <v>-192.28841200684371</v>
      </c>
      <c r="Q2403" s="54">
        <f ca="1">VLOOKUP(CONCATENATE($F2403," ",$G2403),AllocFactorMatrix,(Q$4+1),FALSE)*$E2410</f>
        <v>-86.8915529755688</v>
      </c>
      <c r="R2403" s="54">
        <f ca="1">VLOOKUP(CONCATENATE($F2403," ",$G2403),AllocFactorMatrix,(R$4+1),FALSE)*$E2410</f>
        <v>-3.907416009153557</v>
      </c>
      <c r="S2403" s="54">
        <f ca="1">SUBTOTAL(9,O2403:R2403)</f>
        <v>-1315.0699160488186</v>
      </c>
      <c r="T2403" s="54">
        <f ca="1">VLOOKUP(CONCATENATE($F2403," ",$G2403),AllocFactorMatrix,(T$4+1),FALSE)*$E2410</f>
        <v>-36.049793206425278</v>
      </c>
      <c r="U2403" s="54">
        <f ca="1">VLOOKUP(CONCATENATE($F2403," ",$G2403),AllocFactorMatrix,(U$4+1),FALSE)*$E2410</f>
        <v>-589.94872359294561</v>
      </c>
      <c r="V2403" s="54">
        <f ca="1">VLOOKUP(CONCATENATE($F2403," ",$G2403),AllocFactorMatrix,(V$4+1),FALSE)*$E2410</f>
        <v>-3117.8955808299702</v>
      </c>
      <c r="W2403" s="54">
        <f ca="1">VLOOKUP(CONCATENATE($F2403," ",$G2403),AllocFactorMatrix,(W$4+1),FALSE)*$E2410</f>
        <v>-563.04026507363608</v>
      </c>
      <c r="X2403" s="54">
        <f ca="1">SUBTOTAL(9,T2403:W2403)</f>
        <v>-4306.9343627029775</v>
      </c>
      <c r="Y2403" s="54">
        <f ca="1">VLOOKUP(CONCATENATE($F2403," ",$G2403),AllocFactorMatrix,(Y$4+1),FALSE)*$E2410</f>
        <v>-316.92019896565921</v>
      </c>
      <c r="Z2403" s="54">
        <f ca="1">VLOOKUP(CONCATENATE($F2403," ",$G2403),AllocFactorMatrix,(Z$4+1),FALSE)*$E2410</f>
        <v>-5.3082921913118124</v>
      </c>
      <c r="AA2403" s="54">
        <f t="shared" ref="AA2403:AA2410" ca="1" si="1200">SUBTOTAL(9,Y2403:Z2403)</f>
        <v>-322.22849115697102</v>
      </c>
      <c r="AB2403" s="54">
        <f ca="1">VLOOKUP(CONCATENATE($F2403," ",$G2403),AllocFactorMatrix,(AB$4+1),FALSE)*$E2410</f>
        <v>-4.1125101452730233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1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-55.614144522692811</v>
      </c>
      <c r="I2404" s="54">
        <f ca="1">VLOOKUP(CONCATENATE($F2404," ",$G2404),AllocFactorMatrix,(I$4+1),FALSE)*$E2410</f>
        <v>-27.394581620690264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-4.960401151954323</v>
      </c>
      <c r="L2404" s="54">
        <f ca="1">VLOOKUP(CONCATENATE($F2404," ",$G2404),AllocFactorMatrix,(L$4+1),FALSE)*$E2410</f>
        <v>-0.15613581686648895</v>
      </c>
      <c r="M2404" s="54">
        <f ca="1">VLOOKUP(CONCATENATE($F2404," ",$G2404),AllocFactorMatrix,(M$4+1),FALSE)*$E2410</f>
        <v>-1.4641917297294388E-2</v>
      </c>
      <c r="N2404" s="54">
        <f t="shared" ca="1" si="1199"/>
        <v>-5.1311788861181062</v>
      </c>
      <c r="O2404" s="54">
        <f ca="1">VLOOKUP(CONCATENATE($F2404," ",$G2404),AllocFactorMatrix,(O$4+1),FALSE)*$E2410</f>
        <v>-3.7706765192732359</v>
      </c>
      <c r="P2404" s="54">
        <f ca="1">VLOOKUP(CONCATENATE($F2404," ",$G2404),AllocFactorMatrix,(P$4+1),FALSE)*$E2410</f>
        <v>-0.70258689023484178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-1.4276987542168301E-2</v>
      </c>
      <c r="S2404" s="54">
        <f t="shared" ref="S2404:S2410" ca="1" si="1201">SUBTOTAL(9,O2404:R2404)</f>
        <v>-4.8050263305791372</v>
      </c>
      <c r="T2404" s="54">
        <f ca="1">VLOOKUP(CONCATENATE($F2404," ",$G2404),AllocFactorMatrix,(T$4+1),FALSE)*$E2410</f>
        <v>-0.13171938879816641</v>
      </c>
      <c r="U2404" s="54">
        <f ca="1">VLOOKUP(CONCATENATE($F2404," ",$G2404),AllocFactorMatrix,(U$4+1),FALSE)*$E2410</f>
        <v>-2.1555653550897786</v>
      </c>
      <c r="V2404" s="54">
        <f ca="1">VLOOKUP(CONCATENATE($F2404," ",$G2404),AllocFactorMatrix,(V$4+1),FALSE)*$E2410</f>
        <v>-11.392223469682191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-15.736754954476227</v>
      </c>
      <c r="Y2404" s="54">
        <f ca="1">VLOOKUP(CONCATENATE($F2404," ",$G2404),AllocFactorMatrix,(Y$4+1),FALSE)*$E2410</f>
        <v>-1.1579687757573505</v>
      </c>
      <c r="Z2404" s="54">
        <f ca="1">VLOOKUP(CONCATENATE($F2404," ",$G2404),AllocFactorMatrix,(Z$4+1),FALSE)*$E2410</f>
        <v>-1.9395534365424589E-2</v>
      </c>
      <c r="AA2404" s="54">
        <f t="shared" ca="1" si="1200"/>
        <v>-1.1773643101227751</v>
      </c>
      <c r="AB2404" s="54">
        <f ca="1">VLOOKUP(CONCATENATE($F2404," ",$G2404),AllocFactorMatrix,(AB$4+1),FALSE)*$E2410</f>
        <v>-1.5026364219617007E-2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1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-5.9557543597965239</v>
      </c>
      <c r="J2405" s="54">
        <f ca="1">VLOOKUP(CONCATENATE($F2405," ",$G2405),AllocFactorMatrix,(J$4+1),FALSE)*$E2410</f>
        <v>-0.28743249645547186</v>
      </c>
      <c r="K2405" s="54">
        <f ca="1">VLOOKUP(CONCATENATE($F2405," ",$G2405),AllocFactorMatrix,(K$4+1),FALSE)*$E2410</f>
        <v>-1.0456653679829453</v>
      </c>
      <c r="L2405" s="54">
        <f ca="1">VLOOKUP(CONCATENATE($F2405," ",$G2405),AllocFactorMatrix,(L$4+1),FALSE)*$E2410</f>
        <v>-3.2299619373442508E-2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-1.0819877341273121</v>
      </c>
      <c r="O2405" s="54">
        <f ca="1">VLOOKUP(CONCATENATE($F2405," ",$G2405),AllocFactorMatrix,(O$4+1),FALSE)*$E2410</f>
        <v>-0.79001652906742892</v>
      </c>
      <c r="P2405" s="54">
        <f ca="1">VLOOKUP(CONCATENATE($F2405," ",$G2405),AllocFactorMatrix,(P$4+1),FALSE)*$E2410</f>
        <v>-0.14686315131319852</v>
      </c>
      <c r="Q2405" s="54">
        <f ca="1">VLOOKUP(CONCATENATE($F2405," ",$G2405),AllocFactorMatrix,(Q$4+1),FALSE)*$E2410</f>
        <v>-8.7385324962452798E-2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-2.7586020694760304E-2</v>
      </c>
      <c r="U2405" s="54">
        <f ca="1">VLOOKUP(CONCATENATE($F2405," ",$G2405),AllocFactorMatrix,(U$4+1),FALSE)*$E2410</f>
        <v>-0.45159890886444948</v>
      </c>
      <c r="V2405" s="54">
        <f ca="1">VLOOKUP(CONCATENATE($F2405," ",$G2405),AllocFactorMatrix,(V$4+1),FALSE)*$E2410</f>
        <v>-3.1461464893642948</v>
      </c>
      <c r="W2405" s="54">
        <f ca="1">VLOOKUP(CONCATENATE($F2405," ",$G2405),AllocFactorMatrix,(W$4+1),FALSE)*$E2410</f>
        <v>0</v>
      </c>
      <c r="X2405" s="54">
        <f t="shared" ca="1" si="1202"/>
        <v>-3.6253314189235044</v>
      </c>
      <c r="Y2405" s="54">
        <f ca="1">VLOOKUP(CONCATENATE($F2405," ",$G2405),AllocFactorMatrix,(Y$4+1),FALSE)*$E2410</f>
        <v>-0.23777182969874108</v>
      </c>
      <c r="Z2405" s="54">
        <f ca="1">VLOOKUP(CONCATENATE($F2405," ",$G2405),AllocFactorMatrix,(Z$4+1),FALSE)*$E2410</f>
        <v>-3.9636628608736117E-3</v>
      </c>
      <c r="AA2405" s="54">
        <f t="shared" ca="1" si="1200"/>
        <v>-0.24173549255961468</v>
      </c>
      <c r="AB2405" s="54">
        <f ca="1">VLOOKUP(CONCATENATE($F2405," ",$G2405),AllocFactorMatrix,(AB$4+1),FALSE)*$E2410</f>
        <v>-3.1751189405337982E-3</v>
      </c>
      <c r="AC2405" s="54">
        <f ca="1">VLOOKUP(CONCATENATE($F2405," ",$G2405),AllocFactorMatrix,(AC$4+1),FALSE)*$E2410</f>
        <v>-1.0796083170517962E-2</v>
      </c>
      <c r="AD2405" s="54">
        <f ca="1">VLOOKUP(CONCATENATE($F2405," ",$G2405),AllocFactorMatrix,(AD$4+1),FALSE)*$E2410</f>
        <v>-2.3272893921362841E-3</v>
      </c>
    </row>
    <row r="2406" spans="1:30" s="51" customFormat="1" hidden="1" outlineLevel="1">
      <c r="A2406" s="56"/>
      <c r="B2406" s="111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-7837.5395476169642</v>
      </c>
      <c r="I2406" s="54">
        <f ca="1">VLOOKUP(CONCATENATE($F2406," ",$G2406),AllocFactorMatrix,(I$4+1),FALSE)*$E2410</f>
        <v>-5238.1619548674198</v>
      </c>
      <c r="J2406" s="54">
        <f ca="1">VLOOKUP(CONCATENATE($F2406," ",$G2406),AllocFactorMatrix,(J$4+1),FALSE)*$E2410</f>
        <v>-246.9132801371768</v>
      </c>
      <c r="K2406" s="54">
        <f ca="1">VLOOKUP(CONCATENATE($F2406," ",$G2406),AllocFactorMatrix,(K$4+1),FALSE)*$E2410</f>
        <v>-896.55727407606219</v>
      </c>
      <c r="L2406" s="54">
        <f ca="1">VLOOKUP(CONCATENATE($F2406," ",$G2406),AllocFactorMatrix,(L$4+1),FALSE)*$E2410</f>
        <v>-27.708284945149863</v>
      </c>
      <c r="M2406" s="54">
        <f ca="1">VLOOKUP(CONCATENATE($F2406," ",$G2406),AllocFactorMatrix,(M$4+1),FALSE)*$E2410</f>
        <v>0</v>
      </c>
      <c r="N2406" s="54">
        <f t="shared" ca="1" si="1199"/>
        <v>-924.26555902121208</v>
      </c>
      <c r="O2406" s="54">
        <f ca="1">VLOOKUP(CONCATENATE($F2406," ",$G2406),AllocFactorMatrix,(O$4+1),FALSE)*$E2410</f>
        <v>-672.26125074452546</v>
      </c>
      <c r="P2406" s="54">
        <f ca="1">VLOOKUP(CONCATENATE($F2406," ",$G2406),AllocFactorMatrix,(P$4+1),FALSE)*$E2410</f>
        <v>-125.20870319032815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-797.46995393485361</v>
      </c>
      <c r="T2406" s="54">
        <f ca="1">VLOOKUP(CONCATENATE($F2406," ",$G2406),AllocFactorMatrix,(T$4+1),FALSE)*$E2410</f>
        <v>-23.965699305925622</v>
      </c>
      <c r="U2406" s="54">
        <f ca="1">VLOOKUP(CONCATENATE($F2406," ",$G2406),AllocFactorMatrix,(U$4+1),FALSE)*$E2410</f>
        <v>-386.51249911532761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-410.47819842125324</v>
      </c>
      <c r="Y2406" s="54">
        <f ca="1">VLOOKUP(CONCATENATE($F2406," ",$G2406),AllocFactorMatrix,(Y$4+1),FALSE)*$E2410</f>
        <v>-202.71766127871547</v>
      </c>
      <c r="Z2406" s="54">
        <f ca="1">VLOOKUP(CONCATENATE($F2406," ",$G2406),AllocFactorMatrix,(Z$4+1),FALSE)*$E2410</f>
        <v>-3.3821241309907228</v>
      </c>
      <c r="AA2406" s="54">
        <f t="shared" ca="1" si="1200"/>
        <v>-206.09978540970619</v>
      </c>
      <c r="AB2406" s="54">
        <f ca="1">VLOOKUP(CONCATENATE($F2406," ",$G2406),AllocFactorMatrix,(AB$4+1),FALSE)*$E2410</f>
        <v>-2.7400872474186313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1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-3234.6489699190515</v>
      </c>
      <c r="I2407" s="54">
        <f ca="1">VLOOKUP(CONCATENATE($F2407," ",$G2407),AllocFactorMatrix,(I$4+1),FALSE)*$E2410</f>
        <v>-2418.5517302372027</v>
      </c>
      <c r="J2407" s="54">
        <f ca="1">VLOOKUP(CONCATENATE($F2407," ",$G2407),AllocFactorMatrix,(J$4+1),FALSE)*$E2410</f>
        <v>-116.59914972983354</v>
      </c>
      <c r="K2407" s="54">
        <f ca="1">VLOOKUP(CONCATENATE($F2407," ",$G2407),AllocFactorMatrix,(K$4+1),FALSE)*$E2410</f>
        <v>-351.82822596468003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-351.82822596468003</v>
      </c>
      <c r="O2407" s="54">
        <f ca="1">VLOOKUP(CONCATENATE($F2407," ",$G2407),AllocFactorMatrix,(O$4+1),FALSE)*$E2410</f>
        <v>-224.18631498389772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-224.18631498389772</v>
      </c>
      <c r="T2407" s="54">
        <f ca="1">VLOOKUP(CONCATENATE($F2407," ",$G2407),AllocFactorMatrix,(T$4+1),FALSE)*$E2410</f>
        <v>-6.0615276442247632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-6.0615276442247632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-0.85807469373780654</v>
      </c>
      <c r="AC2407" s="54">
        <f ca="1">VLOOKUP(CONCATENATE($F2407," ",$G2407),AllocFactorMatrix,(AC$4+1),FALSE)*$E2410</f>
        <v>-29.13493613968215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1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-1503.5172062657264</v>
      </c>
      <c r="J2408" s="54">
        <f ca="1">VLOOKUP(CONCATENATE($F2408," ",$G2408),AllocFactorMatrix,(J$4+1),FALSE)*$E2410</f>
        <v>-97.437630385579325</v>
      </c>
      <c r="K2408" s="54">
        <f ca="1">VLOOKUP(CONCATENATE($F2408," ",$G2408),AllocFactorMatrix,(K$4+1),FALSE)*$E2410</f>
        <v>-326.91381254628823</v>
      </c>
      <c r="L2408" s="54">
        <f ca="1">VLOOKUP(CONCATENATE($F2408," ",$G2408),AllocFactorMatrix,(L$4+1),FALSE)*$E2410</f>
        <v>-10.390063133379885</v>
      </c>
      <c r="M2408" s="54">
        <f ca="1">VLOOKUP(CONCATENATE($F2408," ",$G2408),AllocFactorMatrix,(M$4+1),FALSE)*$E2410</f>
        <v>-0.95784235887801727</v>
      </c>
      <c r="N2408" s="54">
        <f t="shared" ca="1" si="1199"/>
        <v>-338.26171803854612</v>
      </c>
      <c r="O2408" s="54">
        <f ca="1">VLOOKUP(CONCATENATE($F2408," ",$G2408),AllocFactorMatrix,(O$4+1),FALSE)*$E2410</f>
        <v>-298.05188441148834</v>
      </c>
      <c r="P2408" s="54">
        <f ca="1">VLOOKUP(CONCATENATE($F2408," ",$G2408),AllocFactorMatrix,(P$4+1),FALSE)*$E2410</f>
        <v>-55.253084355132721</v>
      </c>
      <c r="Q2408" s="54">
        <f ca="1">VLOOKUP(CONCATENATE($F2408," ",$G2408),AllocFactorMatrix,(Q$4+1),FALSE)*$E2410</f>
        <v>-25.105587277065332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-379.57380179394335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-200.55168165821763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-216.02839983582905</v>
      </c>
      <c r="X2408" s="54">
        <f t="shared" ca="1" si="1202"/>
        <v>-1566.6511781477654</v>
      </c>
      <c r="Y2408" s="54">
        <f ca="1">VLOOKUP(CONCATENATE($F2408," ",$G2408),AllocFactorMatrix,(Y$4+1),FALSE)*$E2410</f>
        <v>-80.751239804984067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-82.065741259058569</v>
      </c>
      <c r="AB2408" s="54">
        <f ca="1">VLOOKUP(CONCATENATE($F2408," ",$G2408),AllocFactorMatrix,(AB$4+1),FALSE)*$E2410</f>
        <v>-1.4662206330166596</v>
      </c>
      <c r="AC2408" s="54">
        <f ca="1">VLOOKUP(CONCATENATE($F2408," ",$G2408),AllocFactorMatrix,(AC$4+1),FALSE)*$E2410</f>
        <v>-31.705057800415158</v>
      </c>
      <c r="AD2408" s="54">
        <f ca="1">VLOOKUP(CONCATENATE($F2408," ",$G2408),AllocFactorMatrix,(AD$4+1),FALSE)*$E2410</f>
        <v>-6.2741721038527301</v>
      </c>
    </row>
    <row r="2409" spans="1:30" s="51" customFormat="1" hidden="1" outlineLevel="1">
      <c r="A2409" s="56"/>
      <c r="B2409" s="111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-3020.1819219530398</v>
      </c>
      <c r="I2409" s="54">
        <f ca="1">VLOOKUP(CONCATENATE($F2409," ",$G2409),AllocFactorMatrix,(I$4+1),FALSE)*$E2410</f>
        <v>-2157.9229802517016</v>
      </c>
      <c r="J2409" s="54">
        <f ca="1">VLOOKUP(CONCATENATE($F2409," ",$G2409),AllocFactorMatrix,(J$4+1),FALSE)*$E2410</f>
        <v>-369.29167835825757</v>
      </c>
      <c r="K2409" s="54">
        <f ca="1">VLOOKUP(CONCATENATE($F2409," ",$G2409),AllocFactorMatrix,(K$4+1),FALSE)*$E2410</f>
        <v>-106.33609978328755</v>
      </c>
      <c r="L2409" s="54">
        <f ca="1">VLOOKUP(CONCATENATE($F2409," ",$G2409),AllocFactorMatrix,(L$4+1),FALSE)*$E2410</f>
        <v>-17.77545264067016</v>
      </c>
      <c r="M2409" s="54">
        <f ca="1">VLOOKUP(CONCATENATE($F2409," ",$G2409),AllocFactorMatrix,(M$4+1),FALSE)*$E2410</f>
        <v>-2.8084362754018497</v>
      </c>
      <c r="N2409" s="54">
        <f t="shared" ca="1" si="1199"/>
        <v>-126.91998869935955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-5.0961202927584983</v>
      </c>
      <c r="Q2409" s="54">
        <f ca="1">VLOOKUP(CONCATENATE($F2409," ",$G2409),AllocFactorMatrix,(Q$4+1),FALSE)*$E2410</f>
        <v>-9.7472876146259004</v>
      </c>
      <c r="R2409" s="54">
        <f ca="1">VLOOKUP(CONCATENATE($F2409," ",$G2409),AllocFactorMatrix,(R$4+1),FALSE)*$E2410</f>
        <v>-1.7012396208580882</v>
      </c>
      <c r="S2409" s="54">
        <f t="shared" ca="1" si="1201"/>
        <v>-36.387212230709622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-3.0338782048127473</v>
      </c>
      <c r="V2409" s="54">
        <f ca="1">VLOOKUP(CONCATENATE($F2409," ",$G2409),AllocFactorMatrix,(V$4+1),FALSE)*$E2410</f>
        <v>-14.341949561954637</v>
      </c>
      <c r="W2409" s="54">
        <f ca="1">VLOOKUP(CONCATENATE($F2409," ",$G2409),AllocFactorMatrix,(W$4+1),FALSE)*$E2410</f>
        <v>-2.5528098599618669</v>
      </c>
      <c r="X2409" s="54">
        <f t="shared" ca="1" si="1202"/>
        <v>-20.066637741523635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-8.6041181811533543E-2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-0.15475459736500979</v>
      </c>
      <c r="AC2409" s="54">
        <f ca="1">VLOOKUP(CONCATENATE($F2409," ",$G2409),AllocFactorMatrix,(AC$4+1),FALSE)*$E2410</f>
        <v>-238.17229966526614</v>
      </c>
      <c r="AD2409" s="54">
        <f ca="1">VLOOKUP(CONCATENATE($F2409," ",$G2409),AllocFactorMatrix,(AD$4+1),FALSE)*$E2410</f>
        <v>-65.749378676373226</v>
      </c>
    </row>
    <row r="2410" spans="1:30" s="51" customFormat="1" collapsed="1">
      <c r="A2410" s="56"/>
      <c r="B2410" s="111"/>
      <c r="C2410" s="55"/>
      <c r="D2410" s="98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-33387.999999999993</v>
      </c>
      <c r="I2410" s="54">
        <f ca="1">VLOOKUP(CONCATENATE($F2410," ",$G2410),AllocFactorMatrix,(I$4+1),FALSE)*$E2410</f>
        <v>-18849.026109375664</v>
      </c>
      <c r="J2410" s="54">
        <f ca="1">VLOOKUP(CONCATENATE($F2410," ",$G2410),AllocFactorMatrix,(J$4+1),FALSE)*$E2410</f>
        <v>-1202.5126810934826</v>
      </c>
      <c r="K2410" s="54">
        <f ca="1">VLOOKUP(CONCATENATE($F2410," ",$G2410),AllocFactorMatrix,(K$4+1),FALSE)*$E2410</f>
        <v>-3045.235356150612</v>
      </c>
      <c r="L2410" s="54">
        <f ca="1">VLOOKUP(CONCATENATE($F2410," ",$G2410),AllocFactorMatrix,(L$4+1),FALSE)*$E2410</f>
        <v>-98.794471413363922</v>
      </c>
      <c r="M2410" s="54">
        <f ca="1">VLOOKUP(CONCATENATE($F2410," ",$G2410),AllocFactorMatrix,(M$4+1),FALSE)*$E2410</f>
        <v>-7.7922355848454821</v>
      </c>
      <c r="N2410" s="54">
        <f t="shared" ca="1" si="1199"/>
        <v>-3151.8220631488216</v>
      </c>
      <c r="O2410" s="54">
        <f ca="1">VLOOKUP(CONCATENATE($F2410," ",$G2410),AllocFactorMatrix,(O$4+1),FALSE)*$E2410</f>
        <v>-2250.8852429479716</v>
      </c>
      <c r="P2410" s="54">
        <f ca="1">VLOOKUP(CONCATENATE($F2410," ",$G2410),AllocFactorMatrix,(P$4+1),FALSE)*$E2410</f>
        <v>-378.69576988661112</v>
      </c>
      <c r="Q2410" s="54">
        <f ca="1">VLOOKUP(CONCATENATE($F2410," ",$G2410),AllocFactorMatrix,(Q$4+1),FALSE)*$E2410</f>
        <v>-122.14929912575137</v>
      </c>
      <c r="R2410" s="54">
        <f ca="1">VLOOKUP(CONCATENATE($F2410," ",$G2410),AllocFactorMatrix,(R$4+1),FALSE)*$E2410</f>
        <v>-6.7861783678107122</v>
      </c>
      <c r="S2410" s="54">
        <f t="shared" ca="1" si="1201"/>
        <v>-2758.5164903281452</v>
      </c>
      <c r="T2410" s="54">
        <f ca="1">VLOOKUP(CONCATENATE($F2410," ",$G2410),AllocFactorMatrix,(T$4+1),FALSE)*$E2410</f>
        <v>-77.796238698701828</v>
      </c>
      <c r="U2410" s="54">
        <f ca="1">VLOOKUP(CONCATENATE($F2410," ",$G2410),AllocFactorMatrix,(U$4+1),FALSE)*$E2410</f>
        <v>-1182.653946835258</v>
      </c>
      <c r="V2410" s="54">
        <f ca="1">VLOOKUP(CONCATENATE($F2410," ",$G2410),AllocFactorMatrix,(V$4+1),FALSE)*$E2410</f>
        <v>-4285.4250839868519</v>
      </c>
      <c r="W2410" s="54">
        <f ca="1">VLOOKUP(CONCATENATE($F2410," ",$G2410),AllocFactorMatrix,(W$4+1),FALSE)*$E2410</f>
        <v>-783.67872151033305</v>
      </c>
      <c r="X2410" s="54">
        <f t="shared" ca="1" si="1202"/>
        <v>-6329.5539910311445</v>
      </c>
      <c r="Y2410" s="54">
        <f ca="1">VLOOKUP(CONCATENATE($F2410," ",$G2410),AllocFactorMatrix,(Y$4+1),FALSE)*$E2410</f>
        <v>-689.90558919202033</v>
      </c>
      <c r="Z2410" s="54">
        <f ca="1">VLOOKUP(CONCATENATE($F2410," ",$G2410),AllocFactorMatrix,(Z$4+1),FALSE)*$E2410</f>
        <v>-10.114318155414875</v>
      </c>
      <c r="AA2410" s="54">
        <f t="shared" ca="1" si="1200"/>
        <v>-700.01990734743515</v>
      </c>
      <c r="AB2410" s="54">
        <f ca="1">VLOOKUP(CONCATENATE($F2410," ",$G2410),AllocFactorMatrix,(AB$4+1),FALSE)*$E2410</f>
        <v>-9.34984879997128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-78.788660956299012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-808.46336273076827</v>
      </c>
      <c r="I2411" s="5">
        <f ca="1">VLOOKUP(CONCATENATE($F2411," ",$G2411),AllocFactorMatrix,(I$4+1),FALSE)*$E2418</f>
        <v>-360.57291797187344</v>
      </c>
      <c r="J2411" s="5">
        <f ca="1">VLOOKUP(CONCATENATE($F2411," ",$G2411),AllocFactorMatrix,(J$4+1),FALSE)*$E2418</f>
        <v>-23.877971702777266</v>
      </c>
      <c r="K2411" s="5">
        <f ca="1">VLOOKUP(CONCATENATE($F2411," ",$G2411),AllocFactorMatrix,(K$4+1),FALSE)*$E2418</f>
        <v>-82.449241342226259</v>
      </c>
      <c r="L2411" s="5">
        <f ca="1">VLOOKUP(CONCATENATE($F2411," ",$G2411),AllocFactorMatrix,(L$4+1),FALSE)*$E2418</f>
        <v>-2.4365576398823299</v>
      </c>
      <c r="M2411" s="5">
        <f ca="1">VLOOKUP(CONCATENATE($F2411," ",$G2411),AllocFactorMatrix,(M$4+1),FALSE)*$E2418</f>
        <v>-0.23733103713029818</v>
      </c>
      <c r="N2411" s="5">
        <f t="shared" ref="N2411:N2418" ca="1" si="1204">SUBTOTAL(9,K2411:M2411)</f>
        <v>-85.123130019238886</v>
      </c>
      <c r="O2411" s="5">
        <f ca="1">VLOOKUP(CONCATENATE($F2411," ",$G2411),AllocFactorMatrix,(O$4+1),FALSE)*$E2418</f>
        <v>-63.204427480399048</v>
      </c>
      <c r="P2411" s="5">
        <f ca="1">VLOOKUP(CONCATENATE($F2411," ",$G2411),AllocFactorMatrix,(P$4+1),FALSE)*$E2418</f>
        <v>-12.084816749263002</v>
      </c>
      <c r="Q2411" s="5">
        <f ca="1">VLOOKUP(CONCATENATE($F2411," ",$G2411),AllocFactorMatrix,(Q$4+1),FALSE)*$E2418</f>
        <v>-5.2040197083189694</v>
      </c>
      <c r="R2411" s="5">
        <f ca="1">VLOOKUP(CONCATENATE($F2411," ",$G2411),AllocFactorMatrix,(R$4+1),FALSE)*$E2418</f>
        <v>-0.22851277564313988</v>
      </c>
      <c r="S2411" s="5">
        <f ca="1">SUBTOTAL(9,O2411:R2411)</f>
        <v>-80.721776713624152</v>
      </c>
      <c r="T2411" s="5">
        <f ca="1">VLOOKUP(CONCATENATE($F2411," ",$G2411),AllocFactorMatrix,(T$4+1),FALSE)*$E2418</f>
        <v>-1.882955278583557</v>
      </c>
      <c r="U2411" s="5">
        <f ca="1">VLOOKUP(CONCATENATE($F2411," ",$G2411),AllocFactorMatrix,(U$4+1),FALSE)*$E2418</f>
        <v>-32.688272775333246</v>
      </c>
      <c r="V2411" s="5">
        <f ca="1">VLOOKUP(CONCATENATE($F2411," ",$G2411),AllocFactorMatrix,(V$4+1),FALSE)*$E2418</f>
        <v>-176.05194028584125</v>
      </c>
      <c r="W2411" s="5">
        <f ca="1">VLOOKUP(CONCATENATE($F2411," ",$G2411),AllocFactorMatrix,(W$4+1),FALSE)*$E2418</f>
        <v>-28.745784002670661</v>
      </c>
      <c r="X2411" s="5">
        <f ca="1">SUBTOTAL(9,T2411:W2411)</f>
        <v>-239.36895234242871</v>
      </c>
      <c r="Y2411" s="5">
        <f ca="1">VLOOKUP(CONCATENATE($F2411," ",$G2411),AllocFactorMatrix,(Y$4+1),FALSE)*$E2418</f>
        <v>-18.233505293935899</v>
      </c>
      <c r="Z2411" s="5">
        <f ca="1">VLOOKUP(CONCATENATE($F2411," ",$G2411),AllocFactorMatrix,(Z$4+1),FALSE)*$E2418</f>
        <v>-0.28906862097505576</v>
      </c>
      <c r="AA2411" s="5">
        <f t="shared" ref="AA2411:AA2418" ca="1" si="1205">SUBTOTAL(9,Y2411:Z2411)</f>
        <v>-18.522573914910954</v>
      </c>
      <c r="AB2411" s="5">
        <f ca="1">VLOOKUP(CONCATENATE($F2411," ",$G2411),AllocFactorMatrix,(AB$4+1),FALSE)*$E2418</f>
        <v>-0.27604006591493657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64.271090215358953</v>
      </c>
      <c r="I2412" s="5">
        <f ca="1">VLOOKUP(CONCATENATE($F2412," ",$G2412),AllocFactorMatrix,(I$4+1),FALSE)*$E2418</f>
        <v>49.524801436055157</v>
      </c>
      <c r="J2412" s="5">
        <f ca="1">VLOOKUP(CONCATENATE($F2412," ",$G2412),AllocFactorMatrix,(J$4+1),FALSE)*$E2418</f>
        <v>-0.45082390254171351</v>
      </c>
      <c r="K2412" s="5">
        <f ca="1">VLOOKUP(CONCATENATE($F2412," ",$G2412),AllocFactorMatrix,(K$4+1),FALSE)*$E2418</f>
        <v>0.85426877602672013</v>
      </c>
      <c r="L2412" s="5">
        <f ca="1">VLOOKUP(CONCATENATE($F2412," ",$G2412),AllocFactorMatrix,(L$4+1),FALSE)*$E2418</f>
        <v>6.8077293172860195E-2</v>
      </c>
      <c r="M2412" s="5">
        <f ca="1">VLOOKUP(CONCATENATE($F2412," ",$G2412),AllocFactorMatrix,(M$4+1),FALSE)*$E2418</f>
        <v>-5.7848380465975395E-2</v>
      </c>
      <c r="N2412" s="5">
        <f t="shared" ca="1" si="1204"/>
        <v>0.86449768873360489</v>
      </c>
      <c r="O2412" s="5">
        <f ca="1">VLOOKUP(CONCATENATE($F2412," ",$G2412),AllocFactorMatrix,(O$4+1),FALSE)*$E2418</f>
        <v>0.67114618262202452</v>
      </c>
      <c r="P2412" s="5">
        <f ca="1">VLOOKUP(CONCATENATE($F2412," ",$G2412),AllocFactorMatrix,(P$4+1),FALSE)*$E2418</f>
        <v>-2.1322033261661148E-2</v>
      </c>
      <c r="Q2412" s="5">
        <f ca="1">VLOOKUP(CONCATENATE($F2412," ",$G2412),AllocFactorMatrix,(Q$4+1),FALSE)*$E2418</f>
        <v>9.6564438751296902E-2</v>
      </c>
      <c r="R2412" s="5">
        <f ca="1">VLOOKUP(CONCATENATE($F2412," ",$G2412),AllocFactorMatrix,(R$4+1),FALSE)*$E2418</f>
        <v>6.9745586377083987E-3</v>
      </c>
      <c r="S2412" s="5">
        <f t="shared" ref="S2412:S2418" ca="1" si="1206">SUBTOTAL(9,O2412:R2412)</f>
        <v>0.75336314674936866</v>
      </c>
      <c r="T2412" s="5">
        <f ca="1">VLOOKUP(CONCATENATE($F2412," ",$G2412),AllocFactorMatrix,(T$4+1),FALSE)*$E2418</f>
        <v>0.16682778546400354</v>
      </c>
      <c r="U2412" s="5">
        <f ca="1">VLOOKUP(CONCATENATE($F2412," ",$G2412),AllocFactorMatrix,(U$4+1),FALSE)*$E2418</f>
        <v>1.7040467492705038</v>
      </c>
      <c r="V2412" s="5">
        <f ca="1">VLOOKUP(CONCATENATE($F2412," ",$G2412),AllocFactorMatrix,(V$4+1),FALSE)*$E2418</f>
        <v>8.2347790813050068</v>
      </c>
      <c r="W2412" s="5">
        <f ca="1">VLOOKUP(CONCATENATE($F2412," ",$G2412),AllocFactorMatrix,(W$4+1),FALSE)*$E2418</f>
        <v>2.7352922118224008</v>
      </c>
      <c r="X2412" s="5">
        <f t="shared" ref="X2412:X2418" ca="1" si="1207">SUBTOTAL(9,T2412:W2412)</f>
        <v>12.840945827861916</v>
      </c>
      <c r="Y2412" s="5">
        <f ca="1">VLOOKUP(CONCATENATE($F2412," ",$G2412),AllocFactorMatrix,(Y$4+1),FALSE)*$E2418</f>
        <v>0.72698634002691509</v>
      </c>
      <c r="Z2412" s="5">
        <f ca="1">VLOOKUP(CONCATENATE($F2412," ",$G2412),AllocFactorMatrix,(Z$4+1),FALSE)*$E2418</f>
        <v>1.983537916959641E-2</v>
      </c>
      <c r="AA2412" s="5">
        <f t="shared" ca="1" si="1205"/>
        <v>0.74682171919651152</v>
      </c>
      <c r="AB2412" s="5">
        <f ca="1">VLOOKUP(CONCATENATE($F2412," ",$G2412),AllocFactorMatrix,(AB$4+1),FALSE)*$E2418</f>
        <v>-8.5157006958808904E-3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13.490792201293541</v>
      </c>
      <c r="I2413" s="5">
        <f ca="1">VLOOKUP(CONCATENATE($F2413," ",$G2413),AllocFactorMatrix,(I$4+1),FALSE)*$E2418</f>
        <v>10.42449697887518</v>
      </c>
      <c r="J2413" s="5">
        <f ca="1">VLOOKUP(CONCATENATE($F2413," ",$G2413),AllocFactorMatrix,(J$4+1),FALSE)*$E2418</f>
        <v>-8.306102348048483E-2</v>
      </c>
      <c r="K2413" s="5">
        <f ca="1">VLOOKUP(CONCATENATE($F2413," ",$G2413),AllocFactorMatrix,(K$4+1),FALSE)*$E2418</f>
        <v>0.20016061497451049</v>
      </c>
      <c r="L2413" s="5">
        <f ca="1">VLOOKUP(CONCATENATE($F2413," ",$G2413),AllocFactorMatrix,(L$4+1),FALSE)*$E2418</f>
        <v>1.4491960369097952E-2</v>
      </c>
      <c r="M2413" s="5">
        <f ca="1">VLOOKUP(CONCATENATE($F2413," ",$G2413),AllocFactorMatrix,(M$4+1),FALSE)*$E2418</f>
        <v>-1.9602691528097113E-2</v>
      </c>
      <c r="N2413" s="5">
        <f t="shared" ca="1" si="1204"/>
        <v>0.1950498838155113</v>
      </c>
      <c r="O2413" s="5">
        <f ca="1">VLOOKUP(CONCATENATE($F2413," ",$G2413),AllocFactorMatrix,(O$4+1),FALSE)*$E2418</f>
        <v>0.15503122109378259</v>
      </c>
      <c r="P2413" s="5">
        <f ca="1">VLOOKUP(CONCATENATE($F2413," ",$G2413),AllocFactorMatrix,(P$4+1),FALSE)*$E2418</f>
        <v>-8.9097686749706382E-5</v>
      </c>
      <c r="Q2413" s="5">
        <f ca="1">VLOOKUP(CONCATENATE($F2413," ",$G2413),AllocFactorMatrix,(Q$4+1),FALSE)*$E2418</f>
        <v>2.8089048691429839E-2</v>
      </c>
      <c r="R2413" s="5">
        <f ca="1">VLOOKUP(CONCATENATE($F2413," ",$G2413),AllocFactorMatrix,(R$4+1),FALSE)*$E2418</f>
        <v>0</v>
      </c>
      <c r="S2413" s="5">
        <f t="shared" ca="1" si="1206"/>
        <v>0.18303117209846273</v>
      </c>
      <c r="T2413" s="5">
        <f ca="1">VLOOKUP(CONCATENATE($F2413," ",$G2413),AllocFactorMatrix,(T$4+1),FALSE)*$E2418</f>
        <v>3.4057651506984712E-2</v>
      </c>
      <c r="U2413" s="5">
        <f ca="1">VLOOKUP(CONCATENATE($F2413," ",$G2413),AllocFactorMatrix,(U$4+1),FALSE)*$E2418</f>
        <v>0.35269262514517902</v>
      </c>
      <c r="V2413" s="5">
        <f ca="1">VLOOKUP(CONCATENATE($F2413," ",$G2413),AllocFactorMatrix,(V$4+1),FALSE)*$E2418</f>
        <v>2.2524559607327852</v>
      </c>
      <c r="W2413" s="5">
        <f ca="1">VLOOKUP(CONCATENATE($F2413," ",$G2413),AllocFactorMatrix,(W$4+1),FALSE)*$E2418</f>
        <v>0</v>
      </c>
      <c r="X2413" s="5">
        <f t="shared" ca="1" si="1207"/>
        <v>2.6392062373849487</v>
      </c>
      <c r="Y2413" s="5">
        <f ca="1">VLOOKUP(CONCATENATE($F2413," ",$G2413),AllocFactorMatrix,(Y$4+1),FALSE)*$E2418</f>
        <v>0.14863266404082767</v>
      </c>
      <c r="Z2413" s="5">
        <f ca="1">VLOOKUP(CONCATENATE($F2413," ",$G2413),AllocFactorMatrix,(Z$4+1),FALSE)*$E2418</f>
        <v>3.971300831234822E-3</v>
      </c>
      <c r="AA2413" s="5">
        <f t="shared" ca="1" si="1205"/>
        <v>0.15260396487206249</v>
      </c>
      <c r="AB2413" s="5">
        <f ca="1">VLOOKUP(CONCATENATE($F2413," ",$G2413),AllocFactorMatrix,(AB$4+1),FALSE)*$E2418</f>
        <v>-1.6360861951210687E-3</v>
      </c>
      <c r="AC2413" s="5">
        <f ca="1">VLOOKUP(CONCATENATE($F2413," ",$G2413),AllocFactorMatrix,(AC$4+1),FALSE)*$E2418</f>
        <v>-1.5309025924918456E-2</v>
      </c>
      <c r="AD2413" s="5">
        <f ca="1">VLOOKUP(CONCATENATE($F2413," ",$G2413),AllocFactorMatrix,(AD$4+1),FALSE)*$E2418</f>
        <v>-3.5899001520970555E-3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-212.45328566472816</v>
      </c>
      <c r="I2414" s="5">
        <f ca="1">VLOOKUP(CONCATENATE($F2414," ",$G2414),AllocFactorMatrix,(I$4+1),FALSE)*$E2418</f>
        <v>-120.89480172421483</v>
      </c>
      <c r="J2414" s="5">
        <f ca="1">VLOOKUP(CONCATENATE($F2414," ",$G2414),AllocFactorMatrix,(J$4+1),FALSE)*$E2418</f>
        <v>-9.6865103498591001</v>
      </c>
      <c r="K2414" s="5">
        <f ca="1">VLOOKUP(CONCATENATE($F2414," ",$G2414),AllocFactorMatrix,(K$4+1),FALSE)*$E2418</f>
        <v>-32.058508173736918</v>
      </c>
      <c r="L2414" s="5">
        <f ca="1">VLOOKUP(CONCATENATE($F2414," ",$G2414),AllocFactorMatrix,(L$4+1),FALSE)*$E2418</f>
        <v>-0.91203831237650401</v>
      </c>
      <c r="M2414" s="5">
        <f ca="1">VLOOKUP(CONCATENATE($F2414," ",$G2414),AllocFactorMatrix,(M$4+1),FALSE)*$E2418</f>
        <v>0</v>
      </c>
      <c r="N2414" s="5">
        <f t="shared" ca="1" si="1204"/>
        <v>-32.97054648611342</v>
      </c>
      <c r="O2414" s="5">
        <f ca="1">VLOOKUP(CONCATENATE($F2414," ",$G2414),AllocFactorMatrix,(O$4+1),FALSE)*$E2418</f>
        <v>-24.240661857150251</v>
      </c>
      <c r="P2414" s="5">
        <f ca="1">VLOOKUP(CONCATENATE($F2414," ",$G2414),AllocFactorMatrix,(P$4+1),FALSE)*$E2418</f>
        <v>-4.7073759167121603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-28.94803777386241</v>
      </c>
      <c r="T2414" s="5">
        <f ca="1">VLOOKUP(CONCATENATE($F2414," ",$G2414),AllocFactorMatrix,(T$4+1),FALSE)*$E2418</f>
        <v>-0.65875119639795743</v>
      </c>
      <c r="U2414" s="5">
        <f ca="1">VLOOKUP(CONCATENATE($F2414," ",$G2414),AllocFactorMatrix,(U$4+1),FALSE)*$E2418</f>
        <v>-11.915106172879479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-12.573857369277437</v>
      </c>
      <c r="Y2414" s="5">
        <f ca="1">VLOOKUP(CONCATENATE($F2414," ",$G2414),AllocFactorMatrix,(Y$4+1),FALSE)*$E2418</f>
        <v>-6.59737547544478</v>
      </c>
      <c r="Z2414" s="5">
        <f ca="1">VLOOKUP(CONCATENATE($F2414," ",$G2414),AllocFactorMatrix,(Z$4+1),FALSE)*$E2418</f>
        <v>-9.9892988548055284E-2</v>
      </c>
      <c r="AA2414" s="5">
        <f t="shared" ca="1" si="1205"/>
        <v>-6.6972684639928355</v>
      </c>
      <c r="AB2414" s="5">
        <f ca="1">VLOOKUP(CONCATENATE($F2414," ",$G2414),AllocFactorMatrix,(AB$4+1),FALSE)*$E2418</f>
        <v>-0.11451500868259402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-0.10071365109109537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-90.338480661281338</v>
      </c>
      <c r="I2415" s="5">
        <f ca="1">VLOOKUP(CONCATENATE($F2415," ",$G2415),AllocFactorMatrix,(I$4+1),FALSE)*$E2418</f>
        <v>-57.389358728762616</v>
      </c>
      <c r="J2415" s="5">
        <f ca="1">VLOOKUP(CONCATENATE($F2415," ",$G2415),AllocFactorMatrix,(J$4+1),FALSE)*$E2418</f>
        <v>-5.1000531557483892</v>
      </c>
      <c r="K2415" s="5">
        <f ca="1">VLOOKUP(CONCATENATE($F2415," ",$G2415),AllocFactorMatrix,(K$4+1),FALSE)*$E2418</f>
        <v>-13.876124630997522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-13.876124630997522</v>
      </c>
      <c r="O2415" s="5">
        <f ca="1">VLOOKUP(CONCATENATE($F2415," ",$G2415),AllocFactorMatrix,(O$4+1),FALSE)*$E2418</f>
        <v>-8.9108996422876956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-8.9108996422876956</v>
      </c>
      <c r="T2415" s="5">
        <f ca="1">VLOOKUP(CONCATENATE($F2415," ",$G2415),AllocFactorMatrix,(T$4+1),FALSE)*$E2418</f>
        <v>-0.17719539836235096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-0.17719539836235096</v>
      </c>
      <c r="Y2415" s="5">
        <f ca="1">VLOOKUP(CONCATENATE($F2415," ",$G2415),AllocFactorMatrix,(Y$4+1),FALSE)*$E2418</f>
        <v>-2.931632228760138</v>
      </c>
      <c r="Z2415" s="5">
        <f ca="1">VLOOKUP(CONCATENATE($F2415," ",$G2415),AllocFactorMatrix,(Z$4+1),FALSE)*$E2418</f>
        <v>0</v>
      </c>
      <c r="AA2415" s="5">
        <f t="shared" ca="1" si="1205"/>
        <v>-2.931632228760138</v>
      </c>
      <c r="AB2415" s="5">
        <f ca="1">VLOOKUP(CONCATENATE($F2415," ",$G2415),AllocFactorMatrix,(AB$4+1),FALSE)*$E2418</f>
        <v>-4.0189243857421841E-2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-0.26899630133864605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-686.45449341412075</v>
      </c>
      <c r="I2416" s="5">
        <f ca="1">VLOOKUP(CONCATENATE($F2416," ",$G2416),AllocFactorMatrix,(I$4+1),FALSE)*$E2418</f>
        <v>-261.22099177179979</v>
      </c>
      <c r="J2416" s="5">
        <f ca="1">VLOOKUP(CONCATENATE($F2416," ",$G2416),AllocFactorMatrix,(J$4+1),FALSE)*$E2418</f>
        <v>-16.652299037399303</v>
      </c>
      <c r="K2416" s="5">
        <f ca="1">VLOOKUP(CONCATENATE($F2416," ",$G2416),AllocFactorMatrix,(K$4+1),FALSE)*$E2418</f>
        <v>-55.958525560442318</v>
      </c>
      <c r="L2416" s="5">
        <f ca="1">VLOOKUP(CONCATENATE($F2416," ",$G2416),AllocFactorMatrix,(L$4+1),FALSE)*$E2418</f>
        <v>-1.6091530559269274</v>
      </c>
      <c r="M2416" s="5">
        <f ca="1">VLOOKUP(CONCATENATE($F2416," ",$G2416),AllocFactorMatrix,(M$4+1),FALSE)*$E2418</f>
        <v>-7.6652146572484967E-2</v>
      </c>
      <c r="N2416" s="5">
        <f t="shared" ca="1" si="1204"/>
        <v>-57.644330762941728</v>
      </c>
      <c r="O2416" s="5">
        <f ca="1">VLOOKUP(CONCATENATE($F2416," ",$G2416),AllocFactorMatrix,(O$4+1),FALSE)*$E2418</f>
        <v>-51.988416448334355</v>
      </c>
      <c r="P2416" s="5">
        <f ca="1">VLOOKUP(CONCATENATE($F2416," ",$G2416),AllocFactorMatrix,(P$4+1),FALSE)*$E2418</f>
        <v>-9.7733038520739655</v>
      </c>
      <c r="Q2416" s="5">
        <f ca="1">VLOOKUP(CONCATENATE($F2416," ",$G2416),AllocFactorMatrix,(Q$4+1),FALSE)*$E2418</f>
        <v>-4.3091812814180424</v>
      </c>
      <c r="R2416" s="5">
        <f ca="1">VLOOKUP(CONCATENATE($F2416," ",$G2416),AllocFactorMatrix,(R$4+1),FALSE)*$E2418</f>
        <v>-0.19967926729704505</v>
      </c>
      <c r="S2416" s="5">
        <f t="shared" ca="1" si="1206"/>
        <v>-66.270580849123405</v>
      </c>
      <c r="T2416" s="5">
        <f ca="1">VLOOKUP(CONCATENATE($F2416," ",$G2416),AllocFactorMatrix,(T$4+1),FALSE)*$E2418</f>
        <v>-1.943354415531013</v>
      </c>
      <c r="U2416" s="5">
        <f ca="1">VLOOKUP(CONCATENATE($F2416," ",$G2416),AllocFactorMatrix,(U$4+1),FALSE)*$E2418</f>
        <v>-33.380342258378228</v>
      </c>
      <c r="V2416" s="5">
        <f ca="1">VLOOKUP(CONCATENATE($F2416," ",$G2416),AllocFactorMatrix,(V$4+1),FALSE)*$E2418</f>
        <v>-192.80559887386485</v>
      </c>
      <c r="W2416" s="5">
        <f ca="1">VLOOKUP(CONCATENATE($F2416," ",$G2416),AllocFactorMatrix,(W$4+1),FALSE)*$E2418</f>
        <v>-35.175573756614639</v>
      </c>
      <c r="X2416" s="5">
        <f t="shared" ca="1" si="1207"/>
        <v>-263.30486930438872</v>
      </c>
      <c r="Y2416" s="5">
        <f ca="1">VLOOKUP(CONCATENATE($F2416," ",$G2416),AllocFactorMatrix,(Y$4+1),FALSE)*$E2418</f>
        <v>-13.845534574875881</v>
      </c>
      <c r="Z2416" s="5">
        <f ca="1">VLOOKUP(CONCATENATE($F2416," ",$G2416),AllocFactorMatrix,(Z$4+1),FALSE)*$E2418</f>
        <v>-0.22523748716074005</v>
      </c>
      <c r="AA2416" s="5">
        <f t="shared" ca="1" si="1205"/>
        <v>-14.070772062036621</v>
      </c>
      <c r="AB2416" s="5">
        <f ca="1">VLOOKUP(CONCATENATE($F2416," ",$G2416),AllocFactorMatrix,(AB$4+1),FALSE)*$E2418</f>
        <v>-0.25539294762708847</v>
      </c>
      <c r="AC2416" s="5">
        <f ca="1">VLOOKUP(CONCATENATE($F2416," ",$G2416),AllocFactorMatrix,(AC$4+1),FALSE)*$E2418</f>
        <v>-5.9635840491876717</v>
      </c>
      <c r="AD2416" s="5">
        <f ca="1">VLOOKUP(CONCATENATE($F2416," ",$G2416),AllocFactorMatrix,(AD$4+1),FALSE)*$E2418</f>
        <v>-1.0716726296164258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-81.052259945754031</v>
      </c>
      <c r="I2417" s="5">
        <f ca="1">VLOOKUP(CONCATENATE($F2417," ",$G2417),AllocFactorMatrix,(I$4+1),FALSE)*$E2418</f>
        <v>-38.331461473442154</v>
      </c>
      <c r="J2417" s="5">
        <f ca="1">VLOOKUP(CONCATENATE($F2417," ",$G2417),AllocFactorMatrix,(J$4+1),FALSE)*$E2418</f>
        <v>-11.177718906222447</v>
      </c>
      <c r="K2417" s="5">
        <f ca="1">VLOOKUP(CONCATENATE($F2417," ",$G2417),AllocFactorMatrix,(K$4+1),FALSE)*$E2418</f>
        <v>-2.9695246588254771</v>
      </c>
      <c r="L2417" s="5">
        <f ca="1">VLOOKUP(CONCATENATE($F2417," ",$G2417),AllocFactorMatrix,(L$4+1),FALSE)*$E2418</f>
        <v>-0.72331675482913071</v>
      </c>
      <c r="M2417" s="5">
        <f ca="1">VLOOKUP(CONCATENATE($F2417," ",$G2417),AllocFactorMatrix,(M$4+1),FALSE)*$E2418</f>
        <v>-0.182857760039464</v>
      </c>
      <c r="N2417" s="5">
        <f t="shared" ca="1" si="1204"/>
        <v>-3.875699173694072</v>
      </c>
      <c r="O2417" s="5">
        <f ca="1">VLOOKUP(CONCATENATE($F2417," ",$G2417),AllocFactorMatrix,(O$4+1),FALSE)*$E2418</f>
        <v>-0.73911972793033232</v>
      </c>
      <c r="P2417" s="5">
        <f ca="1">VLOOKUP(CONCATENATE($F2417," ",$G2417),AllocFactorMatrix,(P$4+1),FALSE)*$E2418</f>
        <v>-0.22024088303992359</v>
      </c>
      <c r="Q2417" s="5">
        <f ca="1">VLOOKUP(CONCATENATE($F2417," ",$G2417),AllocFactorMatrix,(Q$4+1),FALSE)*$E2418</f>
        <v>-0.42794509222189658</v>
      </c>
      <c r="R2417" s="5">
        <f ca="1">VLOOKUP(CONCATENATE($F2417," ",$G2417),AllocFactorMatrix,(R$4+1),FALSE)*$E2418</f>
        <v>-7.2119927824541213E-2</v>
      </c>
      <c r="S2417" s="5">
        <f t="shared" ca="1" si="1206"/>
        <v>-1.4594256310166938</v>
      </c>
      <c r="T2417" s="5">
        <f ca="1">VLOOKUP(CONCATENATE($F2417," ",$G2417),AllocFactorMatrix,(T$4+1),FALSE)*$E2418</f>
        <v>-3.9885265265774119E-3</v>
      </c>
      <c r="U2417" s="5">
        <f ca="1">VLOOKUP(CONCATENATE($F2417," ",$G2417),AllocFactorMatrix,(U$4+1),FALSE)*$E2418</f>
        <v>-0.10831259813065006</v>
      </c>
      <c r="V2417" s="5">
        <f ca="1">VLOOKUP(CONCATENATE($F2417," ",$G2417),AllocFactorMatrix,(V$4+1),FALSE)*$E2418</f>
        <v>-0.5715835484628401</v>
      </c>
      <c r="W2417" s="5">
        <f ca="1">VLOOKUP(CONCATENATE($F2417," ",$G2417),AllocFactorMatrix,(W$4+1),FALSE)*$E2418</f>
        <v>-8.6368873795953802E-2</v>
      </c>
      <c r="X2417" s="5">
        <f t="shared" ca="1" si="1207"/>
        <v>-0.77025354691602144</v>
      </c>
      <c r="Y2417" s="5">
        <f ca="1">VLOOKUP(CONCATENATE($F2417," ",$G2417),AllocFactorMatrix,(Y$4+1),FALSE)*$E2418</f>
        <v>-0.18519469173906528</v>
      </c>
      <c r="Z2417" s="5">
        <f ca="1">VLOOKUP(CONCATENATE($F2417," ",$G2417),AllocFactorMatrix,(Z$4+1),FALSE)*$E2418</f>
        <v>-2.9619618126123333E-3</v>
      </c>
      <c r="AA2417" s="5">
        <f t="shared" ca="1" si="1205"/>
        <v>-0.1881566535516776</v>
      </c>
      <c r="AB2417" s="5">
        <f ca="1">VLOOKUP(CONCATENATE($F2417," ",$G2417),AllocFactorMatrix,(AB$4+1),FALSE)*$E2418</f>
        <v>-4.9482678168708133E-3</v>
      </c>
      <c r="AC2417" s="5">
        <f ca="1">VLOOKUP(CONCATENATE($F2417," ",$G2417),AllocFactorMatrix,(AC$4+1),FALSE)*$E2418</f>
        <v>-21.612377191432639</v>
      </c>
      <c r="AD2417" s="5">
        <f ca="1">VLOOKUP(CONCATENATE($F2417," ",$G2417),AllocFactorMatrix,(AD$4+1),FALSE)*$E2418</f>
        <v>-3.6322191016614802</v>
      </c>
    </row>
    <row r="2418" spans="4:30" collapsed="1">
      <c r="D2418" s="98" t="s">
        <v>660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584.82929694774657</v>
      </c>
      <c r="I2419" s="5">
        <f>VLOOKUP(CONCATENATE($F2419," ",$G2419),AllocFactorMatrix,(I$4+1),FALSE)*$E2426</f>
        <v>288.0769639973276</v>
      </c>
      <c r="J2419" s="5">
        <f>VLOOKUP(CONCATENATE($F2419," ",$G2419),AllocFactorMatrix,(J$4+1),FALSE)*$E2426</f>
        <v>14.240673693903645</v>
      </c>
      <c r="K2419" s="5">
        <f>VLOOKUP(CONCATENATE($F2419," ",$G2419),AllocFactorMatrix,(K$4+1),FALSE)*$E2426</f>
        <v>52.162771596576832</v>
      </c>
      <c r="L2419" s="5">
        <f>VLOOKUP(CONCATENATE($F2419," ",$G2419),AllocFactorMatrix,(L$4+1),FALSE)*$E2426</f>
        <v>1.6418988512739157</v>
      </c>
      <c r="M2419" s="5">
        <f>VLOOKUP(CONCATENATE($F2419," ",$G2419),AllocFactorMatrix,(M$4+1),FALSE)*$E2426</f>
        <v>0.1539720204713329</v>
      </c>
      <c r="N2419" s="5">
        <f t="shared" ref="N2419:N2426" si="1209">SUBTOTAL(9,K2419:M2419)</f>
        <v>53.958642468322083</v>
      </c>
      <c r="O2419" s="5">
        <f>VLOOKUP(CONCATENATE($F2419," ",$G2419),AllocFactorMatrix,(O$4+1),FALSE)*$E2426</f>
        <v>39.651820893947793</v>
      </c>
      <c r="P2419" s="5">
        <f>VLOOKUP(CONCATENATE($F2419," ",$G2419),AllocFactorMatrix,(P$4+1),FALSE)*$E2426</f>
        <v>7.3882894466368176</v>
      </c>
      <c r="Q2419" s="5">
        <f>VLOOKUP(CONCATENATE($F2419," ",$G2419),AllocFactorMatrix,(Q$4+1),FALSE)*$E2426</f>
        <v>3.3386304309821346</v>
      </c>
      <c r="R2419" s="5">
        <f>VLOOKUP(CONCATENATE($F2419," ",$G2419),AllocFactorMatrix,(R$4+1),FALSE)*$E2426</f>
        <v>0.15013447853020651</v>
      </c>
      <c r="S2419" s="5">
        <f>SUBTOTAL(9,O2419:R2419)</f>
        <v>50.528875250096952</v>
      </c>
      <c r="T2419" s="5">
        <f>VLOOKUP(CONCATENATE($F2419," ",$G2419),AllocFactorMatrix,(T$4+1),FALSE)*$E2426</f>
        <v>1.3851396655716934</v>
      </c>
      <c r="U2419" s="5">
        <f>VLOOKUP(CONCATENATE($F2419," ",$G2419),AllocFactorMatrix,(U$4+1),FALSE)*$E2426</f>
        <v>22.667574624431818</v>
      </c>
      <c r="V2419" s="5">
        <f>VLOOKUP(CONCATENATE($F2419," ",$G2419),AllocFactorMatrix,(V$4+1),FALSE)*$E2426</f>
        <v>119.79876881370143</v>
      </c>
      <c r="W2419" s="5">
        <f>VLOOKUP(CONCATENATE($F2419," ",$G2419),AllocFactorMatrix,(W$4+1),FALSE)*$E2426</f>
        <v>21.633672071341916</v>
      </c>
      <c r="X2419" s="5">
        <f>SUBTOTAL(9,T2419:W2419)</f>
        <v>165.48515517504686</v>
      </c>
      <c r="Y2419" s="5">
        <f>VLOOKUP(CONCATENATE($F2419," ",$G2419),AllocFactorMatrix,(Y$4+1),FALSE)*$E2426</f>
        <v>12.177011277001364</v>
      </c>
      <c r="Z2419" s="5">
        <f>VLOOKUP(CONCATENATE($F2419," ",$G2419),AllocFactorMatrix,(Z$4+1),FALSE)*$E2426</f>
        <v>0.20396028428035406</v>
      </c>
      <c r="AA2419" s="5">
        <f t="shared" ref="AA2419:AA2426" si="1210">SUBTOTAL(9,Y2419:Z2419)</f>
        <v>12.380971561281719</v>
      </c>
      <c r="AB2419" s="5">
        <f>VLOOKUP(CONCATENATE($F2419," ",$G2419),AllocFactorMatrix,(AB$4+1),FALSE)*$E2426</f>
        <v>0.1580148017678055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5" t="s">
        <v>661</v>
      </c>
      <c r="E2426" s="61">
        <v>78776</v>
      </c>
      <c r="F2426" s="97" t="s">
        <v>207</v>
      </c>
      <c r="G2426" s="55" t="str">
        <f>$G$15</f>
        <v>TOTAL</v>
      </c>
      <c r="H2426" s="4">
        <f t="shared" si="1208"/>
        <v>78775.999999999985</v>
      </c>
      <c r="I2426" s="5">
        <f>VLOOKUP(CONCATENATE($F2426," ",$G2426),AllocFactorMatrix,(I$4+1),FALSE)*$E2426</f>
        <v>46532.357780419858</v>
      </c>
      <c r="J2426" s="5">
        <f>VLOOKUP(CONCATENATE($F2426," ",$G2426),AllocFactorMatrix,(J$4+1),FALSE)*$E2426</f>
        <v>2877.0716558801446</v>
      </c>
      <c r="K2426" s="5">
        <f>VLOOKUP(CONCATENATE($F2426," ",$G2426),AllocFactorMatrix,(K$4+1),FALSE)*$E2426</f>
        <v>7578.5236123637824</v>
      </c>
      <c r="L2426" s="5">
        <f>VLOOKUP(CONCATENATE($F2426," ",$G2426),AllocFactorMatrix,(L$4+1),FALSE)*$E2426</f>
        <v>256.25160360898991</v>
      </c>
      <c r="M2426" s="5">
        <f>VLOOKUP(CONCATENATE($F2426," ",$G2426),AllocFactorMatrix,(M$4+1),FALSE)*$E2426</f>
        <v>20.881135866425545</v>
      </c>
      <c r="N2426" s="5">
        <f t="shared" si="1209"/>
        <v>7855.6563518391977</v>
      </c>
      <c r="O2426" s="5">
        <f>VLOOKUP(CONCATENATE($F2426," ",$G2426),AllocFactorMatrix,(O$4+1),FALSE)*$E2426</f>
        <v>5444.3459510279745</v>
      </c>
      <c r="P2426" s="5">
        <f>VLOOKUP(CONCATENATE($F2426," ",$G2426),AllocFactorMatrix,(P$4+1),FALSE)*$E2426</f>
        <v>847.40762019399415</v>
      </c>
      <c r="Q2426" s="5">
        <f>VLOOKUP(CONCATENATE($F2426," ",$G2426),AllocFactorMatrix,(Q$4+1),FALSE)*$E2426</f>
        <v>238.01395992650811</v>
      </c>
      <c r="R2426" s="5">
        <f>VLOOKUP(CONCATENATE($F2426," ",$G2426),AllocFactorMatrix,(R$4+1),FALSE)*$E2426</f>
        <v>14.20568544629425</v>
      </c>
      <c r="S2426" s="5">
        <f t="shared" si="1211"/>
        <v>6543.9732165947717</v>
      </c>
      <c r="T2426" s="5">
        <f>VLOOKUP(CONCATENATE($F2426," ",$G2426),AllocFactorMatrix,(T$4+1),FALSE)*$E2426</f>
        <v>182.63583917393677</v>
      </c>
      <c r="U2426" s="5">
        <f>VLOOKUP(CONCATENATE($F2426," ",$G2426),AllocFactorMatrix,(U$4+1),FALSE)*$E2426</f>
        <v>2561.5146891135219</v>
      </c>
      <c r="V2426" s="5">
        <f>VLOOKUP(CONCATENATE($F2426," ",$G2426),AllocFactorMatrix,(V$4+1),FALSE)*$E2426</f>
        <v>7130.2572135503142</v>
      </c>
      <c r="W2426" s="5">
        <f>VLOOKUP(CONCATENATE($F2426," ",$G2426),AllocFactorMatrix,(W$4+1),FALSE)*$E2426</f>
        <v>1016.2095172984499</v>
      </c>
      <c r="X2426" s="5">
        <f t="shared" si="1212"/>
        <v>10890.617259136223</v>
      </c>
      <c r="Y2426" s="5">
        <f>VLOOKUP(CONCATENATE($F2426," ",$G2426),AllocFactorMatrix,(Y$4+1),FALSE)*$E2426</f>
        <v>1712.9250805265915</v>
      </c>
      <c r="Z2426" s="5">
        <f>VLOOKUP(CONCATENATE($F2426," ",$G2426),AllocFactorMatrix,(Z$4+1),FALSE)*$E2426</f>
        <v>22.902531115213613</v>
      </c>
      <c r="AA2426" s="5">
        <f t="shared" si="1210"/>
        <v>1735.8276116418051</v>
      </c>
      <c r="AB2426" s="5">
        <f>VLOOKUP(CONCATENATE($F2426," ",$G2426),AllocFactorMatrix,(AB$4+1),FALSE)*$E2426</f>
        <v>21.835842005701288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229362.91231808852</v>
      </c>
      <c r="I2427" s="5">
        <f ca="1">VLOOKUP(CONCATENATE($F2427," ",$G2427),AllocFactorMatrix,(I$4+1),FALSE)*$E2434</f>
        <v>112980.26924954785</v>
      </c>
      <c r="J2427" s="5">
        <f ca="1">VLOOKUP(CONCATENATE($F2427," ",$G2427),AllocFactorMatrix,(J$4+1),FALSE)*$E2434</f>
        <v>5585.0184128124611</v>
      </c>
      <c r="K2427" s="5">
        <f ca="1">VLOOKUP(CONCATENATE($F2427," ",$G2427),AllocFactorMatrix,(K$4+1),FALSE)*$E2434</f>
        <v>20457.602364341044</v>
      </c>
      <c r="L2427" s="5">
        <f ca="1">VLOOKUP(CONCATENATE($F2427," ",$G2427),AllocFactorMatrix,(L$4+1),FALSE)*$E2434</f>
        <v>643.93268980428138</v>
      </c>
      <c r="M2427" s="5">
        <f ca="1">VLOOKUP(CONCATENATE($F2427," ",$G2427),AllocFactorMatrix,(M$4+1),FALSE)*$E2434</f>
        <v>60.385947173163991</v>
      </c>
      <c r="N2427" s="5">
        <f t="shared" ref="N2427:N2434" ca="1" si="1214">SUBTOTAL(9,K2427:M2427)</f>
        <v>21161.921001318489</v>
      </c>
      <c r="O2427" s="5">
        <f ca="1">VLOOKUP(CONCATENATE($F2427," ",$G2427),AllocFactorMatrix,(O$4+1),FALSE)*$E2434</f>
        <v>15550.960197131999</v>
      </c>
      <c r="P2427" s="5">
        <f ca="1">VLOOKUP(CONCATENATE($F2427," ",$G2427),AllocFactorMatrix,(P$4+1),FALSE)*$E2434</f>
        <v>2897.5969455939012</v>
      </c>
      <c r="Q2427" s="5">
        <f ca="1">VLOOKUP(CONCATENATE($F2427," ",$G2427),AllocFactorMatrix,(Q$4+1),FALSE)*$E2434</f>
        <v>1309.3701064573656</v>
      </c>
      <c r="R2427" s="5">
        <f ca="1">VLOOKUP(CONCATENATE($F2427," ",$G2427),AllocFactorMatrix,(R$4+1),FALSE)*$E2434</f>
        <v>58.880910061731079</v>
      </c>
      <c r="S2427" s="5">
        <f ca="1">SUBTOTAL(9,O2427:R2427)</f>
        <v>19816.808159244996</v>
      </c>
      <c r="T2427" s="5">
        <f ca="1">VLOOKUP(CONCATENATE($F2427," ",$G2427),AllocFactorMatrix,(T$4+1),FALSE)*$E2434</f>
        <v>543.2348709630611</v>
      </c>
      <c r="U2427" s="5">
        <f ca="1">VLOOKUP(CONCATENATE($F2427," ",$G2427),AllocFactorMatrix,(U$4+1),FALSE)*$E2434</f>
        <v>8889.946105952029</v>
      </c>
      <c r="V2427" s="5">
        <f ca="1">VLOOKUP(CONCATENATE($F2427," ",$G2427),AllocFactorMatrix,(V$4+1),FALSE)*$E2434</f>
        <v>46983.614963610496</v>
      </c>
      <c r="W2427" s="5">
        <f ca="1">VLOOKUP(CONCATENATE($F2427," ",$G2427),AllocFactorMatrix,(W$4+1),FALSE)*$E2434</f>
        <v>8484.4621435933586</v>
      </c>
      <c r="X2427" s="5">
        <f ca="1">SUBTOTAL(9,T2427:W2427)</f>
        <v>64901.258084118941</v>
      </c>
      <c r="Y2427" s="5">
        <f ca="1">VLOOKUP(CONCATENATE($F2427," ",$G2427),AllocFactorMatrix,(Y$4+1),FALSE)*$E2434</f>
        <v>4775.6752002675139</v>
      </c>
      <c r="Z2427" s="5">
        <f ca="1">VLOOKUP(CONCATENATE($F2427," ",$G2427),AllocFactorMatrix,(Z$4+1),FALSE)*$E2434</f>
        <v>79.990734123477139</v>
      </c>
      <c r="AA2427" s="5">
        <f t="shared" ref="AA2427:AA2434" ca="1" si="1215">SUBTOTAL(9,Y2427:Z2427)</f>
        <v>4855.6659343909914</v>
      </c>
      <c r="AB2427" s="5">
        <f ca="1">VLOOKUP(CONCATENATE($F2427," ",$G2427),AllocFactorMatrix,(AB$4+1),FALSE)*$E2434</f>
        <v>61.971476654781071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121567.39346488893</v>
      </c>
      <c r="I2428" s="5">
        <f ca="1">VLOOKUP(CONCATENATE($F2428," ",$G2428),AllocFactorMatrix,(I$4+1),FALSE)*$E2434</f>
        <v>59882.030214985636</v>
      </c>
      <c r="J2428" s="5">
        <f ca="1">VLOOKUP(CONCATENATE($F2428," ",$G2428),AllocFactorMatrix,(J$4+1),FALSE)*$E2434</f>
        <v>2960.182725433056</v>
      </c>
      <c r="K2428" s="5">
        <f ca="1">VLOOKUP(CONCATENATE($F2428," ",$G2428),AllocFactorMatrix,(K$4+1),FALSE)*$E2434</f>
        <v>10842.979672864732</v>
      </c>
      <c r="L2428" s="5">
        <f ca="1">VLOOKUP(CONCATENATE($F2428," ",$G2428),AllocFactorMatrix,(L$4+1),FALSE)*$E2434</f>
        <v>341.29850321127003</v>
      </c>
      <c r="M2428" s="5">
        <f ca="1">VLOOKUP(CONCATENATE($F2428," ",$G2428),AllocFactorMatrix,(M$4+1),FALSE)*$E2434</f>
        <v>32.005881533145711</v>
      </c>
      <c r="N2428" s="5">
        <f t="shared" ca="1" si="1214"/>
        <v>11216.284057609148</v>
      </c>
      <c r="O2428" s="5">
        <f ca="1">VLOOKUP(CONCATENATE($F2428," ",$G2428),AllocFactorMatrix,(O$4+1),FALSE)*$E2434</f>
        <v>8242.3512935682284</v>
      </c>
      <c r="P2428" s="5">
        <f ca="1">VLOOKUP(CONCATENATE($F2428," ",$G2428),AllocFactorMatrix,(P$4+1),FALSE)*$E2434</f>
        <v>1535.7901782270578</v>
      </c>
      <c r="Q2428" s="5">
        <f ca="1">VLOOKUP(CONCATENATE($F2428," ",$G2428),AllocFactorMatrix,(Q$4+1),FALSE)*$E2434</f>
        <v>693.99498512695175</v>
      </c>
      <c r="R2428" s="5">
        <f ca="1">VLOOKUP(CONCATENATE($F2428," ",$G2428),AllocFactorMatrix,(R$4+1),FALSE)*$E2434</f>
        <v>31.208178727336005</v>
      </c>
      <c r="S2428" s="5">
        <f t="shared" ref="S2428:S2434" ca="1" si="1216">SUBTOTAL(9,O2428:R2428)</f>
        <v>10503.344635649575</v>
      </c>
      <c r="T2428" s="5">
        <f ca="1">VLOOKUP(CONCATENATE($F2428," ",$G2428),AllocFactorMatrix,(T$4+1),FALSE)*$E2434</f>
        <v>287.92644213824997</v>
      </c>
      <c r="U2428" s="5">
        <f ca="1">VLOOKUP(CONCATENATE($F2428," ",$G2428),AllocFactorMatrix,(U$4+1),FALSE)*$E2434</f>
        <v>4711.8671681546175</v>
      </c>
      <c r="V2428" s="5">
        <f ca="1">VLOOKUP(CONCATENATE($F2428," ",$G2428),AllocFactorMatrix,(V$4+1),FALSE)*$E2434</f>
        <v>24902.350379833551</v>
      </c>
      <c r="W2428" s="5">
        <f ca="1">VLOOKUP(CONCATENATE($F2428," ",$G2428),AllocFactorMatrix,(W$4+1),FALSE)*$E2434</f>
        <v>4496.9517404703174</v>
      </c>
      <c r="X2428" s="5">
        <f t="shared" ref="X2428:X2434" ca="1" si="1217">SUBTOTAL(9,T2428:W2428)</f>
        <v>34399.095730596731</v>
      </c>
      <c r="Y2428" s="5">
        <f ca="1">VLOOKUP(CONCATENATE($F2428," ",$G2428),AllocFactorMatrix,(Y$4+1),FALSE)*$E2434</f>
        <v>2531.2130032874866</v>
      </c>
      <c r="Z2428" s="5">
        <f ca="1">VLOOKUP(CONCATENATE($F2428," ",$G2428),AllocFactorMatrix,(Z$4+1),FALSE)*$E2434</f>
        <v>42.396850259941388</v>
      </c>
      <c r="AA2428" s="5">
        <f t="shared" ca="1" si="1215"/>
        <v>2573.609853547428</v>
      </c>
      <c r="AB2428" s="5">
        <f ca="1">VLOOKUP(CONCATENATE($F2428," ",$G2428),AllocFactorMatrix,(AB$4+1),FALSE)*$E2434</f>
        <v>32.846247067372154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13001.651992248624</v>
      </c>
      <c r="J2429" s="5">
        <f ca="1">VLOOKUP(CONCATENATE($F2429," ",$G2429),AllocFactorMatrix,(J$4+1),FALSE)*$E2434</f>
        <v>627.47673332601289</v>
      </c>
      <c r="K2429" s="5">
        <f ca="1">VLOOKUP(CONCATENATE($F2429," ",$G2429),AllocFactorMatrix,(K$4+1),FALSE)*$E2434</f>
        <v>2282.7296751247036</v>
      </c>
      <c r="L2429" s="5">
        <f ca="1">VLOOKUP(CONCATENATE($F2429," ",$G2429),AllocFactorMatrix,(L$4+1),FALSE)*$E2434</f>
        <v>70.511371894447748</v>
      </c>
      <c r="M2429" s="5">
        <f ca="1">VLOOKUP(CONCATENATE($F2429," ",$G2429),AllocFactorMatrix,(M$4+1),FALSE)*$E2434</f>
        <v>8.7818184580540724</v>
      </c>
      <c r="N2429" s="5">
        <f t="shared" ca="1" si="1214"/>
        <v>2362.0228654772054</v>
      </c>
      <c r="O2429" s="5">
        <f ca="1">VLOOKUP(CONCATENATE($F2429," ",$G2429),AllocFactorMatrix,(O$4+1),FALSE)*$E2434</f>
        <v>1724.6379481993617</v>
      </c>
      <c r="P2429" s="5">
        <f ca="1">VLOOKUP(CONCATENATE($F2429," ",$G2429),AllocFactorMatrix,(P$4+1),FALSE)*$E2434</f>
        <v>320.60818302862225</v>
      </c>
      <c r="Q2429" s="5">
        <f ca="1">VLOOKUP(CONCATENATE($F2429," ",$G2429),AllocFactorMatrix,(Q$4+1),FALSE)*$E2434</f>
        <v>190.76568907220417</v>
      </c>
      <c r="R2429" s="5">
        <f ca="1">VLOOKUP(CONCATENATE($F2429," ",$G2429),AllocFactorMatrix,(R$4+1),FALSE)*$E2434</f>
        <v>0</v>
      </c>
      <c r="S2429" s="5">
        <f t="shared" ca="1" si="1216"/>
        <v>2236.0118203001884</v>
      </c>
      <c r="T2429" s="5">
        <f ca="1">VLOOKUP(CONCATENATE($F2429," ",$G2429),AllocFactorMatrix,(T$4+1),FALSE)*$E2434</f>
        <v>60.221395856308575</v>
      </c>
      <c r="U2429" s="5">
        <f ca="1">VLOOKUP(CONCATENATE($F2429," ",$G2429),AllocFactorMatrix,(U$4+1),FALSE)*$E2434</f>
        <v>985.85863325219043</v>
      </c>
      <c r="V2429" s="5">
        <f ca="1">VLOOKUP(CONCATENATE($F2429," ",$G2429),AllocFactorMatrix,(V$4+1),FALSE)*$E2434</f>
        <v>6868.1646858160238</v>
      </c>
      <c r="W2429" s="5">
        <f ca="1">VLOOKUP(CONCATENATE($F2429," ",$G2429),AllocFactorMatrix,(W$4+1),FALSE)*$E2434</f>
        <v>0</v>
      </c>
      <c r="X2429" s="5">
        <f t="shared" ca="1" si="1217"/>
        <v>7914.2447149245227</v>
      </c>
      <c r="Y2429" s="5">
        <f ca="1">VLOOKUP(CONCATENATE($F2429," ",$G2429),AllocFactorMatrix,(Y$4+1),FALSE)*$E2434</f>
        <v>519.06549473757275</v>
      </c>
      <c r="Z2429" s="5">
        <f ca="1">VLOOKUP(CONCATENATE($F2429," ",$G2429),AllocFactorMatrix,(Z$4+1),FALSE)*$E2434</f>
        <v>8.6528358992696841</v>
      </c>
      <c r="AA2429" s="5">
        <f t="shared" ca="1" si="1215"/>
        <v>527.71833063684244</v>
      </c>
      <c r="AB2429" s="5">
        <f ca="1">VLOOKUP(CONCATENATE($F2429," ",$G2429),AllocFactorMatrix,(AB$4+1),FALSE)*$E2434</f>
        <v>6.9314127153202465</v>
      </c>
      <c r="AC2429" s="5">
        <f ca="1">VLOOKUP(CONCATENATE($F2429," ",$G2429),AllocFactorMatrix,(AC$4+1),FALSE)*$E2434</f>
        <v>23.568285020277823</v>
      </c>
      <c r="AD2429" s="5">
        <f ca="1">VLOOKUP(CONCATENATE($F2429," ",$G2429),AllocFactorMatrix,(AD$4+1),FALSE)*$E2434</f>
        <v>5.080566614040408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122529.66943853145</v>
      </c>
      <c r="I2430" s="5">
        <f ca="1">VLOOKUP(CONCATENATE($F2430," ",$G2430),AllocFactorMatrix,(I$4+1),FALSE)*$E2434</f>
        <v>81891.804040790797</v>
      </c>
      <c r="J2430" s="5">
        <f ca="1">VLOOKUP(CONCATENATE($F2430," ",$G2430),AllocFactorMatrix,(J$4+1),FALSE)*$E2434</f>
        <v>3860.165860903463</v>
      </c>
      <c r="K2430" s="5">
        <f ca="1">VLOOKUP(CONCATENATE($F2430," ",$G2430),AllocFactorMatrix,(K$4+1),FALSE)*$E2434</f>
        <v>14016.499152294875</v>
      </c>
      <c r="L2430" s="5">
        <f ca="1">VLOOKUP(CONCATENATE($F2430," ",$G2430),AllocFactorMatrix,(L$4+1),FALSE)*$E2434</f>
        <v>433.18275772785597</v>
      </c>
      <c r="M2430" s="5">
        <f ca="1">VLOOKUP(CONCATENATE($F2430," ",$G2430),AllocFactorMatrix,(M$4+1),FALSE)*$E2434</f>
        <v>0</v>
      </c>
      <c r="N2430" s="5">
        <f t="shared" ca="1" si="1214"/>
        <v>14449.681910022731</v>
      </c>
      <c r="O2430" s="5">
        <f ca="1">VLOOKUP(CONCATENATE($F2430," ",$G2430),AllocFactorMatrix,(O$4+1),FALSE)*$E2434</f>
        <v>10509.92448964496</v>
      </c>
      <c r="P2430" s="5">
        <f ca="1">VLOOKUP(CONCATENATE($F2430," ",$G2430),AllocFactorMatrix,(P$4+1),FALSE)*$E2434</f>
        <v>1957.4741434514144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12467.398633096374</v>
      </c>
      <c r="T2430" s="5">
        <f ca="1">VLOOKUP(CONCATENATE($F2430," ",$G2430),AllocFactorMatrix,(T$4+1),FALSE)*$E2434</f>
        <v>374.6723312817179</v>
      </c>
      <c r="U2430" s="5">
        <f ca="1">VLOOKUP(CONCATENATE($F2430," ",$G2430),AllocFactorMatrix,(U$4+1),FALSE)*$E2434</f>
        <v>6042.6168777497951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6417.2892090315127</v>
      </c>
      <c r="Y2430" s="5">
        <f ca="1">VLOOKUP(CONCATENATE($F2430," ",$G2430),AllocFactorMatrix,(Y$4+1),FALSE)*$E2434</f>
        <v>3169.2252236718305</v>
      </c>
      <c r="Z2430" s="5">
        <f ca="1">VLOOKUP(CONCATENATE($F2430," ",$G2430),AllocFactorMatrix,(Z$4+1),FALSE)*$E2434</f>
        <v>52.87508270326709</v>
      </c>
      <c r="AA2430" s="5">
        <f t="shared" ca="1" si="1215"/>
        <v>3222.1003063750977</v>
      </c>
      <c r="AB2430" s="5">
        <f ca="1">VLOOKUP(CONCATENATE($F2430," ",$G2430),AllocFactorMatrix,(AB$4+1),FALSE)*$E2434</f>
        <v>42.8376766227641</v>
      </c>
      <c r="AC2430" s="5">
        <f ca="1">VLOOKUP(CONCATENATE($F2430," ",$G2430),AllocFactorMatrix,(AC$4+1),FALSE)*$E2434</f>
        <v>146.75592868943991</v>
      </c>
      <c r="AD2430" s="5">
        <f ca="1">VLOOKUP(CONCATENATE($F2430," ",$G2430),AllocFactorMatrix,(AD$4+1),FALSE)*$E2434</f>
        <v>31.635872999268148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63051.965168040857</v>
      </c>
      <c r="I2431" s="5">
        <f ca="1">VLOOKUP(CONCATENATE($F2431," ",$G2431),AllocFactorMatrix,(I$4+1),FALSE)*$E2434</f>
        <v>47144.045882616214</v>
      </c>
      <c r="J2431" s="5">
        <f ca="1">VLOOKUP(CONCATENATE($F2431," ",$G2431),AllocFactorMatrix,(J$4+1),FALSE)*$E2434</f>
        <v>2272.8294772500844</v>
      </c>
      <c r="K2431" s="5">
        <f ca="1">VLOOKUP(CONCATENATE($F2431," ",$G2431),AllocFactorMatrix,(K$4+1),FALSE)*$E2434</f>
        <v>6858.0737059742733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6858.0737059742733</v>
      </c>
      <c r="O2431" s="5">
        <f ca="1">VLOOKUP(CONCATENATE($F2431," ",$G2431),AllocFactorMatrix,(O$4+1),FALSE)*$E2434</f>
        <v>4369.9912587021445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4369.9912587021445</v>
      </c>
      <c r="T2431" s="5">
        <f ca="1">VLOOKUP(CONCATENATE($F2431," ",$G2431),AllocFactorMatrix,(T$4+1),FALSE)*$E2434</f>
        <v>118.15539597743152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118.15539597743152</v>
      </c>
      <c r="Y2431" s="5">
        <f ca="1">VLOOKUP(CONCATENATE($F2431," ",$G2431),AllocFactorMatrix,(Y$4+1),FALSE)*$E2434</f>
        <v>1611.8454617131795</v>
      </c>
      <c r="Z2431" s="5">
        <f ca="1">VLOOKUP(CONCATENATE($F2431," ",$G2431),AllocFactorMatrix,(Z$4+1),FALSE)*$E2434</f>
        <v>0</v>
      </c>
      <c r="AA2431" s="5">
        <f t="shared" ca="1" si="1215"/>
        <v>1611.8454617131795</v>
      </c>
      <c r="AB2431" s="5">
        <f ca="1">VLOOKUP(CONCATENATE($F2431," ",$G2431),AllocFactorMatrix,(AB$4+1),FALSE)*$E2434</f>
        <v>16.726172207331501</v>
      </c>
      <c r="AC2431" s="5">
        <f ca="1">VLOOKUP(CONCATENATE($F2431," ",$G2431),AllocFactorMatrix,(AC$4+1),FALSE)*$E2434</f>
        <v>567.91787787047133</v>
      </c>
      <c r="AD2431" s="5">
        <f ca="1">VLOOKUP(CONCATENATE($F2431," ",$G2431),AllocFactorMatrix,(AD$4+1),FALSE)*$E2434</f>
        <v>92.379935729723215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1938.0207475928548</v>
      </c>
      <c r="I2432" s="5">
        <f ca="1">VLOOKUP(CONCATENATE($F2432," ",$G2432),AllocFactorMatrix,(I$4+1),FALSE)*$E2434</f>
        <v>727.19788304152121</v>
      </c>
      <c r="J2432" s="5">
        <f ca="1">VLOOKUP(CONCATENATE($F2432," ",$G2432),AllocFactorMatrix,(J$4+1),FALSE)*$E2434</f>
        <v>47.127121824539046</v>
      </c>
      <c r="K2432" s="5">
        <f ca="1">VLOOKUP(CONCATENATE($F2432," ",$G2432),AllocFactorMatrix,(K$4+1),FALSE)*$E2434</f>
        <v>158.11660247716361</v>
      </c>
      <c r="L2432" s="5">
        <f ca="1">VLOOKUP(CONCATENATE($F2432," ",$G2432),AllocFactorMatrix,(L$4+1),FALSE)*$E2434</f>
        <v>5.0253045883175957</v>
      </c>
      <c r="M2432" s="5">
        <f ca="1">VLOOKUP(CONCATENATE($F2432," ",$G2432),AllocFactorMatrix,(M$4+1),FALSE)*$E2434</f>
        <v>0.46327433617709257</v>
      </c>
      <c r="N2432" s="5">
        <f t="shared" ca="1" si="1214"/>
        <v>163.60518140165829</v>
      </c>
      <c r="O2432" s="5">
        <f ca="1">VLOOKUP(CONCATENATE($F2432," ",$G2432),AllocFactorMatrix,(O$4+1),FALSE)*$E2434</f>
        <v>144.15711272030774</v>
      </c>
      <c r="P2432" s="5">
        <f ca="1">VLOOKUP(CONCATENATE($F2432," ",$G2432),AllocFactorMatrix,(P$4+1),FALSE)*$E2434</f>
        <v>26.723954875356341</v>
      </c>
      <c r="Q2432" s="5">
        <f ca="1">VLOOKUP(CONCATENATE($F2432," ",$G2432),AllocFactorMatrix,(Q$4+1),FALSE)*$E2434</f>
        <v>12.142681070967022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183.5863693293802</v>
      </c>
      <c r="T2432" s="5">
        <f ca="1">VLOOKUP(CONCATENATE($F2432," ",$G2432),AllocFactorMatrix,(T$4+1),FALSE)*$E2434</f>
        <v>5.5243737366240895</v>
      </c>
      <c r="U2432" s="5">
        <f ca="1">VLOOKUP(CONCATENATE($F2432," ",$G2432),AllocFactorMatrix,(U$4+1),FALSE)*$E2434</f>
        <v>96.99972686345005</v>
      </c>
      <c r="V2432" s="5">
        <f ca="1">VLOOKUP(CONCATENATE($F2432," ",$G2432),AllocFactorMatrix,(V$4+1),FALSE)*$E2434</f>
        <v>550.72417689420593</v>
      </c>
      <c r="W2432" s="5">
        <f ca="1">VLOOKUP(CONCATENATE($F2432," ",$G2432),AllocFactorMatrix,(W$4+1),FALSE)*$E2434</f>
        <v>104.48526587044438</v>
      </c>
      <c r="X2432" s="5">
        <f t="shared" ca="1" si="1217"/>
        <v>757.73354336472448</v>
      </c>
      <c r="Y2432" s="5">
        <f ca="1">VLOOKUP(CONCATENATE($F2432," ",$G2432),AllocFactorMatrix,(Y$4+1),FALSE)*$E2434</f>
        <v>39.056507231473809</v>
      </c>
      <c r="Z2432" s="5">
        <f ca="1">VLOOKUP(CONCATENATE($F2432," ",$G2432),AllocFactorMatrix,(Z$4+1),FALSE)*$E2434</f>
        <v>0.6357776756224498</v>
      </c>
      <c r="AA2432" s="5">
        <f t="shared" ca="1" si="1215"/>
        <v>39.692284907096258</v>
      </c>
      <c r="AB2432" s="5">
        <f ca="1">VLOOKUP(CONCATENATE($F2432," ",$G2432),AllocFactorMatrix,(AB$4+1),FALSE)*$E2434</f>
        <v>0.70915885495564579</v>
      </c>
      <c r="AC2432" s="5">
        <f ca="1">VLOOKUP(CONCATENATE($F2432," ",$G2432),AllocFactorMatrix,(AC$4+1),FALSE)*$E2434</f>
        <v>15.33461061708406</v>
      </c>
      <c r="AD2432" s="5">
        <f ca="1">VLOOKUP(CONCATENATE($F2432," ",$G2432),AllocFactorMatrix,(AD$4+1),FALSE)*$E2434</f>
        <v>3.0345942518954456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30352.332141594336</v>
      </c>
      <c r="I2433" s="5">
        <f ca="1">VLOOKUP(CONCATENATE($F2433," ",$G2433),AllocFactorMatrix,(I$4+1),FALSE)*$E2434</f>
        <v>14193.923768487926</v>
      </c>
      <c r="J2433" s="5">
        <f ca="1">VLOOKUP(CONCATENATE($F2433," ",$G2433),AllocFactorMatrix,(J$4+1),FALSE)*$E2434</f>
        <v>3718.5730180777905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340.74064685634522</v>
      </c>
      <c r="M2433" s="5">
        <f ca="1">VLOOKUP(CONCATENATE($F2433," ",$G2433),AllocFactorMatrix,(M$4+1),FALSE)*$E2434</f>
        <v>55.309069045933768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299.56285204343283</v>
      </c>
      <c r="P2433" s="5">
        <f ca="1">VLOOKUP(CONCATENATE($F2433," ",$G2433),AllocFactorMatrix,(P$4+1),FALSE)*$E2434</f>
        <v>88.704281633323333</v>
      </c>
      <c r="Q2433" s="5">
        <f ca="1">VLOOKUP(CONCATENATE($F2433," ",$G2433),AllocFactorMatrix,(Q$4+1),FALSE)*$E2434</f>
        <v>192.68671859256409</v>
      </c>
      <c r="R2433" s="5">
        <f ca="1">VLOOKUP(CONCATENATE($F2433," ",$G2433),AllocFactorMatrix,(R$4+1),FALSE)*$E2434</f>
        <v>33.859670012857819</v>
      </c>
      <c r="S2433" s="5">
        <f t="shared" ca="1" si="1216"/>
        <v>614.81352228217804</v>
      </c>
      <c r="T2433" s="5">
        <f ca="1">VLOOKUP(CONCATENATE($F2433," ",$G2433),AllocFactorMatrix,(T$4+1),FALSE)*$E2434</f>
        <v>2.0617890642220278</v>
      </c>
      <c r="U2433" s="5">
        <f ca="1">VLOOKUP(CONCATENATE($F2433," ",$G2433),AllocFactorMatrix,(U$4+1),FALSE)*$E2434</f>
        <v>52.626393199196201</v>
      </c>
      <c r="V2433" s="5">
        <f ca="1">VLOOKUP(CONCATENATE($F2433," ",$G2433),AllocFactorMatrix,(V$4+1),FALSE)*$E2434</f>
        <v>283.36635598699627</v>
      </c>
      <c r="W2433" s="5">
        <f ca="1">VLOOKUP(CONCATENATE($F2433," ",$G2433),AllocFactorMatrix,(W$4+1),FALSE)*$E2434</f>
        <v>50.790066269081215</v>
      </c>
      <c r="X2433" s="5">
        <f t="shared" ca="1" si="1217"/>
        <v>388.8446045194957</v>
      </c>
      <c r="Y2433" s="5">
        <f ca="1">VLOOKUP(CONCATENATE($F2433," ",$G2433),AllocFactorMatrix,(Y$4+1),FALSE)*$E2434</f>
        <v>82.926590970995036</v>
      </c>
      <c r="Z2433" s="5">
        <f ca="1">VLOOKUP(CONCATENATE($F2433," ",$G2433),AllocFactorMatrix,(Z$4+1),FALSE)*$E2434</f>
        <v>1.5032837693877277</v>
      </c>
      <c r="AA2433" s="5">
        <f t="shared" ca="1" si="1215"/>
        <v>84.429874740382758</v>
      </c>
      <c r="AB2433" s="5">
        <f ca="1">VLOOKUP(CONCATENATE($F2433," ",$G2433),AllocFactorMatrix,(AB$4+1),FALSE)*$E2434</f>
        <v>1.5566667179806062</v>
      </c>
      <c r="AC2433" s="5">
        <f ca="1">VLOOKUP(CONCATENATE($F2433," ",$G2433),AllocFactorMatrix,(AC$4+1),FALSE)*$E2434</f>
        <v>8818.7044134556927</v>
      </c>
      <c r="AD2433" s="5">
        <f ca="1">VLOOKUP(CONCATENATE($F2433," ",$G2433),AllocFactorMatrix,(AD$4+1),FALSE)*$E2434</f>
        <v>1079.840263832275</v>
      </c>
    </row>
    <row r="2434" spans="3:30" collapsed="1">
      <c r="D2434" s="98" t="s">
        <v>659</v>
      </c>
      <c r="E2434" s="61">
        <v>595507</v>
      </c>
      <c r="F2434" s="97" t="s">
        <v>74</v>
      </c>
      <c r="G2434" s="55" t="str">
        <f>$G$15</f>
        <v>TOTAL</v>
      </c>
      <c r="H2434" s="4">
        <f t="shared" ca="1" si="1213"/>
        <v>595507</v>
      </c>
      <c r="I2434" s="5">
        <f ca="1">VLOOKUP(CONCATENATE($F2434," ",$G2434),AllocFactorMatrix,(I$4+1),FALSE)*$E2434</f>
        <v>329820.92303171859</v>
      </c>
      <c r="J2434" s="5">
        <f ca="1">VLOOKUP(CONCATENATE($F2434," ",$G2434),AllocFactorMatrix,(J$4+1),FALSE)*$E2434</f>
        <v>19071.373349627407</v>
      </c>
      <c r="K2434" s="5">
        <f ca="1">VLOOKUP(CONCATENATE($F2434," ",$G2434),AllocFactorMatrix,(K$4+1),FALSE)*$E2434</f>
        <v>55671.597466655134</v>
      </c>
      <c r="L2434" s="5">
        <f ca="1">VLOOKUP(CONCATENATE($F2434," ",$G2434),AllocFactorMatrix,(L$4+1),FALSE)*$E2434</f>
        <v>1834.6912740825178</v>
      </c>
      <c r="M2434" s="5">
        <f ca="1">VLOOKUP(CONCATENATE($F2434," ",$G2434),AllocFactorMatrix,(M$4+1),FALSE)*$E2434</f>
        <v>156.94599054647463</v>
      </c>
      <c r="N2434" s="5">
        <f t="shared" ca="1" si="1214"/>
        <v>57663.23473128413</v>
      </c>
      <c r="O2434" s="5">
        <f ca="1">VLOOKUP(CONCATENATE($F2434," ",$G2434),AllocFactorMatrix,(O$4+1),FALSE)*$E2434</f>
        <v>40841.585152010441</v>
      </c>
      <c r="P2434" s="5">
        <f ca="1">VLOOKUP(CONCATENATE($F2434," ",$G2434),AllocFactorMatrix,(P$4+1),FALSE)*$E2434</f>
        <v>6826.8976868096743</v>
      </c>
      <c r="Q2434" s="5">
        <f ca="1">VLOOKUP(CONCATENATE($F2434," ",$G2434),AllocFactorMatrix,(Q$4+1),FALSE)*$E2434</f>
        <v>2398.9601803200526</v>
      </c>
      <c r="R2434" s="5">
        <f ca="1">VLOOKUP(CONCATENATE($F2434," ",$G2434),AllocFactorMatrix,(R$4+1),FALSE)*$E2434</f>
        <v>124.51137946467398</v>
      </c>
      <c r="S2434" s="5">
        <f t="shared" ca="1" si="1216"/>
        <v>50191.954398604837</v>
      </c>
      <c r="T2434" s="5">
        <f ca="1">VLOOKUP(CONCATENATE($F2434," ",$G2434),AllocFactorMatrix,(T$4+1),FALSE)*$E2434</f>
        <v>1391.7965990176151</v>
      </c>
      <c r="U2434" s="5">
        <f ca="1">VLOOKUP(CONCATENATE($F2434," ",$G2434),AllocFactorMatrix,(U$4+1),FALSE)*$E2434</f>
        <v>20779.914905171277</v>
      </c>
      <c r="V2434" s="5">
        <f ca="1">VLOOKUP(CONCATENATE($F2434," ",$G2434),AllocFactorMatrix,(V$4+1),FALSE)*$E2434</f>
        <v>79588.220562141272</v>
      </c>
      <c r="W2434" s="5">
        <f ca="1">VLOOKUP(CONCATENATE($F2434," ",$G2434),AllocFactorMatrix,(W$4+1),FALSE)*$E2434</f>
        <v>13136.689216203202</v>
      </c>
      <c r="X2434" s="5">
        <f t="shared" ca="1" si="1217"/>
        <v>114896.62128253336</v>
      </c>
      <c r="Y2434" s="5">
        <f ca="1">VLOOKUP(CONCATENATE($F2434," ",$G2434),AllocFactorMatrix,(Y$4+1),FALSE)*$E2434</f>
        <v>12729.007481880051</v>
      </c>
      <c r="Z2434" s="5">
        <f ca="1">VLOOKUP(CONCATENATE($F2434," ",$G2434),AllocFactorMatrix,(Z$4+1),FALSE)*$E2434</f>
        <v>186.05456443096548</v>
      </c>
      <c r="AA2434" s="5">
        <f t="shared" ca="1" si="1215"/>
        <v>12915.062046311017</v>
      </c>
      <c r="AB2434" s="5">
        <f ca="1">VLOOKUP(CONCATENATE($F2434," ",$G2434),AllocFactorMatrix,(AB$4+1),FALSE)*$E2434</f>
        <v>163.5788108405053</v>
      </c>
      <c r="AC2434" s="5">
        <f ca="1">VLOOKUP(CONCATENATE($F2434," ",$G2434),AllocFactorMatrix,(AC$4+1),FALSE)*$E2434</f>
        <v>9572.281115652966</v>
      </c>
      <c r="AD2434" s="5">
        <f ca="1">VLOOKUP(CONCATENATE($F2434," ",$G2434),AllocFactorMatrix,(AD$4+1),FALSE)*$E2434</f>
        <v>1211.9712334272024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273140.23713952873</v>
      </c>
      <c r="I2435" s="53">
        <f t="shared" ca="1" si="1218"/>
        <v>134581.89720721287</v>
      </c>
      <c r="J2435" s="53">
        <f t="shared" ca="1" si="1218"/>
        <v>6646.8105062552313</v>
      </c>
      <c r="K2435" s="53">
        <f t="shared" ca="1" si="1218"/>
        <v>24351.900351022978</v>
      </c>
      <c r="L2435" s="53">
        <f t="shared" ca="1" si="1218"/>
        <v>766.67001586823346</v>
      </c>
      <c r="M2435" s="53">
        <f t="shared" ca="1" si="1218"/>
        <v>71.887022414331099</v>
      </c>
      <c r="N2435" s="53">
        <f t="shared" ca="1" si="1218"/>
        <v>25190.457389305542</v>
      </c>
      <c r="O2435" s="53">
        <f t="shared" ca="1" si="1218"/>
        <v>18510.702288782981</v>
      </c>
      <c r="P2435" s="53">
        <f t="shared" ca="1" si="1218"/>
        <v>3448.7751357259913</v>
      </c>
      <c r="Q2435" s="53">
        <f t="shared" ca="1" si="1218"/>
        <v>1558.6941516012714</v>
      </c>
      <c r="R2435" s="53">
        <f t="shared" ca="1" si="1218"/>
        <v>70.098239848737194</v>
      </c>
      <c r="S2435" s="53">
        <f t="shared" ca="1" si="1218"/>
        <v>23588.269815958978</v>
      </c>
      <c r="T2435" s="53">
        <f t="shared" ca="1" si="1218"/>
        <v>646.9511803878512</v>
      </c>
      <c r="U2435" s="53">
        <f t="shared" ca="1" si="1218"/>
        <v>10585.371807850071</v>
      </c>
      <c r="V2435" s="53">
        <f t="shared" ca="1" si="1218"/>
        <v>55940.693936787429</v>
      </c>
      <c r="W2435" s="53">
        <f t="shared" ca="1" si="1218"/>
        <v>10105.008427639817</v>
      </c>
      <c r="X2435" s="53">
        <f t="shared" ca="1" si="1218"/>
        <v>77278.02535266518</v>
      </c>
      <c r="Y2435" s="53">
        <f t="shared" ca="1" si="1218"/>
        <v>5685.7837741857174</v>
      </c>
      <c r="Z2435" s="53">
        <f t="shared" ca="1" si="1218"/>
        <v>95.251040474597033</v>
      </c>
      <c r="AA2435" s="53">
        <f t="shared" ca="1" si="1218"/>
        <v>5781.0348146603155</v>
      </c>
      <c r="AB2435" s="53">
        <f t="shared" ca="1" si="1218"/>
        <v>73.742053470668196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178566.99786616629</v>
      </c>
      <c r="I2436" s="53">
        <f t="shared" ca="1" si="1219"/>
        <v>87976.931761444997</v>
      </c>
      <c r="J2436" s="53">
        <f t="shared" ca="1" si="1219"/>
        <v>4346.1150864497195</v>
      </c>
      <c r="K2436" s="53">
        <f t="shared" ca="1" si="1219"/>
        <v>15922.076093290791</v>
      </c>
      <c r="L2436" s="53">
        <f t="shared" ca="1" si="1219"/>
        <v>501.21161365893386</v>
      </c>
      <c r="M2436" s="53">
        <f t="shared" ca="1" si="1219"/>
        <v>46.937788884592507</v>
      </c>
      <c r="N2436" s="53">
        <f t="shared" ca="1" si="1219"/>
        <v>16470.225495834318</v>
      </c>
      <c r="O2436" s="53">
        <f t="shared" ca="1" si="1219"/>
        <v>12103.27645022865</v>
      </c>
      <c r="P2436" s="53">
        <f t="shared" ca="1" si="1219"/>
        <v>2255.0466427860329</v>
      </c>
      <c r="Q2436" s="53">
        <f t="shared" ca="1" si="1219"/>
        <v>1019.1197883740032</v>
      </c>
      <c r="R2436" s="53">
        <f t="shared" ca="1" si="1219"/>
        <v>45.83130986570049</v>
      </c>
      <c r="S2436" s="53">
        <f t="shared" ca="1" si="1219"/>
        <v>15423.274191254384</v>
      </c>
      <c r="T2436" s="53">
        <f t="shared" ca="1" si="1219"/>
        <v>422.9418299279568</v>
      </c>
      <c r="U2436" s="53">
        <f t="shared" ca="1" si="1219"/>
        <v>6920.3449236271499</v>
      </c>
      <c r="V2436" s="53">
        <f t="shared" ca="1" si="1219"/>
        <v>36573.446216425065</v>
      </c>
      <c r="W2436" s="53">
        <f t="shared" ca="1" si="1219"/>
        <v>6605.8064363311614</v>
      </c>
      <c r="X2436" s="53">
        <f t="shared" ca="1" si="1219"/>
        <v>50522.539406311327</v>
      </c>
      <c r="Y2436" s="53">
        <f t="shared" ca="1" si="1219"/>
        <v>3717.4178707921756</v>
      </c>
      <c r="Z2436" s="53">
        <f t="shared" ca="1" si="1219"/>
        <v>62.272987004872562</v>
      </c>
      <c r="AA2436" s="53">
        <f t="shared" ca="1" si="1219"/>
        <v>3779.6908577970476</v>
      </c>
      <c r="AB2436" s="53">
        <f t="shared" ca="1" si="1219"/>
        <v>48.22106707452339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39225.163218379195</v>
      </c>
      <c r="I2437" s="53">
        <f t="shared" ca="1" si="1220"/>
        <v>19101.310768097752</v>
      </c>
      <c r="J2437" s="53">
        <f t="shared" ca="1" si="1220"/>
        <v>921.26808426496723</v>
      </c>
      <c r="K2437" s="53">
        <f t="shared" ca="1" si="1220"/>
        <v>3352.0305773570271</v>
      </c>
      <c r="L2437" s="53">
        <f t="shared" ca="1" si="1220"/>
        <v>103.54937986999838</v>
      </c>
      <c r="M2437" s="53">
        <f t="shared" ca="1" si="1220"/>
        <v>12.875120035727996</v>
      </c>
      <c r="N2437" s="53">
        <f t="shared" ca="1" si="1220"/>
        <v>3468.4550772627535</v>
      </c>
      <c r="O2437" s="53">
        <f t="shared" ca="1" si="1220"/>
        <v>2532.5152995592321</v>
      </c>
      <c r="P2437" s="53">
        <f t="shared" ca="1" si="1220"/>
        <v>470.76273115304383</v>
      </c>
      <c r="Q2437" s="53">
        <f t="shared" ca="1" si="1220"/>
        <v>280.137576418474</v>
      </c>
      <c r="R2437" s="53">
        <f t="shared" ca="1" si="1220"/>
        <v>0</v>
      </c>
      <c r="S2437" s="53">
        <f t="shared" ca="1" si="1220"/>
        <v>3283.4156071307498</v>
      </c>
      <c r="T2437" s="53">
        <f t="shared" ca="1" si="1220"/>
        <v>88.459730025005143</v>
      </c>
      <c r="U2437" s="53">
        <f t="shared" ca="1" si="1220"/>
        <v>1447.9314355448128</v>
      </c>
      <c r="V2437" s="53">
        <f t="shared" ca="1" si="1220"/>
        <v>10087.074829794448</v>
      </c>
      <c r="W2437" s="53">
        <f t="shared" ca="1" si="1220"/>
        <v>0</v>
      </c>
      <c r="X2437" s="53">
        <f t="shared" ca="1" si="1220"/>
        <v>11623.465995364264</v>
      </c>
      <c r="Y2437" s="53">
        <f t="shared" ca="1" si="1220"/>
        <v>762.314881476491</v>
      </c>
      <c r="Z2437" s="53">
        <f t="shared" ca="1" si="1220"/>
        <v>12.709303375101175</v>
      </c>
      <c r="AA2437" s="53">
        <f t="shared" ca="1" si="1220"/>
        <v>775.02418485159217</v>
      </c>
      <c r="AB2437" s="53">
        <f t="shared" ca="1" si="1220"/>
        <v>10.17605609671034</v>
      </c>
      <c r="AC2437" s="53">
        <f t="shared" ca="1" si="1220"/>
        <v>34.591020169448498</v>
      </c>
      <c r="AD2437" s="53">
        <f t="shared" ca="1" si="1220"/>
        <v>7.4564251409607021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171098.24369208745</v>
      </c>
      <c r="I2438" s="53">
        <f t="shared" ca="1" si="1221"/>
        <v>114373.35048007805</v>
      </c>
      <c r="J2438" s="53">
        <f t="shared" ca="1" si="1221"/>
        <v>5387.2733207777374</v>
      </c>
      <c r="K2438" s="53">
        <f t="shared" ca="1" si="1221"/>
        <v>19564.633868216682</v>
      </c>
      <c r="L2438" s="53">
        <f t="shared" ca="1" si="1221"/>
        <v>604.72772620467026</v>
      </c>
      <c r="M2438" s="53">
        <f t="shared" ca="1" si="1221"/>
        <v>0</v>
      </c>
      <c r="N2438" s="53">
        <f t="shared" ca="1" si="1221"/>
        <v>20169.361594421349</v>
      </c>
      <c r="O2438" s="53">
        <f t="shared" ca="1" si="1221"/>
        <v>14669.853411479504</v>
      </c>
      <c r="P2438" s="53">
        <f t="shared" ca="1" si="1221"/>
        <v>2732.0686340668608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17401.922045546362</v>
      </c>
      <c r="T2438" s="53">
        <f t="shared" ca="1" si="1221"/>
        <v>523.17664723622215</v>
      </c>
      <c r="U2438" s="53">
        <f t="shared" ca="1" si="1221"/>
        <v>8436.3645116559219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8959.5411588921452</v>
      </c>
      <c r="Y2438" s="53">
        <f t="shared" ca="1" si="1221"/>
        <v>4424.3472637660534</v>
      </c>
      <c r="Z2438" s="53">
        <f t="shared" ca="1" si="1221"/>
        <v>73.825608583110608</v>
      </c>
      <c r="AA2438" s="53">
        <f t="shared" ca="1" si="1221"/>
        <v>4498.1728723491642</v>
      </c>
      <c r="AB2438" s="53">
        <f t="shared" ca="1" si="1221"/>
        <v>59.777528059586317</v>
      </c>
      <c r="AC2438" s="53">
        <f t="shared" ca="1" si="1221"/>
        <v>204.7147839382456</v>
      </c>
      <c r="AD2438" s="53">
        <f t="shared" ca="1" si="1221"/>
        <v>44.129908024772227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88946.555712402886</v>
      </c>
      <c r="I2439" s="53">
        <f t="shared" ca="1" si="1222"/>
        <v>66515.625675719028</v>
      </c>
      <c r="J2439" s="53">
        <f t="shared" ca="1" si="1222"/>
        <v>3204.4062190986519</v>
      </c>
      <c r="K2439" s="53">
        <f t="shared" ca="1" si="1222"/>
        <v>9670.5418201497705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9670.5418201497705</v>
      </c>
      <c r="O2439" s="53">
        <f t="shared" ca="1" si="1222"/>
        <v>6162.0379088319078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6162.0379088319078</v>
      </c>
      <c r="T2439" s="53">
        <f t="shared" ca="1" si="1222"/>
        <v>166.67231455655556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166.67231455655556</v>
      </c>
      <c r="Y2439" s="53">
        <f t="shared" ca="1" si="1222"/>
        <v>2273.1863832469858</v>
      </c>
      <c r="Z2439" s="53">
        <f t="shared" ca="1" si="1222"/>
        <v>0</v>
      </c>
      <c r="AA2439" s="53">
        <f t="shared" ca="1" si="1222"/>
        <v>2273.1863832469858</v>
      </c>
      <c r="AB2439" s="53">
        <f t="shared" ca="1" si="1222"/>
        <v>23.579160622718977</v>
      </c>
      <c r="AC2439" s="53">
        <f t="shared" ca="1" si="1222"/>
        <v>800.32374029243533</v>
      </c>
      <c r="AD2439" s="53">
        <f t="shared" ca="1" si="1222"/>
        <v>130.18248988482947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-1778.3578024050066</v>
      </c>
      <c r="I2440" s="53">
        <f t="shared" ca="1" si="1223"/>
        <v>-670.93269159257852</v>
      </c>
      <c r="J2440" s="53">
        <f t="shared" ca="1" si="1223"/>
        <v>-43.204264658688572</v>
      </c>
      <c r="K2440" s="53">
        <f t="shared" ca="1" si="1223"/>
        <v>-145.04324855200551</v>
      </c>
      <c r="L2440" s="53">
        <f t="shared" ca="1" si="1223"/>
        <v>-4.4404677957130989</v>
      </c>
      <c r="M2440" s="53">
        <f t="shared" ca="1" si="1223"/>
        <v>-0.3376662669169771</v>
      </c>
      <c r="N2440" s="53">
        <f t="shared" ca="1" si="1223"/>
        <v>-149.82138261463558</v>
      </c>
      <c r="O2440" s="53">
        <f t="shared" ca="1" si="1223"/>
        <v>-133.20820142193904</v>
      </c>
      <c r="P2440" s="53">
        <f t="shared" ca="1" si="1223"/>
        <v>-24.829889182219752</v>
      </c>
      <c r="Q2440" s="53">
        <f t="shared" ca="1" si="1223"/>
        <v>-11.150508268179131</v>
      </c>
      <c r="R2440" s="53">
        <f t="shared" ca="1" si="1223"/>
        <v>-0.51666625731012683</v>
      </c>
      <c r="S2440" s="53">
        <f t="shared" ca="1" si="1223"/>
        <v>-169.70526512964807</v>
      </c>
      <c r="T2440" s="53">
        <f t="shared" ca="1" si="1223"/>
        <v>-5.0558504869040473</v>
      </c>
      <c r="U2440" s="53">
        <f t="shared" ca="1" si="1223"/>
        <v>-88.031110504778894</v>
      </c>
      <c r="V2440" s="53">
        <f t="shared" ca="1" si="1223"/>
        <v>-503.08997113301905</v>
      </c>
      <c r="W2440" s="53">
        <f t="shared" ca="1" si="1223"/>
        <v>-94.043781275257103</v>
      </c>
      <c r="X2440" s="53">
        <f t="shared" ca="1" si="1223"/>
        <v>-690.22071339995921</v>
      </c>
      <c r="Y2440" s="53">
        <f t="shared" ca="1" si="1223"/>
        <v>-35.85042257034327</v>
      </c>
      <c r="Z2440" s="53">
        <f t="shared" ca="1" si="1223"/>
        <v>-0.58344198453618756</v>
      </c>
      <c r="AA2440" s="53">
        <f t="shared" ca="1" si="1223"/>
        <v>-36.433864554879449</v>
      </c>
      <c r="AB2440" s="53">
        <f t="shared" ca="1" si="1223"/>
        <v>-0.65494125034161232</v>
      </c>
      <c r="AC2440" s="53">
        <f t="shared" ca="1" si="1223"/>
        <v>-14.603281067745325</v>
      </c>
      <c r="AD2440" s="53">
        <f t="shared" ca="1" si="1223"/>
        <v>-2.7813981365311067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41162.16017384037</v>
      </c>
      <c r="I2441" s="53">
        <f t="shared" ca="1" si="1224"/>
        <v>18424.117886609041</v>
      </c>
      <c r="J2441" s="53">
        <f t="shared" ca="1" si="1224"/>
        <v>5042.4740902476196</v>
      </c>
      <c r="K2441" s="53">
        <f t="shared" ca="1" si="1224"/>
        <v>1429.9533455669603</v>
      </c>
      <c r="L2441" s="53">
        <f t="shared" ca="1" si="1224"/>
        <v>480.11688415857708</v>
      </c>
      <c r="M2441" s="53">
        <f t="shared" ca="1" si="1224"/>
        <v>77.952203774098678</v>
      </c>
      <c r="N2441" s="53">
        <f t="shared" ca="1" si="1224"/>
        <v>1988.0224334996362</v>
      </c>
      <c r="O2441" s="53">
        <f t="shared" ca="1" si="1224"/>
        <v>417.33122089365816</v>
      </c>
      <c r="P2441" s="53">
        <f t="shared" ca="1" si="1224"/>
        <v>124.43758350190559</v>
      </c>
      <c r="Q2441" s="53">
        <f t="shared" ca="1" si="1224"/>
        <v>271.82105848319981</v>
      </c>
      <c r="R2441" s="53">
        <f t="shared" ca="1" si="1224"/>
        <v>47.781367510736281</v>
      </c>
      <c r="S2441" s="53">
        <f t="shared" ca="1" si="1224"/>
        <v>861.37123038949994</v>
      </c>
      <c r="T2441" s="53">
        <f t="shared" ca="1" si="1224"/>
        <v>2.8718653238997214</v>
      </c>
      <c r="U2441" s="53">
        <f t="shared" ca="1" si="1224"/>
        <v>73.837001462381309</v>
      </c>
      <c r="V2441" s="53">
        <f t="shared" ca="1" si="1224"/>
        <v>399.79127160153479</v>
      </c>
      <c r="W2441" s="53">
        <f t="shared" ca="1" si="1224"/>
        <v>71.693635665283054</v>
      </c>
      <c r="X2441" s="53">
        <f t="shared" ca="1" si="1224"/>
        <v>548.19377405309888</v>
      </c>
      <c r="Y2441" s="53">
        <f t="shared" ca="1" si="1224"/>
        <v>115.61580607015244</v>
      </c>
      <c r="Z2441" s="53">
        <f t="shared" ca="1" si="1224"/>
        <v>2.109989194109013</v>
      </c>
      <c r="AA2441" s="53">
        <f t="shared" ca="1" si="1224"/>
        <v>117.72579526426145</v>
      </c>
      <c r="AB2441" s="53">
        <f t="shared" ca="1" si="1224"/>
        <v>2.1104292176016948</v>
      </c>
      <c r="AC2441" s="53">
        <f t="shared" ca="1" si="1224"/>
        <v>12668.361215771489</v>
      </c>
      <c r="AD2441" s="53">
        <f t="shared" ca="1" si="1224"/>
        <v>1509.7833187881238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790361.00000000012</v>
      </c>
      <c r="I2442" s="53">
        <f t="shared" ca="1" si="1225"/>
        <v>440302.30108756921</v>
      </c>
      <c r="J2442" s="53">
        <f t="shared" ca="1" si="1225"/>
        <v>25505.143042435237</v>
      </c>
      <c r="K2442" s="53">
        <f t="shared" ca="1" si="1225"/>
        <v>74146.092807052206</v>
      </c>
      <c r="L2442" s="53">
        <f t="shared" ca="1" si="1225"/>
        <v>2451.8351519646999</v>
      </c>
      <c r="M2442" s="53">
        <f t="shared" ca="1" si="1225"/>
        <v>209.31446884183333</v>
      </c>
      <c r="N2442" s="53">
        <f t="shared" ca="1" si="1225"/>
        <v>76807.242427858742</v>
      </c>
      <c r="O2442" s="53">
        <f t="shared" ca="1" si="1225"/>
        <v>54262.508378354003</v>
      </c>
      <c r="P2442" s="53">
        <f t="shared" ca="1" si="1225"/>
        <v>9006.2608380516103</v>
      </c>
      <c r="Q2442" s="53">
        <f t="shared" ca="1" si="1225"/>
        <v>3118.6220666087693</v>
      </c>
      <c r="R2442" s="53">
        <f t="shared" ca="1" si="1225"/>
        <v>163.19425096786384</v>
      </c>
      <c r="S2442" s="53">
        <f t="shared" ca="1" si="1225"/>
        <v>66550.585533982245</v>
      </c>
      <c r="T2442" s="53">
        <f t="shared" ca="1" si="1225"/>
        <v>1846.0177169705862</v>
      </c>
      <c r="U2442" s="53">
        <f t="shared" ca="1" si="1225"/>
        <v>27375.818569635565</v>
      </c>
      <c r="V2442" s="53">
        <f t="shared" ca="1" si="1225"/>
        <v>102497.91628347545</v>
      </c>
      <c r="W2442" s="53">
        <f t="shared" ca="1" si="1225"/>
        <v>16688.464718361003</v>
      </c>
      <c r="X2442" s="53">
        <f t="shared" ca="1" si="1225"/>
        <v>148408.21728844263</v>
      </c>
      <c r="Y2442" s="53">
        <f t="shared" ca="1" si="1225"/>
        <v>16942.815556967231</v>
      </c>
      <c r="Z2442" s="53">
        <f t="shared" ca="1" si="1225"/>
        <v>245.58548664725419</v>
      </c>
      <c r="AA2442" s="53">
        <f t="shared" ca="1" si="1225"/>
        <v>17188.401043614485</v>
      </c>
      <c r="AB2442" s="53">
        <f t="shared" ca="1" si="1225"/>
        <v>216.95135329146726</v>
      </c>
      <c r="AC2442" s="53">
        <f t="shared" ca="1" si="1225"/>
        <v>13693.387479103872</v>
      </c>
      <c r="AD2442" s="53">
        <f t="shared" ca="1" si="1225"/>
        <v>1688.7707437021552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9106557.9446317144</v>
      </c>
      <c r="I2444" s="4">
        <f t="shared" ca="1" si="1226"/>
        <v>4463402.6094550788</v>
      </c>
      <c r="J2444" s="4">
        <f t="shared" ca="1" si="1226"/>
        <v>224231.56534048708</v>
      </c>
      <c r="K2444" s="4">
        <f t="shared" ca="1" si="1226"/>
        <v>818373.94758852955</v>
      </c>
      <c r="L2444" s="4">
        <f t="shared" ca="1" si="1226"/>
        <v>25665.429441068973</v>
      </c>
      <c r="M2444" s="4">
        <f t="shared" ca="1" si="1226"/>
        <v>2412.0628524374711</v>
      </c>
      <c r="N2444" s="4">
        <f t="shared" ca="1" si="1226"/>
        <v>846451.43988203618</v>
      </c>
      <c r="O2444" s="4">
        <f t="shared" ca="1" si="1226"/>
        <v>622405.89064210281</v>
      </c>
      <c r="P2444" s="4">
        <f t="shared" ca="1" si="1226"/>
        <v>116154.981931616</v>
      </c>
      <c r="Q2444" s="4">
        <f t="shared" ca="1" si="1226"/>
        <v>52335.947187976912</v>
      </c>
      <c r="R2444" s="4">
        <f t="shared" ca="1" si="1226"/>
        <v>2350.2240078913601</v>
      </c>
      <c r="S2444" s="4">
        <f t="shared" ca="1" si="1226"/>
        <v>793247.0437695873</v>
      </c>
      <c r="T2444" s="4">
        <f t="shared" ca="1" si="1226"/>
        <v>21549.551553779707</v>
      </c>
      <c r="U2444" s="4">
        <f t="shared" ca="1" si="1226"/>
        <v>353765.99692713202</v>
      </c>
      <c r="V2444" s="4">
        <f t="shared" ca="1" si="1226"/>
        <v>1871616.2046629423</v>
      </c>
      <c r="W2444" s="4">
        <f t="shared" ca="1" si="1226"/>
        <v>336176.49211050058</v>
      </c>
      <c r="X2444" s="4">
        <f t="shared" ca="1" si="1226"/>
        <v>2583108.2452543546</v>
      </c>
      <c r="Y2444" s="4">
        <f t="shared" ca="1" si="1226"/>
        <v>190442.23902794681</v>
      </c>
      <c r="Z2444" s="4">
        <f t="shared" ca="1" si="1226"/>
        <v>3180.148055434759</v>
      </c>
      <c r="AA2444" s="4">
        <f t="shared" ca="1" si="1226"/>
        <v>193622.38708338159</v>
      </c>
      <c r="AB2444" s="4">
        <f t="shared" ca="1" si="1226"/>
        <v>2494.6538467898981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3073372.6061217734</v>
      </c>
      <c r="I2445" s="4">
        <f t="shared" ca="1" si="1227"/>
        <v>1503296.9641512071</v>
      </c>
      <c r="J2445" s="4">
        <f t="shared" ca="1" si="1227"/>
        <v>76032.38855620836</v>
      </c>
      <c r="K2445" s="4">
        <f t="shared" ca="1" si="1227"/>
        <v>277016.5115859345</v>
      </c>
      <c r="L2445" s="4">
        <f t="shared" ca="1" si="1227"/>
        <v>8695.0727521350345</v>
      </c>
      <c r="M2445" s="4">
        <f t="shared" ca="1" si="1227"/>
        <v>853.48448121160754</v>
      </c>
      <c r="N2445" s="4">
        <f t="shared" ca="1" si="1227"/>
        <v>286565.06881928112</v>
      </c>
      <c r="O2445" s="4">
        <f t="shared" ca="1" si="1227"/>
        <v>210562.73317066036</v>
      </c>
      <c r="P2445" s="4">
        <f t="shared" ca="1" si="1227"/>
        <v>39320.769420466801</v>
      </c>
      <c r="Q2445" s="4">
        <f t="shared" ca="1" si="1227"/>
        <v>17705.3496811486</v>
      </c>
      <c r="R2445" s="4">
        <f t="shared" ca="1" si="1227"/>
        <v>794.62897076980244</v>
      </c>
      <c r="S2445" s="4">
        <f t="shared" ca="1" si="1227"/>
        <v>268383.48124304559</v>
      </c>
      <c r="T2445" s="4">
        <f t="shared" ca="1" si="1227"/>
        <v>7270.4727786224921</v>
      </c>
      <c r="U2445" s="4">
        <f t="shared" ca="1" si="1227"/>
        <v>119588.47939768674</v>
      </c>
      <c r="V2445" s="4">
        <f t="shared" ca="1" si="1227"/>
        <v>632485.75174222153</v>
      </c>
      <c r="W2445" s="4">
        <f t="shared" ca="1" si="1227"/>
        <v>113476.27323101085</v>
      </c>
      <c r="X2445" s="4">
        <f t="shared" ca="1" si="1227"/>
        <v>872820.97714954184</v>
      </c>
      <c r="Y2445" s="4">
        <f t="shared" ca="1" si="1227"/>
        <v>64354.612195015347</v>
      </c>
      <c r="Z2445" s="4">
        <f t="shared" ca="1" si="1227"/>
        <v>1073.3737582808205</v>
      </c>
      <c r="AA2445" s="4">
        <f t="shared" ca="1" si="1227"/>
        <v>65427.985953296171</v>
      </c>
      <c r="AB2445" s="4">
        <f t="shared" ca="1" si="1227"/>
        <v>845.74024919347153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675502.8519004439</v>
      </c>
      <c r="I2446" s="4">
        <f t="shared" ca="1" si="1228"/>
        <v>326593.65893372643</v>
      </c>
      <c r="J2446" s="4">
        <f t="shared" ca="1" si="1228"/>
        <v>16109.417275875268</v>
      </c>
      <c r="K2446" s="4">
        <f t="shared" ca="1" si="1228"/>
        <v>58307.400602811547</v>
      </c>
      <c r="L2446" s="4">
        <f t="shared" ca="1" si="1228"/>
        <v>1796.1335855610691</v>
      </c>
      <c r="M2446" s="4">
        <f t="shared" ca="1" si="1228"/>
        <v>236.3931515861876</v>
      </c>
      <c r="N2446" s="4">
        <f t="shared" ca="1" si="1228"/>
        <v>60339.927339958798</v>
      </c>
      <c r="O2446" s="4">
        <f t="shared" ca="1" si="1228"/>
        <v>44049.895174404897</v>
      </c>
      <c r="P2446" s="4">
        <f t="shared" ca="1" si="1228"/>
        <v>8205.9666449185752</v>
      </c>
      <c r="Q2446" s="4">
        <f t="shared" ca="1" si="1228"/>
        <v>4865.9603283564038</v>
      </c>
      <c r="R2446" s="4">
        <f t="shared" ca="1" si="1228"/>
        <v>0</v>
      </c>
      <c r="S2446" s="4">
        <f t="shared" ca="1" si="1228"/>
        <v>57121.822147679864</v>
      </c>
      <c r="T2446" s="4">
        <f t="shared" ca="1" si="1228"/>
        <v>1521.1613286881638</v>
      </c>
      <c r="U2446" s="4">
        <f t="shared" ca="1" si="1228"/>
        <v>25023.751177123377</v>
      </c>
      <c r="V2446" s="4">
        <f t="shared" ca="1" si="1228"/>
        <v>174453.89251487525</v>
      </c>
      <c r="W2446" s="4">
        <f t="shared" ca="1" si="1228"/>
        <v>0</v>
      </c>
      <c r="X2446" s="4">
        <f t="shared" ca="1" si="1228"/>
        <v>200998.80502068682</v>
      </c>
      <c r="Y2446" s="4">
        <f t="shared" ca="1" si="1228"/>
        <v>13197.260339357328</v>
      </c>
      <c r="Z2446" s="4">
        <f t="shared" ca="1" si="1228"/>
        <v>219.1130233644337</v>
      </c>
      <c r="AA2446" s="4">
        <f t="shared" ca="1" si="1228"/>
        <v>13416.373362721766</v>
      </c>
      <c r="AB2446" s="4">
        <f t="shared" ca="1" si="1228"/>
        <v>178.37853242218333</v>
      </c>
      <c r="AC2446" s="4">
        <f t="shared" ca="1" si="1228"/>
        <v>612.30428987119717</v>
      </c>
      <c r="AD2446" s="4">
        <f t="shared" ca="1" si="1228"/>
        <v>132.16499750148247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4708566.8640893204</v>
      </c>
      <c r="I2447" s="4">
        <f t="shared" ca="1" si="1229"/>
        <v>3134426.1417361894</v>
      </c>
      <c r="J2447" s="4">
        <f t="shared" ca="1" si="1229"/>
        <v>150113.36708558467</v>
      </c>
      <c r="K2447" s="4">
        <f t="shared" ca="1" si="1229"/>
        <v>543224.4331334926</v>
      </c>
      <c r="L2447" s="4">
        <f t="shared" ca="1" si="1229"/>
        <v>16741.77272063624</v>
      </c>
      <c r="M2447" s="4">
        <f t="shared" ca="1" si="1229"/>
        <v>0</v>
      </c>
      <c r="N2447" s="4">
        <f t="shared" ca="1" si="1229"/>
        <v>559966.2058541287</v>
      </c>
      <c r="O2447" s="4">
        <f t="shared" ca="1" si="1229"/>
        <v>407443.3864868136</v>
      </c>
      <c r="P2447" s="4">
        <f t="shared" ca="1" si="1229"/>
        <v>76000.536519860252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483443.92300667393</v>
      </c>
      <c r="T2447" s="4">
        <f t="shared" ca="1" si="1229"/>
        <v>14403.300134214669</v>
      </c>
      <c r="U2447" s="4">
        <f t="shared" ca="1" si="1229"/>
        <v>233058.13676124334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247461.436895458</v>
      </c>
      <c r="Y2447" s="4">
        <f t="shared" ca="1" si="1229"/>
        <v>122440.52879782683</v>
      </c>
      <c r="Z2447" s="4">
        <f t="shared" ca="1" si="1229"/>
        <v>2036.752550519861</v>
      </c>
      <c r="AA2447" s="4">
        <f t="shared" ca="1" si="1229"/>
        <v>124477.28134834667</v>
      </c>
      <c r="AB2447" s="4">
        <f t="shared" ca="1" si="1229"/>
        <v>1670.0259505685099</v>
      </c>
      <c r="AC2447" s="4">
        <f t="shared" ca="1" si="1229"/>
        <v>5765.585529744515</v>
      </c>
      <c r="AD2447" s="4">
        <f t="shared" ca="1" si="1229"/>
        <v>1242.8966826278847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2263282.3598815361</v>
      </c>
      <c r="I2448" s="4">
        <f t="shared" ca="1" si="1230"/>
        <v>1686236.7224371745</v>
      </c>
      <c r="J2448" s="4">
        <f t="shared" ca="1" si="1230"/>
        <v>82677.599961778484</v>
      </c>
      <c r="K2448" s="4">
        <f t="shared" ca="1" si="1230"/>
        <v>248575.68172963505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248575.68172963505</v>
      </c>
      <c r="O2448" s="4">
        <f t="shared" ca="1" si="1230"/>
        <v>158434.29490134446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158434.29490134446</v>
      </c>
      <c r="T2448" s="4">
        <f t="shared" ca="1" si="1230"/>
        <v>4245.9365871054279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4245.9365871054279</v>
      </c>
      <c r="Y2448" s="4">
        <f t="shared" ca="1" si="1230"/>
        <v>58226.98729134474</v>
      </c>
      <c r="Z2448" s="4">
        <f t="shared" ca="1" si="1230"/>
        <v>0</v>
      </c>
      <c r="AA2448" s="4">
        <f t="shared" ca="1" si="1230"/>
        <v>58226.98729134474</v>
      </c>
      <c r="AB2448" s="4">
        <f t="shared" ca="1" si="1230"/>
        <v>610.01528578795012</v>
      </c>
      <c r="AC2448" s="4">
        <f t="shared" ca="1" si="1230"/>
        <v>20878.073796796958</v>
      </c>
      <c r="AD2448" s="4">
        <f t="shared" ca="1" si="1230"/>
        <v>3397.0478905687287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1201821.4358062271</v>
      </c>
      <c r="I2449" s="4">
        <f t="shared" ca="1" si="1231"/>
        <v>453117.16527208243</v>
      </c>
      <c r="J2449" s="4">
        <f t="shared" ca="1" si="1231"/>
        <v>29200.956607305441</v>
      </c>
      <c r="K2449" s="4">
        <f t="shared" ca="1" si="1231"/>
        <v>98024.709372312136</v>
      </c>
      <c r="L2449" s="4">
        <f t="shared" ca="1" si="1231"/>
        <v>3015.0354540747685</v>
      </c>
      <c r="M2449" s="4">
        <f t="shared" ca="1" si="1231"/>
        <v>235.43873293642218</v>
      </c>
      <c r="N2449" s="4">
        <f t="shared" ca="1" si="1231"/>
        <v>101275.18355932331</v>
      </c>
      <c r="O2449" s="4">
        <f t="shared" ca="1" si="1231"/>
        <v>89945.830210473199</v>
      </c>
      <c r="P2449" s="4">
        <f t="shared" ca="1" si="1231"/>
        <v>16754.664634553363</v>
      </c>
      <c r="Q2449" s="4">
        <f t="shared" ca="1" si="1231"/>
        <v>7534.8799592105934</v>
      </c>
      <c r="R2449" s="4">
        <f t="shared" ca="1" si="1231"/>
        <v>349.13228921723379</v>
      </c>
      <c r="S2449" s="4">
        <f t="shared" ca="1" si="1231"/>
        <v>114584.50709345438</v>
      </c>
      <c r="T2449" s="4">
        <f t="shared" ca="1" si="1231"/>
        <v>3417.8742239746234</v>
      </c>
      <c r="U2449" s="4">
        <f t="shared" ca="1" si="1231"/>
        <v>59572.732380786081</v>
      </c>
      <c r="V2449" s="4">
        <f t="shared" ca="1" si="1231"/>
        <v>340177.68980098667</v>
      </c>
      <c r="W2449" s="4">
        <f t="shared" ca="1" si="1231"/>
        <v>63707.03405168515</v>
      </c>
      <c r="X2449" s="4">
        <f t="shared" ca="1" si="1231"/>
        <v>466875.33045743249</v>
      </c>
      <c r="Y2449" s="4">
        <f t="shared" ca="1" si="1231"/>
        <v>24226.90327062094</v>
      </c>
      <c r="Z2449" s="4">
        <f t="shared" ca="1" si="1231"/>
        <v>394.28894106543299</v>
      </c>
      <c r="AA2449" s="4">
        <f t="shared" ca="1" si="1231"/>
        <v>24621.192211686368</v>
      </c>
      <c r="AB2449" s="4">
        <f t="shared" ca="1" si="1231"/>
        <v>442.26358112345889</v>
      </c>
      <c r="AC2449" s="4">
        <f t="shared" ca="1" si="1231"/>
        <v>9824.8924286368219</v>
      </c>
      <c r="AD2449" s="4">
        <f t="shared" ca="1" si="1231"/>
        <v>1879.9445951822918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1383751.9375689826</v>
      </c>
      <c r="I2450" s="4">
        <f t="shared" ca="1" si="1232"/>
        <v>785941.17875697161</v>
      </c>
      <c r="J2450" s="4">
        <f t="shared" ca="1" si="1232"/>
        <v>170134.13513290565</v>
      </c>
      <c r="K2450" s="4">
        <f t="shared" ca="1" si="1232"/>
        <v>48455.245911713915</v>
      </c>
      <c r="L2450" s="4">
        <f t="shared" ca="1" si="1232"/>
        <v>12425.315543752627</v>
      </c>
      <c r="M2450" s="4">
        <f t="shared" ca="1" si="1232"/>
        <v>2041.3981131955718</v>
      </c>
      <c r="N2450" s="4">
        <f t="shared" ca="1" si="1232"/>
        <v>62921.959568662118</v>
      </c>
      <c r="O2450" s="4">
        <f t="shared" ca="1" si="1232"/>
        <v>11768.502181957903</v>
      </c>
      <c r="P2450" s="4">
        <f t="shared" ca="1" si="1232"/>
        <v>3340.7166257883127</v>
      </c>
      <c r="Q2450" s="4">
        <f t="shared" ca="1" si="1232"/>
        <v>6981.0294324996685</v>
      </c>
      <c r="R2450" s="4">
        <f t="shared" ca="1" si="1232"/>
        <v>1222.7526556720306</v>
      </c>
      <c r="S2450" s="4">
        <f t="shared" ca="1" si="1232"/>
        <v>23313.000895917914</v>
      </c>
      <c r="T2450" s="4">
        <f t="shared" ca="1" si="1232"/>
        <v>80.613068015752788</v>
      </c>
      <c r="U2450" s="4">
        <f t="shared" ca="1" si="1232"/>
        <v>1970.6669455285169</v>
      </c>
      <c r="V2450" s="4">
        <f t="shared" ca="1" si="1232"/>
        <v>10233.498881022009</v>
      </c>
      <c r="W2450" s="4">
        <f t="shared" ca="1" si="1232"/>
        <v>1821.3865356592812</v>
      </c>
      <c r="X2450" s="4">
        <f t="shared" ca="1" si="1232"/>
        <v>14106.165430225561</v>
      </c>
      <c r="Y2450" s="4">
        <f t="shared" ca="1" si="1232"/>
        <v>3234.7884182379294</v>
      </c>
      <c r="Z2450" s="4">
        <f t="shared" ca="1" si="1232"/>
        <v>56.098574755174617</v>
      </c>
      <c r="AA2450" s="4">
        <f t="shared" ca="1" si="1232"/>
        <v>3290.8869929931038</v>
      </c>
      <c r="AB2450" s="4">
        <f t="shared" ca="1" si="1232"/>
        <v>71.411094336276165</v>
      </c>
      <c r="AC2450" s="4">
        <f t="shared" ca="1" si="1232"/>
        <v>282051.06255324878</v>
      </c>
      <c r="AD2450" s="4">
        <f t="shared" ca="1" si="1232"/>
        <v>41922.1371437216</v>
      </c>
    </row>
    <row r="2451" spans="1:30" collapsed="1">
      <c r="B2451" s="111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22412856</v>
      </c>
      <c r="I2451" s="4">
        <f t="shared" ca="1" si="1233"/>
        <v>12353014.440742431</v>
      </c>
      <c r="J2451" s="4">
        <f t="shared" ca="1" si="1233"/>
        <v>748499.4299601448</v>
      </c>
      <c r="K2451" s="4">
        <f t="shared" ca="1" si="1233"/>
        <v>2091977.9299244296</v>
      </c>
      <c r="L2451" s="4">
        <f t="shared" ca="1" si="1233"/>
        <v>68338.759497228704</v>
      </c>
      <c r="M2451" s="4">
        <f t="shared" ca="1" si="1233"/>
        <v>5778.7773313672606</v>
      </c>
      <c r="N2451" s="4">
        <f t="shared" ca="1" si="1233"/>
        <v>2166095.4667530255</v>
      </c>
      <c r="O2451" s="4">
        <f t="shared" ca="1" si="1233"/>
        <v>1544610.5327677571</v>
      </c>
      <c r="P2451" s="4">
        <f t="shared" ca="1" si="1233"/>
        <v>259777.63577720325</v>
      </c>
      <c r="Q2451" s="4">
        <f t="shared" ca="1" si="1233"/>
        <v>89423.166589192173</v>
      </c>
      <c r="R2451" s="4">
        <f t="shared" ca="1" si="1233"/>
        <v>4716.7379235504277</v>
      </c>
      <c r="S2451" s="4">
        <f t="shared" ca="1" si="1233"/>
        <v>1898528.0730577034</v>
      </c>
      <c r="T2451" s="4">
        <f t="shared" ca="1" si="1233"/>
        <v>52488.909674400842</v>
      </c>
      <c r="U2451" s="4">
        <f t="shared" ca="1" si="1233"/>
        <v>792979.76358949998</v>
      </c>
      <c r="V2451" s="4">
        <f t="shared" ca="1" si="1233"/>
        <v>3028967.037602047</v>
      </c>
      <c r="W2451" s="4">
        <f t="shared" ca="1" si="1233"/>
        <v>515181.18592885579</v>
      </c>
      <c r="X2451" s="4">
        <f t="shared" ca="1" si="1233"/>
        <v>4389616.8967948053</v>
      </c>
      <c r="Y2451" s="4">
        <f t="shared" ca="1" si="1233"/>
        <v>476123.31934034993</v>
      </c>
      <c r="Z2451" s="4">
        <f t="shared" ca="1" si="1233"/>
        <v>6959.7749034204826</v>
      </c>
      <c r="AA2451" s="4">
        <f t="shared" ca="1" si="1233"/>
        <v>483083.09424377029</v>
      </c>
      <c r="AB2451" s="4">
        <f t="shared" ca="1" si="1233"/>
        <v>6312.4885402217469</v>
      </c>
      <c r="AC2451" s="4">
        <f t="shared" ca="1" si="1233"/>
        <v>319131.91859829827</v>
      </c>
      <c r="AD2451" s="4">
        <f t="shared" ca="1" si="1233"/>
        <v>48574.191309601993</v>
      </c>
    </row>
    <row r="2452" spans="1:30" s="51" customFormat="1">
      <c r="A2452" s="56"/>
      <c r="B2452" s="111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1" t="s">
        <v>430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1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1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1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1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1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1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1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1"/>
      <c r="C2461" s="55"/>
      <c r="D2461" s="98" t="s">
        <v>425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1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630341.95848354511</v>
      </c>
      <c r="I2462" s="54">
        <f ca="1">VLOOKUP(CONCATENATE($F2462," ",$G2462),AllocFactorMatrix,(I$4+1),FALSE)*$E2469</f>
        <v>310495.72692028392</v>
      </c>
      <c r="J2462" s="54">
        <f ca="1">VLOOKUP(CONCATENATE($F2462," ",$G2462),AllocFactorMatrix,(J$4+1),FALSE)*$E2469</f>
        <v>15348.913252446646</v>
      </c>
      <c r="K2462" s="54">
        <f ca="1">VLOOKUP(CONCATENATE($F2462," ",$G2462),AllocFactorMatrix,(K$4+1),FALSE)*$E2469</f>
        <v>56222.189585440487</v>
      </c>
      <c r="L2462" s="54">
        <f ca="1">VLOOKUP(CONCATENATE($F2462," ",$G2462),AllocFactorMatrix,(L$4+1),FALSE)*$E2469</f>
        <v>1769.6749170148946</v>
      </c>
      <c r="M2462" s="54">
        <f ca="1">VLOOKUP(CONCATENATE($F2462," ",$G2462),AllocFactorMatrix,(M$4+1),FALSE)*$E2469</f>
        <v>165.9544510545274</v>
      </c>
      <c r="N2462" s="54">
        <f t="shared" ca="1" si="1235"/>
        <v>58157.818953509908</v>
      </c>
      <c r="O2462" s="54">
        <f ca="1">VLOOKUP(CONCATENATE($F2462," ",$G2462),AllocFactorMatrix,(O$4+1),FALSE)*$E2469</f>
        <v>42737.610051643824</v>
      </c>
      <c r="P2462" s="54">
        <f ca="1">VLOOKUP(CONCATENATE($F2462," ",$G2462),AllocFactorMatrix,(P$4+1),FALSE)*$E2469</f>
        <v>7963.2618679369389</v>
      </c>
      <c r="Q2462" s="54">
        <f ca="1">VLOOKUP(CONCATENATE($F2462," ",$G2462),AllocFactorMatrix,(Q$4+1),FALSE)*$E2469</f>
        <v>3598.4497621808982</v>
      </c>
      <c r="R2462" s="54">
        <f ca="1">VLOOKUP(CONCATENATE($F2462," ",$G2462),AllocFactorMatrix,(R$4+1),FALSE)*$E2469</f>
        <v>161.81826342583457</v>
      </c>
      <c r="S2462" s="54">
        <f ca="1">SUBTOTAL(9,O2462:R2462)</f>
        <v>54461.139945187497</v>
      </c>
      <c r="T2462" s="54">
        <f ca="1">VLOOKUP(CONCATENATE($F2462," ",$G2462),AllocFactorMatrix,(T$4+1),FALSE)*$E2469</f>
        <v>1492.9341846014172</v>
      </c>
      <c r="U2462" s="54">
        <f ca="1">VLOOKUP(CONCATENATE($F2462," ",$G2462),AllocFactorMatrix,(U$4+1),FALSE)*$E2469</f>
        <v>24431.613562124428</v>
      </c>
      <c r="V2462" s="54">
        <f ca="1">VLOOKUP(CONCATENATE($F2462," ",$G2462),AllocFactorMatrix,(V$4+1),FALSE)*$E2469</f>
        <v>129121.7641661564</v>
      </c>
      <c r="W2462" s="54">
        <f ca="1">VLOOKUP(CONCATENATE($F2462," ",$G2462),AllocFactorMatrix,(W$4+1),FALSE)*$E2469</f>
        <v>23317.250510209713</v>
      </c>
      <c r="X2462" s="54">
        <f ca="1">SUBTOTAL(9,T2462:W2462)</f>
        <v>178363.56242309196</v>
      </c>
      <c r="Y2462" s="54">
        <f ca="1">VLOOKUP(CONCATENATE($F2462," ",$G2462),AllocFactorMatrix,(Y$4+1),FALSE)*$E2469</f>
        <v>13124.652230797978</v>
      </c>
      <c r="Z2462" s="54">
        <f ca="1">VLOOKUP(CONCATENATE($F2462," ",$G2462),AllocFactorMatrix,(Z$4+1),FALSE)*$E2469</f>
        <v>219.83290802482836</v>
      </c>
      <c r="AA2462" s="54">
        <f t="shared" ca="1" si="1236"/>
        <v>13344.485138822805</v>
      </c>
      <c r="AB2462" s="54">
        <f ca="1">VLOOKUP(CONCATENATE($F2462," ",$G2462),AllocFactorMatrix,(AB$4+1),FALSE)*$E2469</f>
        <v>170.31185020234548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1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334095.1163810041</v>
      </c>
      <c r="I2463" s="54">
        <f ca="1">VLOOKUP(CONCATENATE($F2463," ",$G2463),AllocFactorMatrix,(I$4+1),FALSE)*$E2469</f>
        <v>164569.57152400113</v>
      </c>
      <c r="J2463" s="54">
        <f ca="1">VLOOKUP(CONCATENATE($F2463," ",$G2463),AllocFactorMatrix,(J$4+1),FALSE)*$E2469</f>
        <v>8135.2619643706703</v>
      </c>
      <c r="K2463" s="54">
        <f ca="1">VLOOKUP(CONCATENATE($F2463," ",$G2463),AllocFactorMatrix,(K$4+1),FALSE)*$E2469</f>
        <v>29798.998337238176</v>
      </c>
      <c r="L2463" s="54">
        <f ca="1">VLOOKUP(CONCATENATE($F2463," ",$G2463),AllocFactorMatrix,(L$4+1),FALSE)*$E2469</f>
        <v>937.96666935994438</v>
      </c>
      <c r="M2463" s="54">
        <f ca="1">VLOOKUP(CONCATENATE($F2463," ",$G2463),AllocFactorMatrix,(M$4+1),FALSE)*$E2469</f>
        <v>87.959512916440843</v>
      </c>
      <c r="N2463" s="54">
        <f t="shared" ca="1" si="1235"/>
        <v>30824.92451951456</v>
      </c>
      <c r="O2463" s="54">
        <f ca="1">VLOOKUP(CONCATENATE($F2463," ",$G2463),AllocFactorMatrix,(O$4+1),FALSE)*$E2469</f>
        <v>22651.874291218788</v>
      </c>
      <c r="P2463" s="54">
        <f ca="1">VLOOKUP(CONCATENATE($F2463," ",$G2463),AllocFactorMatrix,(P$4+1),FALSE)*$E2469</f>
        <v>4220.7041189853699</v>
      </c>
      <c r="Q2463" s="54">
        <f ca="1">VLOOKUP(CONCATENATE($F2463," ",$G2463),AllocFactorMatrix,(Q$4+1),FALSE)*$E2469</f>
        <v>1907.2576018567675</v>
      </c>
      <c r="R2463" s="54">
        <f ca="1">VLOOKUP(CONCATENATE($F2463," ",$G2463),AllocFactorMatrix,(R$4+1),FALSE)*$E2469</f>
        <v>85.767242405833741</v>
      </c>
      <c r="S2463" s="54">
        <f t="shared" ref="S2463:S2469" ca="1" si="1239">SUBTOTAL(9,O2463:R2463)</f>
        <v>28865.603254466758</v>
      </c>
      <c r="T2463" s="54">
        <f ca="1">VLOOKUP(CONCATENATE($F2463," ",$G2463),AllocFactorMatrix,(T$4+1),FALSE)*$E2469</f>
        <v>791.28798811607351</v>
      </c>
      <c r="U2463" s="54">
        <f ca="1">VLOOKUP(CONCATENATE($F2463," ",$G2463),AllocFactorMatrix,(U$4+1),FALSE)*$E2469</f>
        <v>12949.293104413829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12358.656151709916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6956.3546508273921</v>
      </c>
      <c r="Z2463" s="54">
        <f ca="1">VLOOKUP(CONCATENATE($F2463," ",$G2463),AllocFactorMatrix,(Z$4+1),FALSE)*$E2469</f>
        <v>116.51628136515184</v>
      </c>
      <c r="AA2463" s="54">
        <f t="shared" ca="1" si="1236"/>
        <v>7072.8709321925444</v>
      </c>
      <c r="AB2463" s="54">
        <f ca="1">VLOOKUP(CONCATENATE($F2463," ",$G2463),AllocFactorMatrix,(AB$4+1),FALSE)*$E2469</f>
        <v>90.269030402649491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1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73390.667066805021</v>
      </c>
      <c r="I2464" s="54">
        <f ca="1">VLOOKUP(CONCATENATE($F2464," ",$G2464),AllocFactorMatrix,(I$4+1),FALSE)*$E2469</f>
        <v>35731.525631091114</v>
      </c>
      <c r="J2464" s="54">
        <f ca="1">VLOOKUP(CONCATENATE($F2464," ",$G2464),AllocFactorMatrix,(J$4+1),FALSE)*$E2469</f>
        <v>1724.4501693414509</v>
      </c>
      <c r="K2464" s="54">
        <f ca="1">VLOOKUP(CONCATENATE($F2464," ",$G2464),AllocFactorMatrix,(K$4+1),FALSE)*$E2469</f>
        <v>6273.4653984123415</v>
      </c>
      <c r="L2464" s="54">
        <f ca="1">VLOOKUP(CONCATENATE($F2464," ",$G2464),AllocFactorMatrix,(L$4+1),FALSE)*$E2469</f>
        <v>193.7814435913167</v>
      </c>
      <c r="M2464" s="54">
        <f ca="1">VLOOKUP(CONCATENATE($F2464," ",$G2464),AllocFactorMatrix,(M$4+1),FALSE)*$E2469</f>
        <v>24.134453953130212</v>
      </c>
      <c r="N2464" s="54">
        <f t="shared" ca="1" si="1235"/>
        <v>6491.3812959567886</v>
      </c>
      <c r="O2464" s="54">
        <f ca="1">VLOOKUP(CONCATENATE($F2464," ",$G2464),AllocFactorMatrix,(O$4+1),FALSE)*$E2469</f>
        <v>4739.7011616044711</v>
      </c>
      <c r="P2464" s="54">
        <f ca="1">VLOOKUP(CONCATENATE($F2464," ",$G2464),AllocFactorMatrix,(P$4+1),FALSE)*$E2469</f>
        <v>881.10491776387676</v>
      </c>
      <c r="Q2464" s="54">
        <f ca="1">VLOOKUP(CONCATENATE($F2464," ",$G2464),AllocFactorMatrix,(Q$4+1),FALSE)*$E2469</f>
        <v>524.26792477448396</v>
      </c>
      <c r="R2464" s="54">
        <f ca="1">VLOOKUP(CONCATENATE($F2464," ",$G2464),AllocFactorMatrix,(R$4+1),FALSE)*$E2469</f>
        <v>0</v>
      </c>
      <c r="S2464" s="54">
        <f t="shared" ca="1" si="1239"/>
        <v>6145.0740041428317</v>
      </c>
      <c r="T2464" s="54">
        <f ca="1">VLOOKUP(CONCATENATE($F2464," ",$G2464),AllocFactorMatrix,(T$4+1),FALSE)*$E2469</f>
        <v>165.50222624499133</v>
      </c>
      <c r="U2464" s="54">
        <f ca="1">VLOOKUP(CONCATENATE($F2464," ",$G2464),AllocFactorMatrix,(U$4+1),FALSE)*$E2469</f>
        <v>2709.365936242903</v>
      </c>
      <c r="V2464" s="54">
        <f ca="1">VLOOKUP(CONCATENATE($F2464," ",$G2464),AllocFactorMatrix,(V$4+1),FALSE)*$E2469</f>
        <v>18875.293897736967</v>
      </c>
      <c r="W2464" s="54">
        <f ca="1">VLOOKUP(CONCATENATE($F2464," ",$G2464),AllocFactorMatrix,(W$4+1),FALSE)*$E2469</f>
        <v>0</v>
      </c>
      <c r="X2464" s="54">
        <f t="shared" ca="1" si="1240"/>
        <v>21750.162060224862</v>
      </c>
      <c r="Y2464" s="54">
        <f ca="1">VLOOKUP(CONCATENATE($F2464," ",$G2464),AllocFactorMatrix,(Y$4+1),FALSE)*$E2469</f>
        <v>1426.5111880004167</v>
      </c>
      <c r="Z2464" s="54">
        <f ca="1">VLOOKUP(CONCATENATE($F2464," ",$G2464),AllocFactorMatrix,(Z$4+1),FALSE)*$E2469</f>
        <v>23.779980259486074</v>
      </c>
      <c r="AA2464" s="54">
        <f t="shared" ca="1" si="1236"/>
        <v>1450.2911682599029</v>
      </c>
      <c r="AB2464" s="54">
        <f ca="1">VLOOKUP(CONCATENATE($F2464," ",$G2464),AllocFactorMatrix,(AB$4+1),FALSE)*$E2469</f>
        <v>19.049114008342407</v>
      </c>
      <c r="AC2464" s="54">
        <f ca="1">VLOOKUP(CONCATENATE($F2464," ",$G2464),AllocFactorMatrix,(AC$4+1),FALSE)*$E2469</f>
        <v>64.771059922614654</v>
      </c>
      <c r="AD2464" s="54">
        <f ca="1">VLOOKUP(CONCATENATE($F2464," ",$G2464),AllocFactorMatrix,(AD$4+1),FALSE)*$E2469</f>
        <v>13.962563857137516</v>
      </c>
    </row>
    <row r="2465" spans="1:30" s="51" customFormat="1" hidden="1" outlineLevel="1">
      <c r="A2465" s="56"/>
      <c r="B2465" s="111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225057.48475688417</v>
      </c>
      <c r="J2465" s="54">
        <f ca="1">VLOOKUP(CONCATENATE($F2465," ",$G2465),AllocFactorMatrix,(J$4+1),FALSE)*$E2469</f>
        <v>10608.622310562258</v>
      </c>
      <c r="K2465" s="54">
        <f ca="1">VLOOKUP(CONCATENATE($F2465," ",$G2465),AllocFactorMatrix,(K$4+1),FALSE)*$E2469</f>
        <v>38520.55869646246</v>
      </c>
      <c r="L2465" s="54">
        <f ca="1">VLOOKUP(CONCATENATE($F2465," ",$G2465),AllocFactorMatrix,(L$4+1),FALSE)*$E2469</f>
        <v>1190.4857028881806</v>
      </c>
      <c r="M2465" s="54">
        <f ca="1">VLOOKUP(CONCATENATE($F2465," ",$G2465),AllocFactorMatrix,(M$4+1),FALSE)*$E2469</f>
        <v>0</v>
      </c>
      <c r="N2465" s="54">
        <f t="shared" ca="1" si="1235"/>
        <v>39711.044399350641</v>
      </c>
      <c r="O2465" s="54">
        <f ca="1">VLOOKUP(CONCATENATE($F2465," ",$G2465),AllocFactorMatrix,(O$4+1),FALSE)*$E2469</f>
        <v>28883.686204373829</v>
      </c>
      <c r="P2465" s="54">
        <f ca="1">VLOOKUP(CONCATENATE($F2465," ",$G2465),AllocFactorMatrix,(P$4+1),FALSE)*$E2469</f>
        <v>5379.5884992639049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34263.274703637733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16606.498926052151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17636.184539575326</v>
      </c>
      <c r="Y2465" s="54">
        <f ca="1">VLOOKUP(CONCATENATE($F2465," ",$G2465),AllocFactorMatrix,(Y$4+1),FALSE)*$E2469</f>
        <v>8709.7587581826592</v>
      </c>
      <c r="Z2465" s="54">
        <f ca="1">VLOOKUP(CONCATENATE($F2465," ",$G2465),AllocFactorMatrix,(Z$4+1),FALSE)*$E2469</f>
        <v>145.31287054785233</v>
      </c>
      <c r="AA2465" s="54">
        <f t="shared" ca="1" si="1236"/>
        <v>8855.0716287305113</v>
      </c>
      <c r="AB2465" s="54">
        <f ca="1">VLOOKUP(CONCATENATE($F2465," ",$G2465),AllocFactorMatrix,(AB$4+1),FALSE)*$E2469</f>
        <v>117.72777345026927</v>
      </c>
      <c r="AC2465" s="54">
        <f ca="1">VLOOKUP(CONCATENATE($F2465," ",$G2465),AllocFactorMatrix,(AC$4+1),FALSE)*$E2469</f>
        <v>403.31899597124885</v>
      </c>
      <c r="AD2465" s="54">
        <f ca="1">VLOOKUP(CONCATENATE($F2465," ",$G2465),AllocFactorMatrix,(AD$4+1),FALSE)*$E2469</f>
        <v>86.942644489270918</v>
      </c>
    </row>
    <row r="2466" spans="1:30" s="51" customFormat="1" hidden="1" outlineLevel="1">
      <c r="A2466" s="56"/>
      <c r="B2466" s="111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173281.28078152565</v>
      </c>
      <c r="I2466" s="54">
        <f ca="1">VLOOKUP(CONCATENATE($F2466," ",$G2466),AllocFactorMatrix,(I$4+1),FALSE)*$E2469</f>
        <v>129562.66517611191</v>
      </c>
      <c r="J2466" s="54">
        <f ca="1">VLOOKUP(CONCATENATE($F2466," ",$G2466),AllocFactorMatrix,(J$4+1),FALSE)*$E2469</f>
        <v>6246.2573809757323</v>
      </c>
      <c r="K2466" s="54">
        <f ca="1">VLOOKUP(CONCATENATE($F2466," ",$G2466),AllocFactorMatrix,(K$4+1),FALSE)*$E2469</f>
        <v>18847.561567639736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18847.561567639736</v>
      </c>
      <c r="O2466" s="54">
        <f ca="1">VLOOKUP(CONCATENATE($F2466," ",$G2466),AllocFactorMatrix,(O$4+1),FALSE)*$E2469</f>
        <v>12009.739590096075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12009.739590096075</v>
      </c>
      <c r="T2466" s="54">
        <f ca="1">VLOOKUP(CONCATENATE($F2466," ",$G2466),AllocFactorMatrix,(T$4+1),FALSE)*$E2469</f>
        <v>324.71816368691663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324.71816368691663</v>
      </c>
      <c r="Y2466" s="54">
        <f ca="1">VLOOKUP(CONCATENATE($F2466," ",$G2466),AllocFactorMatrix,(Y$4+1),FALSE)*$E2469</f>
        <v>4429.7215048440612</v>
      </c>
      <c r="Z2466" s="54">
        <f ca="1">VLOOKUP(CONCATENATE($F2466," ",$G2466),AllocFactorMatrix,(Z$4+1),FALSE)*$E2469</f>
        <v>0</v>
      </c>
      <c r="AA2466" s="54">
        <f t="shared" ca="1" si="1236"/>
        <v>4429.7215048440612</v>
      </c>
      <c r="AB2466" s="54">
        <f ca="1">VLOOKUP(CONCATENATE($F2466," ",$G2466),AllocFactorMatrix,(AB$4+1),FALSE)*$E2469</f>
        <v>45.967362554590729</v>
      </c>
      <c r="AC2466" s="54">
        <f ca="1">VLOOKUP(CONCATENATE($F2466," ",$G2466),AllocFactorMatrix,(AC$4+1),FALSE)*$E2469</f>
        <v>1560.7687562766425</v>
      </c>
      <c r="AD2466" s="54">
        <f ca="1">VLOOKUP(CONCATENATE($F2466," ",$G2466),AllocFactorMatrix,(AD$4+1),FALSE)*$E2469</f>
        <v>253.88127933997032</v>
      </c>
    </row>
    <row r="2467" spans="1:30" s="51" customFormat="1" hidden="1" outlineLevel="1">
      <c r="A2467" s="56"/>
      <c r="B2467" s="111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5326.1260997821855</v>
      </c>
      <c r="I2467" s="54">
        <f ca="1">VLOOKUP(CONCATENATE($F2467," ",$G2467),AllocFactorMatrix,(I$4+1),FALSE)*$E2469</f>
        <v>1998.5067906958664</v>
      </c>
      <c r="J2467" s="54">
        <f ca="1">VLOOKUP(CONCATENATE($F2467," ",$G2467),AllocFactorMatrix,(J$4+1),FALSE)*$E2469</f>
        <v>129.51615397774057</v>
      </c>
      <c r="K2467" s="54">
        <f ca="1">VLOOKUP(CONCATENATE($F2467," ",$G2467),AllocFactorMatrix,(K$4+1),FALSE)*$E2469</f>
        <v>434.5407366296302</v>
      </c>
      <c r="L2467" s="54">
        <f ca="1">VLOOKUP(CONCATENATE($F2467," ",$G2467),AllocFactorMatrix,(L$4+1),FALSE)*$E2469</f>
        <v>13.810691118987171</v>
      </c>
      <c r="M2467" s="54">
        <f ca="1">VLOOKUP(CONCATENATE($F2467," ",$G2467),AllocFactorMatrix,(M$4+1),FALSE)*$E2469</f>
        <v>1.2731842712916355</v>
      </c>
      <c r="N2467" s="54">
        <f t="shared" ca="1" si="1235"/>
        <v>449.62461201990902</v>
      </c>
      <c r="O2467" s="54">
        <f ca="1">VLOOKUP(CONCATENATE($F2467," ",$G2467),AllocFactorMatrix,(O$4+1),FALSE)*$E2469</f>
        <v>396.17685284459873</v>
      </c>
      <c r="P2467" s="54">
        <f ca="1">VLOOKUP(CONCATENATE($F2467," ",$G2467),AllocFactorMatrix,(P$4+1),FALSE)*$E2469</f>
        <v>73.443565414780068</v>
      </c>
      <c r="Q2467" s="54">
        <f ca="1">VLOOKUP(CONCATENATE($F2467," ",$G2467),AllocFactorMatrix,(Q$4+1),FALSE)*$E2469</f>
        <v>33.370876268345995</v>
      </c>
      <c r="R2467" s="54">
        <f ca="1">VLOOKUP(CONCATENATE($F2467," ",$G2467),AllocFactorMatrix,(R$4+1),FALSE)*$E2469</f>
        <v>1.546210792565847</v>
      </c>
      <c r="S2467" s="54">
        <f t="shared" ca="1" si="1239"/>
        <v>504.53750532029062</v>
      </c>
      <c r="T2467" s="54">
        <f ca="1">VLOOKUP(CONCATENATE($F2467," ",$G2467),AllocFactorMatrix,(T$4+1),FALSE)*$E2469</f>
        <v>15.182247754638682</v>
      </c>
      <c r="U2467" s="54">
        <f ca="1">VLOOKUP(CONCATENATE($F2467," ",$G2467),AllocFactorMatrix,(U$4+1),FALSE)*$E2469</f>
        <v>266.57752635561582</v>
      </c>
      <c r="V2467" s="54">
        <f ca="1">VLOOKUP(CONCATENATE($F2467," ",$G2467),AllocFactorMatrix,(V$4+1),FALSE)*$E2469</f>
        <v>1513.5165172924724</v>
      </c>
      <c r="W2467" s="54">
        <f ca="1">VLOOKUP(CONCATENATE($F2467," ",$G2467),AllocFactorMatrix,(W$4+1),FALSE)*$E2469</f>
        <v>287.14950667399472</v>
      </c>
      <c r="X2467" s="54">
        <f t="shared" ca="1" si="1240"/>
        <v>2082.4257980767215</v>
      </c>
      <c r="Y2467" s="54">
        <f ca="1">VLOOKUP(CONCATENATE($F2467," ",$G2467),AllocFactorMatrix,(Y$4+1),FALSE)*$E2469</f>
        <v>107.33625158051497</v>
      </c>
      <c r="Z2467" s="54">
        <f ca="1">VLOOKUP(CONCATENATE($F2467," ",$G2467),AllocFactorMatrix,(Z$4+1),FALSE)*$E2469</f>
        <v>1.7472630651645489</v>
      </c>
      <c r="AA2467" s="54">
        <f t="shared" ca="1" si="1236"/>
        <v>109.08351464567951</v>
      </c>
      <c r="AB2467" s="54">
        <f ca="1">VLOOKUP(CONCATENATE($F2467," ",$G2467),AllocFactorMatrix,(AB$4+1),FALSE)*$E2469</f>
        <v>1.9489313986768591</v>
      </c>
      <c r="AC2467" s="54">
        <f ca="1">VLOOKUP(CONCATENATE($F2467," ",$G2467),AllocFactorMatrix,(AC$4+1),FALSE)*$E2469</f>
        <v>42.143031718877531</v>
      </c>
      <c r="AD2467" s="54">
        <f ca="1">VLOOKUP(CONCATENATE($F2467," ",$G2467),AllocFactorMatrix,(AD$4+1),FALSE)*$E2469</f>
        <v>8.3397619284232896</v>
      </c>
    </row>
    <row r="2468" spans="1:30" s="51" customFormat="1" hidden="1" outlineLevel="1">
      <c r="A2468" s="56"/>
      <c r="B2468" s="111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83415.17943468655</v>
      </c>
      <c r="I2468" s="54">
        <f ca="1">VLOOKUP(CONCATENATE($F2468," ",$G2468),AllocFactorMatrix,(I$4+1),FALSE)*$E2469</f>
        <v>39008.162289057313</v>
      </c>
      <c r="J2468" s="54">
        <f ca="1">VLOOKUP(CONCATENATE($F2468," ",$G2468),AllocFactorMatrix,(J$4+1),FALSE)*$E2469</f>
        <v>10219.492660297748</v>
      </c>
      <c r="K2468" s="54">
        <f ca="1">VLOOKUP(CONCATENATE($F2468," ",$G2468),AllocFactorMatrix,(K$4+1),FALSE)*$E2469</f>
        <v>2901.0210427541056</v>
      </c>
      <c r="L2468" s="54">
        <f ca="1">VLOOKUP(CONCATENATE($F2468," ",$G2468),AllocFactorMatrix,(L$4+1),FALSE)*$E2469</f>
        <v>936.43355197944948</v>
      </c>
      <c r="M2468" s="54">
        <f ca="1">VLOOKUP(CONCATENATE($F2468," ",$G2468),AllocFactorMatrix,(M$4+1),FALSE)*$E2469</f>
        <v>152.00202400624133</v>
      </c>
      <c r="N2468" s="54">
        <f t="shared" ca="1" si="1235"/>
        <v>3989.4566187397963</v>
      </c>
      <c r="O2468" s="54">
        <f ca="1">VLOOKUP(CONCATENATE($F2468," ",$G2468),AllocFactorMatrix,(O$4+1),FALSE)*$E2469</f>
        <v>823.26751495072551</v>
      </c>
      <c r="P2468" s="54">
        <f ca="1">VLOOKUP(CONCATENATE($F2468," ",$G2468),AllocFactorMatrix,(P$4+1),FALSE)*$E2469</f>
        <v>243.77973773319312</v>
      </c>
      <c r="Q2468" s="54">
        <f ca="1">VLOOKUP(CONCATENATE($F2468," ",$G2468),AllocFactorMatrix,(Q$4+1),FALSE)*$E2469</f>
        <v>529.5473550796288</v>
      </c>
      <c r="R2468" s="54">
        <f ca="1">VLOOKUP(CONCATENATE($F2468," ",$G2468),AllocFactorMatrix,(R$4+1),FALSE)*$E2469</f>
        <v>93.054149399323563</v>
      </c>
      <c r="S2468" s="54">
        <f t="shared" ca="1" si="1239"/>
        <v>1689.6487571628711</v>
      </c>
      <c r="T2468" s="54">
        <f ca="1">VLOOKUP(CONCATENATE($F2468," ",$G2468),AllocFactorMatrix,(T$4+1),FALSE)*$E2469</f>
        <v>5.6662698584821474</v>
      </c>
      <c r="U2468" s="54">
        <f ca="1">VLOOKUP(CONCATENATE($F2468," ",$G2468),AllocFactorMatrix,(U$4+1),FALSE)*$E2469</f>
        <v>144.62941467669148</v>
      </c>
      <c r="V2468" s="54">
        <f ca="1">VLOOKUP(CONCATENATE($F2468," ",$G2468),AllocFactorMatrix,(V$4+1),FALSE)*$E2469</f>
        <v>778.75582410409652</v>
      </c>
      <c r="W2468" s="54">
        <f ca="1">VLOOKUP(CONCATENATE($F2468," ",$G2468),AllocFactorMatrix,(W$4+1),FALSE)*$E2469</f>
        <v>139.5827665423171</v>
      </c>
      <c r="X2468" s="54">
        <f t="shared" ca="1" si="1240"/>
        <v>1068.6342751815873</v>
      </c>
      <c r="Y2468" s="54">
        <f ca="1">VLOOKUP(CONCATENATE($F2468," ",$G2468),AllocFactorMatrix,(Y$4+1),FALSE)*$E2469</f>
        <v>227.90131689001268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232.03268593209322</v>
      </c>
      <c r="AB2468" s="54">
        <f ca="1">VLOOKUP(CONCATENATE($F2468," ",$G2468),AllocFactorMatrix,(AB$4+1),FALSE)*$E2469</f>
        <v>4.2780776447294162</v>
      </c>
      <c r="AC2468" s="54">
        <f ca="1">VLOOKUP(CONCATENATE($F2468," ",$G2468),AllocFactorMatrix,(AC$4+1),FALSE)*$E2469</f>
        <v>24235.825029793861</v>
      </c>
      <c r="AD2468" s="54">
        <f ca="1">VLOOKUP(CONCATENATE($F2468," ",$G2468),AllocFactorMatrix,(AD$4+1),FALSE)*$E2469</f>
        <v>2967.6490408765353</v>
      </c>
    </row>
    <row r="2469" spans="1:30" s="51" customFormat="1" collapsed="1">
      <c r="A2469" s="56"/>
      <c r="B2469" s="111"/>
      <c r="C2469" s="55"/>
      <c r="D2469" s="98" t="s">
        <v>456</v>
      </c>
      <c r="E2469" s="61">
        <v>1636590</v>
      </c>
      <c r="F2469" s="97" t="s">
        <v>74</v>
      </c>
      <c r="G2469" s="55" t="str">
        <f>$G$15</f>
        <v>TOTAL</v>
      </c>
      <c r="H2469" s="53">
        <f t="shared" ca="1" si="1234"/>
        <v>1636590</v>
      </c>
      <c r="I2469" s="54">
        <f ca="1">VLOOKUP(CONCATENATE($F2469," ",$G2469),AllocFactorMatrix,(I$4+1),FALSE)*$E2469</f>
        <v>906423.64308812551</v>
      </c>
      <c r="J2469" s="54">
        <f ca="1">VLOOKUP(CONCATENATE($F2469," ",$G2469),AllocFactorMatrix,(J$4+1),FALSE)*$E2469</f>
        <v>52412.513891972252</v>
      </c>
      <c r="K2469" s="54">
        <f ca="1">VLOOKUP(CONCATENATE($F2469," ",$G2469),AllocFactorMatrix,(K$4+1),FALSE)*$E2469</f>
        <v>152998.33536457695</v>
      </c>
      <c r="L2469" s="54">
        <f ca="1">VLOOKUP(CONCATENATE($F2469," ",$G2469),AllocFactorMatrix,(L$4+1),FALSE)*$E2469</f>
        <v>5042.152975952773</v>
      </c>
      <c r="M2469" s="54">
        <f ca="1">VLOOKUP(CONCATENATE($F2469," ",$G2469),AllocFactorMatrix,(M$4+1),FALSE)*$E2469</f>
        <v>431.32362620163144</v>
      </c>
      <c r="N2469" s="54">
        <f t="shared" ca="1" si="1235"/>
        <v>158471.81196673136</v>
      </c>
      <c r="O2469" s="54">
        <f ca="1">VLOOKUP(CONCATENATE($F2469," ",$G2469),AllocFactorMatrix,(O$4+1),FALSE)*$E2469</f>
        <v>112242.05566673233</v>
      </c>
      <c r="P2469" s="54">
        <f ca="1">VLOOKUP(CONCATENATE($F2469," ",$G2469),AllocFactorMatrix,(P$4+1),FALSE)*$E2469</f>
        <v>18761.882707098062</v>
      </c>
      <c r="Q2469" s="54">
        <f ca="1">VLOOKUP(CONCATENATE($F2469," ",$G2469),AllocFactorMatrix,(Q$4+1),FALSE)*$E2469</f>
        <v>6592.8935201601244</v>
      </c>
      <c r="R2469" s="54">
        <f ca="1">VLOOKUP(CONCATENATE($F2469," ",$G2469),AllocFactorMatrix,(R$4+1),FALSE)*$E2469</f>
        <v>342.18586602355771</v>
      </c>
      <c r="S2469" s="54">
        <f t="shared" ca="1" si="1239"/>
        <v>137939.01776001407</v>
      </c>
      <c r="T2469" s="54">
        <f ca="1">VLOOKUP(CONCATENATE($F2469," ",$G2469),AllocFactorMatrix,(T$4+1),FALSE)*$E2469</f>
        <v>3824.9766937856962</v>
      </c>
      <c r="U2469" s="54">
        <f ca="1">VLOOKUP(CONCATENATE($F2469," ",$G2469),AllocFactorMatrix,(U$4+1),FALSE)*$E2469</f>
        <v>57107.978469865615</v>
      </c>
      <c r="V2469" s="54">
        <f ca="1">VLOOKUP(CONCATENATE($F2469," ",$G2469),AllocFactorMatrix,(V$4+1),FALSE)*$E2469</f>
        <v>218726.70831710592</v>
      </c>
      <c r="W2469" s="54">
        <f ca="1">VLOOKUP(CONCATENATE($F2469," ",$G2469),AllocFactorMatrix,(W$4+1),FALSE)*$E2469</f>
        <v>36102.638935135939</v>
      </c>
      <c r="X2469" s="54">
        <f t="shared" ca="1" si="1240"/>
        <v>315762.30241589318</v>
      </c>
      <c r="Y2469" s="54">
        <f ca="1">VLOOKUP(CONCATENATE($F2469," ",$G2469),AllocFactorMatrix,(Y$4+1),FALSE)*$E2469</f>
        <v>34982.235901123036</v>
      </c>
      <c r="Z2469" s="54">
        <f ca="1">VLOOKUP(CONCATENATE($F2469," ",$G2469),AllocFactorMatrix,(Z$4+1),FALSE)*$E2469</f>
        <v>511.32067230456369</v>
      </c>
      <c r="AA2469" s="54">
        <f t="shared" ca="1" si="1236"/>
        <v>35493.556573427602</v>
      </c>
      <c r="AB2469" s="54">
        <f ca="1">VLOOKUP(CONCATENATE($F2469," ",$G2469),AllocFactorMatrix,(AB$4+1),FALSE)*$E2469</f>
        <v>449.55213966160358</v>
      </c>
      <c r="AC2469" s="54">
        <f ca="1">VLOOKUP(CONCATENATE($F2469," ",$G2469),AllocFactorMatrix,(AC$4+1),FALSE)*$E2469</f>
        <v>26306.826873683247</v>
      </c>
      <c r="AD2469" s="54">
        <f ca="1">VLOOKUP(CONCATENATE($F2469," ",$G2469),AllocFactorMatrix,(AD$4+1),FALSE)*$E2469</f>
        <v>3330.7752904913377</v>
      </c>
    </row>
    <row r="2470" spans="1:30" s="51" customFormat="1" hidden="1" outlineLevel="1">
      <c r="A2470" s="56"/>
      <c r="B2470" s="111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1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1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1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1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1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1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1"/>
      <c r="C2477" s="55"/>
      <c r="D2477" s="98" t="s">
        <v>426</v>
      </c>
      <c r="E2477" s="61">
        <v>-176704</v>
      </c>
      <c r="F2477" s="97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1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884390.99999999988</v>
      </c>
      <c r="I2478" s="54">
        <f>VLOOKUP(CONCATENATE($F2478," ",$G2478),AllocFactorMatrix,(I$4+1),FALSE)*$E2485</f>
        <v>435635.96351316839</v>
      </c>
      <c r="J2478" s="54">
        <f>VLOOKUP(CONCATENATE($F2478," ",$G2478),AllocFactorMatrix,(J$4+1),FALSE)*$E2485</f>
        <v>21535.042301327143</v>
      </c>
      <c r="K2478" s="54">
        <f>VLOOKUP(CONCATENATE($F2478," ",$G2478),AllocFactorMatrix,(K$4+1),FALSE)*$E2485</f>
        <v>78881.625759576127</v>
      </c>
      <c r="L2478" s="54">
        <f>VLOOKUP(CONCATENATE($F2478," ",$G2478),AllocFactorMatrix,(L$4+1),FALSE)*$E2485</f>
        <v>2482.9135177657313</v>
      </c>
      <c r="M2478" s="54">
        <f>VLOOKUP(CONCATENATE($F2478," ",$G2478),AllocFactorMatrix,(M$4+1),FALSE)*$E2485</f>
        <v>232.83968478896028</v>
      </c>
      <c r="N2478" s="54">
        <f t="shared" ref="N2478:N2509" si="1247">SUBTOTAL(9,K2478:M2478)</f>
        <v>81597.378962130824</v>
      </c>
      <c r="O2478" s="54">
        <f>VLOOKUP(CONCATENATE($F2478," ",$G2478),AllocFactorMatrix,(O$4+1),FALSE)*$E2485</f>
        <v>59962.306463167159</v>
      </c>
      <c r="P2478" s="54">
        <f>VLOOKUP(CONCATENATE($F2478," ",$G2478),AllocFactorMatrix,(P$4+1),FALSE)*$E2485</f>
        <v>11172.724632816049</v>
      </c>
      <c r="Q2478" s="54">
        <f>VLOOKUP(CONCATENATE($F2478," ",$G2478),AllocFactorMatrix,(Q$4+1),FALSE)*$E2485</f>
        <v>5048.746225431546</v>
      </c>
      <c r="R2478" s="54">
        <f>VLOOKUP(CONCATENATE($F2478," ",$G2478),AllocFactorMatrix,(R$4+1),FALSE)*$E2485</f>
        <v>227.03647422381312</v>
      </c>
      <c r="S2478" s="54">
        <f>SUBTOTAL(9,O2478:R2478)</f>
        <v>76410.813795638576</v>
      </c>
      <c r="T2478" s="54">
        <f>VLOOKUP(CONCATENATE($F2478," ",$G2478),AllocFactorMatrix,(T$4+1),FALSE)*$E2485</f>
        <v>2094.6369485386217</v>
      </c>
      <c r="U2478" s="54">
        <f>VLOOKUP(CONCATENATE($F2478," ",$G2478),AllocFactorMatrix,(U$4+1),FALSE)*$E2485</f>
        <v>34278.376774730961</v>
      </c>
      <c r="V2478" s="54">
        <f>VLOOKUP(CONCATENATE($F2478," ",$G2478),AllocFactorMatrix,(V$4+1),FALSE)*$E2485</f>
        <v>181162.18442350798</v>
      </c>
      <c r="W2478" s="54">
        <f>VLOOKUP(CONCATENATE($F2478," ",$G2478),AllocFactorMatrix,(W$4+1),FALSE)*$E2485</f>
        <v>32714.887877027137</v>
      </c>
      <c r="X2478" s="54">
        <f>SUBTOTAL(9,T2478:W2478)</f>
        <v>250250.0860238047</v>
      </c>
      <c r="Y2478" s="54">
        <f>VLOOKUP(CONCATENATE($F2478," ",$G2478),AllocFactorMatrix,(Y$4+1),FALSE)*$E2485</f>
        <v>18414.329166619576</v>
      </c>
      <c r="Z2478" s="54">
        <f>VLOOKUP(CONCATENATE($F2478," ",$G2478),AllocFactorMatrix,(Z$4+1),FALSE)*$E2485</f>
        <v>308.43297474391613</v>
      </c>
      <c r="AA2478" s="54">
        <f t="shared" ref="AA2478:AA2509" si="1248">SUBTOTAL(9,Y2478:Z2478)</f>
        <v>18722.762141363492</v>
      </c>
      <c r="AB2478" s="54">
        <f>VLOOKUP(CONCATENATE($F2478," ",$G2478),AllocFactorMatrix,(AB$4+1),FALSE)*$E2485</f>
        <v>238.953262566662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1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1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1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1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1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1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1"/>
      <c r="C2485" s="55"/>
      <c r="D2485" s="98" t="s">
        <v>427</v>
      </c>
      <c r="E2485" s="61">
        <v>884391</v>
      </c>
      <c r="F2485" s="97" t="s">
        <v>30</v>
      </c>
      <c r="G2485" s="55" t="str">
        <f>$G$15</f>
        <v>TOTAL</v>
      </c>
      <c r="H2485" s="53">
        <f t="shared" si="1246"/>
        <v>884390.99999999988</v>
      </c>
      <c r="I2485" s="54">
        <f>VLOOKUP(CONCATENATE($F2485," ",$G2485),AllocFactorMatrix,(I$4+1),FALSE)*$E2485</f>
        <v>435635.96351316839</v>
      </c>
      <c r="J2485" s="54">
        <f>VLOOKUP(CONCATENATE($F2485," ",$G2485),AllocFactorMatrix,(J$4+1),FALSE)*$E2485</f>
        <v>21535.042301327143</v>
      </c>
      <c r="K2485" s="54">
        <f>VLOOKUP(CONCATENATE($F2485," ",$G2485),AllocFactorMatrix,(K$4+1),FALSE)*$E2485</f>
        <v>78881.625759576127</v>
      </c>
      <c r="L2485" s="54">
        <f>VLOOKUP(CONCATENATE($F2485," ",$G2485),AllocFactorMatrix,(L$4+1),FALSE)*$E2485</f>
        <v>2482.9135177657313</v>
      </c>
      <c r="M2485" s="54">
        <f>VLOOKUP(CONCATENATE($F2485," ",$G2485),AllocFactorMatrix,(M$4+1),FALSE)*$E2485</f>
        <v>232.83968478896028</v>
      </c>
      <c r="N2485" s="54">
        <f t="shared" si="1247"/>
        <v>81597.378962130824</v>
      </c>
      <c r="O2485" s="54">
        <f>VLOOKUP(CONCATENATE($F2485," ",$G2485),AllocFactorMatrix,(O$4+1),FALSE)*$E2485</f>
        <v>59962.306463167159</v>
      </c>
      <c r="P2485" s="54">
        <f>VLOOKUP(CONCATENATE($F2485," ",$G2485),AllocFactorMatrix,(P$4+1),FALSE)*$E2485</f>
        <v>11172.724632816049</v>
      </c>
      <c r="Q2485" s="54">
        <f>VLOOKUP(CONCATENATE($F2485," ",$G2485),AllocFactorMatrix,(Q$4+1),FALSE)*$E2485</f>
        <v>5048.746225431546</v>
      </c>
      <c r="R2485" s="54">
        <f>VLOOKUP(CONCATENATE($F2485," ",$G2485),AllocFactorMatrix,(R$4+1),FALSE)*$E2485</f>
        <v>227.03647422381312</v>
      </c>
      <c r="S2485" s="54">
        <f t="shared" si="1249"/>
        <v>76410.813795638576</v>
      </c>
      <c r="T2485" s="54">
        <f>VLOOKUP(CONCATENATE($F2485," ",$G2485),AllocFactorMatrix,(T$4+1),FALSE)*$E2485</f>
        <v>2094.6369485386217</v>
      </c>
      <c r="U2485" s="54">
        <f>VLOOKUP(CONCATENATE($F2485," ",$G2485),AllocFactorMatrix,(U$4+1),FALSE)*$E2485</f>
        <v>34278.376774730961</v>
      </c>
      <c r="V2485" s="54">
        <f>VLOOKUP(CONCATENATE($F2485," ",$G2485),AllocFactorMatrix,(V$4+1),FALSE)*$E2485</f>
        <v>181162.18442350798</v>
      </c>
      <c r="W2485" s="54">
        <f>VLOOKUP(CONCATENATE($F2485," ",$G2485),AllocFactorMatrix,(W$4+1),FALSE)*$E2485</f>
        <v>32714.887877027137</v>
      </c>
      <c r="X2485" s="54">
        <f t="shared" si="1250"/>
        <v>250250.0860238047</v>
      </c>
      <c r="Y2485" s="54">
        <f>VLOOKUP(CONCATENATE($F2485," ",$G2485),AllocFactorMatrix,(Y$4+1),FALSE)*$E2485</f>
        <v>18414.329166619576</v>
      </c>
      <c r="Z2485" s="54">
        <f>VLOOKUP(CONCATENATE($F2485," ",$G2485),AllocFactorMatrix,(Z$4+1),FALSE)*$E2485</f>
        <v>308.43297474391613</v>
      </c>
      <c r="AA2485" s="54">
        <f t="shared" si="1248"/>
        <v>18722.762141363492</v>
      </c>
      <c r="AB2485" s="54">
        <f>VLOOKUP(CONCATENATE($F2485," ",$G2485),AllocFactorMatrix,(AB$4+1),FALSE)*$E2485</f>
        <v>238.953262566662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1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-6947.0532663450858</v>
      </c>
      <c r="I2486" s="54">
        <f ca="1">VLOOKUP(CONCATENATE($F2486," ",$G2486),AllocFactorMatrix,(I$4+1),FALSE)*$E2493</f>
        <v>-3422.0002727996389</v>
      </c>
      <c r="J2486" s="54">
        <f ca="1">VLOOKUP(CONCATENATE($F2486," ",$G2486),AllocFactorMatrix,(J$4+1),FALSE)*$E2493</f>
        <v>-169.16170105791932</v>
      </c>
      <c r="K2486" s="54">
        <f ca="1">VLOOKUP(CONCATENATE($F2486," ",$G2486),AllocFactorMatrix,(K$4+1),FALSE)*$E2493</f>
        <v>-619.62961618523275</v>
      </c>
      <c r="L2486" s="54">
        <f ca="1">VLOOKUP(CONCATENATE($F2486," ",$G2486),AllocFactorMatrix,(L$4+1),FALSE)*$E2493</f>
        <v>-19.50374038592296</v>
      </c>
      <c r="M2486" s="54">
        <f ca="1">VLOOKUP(CONCATENATE($F2486," ",$G2486),AllocFactorMatrix,(M$4+1),FALSE)*$E2493</f>
        <v>-1.8289983646915298</v>
      </c>
      <c r="N2486" s="54">
        <f t="shared" ca="1" si="1247"/>
        <v>-640.9623549358472</v>
      </c>
      <c r="O2486" s="54">
        <f ca="1">VLOOKUP(CONCATENATE($F2486," ",$G2486),AllocFactorMatrix,(O$4+1),FALSE)*$E2493</f>
        <v>-471.01489835664376</v>
      </c>
      <c r="P2486" s="54">
        <f ca="1">VLOOKUP(CONCATENATE($F2486," ",$G2486),AllocFactorMatrix,(P$4+1),FALSE)*$E2493</f>
        <v>-87.763798087473688</v>
      </c>
      <c r="Q2486" s="54">
        <f ca="1">VLOOKUP(CONCATENATE($F2486," ",$G2486),AllocFactorMatrix,(Q$4+1),FALSE)*$E2493</f>
        <v>-39.658826193766835</v>
      </c>
      <c r="R2486" s="54">
        <f ca="1">VLOOKUP(CONCATENATE($F2486," ",$G2486),AllocFactorMatrix,(R$4+1),FALSE)*$E2493</f>
        <v>-1.7834130829418353</v>
      </c>
      <c r="S2486" s="54">
        <f ca="1">SUBTOTAL(9,O2486:R2486)</f>
        <v>-600.22093572082611</v>
      </c>
      <c r="T2486" s="54">
        <f ca="1">VLOOKUP(CONCATENATE($F2486," ",$G2486),AllocFactorMatrix,(T$4+1),FALSE)*$E2493</f>
        <v>-16.453756828317271</v>
      </c>
      <c r="U2486" s="54">
        <f ca="1">VLOOKUP(CONCATENATE($F2486," ",$G2486),AllocFactorMatrix,(U$4+1),FALSE)*$E2493</f>
        <v>-269.2629270740004</v>
      </c>
      <c r="V2486" s="54">
        <f ca="1">VLOOKUP(CONCATENATE($F2486," ",$G2486),AllocFactorMatrix,(V$4+1),FALSE)*$E2493</f>
        <v>-1423.062135455406</v>
      </c>
      <c r="W2486" s="54">
        <f ca="1">VLOOKUP(CONCATENATE($F2486," ",$G2486),AllocFactorMatrix,(W$4+1),FALSE)*$E2493</f>
        <v>-256.98143545582741</v>
      </c>
      <c r="X2486" s="54">
        <f ca="1">SUBTOTAL(9,T2486:W2486)</f>
        <v>-1965.760254813551</v>
      </c>
      <c r="Y2486" s="54">
        <f ca="1">VLOOKUP(CONCATENATE($F2486," ",$G2486),AllocFactorMatrix,(Y$4+1),FALSE)*$E2493</f>
        <v>-144.64792787863982</v>
      </c>
      <c r="Z2486" s="54">
        <f ca="1">VLOOKUP(CONCATENATE($F2486," ",$G2486),AllocFactorMatrix,(Z$4+1),FALSE)*$E2493</f>
        <v>-2.4227975009280449</v>
      </c>
      <c r="AA2486" s="54">
        <f t="shared" ca="1" si="1248"/>
        <v>-147.07072537956788</v>
      </c>
      <c r="AB2486" s="54">
        <f ca="1">VLOOKUP(CONCATENATE($F2486," ",$G2486),AllocFactorMatrix,(AB$4+1),FALSE)*$E2493</f>
        <v>-1.877021637734378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1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-3682.0911860418137</v>
      </c>
      <c r="I2487" s="54">
        <f ca="1">VLOOKUP(CONCATENATE($F2487," ",$G2487),AllocFactorMatrix,(I$4+1),FALSE)*$E2493</f>
        <v>-1813.7354875554711</v>
      </c>
      <c r="J2487" s="54">
        <f ca="1">VLOOKUP(CONCATENATE($F2487," ",$G2487),AllocFactorMatrix,(J$4+1),FALSE)*$E2493</f>
        <v>-89.659426033003854</v>
      </c>
      <c r="K2487" s="54">
        <f ca="1">VLOOKUP(CONCATENATE($F2487," ",$G2487),AllocFactorMatrix,(K$4+1),FALSE)*$E2493</f>
        <v>-328.41733910677993</v>
      </c>
      <c r="L2487" s="54">
        <f ca="1">VLOOKUP(CONCATENATE($F2487," ",$G2487),AllocFactorMatrix,(L$4+1),FALSE)*$E2493</f>
        <v>-10.337411822903304</v>
      </c>
      <c r="M2487" s="54">
        <f ca="1">VLOOKUP(CONCATENATE($F2487," ",$G2487),AllocFactorMatrix,(M$4+1),FALSE)*$E2493</f>
        <v>-0.96940940276663268</v>
      </c>
      <c r="N2487" s="54">
        <f t="shared" ca="1" si="1247"/>
        <v>-339.72416033244986</v>
      </c>
      <c r="O2487" s="54">
        <f ca="1">VLOOKUP(CONCATENATE($F2487," ",$G2487),AllocFactorMatrix,(O$4+1),FALSE)*$E2493</f>
        <v>-249.64826657300441</v>
      </c>
      <c r="P2487" s="54">
        <f ca="1">VLOOKUP(CONCATENATE($F2487," ",$G2487),AllocFactorMatrix,(P$4+1),FALSE)*$E2493</f>
        <v>-46.516745302207099</v>
      </c>
      <c r="Q2487" s="54">
        <f ca="1">VLOOKUP(CONCATENATE($F2487," ",$G2487),AllocFactorMatrix,(Q$4+1),FALSE)*$E2493</f>
        <v>-21.020051060247535</v>
      </c>
      <c r="R2487" s="54">
        <f ca="1">VLOOKUP(CONCATENATE($F2487," ",$G2487),AllocFactorMatrix,(R$4+1),FALSE)*$E2493</f>
        <v>-0.94524819977760044</v>
      </c>
      <c r="S2487" s="54">
        <f t="shared" ref="S2487:S2493" ca="1" si="1251">SUBTOTAL(9,O2487:R2487)</f>
        <v>-318.13031113523664</v>
      </c>
      <c r="T2487" s="54">
        <f ca="1">VLOOKUP(CONCATENATE($F2487," ",$G2487),AllocFactorMatrix,(T$4+1),FALSE)*$E2493</f>
        <v>-8.7208533851787049</v>
      </c>
      <c r="U2487" s="54">
        <f ca="1">VLOOKUP(CONCATENATE($F2487," ",$G2487),AllocFactorMatrix,(U$4+1),FALSE)*$E2493</f>
        <v>-142.71527977337772</v>
      </c>
      <c r="V2487" s="54">
        <f ca="1">VLOOKUP(CONCATENATE($F2487," ",$G2487),AllocFactorMatrix,(V$4+1),FALSE)*$E2493</f>
        <v>-754.25426367961711</v>
      </c>
      <c r="W2487" s="54">
        <f ca="1">VLOOKUP(CONCATENATE($F2487," ",$G2487),AllocFactorMatrix,(W$4+1),FALSE)*$E2493</f>
        <v>-136.20581881130383</v>
      </c>
      <c r="X2487" s="54">
        <f t="shared" ref="X2487:X2493" ca="1" si="1252">SUBTOTAL(9,T2487:W2487)</f>
        <v>-1041.8962156494774</v>
      </c>
      <c r="Y2487" s="54">
        <f ca="1">VLOOKUP(CONCATENATE($F2487," ",$G2487),AllocFactorMatrix,(Y$4+1),FALSE)*$E2493</f>
        <v>-76.666586522570512</v>
      </c>
      <c r="Z2487" s="54">
        <f ca="1">VLOOKUP(CONCATENATE($F2487," ",$G2487),AllocFactorMatrix,(Z$4+1),FALSE)*$E2493</f>
        <v>-1.2841360187849393</v>
      </c>
      <c r="AA2487" s="54">
        <f t="shared" ca="1" si="1248"/>
        <v>-77.950722541355447</v>
      </c>
      <c r="AB2487" s="54">
        <f ca="1">VLOOKUP(CONCATENATE($F2487," ",$G2487),AllocFactorMatrix,(AB$4+1),FALSE)*$E2493</f>
        <v>-0.99486279481885442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1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-393.80023573893914</v>
      </c>
      <c r="J2488" s="54">
        <f ca="1">VLOOKUP(CONCATENATE($F2488," ",$G2488),AllocFactorMatrix,(J$4+1),FALSE)*$E2493</f>
        <v>-19.00531452863072</v>
      </c>
      <c r="K2488" s="54">
        <f ca="1">VLOOKUP(CONCATENATE($F2488," ",$G2488),AllocFactorMatrix,(K$4+1),FALSE)*$E2493</f>
        <v>-69.140404983021654</v>
      </c>
      <c r="L2488" s="54">
        <f ca="1">VLOOKUP(CONCATENATE($F2488," ",$G2488),AllocFactorMatrix,(L$4+1),FALSE)*$E2493</f>
        <v>-2.1356820572388804</v>
      </c>
      <c r="M2488" s="54">
        <f ca="1">VLOOKUP(CONCATENATE($F2488," ",$G2488),AllocFactorMatrix,(M$4+1),FALSE)*$E2493</f>
        <v>-0.26598790531080457</v>
      </c>
      <c r="N2488" s="54">
        <f t="shared" ca="1" si="1247"/>
        <v>-71.542074945571343</v>
      </c>
      <c r="O2488" s="54">
        <f ca="1">VLOOKUP(CONCATENATE($F2488," ",$G2488),AllocFactorMatrix,(O$4+1),FALSE)*$E2493</f>
        <v>-52.236656616415743</v>
      </c>
      <c r="P2488" s="54">
        <f ca="1">VLOOKUP(CONCATENATE($F2488," ",$G2488),AllocFactorMatrix,(P$4+1),FALSE)*$E2493</f>
        <v>-9.7107335384592623</v>
      </c>
      <c r="Q2488" s="54">
        <f ca="1">VLOOKUP(CONCATENATE($F2488," ",$G2488),AllocFactorMatrix,(Q$4+1),FALSE)*$E2493</f>
        <v>-5.7780021625192424</v>
      </c>
      <c r="R2488" s="54">
        <f ca="1">VLOOKUP(CONCATENATE($F2488," ",$G2488),AllocFactorMatrix,(R$4+1),FALSE)*$E2493</f>
        <v>0</v>
      </c>
      <c r="S2488" s="54">
        <f t="shared" ca="1" si="1251"/>
        <v>-67.725392317394252</v>
      </c>
      <c r="T2488" s="54">
        <f ca="1">VLOOKUP(CONCATENATE($F2488," ",$G2488),AllocFactorMatrix,(T$4+1),FALSE)*$E2493</f>
        <v>-1.824014355935762</v>
      </c>
      <c r="U2488" s="54">
        <f ca="1">VLOOKUP(CONCATENATE($F2488," ",$G2488),AllocFactorMatrix,(U$4+1),FALSE)*$E2493</f>
        <v>-29.860156417925833</v>
      </c>
      <c r="V2488" s="54">
        <f ca="1">VLOOKUP(CONCATENATE($F2488," ",$G2488),AllocFactorMatrix,(V$4+1),FALSE)*$E2493</f>
        <v>-208.02624727847638</v>
      </c>
      <c r="W2488" s="54">
        <f ca="1">VLOOKUP(CONCATENATE($F2488," ",$G2488),AllocFactorMatrix,(W$4+1),FALSE)*$E2493</f>
        <v>0</v>
      </c>
      <c r="X2488" s="54">
        <f t="shared" ca="1" si="1252"/>
        <v>-239.71041805233796</v>
      </c>
      <c r="Y2488" s="54">
        <f ca="1">VLOOKUP(CONCATENATE($F2488," ",$G2488),AllocFactorMatrix,(Y$4+1),FALSE)*$E2493</f>
        <v>-15.72170323536348</v>
      </c>
      <c r="Z2488" s="54">
        <f ca="1">VLOOKUP(CONCATENATE($F2488," ",$G2488),AllocFactorMatrix,(Z$4+1),FALSE)*$E2493</f>
        <v>-0.26208122006143891</v>
      </c>
      <c r="AA2488" s="54">
        <f t="shared" ca="1" si="1248"/>
        <v>-15.983784455424919</v>
      </c>
      <c r="AB2488" s="54">
        <f ca="1">VLOOKUP(CONCATENATE($F2488," ",$G2488),AllocFactorMatrix,(AB$4+1),FALSE)*$E2493</f>
        <v>-0.20994193375767417</v>
      </c>
      <c r="AC2488" s="54">
        <f ca="1">VLOOKUP(CONCATENATE($F2488," ",$G2488),AllocFactorMatrix,(AC$4+1),FALSE)*$E2493</f>
        <v>-0.71384745588339193</v>
      </c>
      <c r="AD2488" s="54">
        <f ca="1">VLOOKUP(CONCATENATE($F2488," ",$G2488),AllocFactorMatrix,(AD$4+1),FALSE)*$E2493</f>
        <v>-0.15388262441490499</v>
      </c>
    </row>
    <row r="2489" spans="1:30" s="51" customFormat="1" hidden="1" outlineLevel="1">
      <c r="A2489" s="56"/>
      <c r="B2489" s="111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-3711.2370596194378</v>
      </c>
      <c r="I2489" s="54">
        <f ca="1">VLOOKUP(CONCATENATE($F2489," ",$G2489),AllocFactorMatrix,(I$4+1),FALSE)*$E2493</f>
        <v>-2480.3780131614635</v>
      </c>
      <c r="J2489" s="54">
        <f ca="1">VLOOKUP(CONCATENATE($F2489," ",$G2489),AllocFactorMatrix,(J$4+1),FALSE)*$E2493</f>
        <v>-116.91854442200639</v>
      </c>
      <c r="K2489" s="54">
        <f ca="1">VLOOKUP(CONCATENATE($F2489," ",$G2489),AllocFactorMatrix,(K$4+1),FALSE)*$E2493</f>
        <v>-424.53841048038504</v>
      </c>
      <c r="L2489" s="54">
        <f ca="1">VLOOKUP(CONCATENATE($F2489," ",$G2489),AllocFactorMatrix,(L$4+1),FALSE)*$E2493</f>
        <v>-13.120445941252308</v>
      </c>
      <c r="M2489" s="54">
        <f ca="1">VLOOKUP(CONCATENATE($F2489," ",$G2489),AllocFactorMatrix,(M$4+1),FALSE)*$E2493</f>
        <v>0</v>
      </c>
      <c r="N2489" s="54">
        <f t="shared" ca="1" si="1247"/>
        <v>-437.65885642163732</v>
      </c>
      <c r="O2489" s="54">
        <f ca="1">VLOOKUP(CONCATENATE($F2489," ",$G2489),AllocFactorMatrix,(O$4+1),FALSE)*$E2493</f>
        <v>-318.32960489083445</v>
      </c>
      <c r="P2489" s="54">
        <f ca="1">VLOOKUP(CONCATENATE($F2489," ",$G2489),AllocFactorMatrix,(P$4+1),FALSE)*$E2493</f>
        <v>-59.288910332595862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-377.61851522343034</v>
      </c>
      <c r="T2489" s="54">
        <f ca="1">VLOOKUP(CONCATENATE($F2489," ",$G2489),AllocFactorMatrix,(T$4+1),FALSE)*$E2493</f>
        <v>-11.348254242734923</v>
      </c>
      <c r="U2489" s="54">
        <f ca="1">VLOOKUP(CONCATENATE($F2489," ",$G2489),AllocFactorMatrix,(U$4+1),FALSE)*$E2493</f>
        <v>-183.02166158243827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-194.36991582517319</v>
      </c>
      <c r="Y2489" s="54">
        <f ca="1">VLOOKUP(CONCATENATE($F2489," ",$G2489),AllocFactorMatrix,(Y$4+1),FALSE)*$E2493</f>
        <v>-95.991004907362651</v>
      </c>
      <c r="Z2489" s="54">
        <f ca="1">VLOOKUP(CONCATENATE($F2489," ",$G2489),AllocFactorMatrix,(Z$4+1),FALSE)*$E2493</f>
        <v>-1.6015057198636264</v>
      </c>
      <c r="AA2489" s="54">
        <f t="shared" ca="1" si="1248"/>
        <v>-97.592510627226275</v>
      </c>
      <c r="AB2489" s="54">
        <f ca="1">VLOOKUP(CONCATENATE($F2489," ",$G2489),AllocFactorMatrix,(AB$4+1),FALSE)*$E2493</f>
        <v>-1.2974879778823691</v>
      </c>
      <c r="AC2489" s="54">
        <f ca="1">VLOOKUP(CONCATENATE($F2489," ",$G2489),AllocFactorMatrix,(AC$4+1),FALSE)*$E2493</f>
        <v>-4.445013552773398</v>
      </c>
      <c r="AD2489" s="54">
        <f ca="1">VLOOKUP(CONCATENATE($F2489," ",$G2489),AllocFactorMatrix,(AD$4+1),FALSE)*$E2493</f>
        <v>-0.95820240784373589</v>
      </c>
    </row>
    <row r="2490" spans="1:30" s="51" customFormat="1" hidden="1" outlineLevel="1">
      <c r="A2490" s="56"/>
      <c r="B2490" s="111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-1909.747989084852</v>
      </c>
      <c r="I2490" s="54">
        <f ca="1">VLOOKUP(CONCATENATE($F2490," ",$G2490),AllocFactorMatrix,(I$4+1),FALSE)*$E2493</f>
        <v>-1427.9213436361767</v>
      </c>
      <c r="J2490" s="54">
        <f ca="1">VLOOKUP(CONCATENATE($F2490," ",$G2490),AllocFactorMatrix,(J$4+1),FALSE)*$E2493</f>
        <v>-68.840543068611737</v>
      </c>
      <c r="K2490" s="54">
        <f ca="1">VLOOKUP(CONCATENATE($F2490," ",$G2490),AllocFactorMatrix,(K$4+1),FALSE)*$E2493</f>
        <v>-207.7206068688663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-207.7206068688663</v>
      </c>
      <c r="O2490" s="54">
        <f ca="1">VLOOKUP(CONCATENATE($F2490," ",$G2490),AllocFactorMatrix,(O$4+1),FALSE)*$E2493</f>
        <v>-132.36037919488868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-132.36037919488868</v>
      </c>
      <c r="T2490" s="54">
        <f ca="1">VLOOKUP(CONCATENATE($F2490," ",$G2490),AllocFactorMatrix,(T$4+1),FALSE)*$E2493</f>
        <v>-3.5787469790362367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-3.5787469790362367</v>
      </c>
      <c r="Y2490" s="54">
        <f ca="1">VLOOKUP(CONCATENATE($F2490," ",$G2490),AllocFactorMatrix,(Y$4+1),FALSE)*$E2493</f>
        <v>-48.820343997502327</v>
      </c>
      <c r="Z2490" s="54">
        <f ca="1">VLOOKUP(CONCATENATE($F2490," ",$G2490),AllocFactorMatrix,(Z$4+1),FALSE)*$E2493</f>
        <v>0</v>
      </c>
      <c r="AA2490" s="54">
        <f t="shared" ca="1" si="1248"/>
        <v>-48.820343997502327</v>
      </c>
      <c r="AB2490" s="54">
        <f ca="1">VLOOKUP(CONCATENATE($F2490," ",$G2490),AllocFactorMatrix,(AB$4+1),FALSE)*$E2493</f>
        <v>-0.50661028015394993</v>
      </c>
      <c r="AC2490" s="54">
        <f ca="1">VLOOKUP(CONCATENATE($F2490," ",$G2490),AllocFactorMatrix,(AC$4+1),FALSE)*$E2493</f>
        <v>-17.201367512304124</v>
      </c>
      <c r="AD2490" s="54">
        <f ca="1">VLOOKUP(CONCATENATE($F2490," ",$G2490),AllocFactorMatrix,(AD$4+1),FALSE)*$E2493</f>
        <v>-2.7980475473118158</v>
      </c>
    </row>
    <row r="2491" spans="1:30" s="51" customFormat="1" hidden="1" outlineLevel="1">
      <c r="A2491" s="56"/>
      <c r="B2491" s="111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-58.699696601941397</v>
      </c>
      <c r="I2491" s="54">
        <f ca="1">VLOOKUP(CONCATENATE($F2491," ",$G2491),AllocFactorMatrix,(I$4+1),FALSE)*$E2493</f>
        <v>-22.025716266005134</v>
      </c>
      <c r="J2491" s="54">
        <f ca="1">VLOOKUP(CONCATENATE($F2491," ",$G2491),AllocFactorMatrix,(J$4+1),FALSE)*$E2493</f>
        <v>-1.4274087396944297</v>
      </c>
      <c r="K2491" s="54">
        <f ca="1">VLOOKUP(CONCATENATE($F2491," ",$G2491),AllocFactorMatrix,(K$4+1),FALSE)*$E2493</f>
        <v>-4.7891110581077969</v>
      </c>
      <c r="L2491" s="54">
        <f ca="1">VLOOKUP(CONCATENATE($F2491," ",$G2491),AllocFactorMatrix,(L$4+1),FALSE)*$E2493</f>
        <v>-0.15220882182658552</v>
      </c>
      <c r="M2491" s="54">
        <f ca="1">VLOOKUP(CONCATENATE($F2491," ",$G2491),AllocFactorMatrix,(M$4+1),FALSE)*$E2493</f>
        <v>-1.4031874019325078E-2</v>
      </c>
      <c r="N2491" s="54">
        <f t="shared" ca="1" si="1247"/>
        <v>-4.9553517539537077</v>
      </c>
      <c r="O2491" s="54">
        <f ca="1">VLOOKUP(CONCATENATE($F2491," ",$G2491),AllocFactorMatrix,(O$4+1),FALSE)*$E2493</f>
        <v>-4.3662993753829777</v>
      </c>
      <c r="P2491" s="54">
        <f ca="1">VLOOKUP(CONCATENATE($F2491," ",$G2491),AllocFactorMatrix,(P$4+1),FALSE)*$E2493</f>
        <v>-0.80942788932254761</v>
      </c>
      <c r="Q2491" s="54">
        <f ca="1">VLOOKUP(CONCATENATE($F2491," ",$G2491),AllocFactorMatrix,(Q$4+1),FALSE)*$E2493</f>
        <v>-0.36778331485109694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-5.5605515024912062</v>
      </c>
      <c r="T2491" s="54">
        <f ca="1">VLOOKUP(CONCATENATE($F2491," ",$G2491),AllocFactorMatrix,(T$4+1),FALSE)*$E2493</f>
        <v>-0.16732486618543307</v>
      </c>
      <c r="U2491" s="54">
        <f ca="1">VLOOKUP(CONCATENATE($F2491," ",$G2491),AllocFactorMatrix,(U$4+1),FALSE)*$E2493</f>
        <v>-2.9379739842454389</v>
      </c>
      <c r="V2491" s="54">
        <f ca="1">VLOOKUP(CONCATENATE($F2491," ",$G2491),AllocFactorMatrix,(V$4+1),FALSE)*$E2493</f>
        <v>-16.680596497842664</v>
      </c>
      <c r="W2491" s="54">
        <f ca="1">VLOOKUP(CONCATENATE($F2491," ",$G2491),AllocFactorMatrix,(W$4+1),FALSE)*$E2493</f>
        <v>-3.1646995593758014</v>
      </c>
      <c r="X2491" s="54">
        <f t="shared" ca="1" si="1252"/>
        <v>-22.950594907649336</v>
      </c>
      <c r="Y2491" s="54">
        <f ca="1">VLOOKUP(CONCATENATE($F2491," ",$G2491),AllocFactorMatrix,(Y$4+1),FALSE)*$E2493</f>
        <v>-1.1829621162036603</v>
      </c>
      <c r="Z2491" s="54">
        <f ca="1">VLOOKUP(CONCATENATE($F2491," ",$G2491),AllocFactorMatrix,(Z$4+1),FALSE)*$E2493</f>
        <v>-1.9256737427439351E-2</v>
      </c>
      <c r="AA2491" s="54">
        <f t="shared" ca="1" si="1248"/>
        <v>-1.2022188536310996</v>
      </c>
      <c r="AB2491" s="54">
        <f ca="1">VLOOKUP(CONCATENATE($F2491," ",$G2491),AllocFactorMatrix,(AB$4+1),FALSE)*$E2493</f>
        <v>-2.1479341580930171E-2</v>
      </c>
      <c r="AC2491" s="54">
        <f ca="1">VLOOKUP(CONCATENATE($F2491," ",$G2491),AllocFactorMatrix,(AC$4+1),FALSE)*$E2493</f>
        <v>-0.46446199910386476</v>
      </c>
      <c r="AD2491" s="54">
        <f ca="1">VLOOKUP(CONCATENATE($F2491," ",$G2491),AllocFactorMatrix,(AD$4+1),FALSE)*$E2493</f>
        <v>-9.1913237831693251E-2</v>
      </c>
    </row>
    <row r="2492" spans="1:30" s="51" customFormat="1" hidden="1" outlineLevel="1">
      <c r="A2492" s="56"/>
      <c r="B2492" s="111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-919.32591025451757</v>
      </c>
      <c r="I2492" s="54">
        <f ca="1">VLOOKUP(CONCATENATE($F2492," ",$G2492),AllocFactorMatrix,(I$4+1),FALSE)*$E2493</f>
        <v>-429.91233186548055</v>
      </c>
      <c r="J2492" s="54">
        <f ca="1">VLOOKUP(CONCATENATE($F2492," ",$G2492),AllocFactorMatrix,(J$4+1),FALSE)*$E2493</f>
        <v>-112.62991287603522</v>
      </c>
      <c r="K2492" s="54">
        <f ca="1">VLOOKUP(CONCATENATE($F2492," ",$G2492),AllocFactorMatrix,(K$4+1),FALSE)*$E2493</f>
        <v>-31.972403930218199</v>
      </c>
      <c r="L2492" s="54">
        <f ca="1">VLOOKUP(CONCATENATE($F2492," ",$G2492),AllocFactorMatrix,(L$4+1),FALSE)*$E2493</f>
        <v>-10.320515203596093</v>
      </c>
      <c r="M2492" s="54">
        <f ca="1">VLOOKUP(CONCATENATE($F2492," ",$G2492),AllocFactorMatrix,(M$4+1),FALSE)*$E2493</f>
        <v>-1.675227458924089</v>
      </c>
      <c r="N2492" s="54">
        <f t="shared" ca="1" si="1247"/>
        <v>-43.968146592738385</v>
      </c>
      <c r="O2492" s="54">
        <f ca="1">VLOOKUP(CONCATENATE($F2492," ",$G2492),AllocFactorMatrix,(O$4+1),FALSE)*$E2493</f>
        <v>-9.0733025175311077</v>
      </c>
      <c r="P2492" s="54">
        <f ca="1">VLOOKUP(CONCATENATE($F2492," ",$G2492),AllocFactorMatrix,(P$4+1),FALSE)*$E2493</f>
        <v>-2.6867175832026371</v>
      </c>
      <c r="Q2492" s="54">
        <f ca="1">VLOOKUP(CONCATENATE($F2492," ",$G2492),AllocFactorMatrix,(Q$4+1),FALSE)*$E2493</f>
        <v>-5.8361872207280161</v>
      </c>
      <c r="R2492" s="54">
        <f ca="1">VLOOKUP(CONCATENATE($F2492," ",$G2492),AllocFactorMatrix,(R$4+1),FALSE)*$E2493</f>
        <v>-1.0255578322705132</v>
      </c>
      <c r="S2492" s="54">
        <f t="shared" ca="1" si="1251"/>
        <v>-18.621765153732277</v>
      </c>
      <c r="T2492" s="54">
        <f ca="1">VLOOKUP(CONCATENATE($F2492," ",$G2492),AllocFactorMatrix,(T$4+1),FALSE)*$E2493</f>
        <v>-6.2448450398354199E-2</v>
      </c>
      <c r="U2492" s="54">
        <f ca="1">VLOOKUP(CONCATENATE($F2492," ",$G2492),AllocFactorMatrix,(U$4+1),FALSE)*$E2493</f>
        <v>-1.5939732935698521</v>
      </c>
      <c r="V2492" s="54">
        <f ca="1">VLOOKUP(CONCATENATE($F2492," ",$G2492),AllocFactorMatrix,(V$4+1),FALSE)*$E2493</f>
        <v>-8.5827353212262008</v>
      </c>
      <c r="W2492" s="54">
        <f ca="1">VLOOKUP(CONCATENATE($F2492," ",$G2492),AllocFactorMatrix,(W$4+1),FALSE)*$E2493</f>
        <v>-1.5383537478071927</v>
      </c>
      <c r="X2492" s="54">
        <f t="shared" ca="1" si="1252"/>
        <v>-11.7775108130016</v>
      </c>
      <c r="Y2492" s="54">
        <f ca="1">VLOOKUP(CONCATENATE($F2492," ",$G2492),AllocFactorMatrix,(Y$4+1),FALSE)*$E2493</f>
        <v>-2.5117201331702863</v>
      </c>
      <c r="Z2492" s="54">
        <f ca="1">VLOOKUP(CONCATENATE($F2492," ",$G2492),AllocFactorMatrix,(Z$4+1),FALSE)*$E2493</f>
        <v>-4.5532175689700444E-2</v>
      </c>
      <c r="AA2492" s="54">
        <f t="shared" ca="1" si="1248"/>
        <v>-2.5572523088599866</v>
      </c>
      <c r="AB2492" s="54">
        <f ca="1">VLOOKUP(CONCATENATE($F2492," ",$G2492),AllocFactorMatrix,(AB$4+1),FALSE)*$E2493</f>
        <v>-4.7149063893818538E-2</v>
      </c>
      <c r="AC2492" s="54">
        <f ca="1">VLOOKUP(CONCATENATE($F2492," ",$G2492),AllocFactorMatrix,(AC$4+1),FALSE)*$E2493</f>
        <v>-267.1051247180979</v>
      </c>
      <c r="AD2492" s="54">
        <f ca="1">VLOOKUP(CONCATENATE($F2492," ",$G2492),AllocFactorMatrix,(AD$4+1),FALSE)*$E2493</f>
        <v>-32.706716862677929</v>
      </c>
    </row>
    <row r="2493" spans="1:30" s="51" customFormat="1" collapsed="1">
      <c r="A2493" s="56"/>
      <c r="B2493" s="111"/>
      <c r="C2493" s="55"/>
      <c r="D2493" s="98" t="s">
        <v>428</v>
      </c>
      <c r="E2493" s="61">
        <v>-18037</v>
      </c>
      <c r="F2493" s="97" t="s">
        <v>74</v>
      </c>
      <c r="G2493" s="55" t="str">
        <f>$G$15</f>
        <v>TOTAL</v>
      </c>
      <c r="H2493" s="53">
        <f t="shared" ca="1" si="1246"/>
        <v>-18037.000000000007</v>
      </c>
      <c r="I2493" s="54">
        <f ca="1">VLOOKUP(CONCATENATE($F2493," ",$G2493),AllocFactorMatrix,(I$4+1),FALSE)*$E2493</f>
        <v>-9989.7734010231761</v>
      </c>
      <c r="J2493" s="54">
        <f ca="1">VLOOKUP(CONCATENATE($F2493," ",$G2493),AllocFactorMatrix,(J$4+1),FALSE)*$E2493</f>
        <v>-577.64285072590167</v>
      </c>
      <c r="K2493" s="54">
        <f ca="1">VLOOKUP(CONCATENATE($F2493," ",$G2493),AllocFactorMatrix,(K$4+1),FALSE)*$E2493</f>
        <v>-1686.2078926126119</v>
      </c>
      <c r="L2493" s="54">
        <f ca="1">VLOOKUP(CONCATENATE($F2493," ",$G2493),AllocFactorMatrix,(L$4+1),FALSE)*$E2493</f>
        <v>-55.570004232740125</v>
      </c>
      <c r="M2493" s="54">
        <f ca="1">VLOOKUP(CONCATENATE($F2493," ",$G2493),AllocFactorMatrix,(M$4+1),FALSE)*$E2493</f>
        <v>-4.753655005712381</v>
      </c>
      <c r="N2493" s="54">
        <f t="shared" ca="1" si="1247"/>
        <v>-1746.5315518510643</v>
      </c>
      <c r="O2493" s="54">
        <f ca="1">VLOOKUP(CONCATENATE($F2493," ",$G2493),AllocFactorMatrix,(O$4+1),FALSE)*$E2493</f>
        <v>-1237.0294075247014</v>
      </c>
      <c r="P2493" s="54">
        <f ca="1">VLOOKUP(CONCATENATE($F2493," ",$G2493),AllocFactorMatrix,(P$4+1),FALSE)*$E2493</f>
        <v>-206.77633273326106</v>
      </c>
      <c r="Q2493" s="54">
        <f ca="1">VLOOKUP(CONCATENATE($F2493," ",$G2493),AllocFactorMatrix,(Q$4+1),FALSE)*$E2493</f>
        <v>-72.660849952112727</v>
      </c>
      <c r="R2493" s="54">
        <f ca="1">VLOOKUP(CONCATENATE($F2493," ",$G2493),AllocFactorMatrix,(R$4+1),FALSE)*$E2493</f>
        <v>-3.7712600379245327</v>
      </c>
      <c r="S2493" s="54">
        <f t="shared" ca="1" si="1251"/>
        <v>-1520.2378502479999</v>
      </c>
      <c r="T2493" s="54">
        <f ca="1">VLOOKUP(CONCATENATE($F2493," ",$G2493),AllocFactorMatrix,(T$4+1),FALSE)*$E2493</f>
        <v>-42.155399107786678</v>
      </c>
      <c r="U2493" s="54">
        <f ca="1">VLOOKUP(CONCATENATE($F2493," ",$G2493),AllocFactorMatrix,(U$4+1),FALSE)*$E2493</f>
        <v>-629.39197212555746</v>
      </c>
      <c r="V2493" s="54">
        <f ca="1">VLOOKUP(CONCATENATE($F2493," ",$G2493),AllocFactorMatrix,(V$4+1),FALSE)*$E2493</f>
        <v>-2410.6059782325683</v>
      </c>
      <c r="W2493" s="54">
        <f ca="1">VLOOKUP(CONCATENATE($F2493," ",$G2493),AllocFactorMatrix,(W$4+1),FALSE)*$E2493</f>
        <v>-397.89030757431425</v>
      </c>
      <c r="X2493" s="54">
        <f t="shared" ca="1" si="1252"/>
        <v>-3480.0436570402267</v>
      </c>
      <c r="Y2493" s="54">
        <f ca="1">VLOOKUP(CONCATENATE($F2493," ",$G2493),AllocFactorMatrix,(Y$4+1),FALSE)*$E2493</f>
        <v>-385.54224879081272</v>
      </c>
      <c r="Z2493" s="54">
        <f ca="1">VLOOKUP(CONCATENATE($F2493," ",$G2493),AllocFactorMatrix,(Z$4+1),FALSE)*$E2493</f>
        <v>-5.6353093727551888</v>
      </c>
      <c r="AA2493" s="54">
        <f t="shared" ca="1" si="1248"/>
        <v>-391.17755816356794</v>
      </c>
      <c r="AB2493" s="54">
        <f ca="1">VLOOKUP(CONCATENATE($F2493," ",$G2493),AllocFactorMatrix,(AB$4+1),FALSE)*$E2493</f>
        <v>-4.954553029821974</v>
      </c>
      <c r="AC2493" s="54">
        <f ca="1">VLOOKUP(CONCATENATE($F2493," ",$G2493),AllocFactorMatrix,(AC$4+1),FALSE)*$E2493</f>
        <v>-289.92981523816269</v>
      </c>
      <c r="AD2493" s="54">
        <f ca="1">VLOOKUP(CONCATENATE($F2493," ",$G2493),AllocFactorMatrix,(AD$4+1),FALSE)*$E2493</f>
        <v>-36.708762680080085</v>
      </c>
    </row>
    <row r="2494" spans="1:30" s="51" customFormat="1" hidden="1" outlineLevel="1">
      <c r="A2494" s="56"/>
      <c r="B2494" s="111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25827.000267674004</v>
      </c>
      <c r="I2494" s="54">
        <f ca="1">VLOOKUP(CONCATENATE($F2494," ",$G2494),AllocFactorMatrix,(I$4+1),FALSE)*$E2501</f>
        <v>12721.941026382026</v>
      </c>
      <c r="J2494" s="54">
        <f ca="1">VLOOKUP(CONCATENATE($F2494," ",$G2494),AllocFactorMatrix,(J$4+1),FALSE)*$E2501</f>
        <v>628.89100327880669</v>
      </c>
      <c r="K2494" s="54">
        <f ca="1">VLOOKUP(CONCATENATE($F2494," ",$G2494),AllocFactorMatrix,(K$4+1),FALSE)*$E2501</f>
        <v>2303.5917027730202</v>
      </c>
      <c r="L2494" s="54">
        <f ca="1">VLOOKUP(CONCATENATE($F2494," ",$G2494),AllocFactorMatrix,(L$4+1),FALSE)*$E2501</f>
        <v>72.508888136522145</v>
      </c>
      <c r="M2494" s="54">
        <f ca="1">VLOOKUP(CONCATENATE($F2494," ",$G2494),AllocFactorMatrix,(M$4+1),FALSE)*$E2501</f>
        <v>6.7996515131538073</v>
      </c>
      <c r="N2494" s="54">
        <f t="shared" ca="1" si="1247"/>
        <v>2382.9002424226965</v>
      </c>
      <c r="O2494" s="54">
        <f ca="1">VLOOKUP(CONCATENATE($F2494," ",$G2494),AllocFactorMatrix,(O$4+1),FALSE)*$E2501</f>
        <v>1751.0880425904033</v>
      </c>
      <c r="P2494" s="54">
        <f ca="1">VLOOKUP(CONCATENATE($F2494," ",$G2494),AllocFactorMatrix,(P$4+1),FALSE)*$E2501</f>
        <v>326.27871844284726</v>
      </c>
      <c r="Q2494" s="54">
        <f ca="1">VLOOKUP(CONCATENATE($F2494," ",$G2494),AllocFactorMatrix,(Q$4+1),FALSE)*$E2501</f>
        <v>147.4392775544286</v>
      </c>
      <c r="R2494" s="54">
        <f ca="1">VLOOKUP(CONCATENATE($F2494," ",$G2494),AllocFactorMatrix,(R$4+1),FALSE)*$E2501</f>
        <v>6.6301795026749293</v>
      </c>
      <c r="S2494" s="54">
        <f ca="1">SUBTOTAL(9,O2494:R2494)</f>
        <v>2231.4362180903536</v>
      </c>
      <c r="T2494" s="54">
        <f ca="1">VLOOKUP(CONCATENATE($F2494," ",$G2494),AllocFactorMatrix,(T$4+1),FALSE)*$E2501</f>
        <v>61.169990457373338</v>
      </c>
      <c r="U2494" s="54">
        <f ca="1">VLOOKUP(CONCATENATE($F2494," ",$G2494),AllocFactorMatrix,(U$4+1),FALSE)*$E2501</f>
        <v>1001.0364715792077</v>
      </c>
      <c r="V2494" s="54">
        <f ca="1">VLOOKUP(CONCATENATE($F2494," ",$G2494),AllocFactorMatrix,(V$4+1),FALSE)*$E2501</f>
        <v>5290.5058798634864</v>
      </c>
      <c r="W2494" s="54">
        <f ca="1">VLOOKUP(CONCATENATE($F2494," ",$G2494),AllocFactorMatrix,(W$4+1),FALSE)*$E2501</f>
        <v>955.37767566258037</v>
      </c>
      <c r="X2494" s="54">
        <f ca="1">SUBTOTAL(9,T2494:W2494)</f>
        <v>7308.0900175626475</v>
      </c>
      <c r="Y2494" s="54">
        <f ca="1">VLOOKUP(CONCATENATE($F2494," ",$G2494),AllocFactorMatrix,(Y$4+1),FALSE)*$E2501</f>
        <v>537.7563592520969</v>
      </c>
      <c r="Z2494" s="54">
        <f ca="1">VLOOKUP(CONCATENATE($F2494," ",$G2494),AllocFactorMatrix,(Z$4+1),FALSE)*$E2501</f>
        <v>9.0072134624511282</v>
      </c>
      <c r="AA2494" s="54">
        <f t="shared" ca="1" si="1248"/>
        <v>546.76357271454799</v>
      </c>
      <c r="AB2494" s="54">
        <f ca="1">VLOOKUP(CONCATENATE($F2494," ",$G2494),AllocFactorMatrix,(AB$4+1),FALSE)*$E2501</f>
        <v>6.9781872229260102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1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13688.878780907016</v>
      </c>
      <c r="I2495" s="54">
        <f ca="1">VLOOKUP(CONCATENATE($F2495," ",$G2495),AllocFactorMatrix,(I$4+1),FALSE)*$E2501</f>
        <v>6742.9088459011855</v>
      </c>
      <c r="J2495" s="54">
        <f ca="1">VLOOKUP(CONCATENATE($F2495," ",$G2495),AllocFactorMatrix,(J$4+1),FALSE)*$E2501</f>
        <v>333.32607817647653</v>
      </c>
      <c r="K2495" s="54">
        <f ca="1">VLOOKUP(CONCATENATE($F2495," ",$G2495),AllocFactorMatrix,(K$4+1),FALSE)*$E2501</f>
        <v>1220.9543211811406</v>
      </c>
      <c r="L2495" s="54">
        <f ca="1">VLOOKUP(CONCATENATE($F2495," ",$G2495),AllocFactorMatrix,(L$4+1),FALSE)*$E2501</f>
        <v>38.431307157321278</v>
      </c>
      <c r="M2495" s="54">
        <f ca="1">VLOOKUP(CONCATENATE($F2495," ",$G2495),AllocFactorMatrix,(M$4+1),FALSE)*$E2501</f>
        <v>3.6039650114719368</v>
      </c>
      <c r="N2495" s="54">
        <f t="shared" ca="1" si="1247"/>
        <v>1262.9895933499338</v>
      </c>
      <c r="O2495" s="54">
        <f ca="1">VLOOKUP(CONCATENATE($F2495," ",$G2495),AllocFactorMatrix,(O$4+1),FALSE)*$E2501</f>
        <v>928.11521668344972</v>
      </c>
      <c r="P2495" s="54">
        <f ca="1">VLOOKUP(CONCATENATE($F2495," ",$G2495),AllocFactorMatrix,(P$4+1),FALSE)*$E2501</f>
        <v>172.93490452873533</v>
      </c>
      <c r="Q2495" s="54">
        <f ca="1">VLOOKUP(CONCATENATE($F2495," ",$G2495),AllocFactorMatrix,(Q$4+1),FALSE)*$E2501</f>
        <v>78.146063308530174</v>
      </c>
      <c r="R2495" s="54">
        <f ca="1">VLOOKUP(CONCATENATE($F2495," ",$G2495),AllocFactorMatrix,(R$4+1),FALSE)*$E2501</f>
        <v>3.5141411146136705</v>
      </c>
      <c r="S2495" s="54">
        <f t="shared" ref="S2495:S2501" ca="1" si="1253">SUBTOTAL(9,O2495:R2495)</f>
        <v>1182.7103256353289</v>
      </c>
      <c r="T2495" s="54">
        <f ca="1">VLOOKUP(CONCATENATE($F2495," ",$G2495),AllocFactorMatrix,(T$4+1),FALSE)*$E2501</f>
        <v>32.421441736239025</v>
      </c>
      <c r="U2495" s="54">
        <f ca="1">VLOOKUP(CONCATENATE($F2495," ",$G2495),AllocFactorMatrix,(U$4+1),FALSE)*$E2501</f>
        <v>530.57136998855776</v>
      </c>
      <c r="V2495" s="54">
        <f ca="1">VLOOKUP(CONCATENATE($F2495," ",$G2495),AllocFactorMatrix,(V$4+1),FALSE)*$E2501</f>
        <v>2804.0845986195268</v>
      </c>
      <c r="W2495" s="54">
        <f ca="1">VLOOKUP(CONCATENATE($F2495," ",$G2495),AllocFactorMatrix,(W$4+1),FALSE)*$E2501</f>
        <v>506.37120287247274</v>
      </c>
      <c r="X2495" s="54">
        <f t="shared" ref="X2495:X2501" ca="1" si="1254">SUBTOTAL(9,T2495:W2495)</f>
        <v>3873.4486132167963</v>
      </c>
      <c r="Y2495" s="54">
        <f ca="1">VLOOKUP(CONCATENATE($F2495," ",$G2495),AllocFactorMatrix,(Y$4+1),FALSE)*$E2501</f>
        <v>285.02271030977926</v>
      </c>
      <c r="Z2495" s="54">
        <f ca="1">VLOOKUP(CONCATENATE($F2495," ",$G2495),AllocFactorMatrix,(Z$4+1),FALSE)*$E2501</f>
        <v>4.7740214490016575</v>
      </c>
      <c r="AA2495" s="54">
        <f t="shared" ca="1" si="1248"/>
        <v>289.79673175878094</v>
      </c>
      <c r="AB2495" s="54">
        <f ca="1">VLOOKUP(CONCATENATE($F2495," ",$G2495),AllocFactorMatrix,(AB$4+1),FALSE)*$E2501</f>
        <v>3.6985928685132285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1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3007.0357089018507</v>
      </c>
      <c r="I2496" s="54">
        <f ca="1">VLOOKUP(CONCATENATE($F2496," ",$G2496),AllocFactorMatrix,(I$4+1),FALSE)*$E2501</f>
        <v>1464.0277544885682</v>
      </c>
      <c r="J2496" s="54">
        <f ca="1">VLOOKUP(CONCATENATE($F2496," ",$G2496),AllocFactorMatrix,(J$4+1),FALSE)*$E2501</f>
        <v>70.65589460729953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7.9398068431673989</v>
      </c>
      <c r="M2496" s="54">
        <f ca="1">VLOOKUP(CONCATENATE($F2496," ",$G2496),AllocFactorMatrix,(M$4+1),FALSE)*$E2501</f>
        <v>0.9888609512957427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194.19976969952731</v>
      </c>
      <c r="P2496" s="54">
        <f ca="1">VLOOKUP(CONCATENATE($F2496," ",$G2496),AllocFactorMatrix,(P$4+1),FALSE)*$E2501</f>
        <v>36.10151068109576</v>
      </c>
      <c r="Q2496" s="54">
        <f ca="1">VLOOKUP(CONCATENATE($F2496," ",$G2496),AllocFactorMatrix,(Q$4+1),FALSE)*$E2501</f>
        <v>21.480829018677735</v>
      </c>
      <c r="R2496" s="54">
        <f ca="1">VLOOKUP(CONCATENATE($F2496," ",$G2496),AllocFactorMatrix,(R$4+1),FALSE)*$E2501</f>
        <v>0</v>
      </c>
      <c r="S2496" s="54">
        <f t="shared" ca="1" si="1253"/>
        <v>251.78210939930079</v>
      </c>
      <c r="T2496" s="54">
        <f ca="1">VLOOKUP(CONCATENATE($F2496," ",$G2496),AllocFactorMatrix,(T$4+1),FALSE)*$E2501</f>
        <v>6.781122506604671</v>
      </c>
      <c r="U2496" s="54">
        <f ca="1">VLOOKUP(CONCATENATE($F2496," ",$G2496),AllocFactorMatrix,(U$4+1),FALSE)*$E2501</f>
        <v>111.01084707880661</v>
      </c>
      <c r="V2496" s="54">
        <f ca="1">VLOOKUP(CONCATENATE($F2496," ",$G2496),AllocFactorMatrix,(V$4+1),FALSE)*$E2501</f>
        <v>773.37739299803252</v>
      </c>
      <c r="W2496" s="54">
        <f ca="1">VLOOKUP(CONCATENATE($F2496," ",$G2496),AllocFactorMatrix,(W$4+1),FALSE)*$E2501</f>
        <v>0</v>
      </c>
      <c r="X2496" s="54">
        <f t="shared" ca="1" si="1254"/>
        <v>891.16936258344379</v>
      </c>
      <c r="Y2496" s="54">
        <f ca="1">VLOOKUP(CONCATENATE($F2496," ",$G2496),AllocFactorMatrix,(Y$4+1),FALSE)*$E2501</f>
        <v>58.448441101654012</v>
      </c>
      <c r="Z2496" s="54">
        <f ca="1">VLOOKUP(CONCATENATE($F2496," ",$G2496),AllocFactorMatrix,(Z$4+1),FALSE)*$E2501</f>
        <v>0.97433710109440852</v>
      </c>
      <c r="AA2496" s="54">
        <f t="shared" ca="1" si="1248"/>
        <v>59.422778202748418</v>
      </c>
      <c r="AB2496" s="54">
        <f ca="1">VLOOKUP(CONCATENATE($F2496," ",$G2496),AllocFactorMatrix,(AB$4+1),FALSE)*$E2501</f>
        <v>0.78049932417001722</v>
      </c>
      <c r="AC2496" s="54">
        <f ca="1">VLOOKUP(CONCATENATE($F2496," ",$G2496),AllocFactorMatrix,(AC$4+1),FALSE)*$E2501</f>
        <v>2.6538645562852321</v>
      </c>
      <c r="AD2496" s="54">
        <f ca="1">VLOOKUP(CONCATENATE($F2496," ",$G2496),AllocFactorMatrix,(AD$4+1),FALSE)*$E2501</f>
        <v>0.57208811125829517</v>
      </c>
    </row>
    <row r="2497" spans="1:30" s="51" customFormat="1" hidden="1" outlineLevel="1">
      <c r="A2497" s="56"/>
      <c r="B2497" s="111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13797.234144804619</v>
      </c>
      <c r="I2497" s="54">
        <f ca="1">VLOOKUP(CONCATENATE($F2497," ",$G2497),AllocFactorMatrix,(I$4+1),FALSE)*$E2501</f>
        <v>9221.2800382854748</v>
      </c>
      <c r="J2497" s="54">
        <f ca="1">VLOOKUP(CONCATENATE($F2497," ",$G2497),AllocFactorMatrix,(J$4+1),FALSE)*$E2501</f>
        <v>434.66706851261631</v>
      </c>
      <c r="K2497" s="54">
        <f ca="1">VLOOKUP(CONCATENATE($F2497," ",$G2497),AllocFactorMatrix,(K$4+1),FALSE)*$E2501</f>
        <v>1578.3028027483895</v>
      </c>
      <c r="L2497" s="54">
        <f ca="1">VLOOKUP(CONCATENATE($F2497," ",$G2497),AllocFactorMatrix,(L$4+1),FALSE)*$E2501</f>
        <v>48.777769198681312</v>
      </c>
      <c r="M2497" s="54">
        <f ca="1">VLOOKUP(CONCATENATE($F2497," ",$G2497),AllocFactorMatrix,(M$4+1),FALSE)*$E2501</f>
        <v>0</v>
      </c>
      <c r="N2497" s="54">
        <f t="shared" ca="1" si="1247"/>
        <v>1627.0805719470709</v>
      </c>
      <c r="O2497" s="54">
        <f ca="1">VLOOKUP(CONCATENATE($F2497," ",$G2497),AllocFactorMatrix,(O$4+1),FALSE)*$E2501</f>
        <v>1183.4512383189995</v>
      </c>
      <c r="P2497" s="54">
        <f ca="1">VLOOKUP(CONCATENATE($F2497," ",$G2497),AllocFactorMatrix,(P$4+1),FALSE)*$E2501</f>
        <v>220.41787277610177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1403.8691110951013</v>
      </c>
      <c r="T2497" s="54">
        <f ca="1">VLOOKUP(CONCATENATE($F2497," ",$G2497),AllocFactorMatrix,(T$4+1),FALSE)*$E2501</f>
        <v>42.189307340513004</v>
      </c>
      <c r="U2497" s="54">
        <f ca="1">VLOOKUP(CONCATENATE($F2497," ",$G2497),AllocFactorMatrix,(U$4+1),FALSE)*$E2501</f>
        <v>680.41805949281922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722.60736683333221</v>
      </c>
      <c r="Y2497" s="54">
        <f ca="1">VLOOKUP(CONCATENATE($F2497," ",$G2497),AllocFactorMatrix,(Y$4+1),FALSE)*$E2501</f>
        <v>356.86493458269723</v>
      </c>
      <c r="Z2497" s="54">
        <f ca="1">VLOOKUP(CONCATENATE($F2497," ",$G2497),AllocFactorMatrix,(Z$4+1),FALSE)*$E2501</f>
        <v>5.953904061161797</v>
      </c>
      <c r="AA2497" s="54">
        <f t="shared" ca="1" si="1248"/>
        <v>362.81883864385901</v>
      </c>
      <c r="AB2497" s="54">
        <f ca="1">VLOOKUP(CONCATENATE($F2497," ",$G2497),AllocFactorMatrix,(AB$4+1),FALSE)*$E2501</f>
        <v>4.8236599126728477</v>
      </c>
      <c r="AC2497" s="54">
        <f ca="1">VLOOKUP(CONCATENATE($F2497," ",$G2497),AllocFactorMatrix,(AC$4+1),FALSE)*$E2501</f>
        <v>16.525188711802016</v>
      </c>
      <c r="AD2497" s="54">
        <f ca="1">VLOOKUP(CONCATENATE($F2497," ",$G2497),AllocFactorMatrix,(AD$4+1),FALSE)*$E2501</f>
        <v>3.5623008626916643</v>
      </c>
    </row>
    <row r="2498" spans="1:30" s="51" customFormat="1" hidden="1" outlineLevel="1">
      <c r="A2498" s="56"/>
      <c r="B2498" s="111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7099.8536982909472</v>
      </c>
      <c r="I2498" s="54">
        <f ca="1">VLOOKUP(CONCATENATE($F2498," ",$G2498),AllocFactorMatrix,(I$4+1),FALSE)*$E2501</f>
        <v>5308.5709163867314</v>
      </c>
      <c r="J2498" s="54">
        <f ca="1">VLOOKUP(CONCATENATE($F2498," ",$G2498),AllocFactorMatrix,(J$4+1),FALSE)*$E2501</f>
        <v>255.92789577029598</v>
      </c>
      <c r="K2498" s="54">
        <f ca="1">VLOOKUP(CONCATENATE($F2498," ",$G2498),AllocFactorMatrix,(K$4+1),FALSE)*$E2501</f>
        <v>772.24111627203513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772.24111627203513</v>
      </c>
      <c r="O2498" s="54">
        <f ca="1">VLOOKUP(CONCATENATE($F2498," ",$G2498),AllocFactorMatrix,(O$4+1),FALSE)*$E2501</f>
        <v>492.07504503478719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492.07504503478719</v>
      </c>
      <c r="T2498" s="54">
        <f ca="1">VLOOKUP(CONCATENATE($F2498," ",$G2498),AllocFactorMatrix,(T$4+1),FALSE)*$E2501</f>
        <v>13.304676910032372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13.304676910032372</v>
      </c>
      <c r="Y2498" s="54">
        <f ca="1">VLOOKUP(CONCATENATE($F2498," ",$G2498),AllocFactorMatrix,(Y$4+1),FALSE)*$E2501</f>
        <v>181.49897361515306</v>
      </c>
      <c r="Z2498" s="54">
        <f ca="1">VLOOKUP(CONCATENATE($F2498," ",$G2498),AllocFactorMatrix,(Z$4+1),FALSE)*$E2501</f>
        <v>0</v>
      </c>
      <c r="AA2498" s="54">
        <f t="shared" ca="1" si="1248"/>
        <v>181.49897361515306</v>
      </c>
      <c r="AB2498" s="54">
        <f ca="1">VLOOKUP(CONCATENATE($F2498," ",$G2498),AllocFactorMatrix,(AB$4+1),FALSE)*$E2501</f>
        <v>1.8834206878085749</v>
      </c>
      <c r="AC2498" s="54">
        <f ca="1">VLOOKUP(CONCATENATE($F2498," ",$G2498),AllocFactorMatrix,(AC$4+1),FALSE)*$E2501</f>
        <v>63.949376276823486</v>
      </c>
      <c r="AD2498" s="54">
        <f ca="1">VLOOKUP(CONCATENATE($F2498," ",$G2498),AllocFactorMatrix,(AD$4+1),FALSE)*$E2501</f>
        <v>10.402277337281207</v>
      </c>
    </row>
    <row r="2499" spans="1:30" s="51" customFormat="1" hidden="1" outlineLevel="1">
      <c r="A2499" s="56"/>
      <c r="B2499" s="111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218.2273579497579</v>
      </c>
      <c r="I2499" s="54">
        <f ca="1">VLOOKUP(CONCATENATE($F2499," ",$G2499),AllocFactorMatrix,(I$4+1),FALSE)*$E2501</f>
        <v>81.884816207420315</v>
      </c>
      <c r="J2499" s="54">
        <f ca="1">VLOOKUP(CONCATENATE($F2499," ",$G2499),AllocFactorMatrix,(J$4+1),FALSE)*$E2501</f>
        <v>5.306665213114691</v>
      </c>
      <c r="K2499" s="54">
        <f ca="1">VLOOKUP(CONCATENATE($F2499," ",$G2499),AllocFactorMatrix,(K$4+1),FALSE)*$E2501</f>
        <v>17.804437052307836</v>
      </c>
      <c r="L2499" s="54">
        <f ca="1">VLOOKUP(CONCATENATE($F2499," ",$G2499),AllocFactorMatrix,(L$4+1),FALSE)*$E2501</f>
        <v>0.56586542975015353</v>
      </c>
      <c r="M2499" s="54">
        <f ca="1">VLOOKUP(CONCATENATE($F2499," ",$G2499),AllocFactorMatrix,(M$4+1),FALSE)*$E2501</f>
        <v>5.2166177537276842E-2</v>
      </c>
      <c r="N2499" s="54">
        <f t="shared" ca="1" si="1247"/>
        <v>18.422468659595268</v>
      </c>
      <c r="O2499" s="54">
        <f ca="1">VLOOKUP(CONCATENATE($F2499," ",$G2499),AllocFactorMatrix,(O$4+1),FALSE)*$E2501</f>
        <v>16.232553690507341</v>
      </c>
      <c r="P2499" s="54">
        <f ca="1">VLOOKUP(CONCATENATE($F2499," ",$G2499),AllocFactorMatrix,(P$4+1),FALSE)*$E2501</f>
        <v>3.009203112846524</v>
      </c>
      <c r="Q2499" s="54">
        <f ca="1">VLOOKUP(CONCATENATE($F2499," ",$G2499),AllocFactorMatrix,(Q$4+1),FALSE)*$E2501</f>
        <v>1.367304871134621</v>
      </c>
      <c r="R2499" s="54">
        <f ca="1">VLOOKUP(CONCATENATE($F2499," ",$G2499),AllocFactorMatrix,(R$4+1),FALSE)*$E2501</f>
        <v>6.3352892848114337E-2</v>
      </c>
      <c r="S2499" s="54">
        <f t="shared" ca="1" si="1253"/>
        <v>20.672414567336602</v>
      </c>
      <c r="T2499" s="54">
        <f ca="1">VLOOKUP(CONCATENATE($F2499," ",$G2499),AllocFactorMatrix,(T$4+1),FALSE)*$E2501</f>
        <v>0.62206221804792372</v>
      </c>
      <c r="U2499" s="54">
        <f ca="1">VLOOKUP(CONCATENATE($F2499," ",$G2499),AllocFactorMatrix,(U$4+1),FALSE)*$E2501</f>
        <v>10.922480650194718</v>
      </c>
      <c r="V2499" s="54">
        <f ca="1">VLOOKUP(CONCATENATE($F2499," ",$G2499),AllocFactorMatrix,(V$4+1),FALSE)*$E2501</f>
        <v>62.013310348690894</v>
      </c>
      <c r="W2499" s="54">
        <f ca="1">VLOOKUP(CONCATENATE($F2499," ",$G2499),AllocFactorMatrix,(W$4+1),FALSE)*$E2501</f>
        <v>11.7653763737597</v>
      </c>
      <c r="X2499" s="54">
        <f t="shared" ca="1" si="1254"/>
        <v>85.323229590693245</v>
      </c>
      <c r="Y2499" s="54">
        <f ca="1">VLOOKUP(CONCATENATE($F2499," ",$G2499),AllocFactorMatrix,(Y$4+1),FALSE)*$E2501</f>
        <v>4.3978881002468615</v>
      </c>
      <c r="Z2499" s="54">
        <f ca="1">VLOOKUP(CONCATENATE($F2499," ",$G2499),AllocFactorMatrix,(Z$4+1),FALSE)*$E2501</f>
        <v>7.1590607359004993E-2</v>
      </c>
      <c r="AA2499" s="54">
        <f t="shared" ca="1" si="1248"/>
        <v>4.4694787076058669</v>
      </c>
      <c r="AB2499" s="54">
        <f ca="1">VLOOKUP(CONCATENATE($F2499," ",$G2499),AllocFactorMatrix,(AB$4+1),FALSE)*$E2501</f>
        <v>7.9853563732929719E-2</v>
      </c>
      <c r="AC2499" s="54">
        <f ca="1">VLOOKUP(CONCATENATE($F2499," ",$G2499),AllocFactorMatrix,(AC$4+1),FALSE)*$E2501</f>
        <v>1.7267263853140076</v>
      </c>
      <c r="AD2499" s="54">
        <f ca="1">VLOOKUP(CONCATENATE($F2499," ",$G2499),AllocFactorMatrix,(AD$4+1),FALSE)*$E2501</f>
        <v>0.34170505494494774</v>
      </c>
    </row>
    <row r="2500" spans="1:30" s="51" customFormat="1" hidden="1" outlineLevel="1">
      <c r="A2500" s="56"/>
      <c r="B2500" s="111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3417.7700414718038</v>
      </c>
      <c r="I2500" s="54">
        <f ca="1">VLOOKUP(CONCATENATE($F2500," ",$G2500),AllocFactorMatrix,(I$4+1),FALSE)*$E2501</f>
        <v>1598.2813841310451</v>
      </c>
      <c r="J2500" s="54">
        <f ca="1">VLOOKUP(CONCATENATE($F2500," ",$G2500),AllocFactorMatrix,(J$4+1),FALSE)*$E2501</f>
        <v>418.72325984450947</v>
      </c>
      <c r="K2500" s="54">
        <f ca="1">VLOOKUP(CONCATENATE($F2500," ",$G2500),AllocFactorMatrix,(K$4+1),FALSE)*$E2501</f>
        <v>118.86353151547993</v>
      </c>
      <c r="L2500" s="54">
        <f ca="1">VLOOKUP(CONCATENATE($F2500," ",$G2500),AllocFactorMatrix,(L$4+1),FALSE)*$E2501</f>
        <v>38.368490740829387</v>
      </c>
      <c r="M2500" s="54">
        <f ca="1">VLOOKUP(CONCATENATE($F2500," ",$G2500),AllocFactorMatrix,(M$4+1),FALSE)*$E2501</f>
        <v>6.2279787373517603</v>
      </c>
      <c r="N2500" s="54">
        <f t="shared" ca="1" si="1247"/>
        <v>163.46000099366108</v>
      </c>
      <c r="O2500" s="54">
        <f ca="1">VLOOKUP(CONCATENATE($F2500," ",$G2500),AllocFactorMatrix,(O$4+1),FALSE)*$E2501</f>
        <v>33.731738848786719</v>
      </c>
      <c r="P2500" s="54">
        <f ca="1">VLOOKUP(CONCATENATE($F2500," ",$G2500),AllocFactorMatrix,(P$4+1),FALSE)*$E2501</f>
        <v>9.9883868858034059</v>
      </c>
      <c r="Q2500" s="54">
        <f ca="1">VLOOKUP(CONCATENATE($F2500," ",$G2500),AllocFactorMatrix,(Q$4+1),FALSE)*$E2501</f>
        <v>21.697143109892878</v>
      </c>
      <c r="R2500" s="54">
        <f ca="1">VLOOKUP(CONCATENATE($F2500," ",$G2500),AllocFactorMatrix,(R$4+1),FALSE)*$E2501</f>
        <v>3.8127075456412669</v>
      </c>
      <c r="S2500" s="54">
        <f t="shared" ca="1" si="1253"/>
        <v>69.229976390124278</v>
      </c>
      <c r="T2500" s="54">
        <f ca="1">VLOOKUP(CONCATENATE($F2500," ",$G2500),AllocFactorMatrix,(T$4+1),FALSE)*$E2501</f>
        <v>0.23216406774474907</v>
      </c>
      <c r="U2500" s="54">
        <f ca="1">VLOOKUP(CONCATENATE($F2500," ",$G2500),AllocFactorMatrix,(U$4+1),FALSE)*$E2501</f>
        <v>5.9259008246171758</v>
      </c>
      <c r="V2500" s="54">
        <f ca="1">VLOOKUP(CONCATENATE($F2500," ",$G2500),AllocFactorMatrix,(V$4+1),FALSE)*$E2501</f>
        <v>31.907961396027286</v>
      </c>
      <c r="W2500" s="54">
        <f ca="1">VLOOKUP(CONCATENATE($F2500," ",$G2500),AllocFactorMatrix,(W$4+1),FALSE)*$E2501</f>
        <v>5.7191245169905818</v>
      </c>
      <c r="X2500" s="54">
        <f t="shared" ca="1" si="1254"/>
        <v>43.785150805379793</v>
      </c>
      <c r="Y2500" s="54">
        <f ca="1">VLOOKUP(CONCATENATE($F2500," ",$G2500),AllocFactorMatrix,(Y$4+1),FALSE)*$E2501</f>
        <v>9.3378003686791988</v>
      </c>
      <c r="Z2500" s="54">
        <f ca="1">VLOOKUP(CONCATENATE($F2500," ",$G2500),AllocFactorMatrix,(Z$4+1),FALSE)*$E2501</f>
        <v>0.16927457853570732</v>
      </c>
      <c r="AA2500" s="54">
        <f t="shared" ca="1" si="1248"/>
        <v>9.5070749472149068</v>
      </c>
      <c r="AB2500" s="54">
        <f ca="1">VLOOKUP(CONCATENATE($F2500," ",$G2500),AllocFactorMatrix,(AB$4+1),FALSE)*$E2501</f>
        <v>0.17528566992647868</v>
      </c>
      <c r="AC2500" s="54">
        <f ca="1">VLOOKUP(CONCATENATE($F2500," ",$G2500),AllocFactorMatrix,(AC$4+1),FALSE)*$E2501</f>
        <v>993.01442829166569</v>
      </c>
      <c r="AD2500" s="54">
        <f ca="1">VLOOKUP(CONCATENATE($F2500," ",$G2500),AllocFactorMatrix,(AD$4+1),FALSE)*$E2501</f>
        <v>121.59348039827749</v>
      </c>
    </row>
    <row r="2501" spans="1:30" s="51" customFormat="1" collapsed="1">
      <c r="A2501" s="56"/>
      <c r="B2501" s="111"/>
      <c r="C2501" s="55"/>
      <c r="D2501" s="98" t="s">
        <v>429</v>
      </c>
      <c r="E2501" s="61">
        <v>67056</v>
      </c>
      <c r="F2501" s="97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37138.894781782452</v>
      </c>
      <c r="J2501" s="54">
        <f ca="1">VLOOKUP(CONCATENATE($F2501," ",$G2501),AllocFactorMatrix,(J$4+1),FALSE)*$E2501</f>
        <v>2147.4978654031192</v>
      </c>
      <c r="K2501" s="54">
        <f ca="1">VLOOKUP(CONCATENATE($F2501," ",$G2501),AllocFactorMatrix,(K$4+1),FALSE)*$E2501</f>
        <v>6268.8006013766872</v>
      </c>
      <c r="L2501" s="54">
        <f ca="1">VLOOKUP(CONCATENATE($F2501," ",$G2501),AllocFactorMatrix,(L$4+1),FALSE)*$E2501</f>
        <v>206.59212750627165</v>
      </c>
      <c r="M2501" s="54">
        <f ca="1">VLOOKUP(CONCATENATE($F2501," ",$G2501),AllocFactorMatrix,(M$4+1),FALSE)*$E2501</f>
        <v>17.672622390810524</v>
      </c>
      <c r="N2501" s="54">
        <f t="shared" ca="1" si="1247"/>
        <v>6493.0653512737699</v>
      </c>
      <c r="O2501" s="54">
        <f ca="1">VLOOKUP(CONCATENATE($F2501," ",$G2501),AllocFactorMatrix,(O$4+1),FALSE)*$E2501</f>
        <v>4598.8936048664618</v>
      </c>
      <c r="P2501" s="54">
        <f ca="1">VLOOKUP(CONCATENATE($F2501," ",$G2501),AllocFactorMatrix,(P$4+1),FALSE)*$E2501</f>
        <v>768.73059642742999</v>
      </c>
      <c r="Q2501" s="54">
        <f ca="1">VLOOKUP(CONCATENATE($F2501," ",$G2501),AllocFactorMatrix,(Q$4+1),FALSE)*$E2501</f>
        <v>270.130617862664</v>
      </c>
      <c r="R2501" s="54">
        <f ca="1">VLOOKUP(CONCATENATE($F2501," ",$G2501),AllocFactorMatrix,(R$4+1),FALSE)*$E2501</f>
        <v>14.020381055777982</v>
      </c>
      <c r="S2501" s="54">
        <f t="shared" ca="1" si="1253"/>
        <v>5651.7752002123334</v>
      </c>
      <c r="T2501" s="54">
        <f ca="1">VLOOKUP(CONCATENATE($F2501," ",$G2501),AllocFactorMatrix,(T$4+1),FALSE)*$E2501</f>
        <v>156.72076523655505</v>
      </c>
      <c r="U2501" s="54">
        <f ca="1">VLOOKUP(CONCATENATE($F2501," ",$G2501),AllocFactorMatrix,(U$4+1),FALSE)*$E2501</f>
        <v>2339.8851296142029</v>
      </c>
      <c r="V2501" s="54">
        <f ca="1">VLOOKUP(CONCATENATE($F2501," ",$G2501),AllocFactorMatrix,(V$4+1),FALSE)*$E2501</f>
        <v>8961.8891432257642</v>
      </c>
      <c r="W2501" s="54">
        <f ca="1">VLOOKUP(CONCATENATE($F2501," ",$G2501),AllocFactorMatrix,(W$4+1),FALSE)*$E2501</f>
        <v>1479.2333794258034</v>
      </c>
      <c r="X2501" s="54">
        <f t="shared" ca="1" si="1254"/>
        <v>12937.728417502325</v>
      </c>
      <c r="Y2501" s="54">
        <f ca="1">VLOOKUP(CONCATENATE($F2501," ",$G2501),AllocFactorMatrix,(Y$4+1),FALSE)*$E2501</f>
        <v>1433.3271073303065</v>
      </c>
      <c r="Z2501" s="54">
        <f ca="1">VLOOKUP(CONCATENATE($F2501," ",$G2501),AllocFactorMatrix,(Z$4+1),FALSE)*$E2501</f>
        <v>20.9503412596037</v>
      </c>
      <c r="AA2501" s="54">
        <f t="shared" ca="1" si="1248"/>
        <v>1454.2774485899101</v>
      </c>
      <c r="AB2501" s="54">
        <f ca="1">VLOOKUP(CONCATENATE($F2501," ",$G2501),AllocFactorMatrix,(AB$4+1),FALSE)*$E2501</f>
        <v>18.419499249750086</v>
      </c>
      <c r="AC2501" s="54">
        <f ca="1">VLOOKUP(CONCATENATE($F2501," ",$G2501),AllocFactorMatrix,(AC$4+1),FALSE)*$E2501</f>
        <v>1077.8695842218906</v>
      </c>
      <c r="AD2501" s="54">
        <f ca="1">VLOOKUP(CONCATENATE($F2501," ",$G2501),AllocFactorMatrix,(AD$4+1),FALSE)*$E2501</f>
        <v>136.47185176445362</v>
      </c>
    </row>
    <row r="2502" spans="1:30" s="51" customFormat="1" hidden="1" outlineLevel="1">
      <c r="A2502" s="56"/>
      <c r="B2502" s="111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142858.48389828249</v>
      </c>
      <c r="I2502" s="54">
        <f ca="1">VLOOKUP(CONCATENATE($F2502," ",$G2502),AllocFactorMatrix,(I$4+1),FALSE)*$E2509</f>
        <v>70369.659210754937</v>
      </c>
      <c r="J2502" s="54">
        <f ca="1">VLOOKUP(CONCATENATE($F2502," ",$G2502),AllocFactorMatrix,(J$4+1),FALSE)*$E2509</f>
        <v>3478.6237013413488</v>
      </c>
      <c r="K2502" s="54">
        <f ca="1">VLOOKUP(CONCATENATE($F2502," ",$G2502),AllocFactorMatrix,(K$4+1),FALSE)*$E2509</f>
        <v>12741.999255357368</v>
      </c>
      <c r="L2502" s="54">
        <f ca="1">VLOOKUP(CONCATENATE($F2502," ",$G2502),AllocFactorMatrix,(L$4+1),FALSE)*$E2509</f>
        <v>401.07289739330656</v>
      </c>
      <c r="M2502" s="54">
        <f ca="1">VLOOKUP(CONCATENATE($F2502," ",$G2502),AllocFactorMatrix,(M$4+1),FALSE)*$E2509</f>
        <v>37.611332951494155</v>
      </c>
      <c r="N2502" s="54">
        <f t="shared" ca="1" si="1247"/>
        <v>13180.683485702169</v>
      </c>
      <c r="O2502" s="54">
        <f ca="1">VLOOKUP(CONCATENATE($F2502," ",$G2502),AllocFactorMatrix,(O$4+1),FALSE)*$E2509</f>
        <v>9685.9015891978215</v>
      </c>
      <c r="P2502" s="54">
        <f ca="1">VLOOKUP(CONCATENATE($F2502," ",$G2502),AllocFactorMatrix,(P$4+1),FALSE)*$E2509</f>
        <v>1804.7656546223293</v>
      </c>
      <c r="Q2502" s="54">
        <f ca="1">VLOOKUP(CONCATENATE($F2502," ",$G2502),AllocFactorMatrix,(Q$4+1),FALSE)*$E2509</f>
        <v>815.53999458647502</v>
      </c>
      <c r="R2502" s="54">
        <f ca="1">VLOOKUP(CONCATENATE($F2502," ",$G2502),AllocFactorMatrix,(R$4+1),FALSE)*$E2509</f>
        <v>36.673921938628325</v>
      </c>
      <c r="S2502" s="54">
        <f ca="1">SUBTOTAL(9,O2502:R2502)</f>
        <v>12342.881160345256</v>
      </c>
      <c r="T2502" s="54">
        <f ca="1">VLOOKUP(CONCATENATE($F2502," ",$G2502),AllocFactorMatrix,(T$4+1),FALSE)*$E2509</f>
        <v>338.35335138592819</v>
      </c>
      <c r="U2502" s="54">
        <f ca="1">VLOOKUP(CONCATENATE($F2502," ",$G2502),AllocFactorMatrix,(U$4+1),FALSE)*$E2509</f>
        <v>5537.0949461631399</v>
      </c>
      <c r="V2502" s="54">
        <f ca="1">VLOOKUP(CONCATENATE($F2502," ",$G2502),AllocFactorMatrix,(V$4+1),FALSE)*$E2509</f>
        <v>29263.702374225209</v>
      </c>
      <c r="W2502" s="54">
        <f ca="1">VLOOKUP(CONCATENATE($F2502," ",$G2502),AllocFactorMatrix,(W$4+1),FALSE)*$E2509</f>
        <v>5284.5396244584135</v>
      </c>
      <c r="X2502" s="54">
        <f ca="1">SUBTOTAL(9,T2502:W2502)</f>
        <v>40423.690296232686</v>
      </c>
      <c r="Y2502" s="54">
        <f ca="1">VLOOKUP(CONCATENATE($F2502," ",$G2502),AllocFactorMatrix,(Y$4+1),FALSE)*$E2509</f>
        <v>2974.5250084489753</v>
      </c>
      <c r="Z2502" s="54">
        <f ca="1">VLOOKUP(CONCATENATE($F2502," ",$G2502),AllocFactorMatrix,(Z$4+1),FALSE)*$E2509</f>
        <v>49.822156892317018</v>
      </c>
      <c r="AA2502" s="54">
        <f t="shared" ca="1" si="1248"/>
        <v>3024.3471653412921</v>
      </c>
      <c r="AB2502" s="54">
        <f ca="1">VLOOKUP(CONCATENATE($F2502," ",$G2502),AllocFactorMatrix,(AB$4+1),FALSE)*$E2509</f>
        <v>38.59887856482208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1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75718.141814379036</v>
      </c>
      <c r="I2503" s="54">
        <f ca="1">VLOOKUP(CONCATENATE($F2503," ",$G2503),AllocFactorMatrix,(I$4+1),FALSE)*$E2509</f>
        <v>37297.468726766499</v>
      </c>
      <c r="J2503" s="54">
        <f ca="1">VLOOKUP(CONCATENATE($F2503," ",$G2503),AllocFactorMatrix,(J$4+1),FALSE)*$E2509</f>
        <v>1843.7471513737037</v>
      </c>
      <c r="K2503" s="54">
        <f ca="1">VLOOKUP(CONCATENATE($F2503," ",$G2503),AllocFactorMatrix,(K$4+1),FALSE)*$E2509</f>
        <v>6753.5401488847838</v>
      </c>
      <c r="L2503" s="54">
        <f ca="1">VLOOKUP(CONCATENATE($F2503," ",$G2503),AllocFactorMatrix,(L$4+1),FALSE)*$E2509</f>
        <v>212.5774661332199</v>
      </c>
      <c r="M2503" s="54">
        <f ca="1">VLOOKUP(CONCATENATE($F2503," ",$G2503),AllocFactorMatrix,(M$4+1),FALSE)*$E2509</f>
        <v>19.934834561710623</v>
      </c>
      <c r="N2503" s="54">
        <f t="shared" ca="1" si="1247"/>
        <v>6986.0524495797144</v>
      </c>
      <c r="O2503" s="54">
        <f ca="1">VLOOKUP(CONCATENATE($F2503," ",$G2503),AllocFactorMatrix,(O$4+1),FALSE)*$E2509</f>
        <v>5133.741099010902</v>
      </c>
      <c r="P2503" s="54">
        <f ca="1">VLOOKUP(CONCATENATE($F2503," ",$G2503),AllocFactorMatrix,(P$4+1),FALSE)*$E2509</f>
        <v>956.56553289277247</v>
      </c>
      <c r="Q2503" s="54">
        <f ca="1">VLOOKUP(CONCATENATE($F2503," ",$G2503),AllocFactorMatrix,(Q$4+1),FALSE)*$E2509</f>
        <v>432.25415306356234</v>
      </c>
      <c r="R2503" s="54">
        <f ca="1">VLOOKUP(CONCATENATE($F2503," ",$G2503),AllocFactorMatrix,(R$4+1),FALSE)*$E2509</f>
        <v>19.4379860856966</v>
      </c>
      <c r="S2503" s="54">
        <f t="shared" ref="S2503:S2509" ca="1" si="1255">SUBTOTAL(9,O2503:R2503)</f>
        <v>6541.998771052934</v>
      </c>
      <c r="T2503" s="54">
        <f ca="1">VLOOKUP(CONCATENATE($F2503," ",$G2503),AllocFactorMatrix,(T$4+1),FALSE)*$E2509</f>
        <v>179.33472583855513</v>
      </c>
      <c r="U2503" s="54">
        <f ca="1">VLOOKUP(CONCATENATE($F2503," ",$G2503),AllocFactorMatrix,(U$4+1),FALSE)*$E2509</f>
        <v>2934.7822329668625</v>
      </c>
      <c r="V2503" s="54">
        <f ca="1">VLOOKUP(CONCATENATE($F2503," ",$G2503),AllocFactorMatrix,(V$4+1),FALSE)*$E2509</f>
        <v>15510.40656404449</v>
      </c>
      <c r="W2503" s="54">
        <f ca="1">VLOOKUP(CONCATENATE($F2503," ",$G2503),AllocFactorMatrix,(W$4+1),FALSE)*$E2509</f>
        <v>2800.9223518944127</v>
      </c>
      <c r="X2503" s="54">
        <f t="shared" ref="X2503:X2509" ca="1" si="1256">SUBTOTAL(9,T2503:W2503)</f>
        <v>21425.44587474432</v>
      </c>
      <c r="Y2503" s="54">
        <f ca="1">VLOOKUP(CONCATENATE($F2503," ",$G2503),AllocFactorMatrix,(Y$4+1),FALSE)*$E2509</f>
        <v>1576.5637452832038</v>
      </c>
      <c r="Z2503" s="54">
        <f ca="1">VLOOKUP(CONCATENATE($F2503," ",$G2503),AllocFactorMatrix,(Z$4+1),FALSE)*$E2509</f>
        <v>26.406840098882331</v>
      </c>
      <c r="AA2503" s="54">
        <f t="shared" ca="1" si="1248"/>
        <v>1602.9705853820863</v>
      </c>
      <c r="AB2503" s="54">
        <f ca="1">VLOOKUP(CONCATENATE($F2503," ",$G2503),AllocFactorMatrix,(AB$4+1),FALSE)*$E2509</f>
        <v>20.458255479794651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1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16633.002592228797</v>
      </c>
      <c r="I2504" s="54">
        <f ca="1">VLOOKUP(CONCATENATE($F2504," ",$G2504),AllocFactorMatrix,(I$4+1),FALSE)*$E2509</f>
        <v>8098.0672638557216</v>
      </c>
      <c r="J2504" s="54">
        <f ca="1">VLOOKUP(CONCATENATE($F2504," ",$G2504),AllocFactorMatrix,(J$4+1),FALSE)*$E2509</f>
        <v>390.82331968337024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43.917944643373644</v>
      </c>
      <c r="M2504" s="54">
        <f ca="1">VLOOKUP(CONCATENATE($F2504," ",$G2504),AllocFactorMatrix,(M$4+1),FALSE)*$E2509</f>
        <v>5.4697477378020647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199.69051879378296</v>
      </c>
      <c r="Q2504" s="54">
        <f ca="1">VLOOKUP(CONCATENATE($F2504," ",$G2504),AllocFactorMatrix,(Q$4+1),FALSE)*$E2509</f>
        <v>118.818238071862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37.50884231160888</v>
      </c>
      <c r="U2504" s="54">
        <f ca="1">VLOOKUP(CONCATENATE($F2504," ",$G2504),AllocFactorMatrix,(U$4+1),FALSE)*$E2509</f>
        <v>614.04116411428117</v>
      </c>
      <c r="V2504" s="54">
        <f ca="1">VLOOKUP(CONCATENATE($F2504," ",$G2504),AllocFactorMatrix,(V$4+1),FALSE)*$E2509</f>
        <v>4277.8302048182595</v>
      </c>
      <c r="W2504" s="54">
        <f ca="1">VLOOKUP(CONCATENATE($F2504," ",$G2504),AllocFactorMatrix,(W$4+1),FALSE)*$E2509</f>
        <v>0</v>
      </c>
      <c r="X2504" s="54">
        <f t="shared" ca="1" si="1256"/>
        <v>4929.3802112441499</v>
      </c>
      <c r="Y2504" s="54">
        <f ca="1">VLOOKUP(CONCATENATE($F2504," ",$G2504),AllocFactorMatrix,(Y$4+1),FALSE)*$E2509</f>
        <v>323.29947711547948</v>
      </c>
      <c r="Z2504" s="54">
        <f ca="1">VLOOKUP(CONCATENATE($F2504," ",$G2504),AllocFactorMatrix,(Z$4+1),FALSE)*$E2509</f>
        <v>5.3894110669295534</v>
      </c>
      <c r="AA2504" s="54">
        <f t="shared" ca="1" si="1248"/>
        <v>328.68888818240902</v>
      </c>
      <c r="AB2504" s="54">
        <f ca="1">VLOOKUP(CONCATENATE($F2504," ",$G2504),AllocFactorMatrix,(AB$4+1),FALSE)*$E2509</f>
        <v>4.3172241831786158</v>
      </c>
      <c r="AC2504" s="54">
        <f ca="1">VLOOKUP(CONCATENATE($F2504," ",$G2504),AllocFactorMatrix,(AC$4+1),FALSE)*$E2509</f>
        <v>14.679485153249699</v>
      </c>
      <c r="AD2504" s="54">
        <f ca="1">VLOOKUP(CONCATENATE($F2504," ",$G2504),AllocFactorMatrix,(AD$4+1),FALSE)*$E2509</f>
        <v>3.1644263516303615</v>
      </c>
    </row>
    <row r="2505" spans="1:30" s="51" customFormat="1" hidden="1" outlineLevel="1">
      <c r="A2505" s="56"/>
      <c r="B2505" s="111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76317.494540140004</v>
      </c>
      <c r="I2505" s="54">
        <f ca="1">VLOOKUP(CONCATENATE($F2505," ",$G2505),AllocFactorMatrix,(I$4+1),FALSE)*$E2509</f>
        <v>51006.236582565376</v>
      </c>
      <c r="J2505" s="54">
        <f ca="1">VLOOKUP(CONCATENATE($F2505," ",$G2505),AllocFactorMatrix,(J$4+1),FALSE)*$E2509</f>
        <v>2404.3008388374351</v>
      </c>
      <c r="K2505" s="54">
        <f ca="1">VLOOKUP(CONCATENATE($F2505," ",$G2505),AllocFactorMatrix,(K$4+1),FALSE)*$E2509</f>
        <v>8730.1639058429955</v>
      </c>
      <c r="L2505" s="54">
        <f ca="1">VLOOKUP(CONCATENATE($F2505," ",$G2505),AllocFactorMatrix,(L$4+1),FALSE)*$E2509</f>
        <v>269.80749151831429</v>
      </c>
      <c r="M2505" s="54">
        <f ca="1">VLOOKUP(CONCATENATE($F2505," ",$G2505),AllocFactorMatrix,(M$4+1),FALSE)*$E2509</f>
        <v>0</v>
      </c>
      <c r="N2505" s="54">
        <f t="shared" ca="1" si="1247"/>
        <v>8999.9713973613107</v>
      </c>
      <c r="O2505" s="54">
        <f ca="1">VLOOKUP(CONCATENATE($F2505," ",$G2505),AllocFactorMatrix,(O$4+1),FALSE)*$E2509</f>
        <v>6546.09702720321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7765.3080390329742</v>
      </c>
      <c r="T2505" s="54">
        <f ca="1">VLOOKUP(CONCATENATE($F2505," ",$G2505),AllocFactorMatrix,(T$4+1),FALSE)*$E2509</f>
        <v>233.36432496684887</v>
      </c>
      <c r="U2505" s="54">
        <f ca="1">VLOOKUP(CONCATENATE($F2505," ",$G2505),AllocFactorMatrix,(U$4+1),FALSE)*$E2509</f>
        <v>3763.6384941622086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3997.0028191290576</v>
      </c>
      <c r="Y2505" s="54">
        <f ca="1">VLOOKUP(CONCATENATE($F2505," ",$G2505),AllocFactorMatrix,(Y$4+1),FALSE)*$E2509</f>
        <v>1973.9490836167204</v>
      </c>
      <c r="Z2505" s="54">
        <f ca="1">VLOOKUP(CONCATENATE($F2505," ",$G2505),AllocFactorMatrix,(Z$4+1),FALSE)*$E2509</f>
        <v>32.933197763504879</v>
      </c>
      <c r="AA2505" s="54">
        <f t="shared" ca="1" si="1248"/>
        <v>2006.8822813802253</v>
      </c>
      <c r="AB2505" s="54">
        <f ca="1">VLOOKUP(CONCATENATE($F2505," ",$G2505),AllocFactorMatrix,(AB$4+1),FALSE)*$E2509</f>
        <v>26.681408402967648</v>
      </c>
      <c r="AC2505" s="54">
        <f ca="1">VLOOKUP(CONCATENATE($F2505," ",$G2505),AllocFactorMatrix,(AC$4+1),FALSE)*$E2509</f>
        <v>91.406798351873022</v>
      </c>
      <c r="AD2505" s="54">
        <f ca="1">VLOOKUP(CONCATENATE($F2505," ",$G2505),AllocFactorMatrix,(AD$4+1),FALSE)*$E2509</f>
        <v>19.704375078767416</v>
      </c>
    </row>
    <row r="2506" spans="1:30" s="51" customFormat="1" hidden="1" outlineLevel="1">
      <c r="A2506" s="56"/>
      <c r="B2506" s="111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39271.859864692109</v>
      </c>
      <c r="I2506" s="54">
        <f ca="1">VLOOKUP(CONCATENATE($F2506," ",$G2506),AllocFactorMatrix,(I$4+1),FALSE)*$E2509</f>
        <v>29363.626628011196</v>
      </c>
      <c r="J2506" s="54">
        <f ca="1">VLOOKUP(CONCATENATE($F2506," ",$G2506),AllocFactorMatrix,(J$4+1),FALSE)*$E2509</f>
        <v>1415.6297981993596</v>
      </c>
      <c r="K2506" s="54">
        <f ca="1">VLOOKUP(CONCATENATE($F2506," ",$G2506),AllocFactorMatrix,(K$4+1),FALSE)*$E2509</f>
        <v>4271.5450470886544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4271.5450470886544</v>
      </c>
      <c r="O2506" s="54">
        <f ca="1">VLOOKUP(CONCATENATE($F2506," ",$G2506),AllocFactorMatrix,(O$4+1),FALSE)*$E2509</f>
        <v>2721.8451298749992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2721.8451298749992</v>
      </c>
      <c r="T2506" s="54">
        <f ca="1">VLOOKUP(CONCATENATE($F2506," ",$G2506),AllocFactorMatrix,(T$4+1),FALSE)*$E2509</f>
        <v>73.592982244348264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73.592982244348264</v>
      </c>
      <c r="Y2506" s="54">
        <f ca="1">VLOOKUP(CONCATENATE($F2506," ",$G2506),AllocFactorMatrix,(Y$4+1),FALSE)*$E2509</f>
        <v>1003.9364978908679</v>
      </c>
      <c r="Z2506" s="54">
        <f ca="1">VLOOKUP(CONCATENATE($F2506," ",$G2506),AllocFactorMatrix,(Z$4+1),FALSE)*$E2509</f>
        <v>0</v>
      </c>
      <c r="AA2506" s="54">
        <f t="shared" ca="1" si="1248"/>
        <v>1003.9364978908679</v>
      </c>
      <c r="AB2506" s="54">
        <f ca="1">VLOOKUP(CONCATENATE($F2506," ",$G2506),AllocFactorMatrix,(AB$4+1),FALSE)*$E2509</f>
        <v>10.417881334045669</v>
      </c>
      <c r="AC2506" s="54">
        <f ca="1">VLOOKUP(CONCATENATE($F2506," ",$G2506),AllocFactorMatrix,(AC$4+1),FALSE)*$E2509</f>
        <v>353.72714006521232</v>
      </c>
      <c r="AD2506" s="54">
        <f ca="1">VLOOKUP(CONCATENATE($F2506," ",$G2506),AllocFactorMatrix,(AD$4+1),FALSE)*$E2509</f>
        <v>57.538759983421464</v>
      </c>
    </row>
    <row r="2507" spans="1:30" s="51" customFormat="1" hidden="1" outlineLevel="1">
      <c r="A2507" s="56"/>
      <c r="B2507" s="111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1207.0944816944436</v>
      </c>
      <c r="I2507" s="54">
        <f ca="1">VLOOKUP(CONCATENATE($F2507," ",$G2507),AllocFactorMatrix,(I$4+1),FALSE)*$E2509</f>
        <v>452.93454820315071</v>
      </c>
      <c r="J2507" s="54">
        <f ca="1">VLOOKUP(CONCATENATE($F2507," ",$G2507),AllocFactorMatrix,(J$4+1),FALSE)*$E2509</f>
        <v>29.353085493640883</v>
      </c>
      <c r="K2507" s="54">
        <f ca="1">VLOOKUP(CONCATENATE($F2507," ",$G2507),AllocFactorMatrix,(K$4+1),FALSE)*$E2509</f>
        <v>98.482783815147812</v>
      </c>
      <c r="L2507" s="54">
        <f ca="1">VLOOKUP(CONCATENATE($F2507," ",$G2507),AllocFactorMatrix,(L$4+1),FALSE)*$E2509</f>
        <v>3.1300064485513479</v>
      </c>
      <c r="M2507" s="54">
        <f ca="1">VLOOKUP(CONCATENATE($F2507," ",$G2507),AllocFactorMatrix,(M$4+1),FALSE)*$E2509</f>
        <v>0.28855000412385007</v>
      </c>
      <c r="N2507" s="54">
        <f t="shared" ca="1" si="1247"/>
        <v>101.901340267823</v>
      </c>
      <c r="O2507" s="54">
        <f ca="1">VLOOKUP(CONCATENATE($F2507," ",$G2507),AllocFactorMatrix,(O$4+1),FALSE)*$E2509</f>
        <v>89.788128160041893</v>
      </c>
      <c r="P2507" s="54">
        <f ca="1">VLOOKUP(CONCATENATE($F2507," ",$G2507),AllocFactorMatrix,(P$4+1),FALSE)*$E2509</f>
        <v>16.644991287714998</v>
      </c>
      <c r="Q2507" s="54">
        <f ca="1">VLOOKUP(CONCATENATE($F2507," ",$G2507),AllocFactorMatrix,(Q$4+1),FALSE)*$E2509</f>
        <v>7.5630579971577987</v>
      </c>
      <c r="R2507" s="54">
        <f ca="1">VLOOKUP(CONCATENATE($F2507," ",$G2507),AllocFactorMatrix,(R$4+1),FALSE)*$E2509</f>
        <v>0.35042777438539335</v>
      </c>
      <c r="S2507" s="54">
        <f t="shared" ca="1" si="1255"/>
        <v>114.34660521930009</v>
      </c>
      <c r="T2507" s="54">
        <f ca="1">VLOOKUP(CONCATENATE($F2507," ",$G2507),AllocFactorMatrix,(T$4+1),FALSE)*$E2509</f>
        <v>3.4408512192551517</v>
      </c>
      <c r="U2507" s="54">
        <f ca="1">VLOOKUP(CONCATENATE($F2507," ",$G2507),AllocFactorMatrix,(U$4+1),FALSE)*$E2509</f>
        <v>60.41619274105782</v>
      </c>
      <c r="V2507" s="54">
        <f ca="1">VLOOKUP(CONCATENATE($F2507," ",$G2507),AllocFactorMatrix,(V$4+1),FALSE)*$E2509</f>
        <v>343.01805885742198</v>
      </c>
      <c r="W2507" s="54">
        <f ca="1">VLOOKUP(CONCATENATE($F2507," ",$G2507),AllocFactorMatrix,(W$4+1),FALSE)*$E2509</f>
        <v>65.078553987228361</v>
      </c>
      <c r="X2507" s="54">
        <f t="shared" ca="1" si="1256"/>
        <v>471.95365680496332</v>
      </c>
      <c r="Y2507" s="54">
        <f ca="1">VLOOKUP(CONCATENATE($F2507," ",$G2507),AllocFactorMatrix,(Y$4+1),FALSE)*$E2509</f>
        <v>24.326310444265445</v>
      </c>
      <c r="Z2507" s="54">
        <f ca="1">VLOOKUP(CONCATENATE($F2507," ",$G2507),AllocFactorMatrix,(Z$4+1),FALSE)*$E2509</f>
        <v>0.395993554135885</v>
      </c>
      <c r="AA2507" s="54">
        <f t="shared" ca="1" si="1248"/>
        <v>24.72230399840133</v>
      </c>
      <c r="AB2507" s="54">
        <f ca="1">VLOOKUP(CONCATENATE($F2507," ",$G2507),AllocFactorMatrix,(AB$4+1),FALSE)*$E2509</f>
        <v>0.44169895576450574</v>
      </c>
      <c r="AC2507" s="54">
        <f ca="1">VLOOKUP(CONCATENATE($F2507," ",$G2507),AllocFactorMatrix,(AC$4+1),FALSE)*$E2509</f>
        <v>9.5511484476139934</v>
      </c>
      <c r="AD2507" s="54">
        <f ca="1">VLOOKUP(CONCATENATE($F2507," ",$G2507),AllocFactorMatrix,(AD$4+1),FALSE)*$E2509</f>
        <v>1.8900943037861715</v>
      </c>
    </row>
    <row r="2508" spans="1:30" s="51" customFormat="1" hidden="1" outlineLevel="1">
      <c r="A2508" s="56"/>
      <c r="B2508" s="111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18904.922808583102</v>
      </c>
      <c r="I2508" s="54">
        <f ca="1">VLOOKUP(CONCATENATE($F2508," ",$G2508),AllocFactorMatrix,(I$4+1),FALSE)*$E2509</f>
        <v>8840.672668656498</v>
      </c>
      <c r="J2508" s="54">
        <f ca="1">VLOOKUP(CONCATENATE($F2508," ",$G2508),AllocFactorMatrix,(J$4+1),FALSE)*$E2509</f>
        <v>2316.1098638777567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212.23000580368301</v>
      </c>
      <c r="M2508" s="54">
        <f ca="1">VLOOKUP(CONCATENATE($F2508," ",$G2508),AllocFactorMatrix,(M$4+1),FALSE)*$E2509</f>
        <v>34.449203970560113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186.58245329489276</v>
      </c>
      <c r="P2508" s="54">
        <f ca="1">VLOOKUP(CONCATENATE($F2508," ",$G2508),AllocFactorMatrix,(P$4+1),FALSE)*$E2509</f>
        <v>55.249382131356292</v>
      </c>
      <c r="Q2508" s="54">
        <f ca="1">VLOOKUP(CONCATENATE($F2508," ",$G2508),AllocFactorMatrix,(Q$4+1),FALSE)*$E2509</f>
        <v>120.01474958293781</v>
      </c>
      <c r="R2508" s="54">
        <f ca="1">VLOOKUP(CONCATENATE($F2508," ",$G2508),AllocFactorMatrix,(R$4+1),FALSE)*$E2509</f>
        <v>21.089465051022248</v>
      </c>
      <c r="S2508" s="54">
        <f t="shared" ca="1" si="1255"/>
        <v>382.93605006020914</v>
      </c>
      <c r="T2508" s="54">
        <f ca="1">VLOOKUP(CONCATENATE($F2508," ",$G2508),AllocFactorMatrix,(T$4+1),FALSE)*$E2509</f>
        <v>1.2841834665245857</v>
      </c>
      <c r="U2508" s="54">
        <f ca="1">VLOOKUP(CONCATENATE($F2508," ",$G2508),AllocFactorMatrix,(U$4+1),FALSE)*$E2509</f>
        <v>32.77830172929464</v>
      </c>
      <c r="V2508" s="54">
        <f ca="1">VLOOKUP(CONCATENATE($F2508," ",$G2508),AllocFactorMatrix,(V$4+1),FALSE)*$E2509</f>
        <v>176.49448027561854</v>
      </c>
      <c r="W2508" s="54">
        <f ca="1">VLOOKUP(CONCATENATE($F2508," ",$G2508),AllocFactorMatrix,(W$4+1),FALSE)*$E2509</f>
        <v>31.634547150463696</v>
      </c>
      <c r="X2508" s="54">
        <f t="shared" ca="1" si="1256"/>
        <v>242.19151262190147</v>
      </c>
      <c r="Y2508" s="54">
        <f ca="1">VLOOKUP(CONCATENATE($F2508," ",$G2508),AllocFactorMatrix,(Y$4+1),FALSE)*$E2509</f>
        <v>51.650752692483451</v>
      </c>
      <c r="Z2508" s="54">
        <f ca="1">VLOOKUP(CONCATENATE($F2508," ",$G2508),AllocFactorMatrix,(Z$4+1),FALSE)*$E2509</f>
        <v>0.93631894534803362</v>
      </c>
      <c r="AA2508" s="54">
        <f t="shared" ca="1" si="1248"/>
        <v>52.587071637831485</v>
      </c>
      <c r="AB2508" s="54">
        <f ca="1">VLOOKUP(CONCATENATE($F2508," ",$G2508),AllocFactorMatrix,(AB$4+1),FALSE)*$E2509</f>
        <v>0.96956846692466192</v>
      </c>
      <c r="AC2508" s="54">
        <f ca="1">VLOOKUP(CONCATENATE($F2508," ",$G2508),AllocFactorMatrix,(AC$4+1),FALSE)*$E2509</f>
        <v>5492.7221219889343</v>
      </c>
      <c r="AD2508" s="54">
        <f ca="1">VLOOKUP(CONCATENATE($F2508," ",$G2508),AllocFactorMatrix,(AD$4+1),FALSE)*$E2509</f>
        <v>672.57753829643138</v>
      </c>
    </row>
    <row r="2509" spans="1:30" s="51" customFormat="1" collapsed="1">
      <c r="A2509" s="56"/>
      <c r="B2509" s="111"/>
      <c r="C2509" s="55"/>
      <c r="D2509" s="98" t="s">
        <v>431</v>
      </c>
      <c r="E2509" s="61">
        <v>370911</v>
      </c>
      <c r="F2509" s="97" t="s">
        <v>74</v>
      </c>
      <c r="G2509" s="55" t="str">
        <f>$G$15</f>
        <v>TOTAL</v>
      </c>
      <c r="H2509" s="53">
        <f t="shared" ca="1" si="1246"/>
        <v>370911.00000000006</v>
      </c>
      <c r="I2509" s="54">
        <f ca="1">VLOOKUP(CONCATENATE($F2509," ",$G2509),AllocFactorMatrix,(I$4+1),FALSE)*$E2509</f>
        <v>205428.66562881341</v>
      </c>
      <c r="J2509" s="54">
        <f ca="1">VLOOKUP(CONCATENATE($F2509," ",$G2509),AllocFactorMatrix,(J$4+1),FALSE)*$E2509</f>
        <v>11878.587758806616</v>
      </c>
      <c r="K2509" s="54">
        <f ca="1">VLOOKUP(CONCATENATE($F2509," ",$G2509),AllocFactorMatrix,(K$4+1),FALSE)*$E2509</f>
        <v>34675.004471743443</v>
      </c>
      <c r="L2509" s="54">
        <f ca="1">VLOOKUP(CONCATENATE($F2509," ",$G2509),AllocFactorMatrix,(L$4+1),FALSE)*$E2509</f>
        <v>1142.7358119404487</v>
      </c>
      <c r="M2509" s="54">
        <f ca="1">VLOOKUP(CONCATENATE($F2509," ",$G2509),AllocFactorMatrix,(M$4+1),FALSE)*$E2509</f>
        <v>97.7536692256908</v>
      </c>
      <c r="N2509" s="54">
        <f t="shared" ca="1" si="1247"/>
        <v>35915.493952909579</v>
      </c>
      <c r="O2509" s="54">
        <f ca="1">VLOOKUP(CONCATENATE($F2509," ",$G2509),AllocFactorMatrix,(O$4+1),FALSE)*$E2509</f>
        <v>25438.144623518019</v>
      </c>
      <c r="P2509" s="54">
        <f ca="1">VLOOKUP(CONCATENATE($F2509," ",$G2509),AllocFactorMatrix,(P$4+1),FALSE)*$E2509</f>
        <v>4252.1270915577197</v>
      </c>
      <c r="Q2509" s="54">
        <f ca="1">VLOOKUP(CONCATENATE($F2509," ",$G2509),AllocFactorMatrix,(Q$4+1),FALSE)*$E2509</f>
        <v>1494.1901933019949</v>
      </c>
      <c r="R2509" s="54">
        <f ca="1">VLOOKUP(CONCATENATE($F2509," ",$G2509),AllocFactorMatrix,(R$4+1),FALSE)*$E2509</f>
        <v>77.551800849732558</v>
      </c>
      <c r="S2509" s="54">
        <f t="shared" ca="1" si="1255"/>
        <v>31262.013709227464</v>
      </c>
      <c r="T2509" s="54">
        <f ca="1">VLOOKUP(CONCATENATE($F2509," ",$G2509),AllocFactorMatrix,(T$4+1),FALSE)*$E2509</f>
        <v>866.87926143306902</v>
      </c>
      <c r="U2509" s="54">
        <f ca="1">VLOOKUP(CONCATENATE($F2509," ",$G2509),AllocFactorMatrix,(U$4+1),FALSE)*$E2509</f>
        <v>12942.751331876843</v>
      </c>
      <c r="V2509" s="54">
        <f ca="1">VLOOKUP(CONCATENATE($F2509," ",$G2509),AllocFactorMatrix,(V$4+1),FALSE)*$E2509</f>
        <v>49571.451682220999</v>
      </c>
      <c r="W2509" s="54">
        <f ca="1">VLOOKUP(CONCATENATE($F2509," ",$G2509),AllocFactorMatrix,(W$4+1),FALSE)*$E2509</f>
        <v>8182.1750774905177</v>
      </c>
      <c r="X2509" s="54">
        <f t="shared" ca="1" si="1256"/>
        <v>71563.257353021429</v>
      </c>
      <c r="Y2509" s="54">
        <f ca="1">VLOOKUP(CONCATENATE($F2509," ",$G2509),AllocFactorMatrix,(Y$4+1),FALSE)*$E2509</f>
        <v>7928.2508754919954</v>
      </c>
      <c r="Z2509" s="54">
        <f ca="1">VLOOKUP(CONCATENATE($F2509," ",$G2509),AllocFactorMatrix,(Z$4+1),FALSE)*$E2509</f>
        <v>115.8839183211177</v>
      </c>
      <c r="AA2509" s="54">
        <f t="shared" ca="1" si="1248"/>
        <v>8044.134793813113</v>
      </c>
      <c r="AB2509" s="54">
        <f ca="1">VLOOKUP(CONCATENATE($F2509," ",$G2509),AllocFactorMatrix,(AB$4+1),FALSE)*$E2509</f>
        <v>101.88491538749781</v>
      </c>
      <c r="AC2509" s="54">
        <f ca="1">VLOOKUP(CONCATENATE($F2509," ",$G2509),AllocFactorMatrix,(AC$4+1),FALSE)*$E2509</f>
        <v>5962.0866940068845</v>
      </c>
      <c r="AD2509" s="54">
        <f ca="1">VLOOKUP(CONCATENATE($F2509," ",$G2509),AllocFactorMatrix,(AD$4+1),FALSE)*$E2509</f>
        <v>754.87519401403688</v>
      </c>
    </row>
    <row r="2510" spans="1:30" s="51" customFormat="1" hidden="1" outlineLevel="1">
      <c r="A2510" s="56"/>
      <c r="B2510" s="111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39069.494191341662</v>
      </c>
      <c r="I2510" s="54">
        <f ca="1">VLOOKUP(CONCATENATE($F2510," ",$G2510),AllocFactorMatrix,(I$4+1),FALSE)*$E2517</f>
        <v>27570.800234484272</v>
      </c>
      <c r="J2510" s="54">
        <f ca="1">VLOOKUP(CONCATENATE($F2510," ",$G2510),AllocFactorMatrix,(J$4+1),FALSE)*$E2517</f>
        <v>1569.9455165996051</v>
      </c>
      <c r="K2510" s="54">
        <f ca="1">VLOOKUP(CONCATENATE($F2510," ",$G2510),AllocFactorMatrix,(K$4+1),FALSE)*$E2517</f>
        <v>3415.8000108695519</v>
      </c>
      <c r="L2510" s="54">
        <f ca="1">VLOOKUP(CONCATENATE($F2510," ",$G2510),AllocFactorMatrix,(L$4+1),FALSE)*$E2517</f>
        <v>419.89169840574129</v>
      </c>
      <c r="M2510" s="54">
        <f ca="1">VLOOKUP(CONCATENATE($F2510," ",$G2510),AllocFactorMatrix,(M$4+1),FALSE)*$E2517</f>
        <v>590.93072530924269</v>
      </c>
      <c r="N2510" s="54">
        <f t="shared" ref="N2510:N2517" ca="1" si="1258">SUBTOTAL(9,K2510:M2510)</f>
        <v>4426.6224345845358</v>
      </c>
      <c r="O2510" s="54">
        <f ca="1">VLOOKUP(CONCATENATE($F2510," ",$G2510),AllocFactorMatrix,(O$4+1),FALSE)*$E2517</f>
        <v>1608.8119254754708</v>
      </c>
      <c r="P2510" s="54">
        <f ca="1">VLOOKUP(CONCATENATE($F2510," ",$G2510),AllocFactorMatrix,(P$4+1),FALSE)*$E2517</f>
        <v>980.2883656203802</v>
      </c>
      <c r="Q2510" s="54">
        <f ca="1">VLOOKUP(CONCATENATE($F2510," ",$G2510),AllocFactorMatrix,(Q$4+1),FALSE)*$E2517</f>
        <v>836.8163254960657</v>
      </c>
      <c r="R2510" s="54">
        <f ca="1">VLOOKUP(CONCATENATE($F2510," ",$G2510),AllocFactorMatrix,(R$4+1),FALSE)*$E2517</f>
        <v>0</v>
      </c>
      <c r="S2510" s="54">
        <f ca="1">SUBTOTAL(9,O2510:R2510)</f>
        <v>3425.9166165919169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761.88184845505521</v>
      </c>
      <c r="V2510" s="54">
        <f ca="1">VLOOKUP(CONCATENATE($F2510," ",$G2510),AllocFactorMatrix,(V$4+1),FALSE)*$E2517</f>
        <v>695.08279470817808</v>
      </c>
      <c r="W2510" s="54">
        <f ca="1">VLOOKUP(CONCATENATE($F2510," ",$G2510),AllocFactorMatrix,(W$4+1),FALSE)*$E2517</f>
        <v>574.72141407230026</v>
      </c>
      <c r="X2510" s="54">
        <f ca="1">SUBTOTAL(9,T2510:W2510)</f>
        <v>2031.6860572355336</v>
      </c>
      <c r="Y2510" s="54">
        <f ca="1">VLOOKUP(CONCATENATE($F2510," ",$G2510),AllocFactorMatrix,(Y$4+1),FALSE)*$E2517</f>
        <v>44.523331845795354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44.523331845795354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1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20707.692123503148</v>
      </c>
      <c r="I2511" s="54">
        <f ca="1">VLOOKUP(CONCATENATE($F2511," ",$G2511),AllocFactorMatrix,(I$4+1),FALSE)*$E2517</f>
        <v>14613.131156963744</v>
      </c>
      <c r="J2511" s="54">
        <f ca="1">VLOOKUP(CONCATENATE($F2511," ",$G2511),AllocFactorMatrix,(J$4+1),FALSE)*$E2517</f>
        <v>832.10568965142602</v>
      </c>
      <c r="K2511" s="54">
        <f ca="1">VLOOKUP(CONCATENATE($F2511," ",$G2511),AllocFactorMatrix,(K$4+1),FALSE)*$E2517</f>
        <v>1810.4492122199231</v>
      </c>
      <c r="L2511" s="54">
        <f ca="1">VLOOKUP(CONCATENATE($F2511," ",$G2511),AllocFactorMatrix,(L$4+1),FALSE)*$E2517</f>
        <v>222.55184500770579</v>
      </c>
      <c r="M2511" s="54">
        <f ca="1">VLOOKUP(CONCATENATE($F2511," ",$G2511),AllocFactorMatrix,(M$4+1),FALSE)*$E2517</f>
        <v>313.20629507238561</v>
      </c>
      <c r="N2511" s="54">
        <f t="shared" ca="1" si="1258"/>
        <v>2346.2073523000145</v>
      </c>
      <c r="O2511" s="54">
        <f ca="1">VLOOKUP(CONCATENATE($F2511," ",$G2511),AllocFactorMatrix,(O$4+1),FALSE)*$E2517</f>
        <v>852.70574208635048</v>
      </c>
      <c r="P2511" s="54">
        <f ca="1">VLOOKUP(CONCATENATE($F2511," ",$G2511),AllocFactorMatrix,(P$4+1),FALSE)*$E2517</f>
        <v>519.57441701453024</v>
      </c>
      <c r="Q2511" s="54">
        <f ca="1">VLOOKUP(CONCATENATE($F2511," ",$G2511),AllocFactorMatrix,(Q$4+1),FALSE)*$E2517</f>
        <v>443.53107689154518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1815.8112359924257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403.81415421009291</v>
      </c>
      <c r="V2511" s="54">
        <f ca="1">VLOOKUP(CONCATENATE($F2511," ",$G2511),AllocFactorMatrix,(V$4+1),FALSE)*$E2517</f>
        <v>368.40918499402807</v>
      </c>
      <c r="W2511" s="54">
        <f ca="1">VLOOKUP(CONCATENATE($F2511," ",$G2511),AllocFactorMatrix,(W$4+1),FALSE)*$E2517</f>
        <v>304.61500323265051</v>
      </c>
      <c r="X2511" s="54">
        <f t="shared" ref="X2511:X2517" ca="1" si="1261">SUBTOTAL(9,T2511:W2511)</f>
        <v>1076.8383424367714</v>
      </c>
      <c r="Y2511" s="54">
        <f ca="1">VLOOKUP(CONCATENATE($F2511," ",$G2511),AllocFactorMatrix,(Y$4+1),FALSE)*$E2517</f>
        <v>23.598346158768951</v>
      </c>
      <c r="Z2511" s="54">
        <f ca="1">VLOOKUP(CONCATENATE($F2511," ",$G2511),AllocFactorMatrix,(Z$4+1),FALSE)*$E2517</f>
        <v>0</v>
      </c>
      <c r="AA2511" s="54">
        <f t="shared" ca="1" si="1259"/>
        <v>23.598346158768951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1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4463.2130670946572</v>
      </c>
      <c r="I2512" s="54">
        <f ca="1">VLOOKUP(CONCATENATE($F2512," ",$G2512),AllocFactorMatrix,(I$4+1),FALSE)*$E2517</f>
        <v>3172.8190433393379</v>
      </c>
      <c r="J2512" s="54">
        <f ca="1">VLOOKUP(CONCATENATE($F2512," ",$G2512),AllocFactorMatrix,(J$4+1),FALSE)*$E2517</f>
        <v>176.38335479715431</v>
      </c>
      <c r="K2512" s="54">
        <f ca="1">VLOOKUP(CONCATENATE($F2512," ",$G2512),AllocFactorMatrix,(K$4+1),FALSE)*$E2517</f>
        <v>381.14672043359809</v>
      </c>
      <c r="L2512" s="54">
        <f ca="1">VLOOKUP(CONCATENATE($F2512," ",$G2512),AllocFactorMatrix,(L$4+1),FALSE)*$E2517</f>
        <v>45.978625049579939</v>
      </c>
      <c r="M2512" s="54">
        <f ca="1">VLOOKUP(CONCATENATE($F2512," ",$G2512),AllocFactorMatrix,(M$4+1),FALSE)*$E2517</f>
        <v>85.937980505143443</v>
      </c>
      <c r="N2512" s="54">
        <f t="shared" ca="1" si="1258"/>
        <v>513.06332598832148</v>
      </c>
      <c r="O2512" s="54">
        <f ca="1">VLOOKUP(CONCATENATE($F2512," ",$G2512),AllocFactorMatrix,(O$4+1),FALSE)*$E2517</f>
        <v>178.42101471665993</v>
      </c>
      <c r="P2512" s="54">
        <f ca="1">VLOOKUP(CONCATENATE($F2512," ",$G2512),AllocFactorMatrix,(P$4+1),FALSE)*$E2517</f>
        <v>108.4652136397218</v>
      </c>
      <c r="Q2512" s="54">
        <f ca="1">VLOOKUP(CONCATENATE($F2512," ",$G2512),AllocFactorMatrix,(Q$4+1),FALSE)*$E2517</f>
        <v>121.9180445413084</v>
      </c>
      <c r="R2512" s="54">
        <f ca="1">VLOOKUP(CONCATENATE($F2512," ",$G2512),AllocFactorMatrix,(R$4+1),FALSE)*$E2517</f>
        <v>0</v>
      </c>
      <c r="S2512" s="54">
        <f t="shared" ca="1" si="1260"/>
        <v>408.80427289769011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84.489578324290278</v>
      </c>
      <c r="V2512" s="54">
        <f ca="1">VLOOKUP(CONCATENATE($F2512," ",$G2512),AllocFactorMatrix,(V$4+1),FALSE)*$E2517</f>
        <v>101.60868013307423</v>
      </c>
      <c r="W2512" s="54">
        <f ca="1">VLOOKUP(CONCATENATE($F2512," ",$G2512),AllocFactorMatrix,(W$4+1),FALSE)*$E2517</f>
        <v>0</v>
      </c>
      <c r="X2512" s="54">
        <f t="shared" ca="1" si="1261"/>
        <v>186.09825845736452</v>
      </c>
      <c r="Y2512" s="54">
        <f ca="1">VLOOKUP(CONCATENATE($F2512," ",$G2512),AllocFactorMatrix,(Y$4+1),FALSE)*$E2517</f>
        <v>4.839216299845587</v>
      </c>
      <c r="Z2512" s="54">
        <f ca="1">VLOOKUP(CONCATENATE($F2512," ",$G2512),AllocFactorMatrix,(Z$4+1),FALSE)*$E2517</f>
        <v>0</v>
      </c>
      <c r="AA2512" s="54">
        <f t="shared" ca="1" si="1259"/>
        <v>4.839216299845587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1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25996.553886963</v>
      </c>
      <c r="I2513" s="54">
        <f ca="1">VLOOKUP(CONCATENATE($F2513," ",$G2513),AllocFactorMatrix,(I$4+1),FALSE)*$E2517</f>
        <v>19984.220121330705</v>
      </c>
      <c r="J2513" s="54">
        <f ca="1">VLOOKUP(CONCATENATE($F2513," ",$G2513),AllocFactorMatrix,(J$4+1),FALSE)*$E2517</f>
        <v>1085.0904399443996</v>
      </c>
      <c r="K2513" s="54">
        <f ca="1">VLOOKUP(CONCATENATE($F2513," ",$G2513),AllocFactorMatrix,(K$4+1),FALSE)*$E2517</f>
        <v>2340.3308512934855</v>
      </c>
      <c r="L2513" s="54">
        <f ca="1">VLOOKUP(CONCATENATE($F2513," ",$G2513),AllocFactorMatrix,(L$4+1),FALSE)*$E2517</f>
        <v>282.46716891747849</v>
      </c>
      <c r="M2513" s="54">
        <f ca="1">VLOOKUP(CONCATENATE($F2513," ",$G2513),AllocFactorMatrix,(M$4+1),FALSE)*$E2517</f>
        <v>0</v>
      </c>
      <c r="N2513" s="54">
        <f t="shared" ca="1" si="1258"/>
        <v>2622.7980202109638</v>
      </c>
      <c r="O2513" s="54">
        <f ca="1">VLOOKUP(CONCATENATE($F2513," ",$G2513),AllocFactorMatrix,(O$4+1),FALSE)*$E2517</f>
        <v>1087.29568080985</v>
      </c>
      <c r="P2513" s="54">
        <f ca="1">VLOOKUP(CONCATENATE($F2513," ",$G2513),AllocFactorMatrix,(P$4+1),FALSE)*$E2517</f>
        <v>662.23466025735991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1749.53034106721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517.86142024453932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517.86142024453932</v>
      </c>
      <c r="Y2513" s="54">
        <f ca="1">VLOOKUP(CONCATENATE($F2513," ",$G2513),AllocFactorMatrix,(Y$4+1),FALSE)*$E2517</f>
        <v>29.546495607511542</v>
      </c>
      <c r="Z2513" s="54">
        <f ca="1">VLOOKUP(CONCATENATE($F2513," ",$G2513),AllocFactorMatrix,(Z$4+1),FALSE)*$E2517</f>
        <v>0</v>
      </c>
      <c r="AA2513" s="54">
        <f t="shared" ca="1" si="1259"/>
        <v>29.546495607511542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7.5070485576690347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1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13784.809035475335</v>
      </c>
      <c r="I2514" s="54">
        <f ca="1">VLOOKUP(CONCATENATE($F2514," ",$G2514),AllocFactorMatrix,(I$4+1),FALSE)*$E2517</f>
        <v>11504.65545806065</v>
      </c>
      <c r="J2514" s="54">
        <f ca="1">VLOOKUP(CONCATENATE($F2514," ",$G2514),AllocFactorMatrix,(J$4+1),FALSE)*$E2517</f>
        <v>638.89108039794939</v>
      </c>
      <c r="K2514" s="54">
        <f ca="1">VLOOKUP(CONCATENATE($F2514," ",$G2514),AllocFactorMatrix,(K$4+1),FALSE)*$E2517</f>
        <v>1145.0906035911544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1145.0906035911544</v>
      </c>
      <c r="O2514" s="54">
        <f ca="1">VLOOKUP(CONCATENATE($F2514," ",$G2514),AllocFactorMatrix,(O$4+1),FALSE)*$E2517</f>
        <v>452.0938875864515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452.0938875864515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15.027138020603902</v>
      </c>
      <c r="Z2514" s="54">
        <f ca="1">VLOOKUP(CONCATENATE($F2514," ",$G2514),AllocFactorMatrix,(Z$4+1),FALSE)*$E2517</f>
        <v>0</v>
      </c>
      <c r="AA2514" s="54">
        <f t="shared" ca="1" si="1259"/>
        <v>15.027138020603902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29.050867818526225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1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281.31978521542572</v>
      </c>
      <c r="I2515" s="54">
        <f ca="1">VLOOKUP(CONCATENATE($F2515," ",$G2515),AllocFactorMatrix,(I$4+1),FALSE)*$E2517</f>
        <v>177.45954844551653</v>
      </c>
      <c r="J2515" s="54">
        <f ca="1">VLOOKUP(CONCATENATE($F2515," ",$G2515),AllocFactorMatrix,(J$4+1),FALSE)*$E2517</f>
        <v>13.247407286777532</v>
      </c>
      <c r="K2515" s="54">
        <f ca="1">VLOOKUP(CONCATENATE($F2515," ",$G2515),AllocFactorMatrix,(K$4+1),FALSE)*$E2517</f>
        <v>26.400683855385363</v>
      </c>
      <c r="L2515" s="54">
        <f ca="1">VLOOKUP(CONCATENATE($F2515," ",$G2515),AllocFactorMatrix,(L$4+1),FALSE)*$E2517</f>
        <v>3.2768699461991657</v>
      </c>
      <c r="M2515" s="54">
        <f ca="1">VLOOKUP(CONCATENATE($F2515," ",$G2515),AllocFactorMatrix,(M$4+1),FALSE)*$E2517</f>
        <v>4.5335554431106084</v>
      </c>
      <c r="N2515" s="54">
        <f t="shared" ca="1" si="1258"/>
        <v>34.211109244695137</v>
      </c>
      <c r="O2515" s="54">
        <f ca="1">VLOOKUP(CONCATENATE($F2515," ",$G2515),AllocFactorMatrix,(O$4+1),FALSE)*$E2517</f>
        <v>14.91365672258072</v>
      </c>
      <c r="P2515" s="54">
        <f ca="1">VLOOKUP(CONCATENATE($F2515," ",$G2515),AllocFactorMatrix,(P$4+1),FALSE)*$E2517</f>
        <v>9.0410027824992749</v>
      </c>
      <c r="Q2515" s="54">
        <f ca="1">VLOOKUP(CONCATENATE($F2515," ",$G2515),AllocFactorMatrix,(Q$4+1),FALSE)*$E2517</f>
        <v>7.7603679092456144</v>
      </c>
      <c r="R2515" s="54">
        <f ca="1">VLOOKUP(CONCATENATE($F2515," ",$G2515),AllocFactorMatrix,(R$4+1),FALSE)*$E2517</f>
        <v>0</v>
      </c>
      <c r="S2515" s="54">
        <f t="shared" ca="1" si="1260"/>
        <v>31.715027414325611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8.313023534853766</v>
      </c>
      <c r="V2515" s="54">
        <f ca="1">VLOOKUP(CONCATENATE($F2515," ",$G2515),AllocFactorMatrix,(V$4+1),FALSE)*$E2517</f>
        <v>8.1474978092994572</v>
      </c>
      <c r="W2515" s="54">
        <f ca="1">VLOOKUP(CONCATENATE($F2515," ",$G2515),AllocFactorMatrix,(W$4+1),FALSE)*$E2517</f>
        <v>7.0776342370890184</v>
      </c>
      <c r="X2515" s="54">
        <f t="shared" ca="1" si="1261"/>
        <v>23.53815558124224</v>
      </c>
      <c r="Y2515" s="54">
        <f ca="1">VLOOKUP(CONCATENATE($F2515," ",$G2515),AllocFactorMatrix,(Y$4+1),FALSE)*$E2517</f>
        <v>0.36412146121394656</v>
      </c>
      <c r="Z2515" s="54">
        <f ca="1">VLOOKUP(CONCATENATE($F2515," ",$G2515),AllocFactorMatrix,(Z$4+1),FALSE)*$E2517</f>
        <v>0</v>
      </c>
      <c r="AA2515" s="54">
        <f t="shared" ca="1" si="1259"/>
        <v>0.36412146121394656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0.78441578165475945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1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6096.9179104067698</v>
      </c>
      <c r="I2516" s="54">
        <f ca="1">VLOOKUP(CONCATENATE($F2516," ",$G2516),AllocFactorMatrix,(I$4+1),FALSE)*$E2517</f>
        <v>3463.771500668865</v>
      </c>
      <c r="J2516" s="54">
        <f ca="1">VLOOKUP(CONCATENATE($F2516," ",$G2516),AllocFactorMatrix,(J$4+1),FALSE)*$E2517</f>
        <v>1045.2887719200294</v>
      </c>
      <c r="K2516" s="54">
        <f ca="1">VLOOKUP(CONCATENATE($F2516," ",$G2516),AllocFactorMatrix,(K$4+1),FALSE)*$E2517</f>
        <v>176.25261097868065</v>
      </c>
      <c r="L2516" s="54">
        <f ca="1">VLOOKUP(CONCATENATE($F2516," ",$G2516),AllocFactorMatrix,(L$4+1),FALSE)*$E2517</f>
        <v>222.18808144041898</v>
      </c>
      <c r="M2516" s="54">
        <f ca="1">VLOOKUP(CONCATENATE($F2516," ",$G2516),AllocFactorMatrix,(M$4+1),FALSE)*$E2517</f>
        <v>541.24891332362154</v>
      </c>
      <c r="N2516" s="54">
        <f t="shared" ca="1" si="1258"/>
        <v>939.68960574272114</v>
      </c>
      <c r="O2516" s="54">
        <f ca="1">VLOOKUP(CONCATENATE($F2516," ",$G2516),AllocFactorMatrix,(O$4+1),FALSE)*$E2517</f>
        <v>30.99103095163224</v>
      </c>
      <c r="P2516" s="54">
        <f ca="1">VLOOKUP(CONCATENATE($F2516," ",$G2516),AllocFactorMatrix,(P$4+1),FALSE)*$E2517</f>
        <v>30.009617244415509</v>
      </c>
      <c r="Q2516" s="54">
        <f ca="1">VLOOKUP(CONCATENATE($F2516," ",$G2516),AllocFactorMatrix,(Q$4+1),FALSE)*$E2517</f>
        <v>123.14577141277829</v>
      </c>
      <c r="R2516" s="54">
        <f ca="1">VLOOKUP(CONCATENATE($F2516," ",$G2516),AllocFactorMatrix,(R$4+1),FALSE)*$E2517</f>
        <v>0</v>
      </c>
      <c r="S2516" s="54">
        <f t="shared" ca="1" si="1260"/>
        <v>184.14641960882602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4.5101616196842338</v>
      </c>
      <c r="V2516" s="54">
        <f ca="1">VLOOKUP(CONCATENATE($F2516," ",$G2516),AllocFactorMatrix,(V$4+1),FALSE)*$E2517</f>
        <v>4.192165264385566</v>
      </c>
      <c r="W2516" s="54">
        <f ca="1">VLOOKUP(CONCATENATE($F2516," ",$G2516),AllocFactorMatrix,(W$4+1),FALSE)*$E2517</f>
        <v>3.4404230006534653</v>
      </c>
      <c r="X2516" s="54">
        <f t="shared" ca="1" si="1261"/>
        <v>12.142749884723266</v>
      </c>
      <c r="Y2516" s="54">
        <f ca="1">VLOOKUP(CONCATENATE($F2516," ",$G2516),AllocFactorMatrix,(Y$4+1),FALSE)*$E2517</f>
        <v>0.77311960588009176</v>
      </c>
      <c r="Z2516" s="54">
        <f ca="1">VLOOKUP(CONCATENATE($F2516," ",$G2516),AllocFactorMatrix,(Z$4+1),FALSE)*$E2517</f>
        <v>0</v>
      </c>
      <c r="AA2516" s="54">
        <f t="shared" ca="1" si="1259"/>
        <v>0.77311960588009176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451.1057429757235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1"/>
      <c r="C2517" s="55"/>
      <c r="D2517" s="98" t="s">
        <v>331</v>
      </c>
      <c r="E2517" s="61">
        <v>110400</v>
      </c>
      <c r="F2517" s="96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4225.232938348996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8068.017801158845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1"/>
      <c r="C2518" s="55"/>
      <c r="D2518" s="98"/>
      <c r="G2518" s="55" t="str">
        <f>$G$8</f>
        <v>PRODUCTION</v>
      </c>
      <c r="H2518" s="53">
        <f t="shared" ref="H2518:AD2518" ca="1" si="1262">+H2454+H2462+H2470+H2478+H2486+H2494+H2502+H2510</f>
        <v>1715540.8835744981</v>
      </c>
      <c r="I2518" s="53">
        <f t="shared" ca="1" si="1262"/>
        <v>853372.09063227393</v>
      </c>
      <c r="J2518" s="53">
        <f t="shared" ca="1" si="1262"/>
        <v>42392.254073935626</v>
      </c>
      <c r="K2518" s="53">
        <f t="shared" ca="1" si="1262"/>
        <v>152945.5766978313</v>
      </c>
      <c r="L2518" s="53">
        <f t="shared" ca="1" si="1262"/>
        <v>5126.5581783302723</v>
      </c>
      <c r="M2518" s="53">
        <f t="shared" ca="1" si="1262"/>
        <v>1032.3068472526868</v>
      </c>
      <c r="N2518" s="53">
        <f t="shared" ca="1" si="1262"/>
        <v>159104.44172341429</v>
      </c>
      <c r="O2518" s="53">
        <f t="shared" ca="1" si="1262"/>
        <v>115274.70317371804</v>
      </c>
      <c r="P2518" s="53">
        <f t="shared" ca="1" si="1262"/>
        <v>22159.555441351073</v>
      </c>
      <c r="Q2518" s="53">
        <f t="shared" ca="1" si="1262"/>
        <v>10407.332759055647</v>
      </c>
      <c r="R2518" s="53">
        <f t="shared" ca="1" si="1262"/>
        <v>430.37542600800913</v>
      </c>
      <c r="S2518" s="53">
        <f t="shared" ca="1" si="1262"/>
        <v>148271.96680013277</v>
      </c>
      <c r="T2518" s="53">
        <f t="shared" ca="1" si="1262"/>
        <v>3970.6407181550235</v>
      </c>
      <c r="U2518" s="53">
        <f t="shared" ca="1" si="1262"/>
        <v>65740.740675978799</v>
      </c>
      <c r="V2518" s="53">
        <f t="shared" ca="1" si="1262"/>
        <v>344110.17750300583</v>
      </c>
      <c r="W2518" s="53">
        <f t="shared" ca="1" si="1262"/>
        <v>62589.795665974314</v>
      </c>
      <c r="X2518" s="53">
        <f t="shared" ca="1" si="1262"/>
        <v>476411.35456311406</v>
      </c>
      <c r="Y2518" s="53">
        <f t="shared" ca="1" si="1262"/>
        <v>34951.138169085789</v>
      </c>
      <c r="Z2518" s="53">
        <f t="shared" ca="1" si="1262"/>
        <v>584.67245562258461</v>
      </c>
      <c r="AA2518" s="53">
        <f t="shared" ca="1" si="1262"/>
        <v>35535.810624708371</v>
      </c>
      <c r="AB2518" s="53">
        <f t="shared" ca="1" si="1262"/>
        <v>452.96515691902118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1"/>
      <c r="C2519" s="55"/>
      <c r="D2519" s="98"/>
      <c r="G2519" s="55" t="str">
        <f>$G$9</f>
        <v>BULKTRAN</v>
      </c>
      <c r="H2519" s="53">
        <f t="shared" ref="H2519:AD2519" ca="1" si="1263">+H2455+H2463+H2471+H2479+H2487+H2495+H2503+H2511</f>
        <v>440527.73791375145</v>
      </c>
      <c r="I2519" s="53">
        <f t="shared" ca="1" si="1263"/>
        <v>221409.34476607709</v>
      </c>
      <c r="J2519" s="53">
        <f t="shared" ca="1" si="1263"/>
        <v>11054.781457539271</v>
      </c>
      <c r="K2519" s="53">
        <f t="shared" ca="1" si="1263"/>
        <v>39255.524680417242</v>
      </c>
      <c r="L2519" s="53">
        <f t="shared" ca="1" si="1263"/>
        <v>1401.1898758352881</v>
      </c>
      <c r="M2519" s="53">
        <f t="shared" ca="1" si="1263"/>
        <v>423.73519815924237</v>
      </c>
      <c r="N2519" s="53">
        <f t="shared" ca="1" si="1263"/>
        <v>41080.449754411769</v>
      </c>
      <c r="O2519" s="53">
        <f t="shared" ca="1" si="1263"/>
        <v>29316.788082426487</v>
      </c>
      <c r="P2519" s="53">
        <f t="shared" ca="1" si="1263"/>
        <v>5823.2622281192007</v>
      </c>
      <c r="Q2519" s="53">
        <f t="shared" ca="1" si="1263"/>
        <v>2840.1688440601574</v>
      </c>
      <c r="R2519" s="53">
        <f t="shared" ca="1" si="1263"/>
        <v>107.77412140636642</v>
      </c>
      <c r="S2519" s="53">
        <f t="shared" ca="1" si="1263"/>
        <v>38087.99327601221</v>
      </c>
      <c r="T2519" s="53">
        <f t="shared" ca="1" si="1263"/>
        <v>994.32330230568891</v>
      </c>
      <c r="U2519" s="53">
        <f t="shared" ca="1" si="1263"/>
        <v>16675.745581805964</v>
      </c>
      <c r="V2519" s="53">
        <f t="shared" ca="1" si="1263"/>
        <v>86366.023995794385</v>
      </c>
      <c r="W2519" s="53">
        <f t="shared" ca="1" si="1263"/>
        <v>15834.358890898149</v>
      </c>
      <c r="X2519" s="53">
        <f t="shared" ca="1" si="1263"/>
        <v>119870.4517708042</v>
      </c>
      <c r="Y2519" s="53">
        <f t="shared" ca="1" si="1263"/>
        <v>8764.8728660565739</v>
      </c>
      <c r="Z2519" s="53">
        <f t="shared" ca="1" si="1263"/>
        <v>146.41300689425088</v>
      </c>
      <c r="AA2519" s="53">
        <f t="shared" ca="1" si="1263"/>
        <v>8911.2858729508262</v>
      </c>
      <c r="AB2519" s="53">
        <f t="shared" ca="1" si="1263"/>
        <v>113.43101595613851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1"/>
      <c r="C2520" s="55"/>
      <c r="D2520" s="98"/>
      <c r="G2520" s="55" t="str">
        <f>$G$10</f>
        <v>SUBTRAN</v>
      </c>
      <c r="H2520" s="53">
        <f t="shared" ref="H2520:AD2520" ca="1" si="1264">+H2456+H2464+H2472+H2480+H2488+H2496+H2504+H2512</f>
        <v>96685.073542977974</v>
      </c>
      <c r="I2520" s="53">
        <f t="shared" ca="1" si="1264"/>
        <v>48072.639457035802</v>
      </c>
      <c r="J2520" s="53">
        <f t="shared" ca="1" si="1264"/>
        <v>2343.3074239006446</v>
      </c>
      <c r="K2520" s="53">
        <f t="shared" ca="1" si="1264"/>
        <v>8264.3105312493481</v>
      </c>
      <c r="L2520" s="53">
        <f t="shared" ca="1" si="1264"/>
        <v>289.4821380701988</v>
      </c>
      <c r="M2520" s="53">
        <f t="shared" ca="1" si="1264"/>
        <v>116.26505524206065</v>
      </c>
      <c r="N2520" s="53">
        <f t="shared" ca="1" si="1264"/>
        <v>8670.0577245616078</v>
      </c>
      <c r="O2520" s="53">
        <f t="shared" ca="1" si="1264"/>
        <v>6134.2744861803903</v>
      </c>
      <c r="P2520" s="53">
        <f t="shared" ca="1" si="1264"/>
        <v>1215.6514273400178</v>
      </c>
      <c r="Q2520" s="53">
        <f t="shared" ca="1" si="1264"/>
        <v>780.70703424381281</v>
      </c>
      <c r="R2520" s="53">
        <f t="shared" ca="1" si="1264"/>
        <v>0</v>
      </c>
      <c r="S2520" s="53">
        <f t="shared" ca="1" si="1264"/>
        <v>8130.6329477642212</v>
      </c>
      <c r="T2520" s="53">
        <f t="shared" ca="1" si="1264"/>
        <v>207.96817670726912</v>
      </c>
      <c r="U2520" s="53">
        <f t="shared" ca="1" si="1264"/>
        <v>3489.0473693423555</v>
      </c>
      <c r="V2520" s="53">
        <f t="shared" ca="1" si="1264"/>
        <v>23820.083928407854</v>
      </c>
      <c r="W2520" s="53">
        <f t="shared" ca="1" si="1264"/>
        <v>0</v>
      </c>
      <c r="X2520" s="53">
        <f t="shared" ca="1" si="1264"/>
        <v>27517.099474457485</v>
      </c>
      <c r="Y2520" s="53">
        <f t="shared" ca="1" si="1264"/>
        <v>1797.3766192820322</v>
      </c>
      <c r="Z2520" s="53">
        <f t="shared" ca="1" si="1264"/>
        <v>29.881647207448598</v>
      </c>
      <c r="AA2520" s="53">
        <f t="shared" ca="1" si="1264"/>
        <v>1827.2582664894808</v>
      </c>
      <c r="AB2520" s="53">
        <f t="shared" ca="1" si="1264"/>
        <v>23.936895581933367</v>
      </c>
      <c r="AC2520" s="53">
        <f t="shared" ca="1" si="1264"/>
        <v>82.596157491209951</v>
      </c>
      <c r="AD2520" s="53">
        <f t="shared" ca="1" si="1264"/>
        <v>17.54519569561127</v>
      </c>
    </row>
    <row r="2521" spans="1:30" s="51" customFormat="1" hidden="1" outlineLevel="1">
      <c r="A2521" s="56"/>
      <c r="B2521" s="111"/>
      <c r="C2521" s="55"/>
      <c r="D2521" s="98"/>
      <c r="G2521" s="55" t="str">
        <f>$G$11</f>
        <v>DISTPRI</v>
      </c>
      <c r="H2521" s="53">
        <f t="shared" ref="H2521:AD2521" ca="1" si="1265">+H2457+H2465+H2473+H2481+H2489+H2497+H2505+H2513</f>
        <v>446120.11270419293</v>
      </c>
      <c r="I2521" s="53">
        <f t="shared" ca="1" si="1265"/>
        <v>300770.71297023032</v>
      </c>
      <c r="J2521" s="53">
        <f t="shared" ca="1" si="1265"/>
        <v>14320.63270933009</v>
      </c>
      <c r="K2521" s="53">
        <f t="shared" ca="1" si="1265"/>
        <v>50399.397141151814</v>
      </c>
      <c r="L2521" s="53">
        <f t="shared" ca="1" si="1265"/>
        <v>1767.7423894320209</v>
      </c>
      <c r="M2521" s="53">
        <f t="shared" ca="1" si="1265"/>
        <v>0</v>
      </c>
      <c r="N2521" s="53">
        <f t="shared" ca="1" si="1265"/>
        <v>52167.13953058383</v>
      </c>
      <c r="O2521" s="53">
        <f t="shared" ca="1" si="1265"/>
        <v>37123.195391655594</v>
      </c>
      <c r="P2521" s="53">
        <f t="shared" ca="1" si="1265"/>
        <v>7373.9234064028387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44497.118798058444</v>
      </c>
      <c r="T2521" s="53">
        <f t="shared" ca="1" si="1265"/>
        <v>1284.6576174547629</v>
      </c>
      <c r="U2521" s="53">
        <f t="shared" ca="1" si="1265"/>
        <v>21236.481807307991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22521.13942476275</v>
      </c>
      <c r="Y2521" s="53">
        <f t="shared" ca="1" si="1265"/>
        <v>10896.026310361995</v>
      </c>
      <c r="Z2521" s="53">
        <f t="shared" ca="1" si="1265"/>
        <v>181.29542028345958</v>
      </c>
      <c r="AA2521" s="53">
        <f t="shared" ca="1" si="1265"/>
        <v>11077.321730645453</v>
      </c>
      <c r="AB2521" s="53">
        <f t="shared" ca="1" si="1265"/>
        <v>146.87966789338145</v>
      </c>
      <c r="AC2521" s="53">
        <f t="shared" ca="1" si="1265"/>
        <v>510.6963848307538</v>
      </c>
      <c r="AD2521" s="53">
        <f t="shared" ca="1" si="1265"/>
        <v>108.47148785796762</v>
      </c>
    </row>
    <row r="2522" spans="1:30" s="51" customFormat="1" hidden="1" outlineLevel="1">
      <c r="A2522" s="56"/>
      <c r="B2522" s="111"/>
      <c r="C2522" s="55"/>
      <c r="D2522" s="98"/>
      <c r="G2522" s="55" t="str">
        <f>$G$12</f>
        <v>DISTSEC</v>
      </c>
      <c r="H2522" s="53">
        <f t="shared" ref="H2522:AD2522" ca="1" si="1266">+H2458+H2466+H2474+H2482+H2490+H2498+H2506+H2514</f>
        <v>229964.39066680815</v>
      </c>
      <c r="I2522" s="53">
        <f t="shared" ca="1" si="1266"/>
        <v>173142.44245090982</v>
      </c>
      <c r="J2522" s="53">
        <f t="shared" ca="1" si="1266"/>
        <v>8431.5003068004462</v>
      </c>
      <c r="K2522" s="53">
        <f t="shared" ca="1" si="1266"/>
        <v>24658.640111574379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24658.640111574379</v>
      </c>
      <c r="O2522" s="53">
        <f t="shared" ca="1" si="1266"/>
        <v>15435.019154405139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15435.019154405139</v>
      </c>
      <c r="T2522" s="53">
        <f t="shared" ca="1" si="1266"/>
        <v>405.10686703913359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405.10686703913359</v>
      </c>
      <c r="Y2522" s="53">
        <f t="shared" ca="1" si="1266"/>
        <v>5541.3906167617142</v>
      </c>
      <c r="Z2522" s="53">
        <f t="shared" ca="1" si="1266"/>
        <v>0</v>
      </c>
      <c r="AA2522" s="53">
        <f t="shared" ca="1" si="1266"/>
        <v>5541.3906167617142</v>
      </c>
      <c r="AB2522" s="53">
        <f t="shared" ca="1" si="1266"/>
        <v>57.347251595376427</v>
      </c>
      <c r="AC2522" s="53">
        <f t="shared" ca="1" si="1266"/>
        <v>1976.2106258338465</v>
      </c>
      <c r="AD2522" s="53">
        <f t="shared" ca="1" si="1266"/>
        <v>316.73328188830982</v>
      </c>
    </row>
    <row r="2523" spans="1:30" s="51" customFormat="1" hidden="1" outlineLevel="1">
      <c r="A2523" s="56"/>
      <c r="B2523" s="111"/>
      <c r="C2523" s="55"/>
      <c r="D2523" s="98"/>
      <c r="G2523" s="55" t="str">
        <f>$G$13</f>
        <v>ENERGY</v>
      </c>
      <c r="H2523" s="53">
        <f t="shared" ref="H2523:AD2523" ca="1" si="1267">+H2459+H2467+H2475+H2483+H2491+H2499+H2507+H2515</f>
        <v>-169729.93197196009</v>
      </c>
      <c r="I2523" s="53">
        <f t="shared" ca="1" si="1267"/>
        <v>-63615.367501840577</v>
      </c>
      <c r="J2523" s="53">
        <f t="shared" ca="1" si="1267"/>
        <v>-4120.9400017254211</v>
      </c>
      <c r="K2523" s="53">
        <f t="shared" ca="1" si="1267"/>
        <v>-13844.246234720162</v>
      </c>
      <c r="L2523" s="53">
        <f t="shared" ca="1" si="1267"/>
        <v>-437.56377873215973</v>
      </c>
      <c r="M2523" s="53">
        <f t="shared" ca="1" si="1267"/>
        <v>-36.106798845288687</v>
      </c>
      <c r="N2523" s="53">
        <f t="shared" ca="1" si="1267"/>
        <v>-14317.91681229761</v>
      </c>
      <c r="O2523" s="53">
        <f t="shared" ca="1" si="1267"/>
        <v>-12631.148679669161</v>
      </c>
      <c r="P2523" s="53">
        <f t="shared" ca="1" si="1267"/>
        <v>-2335.2956230790996</v>
      </c>
      <c r="Q2523" s="53">
        <f t="shared" ca="1" si="1267"/>
        <v>-1057.4461894134104</v>
      </c>
      <c r="R2523" s="53">
        <f t="shared" ca="1" si="1267"/>
        <v>-49.355427828741135</v>
      </c>
      <c r="S2523" s="53">
        <f t="shared" ca="1" si="1267"/>
        <v>-16073.245919990413</v>
      </c>
      <c r="T2523" s="53">
        <f t="shared" ca="1" si="1267"/>
        <v>-484.62107297069952</v>
      </c>
      <c r="U2523" s="53">
        <f t="shared" ca="1" si="1267"/>
        <v>-8500.9070168812232</v>
      </c>
      <c r="V2523" s="53">
        <f t="shared" ca="1" si="1267"/>
        <v>-48303.671043358379</v>
      </c>
      <c r="W2523" s="53">
        <f t="shared" ca="1" si="1267"/>
        <v>-9158.8050648409026</v>
      </c>
      <c r="X2523" s="53">
        <f t="shared" ca="1" si="1267"/>
        <v>-66448.004198051218</v>
      </c>
      <c r="Y2523" s="53">
        <f t="shared" ca="1" si="1267"/>
        <v>-3425.8353616626896</v>
      </c>
      <c r="Z2523" s="53">
        <f t="shared" ca="1" si="1267"/>
        <v>-55.773065694004607</v>
      </c>
      <c r="AA2523" s="53">
        <f t="shared" ca="1" si="1267"/>
        <v>-3481.6084273566944</v>
      </c>
      <c r="AB2523" s="53">
        <f t="shared" ca="1" si="1267"/>
        <v>-62.210368374767917</v>
      </c>
      <c r="AC2523" s="53">
        <f t="shared" ca="1" si="1267"/>
        <v>-1344.4314955843433</v>
      </c>
      <c r="AD2523" s="53">
        <f t="shared" ca="1" si="1267"/>
        <v>-266.20724673906295</v>
      </c>
    </row>
    <row r="2524" spans="1:30" s="51" customFormat="1" hidden="1" outlineLevel="1">
      <c r="A2524" s="56"/>
      <c r="B2524" s="111"/>
      <c r="C2524" s="55"/>
      <c r="D2524" s="98"/>
      <c r="G2524" s="55" t="str">
        <f>$G$14</f>
        <v>CUSTOMER</v>
      </c>
      <c r="H2524" s="53">
        <f t="shared" ref="H2524:AD2524" ca="1" si="1268">+H2460+H2468+H2476+H2484+H2492+H2500+H2508+H2516</f>
        <v>110180.73356973132</v>
      </c>
      <c r="I2524" s="53">
        <f t="shared" ca="1" si="1268"/>
        <v>52146.557444512757</v>
      </c>
      <c r="J2524" s="53">
        <f t="shared" ca="1" si="1268"/>
        <v>13796.961273239949</v>
      </c>
      <c r="K2524" s="53">
        <f t="shared" ca="1" si="1268"/>
        <v>3796.1054387792774</v>
      </c>
      <c r="L2524" s="53">
        <f t="shared" ca="1" si="1268"/>
        <v>1390.4530050490807</v>
      </c>
      <c r="M2524" s="53">
        <f t="shared" ca="1" si="1268"/>
        <v>730.88089213260434</v>
      </c>
      <c r="N2524" s="53">
        <f t="shared" ca="1" si="1268"/>
        <v>5917.4393359609621</v>
      </c>
      <c r="O2524" s="53">
        <f t="shared" ca="1" si="1268"/>
        <v>1058.1254279000609</v>
      </c>
      <c r="P2524" s="53">
        <f t="shared" ca="1" si="1268"/>
        <v>334.14728327301003</v>
      </c>
      <c r="Q2524" s="53">
        <f t="shared" ca="1" si="1268"/>
        <v>783.78857985909622</v>
      </c>
      <c r="R2524" s="53">
        <f t="shared" ca="1" si="1268"/>
        <v>116.0906168310795</v>
      </c>
      <c r="S2524" s="53">
        <f t="shared" ca="1" si="1268"/>
        <v>2292.1519078632468</v>
      </c>
      <c r="T2524" s="53">
        <f t="shared" ca="1" si="1268"/>
        <v>7.0694337548155781</v>
      </c>
      <c r="U2524" s="53">
        <f t="shared" ca="1" si="1268"/>
        <v>184.94880012992945</v>
      </c>
      <c r="V2524" s="53">
        <f t="shared" ca="1" si="1268"/>
        <v>975.73791807261432</v>
      </c>
      <c r="W2524" s="53">
        <f t="shared" ca="1" si="1268"/>
        <v>177.57828388089797</v>
      </c>
      <c r="X2524" s="53">
        <f t="shared" ca="1" si="1268"/>
        <v>1345.3344358382574</v>
      </c>
      <c r="Y2524" s="53">
        <f t="shared" ca="1" si="1268"/>
        <v>285.10919491346533</v>
      </c>
      <c r="Z2524" s="53">
        <f t="shared" ca="1" si="1268"/>
        <v>5.1542592494116271</v>
      </c>
      <c r="AA2524" s="53">
        <f t="shared" ca="1" si="1268"/>
        <v>290.263454162877</v>
      </c>
      <c r="AB2524" s="53">
        <f t="shared" ca="1" si="1268"/>
        <v>5.338099182656685</v>
      </c>
      <c r="AC2524" s="53">
        <f t="shared" ca="1" si="1268"/>
        <v>30684.226573299868</v>
      </c>
      <c r="AD2524" s="53">
        <f t="shared" ca="1" si="1268"/>
        <v>3702.4610456707414</v>
      </c>
    </row>
    <row r="2525" spans="1:30" s="51" customFormat="1" collapsed="1">
      <c r="A2525" s="56"/>
      <c r="B2525" s="111"/>
      <c r="C2525" s="108" t="s">
        <v>432</v>
      </c>
      <c r="D2525" s="98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1585298.4202191993</v>
      </c>
      <c r="J2525" s="53">
        <f t="shared" ca="1" si="1269"/>
        <v>88218.497243020625</v>
      </c>
      <c r="K2525" s="53">
        <f t="shared" ca="1" si="1269"/>
        <v>265475.30836628325</v>
      </c>
      <c r="L2525" s="53">
        <f t="shared" ca="1" si="1269"/>
        <v>9537.8618079847001</v>
      </c>
      <c r="M2525" s="53">
        <f t="shared" ca="1" si="1269"/>
        <v>2267.0811939413052</v>
      </c>
      <c r="N2525" s="53">
        <f t="shared" ca="1" si="1269"/>
        <v>277280.25136820925</v>
      </c>
      <c r="O2525" s="53">
        <f t="shared" ca="1" si="1269"/>
        <v>191710.95703661654</v>
      </c>
      <c r="P2525" s="53">
        <f t="shared" ca="1" si="1269"/>
        <v>34571.244163407035</v>
      </c>
      <c r="Q2525" s="53">
        <f t="shared" ca="1" si="1269"/>
        <v>13754.551027805301</v>
      </c>
      <c r="R2525" s="53">
        <f t="shared" ca="1" si="1269"/>
        <v>604.88473641671385</v>
      </c>
      <c r="S2525" s="53">
        <f t="shared" ca="1" si="1269"/>
        <v>240641.63696424567</v>
      </c>
      <c r="T2525" s="53">
        <f t="shared" ca="1" si="1269"/>
        <v>6385.1450424459927</v>
      </c>
      <c r="U2525" s="53">
        <f t="shared" ca="1" si="1269"/>
        <v>98826.057217683818</v>
      </c>
      <c r="V2525" s="53">
        <f t="shared" ca="1" si="1269"/>
        <v>406968.35230192234</v>
      </c>
      <c r="W2525" s="53">
        <f t="shared" ca="1" si="1269"/>
        <v>69442.927775912467</v>
      </c>
      <c r="X2525" s="53">
        <f t="shared" ca="1" si="1269"/>
        <v>581622.4823379647</v>
      </c>
      <c r="Y2525" s="53">
        <f t="shared" ca="1" si="1269"/>
        <v>58810.078414798874</v>
      </c>
      <c r="Z2525" s="53">
        <f t="shared" ca="1" si="1269"/>
        <v>891.64372356315062</v>
      </c>
      <c r="AA2525" s="53">
        <f t="shared" ca="1" si="1269"/>
        <v>59701.722138362034</v>
      </c>
      <c r="AB2525" s="53">
        <f t="shared" ca="1" si="1269"/>
        <v>737.68771875373955</v>
      </c>
      <c r="AC2525" s="53">
        <f t="shared" ca="1" si="1269"/>
        <v>31909.298245871338</v>
      </c>
      <c r="AD2525" s="53">
        <f t="shared" ca="1" si="1269"/>
        <v>3879.0037643735682</v>
      </c>
    </row>
    <row r="2526" spans="1:30" s="51" customFormat="1">
      <c r="A2526" s="56"/>
      <c r="B2526" s="111"/>
      <c r="C2526" s="55"/>
      <c r="D2526" s="98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8" t="s">
        <v>676</v>
      </c>
    </row>
    <row r="2528" spans="1:30" s="51" customFormat="1" hidden="1" outlineLevel="1">
      <c r="A2528" s="56"/>
      <c r="B2528" s="111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1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1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1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1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1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1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1"/>
      <c r="C2535" s="55"/>
      <c r="D2535" s="108" t="str">
        <f>D384</f>
        <v>Adj 5 - Environmental Surcharge Revenue Sync - remove FGD revenue, sync non-FGD revenue, remove deferrals</v>
      </c>
      <c r="E2535" s="61">
        <v>91240</v>
      </c>
      <c r="F2535" s="97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1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23800.541325584163</v>
      </c>
      <c r="I2536" s="54">
        <f ca="1">VLOOKUP(CONCATENATE($F2536," ",$G2536),AllocFactorMatrix,(I$4+1),FALSE)*$E2543</f>
        <v>16795.711947192074</v>
      </c>
      <c r="J2536" s="54">
        <f ca="1">VLOOKUP(CONCATENATE($F2536," ",$G2536),AllocFactorMatrix,(J$4+1),FALSE)*$E2543</f>
        <v>956.38691823722672</v>
      </c>
      <c r="K2536" s="54">
        <f ca="1">VLOOKUP(CONCATENATE($F2536," ",$G2536),AllocFactorMatrix,(K$4+1),FALSE)*$E2543</f>
        <v>2080.8533870563483</v>
      </c>
      <c r="L2536" s="54">
        <f ca="1">VLOOKUP(CONCATENATE($F2536," ",$G2536),AllocFactorMatrix,(L$4+1),FALSE)*$E2543</f>
        <v>255.7916330124975</v>
      </c>
      <c r="M2536" s="54">
        <f ca="1">VLOOKUP(CONCATENATE($F2536," ",$G2536),AllocFactorMatrix,(M$4+1),FALSE)*$E2543</f>
        <v>359.98600543430985</v>
      </c>
      <c r="N2536" s="54">
        <f t="shared" ref="N2536:N2543" ca="1" si="1276">SUBTOTAL(9,K2536:M2536)</f>
        <v>2696.6310255031558</v>
      </c>
      <c r="O2536" s="54">
        <f ca="1">VLOOKUP(CONCATENATE($F2536," ",$G2536),AllocFactorMatrix,(O$4+1),FALSE)*$E2543</f>
        <v>980.06374307905185</v>
      </c>
      <c r="P2536" s="54">
        <f ca="1">VLOOKUP(CONCATENATE($F2536," ",$G2536),AllocFactorMatrix,(P$4+1),FALSE)*$E2543</f>
        <v>597.17675490428485</v>
      </c>
      <c r="Q2536" s="54">
        <f ca="1">VLOOKUP(CONCATENATE($F2536," ",$G2536),AllocFactorMatrix,(Q$4+1),FALSE)*$E2543</f>
        <v>509.77577133072828</v>
      </c>
      <c r="R2536" s="54">
        <f ca="1">VLOOKUP(CONCATENATE($F2536," ",$G2536),AllocFactorMatrix,(R$4+1),FALSE)*$E2543</f>
        <v>0</v>
      </c>
      <c r="S2536" s="54">
        <f ca="1">SUBTOTAL(9,O2536:R2536)</f>
        <v>2087.0162693140651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464.12682822460403</v>
      </c>
      <c r="V2536" s="54">
        <f ca="1">VLOOKUP(CONCATENATE($F2536," ",$G2536),AllocFactorMatrix,(V$4+1),FALSE)*$E2543</f>
        <v>423.43386118934609</v>
      </c>
      <c r="W2536" s="54">
        <f ca="1">VLOOKUP(CONCATENATE($F2536," ",$G2536),AllocFactorMatrix,(W$4+1),FALSE)*$E2543</f>
        <v>350.11153969219635</v>
      </c>
      <c r="X2536" s="54">
        <f ca="1">SUBTOTAL(9,T2536:W2536)</f>
        <v>1237.6722291061465</v>
      </c>
      <c r="Y2536" s="54">
        <f ca="1">VLOOKUP(CONCATENATE($F2536," ",$G2536),AllocFactorMatrix,(Y$4+1),FALSE)*$E2543</f>
        <v>27.122936231495661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27.122936231495661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1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12614.810924584068</v>
      </c>
      <c r="I2537" s="54">
        <f ca="1">VLOOKUP(CONCATENATE($F2537," ",$G2537),AllocFactorMatrix,(I$4+1),FALSE)*$E2543</f>
        <v>8902.097127087316</v>
      </c>
      <c r="J2537" s="54">
        <f ca="1">VLOOKUP(CONCATENATE($F2537," ",$G2537),AllocFactorMatrix,(J$4+1),FALSE)*$E2543</f>
        <v>506.90612365776275</v>
      </c>
      <c r="K2537" s="54">
        <f ca="1">VLOOKUP(CONCATENATE($F2537," ",$G2537),AllocFactorMatrix,(K$4+1),FALSE)*$E2543</f>
        <v>1102.8981097702781</v>
      </c>
      <c r="L2537" s="54">
        <f ca="1">VLOOKUP(CONCATENATE($F2537," ",$G2537),AllocFactorMatrix,(L$4+1),FALSE)*$E2543</f>
        <v>135.57519732018338</v>
      </c>
      <c r="M2537" s="54">
        <f ca="1">VLOOKUP(CONCATENATE($F2537," ",$G2537),AllocFactorMatrix,(M$4+1),FALSE)*$E2543</f>
        <v>190.80050877534623</v>
      </c>
      <c r="N2537" s="54">
        <f t="shared" ca="1" si="1276"/>
        <v>1429.2738158658078</v>
      </c>
      <c r="O2537" s="54">
        <f ca="1">VLOOKUP(CONCATENATE($F2537," ",$G2537),AllocFactorMatrix,(O$4+1),FALSE)*$E2543</f>
        <v>519.45536212205991</v>
      </c>
      <c r="P2537" s="54">
        <f ca="1">VLOOKUP(CONCATENATE($F2537," ",$G2537),AllocFactorMatrix,(P$4+1),FALSE)*$E2543</f>
        <v>316.51682827803643</v>
      </c>
      <c r="Q2537" s="54">
        <f ca="1">VLOOKUP(CONCATENATE($F2537," ",$G2537),AllocFactorMatrix,(Q$4+1),FALSE)*$E2543</f>
        <v>270.19238265637659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1106.1645730564728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245.99743774678973</v>
      </c>
      <c r="V2537" s="54">
        <f ca="1">VLOOKUP(CONCATENATE($F2537," ",$G2537),AllocFactorMatrix,(V$4+1),FALSE)*$E2543</f>
        <v>224.4292692716337</v>
      </c>
      <c r="W2537" s="54">
        <f ca="1">VLOOKUP(CONCATENATE($F2537," ",$G2537),AllocFactorMatrix,(W$4+1),FALSE)*$E2543</f>
        <v>185.56682452362935</v>
      </c>
      <c r="X2537" s="54">
        <f t="shared" ref="X2537:X2543" ca="1" si="1279">SUBTOTAL(9,T2537:W2537)</f>
        <v>655.99353154205278</v>
      </c>
      <c r="Y2537" s="54">
        <f ca="1">VLOOKUP(CONCATENATE($F2537," ",$G2537),AllocFactorMatrix,(Y$4+1),FALSE)*$E2543</f>
        <v>14.375753374654412</v>
      </c>
      <c r="Z2537" s="54">
        <f ca="1">VLOOKUP(CONCATENATE($F2537," ",$G2537),AllocFactorMatrix,(Z$4+1),FALSE)*$E2543</f>
        <v>0</v>
      </c>
      <c r="AA2537" s="54">
        <f t="shared" ca="1" si="1277"/>
        <v>14.375753374654412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1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2718.9214820143484</v>
      </c>
      <c r="I2538" s="54">
        <f ca="1">VLOOKUP(CONCATENATE($F2538," ",$G2538),AllocFactorMatrix,(I$4+1),FALSE)*$E2543</f>
        <v>1932.8330791734043</v>
      </c>
      <c r="J2538" s="54">
        <f ca="1">VLOOKUP(CONCATENATE($F2538," ",$G2538),AllocFactorMatrix,(J$4+1),FALSE)*$E2543</f>
        <v>107.45005564789689</v>
      </c>
      <c r="K2538" s="54">
        <f ca="1">VLOOKUP(CONCATENATE($F2538," ",$G2538),AllocFactorMatrix,(K$4+1),FALSE)*$E2543</f>
        <v>232.18878202935875</v>
      </c>
      <c r="L2538" s="54">
        <f ca="1">VLOOKUP(CONCATENATE($F2538," ",$G2538),AllocFactorMatrix,(L$4+1),FALSE)*$E2543</f>
        <v>28.009478705475082</v>
      </c>
      <c r="M2538" s="54">
        <f ca="1">VLOOKUP(CONCATENATE($F2538," ",$G2538),AllocFactorMatrix,(M$4+1),FALSE)*$E2543</f>
        <v>52.35210997185613</v>
      </c>
      <c r="N2538" s="54">
        <f t="shared" ca="1" si="1276"/>
        <v>312.55037070668993</v>
      </c>
      <c r="O2538" s="54">
        <f ca="1">VLOOKUP(CONCATENATE($F2538," ",$G2538),AllocFactorMatrix,(O$4+1),FALSE)*$E2543</f>
        <v>108.69136706299136</v>
      </c>
      <c r="P2538" s="54">
        <f ca="1">VLOOKUP(CONCATENATE($F2538," ",$G2538),AllocFactorMatrix,(P$4+1),FALSE)*$E2543</f>
        <v>66.075357591719651</v>
      </c>
      <c r="Q2538" s="54">
        <f ca="1">VLOOKUP(CONCATENATE($F2538," ",$G2538),AllocFactorMatrix,(Q$4+1),FALSE)*$E2543</f>
        <v>74.270617459974233</v>
      </c>
      <c r="R2538" s="54">
        <f ca="1">VLOOKUP(CONCATENATE($F2538," ",$G2538),AllocFactorMatrix,(R$4+1),FALSE)*$E2543</f>
        <v>0</v>
      </c>
      <c r="S2538" s="54">
        <f t="shared" ca="1" si="1278"/>
        <v>249.03734211468526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51.469765404183136</v>
      </c>
      <c r="V2538" s="54">
        <f ca="1">VLOOKUP(CONCATENATE($F2538," ",$G2538),AllocFactorMatrix,(V$4+1),FALSE)*$E2543</f>
        <v>61.898461718023313</v>
      </c>
      <c r="W2538" s="54">
        <f ca="1">VLOOKUP(CONCATENATE($F2538," ",$G2538),AllocFactorMatrix,(W$4+1),FALSE)*$E2543</f>
        <v>0</v>
      </c>
      <c r="X2538" s="54">
        <f t="shared" ca="1" si="1279"/>
        <v>113.36822712220645</v>
      </c>
      <c r="Y2538" s="54">
        <f ca="1">VLOOKUP(CONCATENATE($F2538," ",$G2538),AllocFactorMatrix,(Y$4+1),FALSE)*$E2543</f>
        <v>2.9479769296178904</v>
      </c>
      <c r="Z2538" s="54">
        <f ca="1">VLOOKUP(CONCATENATE($F2538," ",$G2538),AllocFactorMatrix,(Z$4+1),FALSE)*$E2543</f>
        <v>0</v>
      </c>
      <c r="AA2538" s="54">
        <f t="shared" ca="1" si="1277"/>
        <v>2.9479769296178904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1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15836.705028204795</v>
      </c>
      <c r="I2539" s="54">
        <f ca="1">VLOOKUP(CONCATENATE($F2539," ",$G2539),AllocFactorMatrix,(I$4+1),FALSE)*$E2543</f>
        <v>12174.082790217166</v>
      </c>
      <c r="J2539" s="54">
        <f ca="1">VLOOKUP(CONCATENATE($F2539," ",$G2539),AllocFactorMatrix,(J$4+1),FALSE)*$E2543</f>
        <v>661.02058376830303</v>
      </c>
      <c r="K2539" s="54">
        <f ca="1">VLOOKUP(CONCATENATE($F2539," ",$G2539),AllocFactorMatrix,(K$4+1),FALSE)*$E2543</f>
        <v>1425.6939408776457</v>
      </c>
      <c r="L2539" s="54">
        <f ca="1">VLOOKUP(CONCATENATE($F2539," ",$G2539),AllocFactorMatrix,(L$4+1),FALSE)*$E2543</f>
        <v>172.07470089108784</v>
      </c>
      <c r="M2539" s="54">
        <f ca="1">VLOOKUP(CONCATENATE($F2539," ",$G2539),AllocFactorMatrix,(M$4+1),FALSE)*$E2543</f>
        <v>0</v>
      </c>
      <c r="N2539" s="54">
        <f t="shared" ca="1" si="1276"/>
        <v>1597.7686417687335</v>
      </c>
      <c r="O2539" s="54">
        <f ca="1">VLOOKUP(CONCATENATE($F2539," ",$G2539),AllocFactorMatrix,(O$4+1),FALSE)*$E2543</f>
        <v>662.36398294552225</v>
      </c>
      <c r="P2539" s="54">
        <f ca="1">VLOOKUP(CONCATENATE($F2539," ",$G2539),AllocFactorMatrix,(P$4+1),FALSE)*$E2543</f>
        <v>403.42327754482324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1065.7872604903455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315.47329671310001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315.47329671310001</v>
      </c>
      <c r="Y2539" s="54">
        <f ca="1">VLOOKUP(CONCATENATE($F2539," ",$G2539),AllocFactorMatrix,(Y$4+1),FALSE)*$E2543</f>
        <v>17.999275503510699</v>
      </c>
      <c r="Z2539" s="54">
        <f ca="1">VLOOKUP(CONCATENATE($F2539," ",$G2539),AllocFactorMatrix,(Z$4+1),FALSE)*$E2543</f>
        <v>0</v>
      </c>
      <c r="AA2539" s="54">
        <f t="shared" ca="1" si="1277"/>
        <v>17.999275503510699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4.5731797436365325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1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8397.4958955784259</v>
      </c>
      <c r="I2540" s="54">
        <f ca="1">VLOOKUP(CONCATENATE($F2540," ",$G2540),AllocFactorMatrix,(I$4+1),FALSE)*$E2543</f>
        <v>7008.4610342066208</v>
      </c>
      <c r="J2540" s="54">
        <f ca="1">VLOOKUP(CONCATENATE($F2540," ",$G2540),AllocFactorMatrix,(J$4+1),FALSE)*$E2543</f>
        <v>389.20272392285955</v>
      </c>
      <c r="K2540" s="54">
        <f ca="1">VLOOKUP(CONCATENATE($F2540," ",$G2540),AllocFactorMatrix,(K$4+1),FALSE)*$E2543</f>
        <v>697.57177041593741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697.57177041593741</v>
      </c>
      <c r="O2540" s="54">
        <f ca="1">VLOOKUP(CONCATENATE($F2540," ",$G2540),AllocFactorMatrix,(O$4+1),FALSE)*$E2543</f>
        <v>275.40871662807251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275.40871662807251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9.1543038083124522</v>
      </c>
      <c r="Z2540" s="54">
        <f ca="1">VLOOKUP(CONCATENATE($F2540," ",$G2540),AllocFactorMatrix,(Z$4+1),FALSE)*$E2543</f>
        <v>0</v>
      </c>
      <c r="AA2540" s="54">
        <f t="shared" ca="1" si="1277"/>
        <v>9.1543038083124522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1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171.3757321999841</v>
      </c>
      <c r="I2541" s="54">
        <f ca="1">VLOOKUP(CONCATENATE($F2541," ",$G2541),AllocFactorMatrix,(I$4+1),FALSE)*$E2543</f>
        <v>108.10565644161929</v>
      </c>
      <c r="J2541" s="54">
        <f ca="1">VLOOKUP(CONCATENATE($F2541," ",$G2541),AllocFactorMatrix,(J$4+1),FALSE)*$E2543</f>
        <v>8.0701189281244208</v>
      </c>
      <c r="K2541" s="54">
        <f ca="1">VLOOKUP(CONCATENATE($F2541," ",$G2541),AllocFactorMatrix,(K$4+1),FALSE)*$E2543</f>
        <v>16.082894855163833</v>
      </c>
      <c r="L2541" s="54">
        <f ca="1">VLOOKUP(CONCATENATE($F2541," ",$G2541),AllocFactorMatrix,(L$4+1),FALSE)*$E2543</f>
        <v>1.996219305812307</v>
      </c>
      <c r="M2541" s="54">
        <f ca="1">VLOOKUP(CONCATENATE($F2541," ",$G2541),AllocFactorMatrix,(M$4+1),FALSE)*$E2543</f>
        <v>2.7617729870558048</v>
      </c>
      <c r="N2541" s="54">
        <f t="shared" ca="1" si="1276"/>
        <v>20.840887148031946</v>
      </c>
      <c r="O2541" s="54">
        <f ca="1">VLOOKUP(CONCATENATE($F2541," ",$G2541),AllocFactorMatrix,(O$4+1),FALSE)*$E2543</f>
        <v>9.0851727284460484</v>
      </c>
      <c r="P2541" s="54">
        <f ca="1">VLOOKUP(CONCATENATE($F2541," ",$G2541),AllocFactorMatrix,(P$4+1),FALSE)*$E2543</f>
        <v>5.5076413146214334</v>
      </c>
      <c r="Q2541" s="54">
        <f ca="1">VLOOKUP(CONCATENATE($F2541," ",$G2541),AllocFactorMatrix,(Q$4+1),FALSE)*$E2543</f>
        <v>4.7274980377572877</v>
      </c>
      <c r="R2541" s="54">
        <f ca="1">VLOOKUP(CONCATENATE($F2541," ",$G2541),AllocFactorMatrix,(R$4+1),FALSE)*$E2543</f>
        <v>0</v>
      </c>
      <c r="S2541" s="54">
        <f t="shared" ca="1" si="1278"/>
        <v>19.32031208082477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5.0641674349008614</v>
      </c>
      <c r="V2541" s="54">
        <f ca="1">VLOOKUP(CONCATENATE($F2541," ",$G2541),AllocFactorMatrix,(V$4+1),FALSE)*$E2543</f>
        <v>4.9633316817629138</v>
      </c>
      <c r="W2541" s="54">
        <f ca="1">VLOOKUP(CONCATENATE($F2541," ",$G2541),AllocFactorMatrix,(W$4+1),FALSE)*$E2543</f>
        <v>4.3115870741049349</v>
      </c>
      <c r="X2541" s="54">
        <f t="shared" ca="1" si="1279"/>
        <v>14.339086190768711</v>
      </c>
      <c r="Y2541" s="54">
        <f ca="1">VLOOKUP(CONCATENATE($F2541," ",$G2541),AllocFactorMatrix,(Y$4+1),FALSE)*$E2543</f>
        <v>0.22181725319277865</v>
      </c>
      <c r="Z2541" s="54">
        <f ca="1">VLOOKUP(CONCATENATE($F2541," ",$G2541),AllocFactorMatrix,(Z$4+1),FALSE)*$E2543</f>
        <v>0</v>
      </c>
      <c r="AA2541" s="54">
        <f t="shared" ca="1" si="1277"/>
        <v>0.22181725319277865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0.47785415742218473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1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3714.1496118342111</v>
      </c>
      <c r="I2542" s="54">
        <f ca="1">VLOOKUP(CONCATENATE($F2542," ",$G2542),AllocFactorMatrix,(I$4+1),FALSE)*$E2543</f>
        <v>2110.0768886411583</v>
      </c>
      <c r="J2542" s="54">
        <f ca="1">VLOOKUP(CONCATENATE($F2542," ",$G2542),AllocFactorMatrix,(J$4+1),FALSE)*$E2543</f>
        <v>636.77401328541362</v>
      </c>
      <c r="K2542" s="54">
        <f ca="1">VLOOKUP(CONCATENATE($F2542," ",$G2542),AllocFactorMatrix,(K$4+1),FALSE)*$E2543</f>
        <v>107.37040850326258</v>
      </c>
      <c r="L2542" s="54">
        <f ca="1">VLOOKUP(CONCATENATE($F2542," ",$G2542),AllocFactorMatrix,(L$4+1),FALSE)*$E2543</f>
        <v>135.3535980905248</v>
      </c>
      <c r="M2542" s="54">
        <f ca="1">VLOOKUP(CONCATENATE($F2542," ",$G2542),AllocFactorMatrix,(M$4+1),FALSE)*$E2543</f>
        <v>329.72060160024319</v>
      </c>
      <c r="N2542" s="54">
        <f t="shared" ca="1" si="1276"/>
        <v>572.44460819403059</v>
      </c>
      <c r="O2542" s="54">
        <f ca="1">VLOOKUP(CONCATENATE($F2542," ",$G2542),AllocFactorMatrix,(O$4+1),FALSE)*$E2543</f>
        <v>18.879264453089444</v>
      </c>
      <c r="P2542" s="54">
        <f ca="1">VLOOKUP(CONCATENATE($F2542," ",$G2542),AllocFactorMatrix,(P$4+1),FALSE)*$E2543</f>
        <v>18.281402157209424</v>
      </c>
      <c r="Q2542" s="54">
        <f ca="1">VLOOKUP(CONCATENATE($F2542," ",$G2542),AllocFactorMatrix,(Q$4+1),FALSE)*$E2543</f>
        <v>75.018529987273467</v>
      </c>
      <c r="R2542" s="54">
        <f ca="1">VLOOKUP(CONCATENATE($F2542," ",$G2542),AllocFactorMatrix,(R$4+1),FALSE)*$E2543</f>
        <v>0</v>
      </c>
      <c r="S2542" s="54">
        <f t="shared" ca="1" si="1278"/>
        <v>112.17919659757234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2.7475218258174228</v>
      </c>
      <c r="V2542" s="54">
        <f ca="1">VLOOKUP(CONCATENATE($F2542," ",$G2542),AllocFactorMatrix,(V$4+1),FALSE)*$E2543</f>
        <v>2.5538032852444461</v>
      </c>
      <c r="W2542" s="54">
        <f ca="1">VLOOKUP(CONCATENATE($F2542," ",$G2542),AllocFactorMatrix,(W$4+1),FALSE)*$E2543</f>
        <v>2.0958533377350377</v>
      </c>
      <c r="X2542" s="54">
        <f t="shared" ca="1" si="1279"/>
        <v>7.3971784487969074</v>
      </c>
      <c r="Y2542" s="54">
        <f ca="1">VLOOKUP(CONCATENATE($F2542," ",$G2542),AllocFactorMatrix,(Y$4+1),FALSE)*$E2543</f>
        <v>0.47097269903858413</v>
      </c>
      <c r="Z2542" s="54">
        <f ca="1">VLOOKUP(CONCATENATE($F2542," ",$G2542),AllocFactorMatrix,(Z$4+1),FALSE)*$E2543</f>
        <v>0</v>
      </c>
      <c r="AA2542" s="54">
        <f t="shared" ca="1" si="1277"/>
        <v>0.47097269903858413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274.80675396820027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1"/>
      <c r="C2543" s="55"/>
      <c r="D2543" s="98" t="s">
        <v>663</v>
      </c>
      <c r="E2543" s="61">
        <v>67254</v>
      </c>
      <c r="F2543" s="96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2573.9476090192338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1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-109494.99999999997</v>
      </c>
      <c r="I2544" s="54">
        <f>VLOOKUP(CONCATENATE($F2544," ",$G2544),AllocFactorMatrix,(I$4+1),FALSE)*$E2551</f>
        <v>-53935.374540078286</v>
      </c>
      <c r="J2544" s="54">
        <f>VLOOKUP(CONCATENATE($F2544," ",$G2544),AllocFactorMatrix,(J$4+1),FALSE)*$E2551</f>
        <v>-2666.2182866897283</v>
      </c>
      <c r="K2544" s="54">
        <f>VLOOKUP(CONCATENATE($F2544," ",$G2544),AllocFactorMatrix,(K$4+1),FALSE)*$E2551</f>
        <v>-9766.2047810807544</v>
      </c>
      <c r="L2544" s="54">
        <f>VLOOKUP(CONCATENATE($F2544," ",$G2544),AllocFactorMatrix,(L$4+1),FALSE)*$E2551</f>
        <v>-307.40545259705124</v>
      </c>
      <c r="M2544" s="54">
        <f>VLOOKUP(CONCATENATE($F2544," ",$G2544),AllocFactorMatrix,(M$4+1),FALSE)*$E2551</f>
        <v>-28.827499698625616</v>
      </c>
      <c r="N2544" s="54">
        <f t="shared" ref="N2544:N2551" si="1281">SUBTOTAL(9,K2544:M2544)</f>
        <v>-10102.437733376431</v>
      </c>
      <c r="O2544" s="54">
        <f>VLOOKUP(CONCATENATE($F2544," ",$G2544),AllocFactorMatrix,(O$4+1),FALSE)*$E2551</f>
        <v>-7423.8348718886655</v>
      </c>
      <c r="P2544" s="54">
        <f>VLOOKUP(CONCATENATE($F2544," ",$G2544),AllocFactorMatrix,(P$4+1),FALSE)*$E2551</f>
        <v>-1383.2767222531586</v>
      </c>
      <c r="Q2544" s="54">
        <f>VLOOKUP(CONCATENATE($F2544," ",$G2544),AllocFactorMatrix,(Q$4+1),FALSE)*$E2551</f>
        <v>-625.07699417296999</v>
      </c>
      <c r="R2544" s="54">
        <f>VLOOKUP(CONCATENATE($F2544," ",$G2544),AllocFactorMatrix,(R$4+1),FALSE)*$E2551</f>
        <v>-28.10901371128428</v>
      </c>
      <c r="S2544" s="54">
        <f>SUBTOTAL(9,O2544:R2544)</f>
        <v>-9460.2976020260794</v>
      </c>
      <c r="T2544" s="54">
        <f>VLOOKUP(CONCATENATE($F2544," ",$G2544),AllocFactorMatrix,(T$4+1),FALSE)*$E2551</f>
        <v>-259.33356703113935</v>
      </c>
      <c r="U2544" s="54">
        <f>VLOOKUP(CONCATENATE($F2544," ",$G2544),AllocFactorMatrix,(U$4+1),FALSE)*$E2551</f>
        <v>-4243.9496387335084</v>
      </c>
      <c r="V2544" s="54">
        <f>VLOOKUP(CONCATENATE($F2544," ",$G2544),AllocFactorMatrix,(V$4+1),FALSE)*$E2551</f>
        <v>-22429.393089088429</v>
      </c>
      <c r="W2544" s="54">
        <f>VLOOKUP(CONCATENATE($F2544," ",$G2544),AllocFactorMatrix,(W$4+1),FALSE)*$E2551</f>
        <v>-4050.3766412085679</v>
      </c>
      <c r="X2544" s="54">
        <f>SUBTOTAL(9,T2544:W2544)</f>
        <v>-30983.052936061646</v>
      </c>
      <c r="Y2544" s="54">
        <f>VLOOKUP(CONCATENATE($F2544," ",$G2544),AllocFactorMatrix,(Y$4+1),FALSE)*$E2551</f>
        <v>-2279.8479090119758</v>
      </c>
      <c r="Z2544" s="54">
        <f>VLOOKUP(CONCATENATE($F2544," ",$G2544),AllocFactorMatrix,(Z$4+1),FALSE)*$E2551</f>
        <v>-38.186581014036889</v>
      </c>
      <c r="AA2544" s="54">
        <f t="shared" ref="AA2544:AA2551" si="1282">SUBTOTAL(9,Y2544:Z2544)</f>
        <v>-2318.0344900260129</v>
      </c>
      <c r="AB2544" s="54">
        <f>VLOOKUP(CONCATENATE($F2544," ",$G2544),AllocFactorMatrix,(AB$4+1),FALSE)*$E2551</f>
        <v>-29.584411741793684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1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1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1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1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1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1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1"/>
      <c r="C2551" s="55"/>
      <c r="D2551" s="98" t="s">
        <v>662</v>
      </c>
      <c r="E2551" s="61">
        <v>-109495</v>
      </c>
      <c r="F2551" s="97" t="s">
        <v>30</v>
      </c>
      <c r="G2551" s="55" t="str">
        <f>$G$15</f>
        <v>TOTAL</v>
      </c>
      <c r="H2551" s="53">
        <f t="shared" si="1280"/>
        <v>-109494.99999999997</v>
      </c>
      <c r="I2551" s="54">
        <f>VLOOKUP(CONCATENATE($F2551," ",$G2551),AllocFactorMatrix,(I$4+1),FALSE)*$E2551</f>
        <v>-53935.374540078286</v>
      </c>
      <c r="J2551" s="54">
        <f>VLOOKUP(CONCATENATE($F2551," ",$G2551),AllocFactorMatrix,(J$4+1),FALSE)*$E2551</f>
        <v>-2666.2182866897283</v>
      </c>
      <c r="K2551" s="54">
        <f>VLOOKUP(CONCATENATE($F2551," ",$G2551),AllocFactorMatrix,(K$4+1),FALSE)*$E2551</f>
        <v>-9766.2047810807544</v>
      </c>
      <c r="L2551" s="54">
        <f>VLOOKUP(CONCATENATE($F2551," ",$G2551),AllocFactorMatrix,(L$4+1),FALSE)*$E2551</f>
        <v>-307.40545259705124</v>
      </c>
      <c r="M2551" s="54">
        <f>VLOOKUP(CONCATENATE($F2551," ",$G2551),AllocFactorMatrix,(M$4+1),FALSE)*$E2551</f>
        <v>-28.827499698625616</v>
      </c>
      <c r="N2551" s="54">
        <f t="shared" si="1281"/>
        <v>-10102.437733376431</v>
      </c>
      <c r="O2551" s="54">
        <f>VLOOKUP(CONCATENATE($F2551," ",$G2551),AllocFactorMatrix,(O$4+1),FALSE)*$E2551</f>
        <v>-7423.8348718886655</v>
      </c>
      <c r="P2551" s="54">
        <f>VLOOKUP(CONCATENATE($F2551," ",$G2551),AllocFactorMatrix,(P$4+1),FALSE)*$E2551</f>
        <v>-1383.2767222531586</v>
      </c>
      <c r="Q2551" s="54">
        <f>VLOOKUP(CONCATENATE($F2551," ",$G2551),AllocFactorMatrix,(Q$4+1),FALSE)*$E2551</f>
        <v>-625.07699417296999</v>
      </c>
      <c r="R2551" s="54">
        <f>VLOOKUP(CONCATENATE($F2551," ",$G2551),AllocFactorMatrix,(R$4+1),FALSE)*$E2551</f>
        <v>-28.10901371128428</v>
      </c>
      <c r="S2551" s="54">
        <f t="shared" si="1283"/>
        <v>-9460.2976020260794</v>
      </c>
      <c r="T2551" s="54">
        <f>VLOOKUP(CONCATENATE($F2551," ",$G2551),AllocFactorMatrix,(T$4+1),FALSE)*$E2551</f>
        <v>-259.33356703113935</v>
      </c>
      <c r="U2551" s="54">
        <f>VLOOKUP(CONCATENATE($F2551," ",$G2551),AllocFactorMatrix,(U$4+1),FALSE)*$E2551</f>
        <v>-4243.9496387335084</v>
      </c>
      <c r="V2551" s="54">
        <f>VLOOKUP(CONCATENATE($F2551," ",$G2551),AllocFactorMatrix,(V$4+1),FALSE)*$E2551</f>
        <v>-22429.393089088429</v>
      </c>
      <c r="W2551" s="54">
        <f>VLOOKUP(CONCATENATE($F2551," ",$G2551),AllocFactorMatrix,(W$4+1),FALSE)*$E2551</f>
        <v>-4050.3766412085679</v>
      </c>
      <c r="X2551" s="54">
        <f t="shared" si="1284"/>
        <v>-30983.052936061646</v>
      </c>
      <c r="Y2551" s="54">
        <f>VLOOKUP(CONCATENATE($F2551," ",$G2551),AllocFactorMatrix,(Y$4+1),FALSE)*$E2551</f>
        <v>-2279.8479090119758</v>
      </c>
      <c r="Z2551" s="54">
        <f>VLOOKUP(CONCATENATE($F2551," ",$G2551),AllocFactorMatrix,(Z$4+1),FALSE)*$E2551</f>
        <v>-38.186581014036889</v>
      </c>
      <c r="AA2551" s="54">
        <f t="shared" si="1282"/>
        <v>-2318.0344900260129</v>
      </c>
      <c r="AB2551" s="54">
        <f>VLOOKUP(CONCATENATE($F2551," ",$G2551),AllocFactorMatrix,(AB$4+1),FALSE)*$E2551</f>
        <v>-29.584411741793684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1"/>
      <c r="C2552" s="55"/>
      <c r="D2552" s="98"/>
      <c r="G2552" s="55" t="str">
        <f>$G$8</f>
        <v>PRODUCTION</v>
      </c>
      <c r="H2552" s="53">
        <f t="shared" ref="H2552:AD2552" ca="1" si="1285">+H2544+H2536+H2528</f>
        <v>-85694.4586744158</v>
      </c>
      <c r="I2552" s="53">
        <f t="shared" ca="1" si="1285"/>
        <v>-37139.662592886212</v>
      </c>
      <c r="J2552" s="53">
        <f t="shared" ca="1" si="1285"/>
        <v>-1709.8313684525015</v>
      </c>
      <c r="K2552" s="53">
        <f t="shared" ca="1" si="1285"/>
        <v>-7685.3513940244065</v>
      </c>
      <c r="L2552" s="53">
        <f t="shared" ca="1" si="1285"/>
        <v>-51.613819584553738</v>
      </c>
      <c r="M2552" s="53">
        <f t="shared" ca="1" si="1285"/>
        <v>331.15850573568423</v>
      </c>
      <c r="N2552" s="53">
        <f t="shared" ca="1" si="1285"/>
        <v>-7405.8067078732756</v>
      </c>
      <c r="O2552" s="53">
        <f t="shared" ca="1" si="1285"/>
        <v>-6443.7711288096134</v>
      </c>
      <c r="P2552" s="53">
        <f t="shared" ca="1" si="1285"/>
        <v>-786.09996734887375</v>
      </c>
      <c r="Q2552" s="53">
        <f t="shared" ca="1" si="1285"/>
        <v>-115.30122284224171</v>
      </c>
      <c r="R2552" s="53">
        <f t="shared" ca="1" si="1285"/>
        <v>-28.10901371128428</v>
      </c>
      <c r="S2552" s="53">
        <f t="shared" ca="1" si="1285"/>
        <v>-7373.2813327120148</v>
      </c>
      <c r="T2552" s="53">
        <f t="shared" ca="1" si="1285"/>
        <v>-259.33356703113935</v>
      </c>
      <c r="U2552" s="53">
        <f t="shared" ca="1" si="1285"/>
        <v>-3779.8228105089042</v>
      </c>
      <c r="V2552" s="53">
        <f t="shared" ca="1" si="1285"/>
        <v>-22005.959227899082</v>
      </c>
      <c r="W2552" s="53">
        <f t="shared" ca="1" si="1285"/>
        <v>-3700.2651015163715</v>
      </c>
      <c r="X2552" s="53">
        <f t="shared" ca="1" si="1285"/>
        <v>-29745.380706955501</v>
      </c>
      <c r="Y2552" s="53">
        <f t="shared" ca="1" si="1285"/>
        <v>-2252.7249727804801</v>
      </c>
      <c r="Z2552" s="53">
        <f t="shared" ca="1" si="1285"/>
        <v>-38.186581014036889</v>
      </c>
      <c r="AA2552" s="53">
        <f t="shared" ca="1" si="1285"/>
        <v>-2290.9115537945172</v>
      </c>
      <c r="AB2552" s="53">
        <f t="shared" ca="1" si="1285"/>
        <v>-29.584411741793684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1"/>
      <c r="C2553" s="55"/>
      <c r="D2553" s="98"/>
      <c r="G2553" s="55" t="str">
        <f>$G$9</f>
        <v>BULKTRAN</v>
      </c>
      <c r="H2553" s="53">
        <f t="shared" ref="H2553:AD2553" ca="1" si="1286">+H2545+H2537+H2529</f>
        <v>12614.810924584068</v>
      </c>
      <c r="I2553" s="53">
        <f t="shared" ca="1" si="1286"/>
        <v>8902.097127087316</v>
      </c>
      <c r="J2553" s="53">
        <f t="shared" ca="1" si="1286"/>
        <v>506.90612365776275</v>
      </c>
      <c r="K2553" s="53">
        <f t="shared" ca="1" si="1286"/>
        <v>1102.8981097702781</v>
      </c>
      <c r="L2553" s="53">
        <f t="shared" ca="1" si="1286"/>
        <v>135.57519732018338</v>
      </c>
      <c r="M2553" s="53">
        <f t="shared" ca="1" si="1286"/>
        <v>190.80050877534623</v>
      </c>
      <c r="N2553" s="53">
        <f t="shared" ca="1" si="1286"/>
        <v>1429.2738158658078</v>
      </c>
      <c r="O2553" s="53">
        <f t="shared" ca="1" si="1286"/>
        <v>519.45536212205991</v>
      </c>
      <c r="P2553" s="53">
        <f t="shared" ca="1" si="1286"/>
        <v>316.51682827803643</v>
      </c>
      <c r="Q2553" s="53">
        <f t="shared" ca="1" si="1286"/>
        <v>270.19238265637659</v>
      </c>
      <c r="R2553" s="53">
        <f t="shared" ca="1" si="1286"/>
        <v>0</v>
      </c>
      <c r="S2553" s="53">
        <f t="shared" ca="1" si="1286"/>
        <v>1106.1645730564728</v>
      </c>
      <c r="T2553" s="53">
        <f t="shared" ca="1" si="1286"/>
        <v>0</v>
      </c>
      <c r="U2553" s="53">
        <f t="shared" ca="1" si="1286"/>
        <v>245.99743774678973</v>
      </c>
      <c r="V2553" s="53">
        <f t="shared" ca="1" si="1286"/>
        <v>224.4292692716337</v>
      </c>
      <c r="W2553" s="53">
        <f t="shared" ca="1" si="1286"/>
        <v>185.56682452362935</v>
      </c>
      <c r="X2553" s="53">
        <f t="shared" ca="1" si="1286"/>
        <v>655.99353154205278</v>
      </c>
      <c r="Y2553" s="53">
        <f t="shared" ca="1" si="1286"/>
        <v>14.375753374654412</v>
      </c>
      <c r="Z2553" s="53">
        <f t="shared" ca="1" si="1286"/>
        <v>0</v>
      </c>
      <c r="AA2553" s="53">
        <f t="shared" ca="1" si="1286"/>
        <v>14.375753374654412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1"/>
      <c r="C2554" s="55"/>
      <c r="D2554" s="98"/>
      <c r="G2554" s="55" t="str">
        <f>$G$10</f>
        <v>SUBTRAN</v>
      </c>
      <c r="H2554" s="53">
        <f t="shared" ref="H2554:AD2554" ca="1" si="1287">+H2546+H2538+H2530</f>
        <v>2718.9214820143484</v>
      </c>
      <c r="I2554" s="53">
        <f t="shared" ca="1" si="1287"/>
        <v>1932.8330791734043</v>
      </c>
      <c r="J2554" s="53">
        <f t="shared" ca="1" si="1287"/>
        <v>107.45005564789689</v>
      </c>
      <c r="K2554" s="53">
        <f t="shared" ca="1" si="1287"/>
        <v>232.18878202935875</v>
      </c>
      <c r="L2554" s="53">
        <f t="shared" ca="1" si="1287"/>
        <v>28.009478705475082</v>
      </c>
      <c r="M2554" s="53">
        <f t="shared" ca="1" si="1287"/>
        <v>52.35210997185613</v>
      </c>
      <c r="N2554" s="53">
        <f t="shared" ca="1" si="1287"/>
        <v>312.55037070668993</v>
      </c>
      <c r="O2554" s="53">
        <f t="shared" ca="1" si="1287"/>
        <v>108.69136706299136</v>
      </c>
      <c r="P2554" s="53">
        <f t="shared" ca="1" si="1287"/>
        <v>66.075357591719651</v>
      </c>
      <c r="Q2554" s="53">
        <f t="shared" ca="1" si="1287"/>
        <v>74.270617459974233</v>
      </c>
      <c r="R2554" s="53">
        <f t="shared" ca="1" si="1287"/>
        <v>0</v>
      </c>
      <c r="S2554" s="53">
        <f t="shared" ca="1" si="1287"/>
        <v>249.03734211468526</v>
      </c>
      <c r="T2554" s="53">
        <f t="shared" ca="1" si="1287"/>
        <v>0</v>
      </c>
      <c r="U2554" s="53">
        <f t="shared" ca="1" si="1287"/>
        <v>51.469765404183136</v>
      </c>
      <c r="V2554" s="53">
        <f t="shared" ca="1" si="1287"/>
        <v>61.898461718023313</v>
      </c>
      <c r="W2554" s="53">
        <f t="shared" ca="1" si="1287"/>
        <v>0</v>
      </c>
      <c r="X2554" s="53">
        <f t="shared" ca="1" si="1287"/>
        <v>113.36822712220645</v>
      </c>
      <c r="Y2554" s="53">
        <f t="shared" ca="1" si="1287"/>
        <v>2.9479769296178904</v>
      </c>
      <c r="Z2554" s="53">
        <f t="shared" ca="1" si="1287"/>
        <v>0</v>
      </c>
      <c r="AA2554" s="53">
        <f t="shared" ca="1" si="1287"/>
        <v>2.9479769296178904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1"/>
      <c r="C2555" s="55"/>
      <c r="D2555" s="98"/>
      <c r="G2555" s="55" t="str">
        <f>$G$11</f>
        <v>DISTPRI</v>
      </c>
      <c r="H2555" s="53">
        <f t="shared" ref="H2555:AD2555" ca="1" si="1288">+H2547+H2539+H2531</f>
        <v>15836.705028204795</v>
      </c>
      <c r="I2555" s="53">
        <f t="shared" ca="1" si="1288"/>
        <v>12174.082790217166</v>
      </c>
      <c r="J2555" s="53">
        <f t="shared" ca="1" si="1288"/>
        <v>661.02058376830303</v>
      </c>
      <c r="K2555" s="53">
        <f t="shared" ca="1" si="1288"/>
        <v>1425.6939408776457</v>
      </c>
      <c r="L2555" s="53">
        <f t="shared" ca="1" si="1288"/>
        <v>172.07470089108784</v>
      </c>
      <c r="M2555" s="53">
        <f t="shared" ca="1" si="1288"/>
        <v>0</v>
      </c>
      <c r="N2555" s="53">
        <f t="shared" ca="1" si="1288"/>
        <v>1597.7686417687335</v>
      </c>
      <c r="O2555" s="53">
        <f t="shared" ca="1" si="1288"/>
        <v>662.36398294552225</v>
      </c>
      <c r="P2555" s="53">
        <f t="shared" ca="1" si="1288"/>
        <v>403.42327754482324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1065.7872604903455</v>
      </c>
      <c r="T2555" s="53">
        <f t="shared" ca="1" si="1288"/>
        <v>0</v>
      </c>
      <c r="U2555" s="53">
        <f t="shared" ca="1" si="1288"/>
        <v>315.47329671310001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315.47329671310001</v>
      </c>
      <c r="Y2555" s="53">
        <f t="shared" ca="1" si="1288"/>
        <v>17.999275503510699</v>
      </c>
      <c r="Z2555" s="53">
        <f t="shared" ca="1" si="1288"/>
        <v>0</v>
      </c>
      <c r="AA2555" s="53">
        <f t="shared" ca="1" si="1288"/>
        <v>17.999275503510699</v>
      </c>
      <c r="AB2555" s="53">
        <f t="shared" ca="1" si="1288"/>
        <v>0</v>
      </c>
      <c r="AC2555" s="53">
        <f t="shared" ca="1" si="1288"/>
        <v>4.5731797436365325</v>
      </c>
      <c r="AD2555" s="53">
        <f t="shared" ca="1" si="1288"/>
        <v>0</v>
      </c>
    </row>
    <row r="2556" spans="1:30" s="51" customFormat="1" hidden="1" outlineLevel="1">
      <c r="A2556" s="56"/>
      <c r="B2556" s="111"/>
      <c r="C2556" s="55"/>
      <c r="D2556" s="98"/>
      <c r="G2556" s="55" t="str">
        <f>$G$12</f>
        <v>DISTSEC</v>
      </c>
      <c r="H2556" s="53">
        <f t="shared" ref="H2556:AD2556" ca="1" si="1289">+H2548+H2540+H2532</f>
        <v>8397.4958955784259</v>
      </c>
      <c r="I2556" s="53">
        <f t="shared" ca="1" si="1289"/>
        <v>7008.4610342066208</v>
      </c>
      <c r="J2556" s="53">
        <f t="shared" ca="1" si="1289"/>
        <v>389.20272392285955</v>
      </c>
      <c r="K2556" s="53">
        <f t="shared" ca="1" si="1289"/>
        <v>697.57177041593741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697.57177041593741</v>
      </c>
      <c r="O2556" s="53">
        <f t="shared" ca="1" si="1289"/>
        <v>275.40871662807251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275.40871662807251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9.1543038083124522</v>
      </c>
      <c r="Z2556" s="53">
        <f t="shared" ca="1" si="1289"/>
        <v>0</v>
      </c>
      <c r="AA2556" s="53">
        <f t="shared" ca="1" si="1289"/>
        <v>9.1543038083124522</v>
      </c>
      <c r="AB2556" s="53">
        <f t="shared" ca="1" si="1289"/>
        <v>0</v>
      </c>
      <c r="AC2556" s="53">
        <f t="shared" ca="1" si="1289"/>
        <v>17.69734659662285</v>
      </c>
      <c r="AD2556" s="53">
        <f t="shared" ca="1" si="1289"/>
        <v>0</v>
      </c>
    </row>
    <row r="2557" spans="1:30" s="51" customFormat="1" hidden="1" outlineLevel="1">
      <c r="A2557" s="56"/>
      <c r="B2557" s="111"/>
      <c r="C2557" s="55"/>
      <c r="D2557" s="98"/>
      <c r="G2557" s="55" t="str">
        <f>$G$13</f>
        <v>ENERGY</v>
      </c>
      <c r="H2557" s="53">
        <f t="shared" ref="H2557:AD2557" ca="1" si="1290">+H2549+H2541+H2533</f>
        <v>91411.375732199958</v>
      </c>
      <c r="I2557" s="53">
        <f t="shared" ca="1" si="1290"/>
        <v>34343.825233292766</v>
      </c>
      <c r="J2557" s="53">
        <f t="shared" ca="1" si="1290"/>
        <v>2226.7659717004258</v>
      </c>
      <c r="K2557" s="53">
        <f t="shared" ca="1" si="1290"/>
        <v>7460.047995814537</v>
      </c>
      <c r="L2557" s="53">
        <f t="shared" ca="1" si="1290"/>
        <v>238.58232975256291</v>
      </c>
      <c r="M2557" s="53">
        <f t="shared" ca="1" si="1290"/>
        <v>24.572246628939617</v>
      </c>
      <c r="N2557" s="53">
        <f t="shared" ca="1" si="1290"/>
        <v>7723.2025721960399</v>
      </c>
      <c r="O2557" s="53">
        <f t="shared" ca="1" si="1290"/>
        <v>6795.8520228447878</v>
      </c>
      <c r="P2557" s="53">
        <f t="shared" ca="1" si="1290"/>
        <v>1263.643626626455</v>
      </c>
      <c r="Q2557" s="53">
        <f t="shared" ca="1" si="1290"/>
        <v>576.39228660677099</v>
      </c>
      <c r="R2557" s="53">
        <f t="shared" ca="1" si="1290"/>
        <v>26.487595312374836</v>
      </c>
      <c r="S2557" s="53">
        <f t="shared" ca="1" si="1290"/>
        <v>8662.3755313903894</v>
      </c>
      <c r="T2557" s="53">
        <f t="shared" ca="1" si="1290"/>
        <v>260.08176659390074</v>
      </c>
      <c r="U2557" s="53">
        <f t="shared" ca="1" si="1290"/>
        <v>4571.710365631573</v>
      </c>
      <c r="V2557" s="53">
        <f t="shared" ca="1" si="1290"/>
        <v>25932.484470058975</v>
      </c>
      <c r="W2557" s="53">
        <f t="shared" ca="1" si="1290"/>
        <v>4923.3691719117442</v>
      </c>
      <c r="X2557" s="53">
        <f t="shared" ca="1" si="1290"/>
        <v>35687.645774196193</v>
      </c>
      <c r="Y2557" s="53">
        <f t="shared" ca="1" si="1290"/>
        <v>1838.9615336498223</v>
      </c>
      <c r="Z2557" s="53">
        <f t="shared" ca="1" si="1290"/>
        <v>29.93175134778221</v>
      </c>
      <c r="AA2557" s="53">
        <f t="shared" ca="1" si="1290"/>
        <v>1868.8932849976045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1"/>
      <c r="C2558" s="55"/>
      <c r="D2558" s="98"/>
      <c r="G2558" s="55" t="str">
        <f>$G$14</f>
        <v>CUSTOMER</v>
      </c>
      <c r="H2558" s="53">
        <f t="shared" ref="H2558:AD2558" ca="1" si="1291">+H2550+H2542+H2534</f>
        <v>3714.1496118342111</v>
      </c>
      <c r="I2558" s="53">
        <f t="shared" ca="1" si="1291"/>
        <v>2110.0768886411583</v>
      </c>
      <c r="J2558" s="53">
        <f t="shared" ca="1" si="1291"/>
        <v>636.77401328541362</v>
      </c>
      <c r="K2558" s="53">
        <f t="shared" ca="1" si="1291"/>
        <v>107.37040850326258</v>
      </c>
      <c r="L2558" s="53">
        <f t="shared" ca="1" si="1291"/>
        <v>135.3535980905248</v>
      </c>
      <c r="M2558" s="53">
        <f t="shared" ca="1" si="1291"/>
        <v>329.72060160024319</v>
      </c>
      <c r="N2558" s="53">
        <f t="shared" ca="1" si="1291"/>
        <v>572.44460819403059</v>
      </c>
      <c r="O2558" s="53">
        <f t="shared" ca="1" si="1291"/>
        <v>18.879264453089444</v>
      </c>
      <c r="P2558" s="53">
        <f t="shared" ca="1" si="1291"/>
        <v>18.281402157209424</v>
      </c>
      <c r="Q2558" s="53">
        <f t="shared" ca="1" si="1291"/>
        <v>75.018529987273467</v>
      </c>
      <c r="R2558" s="53">
        <f t="shared" ca="1" si="1291"/>
        <v>0</v>
      </c>
      <c r="S2558" s="53">
        <f t="shared" ca="1" si="1291"/>
        <v>112.17919659757234</v>
      </c>
      <c r="T2558" s="53">
        <f t="shared" ca="1" si="1291"/>
        <v>0</v>
      </c>
      <c r="U2558" s="53">
        <f t="shared" ca="1" si="1291"/>
        <v>2.7475218258174228</v>
      </c>
      <c r="V2558" s="53">
        <f t="shared" ca="1" si="1291"/>
        <v>2.5538032852444461</v>
      </c>
      <c r="W2558" s="53">
        <f t="shared" ca="1" si="1291"/>
        <v>2.0958533377350377</v>
      </c>
      <c r="X2558" s="53">
        <f t="shared" ca="1" si="1291"/>
        <v>7.3971784487969074</v>
      </c>
      <c r="Y2558" s="53">
        <f t="shared" ca="1" si="1291"/>
        <v>0.47097269903858413</v>
      </c>
      <c r="Z2558" s="53">
        <f t="shared" ca="1" si="1291"/>
        <v>0</v>
      </c>
      <c r="AA2558" s="53">
        <f t="shared" ca="1" si="1291"/>
        <v>0.47097269903858413</v>
      </c>
      <c r="AB2558" s="53">
        <f t="shared" ca="1" si="1291"/>
        <v>0</v>
      </c>
      <c r="AC2558" s="53">
        <f t="shared" ca="1" si="1291"/>
        <v>274.80675396820027</v>
      </c>
      <c r="AD2558" s="53">
        <f t="shared" ca="1" si="1291"/>
        <v>0</v>
      </c>
    </row>
    <row r="2559" spans="1:30" s="51" customFormat="1" collapsed="1">
      <c r="A2559" s="56"/>
      <c r="B2559" s="111"/>
      <c r="C2559" s="108" t="s">
        <v>433</v>
      </c>
      <c r="D2559" s="98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48999.000000000015</v>
      </c>
      <c r="I2559" s="53">
        <f t="shared" ca="1" si="1292"/>
        <v>29331.713559732219</v>
      </c>
      <c r="J2559" s="53">
        <f t="shared" ca="1" si="1292"/>
        <v>2818.2881035301607</v>
      </c>
      <c r="K2559" s="53">
        <f t="shared" ca="1" si="1292"/>
        <v>3340.4196133866144</v>
      </c>
      <c r="L2559" s="53">
        <f t="shared" ca="1" si="1292"/>
        <v>657.98148517528034</v>
      </c>
      <c r="M2559" s="53">
        <f t="shared" ca="1" si="1292"/>
        <v>928.60397271206944</v>
      </c>
      <c r="N2559" s="53">
        <f t="shared" ca="1" si="1292"/>
        <v>4927.0050712739639</v>
      </c>
      <c r="O2559" s="53">
        <f t="shared" ca="1" si="1292"/>
        <v>1936.87958724691</v>
      </c>
      <c r="P2559" s="53">
        <f t="shared" ca="1" si="1292"/>
        <v>1281.8405248493698</v>
      </c>
      <c r="Q2559" s="53">
        <f t="shared" ca="1" si="1292"/>
        <v>880.57259386815349</v>
      </c>
      <c r="R2559" s="53">
        <f t="shared" ca="1" si="1292"/>
        <v>-1.6214183989094444</v>
      </c>
      <c r="S2559" s="53">
        <f t="shared" ca="1" si="1292"/>
        <v>4097.671287565523</v>
      </c>
      <c r="T2559" s="53">
        <f t="shared" ca="1" si="1292"/>
        <v>0.74819956276138555</v>
      </c>
      <c r="U2559" s="53">
        <f t="shared" ca="1" si="1292"/>
        <v>1407.5755768125591</v>
      </c>
      <c r="V2559" s="53">
        <f t="shared" ca="1" si="1292"/>
        <v>4215.4067764347928</v>
      </c>
      <c r="W2559" s="53">
        <f t="shared" ca="1" si="1292"/>
        <v>1410.7667482567372</v>
      </c>
      <c r="X2559" s="53">
        <f t="shared" ca="1" si="1292"/>
        <v>7034.4973010668509</v>
      </c>
      <c r="Y2559" s="53">
        <f t="shared" ca="1" si="1292"/>
        <v>-368.81515681552378</v>
      </c>
      <c r="Z2559" s="53">
        <f t="shared" ca="1" si="1292"/>
        <v>-8.254829666254679</v>
      </c>
      <c r="AA2559" s="53">
        <f t="shared" ca="1" si="1292"/>
        <v>-377.06998648177864</v>
      </c>
      <c r="AB2559" s="53">
        <f t="shared" ca="1" si="1292"/>
        <v>3.8020491650460251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1"/>
      <c r="C2560" s="55"/>
      <c r="D2560" s="98"/>
      <c r="F2560" s="115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1"/>
      <c r="C2561" s="55"/>
      <c r="D2561" s="98"/>
      <c r="G2561" s="55" t="str">
        <f>$G$8</f>
        <v>PRODUCTION</v>
      </c>
      <c r="H2561" s="53">
        <f t="shared" ref="H2561:AD2561" ca="1" si="1293">+H2518+H2552</f>
        <v>1629846.4249000824</v>
      </c>
      <c r="I2561" s="53">
        <f t="shared" ca="1" si="1293"/>
        <v>816232.42803938768</v>
      </c>
      <c r="J2561" s="53">
        <f t="shared" ca="1" si="1293"/>
        <v>40682.422705483128</v>
      </c>
      <c r="K2561" s="53">
        <f t="shared" ca="1" si="1293"/>
        <v>145260.22530380689</v>
      </c>
      <c r="L2561" s="53">
        <f t="shared" ca="1" si="1293"/>
        <v>5074.944358745719</v>
      </c>
      <c r="M2561" s="53">
        <f t="shared" ca="1" si="1293"/>
        <v>1363.465352988371</v>
      </c>
      <c r="N2561" s="53">
        <f t="shared" ca="1" si="1293"/>
        <v>151698.63501554102</v>
      </c>
      <c r="O2561" s="53">
        <f t="shared" ca="1" si="1293"/>
        <v>108830.93204490842</v>
      </c>
      <c r="P2561" s="53">
        <f t="shared" ca="1" si="1293"/>
        <v>21373.455474002199</v>
      </c>
      <c r="Q2561" s="53">
        <f t="shared" ca="1" si="1293"/>
        <v>10292.031536213406</v>
      </c>
      <c r="R2561" s="53">
        <f t="shared" ca="1" si="1293"/>
        <v>402.26641229672487</v>
      </c>
      <c r="S2561" s="53">
        <f t="shared" ca="1" si="1293"/>
        <v>140898.68546742076</v>
      </c>
      <c r="T2561" s="53">
        <f t="shared" ca="1" si="1293"/>
        <v>3711.3071511238841</v>
      </c>
      <c r="U2561" s="53">
        <f t="shared" ca="1" si="1293"/>
        <v>61960.917865469892</v>
      </c>
      <c r="V2561" s="53">
        <f t="shared" ca="1" si="1293"/>
        <v>322104.21827510674</v>
      </c>
      <c r="W2561" s="53">
        <f t="shared" ca="1" si="1293"/>
        <v>58889.530564457942</v>
      </c>
      <c r="X2561" s="53">
        <f t="shared" ca="1" si="1293"/>
        <v>446665.97385615855</v>
      </c>
      <c r="Y2561" s="53">
        <f t="shared" ca="1" si="1293"/>
        <v>32698.413196305308</v>
      </c>
      <c r="Z2561" s="53">
        <f t="shared" ca="1" si="1293"/>
        <v>546.48587460854776</v>
      </c>
      <c r="AA2561" s="53">
        <f t="shared" ca="1" si="1293"/>
        <v>33244.899070913852</v>
      </c>
      <c r="AB2561" s="53">
        <f t="shared" ca="1" si="1293"/>
        <v>423.38074517722748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1"/>
      <c r="C2562" s="55"/>
      <c r="D2562" s="98"/>
      <c r="G2562" s="55" t="str">
        <f>$G$9</f>
        <v>BULKTRAN</v>
      </c>
      <c r="H2562" s="53">
        <f t="shared" ref="H2562:AD2562" ca="1" si="1294">+H2519+H2553</f>
        <v>453142.5488383355</v>
      </c>
      <c r="I2562" s="53">
        <f t="shared" ca="1" si="1294"/>
        <v>230311.44189316442</v>
      </c>
      <c r="J2562" s="53">
        <f t="shared" ca="1" si="1294"/>
        <v>11561.687581197035</v>
      </c>
      <c r="K2562" s="53">
        <f t="shared" ca="1" si="1294"/>
        <v>40358.42279018752</v>
      </c>
      <c r="L2562" s="53">
        <f t="shared" ca="1" si="1294"/>
        <v>1536.7650731554716</v>
      </c>
      <c r="M2562" s="53">
        <f t="shared" ca="1" si="1294"/>
        <v>614.53570693458857</v>
      </c>
      <c r="N2562" s="53">
        <f t="shared" ca="1" si="1294"/>
        <v>42509.72357027758</v>
      </c>
      <c r="O2562" s="53">
        <f t="shared" ca="1" si="1294"/>
        <v>29836.243444548545</v>
      </c>
      <c r="P2562" s="53">
        <f t="shared" ca="1" si="1294"/>
        <v>6139.7790563972376</v>
      </c>
      <c r="Q2562" s="53">
        <f t="shared" ca="1" si="1294"/>
        <v>3110.361226716534</v>
      </c>
      <c r="R2562" s="53">
        <f t="shared" ca="1" si="1294"/>
        <v>107.77412140636642</v>
      </c>
      <c r="S2562" s="53">
        <f t="shared" ca="1" si="1294"/>
        <v>39194.157849068681</v>
      </c>
      <c r="T2562" s="53">
        <f t="shared" ca="1" si="1294"/>
        <v>994.32330230568891</v>
      </c>
      <c r="U2562" s="53">
        <f t="shared" ca="1" si="1294"/>
        <v>16921.743019552756</v>
      </c>
      <c r="V2562" s="53">
        <f t="shared" ca="1" si="1294"/>
        <v>86590.453265066026</v>
      </c>
      <c r="W2562" s="53">
        <f t="shared" ca="1" si="1294"/>
        <v>16019.925715421779</v>
      </c>
      <c r="X2562" s="53">
        <f t="shared" ca="1" si="1294"/>
        <v>120526.44530234626</v>
      </c>
      <c r="Y2562" s="53">
        <f t="shared" ca="1" si="1294"/>
        <v>8779.2486194312278</v>
      </c>
      <c r="Z2562" s="53">
        <f t="shared" ca="1" si="1294"/>
        <v>146.41300689425088</v>
      </c>
      <c r="AA2562" s="53">
        <f t="shared" ca="1" si="1294"/>
        <v>8925.66162632548</v>
      </c>
      <c r="AB2562" s="53">
        <f t="shared" ca="1" si="1294"/>
        <v>113.43101595613851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1"/>
      <c r="C2563" s="55"/>
      <c r="D2563" s="98"/>
      <c r="G2563" s="55" t="str">
        <f>$G$10</f>
        <v>SUBTRAN</v>
      </c>
      <c r="H2563" s="53">
        <f t="shared" ref="H2563:AD2563" ca="1" si="1295">+H2520+H2554</f>
        <v>99403.995024992328</v>
      </c>
      <c r="I2563" s="53">
        <f t="shared" ca="1" si="1295"/>
        <v>50005.472536209207</v>
      </c>
      <c r="J2563" s="53">
        <f t="shared" ca="1" si="1295"/>
        <v>2450.7574795485416</v>
      </c>
      <c r="K2563" s="53">
        <f t="shared" ca="1" si="1295"/>
        <v>8496.4993132787076</v>
      </c>
      <c r="L2563" s="53">
        <f t="shared" ca="1" si="1295"/>
        <v>317.49161677567389</v>
      </c>
      <c r="M2563" s="53">
        <f t="shared" ca="1" si="1295"/>
        <v>168.61716521391679</v>
      </c>
      <c r="N2563" s="53">
        <f t="shared" ca="1" si="1295"/>
        <v>8982.6080952682969</v>
      </c>
      <c r="O2563" s="53">
        <f t="shared" ca="1" si="1295"/>
        <v>6242.9658532433814</v>
      </c>
      <c r="P2563" s="53">
        <f t="shared" ca="1" si="1295"/>
        <v>1281.7267849317375</v>
      </c>
      <c r="Q2563" s="53">
        <f t="shared" ca="1" si="1295"/>
        <v>854.97765170378705</v>
      </c>
      <c r="R2563" s="53">
        <f t="shared" ca="1" si="1295"/>
        <v>0</v>
      </c>
      <c r="S2563" s="53">
        <f t="shared" ca="1" si="1295"/>
        <v>8379.6702898789063</v>
      </c>
      <c r="T2563" s="53">
        <f t="shared" ca="1" si="1295"/>
        <v>207.96817670726912</v>
      </c>
      <c r="U2563" s="53">
        <f t="shared" ca="1" si="1295"/>
        <v>3540.5171347465384</v>
      </c>
      <c r="V2563" s="53">
        <f t="shared" ca="1" si="1295"/>
        <v>23881.982390125879</v>
      </c>
      <c r="W2563" s="53">
        <f t="shared" ca="1" si="1295"/>
        <v>0</v>
      </c>
      <c r="X2563" s="53">
        <f t="shared" ca="1" si="1295"/>
        <v>27630.467701579691</v>
      </c>
      <c r="Y2563" s="53">
        <f t="shared" ca="1" si="1295"/>
        <v>1800.32459621165</v>
      </c>
      <c r="Z2563" s="53">
        <f t="shared" ca="1" si="1295"/>
        <v>29.881647207448598</v>
      </c>
      <c r="AA2563" s="53">
        <f t="shared" ca="1" si="1295"/>
        <v>1830.2062434190987</v>
      </c>
      <c r="AB2563" s="53">
        <f t="shared" ca="1" si="1295"/>
        <v>23.936895581933367</v>
      </c>
      <c r="AC2563" s="53">
        <f t="shared" ca="1" si="1295"/>
        <v>83.330587811058024</v>
      </c>
      <c r="AD2563" s="53">
        <f t="shared" ca="1" si="1295"/>
        <v>17.54519569561127</v>
      </c>
    </row>
    <row r="2564" spans="1:30" s="51" customFormat="1" hidden="1" outlineLevel="1">
      <c r="A2564" s="56"/>
      <c r="B2564" s="111"/>
      <c r="C2564" s="55"/>
      <c r="D2564" s="98"/>
      <c r="G2564" s="55" t="str">
        <f>$G$11</f>
        <v>DISTPRI</v>
      </c>
      <c r="H2564" s="53">
        <f t="shared" ref="H2564:AD2564" ca="1" si="1296">+H2521+H2555</f>
        <v>461956.8177323977</v>
      </c>
      <c r="I2564" s="53">
        <f t="shared" ca="1" si="1296"/>
        <v>312944.79576044751</v>
      </c>
      <c r="J2564" s="53">
        <f t="shared" ca="1" si="1296"/>
        <v>14981.653293098392</v>
      </c>
      <c r="K2564" s="53">
        <f t="shared" ca="1" si="1296"/>
        <v>51825.091082029459</v>
      </c>
      <c r="L2564" s="53">
        <f t="shared" ca="1" si="1296"/>
        <v>1939.8170903231087</v>
      </c>
      <c r="M2564" s="53">
        <f t="shared" ca="1" si="1296"/>
        <v>0</v>
      </c>
      <c r="N2564" s="53">
        <f t="shared" ca="1" si="1296"/>
        <v>53764.908172352567</v>
      </c>
      <c r="O2564" s="53">
        <f t="shared" ca="1" si="1296"/>
        <v>37785.559374601115</v>
      </c>
      <c r="P2564" s="53">
        <f t="shared" ca="1" si="1296"/>
        <v>7777.3466839476623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45562.90605854879</v>
      </c>
      <c r="T2564" s="53">
        <f t="shared" ca="1" si="1296"/>
        <v>1284.6576174547629</v>
      </c>
      <c r="U2564" s="53">
        <f t="shared" ca="1" si="1296"/>
        <v>21551.95510402109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22836.612721475849</v>
      </c>
      <c r="Y2564" s="53">
        <f t="shared" ca="1" si="1296"/>
        <v>10914.025585865505</v>
      </c>
      <c r="Z2564" s="53">
        <f t="shared" ca="1" si="1296"/>
        <v>181.29542028345958</v>
      </c>
      <c r="AA2564" s="53">
        <f t="shared" ca="1" si="1296"/>
        <v>11095.321006148964</v>
      </c>
      <c r="AB2564" s="53">
        <f t="shared" ca="1" si="1296"/>
        <v>146.87966789338145</v>
      </c>
      <c r="AC2564" s="53">
        <f t="shared" ca="1" si="1296"/>
        <v>515.2695645743903</v>
      </c>
      <c r="AD2564" s="53">
        <f t="shared" ca="1" si="1296"/>
        <v>108.47148785796762</v>
      </c>
    </row>
    <row r="2565" spans="1:30" s="51" customFormat="1" hidden="1" outlineLevel="1">
      <c r="A2565" s="56"/>
      <c r="B2565" s="111"/>
      <c r="C2565" s="55"/>
      <c r="D2565" s="98"/>
      <c r="G2565" s="55" t="str">
        <f>$G$12</f>
        <v>DISTSEC</v>
      </c>
      <c r="H2565" s="53">
        <f t="shared" ref="H2565:AD2565" ca="1" si="1297">+H2522+H2556</f>
        <v>238361.88656238659</v>
      </c>
      <c r="I2565" s="53">
        <f t="shared" ca="1" si="1297"/>
        <v>180150.90348511643</v>
      </c>
      <c r="J2565" s="53">
        <f t="shared" ca="1" si="1297"/>
        <v>8820.7030307233053</v>
      </c>
      <c r="K2565" s="53">
        <f t="shared" ca="1" si="1297"/>
        <v>25356.211881990315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25356.211881990315</v>
      </c>
      <c r="O2565" s="53">
        <f t="shared" ca="1" si="1297"/>
        <v>15710.427871033213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15710.427871033213</v>
      </c>
      <c r="T2565" s="53">
        <f t="shared" ca="1" si="1297"/>
        <v>405.10686703913359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405.10686703913359</v>
      </c>
      <c r="Y2565" s="53">
        <f t="shared" ca="1" si="1297"/>
        <v>5550.544920570027</v>
      </c>
      <c r="Z2565" s="53">
        <f t="shared" ca="1" si="1297"/>
        <v>0</v>
      </c>
      <c r="AA2565" s="53">
        <f t="shared" ca="1" si="1297"/>
        <v>5550.544920570027</v>
      </c>
      <c r="AB2565" s="53">
        <f t="shared" ca="1" si="1297"/>
        <v>57.347251595376427</v>
      </c>
      <c r="AC2565" s="53">
        <f t="shared" ca="1" si="1297"/>
        <v>1993.9079724304693</v>
      </c>
      <c r="AD2565" s="53">
        <f t="shared" ca="1" si="1297"/>
        <v>316.73328188830982</v>
      </c>
    </row>
    <row r="2566" spans="1:30" s="51" customFormat="1" hidden="1" outlineLevel="1">
      <c r="A2566" s="56"/>
      <c r="B2566" s="111"/>
      <c r="C2566" s="55"/>
      <c r="D2566" s="98"/>
      <c r="G2566" s="55" t="str">
        <f>$G$13</f>
        <v>ENERGY</v>
      </c>
      <c r="H2566" s="53">
        <f t="shared" ref="H2566:AD2566" ca="1" si="1298">+H2523+H2557</f>
        <v>-78318.556239760132</v>
      </c>
      <c r="I2566" s="53">
        <f t="shared" ca="1" si="1298"/>
        <v>-29271.542268547812</v>
      </c>
      <c r="J2566" s="53">
        <f t="shared" ca="1" si="1298"/>
        <v>-1894.1740300249953</v>
      </c>
      <c r="K2566" s="53">
        <f t="shared" ca="1" si="1298"/>
        <v>-6384.1982389056247</v>
      </c>
      <c r="L2566" s="53">
        <f t="shared" ca="1" si="1298"/>
        <v>-198.98144897959682</v>
      </c>
      <c r="M2566" s="53">
        <f t="shared" ca="1" si="1298"/>
        <v>-11.53455221634907</v>
      </c>
      <c r="N2566" s="53">
        <f t="shared" ca="1" si="1298"/>
        <v>-6594.7142401015699</v>
      </c>
      <c r="O2566" s="53">
        <f t="shared" ca="1" si="1298"/>
        <v>-5835.2966568243728</v>
      </c>
      <c r="P2566" s="53">
        <f t="shared" ca="1" si="1298"/>
        <v>-1071.6519964526447</v>
      </c>
      <c r="Q2566" s="53">
        <f t="shared" ca="1" si="1298"/>
        <v>-481.05390280663937</v>
      </c>
      <c r="R2566" s="53">
        <f t="shared" ca="1" si="1298"/>
        <v>-22.867832516366299</v>
      </c>
      <c r="S2566" s="53">
        <f t="shared" ca="1" si="1298"/>
        <v>-7410.8703886000239</v>
      </c>
      <c r="T2566" s="53">
        <f t="shared" ca="1" si="1298"/>
        <v>-224.53930637679878</v>
      </c>
      <c r="U2566" s="53">
        <f t="shared" ca="1" si="1298"/>
        <v>-3929.1966512496501</v>
      </c>
      <c r="V2566" s="53">
        <f t="shared" ca="1" si="1298"/>
        <v>-22371.186573299405</v>
      </c>
      <c r="W2566" s="53">
        <f t="shared" ca="1" si="1298"/>
        <v>-4235.4358929291584</v>
      </c>
      <c r="X2566" s="53">
        <f t="shared" ca="1" si="1298"/>
        <v>-30760.358423855025</v>
      </c>
      <c r="Y2566" s="53">
        <f t="shared" ca="1" si="1298"/>
        <v>-1586.8738280128673</v>
      </c>
      <c r="Z2566" s="53">
        <f t="shared" ca="1" si="1298"/>
        <v>-25.841314346222397</v>
      </c>
      <c r="AA2566" s="53">
        <f t="shared" ca="1" si="1298"/>
        <v>-1612.7151423590899</v>
      </c>
      <c r="AB2566" s="53">
        <f t="shared" ca="1" si="1298"/>
        <v>-28.823907467928208</v>
      </c>
      <c r="AC2566" s="53">
        <f t="shared" ca="1" si="1298"/>
        <v>-622.01613150059143</v>
      </c>
      <c r="AD2566" s="53">
        <f t="shared" ca="1" si="1298"/>
        <v>-123.34170730310049</v>
      </c>
    </row>
    <row r="2567" spans="1:30" s="51" customFormat="1" hidden="1" outlineLevel="1">
      <c r="A2567" s="56"/>
      <c r="B2567" s="111"/>
      <c r="C2567" s="55"/>
      <c r="D2567" s="98"/>
      <c r="G2567" s="55" t="str">
        <f>$G$14</f>
        <v>CUSTOMER</v>
      </c>
      <c r="H2567" s="53">
        <f t="shared" ref="H2567:AD2567" ca="1" si="1299">+H2524+H2558</f>
        <v>113894.88318156553</v>
      </c>
      <c r="I2567" s="53">
        <f t="shared" ca="1" si="1299"/>
        <v>54256.634333153917</v>
      </c>
      <c r="J2567" s="53">
        <f t="shared" ca="1" si="1299"/>
        <v>14433.735286525363</v>
      </c>
      <c r="K2567" s="53">
        <f t="shared" ca="1" si="1299"/>
        <v>3903.4758472825401</v>
      </c>
      <c r="L2567" s="53">
        <f t="shared" ca="1" si="1299"/>
        <v>1525.8066031396056</v>
      </c>
      <c r="M2567" s="53">
        <f t="shared" ca="1" si="1299"/>
        <v>1060.6014937328475</v>
      </c>
      <c r="N2567" s="53">
        <f t="shared" ca="1" si="1299"/>
        <v>6489.8839441549926</v>
      </c>
      <c r="O2567" s="53">
        <f t="shared" ca="1" si="1299"/>
        <v>1077.0046923531504</v>
      </c>
      <c r="P2567" s="53">
        <f t="shared" ca="1" si="1299"/>
        <v>352.42868543021945</v>
      </c>
      <c r="Q2567" s="53">
        <f t="shared" ca="1" si="1299"/>
        <v>858.80710984636971</v>
      </c>
      <c r="R2567" s="53">
        <f t="shared" ca="1" si="1299"/>
        <v>116.0906168310795</v>
      </c>
      <c r="S2567" s="53">
        <f t="shared" ca="1" si="1299"/>
        <v>2404.331104460819</v>
      </c>
      <c r="T2567" s="53">
        <f t="shared" ca="1" si="1299"/>
        <v>7.0694337548155781</v>
      </c>
      <c r="U2567" s="53">
        <f t="shared" ca="1" si="1299"/>
        <v>187.69632195574687</v>
      </c>
      <c r="V2567" s="53">
        <f t="shared" ca="1" si="1299"/>
        <v>978.29172135785882</v>
      </c>
      <c r="W2567" s="53">
        <f t="shared" ca="1" si="1299"/>
        <v>179.67413721863301</v>
      </c>
      <c r="X2567" s="53">
        <f t="shared" ca="1" si="1299"/>
        <v>1352.7316142870543</v>
      </c>
      <c r="Y2567" s="53">
        <f t="shared" ca="1" si="1299"/>
        <v>285.58016761250394</v>
      </c>
      <c r="Z2567" s="53">
        <f t="shared" ca="1" si="1299"/>
        <v>5.1542592494116271</v>
      </c>
      <c r="AA2567" s="53">
        <f t="shared" ca="1" si="1299"/>
        <v>290.73442686191561</v>
      </c>
      <c r="AB2567" s="53">
        <f t="shared" ca="1" si="1299"/>
        <v>5.338099182656685</v>
      </c>
      <c r="AC2567" s="53">
        <f t="shared" ca="1" si="1299"/>
        <v>30959.033327268069</v>
      </c>
      <c r="AD2567" s="53">
        <f t="shared" ca="1" si="1299"/>
        <v>3702.4610456707414</v>
      </c>
    </row>
    <row r="2568" spans="1:30" s="51" customFormat="1" collapsed="1">
      <c r="A2568" s="56"/>
      <c r="B2568" s="111" t="s">
        <v>434</v>
      </c>
      <c r="C2568" s="108"/>
      <c r="D2568" s="98"/>
      <c r="E2568" s="60">
        <f>+E2525+E2559</f>
        <v>2918288</v>
      </c>
      <c r="F2568" s="115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1614630.1337789316</v>
      </c>
      <c r="J2568" s="53">
        <f t="shared" ca="1" si="1300"/>
        <v>91036.78534655078</v>
      </c>
      <c r="K2568" s="53">
        <f t="shared" ca="1" si="1300"/>
        <v>268815.72797966987</v>
      </c>
      <c r="L2568" s="53">
        <f t="shared" ca="1" si="1300"/>
        <v>10195.84329315998</v>
      </c>
      <c r="M2568" s="53">
        <f t="shared" ca="1" si="1300"/>
        <v>3195.6851666533748</v>
      </c>
      <c r="N2568" s="53">
        <f t="shared" ca="1" si="1300"/>
        <v>282207.2564394832</v>
      </c>
      <c r="O2568" s="53">
        <f t="shared" ca="1" si="1300"/>
        <v>193647.83662386346</v>
      </c>
      <c r="P2568" s="53">
        <f t="shared" ca="1" si="1300"/>
        <v>35853.084688256407</v>
      </c>
      <c r="Q2568" s="53">
        <f t="shared" ca="1" si="1300"/>
        <v>14635.123621673454</v>
      </c>
      <c r="R2568" s="53">
        <f t="shared" ca="1" si="1300"/>
        <v>603.26331801780441</v>
      </c>
      <c r="S2568" s="53">
        <f t="shared" ca="1" si="1300"/>
        <v>244739.30825181119</v>
      </c>
      <c r="T2568" s="53">
        <f t="shared" ca="1" si="1300"/>
        <v>6385.893242008754</v>
      </c>
      <c r="U2568" s="53">
        <f t="shared" ca="1" si="1300"/>
        <v>100233.63279449637</v>
      </c>
      <c r="V2568" s="53">
        <f t="shared" ca="1" si="1300"/>
        <v>411183.75907835714</v>
      </c>
      <c r="W2568" s="53">
        <f t="shared" ca="1" si="1300"/>
        <v>70853.694524169201</v>
      </c>
      <c r="X2568" s="53">
        <f t="shared" ca="1" si="1300"/>
        <v>588656.97963903158</v>
      </c>
      <c r="Y2568" s="53">
        <f t="shared" ca="1" si="1300"/>
        <v>58441.263257983352</v>
      </c>
      <c r="Z2568" s="53">
        <f t="shared" ca="1" si="1300"/>
        <v>883.38889389689598</v>
      </c>
      <c r="AA2568" s="53">
        <f t="shared" ca="1" si="1300"/>
        <v>59324.652151880255</v>
      </c>
      <c r="AB2568" s="53">
        <f t="shared" ca="1" si="1300"/>
        <v>741.48976791878556</v>
      </c>
      <c r="AC2568" s="53">
        <f t="shared" ca="1" si="1300"/>
        <v>32929.525320583394</v>
      </c>
      <c r="AD2568" s="53">
        <f t="shared" ca="1" si="1300"/>
        <v>4021.8693038095307</v>
      </c>
    </row>
    <row r="2569" spans="1:30" s="51" customFormat="1">
      <c r="A2569" s="56"/>
      <c r="B2569" s="111"/>
      <c r="C2569" s="55"/>
      <c r="D2569" s="98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161103625.72424588</v>
      </c>
      <c r="I2571" s="60">
        <f t="shared" ca="1" si="1301"/>
        <v>80405767.510623127</v>
      </c>
      <c r="J2571" s="60">
        <f t="shared" ca="1" si="1301"/>
        <v>3890262.5667875153</v>
      </c>
      <c r="K2571" s="60">
        <f t="shared" ca="1" si="1301"/>
        <v>14253557.209125312</v>
      </c>
      <c r="L2571" s="60">
        <f t="shared" ca="1" si="1301"/>
        <v>422856.70118492865</v>
      </c>
      <c r="M2571" s="60">
        <f t="shared" ca="1" si="1301"/>
        <v>32410.784579231622</v>
      </c>
      <c r="N2571" s="60">
        <f t="shared" ca="1" si="1301"/>
        <v>14708824.694889473</v>
      </c>
      <c r="O2571" s="60">
        <f t="shared" ca="1" si="1301"/>
        <v>10929179.131244998</v>
      </c>
      <c r="P2571" s="60">
        <f t="shared" ca="1" si="1301"/>
        <v>2062515.0733193755</v>
      </c>
      <c r="Q2571" s="60">
        <f t="shared" ca="1" si="1301"/>
        <v>914418.20905444503</v>
      </c>
      <c r="R2571" s="60">
        <f t="shared" ca="1" si="1301"/>
        <v>41052.484697401684</v>
      </c>
      <c r="S2571" s="60">
        <f t="shared" ca="1" si="1301"/>
        <v>13947164.898316221</v>
      </c>
      <c r="T2571" s="60">
        <f t="shared" ca="1" si="1301"/>
        <v>378450.20501289068</v>
      </c>
      <c r="U2571" s="60">
        <f t="shared" ca="1" si="1301"/>
        <v>6105969.004597106</v>
      </c>
      <c r="V2571" s="60">
        <f t="shared" ca="1" si="1301"/>
        <v>32498349.099818714</v>
      </c>
      <c r="W2571" s="60">
        <f t="shared" ca="1" si="1301"/>
        <v>5747454.5821881993</v>
      </c>
      <c r="X2571" s="60">
        <f t="shared" ca="1" si="1301"/>
        <v>44730222.891616903</v>
      </c>
      <c r="Y2571" s="60">
        <f t="shared" ca="1" si="1301"/>
        <v>3322386.5445016818</v>
      </c>
      <c r="Z2571" s="60">
        <f t="shared" ca="1" si="1301"/>
        <v>55742.080052763224</v>
      </c>
      <c r="AA2571" s="60">
        <f t="shared" ca="1" si="1301"/>
        <v>3378128.624554445</v>
      </c>
      <c r="AB2571" s="60">
        <f t="shared" ca="1" si="1301"/>
        <v>43254.537458182749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21954652.662570797</v>
      </c>
      <c r="I2572" s="60">
        <f t="shared" ca="1" si="1302"/>
        <v>10856373.858623225</v>
      </c>
      <c r="J2572" s="60">
        <f t="shared" ca="1" si="1302"/>
        <v>535692.87331608159</v>
      </c>
      <c r="K2572" s="60">
        <f t="shared" ca="1" si="1302"/>
        <v>1957663.9290073824</v>
      </c>
      <c r="L2572" s="60">
        <f t="shared" ca="1" si="1302"/>
        <v>60415.030619431069</v>
      </c>
      <c r="M2572" s="60">
        <f t="shared" ca="1" si="1302"/>
        <v>5762.7167002324049</v>
      </c>
      <c r="N2572" s="60">
        <f t="shared" ca="1" si="1302"/>
        <v>2023841.6763270458</v>
      </c>
      <c r="O2572" s="60">
        <f t="shared" ca="1" si="1302"/>
        <v>1492432.3077597851</v>
      </c>
      <c r="P2572" s="60">
        <f t="shared" ca="1" si="1302"/>
        <v>280198.50024349184</v>
      </c>
      <c r="Q2572" s="60">
        <f t="shared" ca="1" si="1302"/>
        <v>125837.17862876818</v>
      </c>
      <c r="R2572" s="60">
        <f t="shared" ca="1" si="1302"/>
        <v>5623.160149052821</v>
      </c>
      <c r="S2572" s="60">
        <f t="shared" ca="1" si="1302"/>
        <v>1904091.1467810983</v>
      </c>
      <c r="T2572" s="60">
        <f t="shared" ca="1" si="1302"/>
        <v>51742.899227428039</v>
      </c>
      <c r="U2572" s="60">
        <f t="shared" ca="1" si="1302"/>
        <v>843845.03251244302</v>
      </c>
      <c r="V2572" s="60">
        <f t="shared" ca="1" si="1302"/>
        <v>4470342.5999033442</v>
      </c>
      <c r="W2572" s="60">
        <f t="shared" ca="1" si="1302"/>
        <v>799631.4182428706</v>
      </c>
      <c r="X2572" s="60">
        <f t="shared" ca="1" si="1302"/>
        <v>6165561.9498860855</v>
      </c>
      <c r="Y2572" s="60">
        <f t="shared" ca="1" si="1302"/>
        <v>455526.37459800811</v>
      </c>
      <c r="Z2572" s="60">
        <f t="shared" ca="1" si="1302"/>
        <v>7625.3771481578769</v>
      </c>
      <c r="AA2572" s="60">
        <f t="shared" ca="1" si="1302"/>
        <v>463151.75174616603</v>
      </c>
      <c r="AB2572" s="60">
        <f t="shared" ca="1" si="1302"/>
        <v>5939.4058910949598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5022598.2859382471</v>
      </c>
      <c r="I2573" s="60">
        <f t="shared" ca="1" si="1303"/>
        <v>2454067.1141427392</v>
      </c>
      <c r="J2573" s="60">
        <f t="shared" ca="1" si="1303"/>
        <v>118190.09147388054</v>
      </c>
      <c r="K2573" s="60">
        <f t="shared" ca="1" si="1303"/>
        <v>429045.82996637071</v>
      </c>
      <c r="L2573" s="60">
        <f t="shared" ca="1" si="1303"/>
        <v>13003.728440143912</v>
      </c>
      <c r="M2573" s="60">
        <f t="shared" ca="1" si="1303"/>
        <v>1650.1268661021013</v>
      </c>
      <c r="N2573" s="60">
        <f t="shared" ca="1" si="1303"/>
        <v>443699.6852726168</v>
      </c>
      <c r="O2573" s="60">
        <f t="shared" ca="1" si="1303"/>
        <v>325053.49056352762</v>
      </c>
      <c r="P2573" s="60">
        <f t="shared" ca="1" si="1303"/>
        <v>60866.66291437827</v>
      </c>
      <c r="Q2573" s="60">
        <f t="shared" ca="1" si="1303"/>
        <v>36003.278329544381</v>
      </c>
      <c r="R2573" s="60">
        <f t="shared" ca="1" si="1303"/>
        <v>0</v>
      </c>
      <c r="S2573" s="60">
        <f t="shared" ca="1" si="1303"/>
        <v>421923.43180745025</v>
      </c>
      <c r="T2573" s="60">
        <f t="shared" ca="1" si="1303"/>
        <v>11270.160024327812</v>
      </c>
      <c r="U2573" s="60">
        <f t="shared" ca="1" si="1303"/>
        <v>183873.80867248448</v>
      </c>
      <c r="V2573" s="60">
        <f t="shared" ca="1" si="1303"/>
        <v>1283907.470156654</v>
      </c>
      <c r="W2573" s="60">
        <f t="shared" ca="1" si="1303"/>
        <v>0</v>
      </c>
      <c r="X2573" s="60">
        <f t="shared" ca="1" si="1303"/>
        <v>1479051.4388534662</v>
      </c>
      <c r="Y2573" s="60">
        <f t="shared" ca="1" si="1303"/>
        <v>97263.982205808439</v>
      </c>
      <c r="Z2573" s="60">
        <f t="shared" ca="1" si="1303"/>
        <v>1620.5657513293299</v>
      </c>
      <c r="AA2573" s="60">
        <f t="shared" ca="1" si="1303"/>
        <v>98884.547957137795</v>
      </c>
      <c r="AB2573" s="60">
        <f t="shared" ca="1" si="1303"/>
        <v>1304.5740033505424</v>
      </c>
      <c r="AC2573" s="60">
        <f t="shared" ca="1" si="1303"/>
        <v>4524.6571116329515</v>
      </c>
      <c r="AD2573" s="60">
        <f t="shared" ca="1" si="1303"/>
        <v>952.74531597289672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56718454.875707515</v>
      </c>
      <c r="I2574" s="60">
        <f t="shared" ca="1" si="1304"/>
        <v>38114896.95613572</v>
      </c>
      <c r="J2574" s="60">
        <f t="shared" ca="1" si="1304"/>
        <v>1766782.2624941347</v>
      </c>
      <c r="K2574" s="60">
        <f t="shared" ca="1" si="1304"/>
        <v>6413940.6706678383</v>
      </c>
      <c r="L2574" s="60">
        <f t="shared" ca="1" si="1304"/>
        <v>188775.39916510551</v>
      </c>
      <c r="M2574" s="60">
        <f t="shared" ca="1" si="1304"/>
        <v>0</v>
      </c>
      <c r="N2574" s="60">
        <f t="shared" ca="1" si="1304"/>
        <v>6602716.0698329434</v>
      </c>
      <c r="O2574" s="60">
        <f t="shared" ca="1" si="1304"/>
        <v>4844010.8135613073</v>
      </c>
      <c r="P2574" s="60">
        <f t="shared" ca="1" si="1304"/>
        <v>912359.67879300867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5756370.4923543157</v>
      </c>
      <c r="T2574" s="60">
        <f t="shared" ca="1" si="1304"/>
        <v>171280.42511564505</v>
      </c>
      <c r="U2574" s="60">
        <f t="shared" ca="1" si="1304"/>
        <v>2730787.5054364149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2902067.9305520607</v>
      </c>
      <c r="Y2574" s="60">
        <f t="shared" ca="1" si="1304"/>
        <v>1447671.9011444764</v>
      </c>
      <c r="Z2574" s="60">
        <f t="shared" ca="1" si="1304"/>
        <v>24180.914973173472</v>
      </c>
      <c r="AA2574" s="60">
        <f t="shared" ca="1" si="1304"/>
        <v>1471852.8161176497</v>
      </c>
      <c r="AB2574" s="60">
        <f t="shared" ca="1" si="1304"/>
        <v>19635.27341910814</v>
      </c>
      <c r="AC2574" s="60">
        <f t="shared" ca="1" si="1304"/>
        <v>69831.539103626652</v>
      </c>
      <c r="AD2574" s="60">
        <f t="shared" ca="1" si="1304"/>
        <v>14301.535697943278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25592183.388367772</v>
      </c>
      <c r="I2575" s="60">
        <f t="shared" ca="1" si="1305"/>
        <v>19193895.126299884</v>
      </c>
      <c r="J2575" s="60">
        <f t="shared" ca="1" si="1305"/>
        <v>911877.28389859281</v>
      </c>
      <c r="K2575" s="60">
        <f t="shared" ca="1" si="1305"/>
        <v>2750346.8690224169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2750346.8690224169</v>
      </c>
      <c r="O2575" s="60">
        <f t="shared" ca="1" si="1305"/>
        <v>1764010.343568488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1764010.343568488</v>
      </c>
      <c r="T2575" s="60">
        <f t="shared" ca="1" si="1305"/>
        <v>47320.038262185211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47320.038262185211</v>
      </c>
      <c r="Y2575" s="60">
        <f t="shared" ca="1" si="1305"/>
        <v>645199.33495337772</v>
      </c>
      <c r="Z2575" s="60">
        <f t="shared" ca="1" si="1305"/>
        <v>0</v>
      </c>
      <c r="AA2575" s="60">
        <f t="shared" ca="1" si="1305"/>
        <v>645199.33495337772</v>
      </c>
      <c r="AB2575" s="60">
        <f t="shared" ca="1" si="1305"/>
        <v>6718.7581514080175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231829672.66158399</v>
      </c>
      <c r="I2576" s="60">
        <f t="shared" ca="1" si="1306"/>
        <v>89023326.600747019</v>
      </c>
      <c r="J2576" s="60">
        <f t="shared" ca="1" si="1306"/>
        <v>5585816.0872033099</v>
      </c>
      <c r="K2576" s="60">
        <f t="shared" ca="1" si="1306"/>
        <v>18766659.417061701</v>
      </c>
      <c r="L2576" s="60">
        <f t="shared" ca="1" si="1306"/>
        <v>548701.9669169609</v>
      </c>
      <c r="M2576" s="60">
        <f t="shared" ca="1" si="1306"/>
        <v>35934.927421429507</v>
      </c>
      <c r="N2576" s="60">
        <f t="shared" ca="1" si="1306"/>
        <v>19351296.311400097</v>
      </c>
      <c r="O2576" s="60">
        <f t="shared" ca="1" si="1306"/>
        <v>17316955.95705599</v>
      </c>
      <c r="P2576" s="60">
        <f t="shared" ca="1" si="1306"/>
        <v>3263334.5856913952</v>
      </c>
      <c r="Q2576" s="60">
        <f t="shared" ca="1" si="1306"/>
        <v>1443897.0376874302</v>
      </c>
      <c r="R2576" s="60">
        <f t="shared" ca="1" si="1306"/>
        <v>66901.168967603153</v>
      </c>
      <c r="S2576" s="60">
        <f t="shared" ca="1" si="1306"/>
        <v>22091088.749402419</v>
      </c>
      <c r="T2576" s="60">
        <f t="shared" ca="1" si="1306"/>
        <v>656879.73913545371</v>
      </c>
      <c r="U2576" s="60">
        <f t="shared" ca="1" si="1306"/>
        <v>11300933.937802752</v>
      </c>
      <c r="V2576" s="60">
        <f t="shared" ca="1" si="1306"/>
        <v>64793469.995988682</v>
      </c>
      <c r="W2576" s="60">
        <f t="shared" ca="1" si="1306"/>
        <v>11951813.977618888</v>
      </c>
      <c r="X2576" s="60">
        <f t="shared" ca="1" si="1306"/>
        <v>88703097.650545776</v>
      </c>
      <c r="Y2576" s="60">
        <f t="shared" ca="1" si="1306"/>
        <v>4630925.8887973735</v>
      </c>
      <c r="Z2576" s="60">
        <f t="shared" ca="1" si="1306"/>
        <v>75599.722369691721</v>
      </c>
      <c r="AA2576" s="60">
        <f t="shared" ca="1" si="1306"/>
        <v>4706525.6111670649</v>
      </c>
      <c r="AB2576" s="60">
        <f t="shared" ca="1" si="1306"/>
        <v>84330.941596554141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17213223.401585769</v>
      </c>
      <c r="I2577" s="60">
        <f t="shared" ca="1" si="1307"/>
        <v>11084127.479126731</v>
      </c>
      <c r="J2577" s="60">
        <f t="shared" ca="1" si="1307"/>
        <v>2119560.2799613262</v>
      </c>
      <c r="K2577" s="60">
        <f t="shared" ca="1" si="1307"/>
        <v>609052.63359180361</v>
      </c>
      <c r="L2577" s="60">
        <f t="shared" ca="1" si="1307"/>
        <v>140893.78779417035</v>
      </c>
      <c r="M2577" s="60">
        <f t="shared" ca="1" si="1307"/>
        <v>19791.026220644864</v>
      </c>
      <c r="N2577" s="60">
        <f t="shared" ca="1" si="1307"/>
        <v>769737.44760661898</v>
      </c>
      <c r="O2577" s="60">
        <f t="shared" ca="1" si="1307"/>
        <v>143350.00661668734</v>
      </c>
      <c r="P2577" s="60">
        <f t="shared" ca="1" si="1307"/>
        <v>40910.166045952465</v>
      </c>
      <c r="Q2577" s="60">
        <f t="shared" ca="1" si="1307"/>
        <v>82634.073577094052</v>
      </c>
      <c r="R2577" s="60">
        <f t="shared" ca="1" si="1307"/>
        <v>14439.786487407959</v>
      </c>
      <c r="S2577" s="60">
        <f t="shared" ca="1" si="1307"/>
        <v>281334.03272714181</v>
      </c>
      <c r="T2577" s="60">
        <f t="shared" ca="1" si="1307"/>
        <v>985.25820488683769</v>
      </c>
      <c r="U2577" s="60">
        <f t="shared" ca="1" si="1307"/>
        <v>23583.399561620896</v>
      </c>
      <c r="V2577" s="60">
        <f t="shared" ca="1" si="1307"/>
        <v>120440.25000977915</v>
      </c>
      <c r="W2577" s="60">
        <f t="shared" ca="1" si="1307"/>
        <v>21158.254414652798</v>
      </c>
      <c r="X2577" s="60">
        <f t="shared" ca="1" si="1307"/>
        <v>166167.16219093968</v>
      </c>
      <c r="Y2577" s="60">
        <f t="shared" ca="1" si="1307"/>
        <v>39073.937278093785</v>
      </c>
      <c r="Z2577" s="60">
        <f t="shared" ca="1" si="1307"/>
        <v>678.94356352626255</v>
      </c>
      <c r="AA2577" s="60">
        <f t="shared" ca="1" si="1307"/>
        <v>39752.880841620041</v>
      </c>
      <c r="AB2577" s="60">
        <f t="shared" ca="1" si="1307"/>
        <v>889.5553172154365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1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251132454.64569837</v>
      </c>
      <c r="J2578" s="60">
        <f t="shared" ca="1" si="1308"/>
        <v>14928181.445134839</v>
      </c>
      <c r="K2578" s="60">
        <f t="shared" ca="1" si="1308"/>
        <v>45180266.558442824</v>
      </c>
      <c r="L2578" s="60">
        <f t="shared" ca="1" si="1308"/>
        <v>1374646.6141207402</v>
      </c>
      <c r="M2578" s="60">
        <f t="shared" ca="1" si="1308"/>
        <v>95549.581787640491</v>
      </c>
      <c r="N2578" s="60">
        <f t="shared" ca="1" si="1308"/>
        <v>46650462.754351206</v>
      </c>
      <c r="O2578" s="60">
        <f t="shared" ca="1" si="1308"/>
        <v>36814992.050370783</v>
      </c>
      <c r="P2578" s="60">
        <f t="shared" ca="1" si="1308"/>
        <v>6620184.6670076018</v>
      </c>
      <c r="Q2578" s="60">
        <f t="shared" ca="1" si="1308"/>
        <v>2602789.777277282</v>
      </c>
      <c r="R2578" s="60">
        <f t="shared" ca="1" si="1308"/>
        <v>128016.60030146565</v>
      </c>
      <c r="S2578" s="60">
        <f t="shared" ca="1" si="1308"/>
        <v>46165983.094957136</v>
      </c>
      <c r="T2578" s="60">
        <f t="shared" ca="1" si="1308"/>
        <v>1317928.7249828174</v>
      </c>
      <c r="U2578" s="60">
        <f t="shared" ca="1" si="1308"/>
        <v>21188992.688582819</v>
      </c>
      <c r="V2578" s="60">
        <f t="shared" ca="1" si="1308"/>
        <v>103166509.41587718</v>
      </c>
      <c r="W2578" s="60">
        <f t="shared" ca="1" si="1308"/>
        <v>18520058.232464608</v>
      </c>
      <c r="X2578" s="60">
        <f t="shared" ca="1" si="1308"/>
        <v>144193489.06190741</v>
      </c>
      <c r="Y2578" s="60">
        <f t="shared" ca="1" si="1308"/>
        <v>10638047.96347882</v>
      </c>
      <c r="Z2578" s="60">
        <f t="shared" ca="1" si="1308"/>
        <v>165447.60385864187</v>
      </c>
      <c r="AA2578" s="60">
        <f t="shared" ca="1" si="1308"/>
        <v>10803495.567337459</v>
      </c>
      <c r="AB2578" s="60">
        <f t="shared" ca="1" si="1308"/>
        <v>162073.04583691401</v>
      </c>
      <c r="AC2578" s="60">
        <f t="shared" ca="1" si="1308"/>
        <v>4480300.0963299936</v>
      </c>
      <c r="AD2578" s="60">
        <f t="shared" ca="1" si="1308"/>
        <v>917971.28844653361</v>
      </c>
    </row>
    <row r="2579" spans="1:30" s="51" customFormat="1">
      <c r="A2579" s="56"/>
      <c r="B2579" s="111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18970112.492154658</v>
      </c>
      <c r="I2580" s="4">
        <f t="shared" ca="1" si="1309"/>
        <v>-1744921.5174447149</v>
      </c>
      <c r="J2580" s="4">
        <f t="shared" ca="1" si="1309"/>
        <v>1700348.9768377035</v>
      </c>
      <c r="K2580" s="4">
        <f t="shared" ca="1" si="1309"/>
        <v>4688196.6571879741</v>
      </c>
      <c r="L2580" s="4">
        <f t="shared" ca="1" si="1309"/>
        <v>126162.69386815676</v>
      </c>
      <c r="M2580" s="4">
        <f t="shared" ca="1" si="1309"/>
        <v>21546.331357173243</v>
      </c>
      <c r="N2580" s="4">
        <f t="shared" ca="1" si="1309"/>
        <v>4835905.6824133042</v>
      </c>
      <c r="O2580" s="4">
        <f t="shared" ca="1" si="1309"/>
        <v>3539767.4346388597</v>
      </c>
      <c r="P2580" s="4">
        <f t="shared" ca="1" si="1309"/>
        <v>747754.51417146251</v>
      </c>
      <c r="Q2580" s="4">
        <f t="shared" ca="1" si="1309"/>
        <v>276003.82728418836</v>
      </c>
      <c r="R2580" s="4">
        <f t="shared" ca="1" si="1309"/>
        <v>10743.566409293606</v>
      </c>
      <c r="S2580" s="4">
        <f t="shared" ca="1" si="1309"/>
        <v>4574269.3425038066</v>
      </c>
      <c r="T2580" s="4">
        <f t="shared" ca="1" si="1309"/>
        <v>37164.013518193213</v>
      </c>
      <c r="U2580" s="4">
        <f t="shared" ca="1" si="1309"/>
        <v>1236624.4858852746</v>
      </c>
      <c r="V2580" s="4">
        <f t="shared" ca="1" si="1309"/>
        <v>6998008.8424643576</v>
      </c>
      <c r="W2580" s="4">
        <f t="shared" ca="1" si="1309"/>
        <v>527040.98316667415</v>
      </c>
      <c r="X2580" s="4">
        <f t="shared" ca="1" si="1309"/>
        <v>8798838.3250345066</v>
      </c>
      <c r="Y2580" s="4">
        <f t="shared" ca="1" si="1309"/>
        <v>776425.25213851733</v>
      </c>
      <c r="Z2580" s="4">
        <f t="shared" ca="1" si="1309"/>
        <v>8384.1475619272824</v>
      </c>
      <c r="AA2580" s="4">
        <f t="shared" ca="1" si="1309"/>
        <v>784809.39970044466</v>
      </c>
      <c r="AB2580" s="4">
        <f t="shared" ca="1" si="1309"/>
        <v>20862.283109655546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8864927.0311886631</v>
      </c>
      <c r="I2581" s="4">
        <f t="shared" ca="1" si="1310"/>
        <v>-713503.98356103711</v>
      </c>
      <c r="J2581" s="4">
        <f t="shared" ca="1" si="1310"/>
        <v>779732.6595249247</v>
      </c>
      <c r="K2581" s="4">
        <f t="shared" ca="1" si="1310"/>
        <v>2158213.5180483013</v>
      </c>
      <c r="L2581" s="4">
        <f t="shared" ca="1" si="1310"/>
        <v>57713.768932988271</v>
      </c>
      <c r="M2581" s="4">
        <f t="shared" ca="1" si="1310"/>
        <v>23184.259902937305</v>
      </c>
      <c r="N2581" s="4">
        <f t="shared" ca="1" si="1310"/>
        <v>2239111.5468842257</v>
      </c>
      <c r="O2581" s="4">
        <f t="shared" ca="1" si="1310"/>
        <v>1631020.5236887261</v>
      </c>
      <c r="P2581" s="4">
        <f t="shared" ca="1" si="1310"/>
        <v>342549.11075582961</v>
      </c>
      <c r="Q2581" s="4">
        <f t="shared" ca="1" si="1310"/>
        <v>125923.48912079651</v>
      </c>
      <c r="R2581" s="4">
        <f t="shared" ca="1" si="1310"/>
        <v>4969.8520038919596</v>
      </c>
      <c r="S2581" s="4">
        <f t="shared" ca="1" si="1310"/>
        <v>2104462.9755692435</v>
      </c>
      <c r="T2581" s="4">
        <f t="shared" ca="1" si="1310"/>
        <v>17444.933817117715</v>
      </c>
      <c r="U2581" s="4">
        <f t="shared" ca="1" si="1310"/>
        <v>573028.86868060159</v>
      </c>
      <c r="V2581" s="4">
        <f t="shared" ca="1" si="1310"/>
        <v>3243689.8600598639</v>
      </c>
      <c r="W2581" s="4">
        <f t="shared" ca="1" si="1310"/>
        <v>247924.80838267389</v>
      </c>
      <c r="X2581" s="4">
        <f t="shared" ca="1" si="1310"/>
        <v>4082088.4709402584</v>
      </c>
      <c r="Y2581" s="4">
        <f t="shared" ca="1" si="1310"/>
        <v>359519.97280186554</v>
      </c>
      <c r="Z2581" s="4">
        <f t="shared" ca="1" si="1310"/>
        <v>3903.8004659091184</v>
      </c>
      <c r="AA2581" s="4">
        <f t="shared" ca="1" si="1310"/>
        <v>363423.77326777461</v>
      </c>
      <c r="AB2581" s="4">
        <f t="shared" ca="1" si="1310"/>
        <v>9611.5885632804566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1936998.1834120955</v>
      </c>
      <c r="I2582" s="4">
        <f t="shared" ca="1" si="1311"/>
        <v>-152774.79807532066</v>
      </c>
      <c r="J2582" s="4">
        <f t="shared" ca="1" si="1311"/>
        <v>157463.35557351567</v>
      </c>
      <c r="K2582" s="4">
        <f t="shared" ca="1" si="1311"/>
        <v>432983.24210050609</v>
      </c>
      <c r="L2582" s="4">
        <f t="shared" ca="1" si="1311"/>
        <v>11319.694542415846</v>
      </c>
      <c r="M2582" s="4">
        <f t="shared" ca="1" si="1311"/>
        <v>7334.7588968297396</v>
      </c>
      <c r="N2582" s="4">
        <f t="shared" ca="1" si="1311"/>
        <v>451637.69553975156</v>
      </c>
      <c r="O2582" s="4">
        <f t="shared" ca="1" si="1311"/>
        <v>325350.51051964407</v>
      </c>
      <c r="P2582" s="4">
        <f t="shared" ca="1" si="1311"/>
        <v>68082.475376581715</v>
      </c>
      <c r="Q2582" s="4">
        <f t="shared" ca="1" si="1311"/>
        <v>32870.235461355449</v>
      </c>
      <c r="R2582" s="4">
        <f t="shared" ca="1" si="1311"/>
        <v>0</v>
      </c>
      <c r="S2582" s="4">
        <f t="shared" ca="1" si="1311"/>
        <v>426303.22135758132</v>
      </c>
      <c r="T2582" s="4">
        <f t="shared" ca="1" si="1311"/>
        <v>3465.1559594708342</v>
      </c>
      <c r="U2582" s="4">
        <f t="shared" ca="1" si="1311"/>
        <v>114169.32106760208</v>
      </c>
      <c r="V2582" s="4">
        <f t="shared" ca="1" si="1311"/>
        <v>852476.0176710037</v>
      </c>
      <c r="W2582" s="4">
        <f t="shared" ca="1" si="1311"/>
        <v>0</v>
      </c>
      <c r="X2582" s="4">
        <f t="shared" ca="1" si="1311"/>
        <v>970110.49469807628</v>
      </c>
      <c r="Y2582" s="4">
        <f t="shared" ca="1" si="1311"/>
        <v>70272.056685348347</v>
      </c>
      <c r="Z2582" s="4">
        <f t="shared" ca="1" si="1311"/>
        <v>758.32650815458965</v>
      </c>
      <c r="AA2582" s="4">
        <f t="shared" ca="1" si="1311"/>
        <v>71030.383193502916</v>
      </c>
      <c r="AB2582" s="4">
        <f t="shared" ca="1" si="1311"/>
        <v>1936.141137555114</v>
      </c>
      <c r="AC2582" s="4">
        <f t="shared" ca="1" si="1311"/>
        <v>9206.5034277568557</v>
      </c>
      <c r="AD2582" s="4">
        <f t="shared" ca="1" si="1311"/>
        <v>2085.1865596745984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7473074.0710848197</v>
      </c>
      <c r="I2583" s="4">
        <f t="shared" ca="1" si="1312"/>
        <v>-909281.10224977136</v>
      </c>
      <c r="J2583" s="4">
        <f t="shared" ca="1" si="1312"/>
        <v>1106230.9176858878</v>
      </c>
      <c r="K2583" s="4">
        <f t="shared" ca="1" si="1312"/>
        <v>3037871.6504585408</v>
      </c>
      <c r="L2583" s="4">
        <f t="shared" ca="1" si="1312"/>
        <v>80199.033478609897</v>
      </c>
      <c r="M2583" s="4">
        <f t="shared" ca="1" si="1312"/>
        <v>0</v>
      </c>
      <c r="N2583" s="4">
        <f t="shared" ca="1" si="1312"/>
        <v>3118070.683937151</v>
      </c>
      <c r="O2583" s="4">
        <f t="shared" ca="1" si="1312"/>
        <v>2263665.196157367</v>
      </c>
      <c r="P2583" s="4">
        <f t="shared" ca="1" si="1312"/>
        <v>476039.83187140315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2739705.0280287703</v>
      </c>
      <c r="T2583" s="4">
        <f t="shared" ca="1" si="1312"/>
        <v>25138.667200154276</v>
      </c>
      <c r="U2583" s="4">
        <f t="shared" ca="1" si="1312"/>
        <v>803483.02228148747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828621.6894816407</v>
      </c>
      <c r="Y2583" s="4">
        <f t="shared" ca="1" si="1312"/>
        <v>490983.808782476</v>
      </c>
      <c r="Z2583" s="4">
        <f t="shared" ca="1" si="1312"/>
        <v>5342.9504657634716</v>
      </c>
      <c r="AA2583" s="4">
        <f t="shared" ca="1" si="1312"/>
        <v>496326.75924823969</v>
      </c>
      <c r="AB2583" s="4">
        <f t="shared" ca="1" si="1312"/>
        <v>13591.837659903817</v>
      </c>
      <c r="AC2583" s="4">
        <f t="shared" ca="1" si="1312"/>
        <v>65097.278648974898</v>
      </c>
      <c r="AD2583" s="4">
        <f t="shared" ca="1" si="1312"/>
        <v>14710.978644020519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3059090.6133443043</v>
      </c>
      <c r="I2584" s="4">
        <f t="shared" ca="1" si="1313"/>
        <v>-529459.65564276651</v>
      </c>
      <c r="J2584" s="4">
        <f t="shared" ca="1" si="1313"/>
        <v>642740.6188457181</v>
      </c>
      <c r="K2584" s="4">
        <f t="shared" ca="1" si="1313"/>
        <v>1466582.3786582882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1466582.3786582882</v>
      </c>
      <c r="O2584" s="4">
        <f t="shared" ca="1" si="1313"/>
        <v>928728.6246089153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928728.6246089153</v>
      </c>
      <c r="T2584" s="4">
        <f t="shared" ca="1" si="1313"/>
        <v>7802.5307593116231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7802.5307593116231</v>
      </c>
      <c r="Y2584" s="4">
        <f t="shared" ca="1" si="1313"/>
        <v>246322.92326182267</v>
      </c>
      <c r="Z2584" s="4">
        <f t="shared" ca="1" si="1313"/>
        <v>0</v>
      </c>
      <c r="AA2584" s="4">
        <f t="shared" ca="1" si="1313"/>
        <v>246322.92326182267</v>
      </c>
      <c r="AB2584" s="4">
        <f t="shared" ca="1" si="1313"/>
        <v>5239.6192920342783</v>
      </c>
      <c r="AC2584" s="4">
        <f t="shared" ca="1" si="1313"/>
        <v>248706.60374963318</v>
      </c>
      <c r="AD2584" s="4">
        <f t="shared" ca="1" si="1313"/>
        <v>42426.969811353491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1663561.970569551</v>
      </c>
      <c r="I2585" s="4">
        <f t="shared" ca="1" si="1314"/>
        <v>23149.723717153072</v>
      </c>
      <c r="J2585" s="4">
        <f t="shared" ca="1" si="1314"/>
        <v>109014.45140107535</v>
      </c>
      <c r="K2585" s="4">
        <f t="shared" ca="1" si="1314"/>
        <v>278104.07598635927</v>
      </c>
      <c r="L2585" s="4">
        <f t="shared" ca="1" si="1314"/>
        <v>7378.9520636009984</v>
      </c>
      <c r="M2585" s="4">
        <f t="shared" ca="1" si="1314"/>
        <v>-4607.4800589876613</v>
      </c>
      <c r="N2585" s="4">
        <f t="shared" ca="1" si="1314"/>
        <v>280875.54799096659</v>
      </c>
      <c r="O2585" s="4">
        <f t="shared" ca="1" si="1314"/>
        <v>253422.73491288722</v>
      </c>
      <c r="P2585" s="4">
        <f t="shared" ca="1" si="1314"/>
        <v>54755.331377962139</v>
      </c>
      <c r="Q2585" s="4">
        <f t="shared" ca="1" si="1314"/>
        <v>20700.595301776892</v>
      </c>
      <c r="R2585" s="4">
        <f t="shared" ca="1" si="1314"/>
        <v>790.1615513186407</v>
      </c>
      <c r="S2585" s="4">
        <f t="shared" ca="1" si="1314"/>
        <v>329668.82314394414</v>
      </c>
      <c r="T2585" s="4">
        <f t="shared" ca="1" si="1314"/>
        <v>3398.7663316996768</v>
      </c>
      <c r="U2585" s="4">
        <f t="shared" ca="1" si="1314"/>
        <v>105839.38426305726</v>
      </c>
      <c r="V2585" s="4">
        <f t="shared" ca="1" si="1314"/>
        <v>636147.39571423829</v>
      </c>
      <c r="W2585" s="4">
        <f t="shared" ca="1" si="1314"/>
        <v>57129.046773672104</v>
      </c>
      <c r="X2585" s="4">
        <f t="shared" ca="1" si="1314"/>
        <v>802514.5930826664</v>
      </c>
      <c r="Y2585" s="4">
        <f t="shared" ca="1" si="1314"/>
        <v>49545.045838276856</v>
      </c>
      <c r="Z2585" s="4">
        <f t="shared" ca="1" si="1314"/>
        <v>550.49118233704939</v>
      </c>
      <c r="AA2585" s="4">
        <f t="shared" ca="1" si="1314"/>
        <v>50095.537020613439</v>
      </c>
      <c r="AB2585" s="4">
        <f t="shared" ca="1" si="1314"/>
        <v>1761.0364096622507</v>
      </c>
      <c r="AC2585" s="4">
        <f t="shared" ca="1" si="1314"/>
        <v>55857.604054509895</v>
      </c>
      <c r="AD2585" s="4">
        <f t="shared" ca="1" si="1314"/>
        <v>10624.65374897077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5708679.6382459439</v>
      </c>
      <c r="I2586" s="4">
        <f t="shared" ca="1" si="1315"/>
        <v>-179225.66278400086</v>
      </c>
      <c r="J2586" s="4">
        <f t="shared" ca="1" si="1315"/>
        <v>1056959.0072696391</v>
      </c>
      <c r="K2586" s="4">
        <f t="shared" ca="1" si="1315"/>
        <v>226758.96867347823</v>
      </c>
      <c r="L2586" s="4">
        <f t="shared" ca="1" si="1315"/>
        <v>62339.844521191437</v>
      </c>
      <c r="M2586" s="4">
        <f t="shared" ca="1" si="1315"/>
        <v>31425.733931609171</v>
      </c>
      <c r="N2586" s="4">
        <f t="shared" ca="1" si="1315"/>
        <v>320524.54712627875</v>
      </c>
      <c r="O2586" s="4">
        <f t="shared" ca="1" si="1315"/>
        <v>63850.512072876445</v>
      </c>
      <c r="P2586" s="4">
        <f t="shared" ca="1" si="1315"/>
        <v>21346.909143184326</v>
      </c>
      <c r="Q2586" s="4">
        <f t="shared" ca="1" si="1315"/>
        <v>37834.95594222995</v>
      </c>
      <c r="R2586" s="4">
        <f t="shared" ca="1" si="1315"/>
        <v>5807.0737240511062</v>
      </c>
      <c r="S2586" s="4">
        <f t="shared" ca="1" si="1315"/>
        <v>128839.45088234177</v>
      </c>
      <c r="T2586" s="4">
        <f t="shared" ca="1" si="1315"/>
        <v>136.29932809775948</v>
      </c>
      <c r="U2586" s="4">
        <f t="shared" ca="1" si="1315"/>
        <v>6921.2101011222585</v>
      </c>
      <c r="V2586" s="4">
        <f t="shared" ca="1" si="1315"/>
        <v>39832.212622686609</v>
      </c>
      <c r="W2586" s="4">
        <f t="shared" ca="1" si="1315"/>
        <v>3067.3650695131546</v>
      </c>
      <c r="X2586" s="4">
        <f t="shared" ca="1" si="1315"/>
        <v>49957.087121419783</v>
      </c>
      <c r="Y2586" s="4">
        <f t="shared" ca="1" si="1315"/>
        <v>12702.755526114706</v>
      </c>
      <c r="Z2586" s="4">
        <f t="shared" ca="1" si="1315"/>
        <v>150.15792012336908</v>
      </c>
      <c r="AA2586" s="4">
        <f t="shared" ca="1" si="1315"/>
        <v>12852.913446238083</v>
      </c>
      <c r="AB2586" s="4">
        <f t="shared" ca="1" si="1315"/>
        <v>490.15016500850322</v>
      </c>
      <c r="AC2586" s="4">
        <f t="shared" ca="1" si="1315"/>
        <v>3819909.0754491598</v>
      </c>
      <c r="AD2586" s="4">
        <f t="shared" ca="1" si="1315"/>
        <v>498373.06956985121</v>
      </c>
    </row>
    <row r="2587" spans="1:30" collapsed="1">
      <c r="B2587" s="111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-4206016.9960404336</v>
      </c>
      <c r="J2587" s="4">
        <f t="shared" ca="1" si="1316"/>
        <v>5552489.9871384632</v>
      </c>
      <c r="K2587" s="4">
        <f t="shared" ca="1" si="1316"/>
        <v>12288710.491113424</v>
      </c>
      <c r="L2587" s="4">
        <f t="shared" ca="1" si="1316"/>
        <v>345113.98740696278</v>
      </c>
      <c r="M2587" s="4">
        <f t="shared" ca="1" si="1316"/>
        <v>78883.604029561771</v>
      </c>
      <c r="N2587" s="4">
        <f t="shared" ca="1" si="1316"/>
        <v>12712708.082549952</v>
      </c>
      <c r="O2587" s="4">
        <f t="shared" ca="1" si="1316"/>
        <v>9005805.5365992859</v>
      </c>
      <c r="P2587" s="4">
        <f t="shared" ca="1" si="1316"/>
        <v>1710528.1726964274</v>
      </c>
      <c r="Q2587" s="4">
        <f t="shared" ca="1" si="1316"/>
        <v>493333.10311034694</v>
      </c>
      <c r="R2587" s="4">
        <f t="shared" ca="1" si="1316"/>
        <v>22310.653688555278</v>
      </c>
      <c r="S2587" s="4">
        <f t="shared" ca="1" si="1316"/>
        <v>11231977.466094606</v>
      </c>
      <c r="T2587" s="4">
        <f t="shared" ca="1" si="1316"/>
        <v>94550.366914045531</v>
      </c>
      <c r="U2587" s="4">
        <f t="shared" ca="1" si="1316"/>
        <v>2840066.2922791466</v>
      </c>
      <c r="V2587" s="4">
        <f t="shared" ca="1" si="1316"/>
        <v>11770154.328532159</v>
      </c>
      <c r="W2587" s="4">
        <f t="shared" ca="1" si="1316"/>
        <v>835162.20339253545</v>
      </c>
      <c r="X2587" s="4">
        <f t="shared" ca="1" si="1316"/>
        <v>15539933.191117913</v>
      </c>
      <c r="Y2587" s="4">
        <f t="shared" ca="1" si="1316"/>
        <v>2005771.8150344174</v>
      </c>
      <c r="Z2587" s="4">
        <f t="shared" ca="1" si="1316"/>
        <v>19089.874104214919</v>
      </c>
      <c r="AA2587" s="4">
        <f t="shared" ca="1" si="1316"/>
        <v>2024861.6891386379</v>
      </c>
      <c r="AB2587" s="4">
        <f t="shared" ca="1" si="1316"/>
        <v>53492.656337100052</v>
      </c>
      <c r="AC2587" s="4">
        <f t="shared" ca="1" si="1316"/>
        <v>4198777.0653300351</v>
      </c>
      <c r="AD2587" s="4">
        <f t="shared" ca="1" si="1316"/>
        <v>568220.85833387088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208284.38303102049</v>
      </c>
      <c r="I2589" s="5">
        <f ca="1">VLOOKUP(CONCATENATE($F2589," ",$G2589),AllocFactorMatrix,(I$4+1),FALSE)*$E2596</f>
        <v>101776.41943350471</v>
      </c>
      <c r="J2589" s="5">
        <f ca="1">VLOOKUP(CONCATENATE($F2589," ",$G2589),AllocFactorMatrix,(J$4+1),FALSE)*$E2596</f>
        <v>5004.5572859081576</v>
      </c>
      <c r="K2589" s="5">
        <f ca="1">VLOOKUP(CONCATENATE($F2589," ",$G2589),AllocFactorMatrix,(K$4+1),FALSE)*$E2596</f>
        <v>18578.225739206813</v>
      </c>
      <c r="L2589" s="5">
        <f ca="1">VLOOKUP(CONCATENATE($F2589," ",$G2589),AllocFactorMatrix,(L$4+1),FALSE)*$E2596</f>
        <v>550.41370935536975</v>
      </c>
      <c r="M2589" s="5">
        <f ca="1">VLOOKUP(CONCATENATE($F2589," ",$G2589),AllocFactorMatrix,(M$4+1),FALSE)*$E2596</f>
        <v>-6.9961531763049329</v>
      </c>
      <c r="N2589" s="5">
        <f t="shared" ref="N2589:N2604" ca="1" si="1318">SUBTOTAL(9,K2589:M2589)</f>
        <v>19121.643295385878</v>
      </c>
      <c r="O2589" s="5">
        <f ca="1">VLOOKUP(CONCATENATE($F2589," ",$G2589),AllocFactorMatrix,(O$4+1),FALSE)*$E2596</f>
        <v>14231.682528505458</v>
      </c>
      <c r="P2589" s="5">
        <f ca="1">VLOOKUP(CONCATENATE($F2589," ",$G2589),AllocFactorMatrix,(P$4+1),FALSE)*$E2596</f>
        <v>2581.3446060370766</v>
      </c>
      <c r="Q2589" s="5">
        <f ca="1">VLOOKUP(CONCATENATE($F2589," ",$G2589),AllocFactorMatrix,(Q$4+1),FALSE)*$E2596</f>
        <v>1123.9457983701611</v>
      </c>
      <c r="R2589" s="5">
        <f ca="1">VLOOKUP(CONCATENATE($F2589," ",$G2589),AllocFactorMatrix,(R$4+1),FALSE)*$E2596</f>
        <v>54.51126126656127</v>
      </c>
      <c r="S2589" s="5">
        <f t="shared" ref="S2589:S2604" ca="1" si="1319">SUBTOTAL(9,O2589:R2589)</f>
        <v>17991.484194179258</v>
      </c>
      <c r="T2589" s="5">
        <f ca="1">VLOOKUP(CONCATENATE($F2589," ",$G2589),AllocFactorMatrix,(T$4+1),FALSE)*$E2596</f>
        <v>502.91153783776178</v>
      </c>
      <c r="U2589" s="5">
        <f ca="1">VLOOKUP(CONCATENATE($F2589," ",$G2589),AllocFactorMatrix,(U$4+1),FALSE)*$E2596</f>
        <v>8144.8591473580764</v>
      </c>
      <c r="V2589" s="5">
        <f ca="1">VLOOKUP(CONCATENATE($F2589," ",$G2589),AllocFactorMatrix,(V$4+1),FALSE)*$E2596</f>
        <v>43409.699612959164</v>
      </c>
      <c r="W2589" s="5">
        <f ca="1">VLOOKUP(CONCATENATE($F2589," ",$G2589),AllocFactorMatrix,(W$4+1),FALSE)*$E2596</f>
        <v>7785.1997917062035</v>
      </c>
      <c r="X2589" s="5">
        <f ca="1">SUBTOTAL(9,T2589:W2589)</f>
        <v>59842.670089861203</v>
      </c>
      <c r="Y2589" s="5">
        <f ca="1">VLOOKUP(CONCATENATE($F2589," ",$G2589),AllocFactorMatrix,(Y$4+1),FALSE)*$E2596</f>
        <v>4416.1812049080045</v>
      </c>
      <c r="Z2589" s="5">
        <f ca="1">VLOOKUP(CONCATENATE($F2589," ",$G2589),AllocFactorMatrix,(Z$4+1),FALSE)*$E2596</f>
        <v>74.053638623696756</v>
      </c>
      <c r="AA2589" s="5">
        <f t="shared" ref="AA2589:AA2604" ca="1" si="1320">SUBTOTAL(9,Y2589:Z2589)</f>
        <v>4490.2348435317008</v>
      </c>
      <c r="AB2589" s="5">
        <f ca="1">VLOOKUP(CONCATENATE($F2589," ",$G2589),AllocFactorMatrix,(AB$4+1),FALSE)*$E2596</f>
        <v>57.3738886495629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95176.792146827473</v>
      </c>
      <c r="I2590" s="5">
        <f ca="1">VLOOKUP(CONCATENATE($F2590," ",$G2590),AllocFactorMatrix,(I$4+1),FALSE)*$E2596</f>
        <v>46419.498489566875</v>
      </c>
      <c r="J2590" s="5">
        <f ca="1">VLOOKUP(CONCATENATE($F2590," ",$G2590),AllocFactorMatrix,(J$4+1),FALSE)*$E2596</f>
        <v>2282.9535766505096</v>
      </c>
      <c r="K2590" s="5">
        <f ca="1">VLOOKUP(CONCATENATE($F2590," ",$G2590),AllocFactorMatrix,(K$4+1),FALSE)*$E2596</f>
        <v>8492.7894879481937</v>
      </c>
      <c r="L2590" s="5">
        <f ca="1">VLOOKUP(CONCATENATE($F2590," ",$G2590),AllocFactorMatrix,(L$4+1),FALSE)*$E2596</f>
        <v>249.78249210222029</v>
      </c>
      <c r="M2590" s="5">
        <f ca="1">VLOOKUP(CONCATENATE($F2590," ",$G2590),AllocFactorMatrix,(M$4+1),FALSE)*$E2596</f>
        <v>-7.431011555986208</v>
      </c>
      <c r="N2590" s="5">
        <f t="shared" ca="1" si="1318"/>
        <v>8735.1409684944283</v>
      </c>
      <c r="O2590" s="5">
        <f ca="1">VLOOKUP(CONCATENATE($F2590," ",$G2590),AllocFactorMatrix,(O$4+1),FALSE)*$E2596</f>
        <v>6511.3352521885781</v>
      </c>
      <c r="P2590" s="5">
        <f ca="1">VLOOKUP(CONCATENATE($F2590," ",$G2590),AllocFactorMatrix,(P$4+1),FALSE)*$E2596</f>
        <v>1175.2878517899992</v>
      </c>
      <c r="Q2590" s="5">
        <f ca="1">VLOOKUP(CONCATENATE($F2590," ",$G2590),AllocFactorMatrix,(Q$4+1),FALSE)*$E2596</f>
        <v>509.01753846641327</v>
      </c>
      <c r="R2590" s="5">
        <f ca="1">VLOOKUP(CONCATENATE($F2590," ",$G2590),AllocFactorMatrix,(R$4+1),FALSE)*$E2596</f>
        <v>24.993446299855432</v>
      </c>
      <c r="S2590" s="5">
        <f t="shared" ca="1" si="1319"/>
        <v>8220.6340887448459</v>
      </c>
      <c r="T2590" s="5">
        <f ca="1">VLOOKUP(CONCATENATE($F2590," ",$G2590),AllocFactorMatrix,(T$4+1),FALSE)*$E2596</f>
        <v>230.58527735307425</v>
      </c>
      <c r="U2590" s="5">
        <f ca="1">VLOOKUP(CONCATENATE($F2590," ",$G2590),AllocFactorMatrix,(U$4+1),FALSE)*$E2596</f>
        <v>3730.6727998036627</v>
      </c>
      <c r="V2590" s="5">
        <f ca="1">VLOOKUP(CONCATENATE($F2590," ",$G2590),AllocFactorMatrix,(V$4+1),FALSE)*$E2596</f>
        <v>19903.646551568323</v>
      </c>
      <c r="W2590" s="5">
        <f ca="1">VLOOKUP(CONCATENATE($F2590," ",$G2590),AllocFactorMatrix,(W$4+1),FALSE)*$E2596</f>
        <v>3568.7640819958615</v>
      </c>
      <c r="X2590" s="5">
        <f t="shared" ref="X2590:X2596" ca="1" si="1321">SUBTOTAL(9,T2590:W2590)</f>
        <v>27433.668710720922</v>
      </c>
      <c r="Y2590" s="5">
        <f ca="1">VLOOKUP(CONCATENATE($F2590," ",$G2590),AllocFactorMatrix,(Y$4+1),FALSE)*$E2596</f>
        <v>2024.6367515929012</v>
      </c>
      <c r="Z2590" s="5">
        <f ca="1">VLOOKUP(CONCATENATE($F2590," ",$G2590),AllocFactorMatrix,(Z$4+1),FALSE)*$E2596</f>
        <v>33.953615735750688</v>
      </c>
      <c r="AA2590" s="5">
        <f t="shared" ca="1" si="1320"/>
        <v>2058.5903673286521</v>
      </c>
      <c r="AB2590" s="5">
        <f ca="1">VLOOKUP(CONCATENATE($F2590," ",$G2590),AllocFactorMatrix,(AB$4+1),FALSE)*$E2596</f>
        <v>26.305945321228855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19972.105760068647</v>
      </c>
      <c r="I2591" s="5">
        <f ca="1">VLOOKUP(CONCATENATE($F2591," ",$G2591),AllocFactorMatrix,(I$4+1),FALSE)*$E2596</f>
        <v>9618.8251661535633</v>
      </c>
      <c r="J2591" s="5">
        <f ca="1">VLOOKUP(CONCATENATE($F2591," ",$G2591),AllocFactorMatrix,(J$4+1),FALSE)*$E2596</f>
        <v>461.72983085455479</v>
      </c>
      <c r="K2591" s="5">
        <f ca="1">VLOOKUP(CONCATENATE($F2591," ",$G2591),AllocFactorMatrix,(K$4+1),FALSE)*$E2596</f>
        <v>1707.217076262808</v>
      </c>
      <c r="L2591" s="5">
        <f ca="1">VLOOKUP(CONCATENATE($F2591," ",$G2591),AllocFactorMatrix,(L$4+1),FALSE)*$E2596</f>
        <v>49.110524260316147</v>
      </c>
      <c r="M2591" s="5">
        <f ca="1">VLOOKUP(CONCATENATE($F2591," ",$G2591),AllocFactorMatrix,(M$4+1),FALSE)*$E2596</f>
        <v>-2.3494406249922211</v>
      </c>
      <c r="N2591" s="5">
        <f t="shared" ca="1" si="1318"/>
        <v>1753.9781598981319</v>
      </c>
      <c r="O2591" s="5">
        <f ca="1">VLOOKUP(CONCATENATE($F2591," ",$G2591),AllocFactorMatrix,(O$4+1),FALSE)*$E2596</f>
        <v>1301.4409237287443</v>
      </c>
      <c r="P2591" s="5">
        <f ca="1">VLOOKUP(CONCATENATE($F2591," ",$G2591),AllocFactorMatrix,(P$4+1),FALSE)*$E2596</f>
        <v>234.01110079771794</v>
      </c>
      <c r="Q2591" s="5">
        <f ca="1">VLOOKUP(CONCATENATE($F2591," ",$G2591),AllocFactorMatrix,(Q$4+1),FALSE)*$E2596</f>
        <v>133.1719386768836</v>
      </c>
      <c r="R2591" s="5">
        <f ca="1">VLOOKUP(CONCATENATE($F2591," ",$G2591),AllocFactorMatrix,(R$4+1),FALSE)*$E2596</f>
        <v>0</v>
      </c>
      <c r="S2591" s="5">
        <f t="shared" ca="1" si="1319"/>
        <v>1668.623963203346</v>
      </c>
      <c r="T2591" s="5">
        <f ca="1">VLOOKUP(CONCATENATE($F2591," ",$G2591),AllocFactorMatrix,(T$4+1),FALSE)*$E2596</f>
        <v>46.098301132002462</v>
      </c>
      <c r="U2591" s="5">
        <f ca="1">VLOOKUP(CONCATENATE($F2591," ",$G2591),AllocFactorMatrix,(U$4+1),FALSE)*$E2596</f>
        <v>745.69670361656688</v>
      </c>
      <c r="V2591" s="5">
        <f ca="1">VLOOKUP(CONCATENATE($F2591," ",$G2591),AllocFactorMatrix,(V$4+1),FALSE)*$E2596</f>
        <v>5246.5902268023083</v>
      </c>
      <c r="W2591" s="5">
        <f ca="1">VLOOKUP(CONCATENATE($F2591," ",$G2591),AllocFactorMatrix,(W$4+1),FALSE)*$E2596</f>
        <v>0</v>
      </c>
      <c r="X2591" s="5">
        <f t="shared" ca="1" si="1321"/>
        <v>6038.3852315508775</v>
      </c>
      <c r="Y2591" s="5">
        <f ca="1">VLOOKUP(CONCATENATE($F2591," ",$G2591),AllocFactorMatrix,(Y$4+1),FALSE)*$E2596</f>
        <v>396.82569371512466</v>
      </c>
      <c r="Z2591" s="5">
        <f ca="1">VLOOKUP(CONCATENATE($F2591," ",$G2591),AllocFactorMatrix,(Z$4+1),FALSE)*$E2596</f>
        <v>6.6236134800970321</v>
      </c>
      <c r="AA2591" s="5">
        <f t="shared" ca="1" si="1320"/>
        <v>403.44930719522171</v>
      </c>
      <c r="AB2591" s="5">
        <f ca="1">VLOOKUP(CONCATENATE($F2591," ",$G2591),AllocFactorMatrix,(AB$4+1),FALSE)*$E2596</f>
        <v>5.3060824530841799</v>
      </c>
      <c r="AC2591" s="5">
        <f ca="1">VLOOKUP(CONCATENATE($F2591," ",$G2591),AllocFactorMatrix,(AC$4+1),FALSE)*$E2596</f>
        <v>17.919046657257699</v>
      </c>
      <c r="AD2591" s="5">
        <f ca="1">VLOOKUP(CONCATENATE($F2591," ",$G2591),AllocFactorMatrix,(AD$4+1),FALSE)*$E2596</f>
        <v>3.8889721026147215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103099.97350732899</v>
      </c>
      <c r="I2592" s="5">
        <f ca="1">VLOOKUP(CONCATENATE($F2592," ",$G2592),AllocFactorMatrix,(I$4+1),FALSE)*$E2596</f>
        <v>68642.545775476319</v>
      </c>
      <c r="J2592" s="5">
        <f ca="1">VLOOKUP(CONCATENATE($F2592," ",$G2592),AllocFactorMatrix,(J$4+1),FALSE)*$E2596</f>
        <v>3218.7845274210322</v>
      </c>
      <c r="K2592" s="5">
        <f ca="1">VLOOKUP(CONCATENATE($F2592," ",$G2592),AllocFactorMatrix,(K$4+1),FALSE)*$E2596</f>
        <v>11856.489617092375</v>
      </c>
      <c r="L2592" s="5">
        <f ca="1">VLOOKUP(CONCATENATE($F2592," ",$G2592),AllocFactorMatrix,(L$4+1),FALSE)*$E2596</f>
        <v>343.7372963154121</v>
      </c>
      <c r="M2592" s="5">
        <f ca="1">VLOOKUP(CONCATENATE($F2592," ",$G2592),AllocFactorMatrix,(M$4+1),FALSE)*$E2596</f>
        <v>0</v>
      </c>
      <c r="N2592" s="5">
        <f t="shared" ca="1" si="1318"/>
        <v>12200.226913407787</v>
      </c>
      <c r="O2592" s="5">
        <f ca="1">VLOOKUP(CONCATENATE($F2592," ",$G2592),AllocFactorMatrix,(O$4+1),FALSE)*$E2596</f>
        <v>8962.6270377964702</v>
      </c>
      <c r="P2592" s="5">
        <f ca="1">VLOOKUP(CONCATENATE($F2592," ",$G2592),AllocFactorMatrix,(P$4+1),FALSE)*$E2596</f>
        <v>1621.3061166199011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10583.933154416371</v>
      </c>
      <c r="T2592" s="5">
        <f ca="1">VLOOKUP(CONCATENATE($F2592," ",$G2592),AllocFactorMatrix,(T$4+1),FALSE)*$E2596</f>
        <v>323.53423902049485</v>
      </c>
      <c r="U2592" s="5">
        <f ca="1">VLOOKUP(CONCATENATE($F2592," ",$G2592),AllocFactorMatrix,(U$4+1),FALSE)*$E2596</f>
        <v>5161.4625744068671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5484.9968134273622</v>
      </c>
      <c r="Y2592" s="5">
        <f ca="1">VLOOKUP(CONCATENATE($F2592," ",$G2592),AllocFactorMatrix,(Y$4+1),FALSE)*$E2596</f>
        <v>2733.4527360756028</v>
      </c>
      <c r="Z2592" s="5">
        <f ca="1">VLOOKUP(CONCATENATE($F2592," ",$G2592),AllocFactorMatrix,(Z$4+1),FALSE)*$E2596</f>
        <v>45.658570734044481</v>
      </c>
      <c r="AA2592" s="5">
        <f t="shared" ca="1" si="1320"/>
        <v>2779.1113068096474</v>
      </c>
      <c r="AB2592" s="5">
        <f ca="1">VLOOKUP(CONCATENATE($F2592," ",$G2592),AllocFactorMatrix,(AB$4+1),FALSE)*$E2596</f>
        <v>36.992431869893693</v>
      </c>
      <c r="AC2592" s="5">
        <f ca="1">VLOOKUP(CONCATENATE($F2592," ",$G2592),AllocFactorMatrix,(AC$4+1),FALSE)*$E2596</f>
        <v>126.07474899842502</v>
      </c>
      <c r="AD2592" s="5">
        <f ca="1">VLOOKUP(CONCATENATE($F2592," ",$G2592),AllocFactorMatrix,(AD$4+1),FALSE)*$E2596</f>
        <v>27.30783550216783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52363.443410665255</v>
      </c>
      <c r="I2593" s="5">
        <f ca="1">VLOOKUP(CONCATENATE($F2593," ",$G2593),AllocFactorMatrix,(I$4+1),FALSE)*$E2596</f>
        <v>39029.287273253736</v>
      </c>
      <c r="J2593" s="5">
        <f ca="1">VLOOKUP(CONCATENATE($F2593," ",$G2593),AllocFactorMatrix,(J$4+1),FALSE)*$E2596</f>
        <v>1871.9184690449642</v>
      </c>
      <c r="K2593" s="5">
        <f ca="1">VLOOKUP(CONCATENATE($F2593," ",$G2593),AllocFactorMatrix,(K$4+1),FALSE)*$E2596</f>
        <v>5730.9637555907457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5730.9637555907457</v>
      </c>
      <c r="O2593" s="5">
        <f ca="1">VLOOKUP(CONCATENATE($F2593," ",$G2593),AllocFactorMatrix,(O$4+1),FALSE)*$E2596</f>
        <v>3681.7094113911189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3681.7094113911189</v>
      </c>
      <c r="T2593" s="5">
        <f ca="1">VLOOKUP(CONCATENATE($F2593," ",$G2593),AllocFactorMatrix,(T$4+1),FALSE)*$E2596</f>
        <v>100.81774917983491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100.81774917983491</v>
      </c>
      <c r="Y2593" s="5">
        <f ca="1">VLOOKUP(CONCATENATE($F2593," ",$G2593),AllocFactorMatrix,(Y$4+1),FALSE)*$E2596</f>
        <v>1373.7092865591396</v>
      </c>
      <c r="Z2593" s="5">
        <f ca="1">VLOOKUP(CONCATENATE($F2593," ",$G2593),AllocFactorMatrix,(Z$4+1),FALSE)*$E2596</f>
        <v>0</v>
      </c>
      <c r="AA2593" s="5">
        <f t="shared" ca="1" si="1320"/>
        <v>1373.7092865591396</v>
      </c>
      <c r="AB2593" s="5">
        <f ca="1">VLOOKUP(CONCATENATE($F2593," ",$G2593),AllocFactorMatrix,(AB$4+1),FALSE)*$E2596</f>
        <v>14.272443372810477</v>
      </c>
      <c r="AC2593" s="5">
        <f ca="1">VLOOKUP(CONCATENATE($F2593," ",$G2593),AllocFactorMatrix,(AC$4+1),FALSE)*$E2596</f>
        <v>481.96331224012482</v>
      </c>
      <c r="AD2593" s="5">
        <f ca="1">VLOOKUP(CONCATENATE($F2593," ",$G2593),AllocFactorMatrix,(AD$4+1),FALSE)*$E2596</f>
        <v>78.801710032778388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12540.149530249073</v>
      </c>
      <c r="I2594" s="5">
        <f ca="1">VLOOKUP(CONCATENATE($F2594," ",$G2594),AllocFactorMatrix,(I$4+1),FALSE)*$E2596</f>
        <v>4807.7101201326186</v>
      </c>
      <c r="J2594" s="5">
        <f ca="1">VLOOKUP(CONCATENATE($F2594," ",$G2594),AllocFactorMatrix,(J$4+1),FALSE)*$E2596</f>
        <v>301.47448608613371</v>
      </c>
      <c r="K2594" s="5">
        <f ca="1">VLOOKUP(CONCATENATE($F2594," ",$G2594),AllocFactorMatrix,(K$4+1),FALSE)*$E2596</f>
        <v>1014.7680658106573</v>
      </c>
      <c r="L2594" s="5">
        <f ca="1">VLOOKUP(CONCATENATE($F2594," ",$G2594),AllocFactorMatrix,(L$4+1),FALSE)*$E2596</f>
        <v>29.418057884429022</v>
      </c>
      <c r="M2594" s="5">
        <f ca="1">VLOOKUP(CONCATENATE($F2594," ",$G2594),AllocFactorMatrix,(M$4+1),FALSE)*$E2596</f>
        <v>1.4755386083141437</v>
      </c>
      <c r="N2594" s="5">
        <f t="shared" ca="1" si="1318"/>
        <v>1045.6616623034004</v>
      </c>
      <c r="O2594" s="5">
        <f ca="1">VLOOKUP(CONCATENATE($F2594," ",$G2594),AllocFactorMatrix,(O$4+1),FALSE)*$E2596</f>
        <v>937.31359807876038</v>
      </c>
      <c r="P2594" s="5">
        <f ca="1">VLOOKUP(CONCATENATE($F2594," ",$G2594),AllocFactorMatrix,(P$4+1),FALSE)*$E2596</f>
        <v>175.96450755964256</v>
      </c>
      <c r="Q2594" s="5">
        <f ca="1">VLOOKUP(CONCATENATE($F2594," ",$G2594),AllocFactorMatrix,(Q$4+1),FALSE)*$E2596</f>
        <v>77.470201468311416</v>
      </c>
      <c r="R2594" s="5">
        <f ca="1">VLOOKUP(CONCATENATE($F2594," ",$G2594),AllocFactorMatrix,(R$4+1),FALSE)*$E2596</f>
        <v>3.6274394035460418</v>
      </c>
      <c r="S2594" s="5">
        <f t="shared" ca="1" si="1319"/>
        <v>1194.3757465102603</v>
      </c>
      <c r="T2594" s="5">
        <f ca="1">VLOOKUP(CONCATENATE($F2594," ",$G2594),AllocFactorMatrix,(T$4+1),FALSE)*$E2596</f>
        <v>35.617147173904087</v>
      </c>
      <c r="U2594" s="5">
        <f ca="1">VLOOKUP(CONCATENATE($F2594," ",$G2594),AllocFactorMatrix,(U$4+1),FALSE)*$E2596</f>
        <v>611.93716919756741</v>
      </c>
      <c r="V2594" s="5">
        <f ca="1">VLOOKUP(CONCATENATE($F2594," ",$G2594),AllocFactorMatrix,(V$4+1),FALSE)*$E2596</f>
        <v>3512.4862030985423</v>
      </c>
      <c r="W2594" s="5">
        <f ca="1">VLOOKUP(CONCATENATE($F2594," ",$G2594),AllocFactorMatrix,(W$4+1),FALSE)*$E2596</f>
        <v>647.42205024490363</v>
      </c>
      <c r="X2594" s="5">
        <f t="shared" ca="1" si="1321"/>
        <v>4807.4625697149177</v>
      </c>
      <c r="Y2594" s="5">
        <f ca="1">VLOOKUP(CONCATENATE($F2594," ",$G2594),AllocFactorMatrix,(Y$4+1),FALSE)*$E2596</f>
        <v>251.05686982717839</v>
      </c>
      <c r="Z2594" s="5">
        <f ca="1">VLOOKUP(CONCATENATE($F2594," ",$G2594),AllocFactorMatrix,(Z$4+1),FALSE)*$E2596</f>
        <v>4.0990956073076825</v>
      </c>
      <c r="AA2594" s="5">
        <f t="shared" ca="1" si="1320"/>
        <v>255.15596543448606</v>
      </c>
      <c r="AB2594" s="5">
        <f ca="1">VLOOKUP(CONCATENATE($F2594," ",$G2594),AllocFactorMatrix,(AB$4+1),FALSE)*$E2596</f>
        <v>4.5723772339918893</v>
      </c>
      <c r="AC2594" s="5">
        <f ca="1">VLOOKUP(CONCATENATE($F2594," ",$G2594),AllocFactorMatrix,(AC$4+1),FALSE)*$E2596</f>
        <v>104.65464186080719</v>
      </c>
      <c r="AD2594" s="5">
        <f ca="1">VLOOKUP(CONCATENATE($F2594," ",$G2594),AllocFactorMatrix,(AD$4+1),FALSE)*$E2596</f>
        <v>19.081960972457381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25445.152613840106</v>
      </c>
      <c r="I2595" s="5">
        <f ca="1">VLOOKUP(CONCATENATE($F2595," ",$G2595),AllocFactorMatrix,(I$4+1),FALSE)*$E2596</f>
        <v>11956.676119399281</v>
      </c>
      <c r="J2595" s="5">
        <f ca="1">VLOOKUP(CONCATENATE($F2595," ",$G2595),AllocFactorMatrix,(J$4+1),FALSE)*$E2596</f>
        <v>3086.4652371265529</v>
      </c>
      <c r="K2595" s="5">
        <f ca="1">VLOOKUP(CONCATENATE($F2595," ",$G2595),AllocFactorMatrix,(K$4+1),FALSE)*$E2596</f>
        <v>889.19648781560261</v>
      </c>
      <c r="L2595" s="5">
        <f ca="1">VLOOKUP(CONCATENATE($F2595," ",$G2595),AllocFactorMatrix,(L$4+1),FALSE)*$E2596</f>
        <v>267.50451458695056</v>
      </c>
      <c r="M2595" s="5">
        <f ca="1">VLOOKUP(CONCATENATE($F2595," ",$G2595),AllocFactorMatrix,(M$4+1),FALSE)*$E2596</f>
        <v>-10.068335892980212</v>
      </c>
      <c r="N2595" s="5">
        <f t="shared" ca="1" si="1318"/>
        <v>1146.6326665095728</v>
      </c>
      <c r="O2595" s="5">
        <f ca="1">VLOOKUP(CONCATENATE($F2595," ",$G2595),AllocFactorMatrix,(O$4+1),FALSE)*$E2596</f>
        <v>253.33844349764766</v>
      </c>
      <c r="P2595" s="5">
        <f ca="1">VLOOKUP(CONCATENATE($F2595," ",$G2595),AllocFactorMatrix,(P$4+1),FALSE)*$E2596</f>
        <v>72.778211024461058</v>
      </c>
      <c r="Q2595" s="5">
        <f ca="1">VLOOKUP(CONCATENATE($F2595," ",$G2595),AllocFactorMatrix,(Q$4+1),FALSE)*$E2596</f>
        <v>151.71258068885618</v>
      </c>
      <c r="R2595" s="5">
        <f ca="1">VLOOKUP(CONCATENATE($F2595," ",$G2595),AllocFactorMatrix,(R$4+1),FALSE)*$E2596</f>
        <v>28.940112282000879</v>
      </c>
      <c r="S2595" s="5">
        <f t="shared" ca="1" si="1319"/>
        <v>506.76934749296578</v>
      </c>
      <c r="T2595" s="5">
        <f ca="1">VLOOKUP(CONCATENATE($F2595," ",$G2595),AllocFactorMatrix,(T$4+1),FALSE)*$E2596</f>
        <v>1.7660382691781418</v>
      </c>
      <c r="U2595" s="5">
        <f ca="1">VLOOKUP(CONCATENATE($F2595," ",$G2595),AllocFactorMatrix,(U$4+1),FALSE)*$E2596</f>
        <v>44.543991384511997</v>
      </c>
      <c r="V2595" s="5">
        <f ca="1">VLOOKUP(CONCATENATE($F2595," ",$G2595),AllocFactorMatrix,(V$4+1),FALSE)*$E2596</f>
        <v>241.7261300889339</v>
      </c>
      <c r="W2595" s="5">
        <f ca="1">VLOOKUP(CONCATENATE($F2595," ",$G2595),AllocFactorMatrix,(W$4+1),FALSE)*$E2596</f>
        <v>43.021010204761758</v>
      </c>
      <c r="X2595" s="5">
        <f t="shared" ca="1" si="1321"/>
        <v>331.05716994738577</v>
      </c>
      <c r="Y2595" s="5">
        <f ca="1">VLOOKUP(CONCATENATE($F2595," ",$G2595),AllocFactorMatrix,(Y$4+1),FALSE)*$E2596</f>
        <v>70.925649917693008</v>
      </c>
      <c r="Z2595" s="5">
        <f ca="1">VLOOKUP(CONCATENATE($F2595," ",$G2595),AllocFactorMatrix,(Z$4+1),FALSE)*$E2596</f>
        <v>1.2863321562217367</v>
      </c>
      <c r="AA2595" s="5">
        <f t="shared" ca="1" si="1320"/>
        <v>72.21198207391474</v>
      </c>
      <c r="AB2595" s="5">
        <f ca="1">VLOOKUP(CONCATENATE($F2595," ",$G2595),AllocFactorMatrix,(AB$4+1),FALSE)*$E2596</f>
        <v>1.3383482454065005</v>
      </c>
      <c r="AC2595" s="5">
        <f ca="1">VLOOKUP(CONCATENATE($F2595," ",$G2595),AllocFactorMatrix,(AC$4+1),FALSE)*$E2596</f>
        <v>7418.8412621374728</v>
      </c>
      <c r="AD2595" s="5">
        <f ca="1">VLOOKUP(CONCATENATE($F2595," ",$G2595),AllocFactorMatrix,(AD$4+1),FALSE)*$E2596</f>
        <v>925.16048090755191</v>
      </c>
    </row>
    <row r="2596" spans="4:30" collapsed="1">
      <c r="D2596" s="98" t="s">
        <v>424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516881.99999999988</v>
      </c>
      <c r="I2596" s="5">
        <f ca="1">VLOOKUP(CONCATENATE($F2596," ",$G2596),AllocFactorMatrix,(I$4+1),FALSE)*$E2596</f>
        <v>282250.96237748704</v>
      </c>
      <c r="J2596" s="5">
        <f ca="1">VLOOKUP(CONCATENATE($F2596," ",$G2596),AllocFactorMatrix,(J$4+1),FALSE)*$E2596</f>
        <v>16227.883413091906</v>
      </c>
      <c r="K2596" s="5">
        <f ca="1">VLOOKUP(CONCATENATE($F2596," ",$G2596),AllocFactorMatrix,(K$4+1),FALSE)*$E2596</f>
        <v>48269.650229727158</v>
      </c>
      <c r="L2596" s="5">
        <f ca="1">VLOOKUP(CONCATENATE($F2596," ",$G2596),AllocFactorMatrix,(L$4+1),FALSE)*$E2596</f>
        <v>1489.9665945046979</v>
      </c>
      <c r="M2596" s="5">
        <f ca="1">VLOOKUP(CONCATENATE($F2596," ",$G2596),AllocFactorMatrix,(M$4+1),FALSE)*$E2596</f>
        <v>-25.36940264194941</v>
      </c>
      <c r="N2596" s="5">
        <f t="shared" ca="1" si="1318"/>
        <v>49734.247421589906</v>
      </c>
      <c r="O2596" s="5">
        <f ca="1">VLOOKUP(CONCATENATE($F2596," ",$G2596),AllocFactorMatrix,(O$4+1),FALSE)*$E2596</f>
        <v>35879.447195186796</v>
      </c>
      <c r="P2596" s="5">
        <f ca="1">VLOOKUP(CONCATENATE($F2596," ",$G2596),AllocFactorMatrix,(P$4+1),FALSE)*$E2596</f>
        <v>5860.6923938287973</v>
      </c>
      <c r="Q2596" s="5">
        <f ca="1">VLOOKUP(CONCATENATE($F2596," ",$G2596),AllocFactorMatrix,(Q$4+1),FALSE)*$E2596</f>
        <v>1995.3180576706252</v>
      </c>
      <c r="R2596" s="5">
        <f ca="1">VLOOKUP(CONCATENATE($F2596," ",$G2596),AllocFactorMatrix,(R$4+1),FALSE)*$E2596</f>
        <v>112.07225925196356</v>
      </c>
      <c r="S2596" s="5">
        <f t="shared" ca="1" si="1319"/>
        <v>43847.52990593818</v>
      </c>
      <c r="T2596" s="5">
        <f ca="1">VLOOKUP(CONCATENATE($F2596," ",$G2596),AllocFactorMatrix,(T$4+1),FALSE)*$E2596</f>
        <v>1241.3302899662503</v>
      </c>
      <c r="U2596" s="5">
        <f ca="1">VLOOKUP(CONCATENATE($F2596," ",$G2596),AllocFactorMatrix,(U$4+1),FALSE)*$E2596</f>
        <v>18439.172385767255</v>
      </c>
      <c r="V2596" s="5">
        <f ca="1">VLOOKUP(CONCATENATE($F2596," ",$G2596),AllocFactorMatrix,(V$4+1),FALSE)*$E2596</f>
        <v>72314.148724517261</v>
      </c>
      <c r="W2596" s="5">
        <f ca="1">VLOOKUP(CONCATENATE($F2596," ",$G2596),AllocFactorMatrix,(W$4+1),FALSE)*$E2596</f>
        <v>12044.40693415173</v>
      </c>
      <c r="X2596" s="5">
        <f t="shared" ca="1" si="1321"/>
        <v>104039.05833440249</v>
      </c>
      <c r="Y2596" s="5">
        <f ca="1">VLOOKUP(CONCATENATE($F2596," ",$G2596),AllocFactorMatrix,(Y$4+1),FALSE)*$E2596</f>
        <v>11266.788192595641</v>
      </c>
      <c r="Z2596" s="5">
        <f ca="1">VLOOKUP(CONCATENATE($F2596," ",$G2596),AllocFactorMatrix,(Z$4+1),FALSE)*$E2596</f>
        <v>165.67486633711832</v>
      </c>
      <c r="AA2596" s="5">
        <f t="shared" ca="1" si="1320"/>
        <v>11432.463058932759</v>
      </c>
      <c r="AB2596" s="5">
        <f ca="1">VLOOKUP(CONCATENATE($F2596," ",$G2596),AllocFactorMatrix,(AB$4+1),FALSE)*$E2596</f>
        <v>146.16151714597854</v>
      </c>
      <c r="AC2596" s="5">
        <f ca="1">VLOOKUP(CONCATENATE($F2596," ",$G2596),AllocFactorMatrix,(AC$4+1),FALSE)*$E2596</f>
        <v>8149.4530118940838</v>
      </c>
      <c r="AD2596" s="5">
        <f ca="1">VLOOKUP(CONCATENATE($F2596," ",$G2596),AllocFactorMatrix,(AD$4+1),FALSE)*$E2596</f>
        <v>1054.24095951757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-11763173.251205616</v>
      </c>
      <c r="I2597" s="5">
        <f ca="1">VLOOKUP(CONCATENATE($F2597," ",$G2597),AllocFactorMatrix,(I$4+1),FALSE)*$E2604</f>
        <v>-5747976.0952859391</v>
      </c>
      <c r="J2597" s="5">
        <f ca="1">VLOOKUP(CONCATENATE($F2597," ",$G2597),AllocFactorMatrix,(J$4+1),FALSE)*$E2604</f>
        <v>-282639.88659655483</v>
      </c>
      <c r="K2597" s="5">
        <f ca="1">VLOOKUP(CONCATENATE($F2597," ",$G2597),AllocFactorMatrix,(K$4+1),FALSE)*$E2604</f>
        <v>-1049233.1920907847</v>
      </c>
      <c r="L2597" s="5">
        <f ca="1">VLOOKUP(CONCATENATE($F2597," ",$G2597),AllocFactorMatrix,(L$4+1),FALSE)*$E2604</f>
        <v>-31085.440630571244</v>
      </c>
      <c r="M2597" s="5">
        <f ca="1">VLOOKUP(CONCATENATE($F2597," ",$G2597),AllocFactorMatrix,(M$4+1),FALSE)*$E2604</f>
        <v>395.11825470174898</v>
      </c>
      <c r="N2597" s="5">
        <f t="shared" ca="1" si="1318"/>
        <v>-1079923.514466654</v>
      </c>
      <c r="O2597" s="5">
        <f ca="1">VLOOKUP(CONCATENATE($F2597," ",$G2597),AllocFactorMatrix,(O$4+1),FALSE)*$E2604</f>
        <v>-803755.63833815057</v>
      </c>
      <c r="P2597" s="5">
        <f ca="1">VLOOKUP(CONCATENATE($F2597," ",$G2597),AllocFactorMatrix,(P$4+1),FALSE)*$E2604</f>
        <v>-145785.31227354144</v>
      </c>
      <c r="Q2597" s="5">
        <f ca="1">VLOOKUP(CONCATENATE($F2597," ",$G2597),AllocFactorMatrix,(Q$4+1),FALSE)*$E2604</f>
        <v>-63476.526462494061</v>
      </c>
      <c r="R2597" s="5">
        <f ca="1">VLOOKUP(CONCATENATE($F2597," ",$G2597),AllocFactorMatrix,(R$4+1),FALSE)*$E2604</f>
        <v>-3078.6053235916133</v>
      </c>
      <c r="S2597" s="5">
        <f t="shared" ca="1" si="1319"/>
        <v>-1016096.0823977777</v>
      </c>
      <c r="T2597" s="5">
        <f ca="1">VLOOKUP(CONCATENATE($F2597," ",$G2597),AllocFactorMatrix,(T$4+1),FALSE)*$E2604</f>
        <v>-28402.684174044749</v>
      </c>
      <c r="U2597" s="5">
        <f ca="1">VLOOKUP(CONCATENATE($F2597," ",$G2597),AllocFactorMatrix,(U$4+1),FALSE)*$E2604</f>
        <v>-459993.14909159893</v>
      </c>
      <c r="V2597" s="5">
        <f ca="1">VLOOKUP(CONCATENATE($F2597," ",$G2597),AllocFactorMatrix,(V$4+1),FALSE)*$E2604</f>
        <v>-2451627.9612474898</v>
      </c>
      <c r="W2597" s="5">
        <f ca="1">VLOOKUP(CONCATENATE($F2597," ",$G2597),AllocFactorMatrix,(W$4+1),FALSE)*$E2604</f>
        <v>-439680.84698626125</v>
      </c>
      <c r="X2597" s="5">
        <f ca="1">SUBTOTAL(9,T2597:W2597)</f>
        <v>-3379704.6414993946</v>
      </c>
      <c r="Y2597" s="5">
        <f ca="1">VLOOKUP(CONCATENATE($F2597," ",$G2597),AllocFactorMatrix,(Y$4+1),FALSE)*$E2604</f>
        <v>-249410.46403039247</v>
      </c>
      <c r="Z2597" s="5">
        <f ca="1">VLOOKUP(CONCATENATE($F2597," ",$G2597),AllocFactorMatrix,(Z$4+1),FALSE)*$E2604</f>
        <v>-4182.2904258884355</v>
      </c>
      <c r="AA2597" s="5">
        <f t="shared" ca="1" si="1320"/>
        <v>-253592.75445628091</v>
      </c>
      <c r="AB2597" s="5">
        <f ca="1">VLOOKUP(CONCATENATE($F2597," ",$G2597),AllocFactorMatrix,(AB$4+1),FALSE)*$E2604</f>
        <v>-3240.2765030140204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-5375252.2355474662</v>
      </c>
      <c r="I2598" s="5">
        <f ca="1">VLOOKUP(CONCATENATE($F2598," ",$G2598),AllocFactorMatrix,(I$4+1),FALSE)*$E2604</f>
        <v>-2621610.8717355393</v>
      </c>
      <c r="J2598" s="5">
        <f ca="1">VLOOKUP(CONCATENATE($F2598," ",$G2598),AllocFactorMatrix,(J$4+1),FALSE)*$E2604</f>
        <v>-128933.23088270085</v>
      </c>
      <c r="K2598" s="5">
        <f ca="1">VLOOKUP(CONCATENATE($F2598," ",$G2598),AllocFactorMatrix,(K$4+1),FALSE)*$E2604</f>
        <v>-479643.03746130446</v>
      </c>
      <c r="L2598" s="5">
        <f ca="1">VLOOKUP(CONCATENATE($F2598," ",$G2598),AllocFactorMatrix,(L$4+1),FALSE)*$E2604</f>
        <v>-14106.841266532761</v>
      </c>
      <c r="M2598" s="5">
        <f ca="1">VLOOKUP(CONCATENATE($F2598," ",$G2598),AllocFactorMatrix,(M$4+1),FALSE)*$E2604</f>
        <v>419.67753459345141</v>
      </c>
      <c r="N2598" s="5">
        <f t="shared" ca="1" si="1318"/>
        <v>-493330.20119324379</v>
      </c>
      <c r="O2598" s="5">
        <f ca="1">VLOOKUP(CONCATENATE($F2598," ",$G2598),AllocFactorMatrix,(O$4+1),FALSE)*$E2604</f>
        <v>-367737.43452849012</v>
      </c>
      <c r="P2598" s="5">
        <f ca="1">VLOOKUP(CONCATENATE($F2598," ",$G2598),AllocFactorMatrix,(P$4+1),FALSE)*$E2604</f>
        <v>-66376.146014672689</v>
      </c>
      <c r="Q2598" s="5">
        <f ca="1">VLOOKUP(CONCATENATE($F2598," ",$G2598),AllocFactorMatrix,(Q$4+1),FALSE)*$E2604</f>
        <v>-28747.529727136938</v>
      </c>
      <c r="R2598" s="5">
        <f ca="1">VLOOKUP(CONCATENATE($F2598," ",$G2598),AllocFactorMatrix,(R$4+1),FALSE)*$E2604</f>
        <v>-1411.5424051073319</v>
      </c>
      <c r="S2598" s="5">
        <f t="shared" ca="1" si="1319"/>
        <v>-464272.65267540712</v>
      </c>
      <c r="T2598" s="5">
        <f ca="1">VLOOKUP(CONCATENATE($F2598," ",$G2598),AllocFactorMatrix,(T$4+1),FALSE)*$E2604</f>
        <v>-13022.649740751529</v>
      </c>
      <c r="U2598" s="5">
        <f ca="1">VLOOKUP(CONCATENATE($F2598," ",$G2598),AllocFactorMatrix,(U$4+1),FALSE)*$E2604</f>
        <v>-210695.34762534229</v>
      </c>
      <c r="V2598" s="5">
        <f ca="1">VLOOKUP(CONCATENATE($F2598," ",$G2598),AllocFactorMatrix,(V$4+1),FALSE)*$E2604</f>
        <v>-1124088.3224643378</v>
      </c>
      <c r="W2598" s="5">
        <f ca="1">VLOOKUP(CONCATENATE($F2598," ",$G2598),AllocFactorMatrix,(W$4+1),FALSE)*$E2604</f>
        <v>-201551.3096963437</v>
      </c>
      <c r="X2598" s="5">
        <f t="shared" ref="X2598:X2604" ca="1" si="1322">SUBTOTAL(9,T2598:W2598)</f>
        <v>-1549357.6295267753</v>
      </c>
      <c r="Y2598" s="5">
        <f ca="1">VLOOKUP(CONCATENATE($F2598," ",$G2598),AllocFactorMatrix,(Y$4+1),FALSE)*$E2604</f>
        <v>-114344.40034900949</v>
      </c>
      <c r="Z2598" s="5">
        <f ca="1">VLOOKUP(CONCATENATE($F2598," ",$G2598),AllocFactorMatrix,(Z$4+1),FALSE)*$E2604</f>
        <v>-1917.5814268562433</v>
      </c>
      <c r="AA2598" s="5">
        <f t="shared" ca="1" si="1320"/>
        <v>-116261.98177586573</v>
      </c>
      <c r="AB2598" s="5">
        <f ca="1">VLOOKUP(CONCATENATE($F2598," ",$G2598),AllocFactorMatrix,(AB$4+1),FALSE)*$E2604</f>
        <v>-1485.6677579339719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-1127954.6590494951</v>
      </c>
      <c r="I2599" s="5">
        <f ca="1">VLOOKUP(CONCATENATE($F2599," ",$G2599),AllocFactorMatrix,(I$4+1),FALSE)*$E2604</f>
        <v>-543237.59302525106</v>
      </c>
      <c r="J2599" s="5">
        <f ca="1">VLOOKUP(CONCATENATE($F2599," ",$G2599),AllocFactorMatrix,(J$4+1),FALSE)*$E2604</f>
        <v>-26076.885441685154</v>
      </c>
      <c r="K2599" s="5">
        <f ca="1">VLOOKUP(CONCATENATE($F2599," ",$G2599),AllocFactorMatrix,(K$4+1),FALSE)*$E2604</f>
        <v>-96417.647608775354</v>
      </c>
      <c r="L2599" s="5">
        <f ca="1">VLOOKUP(CONCATENATE($F2599," ",$G2599),AllocFactorMatrix,(L$4+1),FALSE)*$E2604</f>
        <v>-2773.5905924622166</v>
      </c>
      <c r="M2599" s="5">
        <f ca="1">VLOOKUP(CONCATENATE($F2599," ",$G2599),AllocFactorMatrix,(M$4+1),FALSE)*$E2604</f>
        <v>132.68818676188627</v>
      </c>
      <c r="N2599" s="5">
        <f t="shared" ca="1" si="1318"/>
        <v>-99058.550014475695</v>
      </c>
      <c r="O2599" s="5">
        <f ca="1">VLOOKUP(CONCATENATE($F2599," ",$G2599),AllocFactorMatrix,(O$4+1),FALSE)*$E2604</f>
        <v>-73500.830159456862</v>
      </c>
      <c r="P2599" s="5">
        <f ca="1">VLOOKUP(CONCATENATE($F2599," ",$G2599),AllocFactorMatrix,(P$4+1),FALSE)*$E2604</f>
        <v>-13216.128263341407</v>
      </c>
      <c r="Q2599" s="5">
        <f ca="1">VLOOKUP(CONCATENATE($F2599," ",$G2599),AllocFactorMatrix,(Q$4+1),FALSE)*$E2604</f>
        <v>-7521.0851819927557</v>
      </c>
      <c r="R2599" s="5">
        <f ca="1">VLOOKUP(CONCATENATE($F2599," ",$G2599),AllocFactorMatrix,(R$4+1),FALSE)*$E2604</f>
        <v>0</v>
      </c>
      <c r="S2599" s="5">
        <f t="shared" ca="1" si="1319"/>
        <v>-94238.043604791019</v>
      </c>
      <c r="T2599" s="5">
        <f ca="1">VLOOKUP(CONCATENATE($F2599," ",$G2599),AllocFactorMatrix,(T$4+1),FALSE)*$E2604</f>
        <v>-2603.4707687192849</v>
      </c>
      <c r="U2599" s="5">
        <f ca="1">VLOOKUP(CONCATENATE($F2599," ",$G2599),AllocFactorMatrix,(U$4+1),FALSE)*$E2604</f>
        <v>-42114.340930631341</v>
      </c>
      <c r="V2599" s="5">
        <f ca="1">VLOOKUP(CONCATENATE($F2599," ",$G2599),AllocFactorMatrix,(V$4+1),FALSE)*$E2604</f>
        <v>-296309.06032338523</v>
      </c>
      <c r="W2599" s="5">
        <f ca="1">VLOOKUP(CONCATENATE($F2599," ",$G2599),AllocFactorMatrix,(W$4+1),FALSE)*$E2604</f>
        <v>0</v>
      </c>
      <c r="X2599" s="5">
        <f t="shared" ca="1" si="1322"/>
        <v>-341026.87202273589</v>
      </c>
      <c r="Y2599" s="5">
        <f ca="1">VLOOKUP(CONCATENATE($F2599," ",$G2599),AllocFactorMatrix,(Y$4+1),FALSE)*$E2604</f>
        <v>-22411.326849241774</v>
      </c>
      <c r="Z2599" s="5">
        <f ca="1">VLOOKUP(CONCATENATE($F2599," ",$G2599),AllocFactorMatrix,(Z$4+1),FALSE)*$E2604</f>
        <v>-374.07851602488245</v>
      </c>
      <c r="AA2599" s="5">
        <f t="shared" ca="1" si="1320"/>
        <v>-22785.405365266655</v>
      </c>
      <c r="AB2599" s="5">
        <f ca="1">VLOOKUP(CONCATENATE($F2599," ",$G2599),AllocFactorMatrix,(AB$4+1),FALSE)*$E2604</f>
        <v>-299.66897312466978</v>
      </c>
      <c r="AC2599" s="5">
        <f ca="1">VLOOKUP(CONCATENATE($F2599," ",$G2599),AllocFactorMatrix,(AC$4+1),FALSE)*$E2604</f>
        <v>-1012.0050637419431</v>
      </c>
      <c r="AD2599" s="5">
        <f ca="1">VLOOKUP(CONCATENATE($F2599," ",$G2599),AllocFactorMatrix,(AD$4+1),FALSE)*$E2604</f>
        <v>-219.6355384232007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-5822725.7987978691</v>
      </c>
      <c r="I2600" s="5">
        <f ca="1">VLOOKUP(CONCATENATE($F2600," ",$G2600),AllocFactorMatrix,(I$4+1),FALSE)*$E2604</f>
        <v>-3876690.8330351547</v>
      </c>
      <c r="J2600" s="5">
        <f ca="1">VLOOKUP(CONCATENATE($F2600," ",$G2600),AllocFactorMatrix,(J$4+1),FALSE)*$E2604</f>
        <v>-181785.68889014839</v>
      </c>
      <c r="K2600" s="5">
        <f ca="1">VLOOKUP(CONCATENATE($F2600," ",$G2600),AllocFactorMatrix,(K$4+1),FALSE)*$E2604</f>
        <v>-669613.05253599549</v>
      </c>
      <c r="L2600" s="5">
        <f ca="1">VLOOKUP(CONCATENATE($F2600," ",$G2600),AllocFactorMatrix,(L$4+1),FALSE)*$E2604</f>
        <v>-19413.079898827513</v>
      </c>
      <c r="M2600" s="5">
        <f ca="1">VLOOKUP(CONCATENATE($F2600," ",$G2600),AllocFactorMatrix,(M$4+1),FALSE)*$E2604</f>
        <v>0</v>
      </c>
      <c r="N2600" s="5">
        <f t="shared" ca="1" si="1318"/>
        <v>-689026.13243482297</v>
      </c>
      <c r="O2600" s="5">
        <f ca="1">VLOOKUP(CONCATENATE($F2600," ",$G2600),AllocFactorMatrix,(O$4+1),FALSE)*$E2604</f>
        <v>-506177.81850614207</v>
      </c>
      <c r="P2600" s="5">
        <f ca="1">VLOOKUP(CONCATENATE($F2600," ",$G2600),AllocFactorMatrix,(P$4+1),FALSE)*$E2604</f>
        <v>-91565.697175668043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-597743.51568181009</v>
      </c>
      <c r="T2600" s="5">
        <f ca="1">VLOOKUP(CONCATENATE($F2600," ",$G2600),AllocFactorMatrix,(T$4+1),FALSE)*$E2604</f>
        <v>-18272.081905095307</v>
      </c>
      <c r="U2600" s="5">
        <f ca="1">VLOOKUP(CONCATENATE($F2600," ",$G2600),AllocFactorMatrix,(U$4+1),FALSE)*$E2604</f>
        <v>-291501.34834314114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-309773.43024823646</v>
      </c>
      <c r="Y2600" s="5">
        <f ca="1">VLOOKUP(CONCATENATE($F2600," ",$G2600),AllocFactorMatrix,(Y$4+1),FALSE)*$E2604</f>
        <v>-154375.84729360396</v>
      </c>
      <c r="Z2600" s="5">
        <f ca="1">VLOOKUP(CONCATENATE($F2600," ",$G2600),AllocFactorMatrix,(Z$4+1),FALSE)*$E2604</f>
        <v>-2578.6363342805257</v>
      </c>
      <c r="AA2600" s="5">
        <f t="shared" ca="1" si="1320"/>
        <v>-156954.48362788447</v>
      </c>
      <c r="AB2600" s="5">
        <f ca="1">VLOOKUP(CONCATENATE($F2600," ",$G2600),AllocFactorMatrix,(AB$4+1),FALSE)*$E2604</f>
        <v>-2089.2031305302976</v>
      </c>
      <c r="AC2600" s="5">
        <f ca="1">VLOOKUP(CONCATENATE($F2600," ",$G2600),AllocFactorMatrix,(AC$4+1),FALSE)*$E2604</f>
        <v>-7120.2607391350184</v>
      </c>
      <c r="AD2600" s="5">
        <f ca="1">VLOOKUP(CONCATENATE($F2600," ",$G2600),AllocFactorMatrix,(AD$4+1),FALSE)*$E2604</f>
        <v>-1542.2510101469411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-2957304.0854321732</v>
      </c>
      <c r="I2601" s="5">
        <f ca="1">VLOOKUP(CONCATENATE($F2601," ",$G2601),AllocFactorMatrix,(I$4+1),FALSE)*$E2604</f>
        <v>-2204237.5975830201</v>
      </c>
      <c r="J2601" s="5">
        <f ca="1">VLOOKUP(CONCATENATE($F2601," ",$G2601),AllocFactorMatrix,(J$4+1),FALSE)*$E2604</f>
        <v>-105719.40604989105</v>
      </c>
      <c r="K2601" s="5">
        <f ca="1">VLOOKUP(CONCATENATE($F2601," ",$G2601),AllocFactorMatrix,(K$4+1),FALSE)*$E2604</f>
        <v>-323664.7826032819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-323664.7826032819</v>
      </c>
      <c r="O2601" s="5">
        <f ca="1">VLOOKUP(CONCATENATE($F2601," ",$G2601),AllocFactorMatrix,(O$4+1),FALSE)*$E2604</f>
        <v>-207930.06675079375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-207930.06675079375</v>
      </c>
      <c r="T2601" s="5">
        <f ca="1">VLOOKUP(CONCATENATE($F2601," ",$G2601),AllocFactorMatrix,(T$4+1),FALSE)*$E2604</f>
        <v>-5693.8337533561771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-5693.8337533561771</v>
      </c>
      <c r="Y2601" s="5">
        <f ca="1">VLOOKUP(CONCATENATE($F2601," ",$G2601),AllocFactorMatrix,(Y$4+1),FALSE)*$E2604</f>
        <v>-77582.294454493895</v>
      </c>
      <c r="Z2601" s="5">
        <f ca="1">VLOOKUP(CONCATENATE($F2601," ",$G2601),AllocFactorMatrix,(Z$4+1),FALSE)*$E2604</f>
        <v>0</v>
      </c>
      <c r="AA2601" s="5">
        <f t="shared" ca="1" si="1320"/>
        <v>-77582.294454493895</v>
      </c>
      <c r="AB2601" s="5">
        <f ca="1">VLOOKUP(CONCATENATE($F2601," ",$G2601),AllocFactorMatrix,(AB$4+1),FALSE)*$E2604</f>
        <v>-806.05766821887346</v>
      </c>
      <c r="AC2601" s="5">
        <f ca="1">VLOOKUP(CONCATENATE($F2601," ",$G2601),AllocFactorMatrix,(AC$4+1),FALSE)*$E2604</f>
        <v>-27219.601681615906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-708223.77258296462</v>
      </c>
      <c r="I2602" s="5">
        <f ca="1">VLOOKUP(CONCATENATE($F2602," ",$G2602),AllocFactorMatrix,(I$4+1),FALSE)*$E2604</f>
        <v>-271522.64736176498</v>
      </c>
      <c r="J2602" s="5">
        <f ca="1">VLOOKUP(CONCATENATE($F2602," ",$G2602),AllocFactorMatrix,(J$4+1),FALSE)*$E2604</f>
        <v>-17026.224237470586</v>
      </c>
      <c r="K2602" s="5">
        <f ca="1">VLOOKUP(CONCATENATE($F2602," ",$G2602),AllocFactorMatrix,(K$4+1),FALSE)*$E2604</f>
        <v>-57310.550096037608</v>
      </c>
      <c r="L2602" s="5">
        <f ca="1">VLOOKUP(CONCATENATE($F2602," ",$G2602),AllocFactorMatrix,(L$4+1),FALSE)*$E2604</f>
        <v>-1661.4289874867652</v>
      </c>
      <c r="M2602" s="5">
        <f ca="1">VLOOKUP(CONCATENATE($F2602," ",$G2602),AllocFactorMatrix,(M$4+1),FALSE)*$E2604</f>
        <v>-83.333258287814388</v>
      </c>
      <c r="N2602" s="5">
        <f t="shared" ca="1" si="1318"/>
        <v>-59055.31234181219</v>
      </c>
      <c r="O2602" s="5">
        <f ca="1">VLOOKUP(CONCATENATE($F2602," ",$G2602),AllocFactorMatrix,(O$4+1),FALSE)*$E2604</f>
        <v>-52936.192740236598</v>
      </c>
      <c r="P2602" s="5">
        <f ca="1">VLOOKUP(CONCATENATE($F2602," ",$G2602),AllocFactorMatrix,(P$4+1),FALSE)*$E2604</f>
        <v>-9937.8597586880933</v>
      </c>
      <c r="Q2602" s="5">
        <f ca="1">VLOOKUP(CONCATENATE($F2602," ",$G2602),AllocFactorMatrix,(Q$4+1),FALSE)*$E2604</f>
        <v>-4375.2459421877475</v>
      </c>
      <c r="R2602" s="5">
        <f ca="1">VLOOKUP(CONCATENATE($F2602," ",$G2602),AllocFactorMatrix,(R$4+1),FALSE)*$E2604</f>
        <v>-204.8650865763999</v>
      </c>
      <c r="S2602" s="5">
        <f t="shared" ca="1" si="1319"/>
        <v>-67454.163527688841</v>
      </c>
      <c r="T2602" s="5">
        <f ca="1">VLOOKUP(CONCATENATE($F2602," ",$G2602),AllocFactorMatrix,(T$4+1),FALSE)*$E2604</f>
        <v>-2011.5318624628885</v>
      </c>
      <c r="U2602" s="5">
        <f ca="1">VLOOKUP(CONCATENATE($F2602," ",$G2602),AllocFactorMatrix,(U$4+1),FALSE)*$E2604</f>
        <v>-34560.070396882518</v>
      </c>
      <c r="V2602" s="5">
        <f ca="1">VLOOKUP(CONCATENATE($F2602," ",$G2602),AllocFactorMatrix,(V$4+1),FALSE)*$E2604</f>
        <v>-198372.93198964381</v>
      </c>
      <c r="W2602" s="5">
        <f ca="1">VLOOKUP(CONCATENATE($F2602," ",$G2602),AllocFactorMatrix,(W$4+1),FALSE)*$E2604</f>
        <v>-36564.132331262263</v>
      </c>
      <c r="X2602" s="5">
        <f t="shared" ca="1" si="1322"/>
        <v>-271508.66658025148</v>
      </c>
      <c r="Y2602" s="5">
        <f ca="1">VLOOKUP(CONCATENATE($F2602," ",$G2602),AllocFactorMatrix,(Y$4+1),FALSE)*$E2604</f>
        <v>-14178.813661908784</v>
      </c>
      <c r="Z2602" s="5">
        <f ca="1">VLOOKUP(CONCATENATE($F2602," ",$G2602),AllocFactorMatrix,(Z$4+1),FALSE)*$E2604</f>
        <v>-231.50257883153367</v>
      </c>
      <c r="AA2602" s="5">
        <f t="shared" ca="1" si="1320"/>
        <v>-14410.316240740318</v>
      </c>
      <c r="AB2602" s="5">
        <f ca="1">VLOOKUP(CONCATENATE($F2602," ",$G2602),AllocFactorMatrix,(AB$4+1),FALSE)*$E2604</f>
        <v>-258.23186928663989</v>
      </c>
      <c r="AC2602" s="5">
        <f ca="1">VLOOKUP(CONCATENATE($F2602," ",$G2602),AllocFactorMatrix,(AC$4+1),FALSE)*$E2604</f>
        <v>-5910.5280282497379</v>
      </c>
      <c r="AD2602" s="5">
        <f ca="1">VLOOKUP(CONCATENATE($F2602," ",$G2602),AllocFactorMatrix,(AD$4+1),FALSE)*$E2604</f>
        <v>-1077.6823956999692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-1437053.1973844168</v>
      </c>
      <c r="I2603" s="5">
        <f ca="1">VLOOKUP(CONCATENATE($F2603," ",$G2603),AllocFactorMatrix,(I$4+1),FALSE)*$E2604</f>
        <v>-675271.23567444482</v>
      </c>
      <c r="J2603" s="5">
        <f ca="1">VLOOKUP(CONCATENATE($F2603," ",$G2603),AllocFactorMatrix,(J$4+1),FALSE)*$E2604</f>
        <v>-174312.75830572378</v>
      </c>
      <c r="K2603" s="5">
        <f ca="1">VLOOKUP(CONCATENATE($F2603," ",$G2603),AllocFactorMatrix,(K$4+1),FALSE)*$E2604</f>
        <v>-50218.706694782144</v>
      </c>
      <c r="L2603" s="5">
        <f ca="1">VLOOKUP(CONCATENATE($F2603," ",$G2603),AllocFactorMatrix,(L$4+1),FALSE)*$E2604</f>
        <v>-15107.719094317845</v>
      </c>
      <c r="M2603" s="5">
        <f ca="1">VLOOKUP(CONCATENATE($F2603," ",$G2603),AllocFactorMatrix,(M$4+1),FALSE)*$E2604</f>
        <v>568.62438622111779</v>
      </c>
      <c r="N2603" s="5">
        <f t="shared" ca="1" si="1318"/>
        <v>-64757.801402878868</v>
      </c>
      <c r="O2603" s="5">
        <f ca="1">VLOOKUP(CONCATENATE($F2603," ",$G2603),AllocFactorMatrix,(O$4+1),FALSE)*$E2604</f>
        <v>-14307.668960518098</v>
      </c>
      <c r="P2603" s="5">
        <f ca="1">VLOOKUP(CONCATENATE($F2603," ",$G2603),AllocFactorMatrix,(P$4+1),FALSE)*$E2604</f>
        <v>-4110.2587372862981</v>
      </c>
      <c r="Q2603" s="5">
        <f ca="1">VLOOKUP(CONCATENATE($F2603," ",$G2603),AllocFactorMatrix,(Q$4+1),FALSE)*$E2604</f>
        <v>-8568.1957766595351</v>
      </c>
      <c r="R2603" s="5">
        <f ca="1">VLOOKUP(CONCATENATE($F2603," ",$G2603),AllocFactorMatrix,(R$4+1),FALSE)*$E2604</f>
        <v>-1634.4362919989965</v>
      </c>
      <c r="S2603" s="5">
        <f t="shared" ca="1" si="1319"/>
        <v>-28620.559766462928</v>
      </c>
      <c r="T2603" s="5">
        <f ca="1">VLOOKUP(CONCATENATE($F2603," ",$G2603),AllocFactorMatrix,(T$4+1),FALSE)*$E2604</f>
        <v>-99.739662793190831</v>
      </c>
      <c r="U2603" s="5">
        <f ca="1">VLOOKUP(CONCATENATE($F2603," ",$G2603),AllocFactorMatrix,(U$4+1),FALSE)*$E2604</f>
        <v>-2515.6887920789868</v>
      </c>
      <c r="V2603" s="5">
        <f ca="1">VLOOKUP(CONCATENATE($F2603," ",$G2603),AllocFactorMatrix,(V$4+1),FALSE)*$E2604</f>
        <v>-13651.846125958034</v>
      </c>
      <c r="W2603" s="5">
        <f ca="1">VLOOKUP(CONCATENATE($F2603," ",$G2603),AllocFactorMatrix,(W$4+1),FALSE)*$E2604</f>
        <v>-2429.6761433387333</v>
      </c>
      <c r="X2603" s="5">
        <f t="shared" ca="1" si="1322"/>
        <v>-18696.950724168946</v>
      </c>
      <c r="Y2603" s="5">
        <f ca="1">VLOOKUP(CONCATENATE($F2603," ",$G2603),AllocFactorMatrix,(Y$4+1),FALSE)*$E2604</f>
        <v>-4005.6325673342658</v>
      </c>
      <c r="Z2603" s="5">
        <f ca="1">VLOOKUP(CONCATENATE($F2603," ",$G2603),AllocFactorMatrix,(Z$4+1),FALSE)*$E2604</f>
        <v>-72.647539830096704</v>
      </c>
      <c r="AA2603" s="5">
        <f t="shared" ca="1" si="1320"/>
        <v>-4078.2801071643626</v>
      </c>
      <c r="AB2603" s="5">
        <f ca="1">VLOOKUP(CONCATENATE($F2603," ",$G2603),AllocFactorMatrix,(AB$4+1),FALSE)*$E2604</f>
        <v>-75.585226564101191</v>
      </c>
      <c r="AC2603" s="5">
        <f ca="1">VLOOKUP(CONCATENATE($F2603," ",$G2603),AllocFactorMatrix,(AC$4+1),FALSE)*$E2604</f>
        <v>-418990.19897578569</v>
      </c>
      <c r="AD2603" s="5">
        <f ca="1">VLOOKUP(CONCATENATE($F2603," ",$G2603),AllocFactorMatrix,(AD$4+1),FALSE)*$E2604</f>
        <v>-52249.827201223357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-29191687</v>
      </c>
      <c r="I2604" s="5">
        <f ca="1">VLOOKUP(CONCATENATE($F2604," ",$G2604),AllocFactorMatrix,(I$4+1),FALSE)*$E2604</f>
        <v>-15940546.873701112</v>
      </c>
      <c r="J2604" s="5">
        <f ca="1">VLOOKUP(CONCATENATE($F2604," ",$G2604),AllocFactorMatrix,(J$4+1),FALSE)*$E2604</f>
        <v>-916494.08040417463</v>
      </c>
      <c r="K2604" s="5">
        <f ca="1">VLOOKUP(CONCATENATE($F2604," ",$G2604),AllocFactorMatrix,(K$4+1),FALSE)*$E2604</f>
        <v>-2726100.9690909591</v>
      </c>
      <c r="L2604" s="5">
        <f ca="1">VLOOKUP(CONCATENATE($F2604," ",$G2604),AllocFactorMatrix,(L$4+1),FALSE)*$E2604</f>
        <v>-84148.100470198347</v>
      </c>
      <c r="M2604" s="5">
        <f ca="1">VLOOKUP(CONCATENATE($F2604," ",$G2604),AllocFactorMatrix,(M$4+1),FALSE)*$E2604</f>
        <v>1432.775103990389</v>
      </c>
      <c r="N2604" s="5">
        <f t="shared" ca="1" si="1318"/>
        <v>-2808816.2944571669</v>
      </c>
      <c r="O2604" s="5">
        <f ca="1">VLOOKUP(CONCATENATE($F2604," ",$G2604),AllocFactorMatrix,(O$4+1),FALSE)*$E2604</f>
        <v>-2026345.6499837891</v>
      </c>
      <c r="P2604" s="5">
        <f ca="1">VLOOKUP(CONCATENATE($F2604," ",$G2604),AllocFactorMatrix,(P$4+1),FALSE)*$E2604</f>
        <v>-330991.40222319792</v>
      </c>
      <c r="Q2604" s="5">
        <f ca="1">VLOOKUP(CONCATENATE($F2604," ",$G2604),AllocFactorMatrix,(Q$4+1),FALSE)*$E2604</f>
        <v>-112688.58309047102</v>
      </c>
      <c r="R2604" s="5">
        <f ca="1">VLOOKUP(CONCATENATE($F2604," ",$G2604),AllocFactorMatrix,(R$4+1),FALSE)*$E2604</f>
        <v>-6329.4491072743376</v>
      </c>
      <c r="S2604" s="5">
        <f t="shared" ca="1" si="1319"/>
        <v>-2476355.0844047326</v>
      </c>
      <c r="T2604" s="5">
        <f ca="1">VLOOKUP(CONCATENATE($F2604," ",$G2604),AllocFactorMatrix,(T$4+1),FALSE)*$E2604</f>
        <v>-70105.991867223129</v>
      </c>
      <c r="U2604" s="5">
        <f ca="1">VLOOKUP(CONCATENATE($F2604," ",$G2604),AllocFactorMatrix,(U$4+1),FALSE)*$E2604</f>
        <v>-1041379.9451796755</v>
      </c>
      <c r="V2604" s="5">
        <f ca="1">VLOOKUP(CONCATENATE($F2604," ",$G2604),AllocFactorMatrix,(V$4+1),FALSE)*$E2604</f>
        <v>-4084050.1221508142</v>
      </c>
      <c r="W2604" s="5">
        <f ca="1">VLOOKUP(CONCATENATE($F2604," ",$G2604),AllocFactorMatrix,(W$4+1),FALSE)*$E2604</f>
        <v>-680225.96515720594</v>
      </c>
      <c r="X2604" s="5">
        <f t="shared" ca="1" si="1322"/>
        <v>-5875762.0243549189</v>
      </c>
      <c r="Y2604" s="5">
        <f ca="1">VLOOKUP(CONCATENATE($F2604," ",$G2604),AllocFactorMatrix,(Y$4+1),FALSE)*$E2604</f>
        <v>-636308.77920598455</v>
      </c>
      <c r="Z2604" s="5">
        <f ca="1">VLOOKUP(CONCATENATE($F2604," ",$G2604),AllocFactorMatrix,(Z$4+1),FALSE)*$E2604</f>
        <v>-9356.7368217117146</v>
      </c>
      <c r="AA2604" s="5">
        <f t="shared" ca="1" si="1320"/>
        <v>-645665.51602769631</v>
      </c>
      <c r="AB2604" s="5">
        <f ca="1">VLOOKUP(CONCATENATE($F2604," ",$G2604),AllocFactorMatrix,(AB$4+1),FALSE)*$E2604</f>
        <v>-8254.6911286725772</v>
      </c>
      <c r="AC2604" s="5">
        <f ca="1">VLOOKUP(CONCATENATE($F2604," ",$G2604),AllocFactorMatrix,(AC$4+1),FALSE)*$E2604</f>
        <v>-460252.59448852809</v>
      </c>
      <c r="AD2604" s="5">
        <f ca="1">VLOOKUP(CONCATENATE($F2604," ",$G2604),AllocFactorMatrix,(AD$4+1),FALSE)*$E2604</f>
        <v>-59539.8410329951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7415223.6239800639</v>
      </c>
      <c r="I2606" s="60">
        <f t="shared" ca="1" si="1323"/>
        <v>-7391121.1932971496</v>
      </c>
      <c r="J2606" s="60">
        <f t="shared" ca="1" si="1323"/>
        <v>1422713.6475270567</v>
      </c>
      <c r="K2606" s="60">
        <f t="shared" ca="1" si="1323"/>
        <v>3657541.6908363965</v>
      </c>
      <c r="L2606" s="60">
        <f t="shared" ca="1" si="1323"/>
        <v>95627.666946940881</v>
      </c>
      <c r="M2606" s="60">
        <f t="shared" ca="1" si="1323"/>
        <v>21934.453458698688</v>
      </c>
      <c r="N2606" s="60">
        <f t="shared" ca="1" si="1323"/>
        <v>3775103.8112420361</v>
      </c>
      <c r="O2606" s="60">
        <f t="shared" ca="1" si="1323"/>
        <v>2750243.4788292148</v>
      </c>
      <c r="P2606" s="60">
        <f t="shared" ca="1" si="1323"/>
        <v>604550.54650395806</v>
      </c>
      <c r="Q2606" s="60">
        <f t="shared" ca="1" si="1323"/>
        <v>213651.24662006448</v>
      </c>
      <c r="R2606" s="60">
        <f t="shared" ca="1" si="1323"/>
        <v>7719.4723469685541</v>
      </c>
      <c r="S2606" s="60">
        <f t="shared" ca="1" si="1323"/>
        <v>3576164.7443002081</v>
      </c>
      <c r="T2606" s="60">
        <f t="shared" ca="1" si="1323"/>
        <v>9264.2408819862248</v>
      </c>
      <c r="U2606" s="60">
        <f t="shared" ca="1" si="1323"/>
        <v>784776.19594103366</v>
      </c>
      <c r="V2606" s="60">
        <f t="shared" ca="1" si="1323"/>
        <v>4589790.5808298271</v>
      </c>
      <c r="W2606" s="60">
        <f t="shared" ca="1" si="1323"/>
        <v>95145.335972119065</v>
      </c>
      <c r="X2606" s="60">
        <f t="shared" ca="1" si="1323"/>
        <v>5478976.3536249734</v>
      </c>
      <c r="Y2606" s="60">
        <f t="shared" ca="1" si="1323"/>
        <v>531430.96931303293</v>
      </c>
      <c r="Z2606" s="60">
        <f t="shared" ca="1" si="1323"/>
        <v>4275.9107746625432</v>
      </c>
      <c r="AA2606" s="60">
        <f t="shared" ca="1" si="1323"/>
        <v>535706.88008769555</v>
      </c>
      <c r="AB2606" s="60">
        <f t="shared" ca="1" si="1323"/>
        <v>17679.380495291087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3584851.5877880249</v>
      </c>
      <c r="I2607" s="60">
        <f t="shared" ca="1" si="1324"/>
        <v>-3288695.3568070093</v>
      </c>
      <c r="J2607" s="60">
        <f t="shared" ca="1" si="1324"/>
        <v>653082.38221887429</v>
      </c>
      <c r="K2607" s="60">
        <f t="shared" ca="1" si="1324"/>
        <v>1687063.2700749449</v>
      </c>
      <c r="L2607" s="60">
        <f t="shared" ca="1" si="1324"/>
        <v>43856.710158557726</v>
      </c>
      <c r="M2607" s="60">
        <f t="shared" ca="1" si="1324"/>
        <v>23596.506425974771</v>
      </c>
      <c r="N2607" s="60">
        <f t="shared" ca="1" si="1324"/>
        <v>1754516.4866594765</v>
      </c>
      <c r="O2607" s="60">
        <f t="shared" ca="1" si="1324"/>
        <v>1269794.4244124247</v>
      </c>
      <c r="P2607" s="60">
        <f t="shared" ca="1" si="1324"/>
        <v>277348.25259294693</v>
      </c>
      <c r="Q2607" s="60">
        <f t="shared" ca="1" si="1324"/>
        <v>97684.976932125996</v>
      </c>
      <c r="R2607" s="60">
        <f t="shared" ca="1" si="1324"/>
        <v>3583.3030450844831</v>
      </c>
      <c r="S2607" s="60">
        <f t="shared" ca="1" si="1324"/>
        <v>1648410.9569825814</v>
      </c>
      <c r="T2607" s="60">
        <f t="shared" ca="1" si="1324"/>
        <v>4652.8693537192612</v>
      </c>
      <c r="U2607" s="60">
        <f t="shared" ca="1" si="1324"/>
        <v>366064.19385506294</v>
      </c>
      <c r="V2607" s="60">
        <f t="shared" ca="1" si="1324"/>
        <v>2139505.1841470944</v>
      </c>
      <c r="W2607" s="60">
        <f t="shared" ca="1" si="1324"/>
        <v>49942.262768326065</v>
      </c>
      <c r="X2607" s="60">
        <f t="shared" ca="1" si="1324"/>
        <v>2560164.5101242037</v>
      </c>
      <c r="Y2607" s="60">
        <f t="shared" ca="1" si="1324"/>
        <v>247200.20920444897</v>
      </c>
      <c r="Z2607" s="60">
        <f t="shared" ca="1" si="1324"/>
        <v>2020.1726547886258</v>
      </c>
      <c r="AA2607" s="60">
        <f t="shared" ca="1" si="1324"/>
        <v>249220.38185923756</v>
      </c>
      <c r="AB2607" s="60">
        <f t="shared" ca="1" si="1324"/>
        <v>8152.2267506677126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829015.63012266904</v>
      </c>
      <c r="I2608" s="60">
        <f t="shared" ca="1" si="1325"/>
        <v>-686393.56593441812</v>
      </c>
      <c r="J2608" s="60">
        <f t="shared" ca="1" si="1325"/>
        <v>131848.19996268506</v>
      </c>
      <c r="K2608" s="60">
        <f t="shared" ca="1" si="1325"/>
        <v>338272.81156799354</v>
      </c>
      <c r="L2608" s="60">
        <f t="shared" ca="1" si="1325"/>
        <v>8595.2144742139444</v>
      </c>
      <c r="M2608" s="60">
        <f t="shared" ca="1" si="1325"/>
        <v>7465.0976429666334</v>
      </c>
      <c r="N2608" s="60">
        <f t="shared" ca="1" si="1325"/>
        <v>354333.12368517398</v>
      </c>
      <c r="O2608" s="60">
        <f t="shared" ca="1" si="1325"/>
        <v>253151.12128391594</v>
      </c>
      <c r="P2608" s="60">
        <f t="shared" ca="1" si="1325"/>
        <v>55100.358214038031</v>
      </c>
      <c r="Q2608" s="60">
        <f t="shared" ca="1" si="1325"/>
        <v>25482.322218039575</v>
      </c>
      <c r="R2608" s="60">
        <f t="shared" ca="1" si="1325"/>
        <v>0</v>
      </c>
      <c r="S2608" s="60">
        <f t="shared" ca="1" si="1325"/>
        <v>333733.80171599367</v>
      </c>
      <c r="T2608" s="60">
        <f t="shared" ca="1" si="1325"/>
        <v>907.78349188355151</v>
      </c>
      <c r="U2608" s="60">
        <f t="shared" ca="1" si="1325"/>
        <v>72800.676840587315</v>
      </c>
      <c r="V2608" s="60">
        <f t="shared" ca="1" si="1325"/>
        <v>561413.54757442069</v>
      </c>
      <c r="W2608" s="60">
        <f t="shared" ca="1" si="1325"/>
        <v>0</v>
      </c>
      <c r="X2608" s="60">
        <f t="shared" ca="1" si="1325"/>
        <v>635122.00790689129</v>
      </c>
      <c r="Y2608" s="60">
        <f t="shared" ca="1" si="1325"/>
        <v>48257.555529821708</v>
      </c>
      <c r="Z2608" s="60">
        <f t="shared" ca="1" si="1325"/>
        <v>390.87160560980419</v>
      </c>
      <c r="AA2608" s="60">
        <f t="shared" ca="1" si="1325"/>
        <v>48648.427135431477</v>
      </c>
      <c r="AB2608" s="60">
        <f t="shared" ca="1" si="1325"/>
        <v>1641.7782468835285</v>
      </c>
      <c r="AC2608" s="60">
        <f t="shared" ca="1" si="1325"/>
        <v>8212.4174106721712</v>
      </c>
      <c r="AD2608" s="60">
        <f t="shared" ca="1" si="1325"/>
        <v>1869.4399933540126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1753448.2457942795</v>
      </c>
      <c r="I2609" s="60">
        <f t="shared" ca="1" si="1326"/>
        <v>-4717329.3895094497</v>
      </c>
      <c r="J2609" s="60">
        <f t="shared" ca="1" si="1326"/>
        <v>927664.01332316035</v>
      </c>
      <c r="K2609" s="60">
        <f t="shared" ca="1" si="1326"/>
        <v>2380115.0875396379</v>
      </c>
      <c r="L2609" s="60">
        <f t="shared" ca="1" si="1326"/>
        <v>61129.690876097789</v>
      </c>
      <c r="M2609" s="60">
        <f t="shared" ca="1" si="1326"/>
        <v>0</v>
      </c>
      <c r="N2609" s="60">
        <f t="shared" ca="1" si="1326"/>
        <v>2441244.7784157358</v>
      </c>
      <c r="O2609" s="60">
        <f t="shared" ca="1" si="1326"/>
        <v>1766450.0046890215</v>
      </c>
      <c r="P2609" s="60">
        <f t="shared" ca="1" si="1326"/>
        <v>386095.44081235502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2152545.4455013764</v>
      </c>
      <c r="T2609" s="60">
        <f t="shared" ca="1" si="1326"/>
        <v>7190.119534079462</v>
      </c>
      <c r="U2609" s="60">
        <f t="shared" ca="1" si="1326"/>
        <v>517143.1365127532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524333.25604683161</v>
      </c>
      <c r="Y2609" s="60">
        <f t="shared" ca="1" si="1326"/>
        <v>339341.41422494769</v>
      </c>
      <c r="Z2609" s="60">
        <f t="shared" ca="1" si="1326"/>
        <v>2809.9727022169905</v>
      </c>
      <c r="AA2609" s="60">
        <f t="shared" ca="1" si="1326"/>
        <v>342151.38692716486</v>
      </c>
      <c r="AB2609" s="60">
        <f t="shared" ca="1" si="1326"/>
        <v>11539.626961243413</v>
      </c>
      <c r="AC2609" s="60">
        <f t="shared" ca="1" si="1326"/>
        <v>58103.092658838308</v>
      </c>
      <c r="AD2609" s="60">
        <f t="shared" ca="1" si="1326"/>
        <v>13196.035469375745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154149.97132279631</v>
      </c>
      <c r="I2610" s="60">
        <f t="shared" ca="1" si="1327"/>
        <v>-2694667.9659525328</v>
      </c>
      <c r="J2610" s="60">
        <f t="shared" ca="1" si="1327"/>
        <v>538893.13126487203</v>
      </c>
      <c r="K2610" s="60">
        <f t="shared" ca="1" si="1327"/>
        <v>1148648.559810597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1148648.559810597</v>
      </c>
      <c r="O2610" s="60">
        <f t="shared" ca="1" si="1327"/>
        <v>724480.26726951275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724480.26726951275</v>
      </c>
      <c r="T2610" s="60">
        <f t="shared" ca="1" si="1327"/>
        <v>2209.5147551352811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2209.5147551352811</v>
      </c>
      <c r="Y2610" s="60">
        <f t="shared" ca="1" si="1327"/>
        <v>170114.3380938879</v>
      </c>
      <c r="Z2610" s="60">
        <f t="shared" ca="1" si="1327"/>
        <v>0</v>
      </c>
      <c r="AA2610" s="60">
        <f t="shared" ca="1" si="1327"/>
        <v>170114.3380938879</v>
      </c>
      <c r="AB2610" s="60">
        <f t="shared" ca="1" si="1327"/>
        <v>4447.8340671882161</v>
      </c>
      <c r="AC2610" s="60">
        <f t="shared" ca="1" si="1327"/>
        <v>221968.9653802574</v>
      </c>
      <c r="AD2610" s="60">
        <f t="shared" ca="1" si="1327"/>
        <v>38055.326633884622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967878.34751683555</v>
      </c>
      <c r="I2611" s="60">
        <f t="shared" ca="1" si="1328"/>
        <v>-243565.21352447927</v>
      </c>
      <c r="J2611" s="60">
        <f t="shared" ca="1" si="1328"/>
        <v>92289.701649690905</v>
      </c>
      <c r="K2611" s="60">
        <f t="shared" ca="1" si="1328"/>
        <v>221808.29395613231</v>
      </c>
      <c r="L2611" s="60">
        <f t="shared" ca="1" si="1328"/>
        <v>5746.9411339986618</v>
      </c>
      <c r="M2611" s="60">
        <f t="shared" ca="1" si="1328"/>
        <v>-4689.3377786671617</v>
      </c>
      <c r="N2611" s="60">
        <f t="shared" ca="1" si="1328"/>
        <v>222865.89731145778</v>
      </c>
      <c r="O2611" s="60">
        <f t="shared" ca="1" si="1328"/>
        <v>201423.85577072937</v>
      </c>
      <c r="P2611" s="60">
        <f t="shared" ca="1" si="1328"/>
        <v>44993.436126833687</v>
      </c>
      <c r="Q2611" s="60">
        <f t="shared" ca="1" si="1328"/>
        <v>16402.819561057455</v>
      </c>
      <c r="R2611" s="60">
        <f t="shared" ca="1" si="1328"/>
        <v>588.92390414578688</v>
      </c>
      <c r="S2611" s="60">
        <f t="shared" ca="1" si="1328"/>
        <v>263409.0353627656</v>
      </c>
      <c r="T2611" s="60">
        <f t="shared" ca="1" si="1328"/>
        <v>1422.8516164106923</v>
      </c>
      <c r="U2611" s="60">
        <f t="shared" ca="1" si="1328"/>
        <v>71891.251035372319</v>
      </c>
      <c r="V2611" s="60">
        <f t="shared" ca="1" si="1328"/>
        <v>441286.949927693</v>
      </c>
      <c r="W2611" s="60">
        <f t="shared" ca="1" si="1328"/>
        <v>21212.336492654744</v>
      </c>
      <c r="X2611" s="60">
        <f t="shared" ca="1" si="1328"/>
        <v>535813.38907212974</v>
      </c>
      <c r="Y2611" s="60">
        <f t="shared" ca="1" si="1328"/>
        <v>35617.289046195256</v>
      </c>
      <c r="Z2611" s="60">
        <f t="shared" ca="1" si="1328"/>
        <v>323.08769911282343</v>
      </c>
      <c r="AA2611" s="60">
        <f t="shared" ca="1" si="1328"/>
        <v>35940.376745307614</v>
      </c>
      <c r="AB2611" s="60">
        <f t="shared" ca="1" si="1328"/>
        <v>1507.3769176096025</v>
      </c>
      <c r="AC2611" s="60">
        <f t="shared" ca="1" si="1328"/>
        <v>50051.730668120959</v>
      </c>
      <c r="AD2611" s="60">
        <f t="shared" ca="1" si="1328"/>
        <v>9566.0533142432578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4297071.5934753669</v>
      </c>
      <c r="I2612" s="60">
        <f t="shared" ca="1" si="1329"/>
        <v>-842540.22233904642</v>
      </c>
      <c r="J2612" s="60">
        <f t="shared" ca="1" si="1329"/>
        <v>885732.71420104173</v>
      </c>
      <c r="K2612" s="60">
        <f t="shared" ca="1" si="1329"/>
        <v>177429.45846651169</v>
      </c>
      <c r="L2612" s="60">
        <f t="shared" ca="1" si="1329"/>
        <v>47499.629941460546</v>
      </c>
      <c r="M2612" s="60">
        <f t="shared" ca="1" si="1329"/>
        <v>31984.289981937309</v>
      </c>
      <c r="N2612" s="60">
        <f t="shared" ca="1" si="1329"/>
        <v>256913.37838990949</v>
      </c>
      <c r="O2612" s="60">
        <f t="shared" ca="1" si="1329"/>
        <v>49796.18155585599</v>
      </c>
      <c r="P2612" s="60">
        <f t="shared" ca="1" si="1329"/>
        <v>17309.428616922491</v>
      </c>
      <c r="Q2612" s="60">
        <f t="shared" ca="1" si="1329"/>
        <v>29418.472746259271</v>
      </c>
      <c r="R2612" s="60">
        <f t="shared" ca="1" si="1329"/>
        <v>4201.5775443341108</v>
      </c>
      <c r="S2612" s="60">
        <f t="shared" ca="1" si="1329"/>
        <v>100725.66046337181</v>
      </c>
      <c r="T2612" s="60">
        <f t="shared" ca="1" si="1329"/>
        <v>38.325703573746807</v>
      </c>
      <c r="U2612" s="60">
        <f t="shared" ca="1" si="1329"/>
        <v>4450.0653004277838</v>
      </c>
      <c r="V2612" s="60">
        <f t="shared" ca="1" si="1329"/>
        <v>26422.09262681751</v>
      </c>
      <c r="W2612" s="60">
        <f t="shared" ca="1" si="1329"/>
        <v>680.70993637918309</v>
      </c>
      <c r="X2612" s="60">
        <f t="shared" ca="1" si="1329"/>
        <v>31591.193567198225</v>
      </c>
      <c r="Y2612" s="60">
        <f t="shared" ca="1" si="1329"/>
        <v>8768.0486086981346</v>
      </c>
      <c r="Z2612" s="60">
        <f t="shared" ca="1" si="1329"/>
        <v>78.796712449494109</v>
      </c>
      <c r="AA2612" s="60">
        <f t="shared" ca="1" si="1329"/>
        <v>8846.8453211476353</v>
      </c>
      <c r="AB2612" s="60">
        <f t="shared" ca="1" si="1329"/>
        <v>415.90328668980851</v>
      </c>
      <c r="AC2612" s="60">
        <f t="shared" ca="1" si="1329"/>
        <v>3408337.7177355117</v>
      </c>
      <c r="AD2612" s="60">
        <f t="shared" ca="1" si="1329"/>
        <v>447048.4028495354</v>
      </c>
    </row>
    <row r="2613" spans="2:30" collapsed="1">
      <c r="B2613" s="111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19001639.00000006</v>
      </c>
      <c r="I2613" s="60">
        <f t="shared" ca="1" si="1330"/>
        <v>-19864312.907364059</v>
      </c>
      <c r="J2613" s="60">
        <f t="shared" ca="1" si="1330"/>
        <v>4652223.7901473809</v>
      </c>
      <c r="K2613" s="60">
        <f t="shared" ca="1" si="1330"/>
        <v>9610879.1722521931</v>
      </c>
      <c r="L2613" s="60">
        <f t="shared" ca="1" si="1330"/>
        <v>262455.85353126912</v>
      </c>
      <c r="M2613" s="60">
        <f t="shared" ca="1" si="1330"/>
        <v>80291.009730910213</v>
      </c>
      <c r="N2613" s="60">
        <f t="shared" ca="1" si="1330"/>
        <v>9953626.0355143752</v>
      </c>
      <c r="O2613" s="60">
        <f t="shared" ca="1" si="1330"/>
        <v>7015339.3338106843</v>
      </c>
      <c r="P2613" s="60">
        <f t="shared" ca="1" si="1330"/>
        <v>1385397.4628670583</v>
      </c>
      <c r="Q2613" s="60">
        <f t="shared" ca="1" si="1330"/>
        <v>382639.83807754656</v>
      </c>
      <c r="R2613" s="60">
        <f t="shared" ca="1" si="1330"/>
        <v>16093.276840532904</v>
      </c>
      <c r="S2613" s="60">
        <f t="shared" ca="1" si="1330"/>
        <v>8799469.9115958102</v>
      </c>
      <c r="T2613" s="60">
        <f t="shared" ca="1" si="1330"/>
        <v>25685.705336788655</v>
      </c>
      <c r="U2613" s="60">
        <f t="shared" ca="1" si="1330"/>
        <v>1817125.5194852382</v>
      </c>
      <c r="V2613" s="60">
        <f t="shared" ca="1" si="1330"/>
        <v>7758418.355105862</v>
      </c>
      <c r="W2613" s="60">
        <f t="shared" ca="1" si="1330"/>
        <v>166980.64516948129</v>
      </c>
      <c r="X2613" s="60">
        <f t="shared" ca="1" si="1330"/>
        <v>9768210.2250973955</v>
      </c>
      <c r="Y2613" s="60">
        <f t="shared" ca="1" si="1330"/>
        <v>1380729.8240210284</v>
      </c>
      <c r="Z2613" s="60">
        <f t="shared" ca="1" si="1330"/>
        <v>9898.8121488403231</v>
      </c>
      <c r="AA2613" s="60">
        <f t="shared" ca="1" si="1330"/>
        <v>1390628.6361698741</v>
      </c>
      <c r="AB2613" s="60">
        <f t="shared" ca="1" si="1330"/>
        <v>45384.126725573456</v>
      </c>
      <c r="AC2613" s="60">
        <f t="shared" ca="1" si="1330"/>
        <v>3746673.9238534006</v>
      </c>
      <c r="AD2613" s="60">
        <f t="shared" ca="1" si="1330"/>
        <v>509735.25826039334</v>
      </c>
    </row>
    <row r="2614" spans="2:30">
      <c r="D2614" s="7"/>
      <c r="F2614" s="53"/>
      <c r="H2614" s="53"/>
    </row>
    <row r="2615" spans="2:30">
      <c r="B2615" s="111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-21138509.624280587</v>
      </c>
      <c r="I2616" s="5">
        <f ca="1">VLOOKUP(CONCATENATE($F2616," ",$G2616),AllocFactorMatrix,(I$4+1),FALSE)*$E2623</f>
        <v>-10412470.284530099</v>
      </c>
      <c r="J2616" s="5">
        <f ca="1">VLOOKUP(CONCATENATE($F2616," ",$G2616),AllocFactorMatrix,(J$4+1),FALSE)*$E2623</f>
        <v>-514725.61225283094</v>
      </c>
      <c r="K2616" s="5">
        <f ca="1">VLOOKUP(CONCATENATE($F2616," ",$G2616),AllocFactorMatrix,(K$4+1),FALSE)*$E2623</f>
        <v>-1885410.4183530817</v>
      </c>
      <c r="L2616" s="5">
        <f ca="1">VLOOKUP(CONCATENATE($F2616," ",$G2616),AllocFactorMatrix,(L$4+1),FALSE)*$E2623</f>
        <v>-59346.026012869072</v>
      </c>
      <c r="M2616" s="5">
        <f ca="1">VLOOKUP(CONCATENATE($F2616," ",$G2616),AllocFactorMatrix,(M$4+1),FALSE)*$E2623</f>
        <v>-5565.2804221502665</v>
      </c>
      <c r="N2616" s="5">
        <f t="shared" ref="N2616:N2623" ca="1" si="1332">SUBTOTAL(9,K2616:M2616)</f>
        <v>-1950321.7247881009</v>
      </c>
      <c r="O2616" s="5">
        <f ca="1">VLOOKUP(CONCATENATE($F2616," ",$G2616),AllocFactorMatrix,(O$4+1),FALSE)*$E2623</f>
        <v>-1433205.2138315761</v>
      </c>
      <c r="P2616" s="5">
        <f ca="1">VLOOKUP(CONCATENATE($F2616," ",$G2616),AllocFactorMatrix,(P$4+1),FALSE)*$E2623</f>
        <v>-267047.88626322401</v>
      </c>
      <c r="Q2616" s="5">
        <f ca="1">VLOOKUP(CONCATENATE($F2616," ",$G2616),AllocFactorMatrix,(Q$4+1),FALSE)*$E2623</f>
        <v>-120673.96737058047</v>
      </c>
      <c r="R2616" s="5">
        <f ca="1">VLOOKUP(CONCATENATE($F2616," ",$G2616),AllocFactorMatrix,(R$4+1),FALSE)*$E2623</f>
        <v>-5426.5734222112224</v>
      </c>
      <c r="S2616" s="5">
        <f ca="1">SUBTOTAL(9,O2616:R2616)</f>
        <v>-1826353.6408875918</v>
      </c>
      <c r="T2616" s="5">
        <f ca="1">VLOOKUP(CONCATENATE($F2616," ",$G2616),AllocFactorMatrix,(T$4+1),FALSE)*$E2623</f>
        <v>-50065.529043214367</v>
      </c>
      <c r="U2616" s="5">
        <f ca="1">VLOOKUP(CONCATENATE($F2616," ",$G2616),AllocFactorMatrix,(U$4+1),FALSE)*$E2623</f>
        <v>-819313.8525350967</v>
      </c>
      <c r="V2616" s="5">
        <f ca="1">VLOOKUP(CONCATENATE($F2616," ",$G2616),AllocFactorMatrix,(V$4+1),FALSE)*$E2623</f>
        <v>-4330096.7320925007</v>
      </c>
      <c r="W2616" s="5">
        <f ca="1">VLOOKUP(CONCATENATE($F2616," ",$G2616),AllocFactorMatrix,(W$4+1),FALSE)*$E2623</f>
        <v>-781943.70164983429</v>
      </c>
      <c r="X2616" s="5">
        <f ca="1">SUBTOTAL(9,T2616:W2616)</f>
        <v>-5981419.8153206464</v>
      </c>
      <c r="Y2616" s="5">
        <f ca="1">VLOOKUP(CONCATENATE($F2616," ",$G2616),AllocFactorMatrix,(Y$4+1),FALSE)*$E2623</f>
        <v>-440135.04695689888</v>
      </c>
      <c r="Z2616" s="5">
        <f ca="1">VLOOKUP(CONCATENATE($F2616," ",$G2616),AllocFactorMatrix,(Z$4+1),FALSE)*$E2623</f>
        <v>-7372.0937968271564</v>
      </c>
      <c r="AA2616" s="5">
        <f t="shared" ref="AA2616:AA2623" ca="1" si="1333">SUBTOTAL(9,Y2616:Z2616)</f>
        <v>-447507.14075372601</v>
      </c>
      <c r="AB2616" s="5">
        <f ca="1">VLOOKUP(CONCATENATE($F2616," ",$G2616),AllocFactorMatrix,(AB$4+1),FALSE)*$E2623</f>
        <v>-5711.4057475919944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-11203875.51232536</v>
      </c>
      <c r="I2617" s="5">
        <f ca="1">VLOOKUP(CONCATENATE($F2617," ",$G2617),AllocFactorMatrix,(I$4+1),FALSE)*$E2623</f>
        <v>-5518838.5045680609</v>
      </c>
      <c r="J2617" s="5">
        <f ca="1">VLOOKUP(CONCATENATE($F2617," ",$G2617),AllocFactorMatrix,(J$4+1),FALSE)*$E2623</f>
        <v>-272815.90732688369</v>
      </c>
      <c r="K2617" s="5">
        <f ca="1">VLOOKUP(CONCATENATE($F2617," ",$G2617),AllocFactorMatrix,(K$4+1),FALSE)*$E2623</f>
        <v>-999309.03324449074</v>
      </c>
      <c r="L2617" s="5">
        <f ca="1">VLOOKUP(CONCATENATE($F2617," ",$G2617),AllocFactorMatrix,(L$4+1),FALSE)*$E2623</f>
        <v>-31454.700422004633</v>
      </c>
      <c r="M2617" s="5">
        <f ca="1">VLOOKUP(CONCATENATE($F2617," ",$G2617),AllocFactorMatrix,(M$4+1),FALSE)*$E2623</f>
        <v>-2949.7211558061858</v>
      </c>
      <c r="N2617" s="5">
        <f t="shared" ca="1" si="1332"/>
        <v>-1033713.4548223016</v>
      </c>
      <c r="O2617" s="5">
        <f ca="1">VLOOKUP(CONCATENATE($F2617," ",$G2617),AllocFactorMatrix,(O$4+1),FALSE)*$E2623</f>
        <v>-759630.31854149047</v>
      </c>
      <c r="P2617" s="5">
        <f ca="1">VLOOKUP(CONCATENATE($F2617," ",$G2617),AllocFactorMatrix,(P$4+1),FALSE)*$E2623</f>
        <v>-141541.25937460025</v>
      </c>
      <c r="Q2617" s="5">
        <f ca="1">VLOOKUP(CONCATENATE($F2617," ",$G2617),AllocFactorMatrix,(Q$4+1),FALSE)*$E2623</f>
        <v>-63959.859613064364</v>
      </c>
      <c r="R2617" s="5">
        <f ca="1">VLOOKUP(CONCATENATE($F2617," ",$G2617),AllocFactorMatrix,(R$4+1),FALSE)*$E2623</f>
        <v>-2876.2033918943857</v>
      </c>
      <c r="S2617" s="5">
        <f t="shared" ref="S2617:S2623" ca="1" si="1334">SUBTOTAL(9,O2617:R2617)</f>
        <v>-968007.6409210494</v>
      </c>
      <c r="T2617" s="5">
        <f ca="1">VLOOKUP(CONCATENATE($F2617," ",$G2617),AllocFactorMatrix,(T$4+1),FALSE)*$E2623</f>
        <v>-26535.832697238871</v>
      </c>
      <c r="U2617" s="5">
        <f ca="1">VLOOKUP(CONCATENATE($F2617," ",$G2617),AllocFactorMatrix,(U$4+1),FALSE)*$E2623</f>
        <v>-434254.38086623512</v>
      </c>
      <c r="V2617" s="5">
        <f ca="1">VLOOKUP(CONCATENATE($F2617," ",$G2617),AllocFactorMatrix,(V$4+1),FALSE)*$E2623</f>
        <v>-2295046.604750514</v>
      </c>
      <c r="W2617" s="5">
        <f ca="1">VLOOKUP(CONCATENATE($F2617," ",$G2617),AllocFactorMatrix,(W$4+1),FALSE)*$E2623</f>
        <v>-414447.3781097887</v>
      </c>
      <c r="X2617" s="5">
        <f t="shared" ref="X2617:X2623" ca="1" si="1335">SUBTOTAL(9,T2617:W2617)</f>
        <v>-3170284.1964237764</v>
      </c>
      <c r="Y2617" s="5">
        <f ca="1">VLOOKUP(CONCATENATE($F2617," ",$G2617),AllocFactorMatrix,(Y$4+1),FALSE)*$E2623</f>
        <v>-233281.26544230749</v>
      </c>
      <c r="Z2617" s="5">
        <f ca="1">VLOOKUP(CONCATENATE($F2617," ",$G2617),AllocFactorMatrix,(Z$4+1),FALSE)*$E2623</f>
        <v>-3907.3720254130008</v>
      </c>
      <c r="AA2617" s="5">
        <f t="shared" ca="1" si="1333"/>
        <v>-237188.63746772049</v>
      </c>
      <c r="AB2617" s="5">
        <f ca="1">VLOOKUP(CONCATENATE($F2617," ",$G2617),AllocFactorMatrix,(AB$4+1),FALSE)*$E2623</f>
        <v>-3027.1707955653965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-2461155.0940639609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-57829.414670272388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-6498.4582657588799</v>
      </c>
      <c r="M2618" s="5">
        <f ca="1">VLOOKUP(CONCATENATE($F2618," ",$G2618),AllocFactorMatrix,(M$4+1),FALSE)*$E2623</f>
        <v>-809.34860879694622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-29547.84229969497</v>
      </c>
      <c r="Q2618" s="5">
        <f ca="1">VLOOKUP(CONCATENATE($F2618," ",$G2618),AllocFactorMatrix,(Q$4+1),FALSE)*$E2623</f>
        <v>-17581.31824225745</v>
      </c>
      <c r="R2618" s="5">
        <f ca="1">VLOOKUP(CONCATENATE($F2618," ",$G2618),AllocFactorMatrix,(R$4+1),FALSE)*$E2623</f>
        <v>0</v>
      </c>
      <c r="S2618" s="5">
        <f t="shared" ca="1" si="1334"/>
        <v>-206074.97919223577</v>
      </c>
      <c r="T2618" s="5">
        <f ca="1">VLOOKUP(CONCATENATE($F2618," ",$G2618),AllocFactorMatrix,(T$4+1),FALSE)*$E2623</f>
        <v>-5550.1150688685102</v>
      </c>
      <c r="U2618" s="5">
        <f ca="1">VLOOKUP(CONCATENATE($F2618," ",$G2618),AllocFactorMatrix,(U$4+1),FALSE)*$E2623</f>
        <v>-90858.552485941895</v>
      </c>
      <c r="V2618" s="5">
        <f ca="1">VLOOKUP(CONCATENATE($F2618," ",$G2618),AllocFactorMatrix,(V$4+1),FALSE)*$E2623</f>
        <v>-632982.74269783229</v>
      </c>
      <c r="W2618" s="5">
        <f ca="1">VLOOKUP(CONCATENATE($F2618," ",$G2618),AllocFactorMatrix,(W$4+1),FALSE)*$E2623</f>
        <v>0</v>
      </c>
      <c r="X2618" s="5">
        <f t="shared" ca="1" si="1335"/>
        <v>-729391.4102526427</v>
      </c>
      <c r="Y2618" s="5">
        <f ca="1">VLOOKUP(CONCATENATE($F2618," ",$G2618),AllocFactorMatrix,(Y$4+1),FALSE)*$E2623</f>
        <v>-47838.03469030519</v>
      </c>
      <c r="Z2618" s="5">
        <f ca="1">VLOOKUP(CONCATENATE($F2618," ",$G2618),AllocFactorMatrix,(Z$4+1),FALSE)*$E2623</f>
        <v>-797.46133795323237</v>
      </c>
      <c r="AA2618" s="5">
        <f t="shared" ca="1" si="1333"/>
        <v>-48635.496028258422</v>
      </c>
      <c r="AB2618" s="5">
        <f ca="1">VLOOKUP(CONCATENATE($F2618," ",$G2618),AllocFactorMatrix,(AB$4+1),FALSE)*$E2623</f>
        <v>-638.81179791377588</v>
      </c>
      <c r="AC2618" s="5">
        <f ca="1">VLOOKUP(CONCATENATE($F2618," ",$G2618),AllocFactorMatrix,(AC$4+1),FALSE)*$E2623</f>
        <v>-2172.0966772431448</v>
      </c>
      <c r="AD2618" s="5">
        <f ca="1">VLOOKUP(CONCATENATE($F2618," ",$G2618),AllocFactorMatrix,(AD$4+1),FALSE)*$E2623</f>
        <v>-468.23440277367865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-11292560.643345349</v>
      </c>
      <c r="I2619" s="5">
        <f ca="1">VLOOKUP(CONCATENATE($F2619," ",$G2619),AllocFactorMatrix,(I$4+1),FALSE)*$E2623</f>
        <v>-7547299.9116145112</v>
      </c>
      <c r="J2619" s="5">
        <f ca="1">VLOOKUP(CONCATENATE($F2619," ",$G2619),AllocFactorMatrix,(J$4+1),FALSE)*$E2623</f>
        <v>-355760.01532830222</v>
      </c>
      <c r="K2619" s="5">
        <f ca="1">VLOOKUP(CONCATENATE($F2619," ",$G2619),AllocFactorMatrix,(K$4+1),FALSE)*$E2623</f>
        <v>-1291786.4498450537</v>
      </c>
      <c r="L2619" s="5">
        <f ca="1">VLOOKUP(CONCATENATE($F2619," ",$G2619),AllocFactorMatrix,(L$4+1),FALSE)*$E2623</f>
        <v>-39922.923025164884</v>
      </c>
      <c r="M2619" s="5">
        <f ca="1">VLOOKUP(CONCATENATE($F2619," ",$G2619),AllocFactorMatrix,(M$4+1),FALSE)*$E2623</f>
        <v>0</v>
      </c>
      <c r="N2619" s="5">
        <f t="shared" ca="1" si="1332"/>
        <v>-1331709.3728702187</v>
      </c>
      <c r="O2619" s="5">
        <f ca="1">VLOOKUP(CONCATENATE($F2619," ",$G2619),AllocFactorMatrix,(O$4+1),FALSE)*$E2623</f>
        <v>-968614.05241801788</v>
      </c>
      <c r="P2619" s="5">
        <f ca="1">VLOOKUP(CONCATENATE($F2619," ",$G2619),AllocFactorMatrix,(P$4+1),FALSE)*$E2623</f>
        <v>-180404.43244478665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-1149018.4848628044</v>
      </c>
      <c r="T2619" s="5">
        <f ca="1">VLOOKUP(CONCATENATE($F2619," ",$G2619),AllocFactorMatrix,(T$4+1),FALSE)*$E2623</f>
        <v>-34530.494057236618</v>
      </c>
      <c r="U2619" s="5">
        <f ca="1">VLOOKUP(CONCATENATE($F2619," ",$G2619),AllocFactorMatrix,(U$4+1),FALSE)*$E2623</f>
        <v>-556898.73194935406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-591429.22600659064</v>
      </c>
      <c r="Y2619" s="5">
        <f ca="1">VLOOKUP(CONCATENATE($F2619," ",$G2619),AllocFactorMatrix,(Y$4+1),FALSE)*$E2623</f>
        <v>-292081.65005854116</v>
      </c>
      <c r="Z2619" s="5">
        <f ca="1">VLOOKUP(CONCATENATE($F2619," ",$G2619),AllocFactorMatrix,(Z$4+1),FALSE)*$E2623</f>
        <v>-4873.0652803081666</v>
      </c>
      <c r="AA2619" s="5">
        <f t="shared" ca="1" si="1333"/>
        <v>-296954.71533884935</v>
      </c>
      <c r="AB2619" s="5">
        <f ca="1">VLOOKUP(CONCATENATE($F2619," ",$G2619),AllocFactorMatrix,(AB$4+1),FALSE)*$E2623</f>
        <v>-3947.9993972011707</v>
      </c>
      <c r="AC2619" s="5">
        <f ca="1">VLOOKUP(CONCATENATE($F2619," ",$G2619),AllocFactorMatrix,(AC$4+1),FALSE)*$E2623</f>
        <v>-13525.297440938139</v>
      </c>
      <c r="AD2619" s="5">
        <f ca="1">VLOOKUP(CONCATENATE($F2619," ",$G2619),AllocFactorMatrix,(AD$4+1),FALSE)*$E2623</f>
        <v>-2915.6204859315822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-5810985.5645974185</v>
      </c>
      <c r="I2620" s="5">
        <f ca="1">VLOOKUP(CONCATENATE($F2620," ",$G2620),AllocFactorMatrix,(I$4+1),FALSE)*$E2623</f>
        <v>-4344882.3418982029</v>
      </c>
      <c r="J2620" s="5">
        <f ca="1">VLOOKUP(CONCATENATE($F2620," ",$G2620),AllocFactorMatrix,(J$4+1),FALSE)*$E2623</f>
        <v>-209468.1624576257</v>
      </c>
      <c r="K2620" s="5">
        <f ca="1">VLOOKUP(CONCATENATE($F2620," ",$G2620),AllocFactorMatrix,(K$4+1),FALSE)*$E2623</f>
        <v>-632052.7393579398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-632052.7393579398</v>
      </c>
      <c r="O2620" s="5">
        <f ca="1">VLOOKUP(CONCATENATE($F2620," ",$G2620),AllocFactorMatrix,(O$4+1),FALSE)*$E2623</f>
        <v>-402746.46561859269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-402746.46561859269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-148550.65477205301</v>
      </c>
      <c r="Z2620" s="5">
        <f ca="1">VLOOKUP(CONCATENATE($F2620," ",$G2620),AllocFactorMatrix,(Z$4+1),FALSE)*$E2623</f>
        <v>0</v>
      </c>
      <c r="AA2620" s="5">
        <f t="shared" ca="1" si="1333"/>
        <v>-148550.65477205301</v>
      </c>
      <c r="AB2620" s="5">
        <f ca="1">VLOOKUP(CONCATENATE($F2620," ",$G2620),AllocFactorMatrix,(AB$4+1),FALSE)*$E2623</f>
        <v>-1541.5149232658557</v>
      </c>
      <c r="AC2620" s="5">
        <f ca="1">VLOOKUP(CONCATENATE($F2620," ",$G2620),AllocFactorMatrix,(AC$4+1),FALSE)*$E2623</f>
        <v>-52340.360548426841</v>
      </c>
      <c r="AD2620" s="5">
        <f ca="1">VLOOKUP(CONCATENATE($F2620," ",$G2620),AllocFactorMatrix,(AD$4+1),FALSE)*$E2623</f>
        <v>-8513.9054992683414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-178611.57155273962</v>
      </c>
      <c r="I2621" s="5">
        <f ca="1">VLOOKUP(CONCATENATE($F2621," ",$G2621),AllocFactorMatrix,(I$4+1),FALSE)*$E2623</f>
        <v>-67019.900009428748</v>
      </c>
      <c r="J2621" s="5">
        <f ca="1">VLOOKUP(CONCATENATE($F2621," ",$G2621),AllocFactorMatrix,(J$4+1),FALSE)*$E2623</f>
        <v>-4343.3225894476836</v>
      </c>
      <c r="K2621" s="5">
        <f ca="1">VLOOKUP(CONCATENATE($F2621," ",$G2621),AllocFactorMatrix,(K$4+1),FALSE)*$E2623</f>
        <v>-14572.318119970432</v>
      </c>
      <c r="L2621" s="5">
        <f ca="1">VLOOKUP(CONCATENATE($F2621," ",$G2621),AllocFactorMatrix,(L$4+1),FALSE)*$E2623</f>
        <v>-463.14135241609131</v>
      </c>
      <c r="M2621" s="5">
        <f ca="1">VLOOKUP(CONCATENATE($F2621," ",$G2621),AllocFactorMatrix,(M$4+1),FALSE)*$E2623</f>
        <v>-42.696218473109091</v>
      </c>
      <c r="N2621" s="5">
        <f t="shared" ca="1" si="1332"/>
        <v>-15078.155690859632</v>
      </c>
      <c r="O2621" s="5">
        <f ca="1">VLOOKUP(CONCATENATE($F2621," ",$G2621),AllocFactorMatrix,(O$4+1),FALSE)*$E2623</f>
        <v>-13285.785761303339</v>
      </c>
      <c r="P2621" s="5">
        <f ca="1">VLOOKUP(CONCATENATE($F2621," ",$G2621),AllocFactorMatrix,(P$4+1),FALSE)*$E2623</f>
        <v>-2462.929039495848</v>
      </c>
      <c r="Q2621" s="5">
        <f ca="1">VLOOKUP(CONCATENATE($F2621," ",$G2621),AllocFactorMatrix,(Q$4+1),FALSE)*$E2623</f>
        <v>-1119.091914595311</v>
      </c>
      <c r="R2621" s="5">
        <f ca="1">VLOOKUP(CONCATENATE($F2621," ",$G2621),AllocFactorMatrix,(R$4+1),FALSE)*$E2623</f>
        <v>-51.852159419073317</v>
      </c>
      <c r="S2621" s="5">
        <f t="shared" ca="1" si="1334"/>
        <v>-16919.658874813569</v>
      </c>
      <c r="T2621" s="5">
        <f ca="1">VLOOKUP(CONCATENATE($F2621," ",$G2621),AllocFactorMatrix,(T$4+1),FALSE)*$E2623</f>
        <v>-509.13648688677597</v>
      </c>
      <c r="U2621" s="5">
        <f ca="1">VLOOKUP(CONCATENATE($F2621," ",$G2621),AllocFactorMatrix,(U$4+1),FALSE)*$E2623</f>
        <v>-8939.6739827405891</v>
      </c>
      <c r="V2621" s="5">
        <f ca="1">VLOOKUP(CONCATENATE($F2621," ",$G2621),AllocFactorMatrix,(V$4+1),FALSE)*$E2623</f>
        <v>-50755.757310307221</v>
      </c>
      <c r="W2621" s="5">
        <f ca="1">VLOOKUP(CONCATENATE($F2621," ",$G2621),AllocFactorMatrix,(W$4+1),FALSE)*$E2623</f>
        <v>-9629.5550831463697</v>
      </c>
      <c r="X2621" s="5">
        <f t="shared" ca="1" si="1335"/>
        <v>-69834.122863080964</v>
      </c>
      <c r="Y2621" s="5">
        <f ca="1">VLOOKUP(CONCATENATE($F2621," ",$G2621),AllocFactorMatrix,(Y$4+1),FALSE)*$E2623</f>
        <v>-3599.5198424160553</v>
      </c>
      <c r="Z2621" s="5">
        <f ca="1">VLOOKUP(CONCATENATE($F2621," ",$G2621),AllocFactorMatrix,(Z$4+1),FALSE)*$E2623</f>
        <v>-58.594444843853722</v>
      </c>
      <c r="AA2621" s="5">
        <f t="shared" ca="1" si="1333"/>
        <v>-3658.1142872599089</v>
      </c>
      <c r="AB2621" s="5">
        <f ca="1">VLOOKUP(CONCATENATE($F2621," ",$G2621),AllocFactorMatrix,(AB$4+1),FALSE)*$E2623</f>
        <v>-65.357389863598712</v>
      </c>
      <c r="AC2621" s="5">
        <f ca="1">VLOOKUP(CONCATENATE($F2621," ",$G2621),AllocFactorMatrix,(AC$4+1),FALSE)*$E2623</f>
        <v>-1413.2660369444691</v>
      </c>
      <c r="AD2621" s="5">
        <f ca="1">VLOOKUP(CONCATENATE($F2621," ",$G2621),AllocFactorMatrix,(AD$4+1),FALSE)*$E2623</f>
        <v>-279.67381104106926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-2797326.9898345871</v>
      </c>
      <c r="I2622" s="5">
        <f ca="1">VLOOKUP(CONCATENATE($F2622," ",$G2622),AllocFactorMatrix,(I$4+1),FALSE)*$E2623</f>
        <v>-1308138.230170287</v>
      </c>
      <c r="J2622" s="5">
        <f ca="1">VLOOKUP(CONCATENATE($F2622," ",$G2622),AllocFactorMatrix,(J$4+1),FALSE)*$E2623</f>
        <v>-342710.55741660268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-31403.287349994149</v>
      </c>
      <c r="M2622" s="5">
        <f ca="1">VLOOKUP(CONCATENATE($F2622," ",$G2622),AllocFactorMatrix,(M$4+1),FALSE)*$E2623</f>
        <v>-5097.385957133517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-27608.265726130885</v>
      </c>
      <c r="P2622" s="5">
        <f ca="1">VLOOKUP(CONCATENATE($F2622," ",$G2622),AllocFactorMatrix,(P$4+1),FALSE)*$E2623</f>
        <v>-8175.1504289432787</v>
      </c>
      <c r="Q2622" s="5">
        <f ca="1">VLOOKUP(CONCATENATE($F2622," ",$G2622),AllocFactorMatrix,(Q$4+1),FALSE)*$E2623</f>
        <v>-17758.36387092622</v>
      </c>
      <c r="R2622" s="5">
        <f ca="1">VLOOKUP(CONCATENATE($F2622," ",$G2622),AllocFactorMatrix,(R$4+1),FALSE)*$E2623</f>
        <v>-3120.5697259770682</v>
      </c>
      <c r="S2622" s="5">
        <f t="shared" ca="1" si="1334"/>
        <v>-56662.349751977454</v>
      </c>
      <c r="T2622" s="5">
        <f ca="1">VLOOKUP(CONCATENATE($F2622," ",$G2622),AllocFactorMatrix,(T$4+1),FALSE)*$E2623</f>
        <v>-190.01828820891131</v>
      </c>
      <c r="U2622" s="5">
        <f ca="1">VLOOKUP(CONCATENATE($F2622," ",$G2622),AllocFactorMatrix,(U$4+1),FALSE)*$E2623</f>
        <v>-4850.1455962924283</v>
      </c>
      <c r="V2622" s="5">
        <f ca="1">VLOOKUP(CONCATENATE($F2622," ",$G2622),AllocFactorMatrix,(V$4+1),FALSE)*$E2623</f>
        <v>-26115.566735224296</v>
      </c>
      <c r="W2622" s="5">
        <f ca="1">VLOOKUP(CONCATENATE($F2622," ",$G2622),AllocFactorMatrix,(W$4+1),FALSE)*$E2623</f>
        <v>-4680.9063147832712</v>
      </c>
      <c r="X2622" s="5">
        <f t="shared" ca="1" si="1335"/>
        <v>-35836.636934508904</v>
      </c>
      <c r="Y2622" s="5">
        <f ca="1">VLOOKUP(CONCATENATE($F2622," ",$G2622),AllocFactorMatrix,(Y$4+1),FALSE)*$E2623</f>
        <v>-7642.6677863163577</v>
      </c>
      <c r="Z2622" s="5">
        <f ca="1">VLOOKUP(CONCATENATE($F2622," ",$G2622),AllocFactorMatrix,(Z$4+1),FALSE)*$E2623</f>
        <v>-138.54540869780018</v>
      </c>
      <c r="AA2622" s="5">
        <f t="shared" ca="1" si="1333"/>
        <v>-7781.2131950141575</v>
      </c>
      <c r="AB2622" s="5">
        <f ca="1">VLOOKUP(CONCATENATE($F2622," ",$G2622),AllocFactorMatrix,(AB$4+1),FALSE)*$E2623</f>
        <v>-143.46527983650498</v>
      </c>
      <c r="AC2622" s="5">
        <f ca="1">VLOOKUP(CONCATENATE($F2622," ",$G2622),AllocFactorMatrix,(AC$4+1),FALSE)*$E2623</f>
        <v>-812748.08657379192</v>
      </c>
      <c r="AD2622" s="5">
        <f ca="1">VLOOKUP(CONCATENATE($F2622," ",$G2622),AllocFactorMatrix,(AD$4+1),FALSE)*$E2623</f>
        <v>-99520.073140892287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-54883025.000000007</v>
      </c>
      <c r="I2623" s="5">
        <f ca="1">VLOOKUP(CONCATENATE($F2623," ",$G2623),AllocFactorMatrix,(I$4+1),FALSE)*$E2623</f>
        <v>-30396905.433979597</v>
      </c>
      <c r="J2623" s="5">
        <f ca="1">VLOOKUP(CONCATENATE($F2623," ",$G2623),AllocFactorMatrix,(J$4+1),FALSE)*$E2623</f>
        <v>-1757652.9920419655</v>
      </c>
      <c r="K2623" s="5">
        <f ca="1">VLOOKUP(CONCATENATE($F2623," ",$G2623),AllocFactorMatrix,(K$4+1),FALSE)*$E2623</f>
        <v>-5130797.2459641453</v>
      </c>
      <c r="L2623" s="5">
        <f ca="1">VLOOKUP(CONCATENATE($F2623," ",$G2623),AllocFactorMatrix,(L$4+1),FALSE)*$E2623</f>
        <v>-169088.53642820771</v>
      </c>
      <c r="M2623" s="5">
        <f ca="1">VLOOKUP(CONCATENATE($F2623," ",$G2623),AllocFactorMatrix,(M$4+1),FALSE)*$E2623</f>
        <v>-14464.432362360025</v>
      </c>
      <c r="N2623" s="5">
        <f t="shared" ca="1" si="1332"/>
        <v>-5314350.2147547128</v>
      </c>
      <c r="O2623" s="5">
        <f ca="1">VLOOKUP(CONCATENATE($F2623," ",$G2623),AllocFactorMatrix,(O$4+1),FALSE)*$E2623</f>
        <v>-3764035.9205473955</v>
      </c>
      <c r="P2623" s="5">
        <f ca="1">VLOOKUP(CONCATENATE($F2623," ",$G2623),AllocFactorMatrix,(P$4+1),FALSE)*$E2623</f>
        <v>-629179.49985074485</v>
      </c>
      <c r="Q2623" s="5">
        <f ca="1">VLOOKUP(CONCATENATE($F2623," ",$G2623),AllocFactorMatrix,(Q$4+1),FALSE)*$E2623</f>
        <v>-221092.6010114238</v>
      </c>
      <c r="R2623" s="5">
        <f ca="1">VLOOKUP(CONCATENATE($F2623," ",$G2623),AllocFactorMatrix,(R$4+1),FALSE)*$E2623</f>
        <v>-11475.198699501751</v>
      </c>
      <c r="S2623" s="5">
        <f t="shared" ca="1" si="1334"/>
        <v>-4625783.2201090651</v>
      </c>
      <c r="T2623" s="5">
        <f ca="1">VLOOKUP(CONCATENATE($F2623," ",$G2623),AllocFactorMatrix,(T$4+1),FALSE)*$E2623</f>
        <v>-128270.54516369874</v>
      </c>
      <c r="U2623" s="5">
        <f ca="1">VLOOKUP(CONCATENATE($F2623," ",$G2623),AllocFactorMatrix,(U$4+1),FALSE)*$E2623</f>
        <v>-1915115.3374156607</v>
      </c>
      <c r="V2623" s="5">
        <f ca="1">VLOOKUP(CONCATENATE($F2623," ",$G2623),AllocFactorMatrix,(V$4+1),FALSE)*$E2623</f>
        <v>-7334997.4035863783</v>
      </c>
      <c r="W2623" s="5">
        <f ca="1">VLOOKUP(CONCATENATE($F2623," ",$G2623),AllocFactorMatrix,(W$4+1),FALSE)*$E2623</f>
        <v>-1210701.5411575527</v>
      </c>
      <c r="X2623" s="5">
        <f t="shared" ca="1" si="1335"/>
        <v>-10589084.827323291</v>
      </c>
      <c r="Y2623" s="5">
        <f ca="1">VLOOKUP(CONCATENATE($F2623," ",$G2623),AllocFactorMatrix,(Y$4+1),FALSE)*$E2623</f>
        <v>-1173128.8395488381</v>
      </c>
      <c r="Z2623" s="5">
        <f ca="1">VLOOKUP(CONCATENATE($F2623," ",$G2623),AllocFactorMatrix,(Z$4+1),FALSE)*$E2623</f>
        <v>-17147.132294043211</v>
      </c>
      <c r="AA2623" s="5">
        <f t="shared" ca="1" si="1333"/>
        <v>-1190275.9718428813</v>
      </c>
      <c r="AB2623" s="5">
        <f ca="1">VLOOKUP(CONCATENATE($F2623," ",$G2623),AllocFactorMatrix,(AB$4+1),FALSE)*$E2623</f>
        <v>-15075.725331238295</v>
      </c>
      <c r="AC2623" s="5">
        <f ca="1">VLOOKUP(CONCATENATE($F2623," ",$G2623),AllocFactorMatrix,(AC$4+1),FALSE)*$E2623</f>
        <v>-882199.10727734468</v>
      </c>
      <c r="AD2623" s="5">
        <f ca="1">VLOOKUP(CONCATENATE($F2623," ",$G2623),AllocFactorMatrix,(AD$4+1),FALSE)*$E2623</f>
        <v>-111697.50733990698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</v>
      </c>
      <c r="I2632" s="5">
        <f ca="1">VLOOKUP(CONCATENATE($F2632," ",$G2632),AllocFactorMatrix,(I$4+1),FALSE)*$E2639</f>
        <v>-76204.098441453782</v>
      </c>
      <c r="J2632" s="5">
        <f ca="1">VLOOKUP(CONCATENATE($F2632," ",$G2632),AllocFactorMatrix,(J$4+1),FALSE)*$E2639</f>
        <v>-3767.0408802729594</v>
      </c>
      <c r="K2632" s="5">
        <f ca="1">VLOOKUP(CONCATENATE($F2632," ",$G2632),AllocFactorMatrix,(K$4+1),FALSE)*$E2639</f>
        <v>-13798.454852368845</v>
      </c>
      <c r="L2632" s="5">
        <f ca="1">VLOOKUP(CONCATENATE($F2632," ",$G2632),AllocFactorMatrix,(L$4+1),FALSE)*$E2639</f>
        <v>-434.32636874966522</v>
      </c>
      <c r="M2632" s="5">
        <f ca="1">VLOOKUP(CONCATENATE($F2632," ",$G2632),AllocFactorMatrix,(M$4+1),FALSE)*$E2639</f>
        <v>-40.729737089758551</v>
      </c>
      <c r="N2632" s="5">
        <f t="shared" ref="N2632:N2639" ca="1" si="1342">SUBTOTAL(9,K2632:M2632)</f>
        <v>-14273.510958208268</v>
      </c>
      <c r="O2632" s="5">
        <f ca="1">VLOOKUP(CONCATENATE($F2632," ",$G2632),AllocFactorMatrix,(O$4+1),FALSE)*$E2639</f>
        <v>-10488.972185965282</v>
      </c>
      <c r="P2632" s="5">
        <f ca="1">VLOOKUP(CONCATENATE($F2632," ",$G2632),AllocFactorMatrix,(P$4+1),FALSE)*$E2639</f>
        <v>-1954.4011034172422</v>
      </c>
      <c r="Q2632" s="5">
        <f ca="1">VLOOKUP(CONCATENATE($F2632," ",$G2632),AllocFactorMatrix,(Q$4+1),FALSE)*$E2639</f>
        <v>-883.15746768476788</v>
      </c>
      <c r="R2632" s="5">
        <f ca="1">VLOOKUP(CONCATENATE($F2632," ",$G2632),AllocFactorMatrix,(R$4+1),FALSE)*$E2639</f>
        <v>-39.714604120440242</v>
      </c>
      <c r="S2632" s="5">
        <f ca="1">SUBTOTAL(9,O2632:R2632)</f>
        <v>-13366.245361187732</v>
      </c>
      <c r="T2632" s="5">
        <f ca="1">VLOOKUP(CONCATENATE($F2632," ",$G2632),AllocFactorMatrix,(T$4+1),FALSE)*$E2639</f>
        <v>-366.40666426686903</v>
      </c>
      <c r="U2632" s="5">
        <f ca="1">VLOOKUP(CONCATENATE($F2632," ",$G2632),AllocFactorMatrix,(U$4+1),FALSE)*$E2639</f>
        <v>-5996.1826316845882</v>
      </c>
      <c r="V2632" s="5">
        <f ca="1">VLOOKUP(CONCATENATE($F2632," ",$G2632),AllocFactorMatrix,(V$4+1),FALSE)*$E2639</f>
        <v>-31689.993691855747</v>
      </c>
      <c r="W2632" s="5">
        <f ca="1">VLOOKUP(CONCATENATE($F2632," ",$G2632),AllocFactorMatrix,(W$4+1),FALSE)*$E2639</f>
        <v>-5722.687622429823</v>
      </c>
      <c r="X2632" s="5">
        <f ca="1">SUBTOTAL(9,T2632:W2632)</f>
        <v>-43775.270610237028</v>
      </c>
      <c r="Y2632" s="5">
        <f ca="1">VLOOKUP(CONCATENATE($F2632," ",$G2632),AllocFactorMatrix,(Y$4+1),FALSE)*$E2639</f>
        <v>-3221.1467144034218</v>
      </c>
      <c r="Z2632" s="5">
        <f ca="1">VLOOKUP(CONCATENATE($F2632," ",$G2632),AllocFactorMatrix,(Z$4+1),FALSE)*$E2639</f>
        <v>-53.952976196983201</v>
      </c>
      <c r="AA2632" s="5">
        <f t="shared" ref="AA2632:AA2639" ca="1" si="1343">SUBTOTAL(9,Y2632:Z2632)</f>
        <v>-3275.0996906004052</v>
      </c>
      <c r="AB2632" s="5">
        <f ca="1">VLOOKUP(CONCATENATE($F2632," ",$G2632),AllocFactorMatrix,(AB$4+1),FALSE)*$E2639</f>
        <v>-41.799161383943066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-3599.4455364654918</v>
      </c>
      <c r="K2633" s="5">
        <f ca="1">VLOOKUP(CONCATENATE($F2633," ",$G2633),AllocFactorMatrix,(K$4+1),FALSE)*$E2639</f>
        <v>-13184.562713022851</v>
      </c>
      <c r="L2633" s="5">
        <f ca="1">VLOOKUP(CONCATENATE($F2633," ",$G2633),AllocFactorMatrix,(L$4+1),FALSE)*$E2639</f>
        <v>-415.00322376431672</v>
      </c>
      <c r="M2633" s="5">
        <f ca="1">VLOOKUP(CONCATENATE($F2633," ",$G2633),AllocFactorMatrix,(M$4+1),FALSE)*$E2639</f>
        <v>-38.917674383857879</v>
      </c>
      <c r="N2633" s="5">
        <f t="shared" ca="1" si="1342"/>
        <v>-13638.483611171026</v>
      </c>
      <c r="O2633" s="5">
        <f ca="1">VLOOKUP(CONCATENATE($F2633," ",$G2633),AllocFactorMatrix,(O$4+1),FALSE)*$E2639</f>
        <v>-10022.318662532736</v>
      </c>
      <c r="P2633" s="5">
        <f ca="1">VLOOKUP(CONCATENATE($F2633," ",$G2633),AllocFactorMatrix,(P$4+1),FALSE)*$E2639</f>
        <v>-1867.4499565421982</v>
      </c>
      <c r="Q2633" s="5">
        <f ca="1">VLOOKUP(CONCATENATE($F2633," ",$G2633),AllocFactorMatrix,(Q$4+1),FALSE)*$E2639</f>
        <v>-843.86586344233228</v>
      </c>
      <c r="R2633" s="5">
        <f ca="1">VLOOKUP(CONCATENATE($F2633," ",$G2633),AllocFactorMatrix,(R$4+1),FALSE)*$E2639</f>
        <v>-37.947704598165785</v>
      </c>
      <c r="S2633" s="5">
        <f t="shared" ref="S2633:S2639" ca="1" si="1344">SUBTOTAL(9,O2633:R2633)</f>
        <v>-12771.582187115431</v>
      </c>
      <c r="T2633" s="5">
        <f ca="1">VLOOKUP(CONCATENATE($F2633," ",$G2633),AllocFactorMatrix,(T$4+1),FALSE)*$E2639</f>
        <v>-350.10526143560907</v>
      </c>
      <c r="U2633" s="5">
        <f ca="1">VLOOKUP(CONCATENATE($F2633," ",$G2633),AllocFactorMatrix,(U$4+1),FALSE)*$E2639</f>
        <v>-5729.4129518140753</v>
      </c>
      <c r="V2633" s="5">
        <f ca="1">VLOOKUP(CONCATENATE($F2633," ",$G2633),AllocFactorMatrix,(V$4+1),FALSE)*$E2639</f>
        <v>-30280.108437927138</v>
      </c>
      <c r="W2633" s="5">
        <f ca="1">VLOOKUP(CONCATENATE($F2633," ",$G2633),AllocFactorMatrix,(W$4+1),FALSE)*$E2639</f>
        <v>-5468.085713380623</v>
      </c>
      <c r="X2633" s="5">
        <f t="shared" ref="X2633:X2639" ca="1" si="1345">SUBTOTAL(9,T2633:W2633)</f>
        <v>-41827.712364557439</v>
      </c>
      <c r="Y2633" s="5">
        <f ca="1">VLOOKUP(CONCATENATE($F2633," ",$G2633),AllocFactorMatrix,(Y$4+1),FALSE)*$E2639</f>
        <v>-3077.8381578433409</v>
      </c>
      <c r="Z2633" s="5">
        <f ca="1">VLOOKUP(CONCATENATE($F2633," ",$G2633),AllocFactorMatrix,(Z$4+1),FALSE)*$E2639</f>
        <v>-51.552612653672149</v>
      </c>
      <c r="AA2633" s="5">
        <f t="shared" ca="1" si="1343"/>
        <v>-3129.3907704970129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-32471.710255947655</v>
      </c>
      <c r="I2634" s="5">
        <f ca="1">VLOOKUP(CONCATENATE($F2634," ",$G2634),AllocFactorMatrix,(I$4+1),FALSE)*$E2639</f>
        <v>-15809.418195362759</v>
      </c>
      <c r="J2634" s="5">
        <f ca="1">VLOOKUP(CONCATENATE($F2634," ",$G2634),AllocFactorMatrix,(J$4+1),FALSE)*$E2639</f>
        <v>-762.98320328256921</v>
      </c>
      <c r="K2634" s="5">
        <f ca="1">VLOOKUP(CONCATENATE($F2634," ",$G2634),AllocFactorMatrix,(K$4+1),FALSE)*$E2639</f>
        <v>-2775.6955871858795</v>
      </c>
      <c r="L2634" s="5">
        <f ca="1">VLOOKUP(CONCATENATE($F2634," ",$G2634),AllocFactorMatrix,(L$4+1),FALSE)*$E2639</f>
        <v>-85.738625097231079</v>
      </c>
      <c r="M2634" s="5">
        <f ca="1">VLOOKUP(CONCATENATE($F2634," ",$G2634),AllocFactorMatrix,(M$4+1),FALSE)*$E2639</f>
        <v>-10.678292312538746</v>
      </c>
      <c r="N2634" s="5">
        <f t="shared" ca="1" si="1342"/>
        <v>-2872.1125045956492</v>
      </c>
      <c r="O2634" s="5">
        <f ca="1">VLOOKUP(CONCATENATE($F2634," ",$G2634),AllocFactorMatrix,(O$4+1),FALSE)*$E2639</f>
        <v>-2097.0813997276155</v>
      </c>
      <c r="P2634" s="5">
        <f ca="1">VLOOKUP(CONCATENATE($F2634," ",$G2634),AllocFactorMatrix,(P$4+1),FALSE)*$E2639</f>
        <v>-389.844986266109</v>
      </c>
      <c r="Q2634" s="5">
        <f ca="1">VLOOKUP(CONCATENATE($F2634," ",$G2634),AllocFactorMatrix,(Q$4+1),FALSE)*$E2639</f>
        <v>-231.96241198172717</v>
      </c>
      <c r="R2634" s="5">
        <f ca="1">VLOOKUP(CONCATENATE($F2634," ",$G2634),AllocFactorMatrix,(R$4+1),FALSE)*$E2639</f>
        <v>0</v>
      </c>
      <c r="S2634" s="5">
        <f t="shared" ca="1" si="1344"/>
        <v>-2718.8887979754518</v>
      </c>
      <c r="T2634" s="5">
        <f ca="1">VLOOKUP(CONCATENATE($F2634," ",$G2634),AllocFactorMatrix,(T$4+1),FALSE)*$E2639</f>
        <v>-73.226481678518553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-8351.3762572188843</v>
      </c>
      <c r="W2634" s="5">
        <f ca="1">VLOOKUP(CONCATENATE($F2634," ",$G2634),AllocFactorMatrix,(W$4+1),FALSE)*$E2639</f>
        <v>0</v>
      </c>
      <c r="X2634" s="5">
        <f t="shared" ca="1" si="1345"/>
        <v>-9623.3620522434812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-8.4282829879221097</v>
      </c>
      <c r="AC2634" s="5">
        <f ca="1">VLOOKUP(CONCATENATE($F2634," ",$G2634),AllocFactorMatrix,(AC$4+1),FALSE)*$E2639</f>
        <v>-28.657963946059656</v>
      </c>
      <c r="AD2634" s="5">
        <f ca="1">VLOOKUP(CONCATENATE($F2634," ",$G2634),AllocFactorMatrix,(AD$4+1),FALSE)*$E2639</f>
        <v>-6.1777382073177272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-3114.0433354336205</v>
      </c>
      <c r="K2635" s="5">
        <f ca="1">VLOOKUP(CONCATENATE($F2635," ",$G2635),AllocFactorMatrix,(K$4+1),FALSE)*$E2639</f>
        <v>-11307.282470266484</v>
      </c>
      <c r="L2635" s="5">
        <f ca="1">VLOOKUP(CONCATENATE($F2635," ",$G2635),AllocFactorMatrix,(L$4+1),FALSE)*$E2639</f>
        <v>-349.45386502420087</v>
      </c>
      <c r="M2635" s="5">
        <f ca="1">VLOOKUP(CONCATENATE($F2635," ",$G2635),AllocFactorMatrix,(M$4+1),FALSE)*$E2639</f>
        <v>0</v>
      </c>
      <c r="N2635" s="5">
        <f t="shared" ca="1" si="1342"/>
        <v>-11656.736335290685</v>
      </c>
      <c r="O2635" s="5">
        <f ca="1">VLOOKUP(CONCATENATE($F2635," ",$G2635),AllocFactorMatrix,(O$4+1),FALSE)*$E2639</f>
        <v>-8478.4855087106262</v>
      </c>
      <c r="P2635" s="5">
        <f ca="1">VLOOKUP(CONCATENATE($F2635," ",$G2635),AllocFactorMatrix,(P$4+1),FALSE)*$E2639</f>
        <v>-1579.118496548705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-10057.604005259331</v>
      </c>
      <c r="T2635" s="5">
        <f ca="1">VLOOKUP(CONCATENATE($F2635," ",$G2635),AllocFactorMatrix,(T$4+1),FALSE)*$E2639</f>
        <v>-302.25278349208992</v>
      </c>
      <c r="U2635" s="5">
        <f ca="1">VLOOKUP(CONCATENATE($F2635," ",$G2635),AllocFactorMatrix,(U$4+1),FALSE)*$E2639</f>
        <v>-4874.6534461945103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-5176.9062296866005</v>
      </c>
      <c r="Y2635" s="5">
        <f ca="1">VLOOKUP(CONCATENATE($F2635," ",$G2635),AllocFactorMatrix,(Y$4+1),FALSE)*$E2639</f>
        <v>-2556.6530148923571</v>
      </c>
      <c r="Z2635" s="5">
        <f ca="1">VLOOKUP(CONCATENATE($F2635," ",$G2635),AllocFactorMatrix,(Z$4+1),FALSE)*$E2639</f>
        <v>-42.654980339128031</v>
      </c>
      <c r="AA2635" s="5">
        <f t="shared" ca="1" si="1343"/>
        <v>-2599.3079952314852</v>
      </c>
      <c r="AB2635" s="5">
        <f ca="1">VLOOKUP(CONCATENATE($F2635," ",$G2635),AllocFactorMatrix,(AB$4+1),FALSE)*$E2639</f>
        <v>-34.557681249830438</v>
      </c>
      <c r="AC2635" s="5">
        <f ca="1">VLOOKUP(CONCATENATE($F2635," ",$G2635),AllocFactorMatrix,(AC$4+1),FALSE)*$E2639</f>
        <v>-118.38981487799629</v>
      </c>
      <c r="AD2635" s="5">
        <f ca="1">VLOOKUP(CONCATENATE($F2635," ",$G2635),AllocFactorMatrix,(AD$4+1),FALSE)*$E2639</f>
        <v>-25.521048323798734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-1791.1638666536548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-3443.8881220644885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-3443.8881220644885</v>
      </c>
      <c r="T2636" s="5">
        <f ca="1">VLOOKUP(CONCATENATE($F2636," ",$G2636),AllocFactorMatrix,(T$4+1),FALSE)*$E2639</f>
        <v>-93.115510003412012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-93.115510003412012</v>
      </c>
      <c r="Y2636" s="5">
        <f ca="1">VLOOKUP(CONCATENATE($F2636," ",$G2636),AllocFactorMatrix,(Y$4+1),FALSE)*$E2639</f>
        <v>-1270.2577903659651</v>
      </c>
      <c r="Z2636" s="5">
        <f ca="1">VLOOKUP(CONCATENATE($F2636," ",$G2636),AllocFactorMatrix,(Z$4+1),FALSE)*$E2639</f>
        <v>0</v>
      </c>
      <c r="AA2636" s="5">
        <f t="shared" ca="1" si="1343"/>
        <v>-1270.2577903659651</v>
      </c>
      <c r="AB2636" s="5">
        <f ca="1">VLOOKUP(CONCATENATE($F2636," ",$G2636),AllocFactorMatrix,(AB$4+1),FALSE)*$E2639</f>
        <v>-13.181505953296071</v>
      </c>
      <c r="AC2636" s="5">
        <f ca="1">VLOOKUP(CONCATENATE($F2636," ",$G2636),AllocFactorMatrix,(AC$4+1),FALSE)*$E2639</f>
        <v>-447.56282521422213</v>
      </c>
      <c r="AD2636" s="5">
        <f ca="1">VLOOKUP(CONCATENATE($F2636," ",$G2636),AllocFactorMatrix,(AD$4+1),FALSE)*$E2639</f>
        <v>-72.802471342050609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-7277.8238772005789</v>
      </c>
      <c r="I2637" s="5">
        <f ca="1">VLOOKUP(CONCATENATE($F2637," ",$G2637),AllocFactorMatrix,(I$4+1),FALSE)*$E2639</f>
        <v>-2730.8366658214668</v>
      </c>
      <c r="J2637" s="5">
        <f ca="1">VLOOKUP(CONCATENATE($F2637," ",$G2637),AllocFactorMatrix,(J$4+1),FALSE)*$E2639</f>
        <v>-176.97586205120737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-18.871460364131689</v>
      </c>
      <c r="M2637" s="5">
        <f ca="1">VLOOKUP(CONCATENATE($F2637," ",$G2637),AllocFactorMatrix,(M$4+1),FALSE)*$E2639</f>
        <v>-1.7397280342388857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-541.35131335784854</v>
      </c>
      <c r="P2637" s="5">
        <f ca="1">VLOOKUP(CONCATENATE($F2637," ",$G2637),AllocFactorMatrix,(P$4+1),FALSE)*$E2639</f>
        <v>-100.35611699548161</v>
      </c>
      <c r="Q2637" s="5">
        <f ca="1">VLOOKUP(CONCATENATE($F2637," ",$G2637),AllocFactorMatrix,(Q$4+1),FALSE)*$E2639</f>
        <v>-45.599250854914388</v>
      </c>
      <c r="R2637" s="5">
        <f ca="1">VLOOKUP(CONCATENATE($F2637," ",$G2637),AllocFactorMatrix,(R$4+1),FALSE)*$E2639</f>
        <v>-2.1128019905088533</v>
      </c>
      <c r="S2637" s="5">
        <f t="shared" ca="1" si="1344"/>
        <v>-689.41948319875348</v>
      </c>
      <c r="T2637" s="5">
        <f ca="1">VLOOKUP(CONCATENATE($F2637," ",$G2637),AllocFactorMatrix,(T$4+1),FALSE)*$E2639</f>
        <v>-20.745608186558517</v>
      </c>
      <c r="U2637" s="5">
        <f ca="1">VLOOKUP(CONCATENATE($F2637," ",$G2637),AllocFactorMatrix,(U$4+1),FALSE)*$E2639</f>
        <v>-364.26180118328574</v>
      </c>
      <c r="V2637" s="5">
        <f ca="1">VLOOKUP(CONCATENATE($F2637," ",$G2637),AllocFactorMatrix,(V$4+1),FALSE)*$E2639</f>
        <v>-2068.1272733176725</v>
      </c>
      <c r="W2637" s="5">
        <f ca="1">VLOOKUP(CONCATENATE($F2637," ",$G2637),AllocFactorMatrix,(W$4+1),FALSE)*$E2639</f>
        <v>-392.37214756966239</v>
      </c>
      <c r="X2637" s="5">
        <f t="shared" ca="1" si="1345"/>
        <v>-2845.5068302571794</v>
      </c>
      <c r="Y2637" s="5">
        <f ca="1">VLOOKUP(CONCATENATE($F2637," ",$G2637),AllocFactorMatrix,(Y$4+1),FALSE)*$E2639</f>
        <v>-146.66838899548898</v>
      </c>
      <c r="Z2637" s="5">
        <f ca="1">VLOOKUP(CONCATENATE($F2637," ",$G2637),AllocFactorMatrix,(Z$4+1),FALSE)*$E2639</f>
        <v>-2.3875275607772908</v>
      </c>
      <c r="AA2637" s="5">
        <f t="shared" ca="1" si="1343"/>
        <v>-149.05591655626628</v>
      </c>
      <c r="AB2637" s="5">
        <f ca="1">VLOOKUP(CONCATENATE($F2637," ",$G2637),AllocFactorMatrix,(AB$4+1),FALSE)*$E2639</f>
        <v>-2.6630949404101467</v>
      </c>
      <c r="AC2637" s="5">
        <f ca="1">VLOOKUP(CONCATENATE($F2637," ",$G2637),AllocFactorMatrix,(AC$4+1),FALSE)*$E2639</f>
        <v>-57.585861985845831</v>
      </c>
      <c r="AD2637" s="5">
        <f ca="1">VLOOKUP(CONCATENATE($F2637," ",$G2637),AllocFactorMatrix,(AD$4+1),FALSE)*$E2639</f>
        <v>-11.395771965543499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</v>
      </c>
      <c r="I2638" s="5">
        <f ca="1">VLOOKUP(CONCATENATE($F2638," ",$G2638),AllocFactorMatrix,(I$4+1),FALSE)*$E2639</f>
        <v>-13290.000016857894</v>
      </c>
      <c r="J2638" s="5">
        <f ca="1">VLOOKUP(CONCATENATE($F2638," ",$G2638),AllocFactorMatrix,(J$4+1),FALSE)*$E2639</f>
        <v>-3193.2453704462814</v>
      </c>
      <c r="K2638" s="5">
        <f ca="1">VLOOKUP(CONCATENATE($F2638," ",$G2638),AllocFactorMatrix,(K$4+1),FALSE)*$E2639</f>
        <v>-908.68533719402876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-43.545120547590457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-242.66352924500146</v>
      </c>
      <c r="P2638" s="5">
        <f ca="1">VLOOKUP(CONCATENATE($F2638," ",$G2638),AllocFactorMatrix,(P$4+1),FALSE)*$E2639</f>
        <v>-70.708520280642645</v>
      </c>
      <c r="Q2638" s="5">
        <f ca="1">VLOOKUP(CONCATENATE($F2638," ",$G2638),AllocFactorMatrix,(Q$4+1),FALSE)*$E2639</f>
        <v>-151.64911967814871</v>
      </c>
      <c r="R2638" s="5">
        <f ca="1">VLOOKUP(CONCATENATE($F2638," ",$G2638),AllocFactorMatrix,(R$4+1),FALSE)*$E2639</f>
        <v>-26.63132165719491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</v>
      </c>
      <c r="V2638" s="5">
        <f ca="1">VLOOKUP(CONCATENATE($F2638," ",$G2638),AllocFactorMatrix,(V$4+1),FALSE)*$E2639</f>
        <v>-223.02726614219247</v>
      </c>
      <c r="W2638" s="5">
        <f ca="1">VLOOKUP(CONCATENATE($F2638," ",$G2638),AllocFactorMatrix,(W$4+1),FALSE)*$E2639</f>
        <v>-39.948781118743462</v>
      </c>
      <c r="X2638" s="5">
        <f t="shared" ca="1" si="1345"/>
        <v>-306.61359624845721</v>
      </c>
      <c r="Y2638" s="5">
        <f ca="1">VLOOKUP(CONCATENATE($F2638," ",$G2638),AllocFactorMatrix,(Y$4+1),FALSE)*$E2639</f>
        <v>-67.084211574854351</v>
      </c>
      <c r="Z2638" s="5">
        <f ca="1">VLOOKUP(CONCATENATE($F2638," ",$G2638),AllocFactorMatrix,(Z$4+1),FALSE)*$E2639</f>
        <v>-1.1978310614140661</v>
      </c>
      <c r="AA2638" s="5">
        <f t="shared" ca="1" si="1343"/>
        <v>-68.282042636268415</v>
      </c>
      <c r="AB2638" s="5">
        <f ca="1">VLOOKUP(CONCATENATE($F2638," ",$G2638),AllocFactorMatrix,(AB$4+1),FALSE)*$E2639</f>
        <v>-1.3369927124038536</v>
      </c>
      <c r="AC2638" s="5">
        <f ca="1">VLOOKUP(CONCATENATE($F2638," ",$G2638),AllocFactorMatrix,(AC$4+1),FALSE)*$E2639</f>
        <v>-6634.5305662159035</v>
      </c>
      <c r="AD2638" s="5">
        <f ca="1">VLOOKUP(CONCATENATE($F2638," ",$G2638),AllocFactorMatrix,(AD$4+1),FALSE)*$E2639</f>
        <v>-866.23164714582981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-516882</v>
      </c>
      <c r="I2639" s="5">
        <f ca="1">VLOOKUP(CONCATENATE($F2639," ",$G2639),AllocFactorMatrix,(I$4+1),FALSE)*$E2639</f>
        <v>-284064.38664462825</v>
      </c>
      <c r="J2639" s="5">
        <f ca="1">VLOOKUP(CONCATENATE($F2639," ",$G2639),AllocFactorMatrix,(J$4+1),FALSE)*$E2639</f>
        <v>-16404.898054605786</v>
      </c>
      <c r="K2639" s="5">
        <f ca="1">VLOOKUP(CONCATENATE($F2639," ",$G2639),AllocFactorMatrix,(K$4+1),FALSE)*$E2639</f>
        <v>-47973.141992780722</v>
      </c>
      <c r="L2639" s="5">
        <f ca="1">VLOOKUP(CONCATENATE($F2639," ",$G2639),AllocFactorMatrix,(L$4+1),FALSE)*$E2639</f>
        <v>-1572.357442957463</v>
      </c>
      <c r="M2639" s="5">
        <f ca="1">VLOOKUP(CONCATENATE($F2639," ",$G2639),AllocFactorMatrix,(M$4+1),FALSE)*$E2639</f>
        <v>-135.61055236798452</v>
      </c>
      <c r="N2639" s="5">
        <f t="shared" ca="1" si="1342"/>
        <v>-49681.109988106175</v>
      </c>
      <c r="O2639" s="5">
        <f ca="1">VLOOKUP(CONCATENATE($F2639," ",$G2639),AllocFactorMatrix,(O$4+1),FALSE)*$E2639</f>
        <v>-35314.760721603605</v>
      </c>
      <c r="P2639" s="5">
        <f ca="1">VLOOKUP(CONCATENATE($F2639," ",$G2639),AllocFactorMatrix,(P$4+1),FALSE)*$E2639</f>
        <v>-5961.8791800503786</v>
      </c>
      <c r="Q2639" s="5">
        <f ca="1">VLOOKUP(CONCATENATE($F2639," ",$G2639),AllocFactorMatrix,(Q$4+1),FALSE)*$E2639</f>
        <v>-2156.23411364189</v>
      </c>
      <c r="R2639" s="5">
        <f ca="1">VLOOKUP(CONCATENATE($F2639," ",$G2639),AllocFactorMatrix,(R$4+1),FALSE)*$E2639</f>
        <v>-106.40643236630979</v>
      </c>
      <c r="S2639" s="5">
        <f t="shared" ca="1" si="1344"/>
        <v>-43539.280447662182</v>
      </c>
      <c r="T2639" s="5">
        <f ca="1">VLOOKUP(CONCATENATE($F2639," ",$G2639),AllocFactorMatrix,(T$4+1),FALSE)*$E2639</f>
        <v>-1207.5245846681476</v>
      </c>
      <c r="U2639" s="5">
        <f ca="1">VLOOKUP(CONCATENATE($F2639," ",$G2639),AllocFactorMatrix,(U$4+1),FALSE)*$E2639</f>
        <v>-18205.23541760497</v>
      </c>
      <c r="V2639" s="5">
        <f ca="1">VLOOKUP(CONCATENATE($F2639," ",$G2639),AllocFactorMatrix,(V$4+1),FALSE)*$E2639</f>
        <v>-72612.632926461636</v>
      </c>
      <c r="W2639" s="5">
        <f ca="1">VLOOKUP(CONCATENATE($F2639," ",$G2639),AllocFactorMatrix,(W$4+1),FALSE)*$E2639</f>
        <v>-11623.094264498852</v>
      </c>
      <c r="X2639" s="5">
        <f t="shared" ca="1" si="1345"/>
        <v>-103648.48719323361</v>
      </c>
      <c r="Y2639" s="5">
        <f ca="1">VLOOKUP(CONCATENATE($F2639," ",$G2639),AllocFactorMatrix,(Y$4+1),FALSE)*$E2639</f>
        <v>-10970.80834004152</v>
      </c>
      <c r="Z2639" s="5">
        <f ca="1">VLOOKUP(CONCATENATE($F2639," ",$G2639),AllocFactorMatrix,(Z$4+1),FALSE)*$E2639</f>
        <v>-162.26738319233394</v>
      </c>
      <c r="AA2639" s="5">
        <f t="shared" ca="1" si="1343"/>
        <v>-11133.075723233855</v>
      </c>
      <c r="AB2639" s="5">
        <f ca="1">VLOOKUP(CONCATENATE($F2639," ",$G2639),AllocFactorMatrix,(AB$4+1),FALSE)*$E2639</f>
        <v>-141.90623930557365</v>
      </c>
      <c r="AC2639" s="5">
        <f ca="1">VLOOKUP(CONCATENATE($F2639," ",$G2639),AllocFactorMatrix,(AC$4+1),FALSE)*$E2639</f>
        <v>-7286.7270322400282</v>
      </c>
      <c r="AD2639" s="5">
        <f ca="1">VLOOKUP(CONCATENATE($F2639," ",$G2639),AllocFactorMatrix,(AD$4+1),FALSE)*$E2639</f>
        <v>-982.12867698454045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418130.02925301803</v>
      </c>
      <c r="I2648" s="5">
        <f ca="1">VLOOKUP(CONCATENATE($F2648," ",$G2648),AllocFactorMatrix,(I$4+1),FALSE)*$E2655</f>
        <v>205963.74020928284</v>
      </c>
      <c r="J2648" s="5">
        <f ca="1">VLOOKUP(CONCATENATE($F2648," ",$G2648),AllocFactorMatrix,(J$4+1),FALSE)*$E2655</f>
        <v>10181.523633120305</v>
      </c>
      <c r="K2648" s="5">
        <f ca="1">VLOOKUP(CONCATENATE($F2648," ",$G2648),AllocFactorMatrix,(K$4+1),FALSE)*$E2655</f>
        <v>37294.337557004998</v>
      </c>
      <c r="L2648" s="5">
        <f ca="1">VLOOKUP(CONCATENATE($F2648," ",$G2648),AllocFactorMatrix,(L$4+1),FALSE)*$E2655</f>
        <v>1173.8933365627865</v>
      </c>
      <c r="M2648" s="5">
        <f ca="1">VLOOKUP(CONCATENATE($F2648," ",$G2648),AllocFactorMatrix,(M$4+1),FALSE)*$E2655</f>
        <v>110.08396084093063</v>
      </c>
      <c r="N2648" s="5">
        <f t="shared" ref="N2648:N2655" ca="1" si="1352">SUBTOTAL(9,K2648:M2648)</f>
        <v>38578.314854408716</v>
      </c>
      <c r="O2648" s="5">
        <f ca="1">VLOOKUP(CONCATENATE($F2648," ",$G2648),AllocFactorMatrix,(O$4+1),FALSE)*$E2655</f>
        <v>28349.498078929486</v>
      </c>
      <c r="P2648" s="5">
        <f ca="1">VLOOKUP(CONCATENATE($F2648," ",$G2648),AllocFactorMatrix,(P$4+1),FALSE)*$E2655</f>
        <v>5282.3374249119352</v>
      </c>
      <c r="Q2648" s="5">
        <f ca="1">VLOOKUP(CONCATENATE($F2648," ",$G2648),AllocFactorMatrix,(Q$4+1),FALSE)*$E2655</f>
        <v>2386.9899251923152</v>
      </c>
      <c r="R2648" s="5">
        <f ca="1">VLOOKUP(CONCATENATE($F2648," ",$G2648),AllocFactorMatrix,(R$4+1),FALSE)*$E2655</f>
        <v>107.3402687371367</v>
      </c>
      <c r="S2648" s="5">
        <f ca="1">SUBTOTAL(9,O2648:R2648)</f>
        <v>36126.16569777087</v>
      </c>
      <c r="T2648" s="5">
        <f ca="1">VLOOKUP(CONCATENATE($F2648," ",$G2648),AllocFactorMatrix,(T$4+1),FALSE)*$E2655</f>
        <v>990.32058056550409</v>
      </c>
      <c r="U2648" s="5">
        <f ca="1">VLOOKUP(CONCATENATE($F2648," ",$G2648),AllocFactorMatrix,(U$4+1),FALSE)*$E2655</f>
        <v>16206.427568308853</v>
      </c>
      <c r="V2648" s="5">
        <f ca="1">VLOOKUP(CONCATENATE($F2648," ",$G2648),AllocFactorMatrix,(V$4+1),FALSE)*$E2655</f>
        <v>85651.425073911945</v>
      </c>
      <c r="W2648" s="5">
        <f ca="1">VLOOKUP(CONCATENATE($F2648," ",$G2648),AllocFactorMatrix,(W$4+1),FALSE)*$E2655</f>
        <v>15467.227759023515</v>
      </c>
      <c r="X2648" s="5">
        <f ca="1">SUBTOTAL(9,T2648:W2648)</f>
        <v>118315.40098180983</v>
      </c>
      <c r="Y2648" s="5">
        <f ca="1">VLOOKUP(CONCATENATE($F2648," ",$G2648),AllocFactorMatrix,(Y$4+1),FALSE)*$E2655</f>
        <v>8706.0858750409607</v>
      </c>
      <c r="Z2648" s="5">
        <f ca="1">VLOOKUP(CONCATENATE($F2648," ",$G2648),AllocFactorMatrix,(Z$4+1),FALSE)*$E2655</f>
        <v>145.82361054360467</v>
      </c>
      <c r="AA2648" s="5">
        <f t="shared" ref="AA2648:AA2655" ca="1" si="1353">SUBTOTAL(9,Y2648:Z2648)</f>
        <v>8851.9094855845651</v>
      </c>
      <c r="AB2648" s="5">
        <f ca="1">VLOOKUP(CONCATENATE($F2648," ",$G2648),AllocFactorMatrix,(AB$4+1),FALSE)*$E2655</f>
        <v>112.97439104095643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221618.12156968517</v>
      </c>
      <c r="I2649" s="5">
        <f ca="1">VLOOKUP(CONCATENATE($F2649," ",$G2649),AllocFactorMatrix,(I$4+1),FALSE)*$E2655</f>
        <v>109165.31706223638</v>
      </c>
      <c r="J2649" s="5">
        <f ca="1">VLOOKUP(CONCATENATE($F2649," ",$G2649),AllocFactorMatrix,(J$4+1),FALSE)*$E2655</f>
        <v>5396.4316945150204</v>
      </c>
      <c r="K2649" s="5">
        <f ca="1">VLOOKUP(CONCATENATE($F2649," ",$G2649),AllocFactorMatrix,(K$4+1),FALSE)*$E2655</f>
        <v>19766.820023270426</v>
      </c>
      <c r="L2649" s="5">
        <f ca="1">VLOOKUP(CONCATENATE($F2649," ",$G2649),AllocFactorMatrix,(L$4+1),FALSE)*$E2655</f>
        <v>622.18931425944027</v>
      </c>
      <c r="M2649" s="5">
        <f ca="1">VLOOKUP(CONCATENATE($F2649," ",$G2649),AllocFactorMatrix,(M$4+1),FALSE)*$E2655</f>
        <v>58.346922989726252</v>
      </c>
      <c r="N2649" s="5">
        <f t="shared" ca="1" si="1352"/>
        <v>20447.356260519595</v>
      </c>
      <c r="O2649" s="5">
        <f ca="1">VLOOKUP(CONCATENATE($F2649," ",$G2649),AllocFactorMatrix,(O$4+1),FALSE)*$E2655</f>
        <v>15025.858159290294</v>
      </c>
      <c r="P2649" s="5">
        <f ca="1">VLOOKUP(CONCATENATE($F2649," ",$G2649),AllocFactorMatrix,(P$4+1),FALSE)*$E2655</f>
        <v>2799.7551376484421</v>
      </c>
      <c r="Q2649" s="5">
        <f ca="1">VLOOKUP(CONCATENATE($F2649," ",$G2649),AllocFactorMatrix,(Q$4+1),FALSE)*$E2655</f>
        <v>1265.1572152613244</v>
      </c>
      <c r="R2649" s="5">
        <f ca="1">VLOOKUP(CONCATENATE($F2649," ",$G2649),AllocFactorMatrix,(R$4+1),FALSE)*$E2655</f>
        <v>56.892705766211684</v>
      </c>
      <c r="S2649" s="5">
        <f t="shared" ref="S2649:S2655" ca="1" si="1354">SUBTOTAL(9,O2649:R2649)</f>
        <v>19147.663217966274</v>
      </c>
      <c r="T2649" s="5">
        <f ca="1">VLOOKUP(CONCATENATE($F2649," ",$G2649),AllocFactorMatrix,(T$4+1),FALSE)*$E2655</f>
        <v>524.8917118170433</v>
      </c>
      <c r="U2649" s="5">
        <f ca="1">VLOOKUP(CONCATENATE($F2649," ",$G2649),AllocFactorMatrix,(U$4+1),FALSE)*$E2655</f>
        <v>8589.7634318687087</v>
      </c>
      <c r="V2649" s="5">
        <f ca="1">VLOOKUP(CONCATENATE($F2649," ",$G2649),AllocFactorMatrix,(V$4+1),FALSE)*$E2655</f>
        <v>45397.141096414045</v>
      </c>
      <c r="W2649" s="5">
        <f ca="1">VLOOKUP(CONCATENATE($F2649," ",$G2649),AllocFactorMatrix,(W$4+1),FALSE)*$E2655</f>
        <v>8197.9712578142698</v>
      </c>
      <c r="X2649" s="5">
        <f t="shared" ref="X2649:X2655" ca="1" si="1355">SUBTOTAL(9,T2649:W2649)</f>
        <v>62709.767497914065</v>
      </c>
      <c r="Y2649" s="5">
        <f ca="1">VLOOKUP(CONCATENATE($F2649," ",$G2649),AllocFactorMatrix,(Y$4+1),FALSE)*$E2655</f>
        <v>4614.4171976785128</v>
      </c>
      <c r="Z2649" s="5">
        <f ca="1">VLOOKUP(CONCATENATE($F2649," ",$G2649),AllocFactorMatrix,(Z$4+1),FALSE)*$E2655</f>
        <v>77.289724220279112</v>
      </c>
      <c r="AA2649" s="5">
        <f t="shared" ca="1" si="1353"/>
        <v>4691.7069218987917</v>
      </c>
      <c r="AB2649" s="5">
        <f ca="1">VLOOKUP(CONCATENATE($F2649," ",$G2649),AllocFactorMatrix,(AB$4+1),FALSE)*$E2655</f>
        <v>59.878914635010311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48682.848023265098</v>
      </c>
      <c r="I2650" s="5">
        <f ca="1">VLOOKUP(CONCATENATE($F2650," ",$G2650),AllocFactorMatrix,(I$4+1),FALSE)*$E2655</f>
        <v>23702.093215127625</v>
      </c>
      <c r="J2650" s="5">
        <f ca="1">VLOOKUP(CONCATENATE($F2650," ",$G2650),AllocFactorMatrix,(J$4+1),FALSE)*$E2655</f>
        <v>1143.89402458116</v>
      </c>
      <c r="K2650" s="5">
        <f ca="1">VLOOKUP(CONCATENATE($F2650," ",$G2650),AllocFactorMatrix,(K$4+1),FALSE)*$E2655</f>
        <v>4161.4305302895764</v>
      </c>
      <c r="L2650" s="5">
        <f ca="1">VLOOKUP(CONCATENATE($F2650," ",$G2650),AllocFactorMatrix,(L$4+1),FALSE)*$E2655</f>
        <v>128.54267368216847</v>
      </c>
      <c r="M2650" s="5">
        <f ca="1">VLOOKUP(CONCATENATE($F2650," ",$G2650),AllocFactorMatrix,(M$4+1),FALSE)*$E2655</f>
        <v>16.009310187291593</v>
      </c>
      <c r="N2650" s="5">
        <f t="shared" ca="1" si="1352"/>
        <v>4305.9825141590363</v>
      </c>
      <c r="O2650" s="5">
        <f ca="1">VLOOKUP(CONCATENATE($F2650," ",$G2650),AllocFactorMatrix,(O$4+1),FALSE)*$E2655</f>
        <v>3144.025808023338</v>
      </c>
      <c r="P2650" s="5">
        <f ca="1">VLOOKUP(CONCATENATE($F2650," ",$G2650),AllocFactorMatrix,(P$4+1),FALSE)*$E2655</f>
        <v>584.47073065850054</v>
      </c>
      <c r="Q2650" s="5">
        <f ca="1">VLOOKUP(CONCATENATE($F2650," ",$G2650),AllocFactorMatrix,(Q$4+1),FALSE)*$E2655</f>
        <v>347.76704893602056</v>
      </c>
      <c r="R2650" s="5">
        <f ca="1">VLOOKUP(CONCATENATE($F2650," ",$G2650),AllocFactorMatrix,(R$4+1),FALSE)*$E2655</f>
        <v>0</v>
      </c>
      <c r="S2650" s="5">
        <f t="shared" ca="1" si="1354"/>
        <v>4076.2635876178592</v>
      </c>
      <c r="T2650" s="5">
        <f ca="1">VLOOKUP(CONCATENATE($F2650," ",$G2650),AllocFactorMatrix,(T$4+1),FALSE)*$E2655</f>
        <v>109.78398275713757</v>
      </c>
      <c r="U2650" s="5">
        <f ca="1">VLOOKUP(CONCATENATE($F2650," ",$G2650),AllocFactorMatrix,(U$4+1),FALSE)*$E2655</f>
        <v>1797.2264783131184</v>
      </c>
      <c r="V2650" s="5">
        <f ca="1">VLOOKUP(CONCATENATE($F2650," ",$G2650),AllocFactorMatrix,(V$4+1),FALSE)*$E2655</f>
        <v>12520.707345275188</v>
      </c>
      <c r="W2650" s="5">
        <f ca="1">VLOOKUP(CONCATENATE($F2650," ",$G2650),AllocFactorMatrix,(W$4+1),FALSE)*$E2655</f>
        <v>0</v>
      </c>
      <c r="X2650" s="5">
        <f t="shared" ca="1" si="1355"/>
        <v>14427.717806345445</v>
      </c>
      <c r="Y2650" s="5">
        <f ca="1">VLOOKUP(CONCATENATE($F2650," ",$G2650),AllocFactorMatrix,(Y$4+1),FALSE)*$E2655</f>
        <v>946.2596559545741</v>
      </c>
      <c r="Z2650" s="5">
        <f ca="1">VLOOKUP(CONCATENATE($F2650," ",$G2650),AllocFactorMatrix,(Z$4+1),FALSE)*$E2655</f>
        <v>15.774174172786985</v>
      </c>
      <c r="AA2650" s="5">
        <f t="shared" ca="1" si="1353"/>
        <v>962.03383012736106</v>
      </c>
      <c r="AB2650" s="5">
        <f ca="1">VLOOKUP(CONCATENATE($F2650," ",$G2650),AllocFactorMatrix,(AB$4+1),FALSE)*$E2655</f>
        <v>12.636008900175746</v>
      </c>
      <c r="AC2650" s="5">
        <f ca="1">VLOOKUP(CONCATENATE($F2650," ",$G2650),AllocFactorMatrix,(AC$4+1),FALSE)*$E2655</f>
        <v>42.965131569769738</v>
      </c>
      <c r="AD2650" s="5">
        <f ca="1">VLOOKUP(CONCATENATE($F2650," ",$G2650),AllocFactorMatrix,(AD$4+1),FALSE)*$E2655</f>
        <v>9.2619048366656465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223372.35671146179</v>
      </c>
      <c r="I2651" s="5">
        <f ca="1">VLOOKUP(CONCATENATE($F2651," ",$G2651),AllocFactorMatrix,(I$4+1),FALSE)*$E2655</f>
        <v>149289.27293908389</v>
      </c>
      <c r="J2651" s="5">
        <f ca="1">VLOOKUP(CONCATENATE($F2651," ",$G2651),AllocFactorMatrix,(J$4+1),FALSE)*$E2655</f>
        <v>7037.1066011868734</v>
      </c>
      <c r="K2651" s="5">
        <f ca="1">VLOOKUP(CONCATENATE($F2651," ",$G2651),AllocFactorMatrix,(K$4+1),FALSE)*$E2655</f>
        <v>25552.165959796101</v>
      </c>
      <c r="L2651" s="5">
        <f ca="1">VLOOKUP(CONCATENATE($F2651," ",$G2651),AllocFactorMatrix,(L$4+1),FALSE)*$E2655</f>
        <v>789.69488715533305</v>
      </c>
      <c r="M2651" s="5">
        <f ca="1">VLOOKUP(CONCATENATE($F2651," ",$G2651),AllocFactorMatrix,(M$4+1),FALSE)*$E2655</f>
        <v>0</v>
      </c>
      <c r="N2651" s="5">
        <f t="shared" ca="1" si="1352"/>
        <v>26341.860846951433</v>
      </c>
      <c r="O2651" s="5">
        <f ca="1">VLOOKUP(CONCATENATE($F2651," ",$G2651),AllocFactorMatrix,(O$4+1),FALSE)*$E2655</f>
        <v>19159.658333112682</v>
      </c>
      <c r="P2651" s="5">
        <f ca="1">VLOOKUP(CONCATENATE($F2651," ",$G2651),AllocFactorMatrix,(P$4+1),FALSE)*$E2655</f>
        <v>3568.4876538726166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22728.145986985299</v>
      </c>
      <c r="T2651" s="5">
        <f ca="1">VLOOKUP(CONCATENATE($F2651," ",$G2651),AllocFactorMatrix,(T$4+1),FALSE)*$E2655</f>
        <v>683.0300123755718</v>
      </c>
      <c r="U2651" s="5">
        <f ca="1">VLOOKUP(CONCATENATE($F2651," ",$G2651),AllocFactorMatrix,(U$4+1),FALSE)*$E2655</f>
        <v>11015.728507817017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11698.758520192589</v>
      </c>
      <c r="Y2651" s="5">
        <f ca="1">VLOOKUP(CONCATENATE($F2651," ",$G2651),AllocFactorMatrix,(Y$4+1),FALSE)*$E2655</f>
        <v>5777.5174813159992</v>
      </c>
      <c r="Z2651" s="5">
        <f ca="1">VLOOKUP(CONCATENATE($F2651," ",$G2651),AllocFactorMatrix,(Z$4+1),FALSE)*$E2655</f>
        <v>96.391607753967449</v>
      </c>
      <c r="AA2651" s="5">
        <f t="shared" ca="1" si="1353"/>
        <v>5873.9090890699663</v>
      </c>
      <c r="AB2651" s="5">
        <f ca="1">VLOOKUP(CONCATENATE($F2651," ",$G2651),AllocFactorMatrix,(AB$4+1),FALSE)*$E2655</f>
        <v>78.093353447514133</v>
      </c>
      <c r="AC2651" s="5">
        <f ca="1">VLOOKUP(CONCATENATE($F2651," ",$G2651),AllocFactorMatrix,(AC$4+1),FALSE)*$E2655</f>
        <v>267.53697943488311</v>
      </c>
      <c r="AD2651" s="5">
        <f ca="1">VLOOKUP(CONCATENATE($F2651," ",$G2651),AllocFactorMatrix,(AD$4+1),FALSE)*$E2655</f>
        <v>57.672395109300972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114944.12838467446</v>
      </c>
      <c r="I2652" s="5">
        <f ca="1">VLOOKUP(CONCATENATE($F2652," ",$G2652),AllocFactorMatrix,(I$4+1),FALSE)*$E2655</f>
        <v>85943.891646554344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12502.311425665606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12502.311425665606</v>
      </c>
      <c r="O2652" s="5">
        <f ca="1">VLOOKUP(CONCATENATE($F2652," ",$G2652),AllocFactorMatrix,(O$4+1),FALSE)*$E2655</f>
        <v>7966.5215024062036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7966.5215024062036</v>
      </c>
      <c r="T2652" s="5">
        <f ca="1">VLOOKUP(CONCATENATE($F2652," ",$G2652),AllocFactorMatrix,(T$4+1),FALSE)*$E2655</f>
        <v>215.39802872719778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215.39802872719778</v>
      </c>
      <c r="Y2652" s="5">
        <f ca="1">VLOOKUP(CONCATENATE($F2652," ",$G2652),AllocFactorMatrix,(Y$4+1),FALSE)*$E2655</f>
        <v>2938.4043969706986</v>
      </c>
      <c r="Z2652" s="5">
        <f ca="1">VLOOKUP(CONCATENATE($F2652," ",$G2652),AllocFactorMatrix,(Z$4+1),FALSE)*$E2655</f>
        <v>0</v>
      </c>
      <c r="AA2652" s="5">
        <f t="shared" ca="1" si="1353"/>
        <v>2938.4043969706986</v>
      </c>
      <c r="AB2652" s="5">
        <f ca="1">VLOOKUP(CONCATENATE($F2652," ",$G2652),AllocFactorMatrix,(AB$4+1),FALSE)*$E2655</f>
        <v>30.491916952307481</v>
      </c>
      <c r="AC2652" s="5">
        <f ca="1">VLOOKUP(CONCATENATE($F2652," ",$G2652),AllocFactorMatrix,(AC$4+1),FALSE)*$E2655</f>
        <v>1035.3178571345022</v>
      </c>
      <c r="AD2652" s="5">
        <f ca="1">VLOOKUP(CONCATENATE($F2652," ",$G2652),AllocFactorMatrix,(AD$4+1),FALSE)*$E2655</f>
        <v>168.40920285966749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3533.0239910807459</v>
      </c>
      <c r="I2653" s="5">
        <f ca="1">VLOOKUP(CONCATENATE($F2653," ",$G2653),AllocFactorMatrix,(I$4+1),FALSE)*$E2655</f>
        <v>1325.6863066300732</v>
      </c>
      <c r="J2653" s="5">
        <f ca="1">VLOOKUP(CONCATENATE($F2653," ",$G2653),AllocFactorMatrix,(J$4+1),FALSE)*$E2655</f>
        <v>85.913038982418854</v>
      </c>
      <c r="K2653" s="5">
        <f ca="1">VLOOKUP(CONCATENATE($F2653," ",$G2653),AllocFactorMatrix,(K$4+1),FALSE)*$E2655</f>
        <v>288.24755907997894</v>
      </c>
      <c r="L2653" s="5">
        <f ca="1">VLOOKUP(CONCATENATE($F2653," ",$G2653),AllocFactorMatrix,(L$4+1),FALSE)*$E2655</f>
        <v>9.1611618168001883</v>
      </c>
      <c r="M2653" s="5">
        <f ca="1">VLOOKUP(CONCATENATE($F2653," ",$G2653),AllocFactorMatrix,(M$4+1),FALSE)*$E2655</f>
        <v>0.84455202360378967</v>
      </c>
      <c r="N2653" s="5">
        <f t="shared" ca="1" si="1352"/>
        <v>298.25327292038293</v>
      </c>
      <c r="O2653" s="5">
        <f ca="1">VLOOKUP(CONCATENATE($F2653," ",$G2653),AllocFactorMatrix,(O$4+1),FALSE)*$E2655</f>
        <v>262.79932160601209</v>
      </c>
      <c r="P2653" s="5">
        <f ca="1">VLOOKUP(CONCATENATE($F2653," ",$G2653),AllocFactorMatrix,(P$4+1),FALSE)*$E2655</f>
        <v>48.717937529030259</v>
      </c>
      <c r="Q2653" s="5">
        <f ca="1">VLOOKUP(CONCATENATE($F2653," ",$G2653),AllocFactorMatrix,(Q$4+1),FALSE)*$E2655</f>
        <v>22.136183832424678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334.67910396817575</v>
      </c>
      <c r="T2653" s="5">
        <f ca="1">VLOOKUP(CONCATENATE($F2653," ",$G2653),AllocFactorMatrix,(T$4+1),FALSE)*$E2655</f>
        <v>10.070968007660174</v>
      </c>
      <c r="U2653" s="5">
        <f ca="1">VLOOKUP(CONCATENATE($F2653," ",$G2653),AllocFactorMatrix,(U$4+1),FALSE)*$E2655</f>
        <v>176.83111110265807</v>
      </c>
      <c r="V2653" s="5">
        <f ca="1">VLOOKUP(CONCATENATE($F2653," ",$G2653),AllocFactorMatrix,(V$4+1),FALSE)*$E2655</f>
        <v>1003.9736323009629</v>
      </c>
      <c r="W2653" s="5">
        <f ca="1">VLOOKUP(CONCATENATE($F2653," ",$G2653),AllocFactorMatrix,(W$4+1),FALSE)*$E2655</f>
        <v>190.47729571173929</v>
      </c>
      <c r="X2653" s="5">
        <f t="shared" ca="1" si="1355"/>
        <v>1381.3530071230205</v>
      </c>
      <c r="Y2653" s="5">
        <f ca="1">VLOOKUP(CONCATENATE($F2653," ",$G2653),AllocFactorMatrix,(Y$4+1),FALSE)*$E2655</f>
        <v>71.200257906425918</v>
      </c>
      <c r="Z2653" s="5">
        <f ca="1">VLOOKUP(CONCATENATE($F2653," ",$G2653),AllocFactorMatrix,(Z$4+1),FALSE)*$E2655</f>
        <v>1.1590266945065542</v>
      </c>
      <c r="AA2653" s="5">
        <f t="shared" ca="1" si="1353"/>
        <v>72.359284600932469</v>
      </c>
      <c r="AB2653" s="5">
        <f ca="1">VLOOKUP(CONCATENATE($F2653," ",$G2653),AllocFactorMatrix,(AB$4+1),FALSE)*$E2655</f>
        <v>1.2928010451681735</v>
      </c>
      <c r="AC2653" s="5">
        <f ca="1">VLOOKUP(CONCATENATE($F2653," ",$G2653),AllocFactorMatrix,(AC$4+1),FALSE)*$E2655</f>
        <v>27.955091436111545</v>
      </c>
      <c r="AD2653" s="5">
        <f ca="1">VLOOKUP(CONCATENATE($F2653," ",$G2653),AllocFactorMatrix,(AD$4+1),FALSE)*$E2655</f>
        <v>5.5320843744623831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55332.492066814753</v>
      </c>
      <c r="I2654" s="5">
        <f ca="1">VLOOKUP(CONCATENATE($F2654," ",$G2654),AllocFactorMatrix,(I$4+1),FALSE)*$E2655</f>
        <v>25875.612149109049</v>
      </c>
      <c r="J2654" s="5">
        <f ca="1">VLOOKUP(CONCATENATE($F2654," ",$G2654),AllocFactorMatrix,(J$4+1),FALSE)*$E2655</f>
        <v>6778.9819596990201</v>
      </c>
      <c r="K2654" s="5">
        <f ca="1">VLOOKUP(CONCATENATE($F2654," ",$G2654),AllocFactorMatrix,(K$4+1),FALSE)*$E2655</f>
        <v>1924.3586709483823</v>
      </c>
      <c r="L2654" s="5">
        <f ca="1">VLOOKUP(CONCATENATE($F2654," ",$G2654),AllocFactorMatrix,(L$4+1),FALSE)*$E2655</f>
        <v>621.17233862180876</v>
      </c>
      <c r="M2654" s="5">
        <f ca="1">VLOOKUP(CONCATENATE($F2654," ",$G2654),AllocFactorMatrix,(M$4+1),FALSE)*$E2655</f>
        <v>100.8287801388788</v>
      </c>
      <c r="N2654" s="5">
        <f t="shared" ca="1" si="1352"/>
        <v>2646.3597897090699</v>
      </c>
      <c r="O2654" s="5">
        <f ca="1">VLOOKUP(CONCATENATE($F2654," ",$G2654),AllocFactorMatrix,(O$4+1),FALSE)*$E2655</f>
        <v>546.10496013552688</v>
      </c>
      <c r="P2654" s="5">
        <f ca="1">VLOOKUP(CONCATENATE($F2654," ",$G2654),AllocFactorMatrix,(P$4+1),FALSE)*$E2655</f>
        <v>161.70846236366162</v>
      </c>
      <c r="Q2654" s="5">
        <f ca="1">VLOOKUP(CONCATENATE($F2654," ",$G2654),AllocFactorMatrix,(Q$4+1),FALSE)*$E2655</f>
        <v>351.26909781317312</v>
      </c>
      <c r="R2654" s="5">
        <f ca="1">VLOOKUP(CONCATENATE($F2654," ",$G2654),AllocFactorMatrix,(R$4+1),FALSE)*$E2655</f>
        <v>61.726391027592648</v>
      </c>
      <c r="S2654" s="5">
        <f t="shared" ca="1" si="1354"/>
        <v>1120.8089113399542</v>
      </c>
      <c r="T2654" s="5">
        <f ca="1">VLOOKUP(CONCATENATE($F2654," ",$G2654),AllocFactorMatrix,(T$4+1),FALSE)*$E2655</f>
        <v>3.7586544093978209</v>
      </c>
      <c r="U2654" s="5">
        <f ca="1">VLOOKUP(CONCATENATE($F2654," ",$G2654),AllocFactorMatrix,(U$4+1),FALSE)*$E2655</f>
        <v>95.938245226603527</v>
      </c>
      <c r="V2654" s="5">
        <f ca="1">VLOOKUP(CONCATENATE($F2654," ",$G2654),AllocFactorMatrix,(V$4+1),FALSE)*$E2655</f>
        <v>516.57864613196989</v>
      </c>
      <c r="W2654" s="5">
        <f ca="1">VLOOKUP(CONCATENATE($F2654," ",$G2654),AllocFactorMatrix,(W$4+1),FALSE)*$E2655</f>
        <v>92.590609703288237</v>
      </c>
      <c r="X2654" s="5">
        <f t="shared" ca="1" si="1355"/>
        <v>708.8661554712595</v>
      </c>
      <c r="Y2654" s="5">
        <f ca="1">VLOOKUP(CONCATENATE($F2654," ",$G2654),AllocFactorMatrix,(Y$4+1),FALSE)*$E2655</f>
        <v>151.17569600994588</v>
      </c>
      <c r="Z2654" s="5">
        <f ca="1">VLOOKUP(CONCATENATE($F2654," ",$G2654),AllocFactorMatrix,(Z$4+1),FALSE)*$E2655</f>
        <v>2.7404957502368892</v>
      </c>
      <c r="AA2654" s="5">
        <f t="shared" ca="1" si="1353"/>
        <v>153.91619176018278</v>
      </c>
      <c r="AB2654" s="5">
        <f ca="1">VLOOKUP(CONCATENATE($F2654," ",$G2654),AllocFactorMatrix,(AB$4+1),FALSE)*$E2655</f>
        <v>2.8378132006963477</v>
      </c>
      <c r="AC2654" s="5">
        <f ca="1">VLOOKUP(CONCATENATE($F2654," ",$G2654),AllocFactorMatrix,(AC$4+1),FALSE)*$E2655</f>
        <v>16076.55351558399</v>
      </c>
      <c r="AD2654" s="5">
        <f ca="1">VLOOKUP(CONCATENATE($F2654," ",$G2654),AllocFactorMatrix,(AD$4+1),FALSE)*$E2655</f>
        <v>1968.5555809415298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1085613</v>
      </c>
      <c r="I2655" s="5">
        <f ca="1">VLOOKUP(CONCATENATE($F2655," ",$G2655),AllocFactorMatrix,(I$4+1),FALSE)*$E2655</f>
        <v>601265.61352802429</v>
      </c>
      <c r="J2655" s="5">
        <f ca="1">VLOOKUP(CONCATENATE($F2655," ",$G2655),AllocFactorMatrix,(J$4+1),FALSE)*$E2655</f>
        <v>34767.233359488739</v>
      </c>
      <c r="K2655" s="5">
        <f ca="1">VLOOKUP(CONCATENATE($F2655," ",$G2655),AllocFactorMatrix,(K$4+1),FALSE)*$E2655</f>
        <v>101489.67172605508</v>
      </c>
      <c r="L2655" s="5">
        <f ca="1">VLOOKUP(CONCATENATE($F2655," ",$G2655),AllocFactorMatrix,(L$4+1),FALSE)*$E2655</f>
        <v>3344.6537120983371</v>
      </c>
      <c r="M2655" s="5">
        <f ca="1">VLOOKUP(CONCATENATE($F2655," ",$G2655),AllocFactorMatrix,(M$4+1),FALSE)*$E2655</f>
        <v>286.11352618043105</v>
      </c>
      <c r="N2655" s="5">
        <f t="shared" ca="1" si="1352"/>
        <v>105120.43896433385</v>
      </c>
      <c r="O2655" s="5">
        <f ca="1">VLOOKUP(CONCATENATE($F2655," ",$G2655),AllocFactorMatrix,(O$4+1),FALSE)*$E2655</f>
        <v>74454.466163503545</v>
      </c>
      <c r="P2655" s="5">
        <f ca="1">VLOOKUP(CONCATENATE($F2655," ",$G2655),AllocFactorMatrix,(P$4+1),FALSE)*$E2655</f>
        <v>12445.477346984186</v>
      </c>
      <c r="Q2655" s="5">
        <f ca="1">VLOOKUP(CONCATENATE($F2655," ",$G2655),AllocFactorMatrix,(Q$4+1),FALSE)*$E2655</f>
        <v>4373.3194710352582</v>
      </c>
      <c r="R2655" s="5">
        <f ca="1">VLOOKUP(CONCATENATE($F2655," ",$G2655),AllocFactorMatrix,(R$4+1),FALSE)*$E2655</f>
        <v>226.98502653164968</v>
      </c>
      <c r="S2655" s="5">
        <f t="shared" ca="1" si="1354"/>
        <v>91500.248008054637</v>
      </c>
      <c r="T2655" s="5">
        <f ca="1">VLOOKUP(CONCATENATE($F2655," ",$G2655),AllocFactorMatrix,(T$4+1),FALSE)*$E2655</f>
        <v>2537.2539386595122</v>
      </c>
      <c r="U2655" s="5">
        <f ca="1">VLOOKUP(CONCATENATE($F2655," ",$G2655),AllocFactorMatrix,(U$4+1),FALSE)*$E2655</f>
        <v>37881.915342636959</v>
      </c>
      <c r="V2655" s="5">
        <f ca="1">VLOOKUP(CONCATENATE($F2655," ",$G2655),AllocFactorMatrix,(V$4+1),FALSE)*$E2655</f>
        <v>145089.82579403411</v>
      </c>
      <c r="W2655" s="5">
        <f ca="1">VLOOKUP(CONCATENATE($F2655," ",$G2655),AllocFactorMatrix,(W$4+1),FALSE)*$E2655</f>
        <v>23948.266922252813</v>
      </c>
      <c r="X2655" s="5">
        <f t="shared" ca="1" si="1355"/>
        <v>209457.26199758338</v>
      </c>
      <c r="Y2655" s="5">
        <f ca="1">VLOOKUP(CONCATENATE($F2655," ",$G2655),AllocFactorMatrix,(Y$4+1),FALSE)*$E2655</f>
        <v>23205.060560877115</v>
      </c>
      <c r="Z2655" s="5">
        <f ca="1">VLOOKUP(CONCATENATE($F2655," ",$G2655),AllocFactorMatrix,(Z$4+1),FALSE)*$E2655</f>
        <v>339.17863913538167</v>
      </c>
      <c r="AA2655" s="5">
        <f t="shared" ca="1" si="1353"/>
        <v>23544.239200012496</v>
      </c>
      <c r="AB2655" s="5">
        <f ca="1">VLOOKUP(CONCATENATE($F2655," ",$G2655),AllocFactorMatrix,(AB$4+1),FALSE)*$E2655</f>
        <v>298.20519922182859</v>
      </c>
      <c r="AC2655" s="5">
        <f ca="1">VLOOKUP(CONCATENATE($F2655," ",$G2655),AllocFactorMatrix,(AC$4+1),FALSE)*$E2655</f>
        <v>17450.328575159259</v>
      </c>
      <c r="AD2655" s="5">
        <f ca="1">VLOOKUP(CONCATENATE($F2655," ",$G2655),AllocFactorMatrix,(AD$4+1),FALSE)*$E2655</f>
        <v>2209.4311681216263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-181468.03136357589</v>
      </c>
      <c r="I2656" s="5">
        <f ca="1">VLOOKUP(CONCATENATE($F2656," ",$G2656),AllocFactorMatrix,(I$4+1),FALSE)*$E2663</f>
        <v>-89388.065561396797</v>
      </c>
      <c r="J2656" s="5">
        <f ca="1">VLOOKUP(CONCATENATE($F2656," ",$G2656),AllocFactorMatrix,(J$4+1),FALSE)*$E2663</f>
        <v>-4418.771484279202</v>
      </c>
      <c r="K2656" s="5">
        <f ca="1">VLOOKUP(CONCATENATE($F2656," ",$G2656),AllocFactorMatrix,(K$4+1),FALSE)*$E2663</f>
        <v>-16185.706703651014</v>
      </c>
      <c r="L2656" s="5">
        <f ca="1">VLOOKUP(CONCATENATE($F2656," ",$G2656),AllocFactorMatrix,(L$4+1),FALSE)*$E2663</f>
        <v>-509.46858133445318</v>
      </c>
      <c r="M2656" s="5">
        <f ca="1">VLOOKUP(CONCATENATE($F2656," ",$G2656),AllocFactorMatrix,(M$4+1),FALSE)*$E2663</f>
        <v>-47.776333343473844</v>
      </c>
      <c r="N2656" s="5">
        <f t="shared" ref="N2656:N2743" ca="1" si="1357">SUBTOTAL(9,K2656:M2656)</f>
        <v>-16742.951618328942</v>
      </c>
      <c r="O2656" s="5">
        <f ca="1">VLOOKUP(CONCATENATE($F2656," ",$G2656),AllocFactorMatrix,(O$4+1),FALSE)*$E2663</f>
        <v>-12303.654955659173</v>
      </c>
      <c r="P2656" s="5">
        <f ca="1">VLOOKUP(CONCATENATE($F2656," ",$G2656),AllocFactorMatrix,(P$4+1),FALSE)*$E2663</f>
        <v>-2292.5293722849515</v>
      </c>
      <c r="Q2656" s="5">
        <f ca="1">VLOOKUP(CONCATENATE($F2656," ",$G2656),AllocFactorMatrix,(Q$4+1),FALSE)*$E2663</f>
        <v>-1035.9513364375568</v>
      </c>
      <c r="R2656" s="5">
        <f ca="1">VLOOKUP(CONCATENATE($F2656," ",$G2656),AllocFactorMatrix,(R$4+1),FALSE)*$E2663</f>
        <v>-46.585573603895348</v>
      </c>
      <c r="S2656" s="5">
        <f ca="1">SUBTOTAL(9,O2656:R2656)</f>
        <v>-15678.721237985575</v>
      </c>
      <c r="T2656" s="5">
        <f ca="1">VLOOKUP(CONCATENATE($F2656," ",$G2656),AllocFactorMatrix,(T$4+1),FALSE)*$E2663</f>
        <v>-429.7981814296071</v>
      </c>
      <c r="U2656" s="5">
        <f ca="1">VLOOKUP(CONCATENATE($F2656," ",$G2656),AllocFactorMatrix,(U$4+1),FALSE)*$E2663</f>
        <v>-7033.5740092892747</v>
      </c>
      <c r="V2656" s="5">
        <f ca="1">VLOOKUP(CONCATENATE($F2656," ",$G2656),AllocFactorMatrix,(V$4+1),FALSE)*$E2663</f>
        <v>-37172.636271580188</v>
      </c>
      <c r="W2656" s="5">
        <f ca="1">VLOOKUP(CONCATENATE($F2656," ",$G2656),AllocFactorMatrix,(W$4+1),FALSE)*$E2663</f>
        <v>-6712.7620015629182</v>
      </c>
      <c r="X2656" s="5">
        <f ca="1">SUBTOTAL(9,T2656:W2656)</f>
        <v>-51348.770463861991</v>
      </c>
      <c r="Y2656" s="5">
        <f ca="1">VLOOKUP(CONCATENATE($F2656," ",$G2656),AllocFactorMatrix,(Y$4+1),FALSE)*$E2663</f>
        <v>-3778.4329134368541</v>
      </c>
      <c r="Z2656" s="5">
        <f ca="1">VLOOKUP(CONCATENATE($F2656," ",$G2656),AllocFactorMatrix,(Z$4+1),FALSE)*$E2663</f>
        <v>-63.287307010575653</v>
      </c>
      <c r="AA2656" s="5">
        <f t="shared" ref="AA2656:AA2743" ca="1" si="1358">SUBTOTAL(9,Y2656:Z2656)</f>
        <v>-3841.7202204474297</v>
      </c>
      <c r="AB2656" s="5">
        <f ca="1">VLOOKUP(CONCATENATE($F2656," ",$G2656),AllocFactorMatrix,(AB$4+1),FALSE)*$E2663</f>
        <v>-49.030777275973875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-96182.052046323151</v>
      </c>
      <c r="I2657" s="5">
        <f ca="1">VLOOKUP(CONCATENATE($F2657," ",$G2657),AllocFactorMatrix,(I$4+1),FALSE)*$E2663</f>
        <v>-47377.642825259078</v>
      </c>
      <c r="J2657" s="5">
        <f ca="1">VLOOKUP(CONCATENATE($F2657," ",$G2657),AllocFactorMatrix,(J$4+1),FALSE)*$E2663</f>
        <v>-2342.0461757819999</v>
      </c>
      <c r="K2657" s="5">
        <f ca="1">VLOOKUP(CONCATENATE($F2657," ",$G2657),AllocFactorMatrix,(K$4+1),FALSE)*$E2663</f>
        <v>-8578.7809173839833</v>
      </c>
      <c r="L2657" s="5">
        <f ca="1">VLOOKUP(CONCATENATE($F2657," ",$G2657),AllocFactorMatrix,(L$4+1),FALSE)*$E2663</f>
        <v>-270.02956519487753</v>
      </c>
      <c r="M2657" s="5">
        <f ca="1">VLOOKUP(CONCATENATE($F2657," ",$G2657),AllocFactorMatrix,(M$4+1),FALSE)*$E2663</f>
        <v>-25.322508574625093</v>
      </c>
      <c r="N2657" s="5">
        <f t="shared" ca="1" si="1357"/>
        <v>-8874.1329911534867</v>
      </c>
      <c r="O2657" s="5">
        <f ca="1">VLOOKUP(CONCATENATE($F2657," ",$G2657),AllocFactorMatrix,(O$4+1),FALSE)*$E2663</f>
        <v>-6521.2080189168864</v>
      </c>
      <c r="P2657" s="5">
        <f ca="1">VLOOKUP(CONCATENATE($F2657," ",$G2657),AllocFactorMatrix,(P$4+1),FALSE)*$E2663</f>
        <v>-1215.0910424605747</v>
      </c>
      <c r="Q2657" s="5">
        <f ca="1">VLOOKUP(CONCATENATE($F2657," ",$G2657),AllocFactorMatrix,(Q$4+1),FALSE)*$E2663</f>
        <v>-549.07701709213995</v>
      </c>
      <c r="R2657" s="5">
        <f ca="1">VLOOKUP(CONCATENATE($F2657," ",$G2657),AllocFactorMatrix,(R$4+1),FALSE)*$E2663</f>
        <v>-24.691379695415829</v>
      </c>
      <c r="S2657" s="5">
        <f t="shared" ref="S2657:S2663" ca="1" si="1359">SUBTOTAL(9,O2657:R2657)</f>
        <v>-8310.0674581650164</v>
      </c>
      <c r="T2657" s="5">
        <f ca="1">VLOOKUP(CONCATENATE($F2657," ",$G2657),AllocFactorMatrix,(T$4+1),FALSE)*$E2663</f>
        <v>-227.80249912368313</v>
      </c>
      <c r="U2657" s="5">
        <f ca="1">VLOOKUP(CONCATENATE($F2657," ",$G2657),AllocFactorMatrix,(U$4+1),FALSE)*$E2663</f>
        <v>-3727.9490847494471</v>
      </c>
      <c r="V2657" s="5">
        <f ca="1">VLOOKUP(CONCATENATE($F2657," ",$G2657),AllocFactorMatrix,(V$4+1),FALSE)*$E2663</f>
        <v>-19702.315662469922</v>
      </c>
      <c r="W2657" s="5">
        <f ca="1">VLOOKUP(CONCATENATE($F2657," ",$G2657),AllocFactorMatrix,(W$4+1),FALSE)*$E2663</f>
        <v>-3557.9116572622866</v>
      </c>
      <c r="X2657" s="5">
        <f t="shared" ref="X2657:X2663" ca="1" si="1360">SUBTOTAL(9,T2657:W2657)</f>
        <v>-27215.978903605341</v>
      </c>
      <c r="Y2657" s="5">
        <f ca="1">VLOOKUP(CONCATENATE($F2657," ",$G2657),AllocFactorMatrix,(Y$4+1),FALSE)*$E2663</f>
        <v>-2002.6526347531023</v>
      </c>
      <c r="Z2657" s="5">
        <f ca="1">VLOOKUP(CONCATENATE($F2657," ",$G2657),AllocFactorMatrix,(Z$4+1),FALSE)*$E2663</f>
        <v>-33.543666126884631</v>
      </c>
      <c r="AA2657" s="5">
        <f t="shared" ca="1" si="1358"/>
        <v>-2036.1963008799869</v>
      </c>
      <c r="AB2657" s="5">
        <f ca="1">VLOOKUP(CONCATENATE($F2657," ",$G2657),AllocFactorMatrix,(AB$4+1),FALSE)*$E2663</f>
        <v>-25.987391478232375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-10286.685705470969</v>
      </c>
      <c r="J2658" s="5">
        <f ca="1">VLOOKUP(CONCATENATE($F2658," ",$G2658),AllocFactorMatrix,(J$4+1),FALSE)*$E2663</f>
        <v>-496.44890872855837</v>
      </c>
      <c r="K2658" s="5">
        <f ca="1">VLOOKUP(CONCATENATE($F2658," ",$G2658),AllocFactorMatrix,(K$4+1),FALSE)*$E2663</f>
        <v>-1806.0568558948587</v>
      </c>
      <c r="L2658" s="5">
        <f ca="1">VLOOKUP(CONCATENATE($F2658," ",$G2658),AllocFactorMatrix,(L$4+1),FALSE)*$E2663</f>
        <v>-55.787396999411477</v>
      </c>
      <c r="M2658" s="5">
        <f ca="1">VLOOKUP(CONCATENATE($F2658," ",$G2658),AllocFactorMatrix,(M$4+1),FALSE)*$E2663</f>
        <v>-6.9480252551262476</v>
      </c>
      <c r="N2658" s="5">
        <f t="shared" ca="1" si="1357"/>
        <v>-1868.7922781493962</v>
      </c>
      <c r="O2658" s="5">
        <f ca="1">VLOOKUP(CONCATENATE($F2658," ",$G2658),AllocFactorMatrix,(O$4+1),FALSE)*$E2663</f>
        <v>-1364.5041829632066</v>
      </c>
      <c r="P2658" s="5">
        <f ca="1">VLOOKUP(CONCATENATE($F2658," ",$G2658),AllocFactorMatrix,(P$4+1),FALSE)*$E2663</f>
        <v>-253.6597361153614</v>
      </c>
      <c r="Q2658" s="5">
        <f ca="1">VLOOKUP(CONCATENATE($F2658," ",$G2658),AllocFactorMatrix,(Q$4+1),FALSE)*$E2663</f>
        <v>-150.93056544224393</v>
      </c>
      <c r="R2658" s="5">
        <f ca="1">VLOOKUP(CONCATENATE($F2658," ",$G2658),AllocFactorMatrix,(R$4+1),FALSE)*$E2663</f>
        <v>0</v>
      </c>
      <c r="S2658" s="5">
        <f t="shared" ca="1" si="1359"/>
        <v>-1769.0944845208121</v>
      </c>
      <c r="T2658" s="5">
        <f ca="1">VLOOKUP(CONCATENATE($F2658," ",$G2658),AllocFactorMatrix,(T$4+1),FALSE)*$E2663</f>
        <v>-47.646143143034536</v>
      </c>
      <c r="U2658" s="5">
        <f ca="1">VLOOKUP(CONCATENATE($F2658," ",$G2658),AllocFactorMatrix,(U$4+1),FALSE)*$E2663</f>
        <v>-779.99456656250186</v>
      </c>
      <c r="V2658" s="5">
        <f ca="1">VLOOKUP(CONCATENATE($F2658," ",$G2658),AllocFactorMatrix,(V$4+1),FALSE)*$E2663</f>
        <v>-5433.9749701441779</v>
      </c>
      <c r="W2658" s="5">
        <f ca="1">VLOOKUP(CONCATENATE($F2658," ",$G2658),AllocFactorMatrix,(W$4+1),FALSE)*$E2663</f>
        <v>0</v>
      </c>
      <c r="X2658" s="5">
        <f t="shared" ca="1" si="1360"/>
        <v>-6261.6156798497141</v>
      </c>
      <c r="Y2658" s="5">
        <f ca="1">VLOOKUP(CONCATENATE($F2658," ",$G2658),AllocFactorMatrix,(Y$4+1),FALSE)*$E2663</f>
        <v>-410.67578243930143</v>
      </c>
      <c r="Z2658" s="5">
        <f ca="1">VLOOKUP(CONCATENATE($F2658," ",$G2658),AllocFactorMatrix,(Z$4+1),FALSE)*$E2663</f>
        <v>-6.8459764505209986</v>
      </c>
      <c r="AA2658" s="5">
        <f t="shared" ca="1" si="1358"/>
        <v>-417.52175888982242</v>
      </c>
      <c r="AB2658" s="5">
        <f ca="1">VLOOKUP(CONCATENATE($F2658," ",$G2658),AllocFactorMatrix,(AB$4+1),FALSE)*$E2663</f>
        <v>-5.4840157343015461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-4.0196578092922639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-96943.388414093031</v>
      </c>
      <c r="I2659" s="5">
        <f ca="1">VLOOKUP(CONCATENATE($F2659," ",$G2659),AllocFactorMatrix,(I$4+1),FALSE)*$E2663</f>
        <v>-64791.401163779417</v>
      </c>
      <c r="J2659" s="5">
        <f ca="1">VLOOKUP(CONCATENATE($F2659," ",$G2659),AllocFactorMatrix,(J$4+1),FALSE)*$E2663</f>
        <v>-3054.0975105145217</v>
      </c>
      <c r="K2659" s="5">
        <f ca="1">VLOOKUP(CONCATENATE($F2659," ",$G2659),AllocFactorMatrix,(K$4+1),FALSE)*$E2663</f>
        <v>-11089.615500908456</v>
      </c>
      <c r="L2659" s="5">
        <f ca="1">VLOOKUP(CONCATENATE($F2659," ",$G2659),AllocFactorMatrix,(L$4+1),FALSE)*$E2663</f>
        <v>-342.72682305542668</v>
      </c>
      <c r="M2659" s="5">
        <f ca="1">VLOOKUP(CONCATENATE($F2659," ",$G2659),AllocFactorMatrix,(M$4+1),FALSE)*$E2663</f>
        <v>0</v>
      </c>
      <c r="N2659" s="5">
        <f t="shared" ca="1" si="1357"/>
        <v>-11432.342323963883</v>
      </c>
      <c r="O2659" s="5">
        <f ca="1">VLOOKUP(CONCATENATE($F2659," ",$G2659),AllocFactorMatrix,(O$4+1),FALSE)*$E2663</f>
        <v>-8315.2733266253308</v>
      </c>
      <c r="P2659" s="5">
        <f ca="1">VLOOKUP(CONCATENATE($F2659," ",$G2659),AllocFactorMatrix,(P$4+1),FALSE)*$E2663</f>
        <v>-1548.7202166521151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-9863.9935432774455</v>
      </c>
      <c r="T2659" s="5">
        <f ca="1">VLOOKUP(CONCATENATE($F2659," ",$G2659),AllocFactorMatrix,(T$4+1),FALSE)*$E2663</f>
        <v>-296.43436978077136</v>
      </c>
      <c r="U2659" s="5">
        <f ca="1">VLOOKUP(CONCATENATE($F2659," ",$G2659),AllocFactorMatrix,(U$4+1),FALSE)*$E2663</f>
        <v>-4780.8155992057273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-5077.249968986499</v>
      </c>
      <c r="Y2659" s="5">
        <f ca="1">VLOOKUP(CONCATENATE($F2659," ",$G2659),AllocFactorMatrix,(Y$4+1),FALSE)*$E2663</f>
        <v>-2507.4370414774326</v>
      </c>
      <c r="Z2659" s="5">
        <f ca="1">VLOOKUP(CONCATENATE($F2659," ",$G2659),AllocFactorMatrix,(Z$4+1),FALSE)*$E2663</f>
        <v>-41.833865246013573</v>
      </c>
      <c r="AA2659" s="5">
        <f t="shared" ca="1" si="1358"/>
        <v>-2549.2709067234459</v>
      </c>
      <c r="AB2659" s="5">
        <f ca="1">VLOOKUP(CONCATENATE($F2659," ",$G2659),AllocFactorMatrix,(AB$4+1),FALSE)*$E2663</f>
        <v>-33.892440440160101</v>
      </c>
      <c r="AC2659" s="5">
        <f ca="1">VLOOKUP(CONCATENATE($F2659," ",$G2659),AllocFactorMatrix,(AC$4+1),FALSE)*$E2663</f>
        <v>-116.11079228568777</v>
      </c>
      <c r="AD2659" s="5">
        <f ca="1">VLOOKUP(CONCATENATE($F2659," ",$G2659),AllocFactorMatrix,(AD$4+1),FALSE)*$E2663</f>
        <v>-25.02976412195018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-49885.64139254162</v>
      </c>
      <c r="I2660" s="5">
        <f ca="1">VLOOKUP(CONCATENATE($F2660," ",$G2660),AllocFactorMatrix,(I$4+1),FALSE)*$E2663</f>
        <v>-37299.566483389855</v>
      </c>
      <c r="J2660" s="5">
        <f ca="1">VLOOKUP(CONCATENATE($F2660," ",$G2660),AllocFactorMatrix,(J$4+1),FALSE)*$E2663</f>
        <v>-1798.2239878855555</v>
      </c>
      <c r="K2660" s="5">
        <f ca="1">VLOOKUP(CONCATENATE($F2660," ",$G2660),AllocFactorMatrix,(K$4+1),FALSE)*$E2663</f>
        <v>-5425.9911586905082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-5425.9911586905082</v>
      </c>
      <c r="O2660" s="5">
        <f ca="1">VLOOKUP(CONCATENATE($F2660," ",$G2660),AllocFactorMatrix,(O$4+1),FALSE)*$E2663</f>
        <v>-3457.4626855667675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-3457.4626855667675</v>
      </c>
      <c r="T2660" s="5">
        <f ca="1">VLOOKUP(CONCATENATE($F2660," ",$G2660),AllocFactorMatrix,(T$4+1),FALSE)*$E2663</f>
        <v>-93.482537722892843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-93.482537722892843</v>
      </c>
      <c r="Y2660" s="5">
        <f ca="1">VLOOKUP(CONCATENATE($F2660," ",$G2660),AllocFactorMatrix,(Y$4+1),FALSE)*$E2663</f>
        <v>-1275.2646879272168</v>
      </c>
      <c r="Z2660" s="5">
        <f ca="1">VLOOKUP(CONCATENATE($F2660," ",$G2660),AllocFactorMatrix,(Z$4+1),FALSE)*$E2663</f>
        <v>0</v>
      </c>
      <c r="AA2660" s="5">
        <f t="shared" ca="1" si="1358"/>
        <v>-1275.2646879272168</v>
      </c>
      <c r="AB2660" s="5">
        <f ca="1">VLOOKUP(CONCATENATE($F2660," ",$G2660),AllocFactorMatrix,(AB$4+1),FALSE)*$E2663</f>
        <v>-13.233462690355063</v>
      </c>
      <c r="AC2660" s="5">
        <f ca="1">VLOOKUP(CONCATENATE($F2660," ",$G2660),AllocFactorMatrix,(AC$4+1),FALSE)*$E2663</f>
        <v>-449.326956270979</v>
      </c>
      <c r="AD2660" s="5">
        <f ca="1">VLOOKUP(CONCATENATE($F2660," ",$G2660),AllocFactorMatrix,(AD$4+1),FALSE)*$E2663</f>
        <v>-73.089432397499507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-1533.3290210394023</v>
      </c>
      <c r="I2661" s="5">
        <f ca="1">VLOOKUP(CONCATENATE($F2661," ",$G2661),AllocFactorMatrix,(I$4+1),FALSE)*$E2663</f>
        <v>-575.34658464875804</v>
      </c>
      <c r="J2661" s="5">
        <f ca="1">VLOOKUP(CONCATENATE($F2661," ",$G2661),AllocFactorMatrix,(J$4+1),FALSE)*$E2663</f>
        <v>-37.286176456768253</v>
      </c>
      <c r="K2661" s="5">
        <f ca="1">VLOOKUP(CONCATENATE($F2661," ",$G2661),AllocFactorMatrix,(K$4+1),FALSE)*$E2663</f>
        <v>-125.09916397309858</v>
      </c>
      <c r="L2661" s="5">
        <f ca="1">VLOOKUP(CONCATENATE($F2661," ",$G2661),AllocFactorMatrix,(L$4+1),FALSE)*$E2663</f>
        <v>-3.9759354353664635</v>
      </c>
      <c r="M2661" s="5">
        <f ca="1">VLOOKUP(CONCATENATE($F2661," ",$G2661),AllocFactorMatrix,(M$4+1),FALSE)*$E2663</f>
        <v>-0.36653476762073001</v>
      </c>
      <c r="N2661" s="5">
        <f t="shared" ca="1" si="1357"/>
        <v>-129.44163417608576</v>
      </c>
      <c r="O2661" s="5">
        <f ca="1">VLOOKUP(CONCATENATE($F2661," ",$G2661),AllocFactorMatrix,(O$4+1),FALSE)*$E2663</f>
        <v>-114.05465333528673</v>
      </c>
      <c r="P2661" s="5">
        <f ca="1">VLOOKUP(CONCATENATE($F2661," ",$G2661),AllocFactorMatrix,(P$4+1),FALSE)*$E2663</f>
        <v>-21.143538126837328</v>
      </c>
      <c r="Q2661" s="5">
        <f ca="1">VLOOKUP(CONCATENATE($F2661," ",$G2661),AllocFactorMatrix,(Q$4+1),FALSE)*$E2663</f>
        <v>-9.6070825363790302</v>
      </c>
      <c r="R2661" s="5">
        <f ca="1">VLOOKUP(CONCATENATE($F2661," ",$G2661),AllocFactorMatrix,(R$4+1),FALSE)*$E2663</f>
        <v>-0.44513588985106939</v>
      </c>
      <c r="S2661" s="5">
        <f t="shared" ca="1" si="1359"/>
        <v>-145.25040988835414</v>
      </c>
      <c r="T2661" s="5">
        <f ca="1">VLOOKUP(CONCATENATE($F2661," ",$G2661),AllocFactorMatrix,(T$4+1),FALSE)*$E2663</f>
        <v>-4.370790448943711</v>
      </c>
      <c r="U2661" s="5">
        <f ca="1">VLOOKUP(CONCATENATE($F2661," ",$G2661),AllocFactorMatrix,(U$4+1),FALSE)*$E2663</f>
        <v>-76.744532491387687</v>
      </c>
      <c r="V2661" s="5">
        <f ca="1">VLOOKUP(CONCATENATE($F2661," ",$G2661),AllocFactorMatrix,(V$4+1),FALSE)*$E2663</f>
        <v>-435.72359277823699</v>
      </c>
      <c r="W2661" s="5">
        <f ca="1">VLOOKUP(CONCATENATE($F2661," ",$G2661),AllocFactorMatrix,(W$4+1),FALSE)*$E2663</f>
        <v>-82.666963513760919</v>
      </c>
      <c r="X2661" s="5">
        <f t="shared" ca="1" si="1360"/>
        <v>-599.50587923232933</v>
      </c>
      <c r="Y2661" s="5">
        <f ca="1">VLOOKUP(CONCATENATE($F2661," ",$G2661),AllocFactorMatrix,(Y$4+1),FALSE)*$E2663</f>
        <v>-30.900843591502774</v>
      </c>
      <c r="Z2661" s="5">
        <f ca="1">VLOOKUP(CONCATENATE($F2661," ",$G2661),AllocFactorMatrix,(Z$4+1),FALSE)*$E2663</f>
        <v>-0.50301647295144358</v>
      </c>
      <c r="AA2661" s="5">
        <f t="shared" ca="1" si="1358"/>
        <v>-31.403860064454218</v>
      </c>
      <c r="AB2661" s="5">
        <f ca="1">VLOOKUP(CONCATENATE($F2661," ",$G2661),AllocFactorMatrix,(AB$4+1),FALSE)*$E2663</f>
        <v>-0.56107441273843506</v>
      </c>
      <c r="AC2661" s="5">
        <f ca="1">VLOOKUP(CONCATENATE($F2661," ",$G2661),AllocFactorMatrix,(AC$4+1),FALSE)*$E2663</f>
        <v>-12.132482851238089</v>
      </c>
      <c r="AD2661" s="5">
        <f ca="1">VLOOKUP(CONCATENATE($F2661," ",$G2661),AllocFactorMatrix,(AD$4+1),FALSE)*$E2663</f>
        <v>-2.4009193086761345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-24014.248447411836</v>
      </c>
      <c r="I2662" s="5">
        <f ca="1">VLOOKUP(CONCATENATE($F2662," ",$G2662),AllocFactorMatrix,(I$4+1),FALSE)*$E2663</f>
        <v>-11229.99083661809</v>
      </c>
      <c r="J2662" s="5">
        <f ca="1">VLOOKUP(CONCATENATE($F2662," ",$G2662),AllocFactorMatrix,(J$4+1),FALSE)*$E2663</f>
        <v>-2942.0716638636345</v>
      </c>
      <c r="K2662" s="5">
        <f ca="1">VLOOKUP(CONCATENATE($F2662," ",$G2662),AllocFactorMatrix,(K$4+1),FALSE)*$E2663</f>
        <v>-835.16981614137364</v>
      </c>
      <c r="L2662" s="5">
        <f ca="1">VLOOKUP(CONCATENATE($F2662," ",$G2662),AllocFactorMatrix,(L$4+1),FALSE)*$E2663</f>
        <v>-269.58819874426553</v>
      </c>
      <c r="M2662" s="5">
        <f ca="1">VLOOKUP(CONCATENATE($F2662," ",$G2662),AllocFactorMatrix,(M$4+1),FALSE)*$E2663</f>
        <v>-43.759593802149979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-237.00902853286962</v>
      </c>
      <c r="P2662" s="5">
        <f ca="1">VLOOKUP(CONCATENATE($F2662," ",$G2662),AllocFactorMatrix,(P$4+1),FALSE)*$E2663</f>
        <v>-70.18131745378048</v>
      </c>
      <c r="Q2662" s="5">
        <f ca="1">VLOOKUP(CONCATENATE($F2662," ",$G2662),AllocFactorMatrix,(Q$4+1),FALSE)*$E2663</f>
        <v>-152.45045129356924</v>
      </c>
      <c r="R2662" s="5">
        <f ca="1">VLOOKUP(CONCATENATE($F2662," ",$G2662),AllocFactorMatrix,(R$4+1),FALSE)*$E2663</f>
        <v>-26.789194459356526</v>
      </c>
      <c r="S2662" s="5">
        <f t="shared" ca="1" si="1359"/>
        <v>-486.42999173957583</v>
      </c>
      <c r="T2662" s="5">
        <f ca="1">VLOOKUP(CONCATENATE($F2662," ",$G2662),AllocFactorMatrix,(T$4+1),FALSE)*$E2663</f>
        <v>-1.6312524060229845</v>
      </c>
      <c r="U2662" s="5">
        <f ca="1">VLOOKUP(CONCATENATE($F2662," ",$G2662),AllocFactorMatrix,(U$4+1),FALSE)*$E2663</f>
        <v>-41.637106344286948</v>
      </c>
      <c r="V2662" s="5">
        <f ca="1">VLOOKUP(CONCATENATE($F2662," ",$G2662),AllocFactorMatrix,(V$4+1),FALSE)*$E2663</f>
        <v>-224.19463659546105</v>
      </c>
      <c r="W2662" s="5">
        <f ca="1">VLOOKUP(CONCATENATE($F2662," ",$G2662),AllocFactorMatrix,(W$4+1),FALSE)*$E2663</f>
        <v>-40.184235740317007</v>
      </c>
      <c r="X2662" s="5">
        <f t="shared" ca="1" si="1360"/>
        <v>-307.64723108608803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-1.1893725252026841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-1.2316082052942325</v>
      </c>
      <c r="AC2662" s="5">
        <f ca="1">VLOOKUP(CONCATENATE($F2662," ",$G2662),AllocFactorMatrix,(AC$4+1),FALSE)*$E2663</f>
        <v>-6977.2087950632267</v>
      </c>
      <c r="AD2662" s="5">
        <f ca="1">VLOOKUP(CONCATENATE($F2662," ",$G2662),AllocFactorMatrix,(AD$4+1),FALSE)*$E2663</f>
        <v>-854.3512326570393</v>
      </c>
    </row>
    <row r="2663" spans="4:30" collapsed="1">
      <c r="D2663" s="55" t="s">
        <v>457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</v>
      </c>
      <c r="I2663" s="5">
        <f ca="1">VLOOKUP(CONCATENATE($F2663," ",$G2663),AllocFactorMatrix,(I$4+1),FALSE)*$E2663</f>
        <v>-260948.699160563</v>
      </c>
      <c r="J2663" s="5">
        <f ca="1">VLOOKUP(CONCATENATE($F2663," ",$G2663),AllocFactorMatrix,(J$4+1),FALSE)*$E2663</f>
        <v>-15088.945907510242</v>
      </c>
      <c r="K2663" s="5">
        <f ca="1">VLOOKUP(CONCATENATE($F2663," ",$G2663),AllocFactorMatrix,(K$4+1),FALSE)*$E2663</f>
        <v>-44046.420116643298</v>
      </c>
      <c r="L2663" s="5">
        <f ca="1">VLOOKUP(CONCATENATE($F2663," ",$G2663),AllocFactorMatrix,(L$4+1),FALSE)*$E2663</f>
        <v>-1451.5765007638008</v>
      </c>
      <c r="M2663" s="5">
        <f ca="1">VLOOKUP(CONCATENATE($F2663," ",$G2663),AllocFactorMatrix,(M$4+1),FALSE)*$E2663</f>
        <v>-124.17299574299589</v>
      </c>
      <c r="N2663" s="5">
        <f t="shared" ca="1" si="1357"/>
        <v>-45622.169613150094</v>
      </c>
      <c r="O2663" s="5">
        <f ca="1">VLOOKUP(CONCATENATE($F2663," ",$G2663),AllocFactorMatrix,(O$4+1),FALSE)*$E2663</f>
        <v>-32313.166851599526</v>
      </c>
      <c r="P2663" s="5">
        <f ca="1">VLOOKUP(CONCATENATE($F2663," ",$G2663),AllocFactorMatrix,(P$4+1),FALSE)*$E2663</f>
        <v>-5401.3252230936196</v>
      </c>
      <c r="Q2663" s="5">
        <f ca="1">VLOOKUP(CONCATENATE($F2663," ",$G2663),AllocFactorMatrix,(Q$4+1),FALSE)*$E2663</f>
        <v>-1898.0164528018888</v>
      </c>
      <c r="R2663" s="5">
        <f ca="1">VLOOKUP(CONCATENATE($F2663," ",$G2663),AllocFactorMatrix,(R$4+1),FALSE)*$E2663</f>
        <v>-98.51128364851877</v>
      </c>
      <c r="S2663" s="5">
        <f t="shared" ca="1" si="1359"/>
        <v>-39711.019811143553</v>
      </c>
      <c r="T2663" s="5">
        <f ca="1">VLOOKUP(CONCATENATE($F2663," ",$G2663),AllocFactorMatrix,(T$4+1),FALSE)*$E2663</f>
        <v>-1101.1657740549556</v>
      </c>
      <c r="U2663" s="5">
        <f ca="1">VLOOKUP(CONCATENATE($F2663," ",$G2663),AllocFactorMatrix,(U$4+1),FALSE)*$E2663</f>
        <v>-16440.714898642625</v>
      </c>
      <c r="V2663" s="5">
        <f ca="1">VLOOKUP(CONCATENATE($F2663," ",$G2663),AllocFactorMatrix,(V$4+1),FALSE)*$E2663</f>
        <v>-62968.845133567986</v>
      </c>
      <c r="W2663" s="5">
        <f ca="1">VLOOKUP(CONCATENATE($F2663," ",$G2663),AllocFactorMatrix,(W$4+1),FALSE)*$E2663</f>
        <v>-10393.524858079283</v>
      </c>
      <c r="X2663" s="5">
        <f t="shared" ca="1" si="1360"/>
        <v>-90904.250664344858</v>
      </c>
      <c r="Y2663" s="5">
        <f ca="1">VLOOKUP(CONCATENATE($F2663," ",$G2663),AllocFactorMatrix,(Y$4+1),FALSE)*$E2663</f>
        <v>-10070.974010591304</v>
      </c>
      <c r="Z2663" s="5">
        <f ca="1">VLOOKUP(CONCATENATE($F2663," ",$G2663),AllocFactorMatrix,(Z$4+1),FALSE)*$E2663</f>
        <v>-147.20320383214897</v>
      </c>
      <c r="AA2663" s="5">
        <f t="shared" ca="1" si="1358"/>
        <v>-10218.177214423453</v>
      </c>
      <c r="AB2663" s="5">
        <f ca="1">VLOOKUP(CONCATENATE($F2663," ",$G2663),AllocFactorMatrix,(AB$4+1),FALSE)*$E2663</f>
        <v>-129.42077023705562</v>
      </c>
      <c r="AC2663" s="5">
        <f ca="1">VLOOKUP(CONCATENATE($F2663," ",$G2663),AllocFactorMatrix,(AC$4+1),FALSE)*$E2663</f>
        <v>-7573.4258523333456</v>
      </c>
      <c r="AD2663" s="5">
        <f ca="1">VLOOKUP(CONCATENATE($F2663," ",$G2663),AllocFactorMatrix,(AD$4+1),FALSE)*$E2663</f>
        <v>-958.89100629445761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3555533.9837003569</v>
      </c>
      <c r="I2664" s="5">
        <f ca="1">VLOOKUP(CONCATENATE($F2664," ",$G2664),AllocFactorMatrix,(I$4+1),FALSE)*$E2671</f>
        <v>1751395.5623622579</v>
      </c>
      <c r="J2664" s="5">
        <f ca="1">VLOOKUP(CONCATENATE($F2664," ",$G2664),AllocFactorMatrix,(J$4+1),FALSE)*$E2671</f>
        <v>86577.740776187697</v>
      </c>
      <c r="K2664" s="5">
        <f ca="1">VLOOKUP(CONCATENATE($F2664," ",$G2664),AllocFactorMatrix,(K$4+1),FALSE)*$E2671</f>
        <v>317129.3026248645</v>
      </c>
      <c r="L2664" s="5">
        <f ca="1">VLOOKUP(CONCATENATE($F2664," ",$G2664),AllocFactorMatrix,(L$4+1),FALSE)*$E2671</f>
        <v>9982.1045114718036</v>
      </c>
      <c r="M2664" s="5">
        <f ca="1">VLOOKUP(CONCATENATE($F2664," ",$G2664),AllocFactorMatrix,(M$4+1),FALSE)*$E2671</f>
        <v>936.08982002443213</v>
      </c>
      <c r="N2664" s="5">
        <f t="shared" ca="1" si="1357"/>
        <v>328047.49695636076</v>
      </c>
      <c r="O2664" s="5">
        <f ca="1">VLOOKUP(CONCATENATE($F2664," ",$G2664),AllocFactorMatrix,(O$4+1),FALSE)*$E2671</f>
        <v>241067.60287118083</v>
      </c>
      <c r="P2664" s="5">
        <f ca="1">VLOOKUP(CONCATENATE($F2664," ",$G2664),AllocFactorMatrix,(P$4+1),FALSE)*$E2671</f>
        <v>44917.917665945912</v>
      </c>
      <c r="Q2664" s="5">
        <f ca="1">VLOOKUP(CONCATENATE($F2664," ",$G2664),AllocFactorMatrix,(Q$4+1),FALSE)*$E2671</f>
        <v>20297.570621592451</v>
      </c>
      <c r="R2664" s="5">
        <f ca="1">VLOOKUP(CONCATENATE($F2664," ",$G2664),AllocFactorMatrix,(R$4+1),FALSE)*$E2671</f>
        <v>912.7590620464</v>
      </c>
      <c r="S2664" s="5">
        <f ca="1">SUBTOTAL(9,O2664:R2664)</f>
        <v>307195.85022076563</v>
      </c>
      <c r="T2664" s="5">
        <f ca="1">VLOOKUP(CONCATENATE($F2664," ",$G2664),AllocFactorMatrix,(T$4+1),FALSE)*$E2671</f>
        <v>8421.1088240874105</v>
      </c>
      <c r="U2664" s="5">
        <f ca="1">VLOOKUP(CONCATENATE($F2664," ",$G2664),AllocFactorMatrix,(U$4+1),FALSE)*$E2671</f>
        <v>137810.01110214938</v>
      </c>
      <c r="V2664" s="5">
        <f ca="1">VLOOKUP(CONCATENATE($F2664," ",$G2664),AllocFactorMatrix,(V$4+1),FALSE)*$E2671</f>
        <v>728329.7809217578</v>
      </c>
      <c r="W2664" s="5">
        <f ca="1">VLOOKUP(CONCATENATE($F2664," ",$G2664),AllocFactorMatrix,(W$4+1),FALSE)*$E2671</f>
        <v>131524.28690445385</v>
      </c>
      <c r="X2664" s="5">
        <f ca="1">SUBTOTAL(9,T2664:W2664)</f>
        <v>1006085.1877524485</v>
      </c>
      <c r="Y2664" s="5">
        <f ca="1">VLOOKUP(CONCATENATE($F2664," ",$G2664),AllocFactorMatrix,(Y$4+1),FALSE)*$E2671</f>
        <v>74031.478315542117</v>
      </c>
      <c r="Z2664" s="5">
        <f ca="1">VLOOKUP(CONCATENATE($F2664," ",$G2664),AllocFactorMatrix,(Z$4+1),FALSE)*$E2671</f>
        <v>1239.9989635758259</v>
      </c>
      <c r="AA2664" s="5">
        <f t="shared" ca="1" si="1358"/>
        <v>75271.477279117942</v>
      </c>
      <c r="AB2664" s="5">
        <f ca="1">VLOOKUP(CONCATENATE($F2664," ",$G2664),AllocFactorMatrix,(AB$4+1),FALSE)*$E2671</f>
        <v>960.6683532191546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1884511.2943754569</v>
      </c>
      <c r="I2665" s="5">
        <f ca="1">VLOOKUP(CONCATENATE($F2665," ",$G2665),AllocFactorMatrix,(I$4+1),FALSE)*$E2671</f>
        <v>928278.20893326646</v>
      </c>
      <c r="J2665" s="5">
        <f ca="1">VLOOKUP(CONCATENATE($F2665," ",$G2665),AllocFactorMatrix,(J$4+1),FALSE)*$E2671</f>
        <v>45888.108813527331</v>
      </c>
      <c r="K2665" s="5">
        <f ca="1">VLOOKUP(CONCATENATE($F2665," ",$G2665),AllocFactorMatrix,(K$4+1),FALSE)*$E2671</f>
        <v>168085.51270039976</v>
      </c>
      <c r="L2665" s="5">
        <f ca="1">VLOOKUP(CONCATENATE($F2665," ",$G2665),AllocFactorMatrix,(L$4+1),FALSE)*$E2671</f>
        <v>5290.7351693843775</v>
      </c>
      <c r="M2665" s="5">
        <f ca="1">VLOOKUP(CONCATENATE($F2665," ",$G2665),AllocFactorMatrix,(M$4+1),FALSE)*$E2671</f>
        <v>496.14821471907459</v>
      </c>
      <c r="N2665" s="5">
        <f t="shared" ca="1" si="1357"/>
        <v>173872.39608450321</v>
      </c>
      <c r="O2665" s="5">
        <f ca="1">VLOOKUP(CONCATENATE($F2665," ",$G2665),AllocFactorMatrix,(O$4+1),FALSE)*$E2671</f>
        <v>127771.13716290759</v>
      </c>
      <c r="P2665" s="5">
        <f ca="1">VLOOKUP(CONCATENATE($F2665," ",$G2665),AllocFactorMatrix,(P$4+1),FALSE)*$E2671</f>
        <v>23807.485331136035</v>
      </c>
      <c r="Q2665" s="5">
        <f ca="1">VLOOKUP(CONCATENATE($F2665," ",$G2665),AllocFactorMatrix,(Q$4+1),FALSE)*$E2671</f>
        <v>10758.159325752082</v>
      </c>
      <c r="R2665" s="5">
        <f ca="1">VLOOKUP(CONCATENATE($F2665," ",$G2665),AllocFactorMatrix,(R$4+1),FALSE)*$E2671</f>
        <v>483.78239931202177</v>
      </c>
      <c r="S2665" s="5">
        <f t="shared" ref="S2665:S2671" ca="1" si="1361">SUBTOTAL(9,O2665:R2665)</f>
        <v>162820.56421910771</v>
      </c>
      <c r="T2665" s="5">
        <f ca="1">VLOOKUP(CONCATENATE($F2665," ",$G2665),AllocFactorMatrix,(T$4+1),FALSE)*$E2671</f>
        <v>4463.3730862674729</v>
      </c>
      <c r="U2665" s="5">
        <f ca="1">VLOOKUP(CONCATENATE($F2665," ",$G2665),AllocFactorMatrix,(U$4+1),FALSE)*$E2671</f>
        <v>73042.340079035013</v>
      </c>
      <c r="V2665" s="5">
        <f ca="1">VLOOKUP(CONCATENATE($F2665," ",$G2665),AllocFactorMatrix,(V$4+1),FALSE)*$E2671</f>
        <v>386030.81969381223</v>
      </c>
      <c r="W2665" s="5">
        <f ca="1">VLOOKUP(CONCATENATE($F2665," ",$G2665),AllocFactorMatrix,(W$4+1),FALSE)*$E2671</f>
        <v>69710.767860012551</v>
      </c>
      <c r="X2665" s="5">
        <f t="shared" ref="X2665:X2671" ca="1" si="1362">SUBTOTAL(9,T2665:W2665)</f>
        <v>533247.30071912729</v>
      </c>
      <c r="Y2665" s="5">
        <f ca="1">VLOOKUP(CONCATENATE($F2665," ",$G2665),AllocFactorMatrix,(Y$4+1),FALSE)*$E2671</f>
        <v>39238.313475422066</v>
      </c>
      <c r="Z2665" s="5">
        <f ca="1">VLOOKUP(CONCATENATE($F2665," ",$G2665),AllocFactorMatrix,(Z$4+1),FALSE)*$E2671</f>
        <v>657.22675203923404</v>
      </c>
      <c r="AA2665" s="5">
        <f t="shared" ca="1" si="1358"/>
        <v>39895.540227461301</v>
      </c>
      <c r="AB2665" s="5">
        <f ca="1">VLOOKUP(CONCATENATE($F2665," ",$G2665),AllocFactorMatrix,(AB$4+1),FALSE)*$E2671</f>
        <v>509.17537846352883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201548.78151605907</v>
      </c>
      <c r="J2666" s="5">
        <f ca="1">VLOOKUP(CONCATENATE($F2666," ",$G2666),AllocFactorMatrix,(J$4+1),FALSE)*$E2671</f>
        <v>9727.0078530738047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1093.0519519230552</v>
      </c>
      <c r="M2666" s="5">
        <f ca="1">VLOOKUP(CONCATENATE($F2666," ",$G2666),AllocFactorMatrix,(M$4+1),FALSE)*$E2671</f>
        <v>136.13383982060583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26734.962389638666</v>
      </c>
      <c r="P2666" s="5">
        <f ca="1">VLOOKUP(CONCATENATE($F2666," ",$G2666),AllocFactorMatrix,(P$4+1),FALSE)*$E2671</f>
        <v>4969.9983257528193</v>
      </c>
      <c r="Q2666" s="5">
        <f ca="1">VLOOKUP(CONCATENATE($F2666," ",$G2666),AllocFactorMatrix,(Q$4+1),FALSE)*$E2671</f>
        <v>2957.2082232701327</v>
      </c>
      <c r="R2666" s="5">
        <f ca="1">VLOOKUP(CONCATENATE($F2666," ",$G2666),AllocFactorMatrix,(R$4+1),FALSE)*$E2671</f>
        <v>0</v>
      </c>
      <c r="S2666" s="5">
        <f t="shared" ca="1" si="1361"/>
        <v>34662.16893866162</v>
      </c>
      <c r="T2666" s="5">
        <f ca="1">VLOOKUP(CONCATENATE($F2666," ",$G2666),AllocFactorMatrix,(T$4+1),FALSE)*$E2671</f>
        <v>933.5389812980269</v>
      </c>
      <c r="U2666" s="5">
        <f ca="1">VLOOKUP(CONCATENATE($F2666," ",$G2666),AllocFactorMatrix,(U$4+1),FALSE)*$E2671</f>
        <v>15282.566122945551</v>
      </c>
      <c r="V2666" s="5">
        <f ca="1">VLOOKUP(CONCATENATE($F2666," ",$G2666),AllocFactorMatrix,(V$4+1),FALSE)*$E2671</f>
        <v>106468.79523487677</v>
      </c>
      <c r="W2666" s="5">
        <f ca="1">VLOOKUP(CONCATENATE($F2666," ",$G2666),AllocFactorMatrix,(W$4+1),FALSE)*$E2671</f>
        <v>0</v>
      </c>
      <c r="X2666" s="5">
        <f t="shared" ca="1" si="1362"/>
        <v>122684.90033912034</v>
      </c>
      <c r="Y2666" s="5">
        <f ca="1">VLOOKUP(CONCATENATE($F2666," ",$G2666),AllocFactorMatrix,(Y$4+1),FALSE)*$E2671</f>
        <v>8046.4404103231764</v>
      </c>
      <c r="Z2666" s="5">
        <f ca="1">VLOOKUP(CONCATENATE($F2666," ",$G2666),AllocFactorMatrix,(Z$4+1),FALSE)*$E2671</f>
        <v>134.13438024613674</v>
      </c>
      <c r="AA2666" s="5">
        <f t="shared" ca="1" si="1358"/>
        <v>8180.5747905693133</v>
      </c>
      <c r="AB2666" s="5">
        <f ca="1">VLOOKUP(CONCATENATE($F2666," ",$G2666),AllocFactorMatrix,(AB$4+1),FALSE)*$E2671</f>
        <v>107.44925243273651</v>
      </c>
      <c r="AC2666" s="5">
        <f ca="1">VLOOKUP(CONCATENATE($F2666," ",$G2666),AllocFactorMatrix,(AC$4+1),FALSE)*$E2671</f>
        <v>365.35042862954276</v>
      </c>
      <c r="AD2666" s="5">
        <f ca="1">VLOOKUP(CONCATENATE($F2666," ",$G2666),AllocFactorMatrix,(AD$4+1),FALSE)*$E2671</f>
        <v>78.757838702458415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1899428.2872380139</v>
      </c>
      <c r="I2667" s="5">
        <f ca="1">VLOOKUP(CONCATENATE($F2667," ",$G2667),AllocFactorMatrix,(I$4+1),FALSE)*$E2671</f>
        <v>1269468.9359793202</v>
      </c>
      <c r="J2667" s="5">
        <f ca="1">VLOOKUP(CONCATENATE($F2667," ",$G2667),AllocFactorMatrix,(J$4+1),FALSE)*$E2671</f>
        <v>59839.451646515401</v>
      </c>
      <c r="K2667" s="5">
        <f ca="1">VLOOKUP(CONCATENATE($F2667," ",$G2667),AllocFactorMatrix,(K$4+1),FALSE)*$E2671</f>
        <v>217280.7214767886</v>
      </c>
      <c r="L2667" s="5">
        <f ca="1">VLOOKUP(CONCATENATE($F2667," ",$G2667),AllocFactorMatrix,(L$4+1),FALSE)*$E2671</f>
        <v>6715.1048994286957</v>
      </c>
      <c r="M2667" s="5">
        <f ca="1">VLOOKUP(CONCATENATE($F2667," ",$G2667),AllocFactorMatrix,(M$4+1),FALSE)*$E2671</f>
        <v>0</v>
      </c>
      <c r="N2667" s="5">
        <f t="shared" ca="1" si="1357"/>
        <v>223995.8263762173</v>
      </c>
      <c r="O2667" s="5">
        <f ca="1">VLOOKUP(CONCATENATE($F2667," ",$G2667),AllocFactorMatrix,(O$4+1),FALSE)*$E2671</f>
        <v>162922.5636847229</v>
      </c>
      <c r="P2667" s="5">
        <f ca="1">VLOOKUP(CONCATENATE($F2667," ",$G2667),AllocFactorMatrix,(P$4+1),FALSE)*$E2671</f>
        <v>30344.338449993462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193266.90213471637</v>
      </c>
      <c r="T2667" s="5">
        <f ca="1">VLOOKUP(CONCATENATE($F2667," ",$G2667),AllocFactorMatrix,(T$4+1),FALSE)*$E2671</f>
        <v>5808.0889938164901</v>
      </c>
      <c r="U2667" s="5">
        <f ca="1">VLOOKUP(CONCATENATE($F2667," ",$G2667),AllocFactorMatrix,(U$4+1),FALSE)*$E2671</f>
        <v>93671.33265872109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99479.421652537581</v>
      </c>
      <c r="Y2667" s="5">
        <f ca="1">VLOOKUP(CONCATENATE($F2667," ",$G2667),AllocFactorMatrix,(Y$4+1),FALSE)*$E2671</f>
        <v>49128.640157560883</v>
      </c>
      <c r="Z2667" s="5">
        <f ca="1">VLOOKUP(CONCATENATE($F2667," ",$G2667),AllocFactorMatrix,(Z$4+1),FALSE)*$E2671</f>
        <v>819.65803251446903</v>
      </c>
      <c r="AA2667" s="5">
        <f t="shared" ca="1" si="1358"/>
        <v>49948.298190075351</v>
      </c>
      <c r="AB2667" s="5">
        <f ca="1">VLOOKUP(CONCATENATE($F2667," ",$G2667),AllocFactorMatrix,(AB$4+1),FALSE)*$E2671</f>
        <v>664.06034644247165</v>
      </c>
      <c r="AC2667" s="5">
        <f ca="1">VLOOKUP(CONCATENATE($F2667," ",$G2667),AllocFactorMatrix,(AC$4+1),FALSE)*$E2671</f>
        <v>2274.9784892910907</v>
      </c>
      <c r="AD2667" s="5">
        <f ca="1">VLOOKUP(CONCATENATE($F2667," ",$G2667),AllocFactorMatrix,(AD$4+1),FALSE)*$E2671</f>
        <v>490.41242289831013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977417.85116137296</v>
      </c>
      <c r="I2668" s="5">
        <f ca="1">VLOOKUP(CONCATENATE($F2668," ",$G2668),AllocFactorMatrix,(I$4+1),FALSE)*$E2671</f>
        <v>730816.74613682285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106312.3670600094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106312.3670600094</v>
      </c>
      <c r="O2668" s="5">
        <f ca="1">VLOOKUP(CONCATENATE($F2668," ",$G2668),AllocFactorMatrix,(O$4+1),FALSE)*$E2671</f>
        <v>67742.654083676854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67742.654083676854</v>
      </c>
      <c r="T2668" s="5">
        <f ca="1">VLOOKUP(CONCATENATE($F2668," ",$G2668),AllocFactorMatrix,(T$4+1),FALSE)*$E2671</f>
        <v>1831.6192513840826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1831.6192513840826</v>
      </c>
      <c r="Y2668" s="5">
        <f ca="1">VLOOKUP(CONCATENATE($F2668," ",$G2668),AllocFactorMatrix,(Y$4+1),FALSE)*$E2671</f>
        <v>24986.477794834114</v>
      </c>
      <c r="Z2668" s="5">
        <f ca="1">VLOOKUP(CONCATENATE($F2668," ",$G2668),AllocFactorMatrix,(Z$4+1),FALSE)*$E2671</f>
        <v>0</v>
      </c>
      <c r="AA2668" s="5">
        <f t="shared" ca="1" si="1358"/>
        <v>24986.477794834114</v>
      </c>
      <c r="AB2668" s="5">
        <f ca="1">VLOOKUP(CONCATENATE($F2668," ",$G2668),AllocFactorMatrix,(AB$4+1),FALSE)*$E2671</f>
        <v>259.2854838619935</v>
      </c>
      <c r="AC2668" s="5">
        <f ca="1">VLOOKUP(CONCATENATE($F2668," ",$G2668),AllocFactorMatrix,(AC$4+1),FALSE)*$E2671</f>
        <v>8803.7394289756903</v>
      </c>
      <c r="AD2668" s="5">
        <f ca="1">VLOOKUP(CONCATENATE($F2668," ",$G2668),AllocFactorMatrix,(AD$4+1),FALSE)*$E2671</f>
        <v>1432.0536724070103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30042.776138221092</v>
      </c>
      <c r="I2669" s="5">
        <f ca="1">VLOOKUP(CONCATENATE($F2669," ",$G2669),AllocFactorMatrix,(I$4+1),FALSE)*$E2671</f>
        <v>11272.863428082559</v>
      </c>
      <c r="J2669" s="5">
        <f ca="1">VLOOKUP(CONCATENATE($F2669," ",$G2669),AllocFactorMatrix,(J$4+1),FALSE)*$E2671</f>
        <v>730.55439306924393</v>
      </c>
      <c r="K2669" s="5">
        <f ca="1">VLOOKUP(CONCATENATE($F2669," ",$G2669),AllocFactorMatrix,(K$4+1),FALSE)*$E2671</f>
        <v>2451.08918356919</v>
      </c>
      <c r="L2669" s="5">
        <f ca="1">VLOOKUP(CONCATENATE($F2669," ",$G2669),AllocFactorMatrix,(L$4+1),FALSE)*$E2671</f>
        <v>77.901178798379902</v>
      </c>
      <c r="M2669" s="5">
        <f ca="1">VLOOKUP(CONCATENATE($F2669," ",$G2669),AllocFactorMatrix,(M$4+1),FALSE)*$E2671</f>
        <v>7.1815780040737325</v>
      </c>
      <c r="N2669" s="5">
        <f t="shared" ca="1" si="1357"/>
        <v>2536.1719403716438</v>
      </c>
      <c r="O2669" s="5">
        <f ca="1">VLOOKUP(CONCATENATE($F2669," ",$G2669),AllocFactorMatrix,(O$4+1),FALSE)*$E2671</f>
        <v>2234.6922093417934</v>
      </c>
      <c r="P2669" s="5">
        <f ca="1">VLOOKUP(CONCATENATE($F2669," ",$G2669),AllocFactorMatrix,(P$4+1),FALSE)*$E2671</f>
        <v>414.2689364112631</v>
      </c>
      <c r="Q2669" s="5">
        <f ca="1">VLOOKUP(CONCATENATE($F2669," ",$G2669),AllocFactorMatrix,(Q$4+1),FALSE)*$E2671</f>
        <v>188.23320110787344</v>
      </c>
      <c r="R2669" s="5">
        <f ca="1">VLOOKUP(CONCATENATE($F2669," ",$G2669),AllocFactorMatrix,(R$4+1),FALSE)*$E2671</f>
        <v>8.7216231522300713</v>
      </c>
      <c r="S2669" s="5">
        <f t="shared" ca="1" si="1361"/>
        <v>2845.9159700131599</v>
      </c>
      <c r="T2669" s="5">
        <f ca="1">VLOOKUP(CONCATENATE($F2669," ",$G2669),AllocFactorMatrix,(T$4+1),FALSE)*$E2671</f>
        <v>85.637640195239271</v>
      </c>
      <c r="U2669" s="5">
        <f ca="1">VLOOKUP(CONCATENATE($F2669," ",$G2669),AllocFactorMatrix,(U$4+1),FALSE)*$E2671</f>
        <v>1503.6686698255269</v>
      </c>
      <c r="V2669" s="5">
        <f ca="1">VLOOKUP(CONCATENATE($F2669," ",$G2669),AllocFactorMatrix,(V$4+1),FALSE)*$E2671</f>
        <v>8537.206415818302</v>
      </c>
      <c r="W2669" s="5">
        <f ca="1">VLOOKUP(CONCATENATE($F2669," ",$G2669),AllocFactorMatrix,(W$4+1),FALSE)*$E2671</f>
        <v>1619.7078675174896</v>
      </c>
      <c r="X2669" s="5">
        <f t="shared" ca="1" si="1362"/>
        <v>11746.220593356556</v>
      </c>
      <c r="Y2669" s="5">
        <f ca="1">VLOOKUP(CONCATENATE($F2669," ",$G2669),AllocFactorMatrix,(Y$4+1),FALSE)*$E2671</f>
        <v>605.4454808873312</v>
      </c>
      <c r="Z2669" s="5">
        <f ca="1">VLOOKUP(CONCATENATE($F2669," ",$G2669),AllocFactorMatrix,(Z$4+1),FALSE)*$E2671</f>
        <v>9.8556872552205022</v>
      </c>
      <c r="AA2669" s="5">
        <f t="shared" ca="1" si="1358"/>
        <v>615.30116814255166</v>
      </c>
      <c r="AB2669" s="5">
        <f ca="1">VLOOKUP(CONCATENATE($F2669," ",$G2669),AllocFactorMatrix,(AB$4+1),FALSE)*$E2671</f>
        <v>10.993226337918189</v>
      </c>
      <c r="AC2669" s="5">
        <f ca="1">VLOOKUP(CONCATENATE($F2669," ",$G2669),AllocFactorMatrix,(AC$4+1),FALSE)*$E2671</f>
        <v>237.71379873412425</v>
      </c>
      <c r="AD2669" s="5">
        <f ca="1">VLOOKUP(CONCATENATE($F2669," ",$G2669),AllocFactorMatrix,(AD$4+1),FALSE)*$E2671</f>
        <v>47.041620113336457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470515.25167387928</v>
      </c>
      <c r="I2670" s="5">
        <f ca="1">VLOOKUP(CONCATENATE($F2670," ",$G2670),AllocFactorMatrix,(I$4+1),FALSE)*$E2671</f>
        <v>220031.11928977293</v>
      </c>
      <c r="J2670" s="5">
        <f ca="1">VLOOKUP(CONCATENATE($F2670," ",$G2670),AllocFactorMatrix,(J$4+1),FALSE)*$E2671</f>
        <v>57644.510191389309</v>
      </c>
      <c r="K2670" s="5">
        <f ca="1">VLOOKUP(CONCATENATE($F2670," ",$G2670),AllocFactorMatrix,(K$4+1),FALSE)*$E2671</f>
        <v>16363.624166407655</v>
      </c>
      <c r="L2670" s="5">
        <f ca="1">VLOOKUP(CONCATENATE($F2670," ",$G2670),AllocFactorMatrix,(L$4+1),FALSE)*$E2671</f>
        <v>5282.0874014958727</v>
      </c>
      <c r="M2670" s="5">
        <f ca="1">VLOOKUP(CONCATENATE($F2670," ",$G2670),AllocFactorMatrix,(M$4+1),FALSE)*$E2671</f>
        <v>857.38915944231371</v>
      </c>
      <c r="N2670" s="5">
        <f t="shared" ca="1" si="1357"/>
        <v>22503.100727345842</v>
      </c>
      <c r="O2670" s="5">
        <f ca="1">VLOOKUP(CONCATENATE($F2670," ",$G2670),AllocFactorMatrix,(O$4+1),FALSE)*$E2671</f>
        <v>4643.75818186988</v>
      </c>
      <c r="P2670" s="5">
        <f ca="1">VLOOKUP(CONCATENATE($F2670," ",$G2670),AllocFactorMatrix,(P$4+1),FALSE)*$E2671</f>
        <v>1375.0744820052387</v>
      </c>
      <c r="Q2670" s="5">
        <f ca="1">VLOOKUP(CONCATENATE($F2670," ",$G2670),AllocFactorMatrix,(Q$4+1),FALSE)*$E2671</f>
        <v>2986.9876050991306</v>
      </c>
      <c r="R2670" s="5">
        <f ca="1">VLOOKUP(CONCATENATE($F2670," ",$G2670),AllocFactorMatrix,(R$4+1),FALSE)*$E2671</f>
        <v>524.8852405598858</v>
      </c>
      <c r="S2670" s="5">
        <f t="shared" ca="1" si="1361"/>
        <v>9530.7055095341366</v>
      </c>
      <c r="T2670" s="5">
        <f ca="1">VLOOKUP(CONCATENATE($F2670," ",$G2670),AllocFactorMatrix,(T$4+1),FALSE)*$E2671</f>
        <v>31.961405664820919</v>
      </c>
      <c r="U2670" s="5">
        <f ca="1">VLOOKUP(CONCATENATE($F2670," ",$G2670),AllocFactorMatrix,(U$4+1),FALSE)*$E2671</f>
        <v>815.80290190866572</v>
      </c>
      <c r="V2670" s="5">
        <f ca="1">VLOOKUP(CONCATENATE($F2670," ",$G2670),AllocFactorMatrix,(V$4+1),FALSE)*$E2671</f>
        <v>4392.6836225022998</v>
      </c>
      <c r="W2670" s="5">
        <f ca="1">VLOOKUP(CONCATENATE($F2670," ",$G2670),AllocFactorMatrix,(W$4+1),FALSE)*$E2671</f>
        <v>787.33656121207935</v>
      </c>
      <c r="X2670" s="5">
        <f t="shared" ca="1" si="1362"/>
        <v>6027.7844912878663</v>
      </c>
      <c r="Y2670" s="5">
        <f ca="1">VLOOKUP(CONCATENATE($F2670," ",$G2670),AllocFactorMatrix,(Y$4+1),FALSE)*$E2671</f>
        <v>1285.5099779204327</v>
      </c>
      <c r="Z2670" s="5">
        <f ca="1">VLOOKUP(CONCATENATE($F2670," ",$G2670),AllocFactorMatrix,(Z$4+1),FALSE)*$E2671</f>
        <v>23.303578050973805</v>
      </c>
      <c r="AA2670" s="5">
        <f t="shared" ca="1" si="1358"/>
        <v>1308.8135559714065</v>
      </c>
      <c r="AB2670" s="5">
        <f ca="1">VLOOKUP(CONCATENATE($F2670," ",$G2670),AllocFactorMatrix,(AB$4+1),FALSE)*$E2671</f>
        <v>24.13110891005568</v>
      </c>
      <c r="AC2670" s="5">
        <f ca="1">VLOOKUP(CONCATENATE($F2670," ",$G2670),AllocFactorMatrix,(AC$4+1),FALSE)*$E2671</f>
        <v>136705.63787908983</v>
      </c>
      <c r="AD2670" s="5">
        <f ca="1">VLOOKUP(CONCATENATE($F2670," ",$G2670),AllocFactorMatrix,(AD$4+1),FALSE)*$E2671</f>
        <v>16739.448920577826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9231420.0000000019</v>
      </c>
      <c r="I2671" s="5">
        <f ca="1">VLOOKUP(CONCATENATE($F2671," ",$G2671),AllocFactorMatrix,(I$4+1),FALSE)*$E2671</f>
        <v>5112812.2176455827</v>
      </c>
      <c r="J2671" s="5">
        <f ca="1">VLOOKUP(CONCATENATE($F2671," ",$G2671),AllocFactorMatrix,(J$4+1),FALSE)*$E2671</f>
        <v>295640.28192316368</v>
      </c>
      <c r="K2671" s="5">
        <f ca="1">VLOOKUP(CONCATENATE($F2671," ",$G2671),AllocFactorMatrix,(K$4+1),FALSE)*$E2671</f>
        <v>863008.99617574527</v>
      </c>
      <c r="L2671" s="5">
        <f ca="1">VLOOKUP(CONCATENATE($F2671," ",$G2671),AllocFactorMatrix,(L$4+1),FALSE)*$E2671</f>
        <v>28440.985112502181</v>
      </c>
      <c r="M2671" s="5">
        <f ca="1">VLOOKUP(CONCATENATE($F2671," ",$G2671),AllocFactorMatrix,(M$4+1),FALSE)*$E2671</f>
        <v>2432.9426120104999</v>
      </c>
      <c r="N2671" s="5">
        <f t="shared" ca="1" si="1357"/>
        <v>893882.92390025803</v>
      </c>
      <c r="O2671" s="5">
        <f ca="1">VLOOKUP(CONCATENATE($F2671," ",$G2671),AllocFactorMatrix,(O$4+1),FALSE)*$E2671</f>
        <v>633117.37058333855</v>
      </c>
      <c r="P2671" s="5">
        <f ca="1">VLOOKUP(CONCATENATE($F2671," ",$G2671),AllocFactorMatrix,(P$4+1),FALSE)*$E2671</f>
        <v>105829.08319124472</v>
      </c>
      <c r="Q2671" s="5">
        <f ca="1">VLOOKUP(CONCATENATE($F2671," ",$G2671),AllocFactorMatrix,(Q$4+1),FALSE)*$E2671</f>
        <v>37188.158976821665</v>
      </c>
      <c r="R2671" s="5">
        <f ca="1">VLOOKUP(CONCATENATE($F2671," ",$G2671),AllocFactorMatrix,(R$4+1),FALSE)*$E2671</f>
        <v>1930.1483250705376</v>
      </c>
      <c r="S2671" s="5">
        <f t="shared" ca="1" si="1361"/>
        <v>778064.76107647549</v>
      </c>
      <c r="T2671" s="5">
        <f ca="1">VLOOKUP(CONCATENATE($F2671," ",$G2671),AllocFactorMatrix,(T$4+1),FALSE)*$E2671</f>
        <v>21575.32818271354</v>
      </c>
      <c r="U2671" s="5">
        <f ca="1">VLOOKUP(CONCATENATE($F2671," ",$G2671),AllocFactorMatrix,(U$4+1),FALSE)*$E2671</f>
        <v>322125.72153458523</v>
      </c>
      <c r="V2671" s="5">
        <f ca="1">VLOOKUP(CONCATENATE($F2671," ",$G2671),AllocFactorMatrix,(V$4+1),FALSE)*$E2671</f>
        <v>1233759.2858887673</v>
      </c>
      <c r="W2671" s="5">
        <f ca="1">VLOOKUP(CONCATENATE($F2671," ",$G2671),AllocFactorMatrix,(W$4+1),FALSE)*$E2671</f>
        <v>203642.09919319599</v>
      </c>
      <c r="X2671" s="5">
        <f t="shared" ca="1" si="1362"/>
        <v>1781102.4347992621</v>
      </c>
      <c r="Y2671" s="5">
        <f ca="1">VLOOKUP(CONCATENATE($F2671," ",$G2671),AllocFactorMatrix,(Y$4+1),FALSE)*$E2671</f>
        <v>197322.3056124901</v>
      </c>
      <c r="Z2671" s="5">
        <f ca="1">VLOOKUP(CONCATENATE($F2671," ",$G2671),AllocFactorMatrix,(Z$4+1),FALSE)*$E2671</f>
        <v>2884.1773936818599</v>
      </c>
      <c r="AA2671" s="5">
        <f t="shared" ca="1" si="1358"/>
        <v>200206.48300617197</v>
      </c>
      <c r="AB2671" s="5">
        <f ca="1">VLOOKUP(CONCATENATE($F2671," ",$G2671),AllocFactorMatrix,(AB$4+1),FALSE)*$E2671</f>
        <v>2535.7631496678587</v>
      </c>
      <c r="AC2671" s="5">
        <f ca="1">VLOOKUP(CONCATENATE($F2671," ",$G2671),AllocFactorMatrix,(AC$4+1),FALSE)*$E2671</f>
        <v>148387.42002472031</v>
      </c>
      <c r="AD2671" s="5">
        <f ca="1">VLOOKUP(CONCATENATE($F2671," ",$G2671),AllocFactorMatrix,(AD$4+1),FALSE)*$E2671</f>
        <v>18787.714474698943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1902203.0937125052</v>
      </c>
      <c r="I2672" s="5">
        <f ca="1">VLOOKUP(CONCATENATE($F2672," ",$G2672),AllocFactorMatrix,(I$4+1),FALSE)*$E2679</f>
        <v>936992.88835727284</v>
      </c>
      <c r="J2672" s="5">
        <f ca="1">VLOOKUP(CONCATENATE($F2672," ",$G2672),AllocFactorMatrix,(J$4+1),FALSE)*$E2679</f>
        <v>46318.906556957438</v>
      </c>
      <c r="K2672" s="5">
        <f ca="1">VLOOKUP(CONCATENATE($F2672," ",$G2672),AllocFactorMatrix,(K$4+1),FALSE)*$E2679</f>
        <v>169663.50014522736</v>
      </c>
      <c r="L2672" s="5">
        <f ca="1">VLOOKUP(CONCATENATE($F2672," ",$G2672),AllocFactorMatrix,(L$4+1),FALSE)*$E2679</f>
        <v>5340.4046116644922</v>
      </c>
      <c r="M2672" s="5">
        <f ca="1">VLOOKUP(CONCATENATE($F2672," ",$G2672),AllocFactorMatrix,(M$4+1),FALSE)*$E2679</f>
        <v>500.80605608221327</v>
      </c>
      <c r="N2672" s="5">
        <f t="shared" ref="N2672:N2679" ca="1" si="1364">SUBTOTAL(9,K2672:M2672)</f>
        <v>175504.71081297408</v>
      </c>
      <c r="O2672" s="5">
        <f ca="1">VLOOKUP(CONCATENATE($F2672," ",$G2672),AllocFactorMatrix,(O$4+1),FALSE)*$E2679</f>
        <v>128970.65309390746</v>
      </c>
      <c r="P2672" s="5">
        <f ca="1">VLOOKUP(CONCATENATE($F2672," ",$G2672),AllocFactorMatrix,(P$4+1),FALSE)*$E2679</f>
        <v>24030.990095716261</v>
      </c>
      <c r="Q2672" s="5">
        <f ca="1">VLOOKUP(CONCATENATE($F2672," ",$G2672),AllocFactorMatrix,(Q$4+1),FALSE)*$E2679</f>
        <v>10859.156967207058</v>
      </c>
      <c r="R2672" s="5">
        <f ca="1">VLOOKUP(CONCATENATE($F2672," ",$G2672),AllocFactorMatrix,(R$4+1),FALSE)*$E2679</f>
        <v>488.32415035218202</v>
      </c>
      <c r="S2672" s="5">
        <f ca="1">SUBTOTAL(9,O2672:R2672)</f>
        <v>164349.12430718297</v>
      </c>
      <c r="T2672" s="5">
        <f ca="1">VLOOKUP(CONCATENATE($F2672," ",$G2672),AllocFactorMatrix,(T$4+1),FALSE)*$E2679</f>
        <v>4505.2752501039558</v>
      </c>
      <c r="U2672" s="5">
        <f ca="1">VLOOKUP(CONCATENATE($F2672," ",$G2672),AllocFactorMatrix,(U$4+1),FALSE)*$E2679</f>
        <v>73728.061850851154</v>
      </c>
      <c r="V2672" s="5">
        <f ca="1">VLOOKUP(CONCATENATE($F2672," ",$G2672),AllocFactorMatrix,(V$4+1),FALSE)*$E2679</f>
        <v>389654.87852557551</v>
      </c>
      <c r="W2672" s="5">
        <f ca="1">VLOOKUP(CONCATENATE($F2672," ",$G2672),AllocFactorMatrix,(W$4+1),FALSE)*$E2679</f>
        <v>70365.212818921427</v>
      </c>
      <c r="X2672" s="5">
        <f ca="1">SUBTOTAL(9,T2672:W2672)</f>
        <v>538253.42844545201</v>
      </c>
      <c r="Y2672" s="5">
        <f ca="1">VLOOKUP(CONCATENATE($F2672," ",$G2672),AllocFactorMatrix,(Y$4+1),FALSE)*$E2679</f>
        <v>39606.682914439625</v>
      </c>
      <c r="Z2672" s="5">
        <f ca="1">VLOOKUP(CONCATENATE($F2672," ",$G2672),AllocFactorMatrix,(Z$4+1),FALSE)*$E2679</f>
        <v>663.39679933516766</v>
      </c>
      <c r="AA2672" s="5">
        <f t="shared" ref="AA2672:AA2679" ca="1" si="1365">SUBTOTAL(9,Y2672:Z2672)</f>
        <v>40270.079713774794</v>
      </c>
      <c r="AB2672" s="5">
        <f ca="1">VLOOKUP(CONCATENATE($F2672," ",$G2672),AllocFactorMatrix,(AB$4+1),FALSE)*$E2679</f>
        <v>513.95551889040132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1008209.5209132032</v>
      </c>
      <c r="I2673" s="5">
        <f ca="1">VLOOKUP(CONCATENATE($F2673," ",$G2673),AllocFactorMatrix,(I$4+1),FALSE)*$E2679</f>
        <v>496626.8608185444</v>
      </c>
      <c r="J2673" s="5">
        <f ca="1">VLOOKUP(CONCATENATE($F2673," ",$G2673),AllocFactorMatrix,(J$4+1),FALSE)*$E2679</f>
        <v>24550.040289268676</v>
      </c>
      <c r="K2673" s="5">
        <f ca="1">VLOOKUP(CONCATENATE($F2673," ",$G2673),AllocFactorMatrix,(K$4+1),FALSE)*$E2679</f>
        <v>89925.390597503661</v>
      </c>
      <c r="L2673" s="5">
        <f ca="1">VLOOKUP(CONCATENATE($F2673," ",$G2673),AllocFactorMatrix,(L$4+1),FALSE)*$E2679</f>
        <v>2830.5320251059825</v>
      </c>
      <c r="M2673" s="5">
        <f ca="1">VLOOKUP(CONCATENATE($F2673," ",$G2673),AllocFactorMatrix,(M$4+1),FALSE)*$E2679</f>
        <v>265.43823608636791</v>
      </c>
      <c r="N2673" s="5">
        <f t="shared" ca="1" si="1364"/>
        <v>93021.360858696018</v>
      </c>
      <c r="O2673" s="5">
        <f ca="1">VLOOKUP(CONCATENATE($F2673," ",$G2673),AllocFactorMatrix,(O$4+1),FALSE)*$E2679</f>
        <v>68357.285716476603</v>
      </c>
      <c r="P2673" s="5">
        <f ca="1">VLOOKUP(CONCATENATE($F2673," ",$G2673),AllocFactorMatrix,(P$4+1),FALSE)*$E2679</f>
        <v>12736.953846597959</v>
      </c>
      <c r="Q2673" s="5">
        <f ca="1">VLOOKUP(CONCATENATE($F2673," ",$G2673),AllocFactorMatrix,(Q$4+1),FALSE)*$E2679</f>
        <v>5755.5922811908813</v>
      </c>
      <c r="R2673" s="5">
        <f ca="1">VLOOKUP(CONCATENATE($F2673," ",$G2673),AllocFactorMatrix,(R$4+1),FALSE)*$E2679</f>
        <v>258.82255123244528</v>
      </c>
      <c r="S2673" s="5">
        <f t="shared" ref="S2673:S2679" ca="1" si="1366">SUBTOTAL(9,O2673:R2673)</f>
        <v>87108.654395497884</v>
      </c>
      <c r="T2673" s="5">
        <f ca="1">VLOOKUP(CONCATENATE($F2673," ",$G2673),AllocFactorMatrix,(T$4+1),FALSE)*$E2679</f>
        <v>2387.8950762425425</v>
      </c>
      <c r="U2673" s="5">
        <f ca="1">VLOOKUP(CONCATENATE($F2673," ",$G2673),AllocFactorMatrix,(U$4+1),FALSE)*$E2679</f>
        <v>39077.496068745364</v>
      </c>
      <c r="V2673" s="5">
        <f ca="1">VLOOKUP(CONCATENATE($F2673," ",$G2673),AllocFactorMatrix,(V$4+1),FALSE)*$E2679</f>
        <v>206525.66474015947</v>
      </c>
      <c r="W2673" s="5">
        <f ca="1">VLOOKUP(CONCATENATE($F2673," ",$G2673),AllocFactorMatrix,(W$4+1),FALSE)*$E2679</f>
        <v>37295.112041197499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20992.413974153464</v>
      </c>
      <c r="Z2673" s="5">
        <f ca="1">VLOOKUP(CONCATENATE($F2673," ",$G2673),AllocFactorMatrix,(Z$4+1),FALSE)*$E2679</f>
        <v>351.61490980844212</v>
      </c>
      <c r="AA2673" s="5">
        <f t="shared" ca="1" si="1365"/>
        <v>21344.028883961906</v>
      </c>
      <c r="AB2673" s="5">
        <f ca="1">VLOOKUP(CONCATENATE($F2673," ",$G2673),AllocFactorMatrix,(AB$4+1),FALSE)*$E2679</f>
        <v>272.40774088947222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221473.36388641389</v>
      </c>
      <c r="I2674" s="5">
        <f ca="1">VLOOKUP(CONCATENATE($F2674," ",$G2674),AllocFactorMatrix,(I$4+1),FALSE)*$E2679</f>
        <v>107828.16800272303</v>
      </c>
      <c r="J2674" s="5">
        <f ca="1">VLOOKUP(CONCATENATE($F2674," ",$G2674),AllocFactorMatrix,(J$4+1),FALSE)*$E2679</f>
        <v>5203.9284438019695</v>
      </c>
      <c r="K2674" s="5">
        <f ca="1">VLOOKUP(CONCATENATE($F2674," ",$G2674),AllocFactorMatrix,(K$4+1),FALSE)*$E2679</f>
        <v>18931.637230476106</v>
      </c>
      <c r="L2674" s="5">
        <f ca="1">VLOOKUP(CONCATENATE($F2674," ",$G2674),AllocFactorMatrix,(L$4+1),FALSE)*$E2679</f>
        <v>584.78046168824142</v>
      </c>
      <c r="M2674" s="5">
        <f ca="1">VLOOKUP(CONCATENATE($F2674," ",$G2674),AllocFactorMatrix,(M$4+1),FALSE)*$E2679</f>
        <v>72.831313792202053</v>
      </c>
      <c r="N2674" s="5">
        <f t="shared" ca="1" si="1364"/>
        <v>19589.24900595655</v>
      </c>
      <c r="O2674" s="5">
        <f ca="1">VLOOKUP(CONCATENATE($F2674," ",$G2674),AllocFactorMatrix,(O$4+1),FALSE)*$E2679</f>
        <v>14303.147825613345</v>
      </c>
      <c r="P2674" s="5">
        <f ca="1">VLOOKUP(CONCATENATE($F2674," ",$G2674),AllocFactorMatrix,(P$4+1),FALSE)*$E2679</f>
        <v>2658.9384982207253</v>
      </c>
      <c r="Q2674" s="5">
        <f ca="1">VLOOKUP(CONCATENATE($F2674," ",$G2674),AllocFactorMatrix,(Q$4+1),FALSE)*$E2679</f>
        <v>1582.100088719211</v>
      </c>
      <c r="R2674" s="5">
        <f ca="1">VLOOKUP(CONCATENATE($F2674," ",$G2674),AllocFactorMatrix,(R$4+1),FALSE)*$E2679</f>
        <v>0</v>
      </c>
      <c r="S2674" s="5">
        <f t="shared" ca="1" si="1366"/>
        <v>18544.186412553281</v>
      </c>
      <c r="T2674" s="5">
        <f ca="1">VLOOKUP(CONCATENATE($F2674," ",$G2674),AllocFactorMatrix,(T$4+1),FALSE)*$E2679</f>
        <v>499.44136280711768</v>
      </c>
      <c r="U2674" s="5">
        <f ca="1">VLOOKUP(CONCATENATE($F2674," ",$G2674),AllocFactorMatrix,(U$4+1),FALSE)*$E2679</f>
        <v>8176.1402625319024</v>
      </c>
      <c r="V2674" s="5">
        <f ca="1">VLOOKUP(CONCATENATE($F2674," ",$G2674),AllocFactorMatrix,(V$4+1),FALSE)*$E2679</f>
        <v>56960.578244523276</v>
      </c>
      <c r="W2674" s="5">
        <f ca="1">VLOOKUP(CONCATENATE($F2674," ",$G2674),AllocFactorMatrix,(W$4+1),FALSE)*$E2679</f>
        <v>0</v>
      </c>
      <c r="X2674" s="5">
        <f t="shared" ca="1" si="1367"/>
        <v>65636.159869862298</v>
      </c>
      <c r="Y2674" s="5">
        <f ca="1">VLOOKUP(CONCATENATE($F2674," ",$G2674),AllocFactorMatrix,(Y$4+1),FALSE)*$E2679</f>
        <v>4304.828448288562</v>
      </c>
      <c r="Z2674" s="5">
        <f ca="1">VLOOKUP(CONCATENATE($F2674," ",$G2674),AllocFactorMatrix,(Z$4+1),FALSE)*$E2679</f>
        <v>71.76160718674025</v>
      </c>
      <c r="AA2674" s="5">
        <f t="shared" ca="1" si="1365"/>
        <v>4376.5900554753025</v>
      </c>
      <c r="AB2674" s="5">
        <f ca="1">VLOOKUP(CONCATENATE($F2674," ",$G2674),AllocFactorMatrix,(AB$4+1),FALSE)*$E2679</f>
        <v>57.485120753066681</v>
      </c>
      <c r="AC2674" s="5">
        <f ca="1">VLOOKUP(CONCATENATE($F2674," ",$G2674),AllocFactorMatrix,(AC$4+1),FALSE)*$E2679</f>
        <v>195.46169965306524</v>
      </c>
      <c r="AD2674" s="5">
        <f ca="1">VLOOKUP(CONCATENATE($F2674," ",$G2674),AllocFactorMatrix,(AD$4+1),FALSE)*$E2679</f>
        <v>42.135275635310123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1016190.0802615666</v>
      </c>
      <c r="I2675" s="5">
        <f ca="1">VLOOKUP(CONCATENATE($F2675," ",$G2675),AllocFactorMatrix,(I$4+1),FALSE)*$E2679</f>
        <v>679163.17168163799</v>
      </c>
      <c r="J2675" s="5">
        <f ca="1">VLOOKUP(CONCATENATE($F2675," ",$G2675),AllocFactorMatrix,(J$4+1),FALSE)*$E2679</f>
        <v>32013.978932525417</v>
      </c>
      <c r="K2675" s="5">
        <f ca="1">VLOOKUP(CONCATENATE($F2675," ",$G2675),AllocFactorMatrix,(K$4+1),FALSE)*$E2679</f>
        <v>116244.72230949831</v>
      </c>
      <c r="L2675" s="5">
        <f ca="1">VLOOKUP(CONCATENATE($F2675," ",$G2675),AllocFactorMatrix,(L$4+1),FALSE)*$E2679</f>
        <v>3592.5667910515876</v>
      </c>
      <c r="M2675" s="5">
        <f ca="1">VLOOKUP(CONCATENATE($F2675," ",$G2675),AllocFactorMatrix,(M$4+1),FALSE)*$E2679</f>
        <v>0</v>
      </c>
      <c r="N2675" s="5">
        <f t="shared" ca="1" si="1364"/>
        <v>119837.2891005499</v>
      </c>
      <c r="O2675" s="5">
        <f ca="1">VLOOKUP(CONCATENATE($F2675," ",$G2675),AllocFactorMatrix,(O$4+1),FALSE)*$E2679</f>
        <v>87163.223891933492</v>
      </c>
      <c r="P2675" s="5">
        <f ca="1">VLOOKUP(CONCATENATE($F2675," ",$G2675),AllocFactorMatrix,(P$4+1),FALSE)*$E2679</f>
        <v>16234.156315436108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103397.3802073696</v>
      </c>
      <c r="T2675" s="5">
        <f ca="1">VLOOKUP(CONCATENATE($F2675," ",$G2675),AllocFactorMatrix,(T$4+1),FALSE)*$E2679</f>
        <v>3107.3152171357106</v>
      </c>
      <c r="U2675" s="5">
        <f ca="1">VLOOKUP(CONCATENATE($F2675," ",$G2675),AllocFactorMatrix,(U$4+1),FALSE)*$E2679</f>
        <v>50113.963076272674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53221.278293408381</v>
      </c>
      <c r="Y2675" s="5">
        <f ca="1">VLOOKUP(CONCATENATE($F2675," ",$G2675),AllocFactorMatrix,(Y$4+1),FALSE)*$E2679</f>
        <v>26283.717642980184</v>
      </c>
      <c r="Z2675" s="5">
        <f ca="1">VLOOKUP(CONCATENATE($F2675," ",$G2675),AllocFactorMatrix,(Z$4+1),FALSE)*$E2679</f>
        <v>438.51529823170591</v>
      </c>
      <c r="AA2675" s="5">
        <f t="shared" ca="1" si="1365"/>
        <v>26722.232941211889</v>
      </c>
      <c r="AB2675" s="5">
        <f ca="1">VLOOKUP(CONCATENATE($F2675," ",$G2675),AllocFactorMatrix,(AB$4+1),FALSE)*$E2679</f>
        <v>355.27086823117293</v>
      </c>
      <c r="AC2675" s="5">
        <f ca="1">VLOOKUP(CONCATENATE($F2675," ",$G2675),AllocFactorMatrix,(AC$4+1),FALSE)*$E2679</f>
        <v>1217.1086369297404</v>
      </c>
      <c r="AD2675" s="5">
        <f ca="1">VLOOKUP(CONCATENATE($F2675," ",$G2675),AllocFactorMatrix,(AD$4+1),FALSE)*$E2679</f>
        <v>262.36959970253167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522916.46454578784</v>
      </c>
      <c r="I2676" s="5">
        <f ca="1">VLOOKUP(CONCATENATE($F2676," ",$G2676),AllocFactorMatrix,(I$4+1),FALSE)*$E2679</f>
        <v>390985.39960841124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56876.889504789498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56876.889504789498</v>
      </c>
      <c r="O2676" s="5">
        <f ca="1">VLOOKUP(CONCATENATE($F2676," ",$G2676),AllocFactorMatrix,(O$4+1),FALSE)*$E2679</f>
        <v>36242.175370844612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36242.175370844612</v>
      </c>
      <c r="T2676" s="5">
        <f ca="1">VLOOKUP(CONCATENATE($F2676," ",$G2676),AllocFactorMatrix,(T$4+1),FALSE)*$E2679</f>
        <v>979.91239078529554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979.91239078529554</v>
      </c>
      <c r="Y2676" s="5">
        <f ca="1">VLOOKUP(CONCATENATE($F2676," ",$G2676),AllocFactorMatrix,(Y$4+1),FALSE)*$E2679</f>
        <v>13367.712298687393</v>
      </c>
      <c r="Z2676" s="5">
        <f ca="1">VLOOKUP(CONCATENATE($F2676," ",$G2676),AllocFactorMatrix,(Z$4+1),FALSE)*$E2679</f>
        <v>0</v>
      </c>
      <c r="AA2676" s="5">
        <f t="shared" ca="1" si="1365"/>
        <v>13367.712298687393</v>
      </c>
      <c r="AB2676" s="5">
        <f ca="1">VLOOKUP(CONCATENATE($F2676," ",$G2676),AllocFactorMatrix,(AB$4+1),FALSE)*$E2679</f>
        <v>138.71718054673872</v>
      </c>
      <c r="AC2676" s="5">
        <f ca="1">VLOOKUP(CONCATENATE($F2676," ",$G2676),AllocFactorMatrix,(AC$4+1),FALSE)*$E2679</f>
        <v>4709.9818071792688</v>
      </c>
      <c r="AD2676" s="5">
        <f ca="1">VLOOKUP(CONCATENATE($F2676," ",$G2676),AllocFactorMatrix,(AD$4+1),FALSE)*$E2679</f>
        <v>766.14565871198783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16072.821122176756</v>
      </c>
      <c r="I2677" s="5">
        <f ca="1">VLOOKUP(CONCATENATE($F2677," ",$G2677),AllocFactorMatrix,(I$4+1),FALSE)*$E2679</f>
        <v>6030.9578775507844</v>
      </c>
      <c r="J2677" s="5">
        <f ca="1">VLOOKUP(CONCATENATE($F2677," ",$G2677),AllocFactorMatrix,(J$4+1),FALSE)*$E2679</f>
        <v>390.84504127712216</v>
      </c>
      <c r="K2677" s="5">
        <f ca="1">VLOOKUP(CONCATENATE($F2677," ",$G2677),AllocFactorMatrix,(K$4+1),FALSE)*$E2679</f>
        <v>1311.3274825454459</v>
      </c>
      <c r="L2677" s="5">
        <f ca="1">VLOOKUP(CONCATENATE($F2677," ",$G2677),AllocFactorMatrix,(L$4+1),FALSE)*$E2679</f>
        <v>41.676964414754245</v>
      </c>
      <c r="M2677" s="5">
        <f ca="1">VLOOKUP(CONCATENATE($F2677," ",$G2677),AllocFactorMatrix,(M$4+1),FALSE)*$E2679</f>
        <v>3.8421289065755113</v>
      </c>
      <c r="N2677" s="5">
        <f t="shared" ca="1" si="1364"/>
        <v>1356.8465758667755</v>
      </c>
      <c r="O2677" s="5">
        <f ca="1">VLOOKUP(CONCATENATE($F2677," ",$G2677),AllocFactorMatrix,(O$4+1),FALSE)*$E2679</f>
        <v>1195.5555631284412</v>
      </c>
      <c r="P2677" s="5">
        <f ca="1">VLOOKUP(CONCATENATE($F2677," ",$G2677),AllocFactorMatrix,(P$4+1),FALSE)*$E2679</f>
        <v>221.6329969233966</v>
      </c>
      <c r="Q2677" s="5">
        <f ca="1">VLOOKUP(CONCATENATE($F2677," ",$G2677),AllocFactorMatrix,(Q$4+1),FALSE)*$E2679</f>
        <v>100.70436090000827</v>
      </c>
      <c r="R2677" s="5">
        <f ca="1">VLOOKUP(CONCATENATE($F2677," ",$G2677),AllocFactorMatrix,(R$4+1),FALSE)*$E2679</f>
        <v>4.6660497743578295</v>
      </c>
      <c r="S2677" s="5">
        <f t="shared" ca="1" si="1366"/>
        <v>1522.5589707262038</v>
      </c>
      <c r="T2677" s="5">
        <f ca="1">VLOOKUP(CONCATENATE($F2677," ",$G2677),AllocFactorMatrix,(T$4+1),FALSE)*$E2679</f>
        <v>45.815954752339913</v>
      </c>
      <c r="U2677" s="5">
        <f ca="1">VLOOKUP(CONCATENATE($F2677," ",$G2677),AllocFactorMatrix,(U$4+1),FALSE)*$E2679</f>
        <v>804.45952950332821</v>
      </c>
      <c r="V2677" s="5">
        <f ca="1">VLOOKUP(CONCATENATE($F2677," ",$G2677),AllocFactorMatrix,(V$4+1),FALSE)*$E2679</f>
        <v>4567.3872139258401</v>
      </c>
      <c r="W2677" s="5">
        <f ca="1">VLOOKUP(CONCATENATE($F2677," ",$G2677),AllocFactorMatrix,(W$4+1),FALSE)*$E2679</f>
        <v>866.54025263899837</v>
      </c>
      <c r="X2677" s="5">
        <f t="shared" ca="1" si="1367"/>
        <v>6284.202950820506</v>
      </c>
      <c r="Y2677" s="5">
        <f ca="1">VLOOKUP(CONCATENATE($F2677," ",$G2677),AllocFactorMatrix,(Y$4+1),FALSE)*$E2679</f>
        <v>323.91204024424655</v>
      </c>
      <c r="Z2677" s="5">
        <f ca="1">VLOOKUP(CONCATENATE($F2677," ",$G2677),AllocFactorMatrix,(Z$4+1),FALSE)*$E2679</f>
        <v>5.2727716493465211</v>
      </c>
      <c r="AA2677" s="5">
        <f t="shared" ca="1" si="1365"/>
        <v>329.18481189359306</v>
      </c>
      <c r="AB2677" s="5">
        <f ca="1">VLOOKUP(CONCATENATE($F2677," ",$G2677),AllocFactorMatrix,(AB$4+1),FALSE)*$E2679</f>
        <v>5.8813526310629323</v>
      </c>
      <c r="AC2677" s="5">
        <f ca="1">VLOOKUP(CONCATENATE($F2677," ",$G2677),AllocFactorMatrix,(AC$4+1),FALSE)*$E2679</f>
        <v>127.17637503765462</v>
      </c>
      <c r="AD2677" s="5">
        <f ca="1">VLOOKUP(CONCATENATE($F2677," ",$G2677),AllocFactorMatrix,(AD$4+1),FALSE)*$E2679</f>
        <v>25.167166373054737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251724.65555834724</v>
      </c>
      <c r="I2678" s="5">
        <f ca="1">VLOOKUP(CONCATENATE($F2678," ",$G2678),AllocFactorMatrix,(I$4+1),FALSE)*$E2679</f>
        <v>117716.17927005138</v>
      </c>
      <c r="J2678" s="5">
        <f ca="1">VLOOKUP(CONCATENATE($F2678," ",$G2678),AllocFactorMatrix,(J$4+1),FALSE)*$E2679</f>
        <v>30839.689938073625</v>
      </c>
      <c r="K2678" s="5">
        <f ca="1">VLOOKUP(CONCATENATE($F2678," ",$G2678),AllocFactorMatrix,(K$4+1),FALSE)*$E2679</f>
        <v>8754.5040087887319</v>
      </c>
      <c r="L2678" s="5">
        <f ca="1">VLOOKUP(CONCATENATE($F2678," ",$G2678),AllocFactorMatrix,(L$4+1),FALSE)*$E2679</f>
        <v>2825.905487740109</v>
      </c>
      <c r="M2678" s="5">
        <f ca="1">VLOOKUP(CONCATENATE($F2678," ",$G2678),AllocFactorMatrix,(M$4+1),FALSE)*$E2679</f>
        <v>458.70137061926602</v>
      </c>
      <c r="N2678" s="5">
        <f t="shared" ca="1" si="1364"/>
        <v>12039.110867148107</v>
      </c>
      <c r="O2678" s="5">
        <f ca="1">VLOOKUP(CONCATENATE($F2678," ",$G2678),AllocFactorMatrix,(O$4+1),FALSE)*$E2679</f>
        <v>2484.4007174451108</v>
      </c>
      <c r="P2678" s="5">
        <f ca="1">VLOOKUP(CONCATENATE($F2678," ",$G2678),AllocFactorMatrix,(P$4+1),FALSE)*$E2679</f>
        <v>735.66191344155641</v>
      </c>
      <c r="Q2678" s="5">
        <f ca="1">VLOOKUP(CONCATENATE($F2678," ",$G2678),AllocFactorMatrix,(Q$4+1),FALSE)*$E2679</f>
        <v>1598.0319944480411</v>
      </c>
      <c r="R2678" s="5">
        <f ca="1">VLOOKUP(CONCATENATE($F2678," ",$G2678),AllocFactorMatrix,(R$4+1),FALSE)*$E2679</f>
        <v>280.81248358592268</v>
      </c>
      <c r="S2678" s="5">
        <f t="shared" ca="1" si="1366"/>
        <v>5098.9071089206309</v>
      </c>
      <c r="T2678" s="5">
        <f ca="1">VLOOKUP(CONCATENATE($F2678," ",$G2678),AllocFactorMatrix,(T$4+1),FALSE)*$E2679</f>
        <v>17.099283824521137</v>
      </c>
      <c r="U2678" s="5">
        <f ca="1">VLOOKUP(CONCATENATE($F2678," ",$G2678),AllocFactorMatrix,(U$4+1),FALSE)*$E2679</f>
        <v>436.4528115845124</v>
      </c>
      <c r="V2678" s="5">
        <f ca="1">VLOOKUP(CONCATENATE($F2678," ",$G2678),AllocFactorMatrix,(V$4+1),FALSE)*$E2679</f>
        <v>2350.0763639806369</v>
      </c>
      <c r="W2678" s="5">
        <f ca="1">VLOOKUP(CONCATENATE($F2678," ",$G2678),AllocFactorMatrix,(W$4+1),FALSE)*$E2679</f>
        <v>421.22338005947137</v>
      </c>
      <c r="X2678" s="5">
        <f t="shared" ca="1" si="1367"/>
        <v>3224.8518394491416</v>
      </c>
      <c r="Y2678" s="5">
        <f ca="1">VLOOKUP(CONCATENATE($F2678," ",$G2678),AllocFactorMatrix,(Y$4+1),FALSE)*$E2679</f>
        <v>687.74509488828949</v>
      </c>
      <c r="Z2678" s="5">
        <f ca="1">VLOOKUP(CONCATENATE($F2678," ",$G2678),AllocFactorMatrix,(Z$4+1),FALSE)*$E2679</f>
        <v>12.467364527057475</v>
      </c>
      <c r="AA2678" s="5">
        <f t="shared" ca="1" si="1365"/>
        <v>700.21245941534698</v>
      </c>
      <c r="AB2678" s="5">
        <f ca="1">VLOOKUP(CONCATENATE($F2678," ",$G2678),AllocFactorMatrix,(AB$4+1),FALSE)*$E2679</f>
        <v>12.910091770702003</v>
      </c>
      <c r="AC2678" s="5">
        <f ca="1">VLOOKUP(CONCATENATE($F2678," ",$G2678),AllocFactorMatrix,(AC$4+1),FALSE)*$E2679</f>
        <v>73137.224533264671</v>
      </c>
      <c r="AD2678" s="5">
        <f ca="1">VLOOKUP(CONCATENATE($F2678," ",$G2678),AllocFactorMatrix,(AD$4+1),FALSE)*$E2679</f>
        <v>8955.5694502536517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4938790</v>
      </c>
      <c r="I2679" s="5">
        <f ca="1">VLOOKUP(CONCATENATE($F2679," ",$G2679),AllocFactorMatrix,(I$4+1),FALSE)*$E2679</f>
        <v>2735343.6256161919</v>
      </c>
      <c r="J2679" s="5">
        <f ca="1">VLOOKUP(CONCATENATE($F2679," ",$G2679),AllocFactorMatrix,(J$4+1),FALSE)*$E2679</f>
        <v>158166.9199277361</v>
      </c>
      <c r="K2679" s="5">
        <f ca="1">VLOOKUP(CONCATENATE($F2679," ",$G2679),AllocFactorMatrix,(K$4+1),FALSE)*$E2679</f>
        <v>461707.97127882915</v>
      </c>
      <c r="L2679" s="5">
        <f ca="1">VLOOKUP(CONCATENATE($F2679," ",$G2679),AllocFactorMatrix,(L$4+1),FALSE)*$E2679</f>
        <v>15215.866341665167</v>
      </c>
      <c r="M2679" s="5">
        <f ca="1">VLOOKUP(CONCATENATE($F2679," ",$G2679),AllocFactorMatrix,(M$4+1),FALSE)*$E2679</f>
        <v>1301.6191054866247</v>
      </c>
      <c r="N2679" s="5">
        <f t="shared" ca="1" si="1364"/>
        <v>478225.45672598091</v>
      </c>
      <c r="O2679" s="5">
        <f ca="1">VLOOKUP(CONCATENATE($F2679," ",$G2679),AllocFactorMatrix,(O$4+1),FALSE)*$E2679</f>
        <v>338716.44217934908</v>
      </c>
      <c r="P2679" s="5">
        <f ca="1">VLOOKUP(CONCATENATE($F2679," ",$G2679),AllocFactorMatrix,(P$4+1),FALSE)*$E2679</f>
        <v>56618.333666336002</v>
      </c>
      <c r="Q2679" s="5">
        <f ca="1">VLOOKUP(CONCATENATE($F2679," ",$G2679),AllocFactorMatrix,(Q$4+1),FALSE)*$E2679</f>
        <v>19895.5856924652</v>
      </c>
      <c r="R2679" s="5">
        <f ca="1">VLOOKUP(CONCATENATE($F2679," ",$G2679),AllocFactorMatrix,(R$4+1),FALSE)*$E2679</f>
        <v>1032.6252349449078</v>
      </c>
      <c r="S2679" s="5">
        <f t="shared" ca="1" si="1366"/>
        <v>416262.98677309521</v>
      </c>
      <c r="T2679" s="5">
        <f ca="1">VLOOKUP(CONCATENATE($F2679," ",$G2679),AllocFactorMatrix,(T$4+1),FALSE)*$E2679</f>
        <v>11542.754535651482</v>
      </c>
      <c r="U2679" s="5">
        <f ca="1">VLOOKUP(CONCATENATE($F2679," ",$G2679),AllocFactorMatrix,(U$4+1),FALSE)*$E2679</f>
        <v>172336.57359948894</v>
      </c>
      <c r="V2679" s="5">
        <f ca="1">VLOOKUP(CONCATENATE($F2679," ",$G2679),AllocFactorMatrix,(V$4+1),FALSE)*$E2679</f>
        <v>660058.58508816466</v>
      </c>
      <c r="W2679" s="5">
        <f ca="1">VLOOKUP(CONCATENATE($F2679," ",$G2679),AllocFactorMatrix,(W$4+1),FALSE)*$E2679</f>
        <v>108948.08849281739</v>
      </c>
      <c r="X2679" s="5">
        <f t="shared" ca="1" si="1367"/>
        <v>952886.00171612238</v>
      </c>
      <c r="Y2679" s="5">
        <f ca="1">VLOOKUP(CONCATENATE($F2679," ",$G2679),AllocFactorMatrix,(Y$4+1),FALSE)*$E2679</f>
        <v>105567.01241368176</v>
      </c>
      <c r="Z2679" s="5">
        <f ca="1">VLOOKUP(CONCATENATE($F2679," ",$G2679),AllocFactorMatrix,(Z$4+1),FALSE)*$E2679</f>
        <v>1543.0287507384598</v>
      </c>
      <c r="AA2679" s="5">
        <f t="shared" ca="1" si="1365"/>
        <v>107110.04116442022</v>
      </c>
      <c r="AB2679" s="5">
        <f ca="1">VLOOKUP(CONCATENATE($F2679," ",$G2679),AllocFactorMatrix,(AB$4+1),FALSE)*$E2679</f>
        <v>1356.6278737126165</v>
      </c>
      <c r="AC2679" s="5">
        <f ca="1">VLOOKUP(CONCATENATE($F2679," ",$G2679),AllocFactorMatrix,(AC$4+1),FALSE)*$E2679</f>
        <v>79386.953052064404</v>
      </c>
      <c r="AD2679" s="5">
        <f ca="1">VLOOKUP(CONCATENATE($F2679," ",$G2679),AllocFactorMatrix,(AD$4+1),FALSE)*$E2679</f>
        <v>10051.387150676537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-2184460.5930587556</v>
      </c>
      <c r="I2680" s="5">
        <f ca="1">VLOOKUP(CONCATENATE($F2680," ",$G2680),AllocFactorMatrix,(I$4+1),FALSE)*$E2687</f>
        <v>-1076028.1314641358</v>
      </c>
      <c r="J2680" s="5">
        <f ca="1">VLOOKUP(CONCATENATE($F2680," ",$G2680),AllocFactorMatrix,(J$4+1),FALSE)*$E2687</f>
        <v>-53191.91542779436</v>
      </c>
      <c r="K2680" s="5">
        <f ca="1">VLOOKUP(CONCATENATE($F2680," ",$G2680),AllocFactorMatrix,(K$4+1),FALSE)*$E2687</f>
        <v>-194838.93774156744</v>
      </c>
      <c r="L2680" s="5">
        <f ca="1">VLOOKUP(CONCATENATE($F2680," ",$G2680),AllocFactorMatrix,(L$4+1),FALSE)*$E2687</f>
        <v>-6132.8380043805637</v>
      </c>
      <c r="M2680" s="5">
        <f ca="1">VLOOKUP(CONCATENATE($F2680," ",$G2680),AllocFactorMatrix,(M$4+1),FALSE)*$E2687</f>
        <v>-575.11792399708497</v>
      </c>
      <c r="N2680" s="5">
        <f t="shared" ca="1" si="1357"/>
        <v>-201546.89366994507</v>
      </c>
      <c r="O2680" s="5">
        <f ca="1">VLOOKUP(CONCATENATE($F2680," ",$G2680),AllocFactorMatrix,(O$4+1),FALSE)*$E2687</f>
        <v>-148107.90197740708</v>
      </c>
      <c r="P2680" s="5">
        <f ca="1">VLOOKUP(CONCATENATE($F2680," ",$G2680),AllocFactorMatrix,(P$4+1),FALSE)*$E2687</f>
        <v>-27596.817106329127</v>
      </c>
      <c r="Q2680" s="5">
        <f ca="1">VLOOKUP(CONCATENATE($F2680," ",$G2680),AllocFactorMatrix,(Q$4+1),FALSE)*$E2687</f>
        <v>-12470.487797602362</v>
      </c>
      <c r="R2680" s="5">
        <f ca="1">VLOOKUP(CONCATENATE($F2680," ",$G2680),AllocFactorMatrix,(R$4+1),FALSE)*$E2687</f>
        <v>-560.78389663499479</v>
      </c>
      <c r="S2680" s="5">
        <f ca="1">SUBTOTAL(9,O2680:R2680)</f>
        <v>-188735.99077797358</v>
      </c>
      <c r="T2680" s="5">
        <f ca="1">VLOOKUP(CONCATENATE($F2680," ",$G2680),AllocFactorMatrix,(T$4+1),FALSE)*$E2687</f>
        <v>-5173.7883705820859</v>
      </c>
      <c r="U2680" s="5">
        <f ca="1">VLOOKUP(CONCATENATE($F2680," ",$G2680),AllocFactorMatrix,(U$4+1),FALSE)*$E2687</f>
        <v>-84668.165164978258</v>
      </c>
      <c r="V2680" s="5">
        <f ca="1">VLOOKUP(CONCATENATE($F2680," ",$G2680),AllocFactorMatrix,(V$4+1),FALSE)*$E2687</f>
        <v>-447473.63194061897</v>
      </c>
      <c r="W2680" s="5">
        <f ca="1">VLOOKUP(CONCATENATE($F2680," ",$G2680),AllocFactorMatrix,(W$4+1),FALSE)*$E2687</f>
        <v>-80806.321382399197</v>
      </c>
      <c r="X2680" s="5">
        <f ca="1">SUBTOTAL(9,T2680:W2680)</f>
        <v>-618121.90685857856</v>
      </c>
      <c r="Y2680" s="5">
        <f ca="1">VLOOKUP(CONCATENATE($F2680," ",$G2680),AllocFactorMatrix,(Y$4+1),FALSE)*$E2687</f>
        <v>-45483.701679565886</v>
      </c>
      <c r="Z2680" s="5">
        <f ca="1">VLOOKUP(CONCATENATE($F2680," ",$G2680),AllocFactorMatrix,(Z$4+1),FALSE)*$E2687</f>
        <v>-761.83461718625756</v>
      </c>
      <c r="AA2680" s="5">
        <f t="shared" ca="1" si="1358"/>
        <v>-46245.536296752143</v>
      </c>
      <c r="AB2680" s="5">
        <f ca="1">VLOOKUP(CONCATENATE($F2680," ",$G2680),AllocFactorMatrix,(AB$4+1),FALSE)*$E2687</f>
        <v>-590.21856357617287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-1157812.2100953779</v>
      </c>
      <c r="I2681" s="5">
        <f ca="1">VLOOKUP(CONCATENATE($F2681," ",$G2681),AllocFactorMatrix,(I$4+1),FALSE)*$E2687</f>
        <v>-570318.60083629412</v>
      </c>
      <c r="J2681" s="5">
        <f ca="1">VLOOKUP(CONCATENATE($F2681," ",$G2681),AllocFactorMatrix,(J$4+1),FALSE)*$E2687</f>
        <v>-28192.88631543858</v>
      </c>
      <c r="K2681" s="5">
        <f ca="1">VLOOKUP(CONCATENATE($F2681," ",$G2681),AllocFactorMatrix,(K$4+1),FALSE)*$E2687</f>
        <v>-103268.92681699763</v>
      </c>
      <c r="L2681" s="5">
        <f ca="1">VLOOKUP(CONCATENATE($F2681," ",$G2681),AllocFactorMatrix,(L$4+1),FALSE)*$E2687</f>
        <v>-3250.5391704348317</v>
      </c>
      <c r="M2681" s="5">
        <f ca="1">VLOOKUP(CONCATENATE($F2681," ",$G2681),AllocFactorMatrix,(M$4+1),FALSE)*$E2687</f>
        <v>-304.82516222283732</v>
      </c>
      <c r="N2681" s="5">
        <f t="shared" ca="1" si="1357"/>
        <v>-106824.2911496553</v>
      </c>
      <c r="O2681" s="5">
        <f ca="1">VLOOKUP(CONCATENATE($F2681," ",$G2681),AllocFactorMatrix,(O$4+1),FALSE)*$E2687</f>
        <v>-78500.448973967345</v>
      </c>
      <c r="P2681" s="5">
        <f ca="1">VLOOKUP(CONCATENATE($F2681," ",$G2681),AllocFactorMatrix,(P$4+1),FALSE)*$E2687</f>
        <v>-14626.920671860998</v>
      </c>
      <c r="Q2681" s="5">
        <f ca="1">VLOOKUP(CONCATENATE($F2681," ",$G2681),AllocFactorMatrix,(Q$4+1),FALSE)*$E2687</f>
        <v>-6609.6330983440557</v>
      </c>
      <c r="R2681" s="5">
        <f ca="1">VLOOKUP(CONCATENATE($F2681," ",$G2681),AllocFactorMatrix,(R$4+1),FALSE)*$E2687</f>
        <v>-297.22781212533306</v>
      </c>
      <c r="S2681" s="5">
        <f t="shared" ref="S2681:S2687" ca="1" si="1368">SUBTOTAL(9,O2681:R2681)</f>
        <v>-100034.23055629773</v>
      </c>
      <c r="T2681" s="5">
        <f ca="1">VLOOKUP(CONCATENATE($F2681," ",$G2681),AllocFactorMatrix,(T$4+1),FALSE)*$E2687</f>
        <v>-2742.2217489039808</v>
      </c>
      <c r="U2681" s="5">
        <f ca="1">VLOOKUP(CONCATENATE($F2681," ",$G2681),AllocFactorMatrix,(U$4+1),FALSE)*$E2687</f>
        <v>-44875.991696018311</v>
      </c>
      <c r="V2681" s="5">
        <f ca="1">VLOOKUP(CONCATENATE($F2681," ",$G2681),AllocFactorMatrix,(V$4+1),FALSE)*$E2687</f>
        <v>-237170.87705900244</v>
      </c>
      <c r="W2681" s="5">
        <f ca="1">VLOOKUP(CONCATENATE($F2681," ",$G2681),AllocFactorMatrix,(W$4+1),FALSE)*$E2687</f>
        <v>-42829.129464143436</v>
      </c>
      <c r="X2681" s="5">
        <f t="shared" ref="X2681:X2687" ca="1" si="1369">SUBTOTAL(9,T2681:W2681)</f>
        <v>-327618.21996806818</v>
      </c>
      <c r="Y2681" s="5">
        <f ca="1">VLOOKUP(CONCATENATE($F2681," ",$G2681),AllocFactorMatrix,(Y$4+1),FALSE)*$E2687</f>
        <v>-24107.36331535214</v>
      </c>
      <c r="Z2681" s="5">
        <f ca="1">VLOOKUP(CONCATENATE($F2681," ",$G2681),AllocFactorMatrix,(Z$4+1),FALSE)*$E2687</f>
        <v>-403.7891205977283</v>
      </c>
      <c r="AA2681" s="5">
        <f t="shared" ca="1" si="1358"/>
        <v>-24511.152435949869</v>
      </c>
      <c r="AB2681" s="5">
        <f ca="1">VLOOKUP(CONCATENATE($F2681," ",$G2681),AllocFactorMatrix,(AB$4+1),FALSE)*$E2687</f>
        <v>-312.82883367402889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-254336.58341802369</v>
      </c>
      <c r="I2682" s="5">
        <f ca="1">VLOOKUP(CONCATENATE($F2682," ",$G2682),AllocFactorMatrix,(I$4+1),FALSE)*$E2687</f>
        <v>-123828.19931385704</v>
      </c>
      <c r="J2682" s="5">
        <f ca="1">VLOOKUP(CONCATENATE($F2682," ",$G2682),AllocFactorMatrix,(J$4+1),FALSE)*$E2687</f>
        <v>-5976.1108854032191</v>
      </c>
      <c r="K2682" s="5">
        <f ca="1">VLOOKUP(CONCATENATE($F2682," ",$G2682),AllocFactorMatrix,(K$4+1),FALSE)*$E2687</f>
        <v>-21740.79919686506</v>
      </c>
      <c r="L2682" s="5">
        <f ca="1">VLOOKUP(CONCATENATE($F2682," ",$G2682),AllocFactorMatrix,(L$4+1),FALSE)*$E2687</f>
        <v>-671.55283175127533</v>
      </c>
      <c r="M2682" s="5">
        <f ca="1">VLOOKUP(CONCATENATE($F2682," ",$G2682),AllocFactorMatrix,(M$4+1),FALSE)*$E2687</f>
        <v>-83.638353573095216</v>
      </c>
      <c r="N2682" s="5">
        <f t="shared" ca="1" si="1357"/>
        <v>-22495.990382189433</v>
      </c>
      <c r="O2682" s="5">
        <f ca="1">VLOOKUP(CONCATENATE($F2682," ",$G2682),AllocFactorMatrix,(O$4+1),FALSE)*$E2687</f>
        <v>-16425.513597902202</v>
      </c>
      <c r="P2682" s="5">
        <f ca="1">VLOOKUP(CONCATENATE($F2682," ",$G2682),AllocFactorMatrix,(P$4+1),FALSE)*$E2687</f>
        <v>-3053.4838198553921</v>
      </c>
      <c r="Q2682" s="5">
        <f ca="1">VLOOKUP(CONCATENATE($F2682," ",$G2682),AllocFactorMatrix,(Q$4+1),FALSE)*$E2687</f>
        <v>-1816.8592562515391</v>
      </c>
      <c r="R2682" s="5">
        <f ca="1">VLOOKUP(CONCATENATE($F2682," ",$G2682),AllocFactorMatrix,(R$4+1),FALSE)*$E2687</f>
        <v>0</v>
      </c>
      <c r="S2682" s="5">
        <f t="shared" ca="1" si="1368"/>
        <v>-21295.856674009134</v>
      </c>
      <c r="T2682" s="5">
        <f ca="1">VLOOKUP(CONCATENATE($F2682," ",$G2682),AllocFactorMatrix,(T$4+1),FALSE)*$E2687</f>
        <v>-573.55073136086628</v>
      </c>
      <c r="U2682" s="5">
        <f ca="1">VLOOKUP(CONCATENATE($F2682," ",$G2682),AllocFactorMatrix,(U$4+1),FALSE)*$E2687</f>
        <v>-9389.3529381050448</v>
      </c>
      <c r="V2682" s="5">
        <f ca="1">VLOOKUP(CONCATENATE($F2682," ",$G2682),AllocFactorMatrix,(V$4+1),FALSE)*$E2687</f>
        <v>-65412.646496203633</v>
      </c>
      <c r="W2682" s="5">
        <f ca="1">VLOOKUP(CONCATENATE($F2682," ",$G2682),AllocFactorMatrix,(W$4+1),FALSE)*$E2687</f>
        <v>0</v>
      </c>
      <c r="X2682" s="5">
        <f t="shared" ca="1" si="1369"/>
        <v>-75375.550165669541</v>
      </c>
      <c r="Y2682" s="5">
        <f ca="1">VLOOKUP(CONCATENATE($F2682," ",$G2682),AllocFactorMatrix,(Y$4+1),FALSE)*$E2687</f>
        <v>-4943.5983656253575</v>
      </c>
      <c r="Z2682" s="5">
        <f ca="1">VLOOKUP(CONCATENATE($F2682," ",$G2682),AllocFactorMatrix,(Z$4+1),FALSE)*$E2687</f>
        <v>-82.409919062874025</v>
      </c>
      <c r="AA2682" s="5">
        <f t="shared" ca="1" si="1358"/>
        <v>-5026.0082846882315</v>
      </c>
      <c r="AB2682" s="5">
        <f ca="1">VLOOKUP(CONCATENATE($F2682," ",$G2682),AllocFactorMatrix,(AB$4+1),FALSE)*$E2687</f>
        <v>-66.015022994846021</v>
      </c>
      <c r="AC2682" s="5">
        <f ca="1">VLOOKUP(CONCATENATE($F2682," ",$G2682),AllocFactorMatrix,(AC$4+1),FALSE)*$E2687</f>
        <v>-224.46519078626835</v>
      </c>
      <c r="AD2682" s="5">
        <f ca="1">VLOOKUP(CONCATENATE($F2682," ",$G2682),AllocFactorMatrix,(AD$4+1),FALSE)*$E2687</f>
        <v>-48.387498426030255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-1166976.9609385924</v>
      </c>
      <c r="I2683" s="5">
        <f ca="1">VLOOKUP(CONCATENATE($F2683," ",$G2683),AllocFactorMatrix,(I$4+1),FALSE)*$E2687</f>
        <v>-779940.47517807572</v>
      </c>
      <c r="J2683" s="5">
        <f ca="1">VLOOKUP(CONCATENATE($F2683," ",$G2683),AllocFactorMatrix,(J$4+1),FALSE)*$E2687</f>
        <v>-36764.357936474145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-4125.6481018897175</v>
      </c>
      <c r="M2683" s="5">
        <f ca="1">VLOOKUP(CONCATENATE($F2683," ",$G2683),AllocFactorMatrix,(M$4+1),FALSE)*$E2687</f>
        <v>0</v>
      </c>
      <c r="N2683" s="5">
        <f t="shared" ca="1" si="1357"/>
        <v>-137619.2881214532</v>
      </c>
      <c r="O2683" s="5">
        <f ca="1">VLOOKUP(CONCATENATE($F2683," ",$G2683),AllocFactorMatrix,(O$4+1),FALSE)*$E2687</f>
        <v>-100096.89732145054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-118739.95118349305</v>
      </c>
      <c r="T2683" s="5">
        <f ca="1">VLOOKUP(CONCATENATE($F2683," ",$G2683),AllocFactorMatrix,(T$4+1),FALSE)*$E2687</f>
        <v>-3568.3927044809375</v>
      </c>
      <c r="U2683" s="5">
        <f ca="1">VLOOKUP(CONCATENATE($F2683," ",$G2683),AllocFactorMatrix,(U$4+1),FALSE)*$E2687</f>
        <v>-57550.099599756293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-61118.492304237232</v>
      </c>
      <c r="Y2683" s="5">
        <f ca="1">VLOOKUP(CONCATENATE($F2683," ",$G2683),AllocFactorMatrix,(Y$4+1),FALSE)*$E2687</f>
        <v>-30183.814556896668</v>
      </c>
      <c r="Z2683" s="5">
        <f ca="1">VLOOKUP(CONCATENATE($F2683," ",$G2683),AllocFactorMatrix,(Z$4+1),FALSE)*$E2687</f>
        <v>-503.58418173477514</v>
      </c>
      <c r="AA2683" s="5">
        <f t="shared" ca="1" si="1358"/>
        <v>-30687.398738631444</v>
      </c>
      <c r="AB2683" s="5">
        <f ca="1">VLOOKUP(CONCATENATE($F2683," ",$G2683),AllocFactorMatrix,(AB$4+1),FALSE)*$E2687</f>
        <v>-407.98756666834737</v>
      </c>
      <c r="AC2683" s="5">
        <f ca="1">VLOOKUP(CONCATENATE($F2683," ",$G2683),AllocFactorMatrix,(AC$4+1),FALSE)*$E2687</f>
        <v>-1397.7087218670613</v>
      </c>
      <c r="AD2683" s="5">
        <f ca="1">VLOOKUP(CONCATENATE($F2683," ",$G2683),AllocFactorMatrix,(AD$4+1),FALSE)*$E2687</f>
        <v>-301.30118769189818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-449001.58176011802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-65316.539642715979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-65316.539642715979</v>
      </c>
      <c r="O2684" s="5">
        <f ca="1">VLOOKUP(CONCATENATE($F2684," ",$G2684),AllocFactorMatrix,(O$4+1),FALSE)*$E2687</f>
        <v>-41619.953287858654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-41619.953287858654</v>
      </c>
      <c r="T2684" s="5">
        <f ca="1">VLOOKUP(CONCATENATE($F2684," ",$G2684),AllocFactorMatrix,(T$4+1),FALSE)*$E2687</f>
        <v>-1125.3162238017017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-1125.3162238017017</v>
      </c>
      <c r="Y2684" s="5">
        <f ca="1">VLOOKUP(CONCATENATE($F2684," ",$G2684),AllocFactorMatrix,(Y$4+1),FALSE)*$E2687</f>
        <v>-15351.273916203034</v>
      </c>
      <c r="Z2684" s="5">
        <f ca="1">VLOOKUP(CONCATENATE($F2684," ",$G2684),AllocFactorMatrix,(Z$4+1),FALSE)*$E2687</f>
        <v>0</v>
      </c>
      <c r="AA2684" s="5">
        <f t="shared" ca="1" si="1358"/>
        <v>-15351.273916203034</v>
      </c>
      <c r="AB2684" s="5">
        <f ca="1">VLOOKUP(CONCATENATE($F2684," ",$G2684),AllocFactorMatrix,(AB$4+1),FALSE)*$E2687</f>
        <v>-159.30066326049493</v>
      </c>
      <c r="AC2684" s="5">
        <f ca="1">VLOOKUP(CONCATENATE($F2684," ",$G2684),AllocFactorMatrix,(AC$4+1),FALSE)*$E2687</f>
        <v>-5408.8702125524997</v>
      </c>
      <c r="AD2684" s="5">
        <f ca="1">VLOOKUP(CONCATENATE($F2684," ",$G2684),AllocFactorMatrix,(AD$4+1),FALSE)*$E2687</f>
        <v>-879.8298170848874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-18457.779023034258</v>
      </c>
      <c r="I2685" s="5">
        <f ca="1">VLOOKUP(CONCATENATE($F2685," ",$G2685),AllocFactorMatrix,(I$4+1),FALSE)*$E2687</f>
        <v>-6925.858687462588</v>
      </c>
      <c r="J2685" s="5">
        <f ca="1">VLOOKUP(CONCATENATE($F2685," ",$G2685),AllocFactorMatrix,(J$4+1),FALSE)*$E2687</f>
        <v>-448.8403964247446</v>
      </c>
      <c r="K2685" s="5">
        <f ca="1">VLOOKUP(CONCATENATE($F2685," ",$G2685),AllocFactorMatrix,(K$4+1),FALSE)*$E2687</f>
        <v>-1505.9081859785954</v>
      </c>
      <c r="L2685" s="5">
        <f ca="1">VLOOKUP(CONCATENATE($F2685," ",$G2685),AllocFactorMatrix,(L$4+1),FALSE)*$E2687</f>
        <v>-47.861180913473262</v>
      </c>
      <c r="M2685" s="5">
        <f ca="1">VLOOKUP(CONCATENATE($F2685," ",$G2685),AllocFactorMatrix,(M$4+1),FALSE)*$E2687</f>
        <v>-4.4122413729680483</v>
      </c>
      <c r="N2685" s="5">
        <f t="shared" ca="1" si="1357"/>
        <v>-1558.1816082650366</v>
      </c>
      <c r="O2685" s="5">
        <f ca="1">VLOOKUP(CONCATENATE($F2685," ",$G2685),AllocFactorMatrix,(O$4+1),FALSE)*$E2687</f>
        <v>-1372.9575054833595</v>
      </c>
      <c r="P2685" s="5">
        <f ca="1">VLOOKUP(CONCATENATE($F2685," ",$G2685),AllocFactorMatrix,(P$4+1),FALSE)*$E2687</f>
        <v>-254.51990352710763</v>
      </c>
      <c r="Q2685" s="5">
        <f ca="1">VLOOKUP(CONCATENATE($F2685," ",$G2685),AllocFactorMatrix,(Q$4+1),FALSE)*$E2687</f>
        <v>-115.64732948987786</v>
      </c>
      <c r="R2685" s="5">
        <f ca="1">VLOOKUP(CONCATENATE($F2685," ",$G2685),AllocFactorMatrix,(R$4+1),FALSE)*$E2687</f>
        <v>-5.3584193459817273</v>
      </c>
      <c r="S2685" s="5">
        <f t="shared" ca="1" si="1368"/>
        <v>-1748.4831578463265</v>
      </c>
      <c r="T2685" s="5">
        <f ca="1">VLOOKUP(CONCATENATE($F2685," ",$G2685),AllocFactorMatrix,(T$4+1),FALSE)*$E2687</f>
        <v>-52.614333359388361</v>
      </c>
      <c r="U2685" s="5">
        <f ca="1">VLOOKUP(CONCATENATE($F2685," ",$G2685),AllocFactorMatrix,(U$4+1),FALSE)*$E2687</f>
        <v>-923.82887333070676</v>
      </c>
      <c r="V2685" s="5">
        <f ca="1">VLOOKUP(CONCATENATE($F2685," ",$G2685),AllocFactorMatrix,(V$4+1),FALSE)*$E2687</f>
        <v>-5245.1167885490595</v>
      </c>
      <c r="W2685" s="5">
        <f ca="1">VLOOKUP(CONCATENATE($F2685," ",$G2685),AllocFactorMatrix,(W$4+1),FALSE)*$E2687</f>
        <v>-995.12141497713458</v>
      </c>
      <c r="X2685" s="5">
        <f t="shared" ca="1" si="1369"/>
        <v>-7216.6814102162898</v>
      </c>
      <c r="Y2685" s="5">
        <f ca="1">VLOOKUP(CONCATENATE($F2685," ",$G2685),AllocFactorMatrix,(Y$4+1),FALSE)*$E2687</f>
        <v>-371.97557393824724</v>
      </c>
      <c r="Z2685" s="5">
        <f ca="1">VLOOKUP(CONCATENATE($F2685," ",$G2685),AllocFactorMatrix,(Z$4+1),FALSE)*$E2687</f>
        <v>-6.0551693571873288</v>
      </c>
      <c r="AA2685" s="5">
        <f t="shared" ca="1" si="1358"/>
        <v>-378.03074329543455</v>
      </c>
      <c r="AB2685" s="5">
        <f ca="1">VLOOKUP(CONCATENATE($F2685," ",$G2685),AllocFactorMatrix,(AB$4+1),FALSE)*$E2687</f>
        <v>-6.754054337786271</v>
      </c>
      <c r="AC2685" s="5">
        <f ca="1">VLOOKUP(CONCATENATE($F2685," ",$G2685),AllocFactorMatrix,(AC$4+1),FALSE)*$E2687</f>
        <v>-146.04738082704733</v>
      </c>
      <c r="AD2685" s="5">
        <f ca="1">VLOOKUP(CONCATENATE($F2685," ",$G2685),AllocFactorMatrix,(AD$4+1),FALSE)*$E2687</f>
        <v>-28.901584359004623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-289076.69858495478</v>
      </c>
      <c r="I2686" s="5">
        <f ca="1">VLOOKUP(CONCATENATE($F2686," ",$G2686),AllocFactorMatrix,(I$4+1),FALSE)*$E2687</f>
        <v>-135183.43841981568</v>
      </c>
      <c r="J2686" s="5">
        <f ca="1">VLOOKUP(CONCATENATE($F2686," ",$G2686),AllocFactorMatrix,(J$4+1),FALSE)*$E2687</f>
        <v>-35415.822629323484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-3245.2261265272336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-2853.0473336754981</v>
      </c>
      <c r="P2686" s="5">
        <f ca="1">VLOOKUP(CONCATENATE($F2686," ",$G2686),AllocFactorMatrix,(P$4+1),FALSE)*$E2687</f>
        <v>-844.82275580304781</v>
      </c>
      <c r="Q2686" s="5">
        <f ca="1">VLOOKUP(CONCATENATE($F2686," ",$G2686),AllocFactorMatrix,(Q$4+1),FALSE)*$E2687</f>
        <v>-1835.1552102177545</v>
      </c>
      <c r="R2686" s="5">
        <f ca="1">VLOOKUP(CONCATENATE($F2686," ",$G2686),AllocFactorMatrix,(R$4+1),FALSE)*$E2687</f>
        <v>-322.48071010924269</v>
      </c>
      <c r="S2686" s="5">
        <f t="shared" ca="1" si="1368"/>
        <v>-5855.5060098055437</v>
      </c>
      <c r="T2686" s="5">
        <f ca="1">VLOOKUP(CONCATENATE($F2686," ",$G2686),AllocFactorMatrix,(T$4+1),FALSE)*$E2687</f>
        <v>-19.636552904186818</v>
      </c>
      <c r="U2686" s="5">
        <f ca="1">VLOOKUP(CONCATENATE($F2686," ",$G2686),AllocFactorMatrix,(U$4+1),FALSE)*$E2687</f>
        <v>-501.21565398955374</v>
      </c>
      <c r="V2686" s="5">
        <f ca="1">VLOOKUP(CONCATENATE($F2686," ",$G2686),AllocFactorMatrix,(V$4+1),FALSE)*$E2687</f>
        <v>-2698.7913250499619</v>
      </c>
      <c r="W2686" s="5">
        <f ca="1">VLOOKUP(CONCATENATE($F2686," ",$G2686),AllocFactorMatrix,(W$4+1),FALSE)*$E2687</f>
        <v>-483.72641052701164</v>
      </c>
      <c r="X2686" s="5">
        <f t="shared" ca="1" si="1369"/>
        <v>-3703.3699424707138</v>
      </c>
      <c r="Y2686" s="5">
        <f ca="1">VLOOKUP(CONCATENATE($F2686," ",$G2686),AllocFactorMatrix,(Y$4+1),FALSE)*$E2687</f>
        <v>-789.79582296904084</v>
      </c>
      <c r="Z2686" s="5">
        <f ca="1">VLOOKUP(CONCATENATE($F2686," ",$G2686),AllocFactorMatrix,(Z$4+1),FALSE)*$E2687</f>
        <v>-14.317328469644384</v>
      </c>
      <c r="AA2686" s="5">
        <f t="shared" ca="1" si="1358"/>
        <v>-804.11315143868524</v>
      </c>
      <c r="AB2686" s="5">
        <f ca="1">VLOOKUP(CONCATENATE($F2686," ",$G2686),AllocFactorMatrix,(AB$4+1),FALSE)*$E2687</f>
        <v>-14.825749584304376</v>
      </c>
      <c r="AC2686" s="5">
        <f ca="1">VLOOKUP(CONCATENATE($F2686," ",$G2686),AllocFactorMatrix,(AC$4+1),FALSE)*$E2687</f>
        <v>-83989.656733653363</v>
      </c>
      <c r="AD2686" s="5">
        <f ca="1">VLOOKUP(CONCATENATE($F2686," ",$G2686),AllocFactorMatrix,(AD$4+1),FALSE)*$E2687</f>
        <v>-10284.437354320009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-3141226.2856597593</v>
      </c>
      <c r="J2687" s="5">
        <f ca="1">VLOOKUP(CONCATENATE($F2687," ",$G2687),AllocFactorMatrix,(J$4+1),FALSE)*$E2687</f>
        <v>-181636.44294852504</v>
      </c>
      <c r="K2687" s="5">
        <f ca="1">VLOOKUP(CONCATENATE($F2687," ",$G2687),AllocFactorMatrix,(K$4+1),FALSE)*$E2687</f>
        <v>-530218.28851685242</v>
      </c>
      <c r="L2687" s="5">
        <f ca="1">VLOOKUP(CONCATENATE($F2687," ",$G2687),AllocFactorMatrix,(L$4+1),FALSE)*$E2687</f>
        <v>-17473.665415897096</v>
      </c>
      <c r="M2687" s="5">
        <f ca="1">VLOOKUP(CONCATENATE($F2687," ",$G2687),AllocFactorMatrix,(M$4+1),FALSE)*$E2687</f>
        <v>-1494.7592360175479</v>
      </c>
      <c r="N2687" s="5">
        <f t="shared" ca="1" si="1357"/>
        <v>-549186.71316876716</v>
      </c>
      <c r="O2687" s="5">
        <f ca="1">VLOOKUP(CONCATENATE($F2687," ",$G2687),AllocFactorMatrix,(O$4+1),FALSE)*$E2687</f>
        <v>-388976.71999774472</v>
      </c>
      <c r="P2687" s="5">
        <f ca="1">VLOOKUP(CONCATENATE($F2687," ",$G2687),AllocFactorMatrix,(P$4+1),FALSE)*$E2687</f>
        <v>-65019.618119418163</v>
      </c>
      <c r="Q2687" s="5">
        <f ca="1">VLOOKUP(CONCATENATE($F2687," ",$G2687),AllocFactorMatrix,(Q$4+1),FALSE)*$E2687</f>
        <v>-22847.782691905588</v>
      </c>
      <c r="R2687" s="5">
        <f ca="1">VLOOKUP(CONCATENATE($F2687," ",$G2687),AllocFactorMatrix,(R$4+1),FALSE)*$E2687</f>
        <v>-1185.8508382155524</v>
      </c>
      <c r="S2687" s="5">
        <f t="shared" ca="1" si="1368"/>
        <v>-478029.97164728399</v>
      </c>
      <c r="T2687" s="5">
        <f ca="1">VLOOKUP(CONCATENATE($F2687," ",$G2687),AllocFactorMatrix,(T$4+1),FALSE)*$E2687</f>
        <v>-13255.520665393145</v>
      </c>
      <c r="U2687" s="5">
        <f ca="1">VLOOKUP(CONCATENATE($F2687," ",$G2687),AllocFactorMatrix,(U$4+1),FALSE)*$E2687</f>
        <v>-197908.65392617814</v>
      </c>
      <c r="V2687" s="5">
        <f ca="1">VLOOKUP(CONCATENATE($F2687," ",$G2687),AllocFactorMatrix,(V$4+1),FALSE)*$E2687</f>
        <v>-758001.06360942405</v>
      </c>
      <c r="W2687" s="5">
        <f ca="1">VLOOKUP(CONCATENATE($F2687," ",$G2687),AllocFactorMatrix,(W$4+1),FALSE)*$E2687</f>
        <v>-125114.29867204679</v>
      </c>
      <c r="X2687" s="5">
        <f t="shared" ca="1" si="1369"/>
        <v>-1094279.5368730421</v>
      </c>
      <c r="Y2687" s="5">
        <f ca="1">VLOOKUP(CONCATENATE($F2687," ",$G2687),AllocFactorMatrix,(Y$4+1),FALSE)*$E2687</f>
        <v>-121231.52323055037</v>
      </c>
      <c r="Z2687" s="5">
        <f ca="1">VLOOKUP(CONCATENATE($F2687," ",$G2687),AllocFactorMatrix,(Z$4+1),FALSE)*$E2687</f>
        <v>-1771.9903364084666</v>
      </c>
      <c r="AA2687" s="5">
        <f t="shared" ca="1" si="1358"/>
        <v>-123003.51356695883</v>
      </c>
      <c r="AB2687" s="5">
        <f ca="1">VLOOKUP(CONCATENATE($F2687," ",$G2687),AllocFactorMatrix,(AB$4+1),FALSE)*$E2687</f>
        <v>-1557.9304540959804</v>
      </c>
      <c r="AC2687" s="5">
        <f ca="1">VLOOKUP(CONCATENATE($F2687," ",$G2687),AllocFactorMatrix,(AC$4+1),FALSE)*$E2687</f>
        <v>-91166.748239686247</v>
      </c>
      <c r="AD2687" s="5">
        <f ca="1">VLOOKUP(CONCATENATE($F2687," ",$G2687),AllocFactorMatrix,(AD$4+1),FALSE)*$E2687</f>
        <v>-11542.857441881832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7468269.9999999981</v>
      </c>
      <c r="I2688" s="5">
        <f>VLOOKUP(CONCATENATE($F2688," ",$G2688),AllocFactorMatrix,(I$4+1),FALSE)*$E2695</f>
        <v>3678742.770139554</v>
      </c>
      <c r="J2688" s="5">
        <f>VLOOKUP(CONCATENATE($F2688," ",$G2688),AllocFactorMatrix,(J$4+1),FALSE)*$E2695</f>
        <v>181853.40009987942</v>
      </c>
      <c r="K2688" s="5">
        <f>VLOOKUP(CONCATENATE($F2688," ",$G2688),AllocFactorMatrix,(K$4+1),FALSE)*$E2695</f>
        <v>666118.58240469394</v>
      </c>
      <c r="L2688" s="5">
        <f>VLOOKUP(CONCATENATE($F2688," ",$G2688),AllocFactorMatrix,(L$4+1),FALSE)*$E2695</f>
        <v>20967.047988191058</v>
      </c>
      <c r="M2688" s="5">
        <f>VLOOKUP(CONCATENATE($F2688," ",$G2688),AllocFactorMatrix,(M$4+1),FALSE)*$E2695</f>
        <v>1966.2226692931615</v>
      </c>
      <c r="N2688" s="5">
        <f t="shared" si="1357"/>
        <v>689051.85306217812</v>
      </c>
      <c r="O2688" s="5">
        <f>VLOOKUP(CONCATENATE($F2688," ",$G2688),AllocFactorMatrix,(O$4+1),FALSE)*$E2695</f>
        <v>506353.74454249017</v>
      </c>
      <c r="P2688" s="5">
        <f>VLOOKUP(CONCATENATE($F2688," ",$G2688),AllocFactorMatrix,(P$4+1),FALSE)*$E2695</f>
        <v>94348.454692009662</v>
      </c>
      <c r="Q2688" s="5">
        <f>VLOOKUP(CONCATENATE($F2688," ",$G2688),AllocFactorMatrix,(Q$4+1),FALSE)*$E2695</f>
        <v>42634.3099070475</v>
      </c>
      <c r="R2688" s="5">
        <f>VLOOKUP(CONCATENATE($F2688," ",$G2688),AllocFactorMatrix,(R$4+1),FALSE)*$E2695</f>
        <v>1917.2172595056675</v>
      </c>
      <c r="S2688" s="5">
        <f>SUBTOTAL(9,O2688:R2688)</f>
        <v>645253.72640105302</v>
      </c>
      <c r="T2688" s="5">
        <f>VLOOKUP(CONCATENATE($F2688," ",$G2688),AllocFactorMatrix,(T$4+1),FALSE)*$E2695</f>
        <v>17688.233240345653</v>
      </c>
      <c r="U2688" s="5">
        <f>VLOOKUP(CONCATENATE($F2688," ",$G2688),AllocFactorMatrix,(U$4+1),FALSE)*$E2695</f>
        <v>289464.92322447879</v>
      </c>
      <c r="V2688" s="5">
        <f>VLOOKUP(CONCATENATE($F2688," ",$G2688),AllocFactorMatrix,(V$4+1),FALSE)*$E2695</f>
        <v>1529830.2527553444</v>
      </c>
      <c r="W2688" s="5">
        <f>VLOOKUP(CONCATENATE($F2688," ",$G2688),AllocFactorMatrix,(W$4+1),FALSE)*$E2695</f>
        <v>276261.98783724103</v>
      </c>
      <c r="X2688" s="5">
        <f>SUBTOTAL(9,T2688:W2688)</f>
        <v>2113245.3970574099</v>
      </c>
      <c r="Y2688" s="5">
        <f>VLOOKUP(CONCATENATE($F2688," ",$G2688),AllocFactorMatrix,(Y$4+1),FALSE)*$E2695</f>
        <v>155500.43146661372</v>
      </c>
      <c r="Z2688" s="5">
        <f>VLOOKUP(CONCATENATE($F2688," ",$G2688),AllocFactorMatrix,(Z$4+1),FALSE)*$E2695</f>
        <v>2604.5727877044733</v>
      </c>
      <c r="AA2688" s="5">
        <f t="shared" si="1358"/>
        <v>158105.00425431819</v>
      </c>
      <c r="AB2688" s="5">
        <f>VLOOKUP(CONCATENATE($F2688," ",$G2688),AllocFactorMatrix,(AB$4+1),FALSE)*$E2695</f>
        <v>2017.848985605603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7468269.9999999981</v>
      </c>
      <c r="I2695" s="5">
        <f>VLOOKUP(CONCATENATE($F2695," ",$G2695),AllocFactorMatrix,(I$4+1),FALSE)*$E2695</f>
        <v>3678742.770139554</v>
      </c>
      <c r="J2695" s="5">
        <f>VLOOKUP(CONCATENATE($F2695," ",$G2695),AllocFactorMatrix,(J$4+1),FALSE)*$E2695</f>
        <v>181853.40009987942</v>
      </c>
      <c r="K2695" s="5">
        <f>VLOOKUP(CONCATENATE($F2695," ",$G2695),AllocFactorMatrix,(K$4+1),FALSE)*$E2695</f>
        <v>666118.58240469394</v>
      </c>
      <c r="L2695" s="5">
        <f>VLOOKUP(CONCATENATE($F2695," ",$G2695),AllocFactorMatrix,(L$4+1),FALSE)*$E2695</f>
        <v>20967.047988191058</v>
      </c>
      <c r="M2695" s="5">
        <f>VLOOKUP(CONCATENATE($F2695," ",$G2695),AllocFactorMatrix,(M$4+1),FALSE)*$E2695</f>
        <v>1966.2226692931615</v>
      </c>
      <c r="N2695" s="5">
        <f t="shared" si="1357"/>
        <v>689051.85306217812</v>
      </c>
      <c r="O2695" s="5">
        <f>VLOOKUP(CONCATENATE($F2695," ",$G2695),AllocFactorMatrix,(O$4+1),FALSE)*$E2695</f>
        <v>506353.74454249017</v>
      </c>
      <c r="P2695" s="5">
        <f>VLOOKUP(CONCATENATE($F2695," ",$G2695),AllocFactorMatrix,(P$4+1),FALSE)*$E2695</f>
        <v>94348.454692009662</v>
      </c>
      <c r="Q2695" s="5">
        <f>VLOOKUP(CONCATENATE($F2695," ",$G2695),AllocFactorMatrix,(Q$4+1),FALSE)*$E2695</f>
        <v>42634.3099070475</v>
      </c>
      <c r="R2695" s="5">
        <f>VLOOKUP(CONCATENATE($F2695," ",$G2695),AllocFactorMatrix,(R$4+1),FALSE)*$E2695</f>
        <v>1917.2172595056675</v>
      </c>
      <c r="S2695" s="5">
        <f t="shared" si="1370"/>
        <v>645253.72640105302</v>
      </c>
      <c r="T2695" s="5">
        <f>VLOOKUP(CONCATENATE($F2695," ",$G2695),AllocFactorMatrix,(T$4+1),FALSE)*$E2695</f>
        <v>17688.233240345653</v>
      </c>
      <c r="U2695" s="5">
        <f>VLOOKUP(CONCATENATE($F2695," ",$G2695),AllocFactorMatrix,(U$4+1),FALSE)*$E2695</f>
        <v>289464.92322447879</v>
      </c>
      <c r="V2695" s="5">
        <f>VLOOKUP(CONCATENATE($F2695," ",$G2695),AllocFactorMatrix,(V$4+1),FALSE)*$E2695</f>
        <v>1529830.2527553444</v>
      </c>
      <c r="W2695" s="5">
        <f>VLOOKUP(CONCATENATE($F2695," ",$G2695),AllocFactorMatrix,(W$4+1),FALSE)*$E2695</f>
        <v>276261.98783724103</v>
      </c>
      <c r="X2695" s="5">
        <f t="shared" si="1371"/>
        <v>2113245.3970574099</v>
      </c>
      <c r="Y2695" s="5">
        <f>VLOOKUP(CONCATENATE($F2695," ",$G2695),AllocFactorMatrix,(Y$4+1),FALSE)*$E2695</f>
        <v>155500.43146661372</v>
      </c>
      <c r="Z2695" s="5">
        <f>VLOOKUP(CONCATENATE($F2695," ",$G2695),AllocFactorMatrix,(Z$4+1),FALSE)*$E2695</f>
        <v>2604.5727877044733</v>
      </c>
      <c r="AA2695" s="5">
        <f t="shared" si="1358"/>
        <v>158105.00425431819</v>
      </c>
      <c r="AB2695" s="5">
        <f>VLOOKUP(CONCATENATE($F2695," ",$G2695),AllocFactorMatrix,(AB$4+1),FALSE)*$E2695</f>
        <v>2017.848985605603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1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1276312.3795932743</v>
      </c>
      <c r="I2696" s="54">
        <f ca="1">VLOOKUP(CONCATENATE($F2696," ",$G2696),AllocFactorMatrix,(I$4+1),FALSE)*$E2703</f>
        <v>628689.76869721757</v>
      </c>
      <c r="J2696" s="54">
        <f ca="1">VLOOKUP(CONCATENATE($F2696," ",$G2696),AllocFactorMatrix,(J$4+1),FALSE)*$E2703</f>
        <v>31078.381716060736</v>
      </c>
      <c r="K2696" s="54">
        <f ca="1">VLOOKUP(CONCATENATE($F2696," ",$G2696),AllocFactorMatrix,(K$4+1),FALSE)*$E2703</f>
        <v>113838.33109946933</v>
      </c>
      <c r="L2696" s="54">
        <f ca="1">VLOOKUP(CONCATENATE($F2696," ",$G2696),AllocFactorMatrix,(L$4+1),FALSE)*$E2703</f>
        <v>3583.2264916579757</v>
      </c>
      <c r="M2696" s="54">
        <f ca="1">VLOOKUP(CONCATENATE($F2696," ",$G2696),AllocFactorMatrix,(M$4+1),FALSE)*$E2703</f>
        <v>336.02351466347562</v>
      </c>
      <c r="N2696" s="54">
        <f t="shared" ca="1" si="1357"/>
        <v>117757.58110579078</v>
      </c>
      <c r="O2696" s="54">
        <f ca="1">VLOOKUP(CONCATENATE($F2696," ",$G2696),AllocFactorMatrix,(O$4+1),FALSE)*$E2703</f>
        <v>86534.840413240381</v>
      </c>
      <c r="P2696" s="54">
        <f ca="1">VLOOKUP(CONCATENATE($F2696," ",$G2696),AllocFactorMatrix,(P$4+1),FALSE)*$E2703</f>
        <v>16123.961870541252</v>
      </c>
      <c r="Q2696" s="54">
        <f ca="1">VLOOKUP(CONCATENATE($F2696," ",$G2696),AllocFactorMatrix,(Q$4+1),FALSE)*$E2703</f>
        <v>7286.1181411198204</v>
      </c>
      <c r="R2696" s="54">
        <f ca="1">VLOOKUP(CONCATENATE($F2696," ",$G2696),AllocFactorMatrix,(R$4+1),FALSE)*$E2703</f>
        <v>327.64858831790696</v>
      </c>
      <c r="S2696" s="54">
        <f ca="1">SUBTOTAL(9,O2696:R2696)</f>
        <v>110272.56901321937</v>
      </c>
      <c r="T2696" s="54">
        <f ca="1">VLOOKUP(CONCATENATE($F2696," ",$G2696),AllocFactorMatrix,(T$4+1),FALSE)*$E2703</f>
        <v>3022.8836206760634</v>
      </c>
      <c r="U2696" s="54">
        <f ca="1">VLOOKUP(CONCATENATE($F2696," ",$G2696),AllocFactorMatrix,(U$4+1),FALSE)*$E2703</f>
        <v>49468.97540788148</v>
      </c>
      <c r="V2696" s="54">
        <f ca="1">VLOOKUP(CONCATENATE($F2696," ",$G2696),AllocFactorMatrix,(V$4+1),FALSE)*$E2703</f>
        <v>261444.92503189555</v>
      </c>
      <c r="W2696" s="54">
        <f ca="1">VLOOKUP(CONCATENATE($F2696," ",$G2696),AllocFactorMatrix,(W$4+1),FALSE)*$E2703</f>
        <v>47212.62020357023</v>
      </c>
      <c r="X2696" s="54">
        <f ca="1">SUBTOTAL(9,T2696:W2696)</f>
        <v>361149.40426402329</v>
      </c>
      <c r="Y2696" s="54">
        <f ca="1">VLOOKUP(CONCATENATE($F2696," ",$G2696),AllocFactorMatrix,(Y$4+1),FALSE)*$E2703</f>
        <v>26574.712177376383</v>
      </c>
      <c r="Z2696" s="54">
        <f ca="1">VLOOKUP(CONCATENATE($F2696," ",$G2696),AllocFactorMatrix,(Z$4+1),FALSE)*$E2703</f>
        <v>445.11627090329966</v>
      </c>
      <c r="AA2696" s="54">
        <f t="shared" ca="1" si="1358"/>
        <v>27019.828448279681</v>
      </c>
      <c r="AB2696" s="54">
        <f ca="1">VLOOKUP(CONCATENATE($F2696," ",$G2696),AllocFactorMatrix,(AB$4+1),FALSE)*$E2703</f>
        <v>344.84634868291619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1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676473.66204936302</v>
      </c>
      <c r="I2697" s="54">
        <f ca="1">VLOOKUP(CONCATENATE($F2697," ",$G2697),AllocFactorMatrix,(I$4+1),FALSE)*$E2703</f>
        <v>333219.41941760579</v>
      </c>
      <c r="J2697" s="54">
        <f ca="1">VLOOKUP(CONCATENATE($F2697," ",$G2697),AllocFactorMatrix,(J$4+1),FALSE)*$E2703</f>
        <v>16472.226569432209</v>
      </c>
      <c r="K2697" s="54">
        <f ca="1">VLOOKUP(CONCATENATE($F2697," ",$G2697),AllocFactorMatrix,(K$4+1),FALSE)*$E2703</f>
        <v>60336.821887590268</v>
      </c>
      <c r="L2697" s="54">
        <f ca="1">VLOOKUP(CONCATENATE($F2697," ",$G2697),AllocFactorMatrix,(L$4+1),FALSE)*$E2703</f>
        <v>1899.1889333053491</v>
      </c>
      <c r="M2697" s="54">
        <f ca="1">VLOOKUP(CONCATENATE($F2697," ",$G2697),AllocFactorMatrix,(M$4+1),FALSE)*$E2703</f>
        <v>178.0998610791012</v>
      </c>
      <c r="N2697" s="54">
        <f t="shared" ca="1" si="1357"/>
        <v>62414.110681974715</v>
      </c>
      <c r="O2697" s="54">
        <f ca="1">VLOOKUP(CONCATENATE($F2697," ",$G2697),AllocFactorMatrix,(O$4+1),FALSE)*$E2703</f>
        <v>45865.370676618026</v>
      </c>
      <c r="P2697" s="54">
        <f ca="1">VLOOKUP(CONCATENATE($F2697," ",$G2697),AllocFactorMatrix,(P$4+1),FALSE)*$E2703</f>
        <v>8546.0547963855333</v>
      </c>
      <c r="Q2697" s="54">
        <f ca="1">VLOOKUP(CONCATENATE($F2697," ",$G2697),AllocFactorMatrix,(Q$4+1),FALSE)*$E2703</f>
        <v>3861.8030349422129</v>
      </c>
      <c r="R2697" s="54">
        <f ca="1">VLOOKUP(CONCATENATE($F2697," ",$G2697),AllocFactorMatrix,(R$4+1),FALSE)*$E2703</f>
        <v>173.66096572325895</v>
      </c>
      <c r="S2697" s="54">
        <f t="shared" ref="S2697:S2703" ca="1" si="1372">SUBTOTAL(9,O2697:R2697)</f>
        <v>58446.889473669034</v>
      </c>
      <c r="T2697" s="54">
        <f ca="1">VLOOKUP(CONCATENATE($F2697," ",$G2697),AllocFactorMatrix,(T$4+1),FALSE)*$E2703</f>
        <v>1602.1948744863132</v>
      </c>
      <c r="U2697" s="54">
        <f ca="1">VLOOKUP(CONCATENATE($F2697," ",$G2697),AllocFactorMatrix,(U$4+1),FALSE)*$E2703</f>
        <v>26219.646136053048</v>
      </c>
      <c r="V2697" s="54">
        <f ca="1">VLOOKUP(CONCATENATE($F2697," ",$G2697),AllocFactorMatrix,(V$4+1),FALSE)*$E2703</f>
        <v>138571.56656030254</v>
      </c>
      <c r="W2697" s="54">
        <f ca="1">VLOOKUP(CONCATENATE($F2697," ",$G2697),AllocFactorMatrix,(W$4+1),FALSE)*$E2703</f>
        <v>25023.728199073557</v>
      </c>
      <c r="X2697" s="54">
        <f t="shared" ref="X2697:X2703" ca="1" si="1373">SUBTOTAL(9,T2697:W2697)</f>
        <v>191417.13576991545</v>
      </c>
      <c r="Y2697" s="54">
        <f ca="1">VLOOKUP(CONCATENATE($F2697," ",$G2697),AllocFactorMatrix,(Y$4+1),FALSE)*$E2703</f>
        <v>14085.182555595369</v>
      </c>
      <c r="Z2697" s="54">
        <f ca="1">VLOOKUP(CONCATENATE($F2697," ",$G2697),AllocFactorMatrix,(Z$4+1),FALSE)*$E2703</f>
        <v>235.92142380665987</v>
      </c>
      <c r="AA2697" s="54">
        <f t="shared" ca="1" si="1358"/>
        <v>14321.103979402029</v>
      </c>
      <c r="AB2697" s="54">
        <f ca="1">VLOOKUP(CONCATENATE($F2697," ",$G2697),AllocFactorMatrix,(AB$4+1),FALSE)*$E2703</f>
        <v>182.77615736378237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1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72348.965336894151</v>
      </c>
      <c r="J2698" s="54">
        <f ca="1">VLOOKUP(CONCATENATE($F2698," ",$G2698),AllocFactorMatrix,(J$4+1),FALSE)*$E2703</f>
        <v>3491.6557108417005</v>
      </c>
      <c r="K2698" s="54">
        <f ca="1">VLOOKUP(CONCATENATE($F2698," ",$G2698),AllocFactorMatrix,(K$4+1),FALSE)*$E2703</f>
        <v>12702.472750198087</v>
      </c>
      <c r="L2698" s="54">
        <f ca="1">VLOOKUP(CONCATENATE($F2698," ",$G2698),AllocFactorMatrix,(L$4+1),FALSE)*$E2703</f>
        <v>392.36743177633429</v>
      </c>
      <c r="M2698" s="54">
        <f ca="1">VLOOKUP(CONCATENATE($F2698," ",$G2698),AllocFactorMatrix,(M$4+1),FALSE)*$E2703</f>
        <v>48.867288525753494</v>
      </c>
      <c r="N2698" s="54">
        <f t="shared" ca="1" si="1357"/>
        <v>13143.707470500174</v>
      </c>
      <c r="O2698" s="54">
        <f ca="1">VLOOKUP(CONCATENATE($F2698," ",$G2698),AllocFactorMatrix,(O$4+1),FALSE)*$E2703</f>
        <v>9596.9167000745128</v>
      </c>
      <c r="P2698" s="54">
        <f ca="1">VLOOKUP(CONCATENATE($F2698," ",$G2698),AllocFactorMatrix,(P$4+1),FALSE)*$E2703</f>
        <v>1784.0556211234766</v>
      </c>
      <c r="Q2698" s="54">
        <f ca="1">VLOOKUP(CONCATENATE($F2698," ",$G2698),AllocFactorMatrix,(Q$4+1),FALSE)*$E2703</f>
        <v>1061.5343522793855</v>
      </c>
      <c r="R2698" s="54">
        <f ca="1">VLOOKUP(CONCATENATE($F2698," ",$G2698),AllocFactorMatrix,(R$4+1),FALSE)*$E2703</f>
        <v>0</v>
      </c>
      <c r="S2698" s="54">
        <f t="shared" ca="1" si="1372"/>
        <v>12442.506673477375</v>
      </c>
      <c r="T2698" s="54">
        <f ca="1">VLOOKUP(CONCATENATE($F2698," ",$G2698),AllocFactorMatrix,(T$4+1),FALSE)*$E2703</f>
        <v>335.10785275171162</v>
      </c>
      <c r="U2698" s="54">
        <f ca="1">VLOOKUP(CONCATENATE($F2698," ",$G2698),AllocFactorMatrix,(U$4+1),FALSE)*$E2703</f>
        <v>5485.9068775847791</v>
      </c>
      <c r="V2698" s="54">
        <f ca="1">VLOOKUP(CONCATENATE($F2698," ",$G2698),AllocFactorMatrix,(V$4+1),FALSE)*$E2703</f>
        <v>38218.57476868559</v>
      </c>
      <c r="W2698" s="54">
        <f ca="1">VLOOKUP(CONCATENATE($F2698," ",$G2698),AllocFactorMatrix,(W$4+1),FALSE)*$E2703</f>
        <v>0</v>
      </c>
      <c r="X2698" s="54">
        <f t="shared" ca="1" si="1373"/>
        <v>44039.589499022084</v>
      </c>
      <c r="Y2698" s="54">
        <f ca="1">VLOOKUP(CONCATENATE($F2698," ",$G2698),AllocFactorMatrix,(Y$4+1),FALSE)*$E2703</f>
        <v>2888.3907605537715</v>
      </c>
      <c r="Z2698" s="54">
        <f ca="1">VLOOKUP(CONCATENATE($F2698," ",$G2698),AllocFactorMatrix,(Z$4+1),FALSE)*$E2703</f>
        <v>48.149552450359458</v>
      </c>
      <c r="AA2698" s="54">
        <f t="shared" ca="1" si="1358"/>
        <v>2936.5403130041309</v>
      </c>
      <c r="AB2698" s="54">
        <f ca="1">VLOOKUP(CONCATENATE($F2698," ",$G2698),AllocFactorMatrix,(AB$4+1),FALSE)*$E2703</f>
        <v>38.570524620670241</v>
      </c>
      <c r="AC2698" s="54">
        <f ca="1">VLOOKUP(CONCATENATE($F2698," ",$G2698),AllocFactorMatrix,(AC$4+1),FALSE)*$E2703</f>
        <v>131.14802926571943</v>
      </c>
      <c r="AD2698" s="54">
        <f ca="1">VLOOKUP(CONCATENATE($F2698," ",$G2698),AllocFactorMatrix,(AD$4+1),FALSE)*$E2703</f>
        <v>28.271310297347807</v>
      </c>
    </row>
    <row r="2699" spans="1:30" s="51" customFormat="1" hidden="1" outlineLevel="1">
      <c r="A2699" s="56"/>
      <c r="B2699" s="111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681828.34090887208</v>
      </c>
      <c r="I2699" s="54">
        <f ca="1">VLOOKUP(CONCATENATE($F2699," ",$G2699),AllocFactorMatrix,(I$4+1),FALSE)*$E2703</f>
        <v>455694.96056771593</v>
      </c>
      <c r="J2699" s="54">
        <f ca="1">VLOOKUP(CONCATENATE($F2699," ",$G2699),AllocFactorMatrix,(J$4+1),FALSE)*$E2703</f>
        <v>21480.270832634844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2410.487862779089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58483.503715375999</v>
      </c>
      <c r="P2699" s="54">
        <f ca="1">VLOOKUP(CONCATENATE($F2699," ",$G2699),AllocFactorMatrix,(P$4+1),FALSE)*$E2703</f>
        <v>10892.556502578691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69376.060217954684</v>
      </c>
      <c r="T2699" s="54">
        <f ca="1">VLOOKUP(CONCATENATE($F2699," ",$G2699),AllocFactorMatrix,(T$4+1),FALSE)*$E2703</f>
        <v>2084.900866809478</v>
      </c>
      <c r="U2699" s="54">
        <f ca="1">VLOOKUP(CONCATENATE($F2699," ",$G2699),AllocFactorMatrix,(U$4+1),FALSE)*$E2703</f>
        <v>33624.733171837659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35709.634038647135</v>
      </c>
      <c r="Y2699" s="54">
        <f ca="1">VLOOKUP(CONCATENATE($F2699," ",$G2699),AllocFactorMatrix,(Y$4+1),FALSE)*$E2703</f>
        <v>17635.464015568406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17929.692589596136</v>
      </c>
      <c r="AB2699" s="54">
        <f ca="1">VLOOKUP(CONCATENATE($F2699," ",$G2699),AllocFactorMatrix,(AB$4+1),FALSE)*$E2703</f>
        <v>238.37444525827723</v>
      </c>
      <c r="AC2699" s="54">
        <f ca="1">VLOOKUP(CONCATENATE($F2699," ",$G2699),AllocFactorMatrix,(AC$4+1),FALSE)*$E2703</f>
        <v>816.63773219480606</v>
      </c>
      <c r="AD2699" s="54">
        <f ca="1">VLOOKUP(CONCATENATE($F2699," ",$G2699),AllocFactorMatrix,(AD$4+1),FALSE)*$E2703</f>
        <v>176.04091236952013</v>
      </c>
    </row>
    <row r="2700" spans="1:30" s="51" customFormat="1" hidden="1" outlineLevel="1">
      <c r="A2700" s="56"/>
      <c r="B2700" s="111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38162.422523476947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38162.422523476947</v>
      </c>
      <c r="O2700" s="54">
        <f ca="1">VLOOKUP(CONCATENATE($F2700," ",$G2700),AllocFactorMatrix,(O$4+1),FALSE)*$E2703</f>
        <v>24317.244169192036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24317.244169192036</v>
      </c>
      <c r="T2700" s="54">
        <f ca="1">VLOOKUP(CONCATENATE($F2700," ",$G2700),AllocFactorMatrix,(T$4+1),FALSE)*$E2703</f>
        <v>657.48726800522172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657.48726800522172</v>
      </c>
      <c r="Y2700" s="54">
        <f ca="1">VLOOKUP(CONCATENATE($F2700," ",$G2700),AllocFactorMatrix,(Y$4+1),FALSE)*$E2703</f>
        <v>8969.2718669474598</v>
      </c>
      <c r="Z2700" s="54">
        <f ca="1">VLOOKUP(CONCATENATE($F2700," ",$G2700),AllocFactorMatrix,(Z$4+1),FALSE)*$E2703</f>
        <v>0</v>
      </c>
      <c r="AA2700" s="54">
        <f t="shared" ca="1" si="1358"/>
        <v>8969.2718669474598</v>
      </c>
      <c r="AB2700" s="54">
        <f ca="1">VLOOKUP(CONCATENATE($F2700," ",$G2700),AllocFactorMatrix,(AB$4+1),FALSE)*$E2703</f>
        <v>93.074422694024094</v>
      </c>
      <c r="AC2700" s="54">
        <f ca="1">VLOOKUP(CONCATENATE($F2700," ",$G2700),AllocFactorMatrix,(AC$4+1),FALSE)*$E2703</f>
        <v>3160.2346290109426</v>
      </c>
      <c r="AD2700" s="54">
        <f ca="1">VLOOKUP(CONCATENATE($F2700," ",$G2700),AllocFactorMatrix,(AD$4+1),FALSE)*$E2703</f>
        <v>514.05719611007157</v>
      </c>
    </row>
    <row r="2701" spans="1:30" s="51" customFormat="1" hidden="1" outlineLevel="1">
      <c r="A2701" s="56"/>
      <c r="B2701" s="111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10784.306176889702</v>
      </c>
      <c r="I2701" s="54">
        <f ca="1">VLOOKUP(CONCATENATE($F2701," ",$G2701),AllocFactorMatrix,(I$4+1),FALSE)*$E2703</f>
        <v>4046.5638108603634</v>
      </c>
      <c r="J2701" s="54">
        <f ca="1">VLOOKUP(CONCATENATE($F2701," ",$G2701),AllocFactorMatrix,(J$4+1),FALSE)*$E2703</f>
        <v>262.24348300846009</v>
      </c>
      <c r="K2701" s="54">
        <f ca="1">VLOOKUP(CONCATENATE($F2701," ",$G2701),AllocFactorMatrix,(K$4+1),FALSE)*$E2703</f>
        <v>879.85531366536122</v>
      </c>
      <c r="L2701" s="54">
        <f ca="1">VLOOKUP(CONCATENATE($F2701," ",$G2701),AllocFactorMatrix,(L$4+1),FALSE)*$E2703</f>
        <v>27.963799345212649</v>
      </c>
      <c r="M2701" s="54">
        <f ca="1">VLOOKUP(CONCATENATE($F2701," ",$G2701),AllocFactorMatrix,(M$4+1),FALSE)*$E2703</f>
        <v>2.5779353969427627</v>
      </c>
      <c r="N2701" s="54">
        <f t="shared" ca="1" si="1357"/>
        <v>910.39704840751665</v>
      </c>
      <c r="O2701" s="54">
        <f ca="1">VLOOKUP(CONCATENATE($F2701," ",$G2701),AllocFactorMatrix,(O$4+1),FALSE)*$E2703</f>
        <v>802.17636631762321</v>
      </c>
      <c r="P2701" s="54">
        <f ca="1">VLOOKUP(CONCATENATE($F2701," ",$G2701),AllocFactorMatrix,(P$4+1),FALSE)*$E2703</f>
        <v>148.70806310571697</v>
      </c>
      <c r="Q2701" s="54">
        <f ca="1">VLOOKUP(CONCATENATE($F2701," ",$G2701),AllocFactorMatrix,(Q$4+1),FALSE)*$E2703</f>
        <v>67.569137554528268</v>
      </c>
      <c r="R2701" s="54">
        <f ca="1">VLOOKUP(CONCATENATE($F2701," ",$G2701),AllocFactorMatrix,(R$4+1),FALSE)*$E2703</f>
        <v>3.130757756885123</v>
      </c>
      <c r="S2701" s="54">
        <f t="shared" ca="1" si="1372"/>
        <v>1021.5843247347536</v>
      </c>
      <c r="T2701" s="54">
        <f ca="1">VLOOKUP(CONCATENATE($F2701," ",$G2701),AllocFactorMatrix,(T$4+1),FALSE)*$E2703</f>
        <v>30.740918478463279</v>
      </c>
      <c r="U2701" s="54">
        <f ca="1">VLOOKUP(CONCATENATE($F2701," ",$G2701),AllocFactorMatrix,(U$4+1),FALSE)*$E2703</f>
        <v>539.76447613856033</v>
      </c>
      <c r="V2701" s="54">
        <f ca="1">VLOOKUP(CONCATENATE($F2701," ",$G2701),AllocFactorMatrix,(V$4+1),FALSE)*$E2703</f>
        <v>3064.558596712403</v>
      </c>
      <c r="W2701" s="54">
        <f ca="1">VLOOKUP(CONCATENATE($F2701," ",$G2701),AllocFactorMatrix,(W$4+1),FALSE)*$E2703</f>
        <v>581.41849075669336</v>
      </c>
      <c r="X2701" s="54">
        <f t="shared" ca="1" si="1373"/>
        <v>4216.4824820861204</v>
      </c>
      <c r="Y2701" s="54">
        <f ca="1">VLOOKUP(CONCATENATE($F2701," ",$G2701),AllocFactorMatrix,(Y$4+1),FALSE)*$E2703</f>
        <v>217.33375801434232</v>
      </c>
      <c r="Z2701" s="54">
        <f ca="1">VLOOKUP(CONCATENATE($F2701," ",$G2701),AllocFactorMatrix,(Z$4+1),FALSE)*$E2703</f>
        <v>3.537847116889679</v>
      </c>
      <c r="AA2701" s="54">
        <f t="shared" ca="1" si="1358"/>
        <v>220.871605131232</v>
      </c>
      <c r="AB2701" s="54">
        <f ca="1">VLOOKUP(CONCATENATE($F2701," ",$G2701),AllocFactorMatrix,(AB$4+1),FALSE)*$E2703</f>
        <v>3.9461838731051957</v>
      </c>
      <c r="AC2701" s="54">
        <f ca="1">VLOOKUP(CONCATENATE($F2701," ",$G2701),AllocFactorMatrix,(AC$4+1),FALSE)*$E2703</f>
        <v>85.330941995033854</v>
      </c>
      <c r="AD2701" s="54">
        <f ca="1">VLOOKUP(CONCATENATE($F2701," ",$G2701),AllocFactorMatrix,(AD$4+1),FALSE)*$E2703</f>
        <v>16.88629679311628</v>
      </c>
    </row>
    <row r="2702" spans="1:30" s="51" customFormat="1" hidden="1" outlineLevel="1">
      <c r="A2702" s="56"/>
      <c r="B2702" s="111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168898.52361186891</v>
      </c>
      <c r="I2702" s="54">
        <f ca="1">VLOOKUP(CONCATENATE($F2702," ",$G2702),AllocFactorMatrix,(I$4+1),FALSE)*$E2703</f>
        <v>78983.478355910585</v>
      </c>
      <c r="J2702" s="54">
        <f ca="1">VLOOKUP(CONCATENATE($F2702," ",$G2702),AllocFactorMatrix,(J$4+1),FALSE)*$E2703</f>
        <v>20692.363597180898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1896.0846870057649</v>
      </c>
      <c r="M2702" s="54">
        <f ca="1">VLOOKUP(CONCATENATE($F2702," ",$G2702),AllocFactorMatrix,(M$4+1),FALSE)*$E2703</f>
        <v>307.77272931207585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1666.9468165762785</v>
      </c>
      <c r="P2702" s="54">
        <f ca="1">VLOOKUP(CONCATENATE($F2702," ",$G2702),AllocFactorMatrix,(P$4+1),FALSE)*$E2703</f>
        <v>493.60365905421196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188.41544855526081</v>
      </c>
      <c r="S2702" s="54">
        <f t="shared" ca="1" si="1372"/>
        <v>3421.1900332946943</v>
      </c>
      <c r="T2702" s="54">
        <f ca="1">VLOOKUP(CONCATENATE($F2702," ",$G2702),AllocFactorMatrix,(T$4+1),FALSE)*$E2703</f>
        <v>11.473027091351057</v>
      </c>
      <c r="U2702" s="54">
        <f ca="1">VLOOKUP(CONCATENATE($F2702," ",$G2702),AllocFactorMatrix,(U$4+1),FALSE)*$E2703</f>
        <v>292.84471693630604</v>
      </c>
      <c r="V2702" s="54">
        <f ca="1">VLOOKUP(CONCATENATE($F2702," ",$G2702),AllocFactorMatrix,(V$4+1),FALSE)*$E2703</f>
        <v>1576.8198286777499</v>
      </c>
      <c r="W2702" s="54">
        <f ca="1">VLOOKUP(CONCATENATE($F2702," ",$G2702),AllocFactorMatrix,(W$4+1),FALSE)*$E2703</f>
        <v>282.62629596231744</v>
      </c>
      <c r="X2702" s="54">
        <f t="shared" ca="1" si="1373"/>
        <v>2163.7638686677242</v>
      </c>
      <c r="Y2702" s="54">
        <f ca="1">VLOOKUP(CONCATENATE($F2702," ",$G2702),AllocFactorMatrix,(Y$4+1),FALSE)*$E2703</f>
        <v>461.45313374363627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469.81830344574718</v>
      </c>
      <c r="AB2702" s="54">
        <f ca="1">VLOOKUP(CONCATENATE($F2702," ",$G2702),AllocFactorMatrix,(AB$4+1),FALSE)*$E2703</f>
        <v>8.6622243456000678</v>
      </c>
      <c r="AC2702" s="54">
        <f ca="1">VLOOKUP(CONCATENATE($F2702," ",$G2702),AllocFactorMatrix,(AC$4+1),FALSE)*$E2703</f>
        <v>49072.544035619561</v>
      </c>
      <c r="AD2702" s="54">
        <f ca="1">VLOOKUP(CONCATENATE($F2702," ",$G2702),AllocFactorMatrix,(AD$4+1),FALSE)*$E2703</f>
        <v>6008.8768614912133</v>
      </c>
    </row>
    <row r="2703" spans="1:30" s="51" customFormat="1" collapsed="1">
      <c r="A2703" s="56"/>
      <c r="B2703" s="111"/>
      <c r="C2703" s="55"/>
      <c r="D2703" s="55" t="s">
        <v>458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3313756.9999999995</v>
      </c>
      <c r="I2703" s="54">
        <f ca="1">VLOOKUP(CONCATENATE($F2703," ",$G2703),AllocFactorMatrix,(I$4+1),FALSE)*$E2703</f>
        <v>1835320.8147726539</v>
      </c>
      <c r="J2703" s="54">
        <f ca="1">VLOOKUP(CONCATENATE($F2703," ",$G2703),AllocFactorMatrix,(J$4+1),FALSE)*$E2703</f>
        <v>106124.52403908144</v>
      </c>
      <c r="K2703" s="54">
        <f ca="1">VLOOKUP(CONCATENATE($F2703," ",$G2703),AllocFactorMatrix,(K$4+1),FALSE)*$E2703</f>
        <v>309790.05419971672</v>
      </c>
      <c r="L2703" s="54">
        <f ca="1">VLOOKUP(CONCATENATE($F2703," ",$G2703),AllocFactorMatrix,(L$4+1),FALSE)*$E2703</f>
        <v>10209.319205869724</v>
      </c>
      <c r="M2703" s="54">
        <f ca="1">VLOOKUP(CONCATENATE($F2703," ",$G2703),AllocFactorMatrix,(M$4+1),FALSE)*$E2703</f>
        <v>873.34132897734889</v>
      </c>
      <c r="N2703" s="54">
        <f t="shared" ca="1" si="1357"/>
        <v>320872.71473456384</v>
      </c>
      <c r="O2703" s="54">
        <f ca="1">VLOOKUP(CONCATENATE($F2703," ",$G2703),AllocFactorMatrix,(O$4+1),FALSE)*$E2703</f>
        <v>227266.99885739488</v>
      </c>
      <c r="P2703" s="54">
        <f ca="1">VLOOKUP(CONCATENATE($F2703," ",$G2703),AllocFactorMatrix,(P$4+1),FALSE)*$E2703</f>
        <v>37988.940512788875</v>
      </c>
      <c r="Q2703" s="54">
        <f ca="1">VLOOKUP(CONCATENATE($F2703," ",$G2703),AllocFactorMatrix,(Q$4+1),FALSE)*$E2703</f>
        <v>13349.248775004889</v>
      </c>
      <c r="R2703" s="54">
        <f ca="1">VLOOKUP(CONCATENATE($F2703," ",$G2703),AllocFactorMatrix,(R$4+1),FALSE)*$E2703</f>
        <v>692.85576035331178</v>
      </c>
      <c r="S2703" s="54">
        <f t="shared" ca="1" si="1372"/>
        <v>279298.04390554194</v>
      </c>
      <c r="T2703" s="54">
        <f ca="1">VLOOKUP(CONCATENATE($F2703," ",$G2703),AllocFactorMatrix,(T$4+1),FALSE)*$E2703</f>
        <v>7744.7884282986015</v>
      </c>
      <c r="U2703" s="54">
        <f ca="1">VLOOKUP(CONCATENATE($F2703," ",$G2703),AllocFactorMatrix,(U$4+1),FALSE)*$E2703</f>
        <v>115631.87078643183</v>
      </c>
      <c r="V2703" s="54">
        <f ca="1">VLOOKUP(CONCATENATE($F2703," ",$G2703),AllocFactorMatrix,(V$4+1),FALSE)*$E2703</f>
        <v>442876.44478627387</v>
      </c>
      <c r="W2703" s="54">
        <f ca="1">VLOOKUP(CONCATENATE($F2703," ",$G2703),AllocFactorMatrix,(W$4+1),FALSE)*$E2703</f>
        <v>73100.393189362803</v>
      </c>
      <c r="X2703" s="54">
        <f t="shared" ca="1" si="1373"/>
        <v>639353.49719036708</v>
      </c>
      <c r="Y2703" s="54">
        <f ca="1">VLOOKUP(CONCATENATE($F2703," ",$G2703),AllocFactorMatrix,(Y$4+1),FALSE)*$E2703</f>
        <v>70831.808267799366</v>
      </c>
      <c r="Z2703" s="54">
        <f ca="1">VLOOKUP(CONCATENATE($F2703," ",$G2703),AllocFactorMatrix,(Z$4+1),FALSE)*$E2703</f>
        <v>1035.3188380070476</v>
      </c>
      <c r="AA2703" s="54">
        <f t="shared" ca="1" si="1358"/>
        <v>71867.127105806416</v>
      </c>
      <c r="AB2703" s="54">
        <f ca="1">VLOOKUP(CONCATENATE($F2703," ",$G2703),AllocFactorMatrix,(AB$4+1),FALSE)*$E2703</f>
        <v>910.2503068383752</v>
      </c>
      <c r="AC2703" s="54">
        <f ca="1">VLOOKUP(CONCATENATE($F2703," ",$G2703),AllocFactorMatrix,(AC$4+1),FALSE)*$E2703</f>
        <v>53265.895368086065</v>
      </c>
      <c r="AD2703" s="54">
        <f ca="1">VLOOKUP(CONCATENATE($F2703," ",$G2703),AllocFactorMatrix,(AD$4+1),FALSE)*$E2703</f>
        <v>6744.1325770612702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322344.87338706496</v>
      </c>
      <c r="I2704" s="5">
        <f ca="1">VLOOKUP(CONCATENATE($F2704," ",$G2704),AllocFactorMatrix,(I$4+1),FALSE)*$E2711</f>
        <v>140808.54150825404</v>
      </c>
      <c r="J2704" s="5">
        <f ca="1">VLOOKUP(CONCATENATE($F2704," ",$G2704),AllocFactorMatrix,(J$4+1),FALSE)*$E2711</f>
        <v>10007.594600054817</v>
      </c>
      <c r="K2704" s="5">
        <f ca="1">VLOOKUP(CONCATENATE($F2704," ",$G2704),AllocFactorMatrix,(K$4+1),FALSE)*$E2711</f>
        <v>33907.094461648754</v>
      </c>
      <c r="L2704" s="5">
        <f ca="1">VLOOKUP(CONCATENATE($F2704," ",$G2704),AllocFactorMatrix,(L$4+1),FALSE)*$E2711</f>
        <v>982.78399248176208</v>
      </c>
      <c r="M2704" s="5">
        <f ca="1">VLOOKUP(CONCATENATE($F2704," ",$G2704),AllocFactorMatrix,(M$4+1),FALSE)*$E2711</f>
        <v>96.587097469760536</v>
      </c>
      <c r="N2704" s="5">
        <f t="shared" ref="N2704:N2711" ca="1" si="1375">SUBTOTAL(9,K2704:M2704)</f>
        <v>34986.465551600275</v>
      </c>
      <c r="O2704" s="5">
        <f ca="1">VLOOKUP(CONCATENATE($F2704," ",$G2704),AllocFactorMatrix,(O$4+1),FALSE)*$E2711</f>
        <v>25900.449421554011</v>
      </c>
      <c r="P2704" s="5">
        <f ca="1">VLOOKUP(CONCATENATE($F2704," ",$G2704),AllocFactorMatrix,(P$4+1),FALSE)*$E2711</f>
        <v>5030.5836005616338</v>
      </c>
      <c r="Q2704" s="5">
        <f ca="1">VLOOKUP(CONCATENATE($F2704," ",$G2704),AllocFactorMatrix,(Q$4+1),FALSE)*$E2711</f>
        <v>2130.9406045628489</v>
      </c>
      <c r="R2704" s="5">
        <f ca="1">VLOOKUP(CONCATENATE($F2704," ",$G2704),AllocFactorMatrix,(R$4+1),FALSE)*$E2711</f>
        <v>92.718636827949183</v>
      </c>
      <c r="S2704" s="5">
        <f ca="1">SUBTOTAL(9,O2704:R2704)</f>
        <v>33154.69226350644</v>
      </c>
      <c r="T2704" s="5">
        <f ca="1">VLOOKUP(CONCATENATE($F2704," ",$G2704),AllocFactorMatrix,(T$4+1),FALSE)*$E2711</f>
        <v>743.97918306815325</v>
      </c>
      <c r="U2704" s="5">
        <f ca="1">VLOOKUP(CONCATENATE($F2704," ",$G2704),AllocFactorMatrix,(U$4+1),FALSE)*$E2711</f>
        <v>13143.767616896537</v>
      </c>
      <c r="V2704" s="5">
        <f ca="1">VLOOKUP(CONCATENATE($F2704," ",$G2704),AllocFactorMatrix,(V$4+1),FALSE)*$E2711</f>
        <v>70701.306177448438</v>
      </c>
      <c r="W2704" s="5">
        <f ca="1">VLOOKUP(CONCATENATE($F2704," ",$G2704),AllocFactorMatrix,(W$4+1),FALSE)*$E2711</f>
        <v>11231.795922131911</v>
      </c>
      <c r="X2704" s="5">
        <f ca="1">SUBTOTAL(9,T2704:W2704)</f>
        <v>95820.848899545032</v>
      </c>
      <c r="Y2704" s="5">
        <f ca="1">VLOOKUP(CONCATENATE($F2704," ",$G2704),AllocFactorMatrix,(Y$4+1),FALSE)*$E2711</f>
        <v>7337.1663337028422</v>
      </c>
      <c r="Z2704" s="5">
        <f ca="1">VLOOKUP(CONCATENATE($F2704," ",$G2704),AllocFactorMatrix,(Z$4+1),FALSE)*$E2711</f>
        <v>114.79053484415802</v>
      </c>
      <c r="AA2704" s="5">
        <f t="shared" ref="AA2704:AA2711" ca="1" si="1376">SUBTOTAL(9,Y2704:Z2704)</f>
        <v>7451.9568685470003</v>
      </c>
      <c r="AB2704" s="5">
        <f ca="1">VLOOKUP(CONCATENATE($F2704," ",$G2704),AllocFactorMatrix,(AB$4+1),FALSE)*$E2711</f>
        <v>114.77369555733833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55169.252399751909</v>
      </c>
      <c r="I2705" s="5">
        <f ca="1">VLOOKUP(CONCATENATE($F2705," ",$G2705),AllocFactorMatrix,(I$4+1),FALSE)*$E2711</f>
        <v>18156.46266936119</v>
      </c>
      <c r="J2705" s="5">
        <f ca="1">VLOOKUP(CONCATENATE($F2705," ",$G2705),AllocFactorMatrix,(J$4+1),FALSE)*$E2711</f>
        <v>2354.7058057082531</v>
      </c>
      <c r="K2705" s="5">
        <f ca="1">VLOOKUP(CONCATENATE($F2705," ",$G2705),AllocFactorMatrix,(K$4+1),FALSE)*$E2711</f>
        <v>7367.7150687762296</v>
      </c>
      <c r="L2705" s="5">
        <f ca="1">VLOOKUP(CONCATENATE($F2705," ",$G2705),AllocFactorMatrix,(L$4+1),FALSE)*$E2711</f>
        <v>211.45900180808562</v>
      </c>
      <c r="M2705" s="5">
        <f ca="1">VLOOKUP(CONCATENATE($F2705," ",$G2705),AllocFactorMatrix,(M$4+1),FALSE)*$E2711</f>
        <v>51.81715890672411</v>
      </c>
      <c r="N2705" s="5">
        <f t="shared" ca="1" si="1375"/>
        <v>7630.9912294910391</v>
      </c>
      <c r="O2705" s="5">
        <f ca="1">VLOOKUP(CONCATENATE($F2705," ",$G2705),AllocFactorMatrix,(O$4+1),FALSE)*$E2711</f>
        <v>5591.2040115133286</v>
      </c>
      <c r="P2705" s="5">
        <f ca="1">VLOOKUP(CONCATENATE($F2705," ",$G2705),AllocFactorMatrix,(P$4+1),FALSE)*$E2711</f>
        <v>1114.7627733392092</v>
      </c>
      <c r="Q2705" s="5">
        <f ca="1">VLOOKUP(CONCATENATE($F2705," ",$G2705),AllocFactorMatrix,(Q$4+1),FALSE)*$E2711</f>
        <v>450.66960553710061</v>
      </c>
      <c r="R2705" s="5">
        <f ca="1">VLOOKUP(CONCATENATE($F2705," ",$G2705),AllocFactorMatrix,(R$4+1),FALSE)*$E2711</f>
        <v>18.962249548710897</v>
      </c>
      <c r="S2705" s="5">
        <f t="shared" ref="S2705:S2711" ca="1" si="1377">SUBTOTAL(9,O2705:R2705)</f>
        <v>7175.5986399383492</v>
      </c>
      <c r="T2705" s="5">
        <f ca="1">VLOOKUP(CONCATENATE($F2705," ",$G2705),AllocFactorMatrix,(T$4+1),FALSE)*$E2711</f>
        <v>123.85117065692292</v>
      </c>
      <c r="U2705" s="5">
        <f ca="1">VLOOKUP(CONCATENATE($F2705," ",$G2705),AllocFactorMatrix,(U$4+1),FALSE)*$E2711</f>
        <v>2536.3056423955099</v>
      </c>
      <c r="V2705" s="5">
        <f ca="1">VLOOKUP(CONCATENATE($F2705," ",$G2705),AllocFactorMatrix,(V$4+1),FALSE)*$E2711</f>
        <v>13808.669943988976</v>
      </c>
      <c r="W2705" s="5">
        <f ca="1">VLOOKUP(CONCATENATE($F2705," ",$G2705),AllocFactorMatrix,(W$4+1),FALSE)*$E2711</f>
        <v>1875.2005849495288</v>
      </c>
      <c r="X2705" s="5">
        <f t="shared" ref="X2705:X2711" ca="1" si="1378">SUBTOTAL(9,T2705:W2705)</f>
        <v>18344.027341990939</v>
      </c>
      <c r="Y2705" s="5">
        <f ca="1">VLOOKUP(CONCATENATE($F2705," ",$G2705),AllocFactorMatrix,(Y$4+1),FALSE)*$E2711</f>
        <v>1458.9912680186351</v>
      </c>
      <c r="Z2705" s="5">
        <f ca="1">VLOOKUP(CONCATENATE($F2705," ",$G2705),AllocFactorMatrix,(Z$4+1),FALSE)*$E2711</f>
        <v>20.638052694820622</v>
      </c>
      <c r="AA2705" s="5">
        <f t="shared" ca="1" si="1376"/>
        <v>1479.6293207134556</v>
      </c>
      <c r="AB2705" s="5">
        <f ca="1">VLOOKUP(CONCATENATE($F2705," ",$G2705),AllocFactorMatrix,(AB$4+1),FALSE)*$E2711</f>
        <v>27.837392548682281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12458.17555051722</v>
      </c>
      <c r="I2706" s="5">
        <f ca="1">VLOOKUP(CONCATENATE($F2706," ",$G2706),AllocFactorMatrix,(I$4+1),FALSE)*$E2711</f>
        <v>4119.4778738803107</v>
      </c>
      <c r="J2706" s="5">
        <f ca="1">VLOOKUP(CONCATENATE($F2706," ",$G2706),AllocFactorMatrix,(J$4+1),FALSE)*$E2711</f>
        <v>493.43938970390218</v>
      </c>
      <c r="K2706" s="5">
        <f ca="1">VLOOKUP(CONCATENATE($F2706," ",$G2706),AllocFactorMatrix,(K$4+1),FALSE)*$E2711</f>
        <v>1543.0937061874072</v>
      </c>
      <c r="L2706" s="5">
        <f ca="1">VLOOKUP(CONCATENATE($F2706," ",$G2706),AllocFactorMatrix,(L$4+1),FALSE)*$E2711</f>
        <v>43.540667169529328</v>
      </c>
      <c r="M2706" s="5">
        <f ca="1">VLOOKUP(CONCATENATE($F2706," ",$G2706),AllocFactorMatrix,(M$4+1),FALSE)*$E2711</f>
        <v>16.083588269650992</v>
      </c>
      <c r="N2706" s="5">
        <f t="shared" ca="1" si="1375"/>
        <v>1602.7179616265876</v>
      </c>
      <c r="O2706" s="5">
        <f ca="1">VLOOKUP(CONCATENATE($F2706," ",$G2706),AllocFactorMatrix,(O$4+1),FALSE)*$E2711</f>
        <v>1164.2696900513433</v>
      </c>
      <c r="P2706" s="5">
        <f ca="1">VLOOKUP(CONCATENATE($F2706," ",$G2706),AllocFactorMatrix,(P$4+1),FALSE)*$E2711</f>
        <v>230.82818220733154</v>
      </c>
      <c r="Q2706" s="5">
        <f ca="1">VLOOKUP(CONCATENATE($F2706," ",$G2706),AllocFactorMatrix,(Q$4+1),FALSE)*$E2711</f>
        <v>123.28851670736225</v>
      </c>
      <c r="R2706" s="5">
        <f ca="1">VLOOKUP(CONCATENATE($F2706," ",$G2706),AllocFactorMatrix,(R$4+1),FALSE)*$E2711</f>
        <v>0</v>
      </c>
      <c r="S2706" s="5">
        <f t="shared" ca="1" si="1377"/>
        <v>1518.3863889660372</v>
      </c>
      <c r="T2706" s="5">
        <f ca="1">VLOOKUP(CONCATENATE($F2706," ",$G2706),AllocFactorMatrix,(T$4+1),FALSE)*$E2711</f>
        <v>26.377269734956649</v>
      </c>
      <c r="U2706" s="5">
        <f ca="1">VLOOKUP(CONCATENATE($F2706," ",$G2706),AllocFactorMatrix,(U$4+1),FALSE)*$E2711</f>
        <v>533.51852342010613</v>
      </c>
      <c r="V2706" s="5">
        <f ca="1">VLOOKUP(CONCATENATE($F2706," ",$G2706),AllocFactorMatrix,(V$4+1),FALSE)*$E2711</f>
        <v>3824.2792742073602</v>
      </c>
      <c r="W2706" s="5">
        <f ca="1">VLOOKUP(CONCATENATE($F2706," ",$G2706),AllocFactorMatrix,(W$4+1),FALSE)*$E2711</f>
        <v>0</v>
      </c>
      <c r="X2706" s="5">
        <f t="shared" ca="1" si="1378"/>
        <v>4384.1750673624229</v>
      </c>
      <c r="Y2706" s="5">
        <f ca="1">VLOOKUP(CONCATENATE($F2706," ",$G2706),AllocFactorMatrix,(Y$4+1),FALSE)*$E2711</f>
        <v>299.9014946823699</v>
      </c>
      <c r="Z2706" s="5">
        <f ca="1">VLOOKUP(CONCATENATE($F2706," ",$G2706),AllocFactorMatrix,(Z$4+1),FALSE)*$E2711</f>
        <v>4.2583873238822614</v>
      </c>
      <c r="AA2706" s="5">
        <f t="shared" ca="1" si="1376"/>
        <v>304.15988200625219</v>
      </c>
      <c r="AB2706" s="5">
        <f ca="1">VLOOKUP(CONCATENATE($F2706," ",$G2706),AllocFactorMatrix,(AB$4+1),FALSE)*$E2711</f>
        <v>5.8011119340645569</v>
      </c>
      <c r="AC2706" s="5">
        <f ca="1">VLOOKUP(CONCATENATE($F2706," ",$G2706),AllocFactorMatrix,(AC$4+1),FALSE)*$E2711</f>
        <v>24.579759654947551</v>
      </c>
      <c r="AD2706" s="5">
        <f ca="1">VLOOKUP(CONCATENATE($F2706," ",$G2706),AllocFactorMatrix,(AD$4+1),FALSE)*$E2711</f>
        <v>5.438115382695667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114907.42890009789</v>
      </c>
      <c r="I2707" s="5">
        <f ca="1">VLOOKUP(CONCATENATE($F2707," ",$G2707),AllocFactorMatrix,(I$4+1),FALSE)*$E2711</f>
        <v>66600.713965832212</v>
      </c>
      <c r="J2707" s="5">
        <f ca="1">VLOOKUP(CONCATENATE($F2707," ",$G2707),AllocFactorMatrix,(J$4+1),FALSE)*$E2711</f>
        <v>5142.8991199792381</v>
      </c>
      <c r="K2707" s="5">
        <f ca="1">VLOOKUP(CONCATENATE($F2707," ",$G2707),AllocFactorMatrix,(K$4+1),FALSE)*$E2711</f>
        <v>16919.420211460321</v>
      </c>
      <c r="L2707" s="5">
        <f ca="1">VLOOKUP(CONCATENATE($F2707," ",$G2707),AllocFactorMatrix,(L$4+1),FALSE)*$E2711</f>
        <v>481.48347612300233</v>
      </c>
      <c r="M2707" s="5">
        <f ca="1">VLOOKUP(CONCATENATE($F2707," ",$G2707),AllocFactorMatrix,(M$4+1),FALSE)*$E2711</f>
        <v>0</v>
      </c>
      <c r="N2707" s="5">
        <f t="shared" ca="1" si="1375"/>
        <v>17400.903687583323</v>
      </c>
      <c r="O2707" s="5">
        <f ca="1">VLOOKUP(CONCATENATE($F2707," ",$G2707),AllocFactorMatrix,(O$4+1),FALSE)*$E2711</f>
        <v>12723.24852097937</v>
      </c>
      <c r="P2707" s="5">
        <f ca="1">VLOOKUP(CONCATENATE($F2707," ",$G2707),AllocFactorMatrix,(P$4+1),FALSE)*$E2711</f>
        <v>2485.334446369714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15208.582967349084</v>
      </c>
      <c r="T2707" s="5">
        <f ca="1">VLOOKUP(CONCATENATE($F2707," ",$G2707),AllocFactorMatrix,(T$4+1),FALSE)*$E2711</f>
        <v>351.60422652664209</v>
      </c>
      <c r="U2707" s="5">
        <f ca="1">VLOOKUP(CONCATENATE($F2707," ",$G2707),AllocFactorMatrix,(U$4+1),FALSE)*$E2711</f>
        <v>6326.5970766030487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6678.201303129691</v>
      </c>
      <c r="Y2707" s="5">
        <f ca="1">VLOOKUP(CONCATENATE($F2707," ",$G2707),AllocFactorMatrix,(Y$4+1),FALSE)*$E2711</f>
        <v>3470.3324068639708</v>
      </c>
      <c r="Z2707" s="5">
        <f ca="1">VLOOKUP(CONCATENATE($F2707," ",$G2707),AllocFactorMatrix,(Z$4+1),FALSE)*$E2711</f>
        <v>52.849831191787324</v>
      </c>
      <c r="AA2707" s="5">
        <f t="shared" ca="1" si="1376"/>
        <v>3523.1822380557583</v>
      </c>
      <c r="AB2707" s="5">
        <f ca="1">VLOOKUP(CONCATENATE($F2707," ",$G2707),AllocFactorMatrix,(AB$4+1),FALSE)*$E2711</f>
        <v>59.47890580752415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51.934476147555046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51287.830096364589</v>
      </c>
      <c r="I2708" s="5">
        <f ca="1">VLOOKUP(CONCATENATE($F2708," ",$G2708),AllocFactorMatrix,(I$4+1),FALSE)*$E2711</f>
        <v>33410.674694829308</v>
      </c>
      <c r="J2708" s="5">
        <f ca="1">VLOOKUP(CONCATENATE($F2708," ",$G2708),AllocFactorMatrix,(J$4+1),FALSE)*$E2711</f>
        <v>2782.8772589991058</v>
      </c>
      <c r="K2708" s="5">
        <f ca="1">VLOOKUP(CONCATENATE($F2708," ",$G2708),AllocFactorMatrix,(K$4+1),FALSE)*$E2711</f>
        <v>7548.6050208627612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7548.6050208627612</v>
      </c>
      <c r="O2708" s="5">
        <f ca="1">VLOOKUP(CONCATENATE($F2708," ",$G2708),AllocFactorMatrix,(O$4+1),FALSE)*$E2711</f>
        <v>4820.1953841734985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4820.1953841734985</v>
      </c>
      <c r="T2708" s="5">
        <f ca="1">VLOOKUP(CONCATENATE($F2708," ",$G2708),AllocFactorMatrix,(T$4+1),FALSE)*$E2711</f>
        <v>98.673341865381715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98.673341865381715</v>
      </c>
      <c r="Y2708" s="5">
        <f ca="1">VLOOKUP(CONCATENATE($F2708," ",$G2708),AllocFactorMatrix,(Y$4+1),FALSE)*$E2711</f>
        <v>1595.8886192542845</v>
      </c>
      <c r="Z2708" s="5">
        <f ca="1">VLOOKUP(CONCATENATE($F2708," ",$G2708),AllocFactorMatrix,(Z$4+1),FALSE)*$E2711</f>
        <v>0</v>
      </c>
      <c r="AA2708" s="5">
        <f t="shared" ca="1" si="1376"/>
        <v>1595.8886192542845</v>
      </c>
      <c r="AB2708" s="5">
        <f ca="1">VLOOKUP(CONCATENATE($F2708," ",$G2708),AllocFactorMatrix,(AB$4+1),FALSE)*$E2711</f>
        <v>21.40635109317714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141.55979328477946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417969.59345503739</v>
      </c>
      <c r="I2709" s="5">
        <f ca="1">VLOOKUP(CONCATENATE($F2709," ",$G2709),AllocFactorMatrix,(I$4+1),FALSE)*$E2711</f>
        <v>159399.56276067044</v>
      </c>
      <c r="J2709" s="5">
        <f ca="1">VLOOKUP(CONCATENATE($F2709," ",$G2709),AllocFactorMatrix,(J$4+1),FALSE)*$E2711</f>
        <v>10194.154056607636</v>
      </c>
      <c r="K2709" s="5">
        <f ca="1">VLOOKUP(CONCATENATE($F2709," ",$G2709),AllocFactorMatrix,(K$4+1),FALSE)*$E2711</f>
        <v>34091.489062529239</v>
      </c>
      <c r="L2709" s="5">
        <f ca="1">VLOOKUP(CONCATENATE($F2709," ",$G2709),AllocFactorMatrix,(L$4+1),FALSE)*$E2711</f>
        <v>995.42462547393495</v>
      </c>
      <c r="M2709" s="5">
        <f ca="1">VLOOKUP(CONCATENATE($F2709," ",$G2709),AllocFactorMatrix,(M$4+1),FALSE)*$E2711</f>
        <v>56.078371858148842</v>
      </c>
      <c r="N2709" s="5">
        <f t="shared" ca="1" si="1375"/>
        <v>35142.992059861324</v>
      </c>
      <c r="O2709" s="5">
        <f ca="1">VLOOKUP(CONCATENATE($F2709," ",$G2709),AllocFactorMatrix,(O$4+1),FALSE)*$E2711</f>
        <v>31452.234795166023</v>
      </c>
      <c r="P2709" s="5">
        <f ca="1">VLOOKUP(CONCATENATE($F2709," ",$G2709),AllocFactorMatrix,(P$4+1),FALSE)*$E2711</f>
        <v>5939.6183185761492</v>
      </c>
      <c r="Q2709" s="5">
        <f ca="1">VLOOKUP(CONCATENATE($F2709," ",$G2709),AllocFactorMatrix,(Q$4+1),FALSE)*$E2711</f>
        <v>2621.7345363350883</v>
      </c>
      <c r="R2709" s="5">
        <f ca="1">VLOOKUP(CONCATENATE($F2709," ",$G2709),AllocFactorMatrix,(R$4+1),FALSE)*$E2711</f>
        <v>121.1723240803834</v>
      </c>
      <c r="S2709" s="5">
        <f t="shared" ca="1" si="1377"/>
        <v>40134.759974157649</v>
      </c>
      <c r="T2709" s="5">
        <f ca="1">VLOOKUP(CONCATENATE($F2709," ",$G2709),AllocFactorMatrix,(T$4+1),FALSE)*$E2711</f>
        <v>1181.9457592935419</v>
      </c>
      <c r="U2709" s="5">
        <f ca="1">VLOOKUP(CONCATENATE($F2709," ",$G2709),AllocFactorMatrix,(U$4+1),FALSE)*$E2711</f>
        <v>20418.940255672282</v>
      </c>
      <c r="V2709" s="5">
        <f ca="1">VLOOKUP(CONCATENATE($F2709," ",$G2709),AllocFactorMatrix,(V$4+1),FALSE)*$E2711</f>
        <v>117123.69578592824</v>
      </c>
      <c r="W2709" s="5">
        <f ca="1">VLOOKUP(CONCATENATE($F2709," ",$G2709),AllocFactorMatrix,(W$4+1),FALSE)*$E2711</f>
        <v>21496.867100400628</v>
      </c>
      <c r="X2709" s="5">
        <f t="shared" ca="1" si="1378"/>
        <v>160221.44890129467</v>
      </c>
      <c r="Y2709" s="5">
        <f ca="1">VLOOKUP(CONCATENATE($F2709," ",$G2709),AllocFactorMatrix,(Y$4+1),FALSE)*$E2711</f>
        <v>8378.3778010088317</v>
      </c>
      <c r="Z2709" s="5">
        <f ca="1">VLOOKUP(CONCATENATE($F2709," ",$G2709),AllocFactorMatrix,(Z$4+1),FALSE)*$E2711</f>
        <v>136.31432983486005</v>
      </c>
      <c r="AA2709" s="5">
        <f t="shared" ca="1" si="1376"/>
        <v>8514.6921308436922</v>
      </c>
      <c r="AB2709" s="5">
        <f ca="1">VLOOKUP(CONCATENATE($F2709," ",$G2709),AllocFactorMatrix,(AB$4+1),FALSE)*$E2711</f>
        <v>154.11079941432737</v>
      </c>
      <c r="AC2709" s="5">
        <f ca="1">VLOOKUP(CONCATENATE($F2709," ",$G2709),AllocFactorMatrix,(AC$4+1),FALSE)*$E2711</f>
        <v>3558.9231794432767</v>
      </c>
      <c r="AD2709" s="5">
        <f ca="1">VLOOKUP(CONCATENATE($F2709," ",$G2709),AllocFactorMatrix,(AD$4+1),FALSE)*$E2711</f>
        <v>648.94959274443181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41031.846211166099</v>
      </c>
      <c r="I2710" s="5">
        <f ca="1">VLOOKUP(CONCATENATE($F2710," ",$G2710),AllocFactorMatrix,(I$4+1),FALSE)*$E2711</f>
        <v>19520.554357921494</v>
      </c>
      <c r="J2710" s="5">
        <f ca="1">VLOOKUP(CONCATENATE($F2710," ",$G2710),AllocFactorMatrix,(J$4+1),FALSE)*$E2711</f>
        <v>5686.196763592141</v>
      </c>
      <c r="K2710" s="5">
        <f ca="1">VLOOKUP(CONCATENATE($F2710," ",$G2710),AllocFactorMatrix,(K$4+1),FALSE)*$E2711</f>
        <v>1496.1625597169075</v>
      </c>
      <c r="L2710" s="5">
        <f ca="1">VLOOKUP(CONCATENATE($F2710," ",$G2710),AllocFactorMatrix,(L$4+1),FALSE)*$E2711</f>
        <v>363.80274061929833</v>
      </c>
      <c r="M2710" s="5">
        <f ca="1">VLOOKUP(CONCATENATE($F2710," ",$G2710),AllocFactorMatrix,(M$4+1),FALSE)*$E2711</f>
        <v>91.681664578618552</v>
      </c>
      <c r="N2710" s="5">
        <f t="shared" ca="1" si="1375"/>
        <v>1951.6469649148244</v>
      </c>
      <c r="O2710" s="5">
        <f ca="1">VLOOKUP(CONCATENATE($F2710," ",$G2710),AllocFactorMatrix,(O$4+1),FALSE)*$E2711</f>
        <v>370.90375100925513</v>
      </c>
      <c r="P2710" s="5">
        <f ca="1">VLOOKUP(CONCATENATE($F2710," ",$G2710),AllocFactorMatrix,(P$4+1),FALSE)*$E2711</f>
        <v>111.44461828839586</v>
      </c>
      <c r="Q2710" s="5">
        <f ca="1">VLOOKUP(CONCATENATE($F2710," ",$G2710),AllocFactorMatrix,(Q$4+1),FALSE)*$E2711</f>
        <v>215.648180862457</v>
      </c>
      <c r="R2710" s="5">
        <f ca="1">VLOOKUP(CONCATENATE($F2710," ",$G2710),AllocFactorMatrix,(R$4+1),FALSE)*$E2711</f>
        <v>36.243328183176267</v>
      </c>
      <c r="S2710" s="5">
        <f t="shared" ca="1" si="1377"/>
        <v>734.2398783432842</v>
      </c>
      <c r="T2710" s="5">
        <f ca="1">VLOOKUP(CONCATENATE($F2710," ",$G2710),AllocFactorMatrix,(T$4+1),FALSE)*$E2711</f>
        <v>2.0076682171820543</v>
      </c>
      <c r="U2710" s="5">
        <f ca="1">VLOOKUP(CONCATENATE($F2710," ",$G2710),AllocFactorMatrix,(U$4+1),FALSE)*$E2711</f>
        <v>54.605433512143421</v>
      </c>
      <c r="V2710" s="5">
        <f ca="1">VLOOKUP(CONCATENATE($F2710," ",$G2710),AllocFactorMatrix,(V$4+1),FALSE)*$E2711</f>
        <v>286.89917356305523</v>
      </c>
      <c r="W2710" s="5">
        <f ca="1">VLOOKUP(CONCATENATE($F2710," ",$G2710),AllocFactorMatrix,(W$4+1),FALSE)*$E2711</f>
        <v>43.365591910811268</v>
      </c>
      <c r="X2710" s="5">
        <f t="shared" ca="1" si="1378"/>
        <v>386.87786720319195</v>
      </c>
      <c r="Y2710" s="5">
        <f ca="1">VLOOKUP(CONCATENATE($F2710," ",$G2710),AllocFactorMatrix,(Y$4+1),FALSE)*$E2711</f>
        <v>92.683984081658124</v>
      </c>
      <c r="Z2710" s="5">
        <f ca="1">VLOOKUP(CONCATENATE($F2710," ",$G2710),AllocFactorMatrix,(Z$4+1),FALSE)*$E2711</f>
        <v>1.4841509673714726</v>
      </c>
      <c r="AA2710" s="5">
        <f t="shared" ca="1" si="1376"/>
        <v>94.168135049029601</v>
      </c>
      <c r="AB2710" s="5">
        <f ca="1">VLOOKUP(CONCATENATE($F2710," ",$G2710),AllocFactorMatrix,(AB$4+1),FALSE)*$E2711</f>
        <v>2.4697715135143987</v>
      </c>
      <c r="AC2710" s="5">
        <f ca="1">VLOOKUP(CONCATENATE($F2710," ",$G2710),AllocFactorMatrix,(AC$4+1),FALSE)*$E2711</f>
        <v>10843.184189354655</v>
      </c>
      <c r="AD2710" s="5">
        <f ca="1">VLOOKUP(CONCATENATE($F2710," ",$G2710),AllocFactorMatrix,(AD$4+1),FALSE)*$E2711</f>
        <v>1812.5082832739622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1015168.9999999999</v>
      </c>
      <c r="I2711" s="5">
        <f ca="1">VLOOKUP(CONCATENATE($F2711," ",$G2711),AllocFactorMatrix,(I$4+1),FALSE)*$E2711</f>
        <v>442015.98783074884</v>
      </c>
      <c r="J2711" s="5">
        <f ca="1">VLOOKUP(CONCATENATE($F2711," ",$G2711),AllocFactorMatrix,(J$4+1),FALSE)*$E2711</f>
        <v>36661.86699464509</v>
      </c>
      <c r="K2711" s="5">
        <f ca="1">VLOOKUP(CONCATENATE($F2711," ",$G2711),AllocFactorMatrix,(K$4+1),FALSE)*$E2711</f>
        <v>102873.58009118157</v>
      </c>
      <c r="L2711" s="5">
        <f ca="1">VLOOKUP(CONCATENATE($F2711," ",$G2711),AllocFactorMatrix,(L$4+1),FALSE)*$E2711</f>
        <v>3078.4945036756117</v>
      </c>
      <c r="M2711" s="5">
        <f ca="1">VLOOKUP(CONCATENATE($F2711," ",$G2711),AllocFactorMatrix,(M$4+1),FALSE)*$E2711</f>
        <v>312.24788108290295</v>
      </c>
      <c r="N2711" s="5">
        <f t="shared" ca="1" si="1375"/>
        <v>106264.32247594009</v>
      </c>
      <c r="O2711" s="5">
        <f ca="1">VLOOKUP(CONCATENATE($F2711," ",$G2711),AllocFactorMatrix,(O$4+1),FALSE)*$E2711</f>
        <v>82022.505574446841</v>
      </c>
      <c r="P2711" s="5">
        <f ca="1">VLOOKUP(CONCATENATE($F2711," ",$G2711),AllocFactorMatrix,(P$4+1),FALSE)*$E2711</f>
        <v>14912.571939342441</v>
      </c>
      <c r="Q2711" s="5">
        <f ca="1">VLOOKUP(CONCATENATE($F2711," ",$G2711),AllocFactorMatrix,(Q$4+1),FALSE)*$E2711</f>
        <v>5542.281444004856</v>
      </c>
      <c r="R2711" s="5">
        <f ca="1">VLOOKUP(CONCATENATE($F2711," ",$G2711),AllocFactorMatrix,(R$4+1),FALSE)*$E2711</f>
        <v>269.09653864021971</v>
      </c>
      <c r="S2711" s="5">
        <f t="shared" ca="1" si="1377"/>
        <v>102746.45549643436</v>
      </c>
      <c r="T2711" s="5">
        <f ca="1">VLOOKUP(CONCATENATE($F2711," ",$G2711),AllocFactorMatrix,(T$4+1),FALSE)*$E2711</f>
        <v>2528.4386193627811</v>
      </c>
      <c r="U2711" s="5">
        <f ca="1">VLOOKUP(CONCATENATE($F2711," ",$G2711),AllocFactorMatrix,(U$4+1),FALSE)*$E2711</f>
        <v>43013.734548499619</v>
      </c>
      <c r="V2711" s="5">
        <f ca="1">VLOOKUP(CONCATENATE($F2711," ",$G2711),AllocFactorMatrix,(V$4+1),FALSE)*$E2711</f>
        <v>205744.85035513609</v>
      </c>
      <c r="W2711" s="5">
        <f ca="1">VLOOKUP(CONCATENATE($F2711," ",$G2711),AllocFactorMatrix,(W$4+1),FALSE)*$E2711</f>
        <v>34647.229199392874</v>
      </c>
      <c r="X2711" s="5">
        <f t="shared" ca="1" si="1378"/>
        <v>285934.25272239139</v>
      </c>
      <c r="Y2711" s="5">
        <f ca="1">VLOOKUP(CONCATENATE($F2711," ",$G2711),AllocFactorMatrix,(Y$4+1),FALSE)*$E2711</f>
        <v>22633.341907612587</v>
      </c>
      <c r="Z2711" s="5">
        <f ca="1">VLOOKUP(CONCATENATE($F2711," ",$G2711),AllocFactorMatrix,(Z$4+1),FALSE)*$E2711</f>
        <v>330.3352868568798</v>
      </c>
      <c r="AA2711" s="5">
        <f t="shared" ca="1" si="1376"/>
        <v>22963.677194469466</v>
      </c>
      <c r="AB2711" s="5">
        <f ca="1">VLOOKUP(CONCATENATE($F2711," ",$G2711),AllocFactorMatrix,(AB$4+1),FALSE)*$E2711</f>
        <v>385.87802786862841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14955.965197760082</v>
      </c>
      <c r="I2720" s="5">
        <f ca="1">VLOOKUP(CONCATENATE($F2720," ",$G2720),AllocFactorMatrix,(I$4+1),FALSE)*$E2727</f>
        <v>7367.054062281989</v>
      </c>
      <c r="J2720" s="5">
        <f ca="1">VLOOKUP(CONCATENATE($F2720," ",$G2720),AllocFactorMatrix,(J$4+1),FALSE)*$E2727</f>
        <v>364.17980643283352</v>
      </c>
      <c r="K2720" s="5">
        <f ca="1">VLOOKUP(CONCATENATE($F2720," ",$G2720),AllocFactorMatrix,(K$4+1),FALSE)*$E2727</f>
        <v>1333.9697595327816</v>
      </c>
      <c r="L2720" s="5">
        <f ca="1">VLOOKUP(CONCATENATE($F2720," ",$G2720),AllocFactorMatrix,(L$4+1),FALSE)*$E2727</f>
        <v>41.988631906874168</v>
      </c>
      <c r="M2720" s="5">
        <f ca="1">VLOOKUP(CONCATENATE($F2720," ",$G2720),AllocFactorMatrix,(M$4+1),FALSE)*$E2727</f>
        <v>3.9375595436420303</v>
      </c>
      <c r="N2720" s="5">
        <f t="shared" ca="1" si="1357"/>
        <v>1379.8959509832978</v>
      </c>
      <c r="O2720" s="5">
        <f ca="1">VLOOKUP(CONCATENATE($F2720," ",$G2720),AllocFactorMatrix,(O$4+1),FALSE)*$E2727</f>
        <v>1014.0245305985168</v>
      </c>
      <c r="P2720" s="5">
        <f ca="1">VLOOKUP(CONCATENATE($F2720," ",$G2720),AllocFactorMatrix,(P$4+1),FALSE)*$E2727</f>
        <v>188.94231258861035</v>
      </c>
      <c r="Q2720" s="5">
        <f ca="1">VLOOKUP(CONCATENATE($F2720," ",$G2720),AllocFactorMatrix,(Q$4+1),FALSE)*$E2727</f>
        <v>85.379512952841907</v>
      </c>
      <c r="R2720" s="5">
        <f ca="1">VLOOKUP(CONCATENATE($F2720," ",$G2720),AllocFactorMatrix,(R$4+1),FALSE)*$E2727</f>
        <v>3.8394212595034367</v>
      </c>
      <c r="S2720" s="5">
        <f ca="1">SUBTOTAL(9,O2720:R2720)</f>
        <v>1292.1857773994725</v>
      </c>
      <c r="T2720" s="5">
        <f ca="1">VLOOKUP(CONCATENATE($F2720," ",$G2720),AllocFactorMatrix,(T$4+1),FALSE)*$E2727</f>
        <v>35.422474114148621</v>
      </c>
      <c r="U2720" s="5">
        <f ca="1">VLOOKUP(CONCATENATE($F2720," ",$G2720),AllocFactorMatrix,(U$4+1),FALSE)*$E2727</f>
        <v>579.68275353162107</v>
      </c>
      <c r="V2720" s="5">
        <f ca="1">VLOOKUP(CONCATENATE($F2720," ",$G2720),AllocFactorMatrix,(V$4+1),FALSE)*$E2727</f>
        <v>3063.639640598084</v>
      </c>
      <c r="W2720" s="5">
        <f ca="1">VLOOKUP(CONCATENATE($F2720," ",$G2720),AllocFactorMatrix,(W$4+1),FALSE)*$E2727</f>
        <v>553.2425415200305</v>
      </c>
      <c r="X2720" s="5">
        <f ca="1">SUBTOTAL(9,T2720:W2720)</f>
        <v>4231.987409763884</v>
      </c>
      <c r="Y2720" s="5">
        <f ca="1">VLOOKUP(CONCATENATE($F2720," ",$G2720),AllocFactorMatrix,(Y$4+1),FALSE)*$E2727</f>
        <v>311.40532429215233</v>
      </c>
      <c r="Z2720" s="5">
        <f ca="1">VLOOKUP(CONCATENATE($F2720," ",$G2720),AllocFactorMatrix,(Z$4+1),FALSE)*$E2727</f>
        <v>5.2159201485673483</v>
      </c>
      <c r="AA2720" s="5">
        <f t="shared" ca="1" si="1358"/>
        <v>316.62124444071969</v>
      </c>
      <c r="AB2720" s="5">
        <f ca="1">VLOOKUP(CONCATENATE($F2720," ",$G2720),AllocFactorMatrix,(AB$4+1),FALSE)*$E2727</f>
        <v>4.040946457888225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54.646377122199091</v>
      </c>
      <c r="I2721" s="5">
        <f ca="1">VLOOKUP(CONCATENATE($F2721," ",$G2721),AllocFactorMatrix,(I$4+1),FALSE)*$E2727</f>
        <v>26.917875860488362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4.8740829217732564</v>
      </c>
      <c r="L2721" s="5">
        <f ca="1">VLOOKUP(CONCATENATE($F2721," ",$G2721),AllocFactorMatrix,(L$4+1),FALSE)*$E2727</f>
        <v>0.15341882544443819</v>
      </c>
      <c r="M2721" s="5">
        <f ca="1">VLOOKUP(CONCATENATE($F2721," ",$G2721),AllocFactorMatrix,(M$4+1),FALSE)*$E2727</f>
        <v>1.4387126535651641E-2</v>
      </c>
      <c r="N2721" s="5">
        <f t="shared" ca="1" si="1357"/>
        <v>5.0418888737533463</v>
      </c>
      <c r="O2721" s="5">
        <f ca="1">VLOOKUP(CONCATENATE($F2721," ",$G2721),AllocFactorMatrix,(O$4+1),FALSE)*$E2727</f>
        <v>3.7050612366058777</v>
      </c>
      <c r="P2721" s="5">
        <f ca="1">VLOOKUP(CONCATENATE($F2721," ",$G2721),AllocFactorMatrix,(P$4+1),FALSE)*$E2727</f>
        <v>0.69036085144166925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1.4028547091647163E-2</v>
      </c>
      <c r="S2721" s="5">
        <f t="shared" ref="S2721:S2727" ca="1" si="1381">SUBTOTAL(9,O2721:R2721)</f>
        <v>4.7214118493862989</v>
      </c>
      <c r="T2721" s="5">
        <f ca="1">VLOOKUP(CONCATENATE($F2721," ",$G2721),AllocFactorMatrix,(T$4+1),FALSE)*$E2727</f>
        <v>0.12942727891162831</v>
      </c>
      <c r="U2721" s="5">
        <f ca="1">VLOOKUP(CONCATENATE($F2721," ",$G2721),AllocFactorMatrix,(U$4+1),FALSE)*$E2727</f>
        <v>2.1180553673304892</v>
      </c>
      <c r="V2721" s="5">
        <f ca="1">VLOOKUP(CONCATENATE($F2721," ",$G2721),AllocFactorMatrix,(V$4+1),FALSE)*$E2727</f>
        <v>11.19398213040205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15.462912417380544</v>
      </c>
      <c r="Y2721" s="5">
        <f ca="1">VLOOKUP(CONCATENATE($F2721," ",$G2721),AllocFactorMatrix,(Y$4+1),FALSE)*$E2727</f>
        <v>1.1378184265685694</v>
      </c>
      <c r="Z2721" s="5">
        <f ca="1">VLOOKUP(CONCATENATE($F2721," ",$G2721),AllocFactorMatrix,(Z$4+1),FALSE)*$E2727</f>
        <v>1.9058023718895548E-2</v>
      </c>
      <c r="AA2721" s="5">
        <f t="shared" ca="1" si="1358"/>
        <v>1.1568764502874649</v>
      </c>
      <c r="AB2721" s="5">
        <f ca="1">VLOOKUP(CONCATENATE($F2721," ",$G2721),AllocFactorMatrix,(AB$4+1),FALSE)*$E2727</f>
        <v>1.4764883519617081E-2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12.019936312227031</v>
      </c>
      <c r="I2722" s="5">
        <f ca="1">VLOOKUP(CONCATENATE($F2722," ",$G2722),AllocFactorMatrix,(I$4+1),FALSE)*$E2727</f>
        <v>5.8521155289877971</v>
      </c>
      <c r="J2722" s="5">
        <f ca="1">VLOOKUP(CONCATENATE($F2722," ",$G2722),AllocFactorMatrix,(J$4+1),FALSE)*$E2727</f>
        <v>0.28243075090495584</v>
      </c>
      <c r="K2722" s="5">
        <f ca="1">VLOOKUP(CONCATENATE($F2722," ",$G2722),AllocFactorMatrix,(K$4+1),FALSE)*$E2727</f>
        <v>1.0274692622324335</v>
      </c>
      <c r="L2722" s="5">
        <f ca="1">VLOOKUP(CONCATENATE($F2722," ",$G2722),AllocFactorMatrix,(L$4+1),FALSE)*$E2727</f>
        <v>3.1737558787124968E-2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1.0631595661170099</v>
      </c>
      <c r="O2722" s="5">
        <f ca="1">VLOOKUP(CONCATENATE($F2722," ",$G2722),AllocFactorMatrix,(O$4+1),FALSE)*$E2727</f>
        <v>0.77626908677114959</v>
      </c>
      <c r="P2722" s="5">
        <f ca="1">VLOOKUP(CONCATENATE($F2722," ",$G2722),AllocFactorMatrix,(P$4+1),FALSE)*$E2727</f>
        <v>0.14430751782473056</v>
      </c>
      <c r="Q2722" s="5">
        <f ca="1">VLOOKUP(CONCATENATE($F2722," ",$G2722),AllocFactorMatrix,(Q$4+1),FALSE)*$E2727</f>
        <v>8.5864692585455524E-2</v>
      </c>
      <c r="R2722" s="5">
        <f ca="1">VLOOKUP(CONCATENATE($F2722," ",$G2722),AllocFactorMatrix,(R$4+1),FALSE)*$E2727</f>
        <v>0</v>
      </c>
      <c r="S2722" s="5">
        <f t="shared" ca="1" si="1381"/>
        <v>1.0064412971813357</v>
      </c>
      <c r="T2722" s="5">
        <f ca="1">VLOOKUP(CONCATENATE($F2722," ",$G2722),AllocFactorMatrix,(T$4+1),FALSE)*$E2727</f>
        <v>2.7105983614861669E-2</v>
      </c>
      <c r="U2722" s="5">
        <f ca="1">VLOOKUP(CONCATENATE($F2722," ",$G2722),AllocFactorMatrix,(U$4+1),FALSE)*$E2727</f>
        <v>0.44374042779190115</v>
      </c>
      <c r="V2722" s="5">
        <f ca="1">VLOOKUP(CONCATENATE($F2722," ",$G2722),AllocFactorMatrix,(V$4+1),FALSE)*$E2727</f>
        <v>3.0913989420322996</v>
      </c>
      <c r="W2722" s="5">
        <f ca="1">VLOOKUP(CONCATENATE($F2722," ",$G2722),AllocFactorMatrix,(W$4+1),FALSE)*$E2727</f>
        <v>0</v>
      </c>
      <c r="X2722" s="5">
        <f t="shared" ca="1" si="1382"/>
        <v>3.5622453534390623</v>
      </c>
      <c r="Y2722" s="5">
        <f ca="1">VLOOKUP(CONCATENATE($F2722," ",$G2722),AllocFactorMatrix,(Y$4+1),FALSE)*$E2727</f>
        <v>0.23363425233397025</v>
      </c>
      <c r="Z2722" s="5">
        <f ca="1">VLOOKUP(CONCATENATE($F2722," ",$G2722),AllocFactorMatrix,(Z$4+1),FALSE)*$E2727</f>
        <v>3.8946893337929965E-3</v>
      </c>
      <c r="AA2722" s="5">
        <f t="shared" ca="1" si="1358"/>
        <v>0.23752894166776325</v>
      </c>
      <c r="AB2722" s="5">
        <f ca="1">VLOOKUP(CONCATENATE($F2722," ",$G2722),AllocFactorMatrix,(AB$4+1),FALSE)*$E2727</f>
        <v>3.119867230205233E-3</v>
      </c>
      <c r="AC2722" s="5">
        <f ca="1">VLOOKUP(CONCATENATE($F2722," ",$G2722),AllocFactorMatrix,(AC$4+1),FALSE)*$E2727</f>
        <v>1.0608215543763712E-2</v>
      </c>
      <c r="AD2722" s="5">
        <f ca="1">VLOOKUP(CONCATENATE($F2722," ",$G2722),AllocFactorMatrix,(AD$4+1),FALSE)*$E2727</f>
        <v>2.2867911551400226E-3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7701.1549041173421</v>
      </c>
      <c r="I2723" s="5">
        <f ca="1">VLOOKUP(CONCATENATE($F2723," ",$G2723),AllocFactorMatrix,(I$4+1),FALSE)*$E2727</f>
        <v>5147.0102807396506</v>
      </c>
      <c r="J2723" s="5">
        <f ca="1">VLOOKUP(CONCATENATE($F2723," ",$G2723),AllocFactorMatrix,(J$4+1),FALSE)*$E2727</f>
        <v>242.61662817360607</v>
      </c>
      <c r="K2723" s="5">
        <f ca="1">VLOOKUP(CONCATENATE($F2723," ",$G2723),AllocFactorMatrix,(K$4+1),FALSE)*$E2727</f>
        <v>880.95586709636314</v>
      </c>
      <c r="L2723" s="5">
        <f ca="1">VLOOKUP(CONCATENATE($F2723," ",$G2723),AllocFactorMatrix,(L$4+1),FALSE)*$E2727</f>
        <v>27.226120288592654</v>
      </c>
      <c r="M2723" s="5">
        <f ca="1">VLOOKUP(CONCATENATE($F2723," ",$G2723),AllocFactorMatrix,(M$4+1),FALSE)*$E2727</f>
        <v>0</v>
      </c>
      <c r="N2723" s="5">
        <f t="shared" ca="1" si="1357"/>
        <v>908.18198738495585</v>
      </c>
      <c r="O2723" s="5">
        <f ca="1">VLOOKUP(CONCATENATE($F2723," ",$G2723),AllocFactorMatrix,(O$4+1),FALSE)*$E2727</f>
        <v>660.56292240252924</v>
      </c>
      <c r="P2723" s="5">
        <f ca="1">VLOOKUP(CONCATENATE($F2723," ",$G2723),AllocFactorMatrix,(P$4+1),FALSE)*$E2727</f>
        <v>123.02988874940385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783.59281115193312</v>
      </c>
      <c r="T2723" s="5">
        <f ca="1">VLOOKUP(CONCATENATE($F2723," ",$G2723),AllocFactorMatrix,(T$4+1),FALSE)*$E2727</f>
        <v>23.548661109665204</v>
      </c>
      <c r="U2723" s="5">
        <f ca="1">VLOOKUP(CONCATENATE($F2723," ",$G2723),AllocFactorMatrix,(U$4+1),FALSE)*$E2727</f>
        <v>379.78661670290387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403.33527781256907</v>
      </c>
      <c r="Y2723" s="5">
        <f ca="1">VLOOKUP(CONCATENATE($F2723," ",$G2723),AllocFactorMatrix,(Y$4+1),FALSE)*$E2727</f>
        <v>199.1900776797298</v>
      </c>
      <c r="Z2723" s="5">
        <f ca="1">VLOOKUP(CONCATENATE($F2723," ",$G2723),AllocFactorMatrix,(Z$4+1),FALSE)*$E2727</f>
        <v>3.3232702277888055</v>
      </c>
      <c r="AA2723" s="5">
        <f t="shared" ca="1" si="1358"/>
        <v>202.51334790751861</v>
      </c>
      <c r="AB2723" s="5">
        <f ca="1">VLOOKUP(CONCATENATE($F2723," ",$G2723),AllocFactorMatrix,(AB$4+1),FALSE)*$E2727</f>
        <v>2.6924057243938853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1.9883572657197828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3178.3613500699157</v>
      </c>
      <c r="I2724" s="5">
        <f ca="1">VLOOKUP(CONCATENATE($F2724," ",$G2724),AllocFactorMatrix,(I$4+1),FALSE)*$E2727</f>
        <v>2376.465395168681</v>
      </c>
      <c r="J2724" s="5">
        <f ca="1">VLOOKUP(CONCATENATE($F2724," ",$G2724),AllocFactorMatrix,(J$4+1),FALSE)*$E2727</f>
        <v>114.57015410287076</v>
      </c>
      <c r="K2724" s="5">
        <f ca="1">VLOOKUP(CONCATENATE($F2724," ",$G2724),AllocFactorMatrix,(K$4+1),FALSE)*$E2727</f>
        <v>345.7059005997142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345.7059005997142</v>
      </c>
      <c r="O2724" s="5">
        <f ca="1">VLOOKUP(CONCATENATE($F2724," ",$G2724),AllocFactorMatrix,(O$4+1),FALSE)*$E2727</f>
        <v>220.28514543179381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220.28514543179381</v>
      </c>
      <c r="T2724" s="5">
        <f ca="1">VLOOKUP(CONCATENATE($F2724," ",$G2724),AllocFactorMatrix,(T$4+1),FALSE)*$E2727</f>
        <v>5.9560482036684386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5.9560482036684386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0.84314293990224687</v>
      </c>
      <c r="AC2724" s="5">
        <f ca="1">VLOOKUP(CONCATENATE($F2724," ",$G2724),AllocFactorMatrix,(AC$4+1),FALSE)*$E2727</f>
        <v>28.627945667142455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1477.3538093314869</v>
      </c>
      <c r="J2725" s="5">
        <f ca="1">VLOOKUP(CONCATENATE($F2725," ",$G2725),AllocFactorMatrix,(J$4+1),FALSE)*$E2727</f>
        <v>95.742073201740169</v>
      </c>
      <c r="K2725" s="5">
        <f ca="1">VLOOKUP(CONCATENATE($F2725," ",$G2725),AllocFactorMatrix,(K$4+1),FALSE)*$E2727</f>
        <v>321.2250343897831</v>
      </c>
      <c r="L2725" s="5">
        <f ca="1">VLOOKUP(CONCATENATE($F2725," ",$G2725),AllocFactorMatrix,(L$4+1),FALSE)*$E2727</f>
        <v>10.20926084871193</v>
      </c>
      <c r="M2725" s="5">
        <f ca="1">VLOOKUP(CONCATENATE($F2725," ",$G2725),AllocFactorMatrix,(M$4+1),FALSE)*$E2727</f>
        <v>0.9411745018483022</v>
      </c>
      <c r="N2725" s="5">
        <f t="shared" ca="1" si="1357"/>
        <v>332.37546974034336</v>
      </c>
      <c r="O2725" s="5">
        <f ca="1">VLOOKUP(CONCATENATE($F2725," ",$G2725),AllocFactorMatrix,(O$4+1),FALSE)*$E2727</f>
        <v>292.86534598920866</v>
      </c>
      <c r="P2725" s="5">
        <f ca="1">VLOOKUP(CONCATENATE($F2725," ",$G2725),AllocFactorMatrix,(P$4+1),FALSE)*$E2727</f>
        <v>54.291599929281155</v>
      </c>
      <c r="Q2725" s="5">
        <f ca="1">VLOOKUP(CONCATENATE($F2725," ",$G2725),AllocFactorMatrix,(Q$4+1),FALSE)*$E2727</f>
        <v>24.668713364043441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372.96866285653226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197.06178927043086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212.26918993093457</v>
      </c>
      <c r="X2725" s="5">
        <f t="shared" ca="1" si="1382"/>
        <v>1539.3891578259777</v>
      </c>
      <c r="Y2725" s="5">
        <f ca="1">VLOOKUP(CONCATENATE($F2725," ",$G2725),AllocFactorMatrix,(Y$4+1),FALSE)*$E2727</f>
        <v>79.346050206125327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80.637677413619713</v>
      </c>
      <c r="AB2725" s="5">
        <f ca="1">VLOOKUP(CONCATENATE($F2725," ",$G2725),AllocFactorMatrix,(AB$4+1),FALSE)*$E2727</f>
        <v>1.4407062509697361</v>
      </c>
      <c r="AC2725" s="5">
        <f ca="1">VLOOKUP(CONCATENATE($F2725," ",$G2725),AllocFactorMatrix,(AC$4+1),FALSE)*$E2727</f>
        <v>31.153343454481256</v>
      </c>
      <c r="AD2725" s="5">
        <f ca="1">VLOOKUP(CONCATENATE($F2725," ",$G2725),AllocFactorMatrix,(AD$4+1),FALSE)*$E2727</f>
        <v>6.164992338897104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2967.6263422041866</v>
      </c>
      <c r="I2726" s="5">
        <f ca="1">VLOOKUP(CONCATENATE($F2726," ",$G2726),AllocFactorMatrix,(I$4+1),FALSE)*$E2727</f>
        <v>2120.3719663686825</v>
      </c>
      <c r="J2726" s="5">
        <f ca="1">VLOOKUP(CONCATENATE($F2726," ",$G2726),AllocFactorMatrix,(J$4+1),FALSE)*$E2727</f>
        <v>362.86546339700959</v>
      </c>
      <c r="K2726" s="5">
        <f ca="1">VLOOKUP(CONCATENATE($F2726," ",$G2726),AllocFactorMatrix,(K$4+1),FALSE)*$E2727</f>
        <v>104.48569622589896</v>
      </c>
      <c r="L2726" s="5">
        <f ca="1">VLOOKUP(CONCATENATE($F2726," ",$G2726),AllocFactorMatrix,(L$4+1),FALSE)*$E2727</f>
        <v>17.466133784068106</v>
      </c>
      <c r="M2726" s="5">
        <f ca="1">VLOOKUP(CONCATENATE($F2726," ",$G2726),AllocFactorMatrix,(M$4+1),FALSE)*$E2727</f>
        <v>2.7595653793910531</v>
      </c>
      <c r="N2726" s="5">
        <f t="shared" ca="1" si="1357"/>
        <v>124.71139538935812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5.0074403511599392</v>
      </c>
      <c r="Q2726" s="5">
        <f ca="1">VLOOKUP(CONCATENATE($F2726," ",$G2726),AllocFactorMatrix,(Q$4+1),FALSE)*$E2727</f>
        <v>9.5776705634668726</v>
      </c>
      <c r="R2726" s="5">
        <f ca="1">VLOOKUP(CONCATENATE($F2726," ",$G2726),AllocFactorMatrix,(R$4+1),FALSE)*$E2727</f>
        <v>1.671635564918273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2.9810842897236074</v>
      </c>
      <c r="V2726" s="5">
        <f ca="1">VLOOKUP(CONCATENATE($F2726," ",$G2726),AllocFactorMatrix,(V$4+1),FALSE)*$E2727</f>
        <v>14.092378677340534</v>
      </c>
      <c r="W2726" s="5">
        <f ca="1">VLOOKUP(CONCATENATE($F2726," ",$G2726),AllocFactorMatrix,(W$4+1),FALSE)*$E2727</f>
        <v>2.5083872372040541</v>
      </c>
      <c r="X2726" s="5">
        <f t="shared" ca="1" si="1382"/>
        <v>19.717448915363782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8.4543939489965886E-2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0.15206164118107932</v>
      </c>
      <c r="AC2726" s="5">
        <f ca="1">VLOOKUP(CONCATENATE($F2726," ",$G2726),AllocFactorMatrix,(AC$4+1),FALSE)*$E2727</f>
        <v>234.02775353774967</v>
      </c>
      <c r="AD2726" s="5">
        <f ca="1">VLOOKUP(CONCATENATE($F2726," ",$G2726),AllocFactorMatrix,(AD$4+1),FALSE)*$E2727</f>
        <v>64.605243387917099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18521.025505279962</v>
      </c>
      <c r="J2727" s="5">
        <f ca="1">VLOOKUP(CONCATENATE($F2727," ",$G2727),AllocFactorMatrix,(J$4+1),FALSE)*$E2727</f>
        <v>1181.5872028463486</v>
      </c>
      <c r="K2727" s="5">
        <f ca="1">VLOOKUP(CONCATENATE($F2727," ",$G2727),AllocFactorMatrix,(K$4+1),FALSE)*$E2727</f>
        <v>2992.2438100285472</v>
      </c>
      <c r="L2727" s="5">
        <f ca="1">VLOOKUP(CONCATENATE($F2727," ",$G2727),AllocFactorMatrix,(L$4+1),FALSE)*$E2727</f>
        <v>97.075303212478445</v>
      </c>
      <c r="M2727" s="5">
        <f ca="1">VLOOKUP(CONCATENATE($F2727," ",$G2727),AllocFactorMatrix,(M$4+1),FALSE)*$E2727</f>
        <v>7.6566392965144887</v>
      </c>
      <c r="N2727" s="5">
        <f t="shared" ca="1" si="1357"/>
        <v>3096.9757525375403</v>
      </c>
      <c r="O2727" s="5">
        <f ca="1">VLOOKUP(CONCATENATE($F2727," ",$G2727),AllocFactorMatrix,(O$4+1),FALSE)*$E2727</f>
        <v>2211.716549820118</v>
      </c>
      <c r="P2727" s="5">
        <f ca="1">VLOOKUP(CONCATENATE($F2727," ",$G2727),AllocFactorMatrix,(P$4+1),FALSE)*$E2727</f>
        <v>372.10590998772165</v>
      </c>
      <c r="Q2727" s="5">
        <f ca="1">VLOOKUP(CONCATENATE($F2727," ",$G2727),AllocFactorMatrix,(Q$4+1),FALSE)*$E2727</f>
        <v>120.02372278718478</v>
      </c>
      <c r="R2727" s="5">
        <f ca="1">VLOOKUP(CONCATENATE($F2727," ",$G2727),AllocFactorMatrix,(R$4+1),FALSE)*$E2727</f>
        <v>6.6680889455123404</v>
      </c>
      <c r="S2727" s="5">
        <f t="shared" ca="1" si="1381"/>
        <v>2710.5142715405368</v>
      </c>
      <c r="T2727" s="5">
        <f ca="1">VLOOKUP(CONCATENATE($F2727," ",$G2727),AllocFactorMatrix,(T$4+1),FALSE)*$E2727</f>
        <v>76.442470438130783</v>
      </c>
      <c r="U2727" s="5">
        <f ca="1">VLOOKUP(CONCATENATE($F2727," ",$G2727),AllocFactorMatrix,(U$4+1),FALSE)*$E2727</f>
        <v>1162.0740395898019</v>
      </c>
      <c r="V2727" s="5">
        <f ca="1">VLOOKUP(CONCATENATE($F2727," ",$G2727),AllocFactorMatrix,(V$4+1),FALSE)*$E2727</f>
        <v>4210.8524239354447</v>
      </c>
      <c r="W2727" s="5">
        <f ca="1">VLOOKUP(CONCATENATE($F2727," ",$G2727),AllocFactorMatrix,(W$4+1),FALSE)*$E2727</f>
        <v>770.04156632890556</v>
      </c>
      <c r="X2727" s="5">
        <f t="shared" ca="1" si="1382"/>
        <v>6219.4105002922834</v>
      </c>
      <c r="Y2727" s="5">
        <f ca="1">VLOOKUP(CONCATENATE($F2727," ",$G2727),AllocFactorMatrix,(Y$4+1),FALSE)*$E2727</f>
        <v>677.9002235720202</v>
      </c>
      <c r="Z2727" s="5">
        <f ca="1">VLOOKUP(CONCATENATE($F2727," ",$G2727),AllocFactorMatrix,(Z$4+1),FALSE)*$E2727</f>
        <v>9.9383142363931878</v>
      </c>
      <c r="AA2727" s="5">
        <f t="shared" ca="1" si="1358"/>
        <v>687.83853780841343</v>
      </c>
      <c r="AB2727" s="5">
        <f ca="1">VLOOKUP(CONCATENATE($F2727," ",$G2727),AllocFactorMatrix,(AB$4+1),FALSE)*$E2727</f>
        <v>9.187147765084994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77.417623097918465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486089.15546517645</v>
      </c>
      <c r="I2728" s="5">
        <f ca="1">VLOOKUP(CONCATENATE($F2728," ",$G2728),AllocFactorMatrix,(I$4+1),FALSE)*$E2735</f>
        <v>239439.2498277057</v>
      </c>
      <c r="J2728" s="5">
        <f ca="1">VLOOKUP(CONCATENATE($F2728," ",$G2728),AllocFactorMatrix,(J$4+1),FALSE)*$E2735</f>
        <v>11836.337689052651</v>
      </c>
      <c r="K2728" s="5">
        <f ca="1">VLOOKUP(CONCATENATE($F2728," ",$G2728),AllocFactorMatrix,(K$4+1),FALSE)*$E2735</f>
        <v>43355.826605192124</v>
      </c>
      <c r="L2728" s="5">
        <f ca="1">VLOOKUP(CONCATENATE($F2728," ",$G2728),AllocFactorMatrix,(L$4+1),FALSE)*$E2735</f>
        <v>1364.6874911027078</v>
      </c>
      <c r="M2728" s="5">
        <f ca="1">VLOOKUP(CONCATENATE($F2728," ",$G2728),AllocFactorMatrix,(M$4+1),FALSE)*$E2735</f>
        <v>127.97602614436782</v>
      </c>
      <c r="N2728" s="5">
        <f t="shared" ref="N2728:N2735" ca="1" si="1384">SUBTOTAL(9,K2728:M2728)</f>
        <v>44848.490122439194</v>
      </c>
      <c r="O2728" s="5">
        <f ca="1">VLOOKUP(CONCATENATE($F2728," ",$G2728),AllocFactorMatrix,(O$4+1),FALSE)*$E2735</f>
        <v>32957.172685412923</v>
      </c>
      <c r="P2728" s="5">
        <f ca="1">VLOOKUP(CONCATENATE($F2728," ",$G2728),AllocFactorMatrix,(P$4+1),FALSE)*$E2735</f>
        <v>6140.8814438529189</v>
      </c>
      <c r="Q2728" s="5">
        <f ca="1">VLOOKUP(CONCATENATE($F2728," ",$G2728),AllocFactorMatrix,(Q$4+1),FALSE)*$E2735</f>
        <v>2774.9499812617014</v>
      </c>
      <c r="R2728" s="5">
        <f ca="1">VLOOKUP(CONCATENATE($F2728," ",$G2728),AllocFactorMatrix,(R$4+1),FALSE)*$E2735</f>
        <v>124.78639879334436</v>
      </c>
      <c r="S2728" s="5">
        <f ca="1">SUBTOTAL(9,O2728:R2728)</f>
        <v>41997.79050932089</v>
      </c>
      <c r="T2728" s="5">
        <f ca="1">VLOOKUP(CONCATENATE($F2728," ",$G2728),AllocFactorMatrix,(T$4+1),FALSE)*$E2735</f>
        <v>1151.2784563855726</v>
      </c>
      <c r="U2728" s="5">
        <f ca="1">VLOOKUP(CONCATENATE($F2728," ",$G2728),AllocFactorMatrix,(U$4+1),FALSE)*$E2735</f>
        <v>18840.475781804758</v>
      </c>
      <c r="V2728" s="5">
        <f ca="1">VLOOKUP(CONCATENATE($F2728," ",$G2728),AllocFactorMatrix,(V$4+1),FALSE)*$E2735</f>
        <v>99572.443894894386</v>
      </c>
      <c r="W2728" s="5">
        <f ca="1">VLOOKUP(CONCATENATE($F2728," ",$G2728),AllocFactorMatrix,(W$4+1),FALSE)*$E2735</f>
        <v>17981.133027452859</v>
      </c>
      <c r="X2728" s="5">
        <f ca="1">SUBTOTAL(9,T2728:W2728)</f>
        <v>137545.33116053758</v>
      </c>
      <c r="Y2728" s="5">
        <f ca="1">VLOOKUP(CONCATENATE($F2728," ",$G2728),AllocFactorMatrix,(Y$4+1),FALSE)*$E2735</f>
        <v>10121.095435231562</v>
      </c>
      <c r="Z2728" s="5">
        <f ca="1">VLOOKUP(CONCATENATE($F2728," ",$G2728),AllocFactorMatrix,(Z$4+1),FALSE)*$E2735</f>
        <v>169.52447979556814</v>
      </c>
      <c r="AA2728" s="5">
        <f t="shared" ref="AA2728:AA2735" ca="1" si="1385">SUBTOTAL(9,Y2728:Z2728)</f>
        <v>10290.61991502713</v>
      </c>
      <c r="AB2728" s="5">
        <f ca="1">VLOOKUP(CONCATENATE($F2728," ",$G2728),AllocFactorMatrix,(AB$4+1),FALSE)*$E2735</f>
        <v>131.3362410932238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1776.0813797921621</v>
      </c>
      <c r="I2729" s="5">
        <f ca="1">VLOOKUP(CONCATENATE($F2729," ",$G2729),AllocFactorMatrix,(I$4+1),FALSE)*$E2735</f>
        <v>874.86747735284075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158.41430625064814</v>
      </c>
      <c r="L2729" s="5">
        <f ca="1">VLOOKUP(CONCATENATE($F2729," ",$G2729),AllocFactorMatrix,(L$4+1),FALSE)*$E2735</f>
        <v>4.9863199269757068</v>
      </c>
      <c r="M2729" s="5">
        <f ca="1">VLOOKUP(CONCATENATE($F2729," ",$G2729),AllocFactorMatrix,(M$4+1),FALSE)*$E2735</f>
        <v>0.46760112736374393</v>
      </c>
      <c r="N2729" s="5">
        <f t="shared" ca="1" si="1384"/>
        <v>163.86822730498758</v>
      </c>
      <c r="O2729" s="5">
        <f ca="1">VLOOKUP(CONCATENATE($F2729," ",$G2729),AllocFactorMatrix,(O$4+1),FALSE)*$E2735</f>
        <v>120.41951580084196</v>
      </c>
      <c r="P2729" s="5">
        <f ca="1">VLOOKUP(CONCATENATE($F2729," ",$G2729),AllocFactorMatrix,(P$4+1),FALSE)*$E2735</f>
        <v>22.437664089627564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0.45594680905004431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4.206562122097715</v>
      </c>
      <c r="U2729" s="5">
        <f ca="1">VLOOKUP(CONCATENATE($F2729," ",$G2729),AllocFactorMatrix,(U$4+1),FALSE)*$E2735</f>
        <v>68.839672406322293</v>
      </c>
      <c r="V2729" s="5">
        <f ca="1">VLOOKUP(CONCATENATE($F2729," ",$G2729),AllocFactorMatrix,(V$4+1),FALSE)*$E2735</f>
        <v>363.81960295510271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502.56562773509268</v>
      </c>
      <c r="Y2729" s="5">
        <f ca="1">VLOOKUP(CONCATENATE($F2729," ",$G2729),AllocFactorMatrix,(Y$4+1),FALSE)*$E2735</f>
        <v>36.980642220688317</v>
      </c>
      <c r="Z2729" s="5">
        <f ca="1">VLOOKUP(CONCATENATE($F2729," ",$G2729),AllocFactorMatrix,(Z$4+1),FALSE)*$E2735</f>
        <v>0.61941162150742801</v>
      </c>
      <c r="AA2729" s="5">
        <f t="shared" ca="1" si="1385"/>
        <v>37.600053842195742</v>
      </c>
      <c r="AB2729" s="5">
        <f ca="1">VLOOKUP(CONCATENATE($F2729," ",$G2729),AllocFactorMatrix,(AB$4+1),FALSE)*$E2735</f>
        <v>0.47987874173893208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390.66423420339993</v>
      </c>
      <c r="I2730" s="5">
        <f ca="1">VLOOKUP(CONCATENATE($F2730," ",$G2730),AllocFactorMatrix,(I$4+1),FALSE)*$E2735</f>
        <v>190.20169260599494</v>
      </c>
      <c r="J2730" s="5">
        <f ca="1">VLOOKUP(CONCATENATE($F2730," ",$G2730),AllocFactorMatrix,(J$4+1),FALSE)*$E2735</f>
        <v>9.1793824985194945</v>
      </c>
      <c r="K2730" s="5">
        <f ca="1">VLOOKUP(CONCATENATE($F2730," ",$G2730),AllocFactorMatrix,(K$4+1),FALSE)*$E2735</f>
        <v>33.394144700189024</v>
      </c>
      <c r="L2730" s="5">
        <f ca="1">VLOOKUP(CONCATENATE($F2730," ",$G2730),AllocFactorMatrix,(L$4+1),FALSE)*$E2735</f>
        <v>1.0315137099724241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34.554127987402573</v>
      </c>
      <c r="O2730" s="5">
        <f ca="1">VLOOKUP(CONCATENATE($F2730," ",$G2730),AllocFactorMatrix,(O$4+1),FALSE)*$E2735</f>
        <v>25.229798265298477</v>
      </c>
      <c r="P2730" s="5">
        <f ca="1">VLOOKUP(CONCATENATE($F2730," ",$G2730),AllocFactorMatrix,(P$4+1),FALSE)*$E2735</f>
        <v>4.6901900705950279</v>
      </c>
      <c r="Q2730" s="5">
        <f ca="1">VLOOKUP(CONCATENATE($F2730," ",$G2730),AllocFactorMatrix,(Q$4+1),FALSE)*$E2735</f>
        <v>2.7907189774279524</v>
      </c>
      <c r="R2730" s="5">
        <f ca="1">VLOOKUP(CONCATENATE($F2730," ",$G2730),AllocFactorMatrix,(R$4+1),FALSE)*$E2735</f>
        <v>0</v>
      </c>
      <c r="S2730" s="5">
        <f t="shared" ca="1" si="1386"/>
        <v>32.710707313321457</v>
      </c>
      <c r="T2730" s="5">
        <f ca="1">VLOOKUP(CONCATENATE($F2730," ",$G2730),AllocFactorMatrix,(T$4+1),FALSE)*$E2735</f>
        <v>0.88098123452268662</v>
      </c>
      <c r="U2730" s="5">
        <f ca="1">VLOOKUP(CONCATENATE($F2730," ",$G2730),AllocFactorMatrix,(U$4+1),FALSE)*$E2735</f>
        <v>14.422165800668333</v>
      </c>
      <c r="V2730" s="5">
        <f ca="1">VLOOKUP(CONCATENATE($F2730," ",$G2730),AllocFactorMatrix,(V$4+1),FALSE)*$E2735</f>
        <v>100.47465884471802</v>
      </c>
      <c r="W2730" s="5">
        <f ca="1">VLOOKUP(CONCATENATE($F2730," ",$G2730),AllocFactorMatrix,(W$4+1),FALSE)*$E2735</f>
        <v>0</v>
      </c>
      <c r="X2730" s="5">
        <f t="shared" ca="1" si="1387"/>
        <v>115.77780587990904</v>
      </c>
      <c r="Y2730" s="5">
        <f ca="1">VLOOKUP(CONCATENATE($F2730," ",$G2730),AllocFactorMatrix,(Y$4+1),FALSE)*$E2735</f>
        <v>7.5934301065213869</v>
      </c>
      <c r="Z2730" s="5">
        <f ca="1">VLOOKUP(CONCATENATE($F2730," ",$G2730),AllocFactorMatrix,(Z$4+1),FALSE)*$E2735</f>
        <v>0.12658268617435689</v>
      </c>
      <c r="AA2730" s="5">
        <f t="shared" ca="1" si="1385"/>
        <v>7.7200127926957443</v>
      </c>
      <c r="AB2730" s="5">
        <f ca="1">VLOOKUP(CONCATENATE($F2730," ",$G2730),AllocFactorMatrix,(AB$4+1),FALSE)*$E2735</f>
        <v>0.10139991682523225</v>
      </c>
      <c r="AC2730" s="5">
        <f ca="1">VLOOKUP(CONCATENATE($F2730," ",$G2730),AllocFactorMatrix,(AC$4+1),FALSE)*$E2735</f>
        <v>0.3447813943451099</v>
      </c>
      <c r="AD2730" s="5">
        <f ca="1">VLOOKUP(CONCATENATE($F2730," ",$G2730),AllocFactorMatrix,(AD$4+1),FALSE)*$E2735</f>
        <v>7.4323814386364567E-2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250297.98036769603</v>
      </c>
      <c r="I2731" s="5">
        <f ca="1">VLOOKUP(CONCATENATE($F2731," ",$G2731),AllocFactorMatrix,(I$4+1),FALSE)*$E2735</f>
        <v>167284.81562059405</v>
      </c>
      <c r="J2731" s="5">
        <f ca="1">VLOOKUP(CONCATENATE($F2731," ",$G2731),AllocFactorMatrix,(J$4+1),FALSE)*$E2735</f>
        <v>7885.3695051643635</v>
      </c>
      <c r="K2731" s="5">
        <f ca="1">VLOOKUP(CONCATENATE($F2731," ",$G2731),AllocFactorMatrix,(K$4+1),FALSE)*$E2735</f>
        <v>28632.260624884118</v>
      </c>
      <c r="L2731" s="5">
        <f ca="1">VLOOKUP(CONCATENATE($F2731," ",$G2731),AllocFactorMatrix,(L$4+1),FALSE)*$E2735</f>
        <v>884.88583937447083</v>
      </c>
      <c r="M2731" s="5">
        <f ca="1">VLOOKUP(CONCATENATE($F2731," ",$G2731),AllocFactorMatrix,(M$4+1),FALSE)*$E2735</f>
        <v>0</v>
      </c>
      <c r="N2731" s="5">
        <f t="shared" ca="1" si="1384"/>
        <v>29517.146464258589</v>
      </c>
      <c r="O2731" s="5">
        <f ca="1">VLOOKUP(CONCATENATE($F2731," ",$G2731),AllocFactorMatrix,(O$4+1),FALSE)*$E2735</f>
        <v>21469.190977413044</v>
      </c>
      <c r="P2731" s="5">
        <f ca="1">VLOOKUP(CONCATENATE($F2731," ",$G2731),AllocFactorMatrix,(P$4+1),FALSE)*$E2735</f>
        <v>3998.6382642912899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25467.829241704334</v>
      </c>
      <c r="T2731" s="5">
        <f ca="1">VLOOKUP(CONCATENATE($F2731," ",$G2731),AllocFactorMatrix,(T$4+1),FALSE)*$E2735</f>
        <v>765.36342788810123</v>
      </c>
      <c r="U2731" s="5">
        <f ca="1">VLOOKUP(CONCATENATE($F2731," ",$G2731),AllocFactorMatrix,(U$4+1),FALSE)*$E2735</f>
        <v>12343.580192185775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13108.943620073876</v>
      </c>
      <c r="Y2731" s="5">
        <f ca="1">VLOOKUP(CONCATENATE($F2731," ",$G2731),AllocFactorMatrix,(Y$4+1),FALSE)*$E2735</f>
        <v>6473.9477095656675</v>
      </c>
      <c r="Z2731" s="5">
        <f ca="1">VLOOKUP(CONCATENATE($F2731," ",$G2731),AllocFactorMatrix,(Z$4+1),FALSE)*$E2735</f>
        <v>108.0107901461525</v>
      </c>
      <c r="AA2731" s="5">
        <f t="shared" ca="1" si="1385"/>
        <v>6581.95849971182</v>
      </c>
      <c r="AB2731" s="5">
        <f ca="1">VLOOKUP(CONCATENATE($F2731," ",$G2731),AllocFactorMatrix,(AB$4+1),FALSE)*$E2735</f>
        <v>87.506838069952039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64.624308179155804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103301.055063302</v>
      </c>
      <c r="I2732" s="5">
        <f ca="1">VLOOKUP(CONCATENATE($F2732," ",$G2732),AllocFactorMatrix,(I$4+1),FALSE)*$E2735</f>
        <v>77238.348823034714</v>
      </c>
      <c r="J2732" s="5">
        <f ca="1">VLOOKUP(CONCATENATE($F2732," ",$G2732),AllocFactorMatrix,(J$4+1),FALSE)*$E2735</f>
        <v>3723.6854133439879</v>
      </c>
      <c r="K2732" s="5">
        <f ca="1">VLOOKUP(CONCATENATE($F2732," ",$G2732),AllocFactorMatrix,(K$4+1),FALSE)*$E2735</f>
        <v>11235.910691140869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11235.910691140869</v>
      </c>
      <c r="O2732" s="5">
        <f ca="1">VLOOKUP(CONCATENATE($F2732," ",$G2732),AllocFactorMatrix,(O$4+1),FALSE)*$E2735</f>
        <v>7159.5660252339339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7159.5660252339339</v>
      </c>
      <c r="T2732" s="5">
        <f ca="1">VLOOKUP(CONCATENATE($F2732," ",$G2732),AllocFactorMatrix,(T$4+1),FALSE)*$E2735</f>
        <v>193.57964550924964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193.57964550924964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27.403289200946404</v>
      </c>
      <c r="AC2732" s="5">
        <f ca="1">VLOOKUP(CONCATENATE($F2732," ",$G2732),AllocFactorMatrix,(AC$4+1),FALSE)*$E2735</f>
        <v>930.44706563828811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127965.18202688791</v>
      </c>
      <c r="I2733" s="5">
        <f ca="1">VLOOKUP(CONCATENATE($F2733," ",$G2733),AllocFactorMatrix,(I$4+1),FALSE)*$E2735</f>
        <v>48016.002712332833</v>
      </c>
      <c r="J2733" s="5">
        <f ca="1">VLOOKUP(CONCATENATE($F2733," ",$G2733),AllocFactorMatrix,(J$4+1),FALSE)*$E2735</f>
        <v>3111.7472453124606</v>
      </c>
      <c r="K2733" s="5">
        <f ca="1">VLOOKUP(CONCATENATE($F2733," ",$G2733),AllocFactorMatrix,(K$4+1),FALSE)*$E2735</f>
        <v>10440.249333034499</v>
      </c>
      <c r="L2733" s="5">
        <f ca="1">VLOOKUP(CONCATENATE($F2733," ",$G2733),AllocFactorMatrix,(L$4+1),FALSE)*$E2735</f>
        <v>331.81482560666217</v>
      </c>
      <c r="M2733" s="5">
        <f ca="1">VLOOKUP(CONCATENATE($F2733," ",$G2733),AllocFactorMatrix,(M$4+1),FALSE)*$E2735</f>
        <v>30.589447935952474</v>
      </c>
      <c r="N2733" s="5">
        <f t="shared" ca="1" si="1384"/>
        <v>10802.653606577112</v>
      </c>
      <c r="O2733" s="5">
        <f ca="1">VLOOKUP(CONCATENATE($F2733," ",$G2733),AllocFactorMatrix,(O$4+1),FALSE)*$E2735</f>
        <v>9518.5209924286119</v>
      </c>
      <c r="P2733" s="5">
        <f ca="1">VLOOKUP(CONCATENATE($F2733," ",$G2733),AllocFactorMatrix,(P$4+1),FALSE)*$E2735</f>
        <v>1764.5506397962165</v>
      </c>
      <c r="Q2733" s="5">
        <f ca="1">VLOOKUP(CONCATENATE($F2733," ",$G2733),AllocFactorMatrix,(Q$4+1),FALSE)*$E2735</f>
        <v>801.76664541425089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12121.987444184482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6404.7754494150904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6899.0365984709815</v>
      </c>
      <c r="X2733" s="5">
        <f t="shared" ca="1" si="1387"/>
        <v>50032.235684257044</v>
      </c>
      <c r="Y2733" s="5">
        <f ca="1">VLOOKUP(CONCATENATE($F2733," ",$G2733),AllocFactorMatrix,(Y$4+1),FALSE)*$E2735</f>
        <v>2578.8542580969201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2620.8338943266713</v>
      </c>
      <c r="AB2733" s="5">
        <f ca="1">VLOOKUP(CONCATENATE($F2733," ",$G2733),AllocFactorMatrix,(AB$4+1),FALSE)*$E2735</f>
        <v>46.824907356174066</v>
      </c>
      <c r="AC2733" s="5">
        <f ca="1">VLOOKUP(CONCATENATE($F2733," ",$G2733),AllocFactorMatrix,(AC$4+1),FALSE)*$E2735</f>
        <v>1012.525919221405</v>
      </c>
      <c r="AD2733" s="5">
        <f ca="1">VLOOKUP(CONCATENATE($F2733," ",$G2733),AllocFactorMatrix,(AD$4+1),FALSE)*$E2735</f>
        <v>200.37061331973337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96451.881462942096</v>
      </c>
      <c r="I2734" s="5">
        <f ca="1">VLOOKUP(CONCATENATE($F2734," ",$G2734),AllocFactorMatrix,(I$4+1),FALSE)*$E2735</f>
        <v>68914.965017339826</v>
      </c>
      <c r="J2734" s="5">
        <f ca="1">VLOOKUP(CONCATENATE($F2734," ",$G2734),AllocFactorMatrix,(J$4+1),FALSE)*$E2735</f>
        <v>11793.619757590033</v>
      </c>
      <c r="K2734" s="5">
        <f ca="1">VLOOKUP(CONCATENATE($F2734," ",$G2734),AllocFactorMatrix,(K$4+1),FALSE)*$E2735</f>
        <v>3395.9268536038571</v>
      </c>
      <c r="L2734" s="5">
        <f ca="1">VLOOKUP(CONCATENATE($F2734," ",$G2734),AllocFactorMatrix,(L$4+1),FALSE)*$E2735</f>
        <v>567.67303935763312</v>
      </c>
      <c r="M2734" s="5">
        <f ca="1">VLOOKUP(CONCATENATE($F2734," ",$G2734),AllocFactorMatrix,(M$4+1),FALSE)*$E2735</f>
        <v>89.689617953914009</v>
      </c>
      <c r="N2734" s="5">
        <f t="shared" ca="1" si="1384"/>
        <v>4053.2895109154042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162.74860359411133</v>
      </c>
      <c r="Q2734" s="5">
        <f ca="1">VLOOKUP(CONCATENATE($F2734," ",$G2734),AllocFactorMatrix,(Q$4+1),FALSE)*$E2735</f>
        <v>311.28728463586884</v>
      </c>
      <c r="R2734" s="5">
        <f ca="1">VLOOKUP(CONCATENATE($F2734," ",$G2734),AllocFactorMatrix,(R$4+1),FALSE)*$E2735</f>
        <v>54.330423296142193</v>
      </c>
      <c r="S2734" s="5">
        <f t="shared" ca="1" si="1386"/>
        <v>1162.0541979053316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96.889283011923382</v>
      </c>
      <c r="V2734" s="5">
        <f ca="1">VLOOKUP(CONCATENATE($F2734," ",$G2734),AllocFactorMatrix,(V$4+1),FALSE)*$E2735</f>
        <v>458.02142216738031</v>
      </c>
      <c r="W2734" s="5">
        <f ca="1">VLOOKUP(CONCATENATE($F2734," ",$G2734),AllocFactorMatrix,(W$4+1),FALSE)*$E2735</f>
        <v>81.525987630324053</v>
      </c>
      <c r="X2734" s="5">
        <f t="shared" ca="1" si="1387"/>
        <v>640.84383484874479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2.7477927103314812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4.942209597507599</v>
      </c>
      <c r="AC2734" s="5">
        <f ca="1">VLOOKUP(CONCATENATE($F2734," ",$G2734),AllocFactorMatrix,(AC$4+1),FALSE)*$E2735</f>
        <v>7606.2194293962702</v>
      </c>
      <c r="AD2734" s="5">
        <f ca="1">VLOOKUP(CONCATENATE($F2734," ",$G2734),AllocFactorMatrix,(AD$4+1),FALSE)*$E2735</f>
        <v>2099.7580418118432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1066272.0000000002</v>
      </c>
      <c r="I2735" s="5">
        <f ca="1">VLOOKUP(CONCATENATE($F2735," ",$G2735),AllocFactorMatrix,(I$4+1),FALSE)*$E2735</f>
        <v>601958.45117096591</v>
      </c>
      <c r="J2735" s="5">
        <f ca="1">VLOOKUP(CONCATENATE($F2735," ",$G2735),AllocFactorMatrix,(J$4+1),FALSE)*$E2735</f>
        <v>38403.186818465016</v>
      </c>
      <c r="K2735" s="5">
        <f ca="1">VLOOKUP(CONCATENATE($F2735," ",$G2735),AllocFactorMatrix,(K$4+1),FALSE)*$E2735</f>
        <v>97251.982558806325</v>
      </c>
      <c r="L2735" s="5">
        <f ca="1">VLOOKUP(CONCATENATE($F2735," ",$G2735),AllocFactorMatrix,(L$4+1),FALSE)*$E2735</f>
        <v>3155.0790290784225</v>
      </c>
      <c r="M2735" s="5">
        <f ca="1">VLOOKUP(CONCATENATE($F2735," ",$G2735),AllocFactorMatrix,(M$4+1),FALSE)*$E2735</f>
        <v>248.85116273883918</v>
      </c>
      <c r="N2735" s="5">
        <f t="shared" ca="1" si="1384"/>
        <v>100655.91275062358</v>
      </c>
      <c r="O2735" s="5">
        <f ca="1">VLOOKUP(CONCATENATE($F2735," ",$G2735),AllocFactorMatrix,(O$4+1),FALSE)*$E2735</f>
        <v>71883.787880933858</v>
      </c>
      <c r="P2735" s="5">
        <f ca="1">VLOOKUP(CONCATENATE($F2735," ",$G2735),AllocFactorMatrix,(P$4+1),FALSE)*$E2735</f>
        <v>12093.946805694759</v>
      </c>
      <c r="Q2735" s="5">
        <f ca="1">VLOOKUP(CONCATENATE($F2735," ",$G2735),AllocFactorMatrix,(Q$4+1),FALSE)*$E2735</f>
        <v>3900.9337929020357</v>
      </c>
      <c r="R2735" s="5">
        <f ca="1">VLOOKUP(CONCATENATE($F2735," ",$G2735),AllocFactorMatrix,(R$4+1),FALSE)*$E2735</f>
        <v>216.72193544393983</v>
      </c>
      <c r="S2735" s="5">
        <f t="shared" ca="1" si="1386"/>
        <v>88095.390414974609</v>
      </c>
      <c r="T2735" s="5">
        <f ca="1">VLOOKUP(CONCATENATE($F2735," ",$G2735),AllocFactorMatrix,(T$4+1),FALSE)*$E2735</f>
        <v>2484.4839771697075</v>
      </c>
      <c r="U2735" s="5">
        <f ca="1">VLOOKUP(CONCATENATE($F2735," ",$G2735),AllocFactorMatrix,(U$4+1),FALSE)*$E2735</f>
        <v>37768.982544624545</v>
      </c>
      <c r="V2735" s="5">
        <f ca="1">VLOOKUP(CONCATENATE($F2735," ",$G2735),AllocFactorMatrix,(V$4+1),FALSE)*$E2735</f>
        <v>136858.41545324153</v>
      </c>
      <c r="W2735" s="5">
        <f ca="1">VLOOKUP(CONCATENATE($F2735," ",$G2735),AllocFactorMatrix,(W$4+1),FALSE)*$E2735</f>
        <v>25027.395403805735</v>
      </c>
      <c r="X2735" s="5">
        <f t="shared" ca="1" si="1387"/>
        <v>202139.27737884151</v>
      </c>
      <c r="Y2735" s="5">
        <f ca="1">VLOOKUP(CONCATENATE($F2735," ",$G2735),AllocFactorMatrix,(Y$4+1),FALSE)*$E2735</f>
        <v>22032.676782046059</v>
      </c>
      <c r="Z2735" s="5">
        <f ca="1">VLOOKUP(CONCATENATE($F2735," ",$G2735),AllocFactorMatrix,(Z$4+1),FALSE)*$E2735</f>
        <v>323.00869318948509</v>
      </c>
      <c r="AA2735" s="5">
        <f t="shared" ca="1" si="1385"/>
        <v>22355.685475235543</v>
      </c>
      <c r="AB2735" s="5">
        <f ca="1">VLOOKUP(CONCATENATE($F2735," ",$G2735),AllocFactorMatrix,(AB$4+1),FALSE)*$E2735</f>
        <v>298.59476397636809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2516.1777613272689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677653.79385685979</v>
      </c>
      <c r="I2736" s="5">
        <f ca="1">VLOOKUP(CONCATENATE($F2736," ",$G2736),AllocFactorMatrix,(I$4+1),FALSE)*$E2743</f>
        <v>333800.73227247596</v>
      </c>
      <c r="J2736" s="5">
        <f ca="1">VLOOKUP(CONCATENATE($F2736," ",$G2736),AllocFactorMatrix,(J$4+1),FALSE)*$E2743</f>
        <v>16500.962941009471</v>
      </c>
      <c r="K2736" s="5">
        <f ca="1">VLOOKUP(CONCATENATE($F2736," ",$G2736),AllocFactorMatrix,(K$4+1),FALSE)*$E2743</f>
        <v>60442.081569773763</v>
      </c>
      <c r="L2736" s="5">
        <f ca="1">VLOOKUP(CONCATENATE($F2736," ",$G2736),AllocFactorMatrix,(L$4+1),FALSE)*$E2743</f>
        <v>1902.5021343867479</v>
      </c>
      <c r="M2736" s="5">
        <f ca="1">VLOOKUP(CONCATENATE($F2736," ",$G2736),AllocFactorMatrix,(M$4+1),FALSE)*$E2743</f>
        <v>178.41056247482661</v>
      </c>
      <c r="N2736" s="5">
        <f t="shared" ca="1" si="1357"/>
        <v>62522.994266635338</v>
      </c>
      <c r="O2736" s="5">
        <f ca="1">VLOOKUP(CONCATENATE($F2736," ",$G2736),AllocFactorMatrix,(O$4+1),FALSE)*$E2743</f>
        <v>45945.384409353952</v>
      </c>
      <c r="P2736" s="5">
        <f ca="1">VLOOKUP(CONCATENATE($F2736," ",$G2736),AllocFactorMatrix,(P$4+1),FALSE)*$E2743</f>
        <v>8560.9636859101793</v>
      </c>
      <c r="Q2736" s="5">
        <f ca="1">VLOOKUP(CONCATENATE($F2736," ",$G2736),AllocFactorMatrix,(Q$4+1),FALSE)*$E2743</f>
        <v>3868.5400845148688</v>
      </c>
      <c r="R2736" s="5">
        <f ca="1">VLOOKUP(CONCATENATE($F2736," ",$G2736),AllocFactorMatrix,(R$4+1),FALSE)*$E2743</f>
        <v>173.96392331180684</v>
      </c>
      <c r="S2736" s="5">
        <f ca="1">SUBTOTAL(9,O2736:R2736)</f>
        <v>58548.852103090809</v>
      </c>
      <c r="T2736" s="5">
        <f ca="1">VLOOKUP(CONCATENATE($F2736," ",$G2736),AllocFactorMatrix,(T$4+1),FALSE)*$E2743</f>
        <v>1604.9899591130547</v>
      </c>
      <c r="U2736" s="5">
        <f ca="1">VLOOKUP(CONCATENATE($F2736," ",$G2736),AllocFactorMatrix,(U$4+1),FALSE)*$E2743</f>
        <v>26265.387219738004</v>
      </c>
      <c r="V2736" s="5">
        <f ca="1">VLOOKUP(CONCATENATE($F2736," ",$G2736),AllocFactorMatrix,(V$4+1),FALSE)*$E2743</f>
        <v>138813.30947283085</v>
      </c>
      <c r="W2736" s="5">
        <f ca="1">VLOOKUP(CONCATENATE($F2736," ",$G2736),AllocFactorMatrix,(W$4+1),FALSE)*$E2743</f>
        <v>25067.382962365333</v>
      </c>
      <c r="X2736" s="5">
        <f ca="1">SUBTOTAL(9,T2736:W2736)</f>
        <v>191751.06961404724</v>
      </c>
      <c r="Y2736" s="5">
        <f ca="1">VLOOKUP(CONCATENATE($F2736," ",$G2736),AllocFactorMatrix,(Y$4+1),FALSE)*$E2743</f>
        <v>14109.754645952738</v>
      </c>
      <c r="Z2736" s="5">
        <f ca="1">VLOOKUP(CONCATENATE($F2736," ",$G2736),AllocFactorMatrix,(Z$4+1),FALSE)*$E2743</f>
        <v>236.33299692757151</v>
      </c>
      <c r="AA2736" s="5">
        <f t="shared" ca="1" si="1358"/>
        <v>14346.087642880309</v>
      </c>
      <c r="AB2736" s="5">
        <f ca="1">VLOOKUP(CONCATENATE($F2736," ",$G2736),AllocFactorMatrix,(AB$4+1),FALSE)*$E2743</f>
        <v>183.09501672085418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2476.0237328538992</v>
      </c>
      <c r="I2737" s="5">
        <f ca="1">VLOOKUP(CONCATENATE($F2737," ",$G2737),AllocFactorMatrix,(I$4+1),FALSE)*$E2743</f>
        <v>1219.6471747714306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220.8443747921564</v>
      </c>
      <c r="L2737" s="5">
        <f ca="1">VLOOKUP(CONCATENATE($F2737," ",$G2737),AllocFactorMatrix,(L$4+1),FALSE)*$E2743</f>
        <v>6.9513968330882072</v>
      </c>
      <c r="M2737" s="5">
        <f ca="1">VLOOKUP(CONCATENATE($F2737," ",$G2737),AllocFactorMatrix,(M$4+1),FALSE)*$E2743</f>
        <v>0.65187975170223</v>
      </c>
      <c r="N2737" s="5">
        <f t="shared" ca="1" si="1357"/>
        <v>228.44765137694685</v>
      </c>
      <c r="O2737" s="5">
        <f ca="1">VLOOKUP(CONCATENATE($F2737," ",$G2737),AllocFactorMatrix,(O$4+1),FALSE)*$E2743</f>
        <v>167.87607956148429</v>
      </c>
      <c r="P2737" s="5">
        <f ca="1">VLOOKUP(CONCATENATE($F2737," ",$G2737),AllocFactorMatrix,(P$4+1),FALSE)*$E2743</f>
        <v>31.280204515303648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5.8643414465935306</v>
      </c>
      <c r="U2737" s="5">
        <f ca="1">VLOOKUP(CONCATENATE($F2737," ",$G2737),AllocFactorMatrix,(U$4+1),FALSE)*$E2743</f>
        <v>95.968948596199823</v>
      </c>
      <c r="V2737" s="5">
        <f ca="1">VLOOKUP(CONCATENATE($F2737," ",$G2737),AllocFactorMatrix,(V$4+1),FALSE)*$E2743</f>
        <v>507.19858990905698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700.62353884613299</v>
      </c>
      <c r="Y2737" s="5">
        <f ca="1">VLOOKUP(CONCATENATE($F2737," ",$G2737),AllocFactorMatrix,(Y$4+1),FALSE)*$E2743</f>
        <v>51.554477647481534</v>
      </c>
      <c r="Z2737" s="5">
        <f ca="1">VLOOKUP(CONCATENATE($F2737," ",$G2737),AllocFactorMatrix,(Z$4+1),FALSE)*$E2743</f>
        <v>0.86351779412122442</v>
      </c>
      <c r="AA2737" s="5">
        <f t="shared" ca="1" si="1358"/>
        <v>52.417995441602756</v>
      </c>
      <c r="AB2737" s="5">
        <f ca="1">VLOOKUP(CONCATENATE($F2737," ",$G2737),AllocFactorMatrix,(AB$4+1),FALSE)*$E2743</f>
        <v>0.66899589565918738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12.796918642285227</v>
      </c>
      <c r="K2738" s="5">
        <f ca="1">VLOOKUP(CONCATENATE($F2738," ",$G2738),AllocFactorMatrix,(K$4+1),FALSE)*$E2743</f>
        <v>46.554564310392735</v>
      </c>
      <c r="L2738" s="5">
        <f ca="1">VLOOKUP(CONCATENATE($F2738," ",$G2738),AllocFactorMatrix,(L$4+1),FALSE)*$E2743</f>
        <v>1.4380266893822016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48.171689618688426</v>
      </c>
      <c r="O2738" s="5">
        <f ca="1">VLOOKUP(CONCATENATE($F2738," ",$G2738),AllocFactorMatrix,(O$4+1),FALSE)*$E2743</f>
        <v>35.172700975731971</v>
      </c>
      <c r="P2738" s="5">
        <f ca="1">VLOOKUP(CONCATENATE($F2738," ",$G2738),AllocFactorMatrix,(P$4+1),FALSE)*$E2743</f>
        <v>6.538564087501415</v>
      </c>
      <c r="Q2738" s="5">
        <f ca="1">VLOOKUP(CONCATENATE($F2738," ",$G2738),AllocFactorMatrix,(Q$4+1),FALSE)*$E2743</f>
        <v>3.8905235415766657</v>
      </c>
      <c r="R2738" s="5">
        <f ca="1">VLOOKUP(CONCATENATE($F2738," ",$G2738),AllocFactorMatrix,(R$4+1),FALSE)*$E2743</f>
        <v>0</v>
      </c>
      <c r="S2738" s="5">
        <f t="shared" ca="1" si="1388"/>
        <v>45.601788604810046</v>
      </c>
      <c r="T2738" s="5">
        <f ca="1">VLOOKUP(CONCATENATE($F2738," ",$G2738),AllocFactorMatrix,(T$4+1),FALSE)*$E2743</f>
        <v>1.2281703246798066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0.17646811610219207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0.14136097783878945</v>
      </c>
      <c r="AC2738" s="5">
        <f ca="1">VLOOKUP(CONCATENATE($F2738," ",$G2738),AllocFactorMatrix,(AC$4+1),FALSE)*$E2743</f>
        <v>0.48065754461366517</v>
      </c>
      <c r="AD2738" s="5">
        <f ca="1">VLOOKUP(CONCATENATE($F2738," ",$G2738),AllocFactorMatrix,(AD$4+1),FALSE)*$E2743</f>
        <v>0.10361435598091889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348938.81931712921</v>
      </c>
      <c r="I2739" s="5">
        <f ca="1">VLOOKUP(CONCATENATE($F2739," ",$G2739),AllocFactorMatrix,(I$4+1),FALSE)*$E2743</f>
        <v>233210.69537430175</v>
      </c>
      <c r="J2739" s="5">
        <f ca="1">VLOOKUP(CONCATENATE($F2739," ",$G2739),AllocFactorMatrix,(J$4+1),FALSE)*$E2743</f>
        <v>10992.943374809842</v>
      </c>
      <c r="K2739" s="5">
        <f ca="1">VLOOKUP(CONCATENATE($F2739," ",$G2739),AllocFactorMatrix,(K$4+1),FALSE)*$E2743</f>
        <v>39916.052067820987</v>
      </c>
      <c r="L2739" s="5">
        <f ca="1">VLOOKUP(CONCATENATE($F2739," ",$G2739),AllocFactorMatrix,(L$4+1),FALSE)*$E2743</f>
        <v>1233.613709420187</v>
      </c>
      <c r="M2739" s="5">
        <f ca="1">VLOOKUP(CONCATENATE($F2739," ",$G2739),AllocFactorMatrix,(M$4+1),FALSE)*$E2743</f>
        <v>0</v>
      </c>
      <c r="N2739" s="5">
        <f t="shared" ca="1" si="1357"/>
        <v>41149.665777241171</v>
      </c>
      <c r="O2739" s="5">
        <f ca="1">VLOOKUP(CONCATENATE($F2739," ",$G2739),AllocFactorMatrix,(O$4+1),FALSE)*$E2743</f>
        <v>29930.062321506965</v>
      </c>
      <c r="P2739" s="5">
        <f ca="1">VLOOKUP(CONCATENATE($F2739," ",$G2739),AllocFactorMatrix,(P$4+1),FALSE)*$E2743</f>
        <v>5574.4761214948057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35504.538443001773</v>
      </c>
      <c r="T2739" s="5">
        <f ca="1">VLOOKUP(CONCATENATE($F2739," ",$G2739),AllocFactorMatrix,(T$4+1),FALSE)*$E2743</f>
        <v>1066.9882772663902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9025.2892443563196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9175.8663985616477</v>
      </c>
      <c r="AB2739" s="5">
        <f ca="1">VLOOKUP(CONCATENATE($F2739," ",$G2739),AllocFactorMatrix,(AB$4+1),FALSE)*$E2743</f>
        <v>121.99272528467081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144011.34254079856</v>
      </c>
      <c r="I2740" s="5">
        <f ca="1">VLOOKUP(CONCATENATE($F2740," ",$G2740),AllocFactorMatrix,(I$4+1),FALSE)*$E2743</f>
        <v>107677.48986516676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15663.911489656628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15663.911489656628</v>
      </c>
      <c r="O2740" s="5">
        <f ca="1">VLOOKUP(CONCATENATE($F2740," ",$G2740),AllocFactorMatrix,(O$4+1),FALSE)*$E2743</f>
        <v>9981.1053688813117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9981.1053688813117</v>
      </c>
      <c r="T2740" s="5">
        <f ca="1">VLOOKUP(CONCATENATE($F2740," ",$G2740),AllocFactorMatrix,(T$4+1),FALSE)*$E2743</f>
        <v>269.86815014886065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269.86815014886065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38.202750837769734</v>
      </c>
      <c r="AC2740" s="5">
        <f ca="1">VLOOKUP(CONCATENATE($F2740," ",$G2740),AllocFactorMatrix,(AC$4+1),FALSE)*$E2743</f>
        <v>1297.1303245993513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4338.0670039669076</v>
      </c>
      <c r="K2741" s="5">
        <f ca="1">VLOOKUP(CONCATENATE($F2741," ",$G2741),AllocFactorMatrix,(K$4+1),FALSE)*$E2743</f>
        <v>14554.685060957354</v>
      </c>
      <c r="L2741" s="5">
        <f ca="1">VLOOKUP(CONCATENATE($F2741," ",$G2741),AllocFactorMatrix,(L$4+1),FALSE)*$E2743</f>
        <v>462.58093376949597</v>
      </c>
      <c r="M2741" s="5">
        <f ca="1">VLOOKUP(CONCATENATE($F2741," ",$G2741),AllocFactorMatrix,(M$4+1),FALSE)*$E2743</f>
        <v>42.644554425304655</v>
      </c>
      <c r="N2741" s="5">
        <f t="shared" ca="1" si="1357"/>
        <v>15059.910549152153</v>
      </c>
      <c r="O2741" s="5">
        <f ca="1">VLOOKUP(CONCATENATE($F2741," ",$G2741),AllocFactorMatrix,(O$4+1),FALSE)*$E2743</f>
        <v>13269.709455362479</v>
      </c>
      <c r="P2741" s="5">
        <f ca="1">VLOOKUP(CONCATENATE($F2741," ",$G2741),AllocFactorMatrix,(P$4+1),FALSE)*$E2743</f>
        <v>2459.9488017093195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16899.185444233444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8928.8566373053891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3595.1642865410367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3653.6878298786742</v>
      </c>
      <c r="AB2741" s="5">
        <f ca="1">VLOOKUP(CONCATENATE($F2741," ",$G2741),AllocFactorMatrix,(AB$4+1),FALSE)*$E2743</f>
        <v>65.278304936758815</v>
      </c>
      <c r="AC2741" s="5">
        <f ca="1">VLOOKUP(CONCATENATE($F2741," ",$G2741),AllocFactorMatrix,(AC$4+1),FALSE)*$E2743</f>
        <v>1411.5559313026995</v>
      </c>
      <c r="AD2741" s="5">
        <f ca="1">VLOOKUP(CONCATENATE($F2741," ",$G2741),AllocFactorMatrix,(AD$4+1),FALSE)*$E2743</f>
        <v>279.33539509558278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134462.95327334732</v>
      </c>
      <c r="I2742" s="5">
        <f ca="1">VLOOKUP(CONCATENATE($F2742," ",$G2742),AllocFactorMatrix,(I$4+1),FALSE)*$E2743</f>
        <v>96073.913545390256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791.38936646883019</v>
      </c>
      <c r="M2742" s="5">
        <f ca="1">VLOOKUP(CONCATENATE($F2742," ",$G2742),AllocFactorMatrix,(M$4+1),FALSE)*$E2743</f>
        <v>125.03572481035604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226.88679109681712</v>
      </c>
      <c r="Q2742" s="5">
        <f ca="1">VLOOKUP(CONCATENATE($F2742," ",$G2742),AllocFactorMatrix,(Q$4+1),FALSE)*$E2743</f>
        <v>433.96361972121576</v>
      </c>
      <c r="R2742" s="5">
        <f ca="1">VLOOKUP(CONCATENATE($F2742," ",$G2742),AllocFactorMatrix,(R$4+1),FALSE)*$E2743</f>
        <v>75.741696877081395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135.07273198528415</v>
      </c>
      <c r="V2742" s="5">
        <f ca="1">VLOOKUP(CONCATENATE($F2742," ",$G2742),AllocFactorMatrix,(V$4+1),FALSE)*$E2743</f>
        <v>638.52474573808001</v>
      </c>
      <c r="W2742" s="5">
        <f ca="1">VLOOKUP(CONCATENATE($F2742," ",$G2742),AllocFactorMatrix,(W$4+1),FALSE)*$E2743</f>
        <v>113.65485980189577</v>
      </c>
      <c r="X2742" s="5">
        <f t="shared" ca="1" si="1389"/>
        <v>893.39630615590272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3.8306803061804784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6.8899029038855835</v>
      </c>
      <c r="AC2742" s="5">
        <f ca="1">VLOOKUP(CONCATENATE($F2742," ",$G2742),AllocFactorMatrix,(AC$4+1),FALSE)*$E2743</f>
        <v>10603.782033165324</v>
      </c>
      <c r="AD2742" s="5">
        <f ca="1">VLOOKUP(CONCATENATE($F2742," ",$G2742),AllocFactorMatrix,(AD$4+1),FALSE)*$E2743</f>
        <v>2927.2593046301454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1486483.0000000002</v>
      </c>
      <c r="I2743" s="5">
        <f ca="1">VLOOKUP(CONCATENATE($F2743," ",$G2743),AllocFactorMatrix,(I$4+1),FALSE)*$E2743</f>
        <v>839186.4405817379</v>
      </c>
      <c r="J2743" s="5">
        <f ca="1">VLOOKUP(CONCATENATE($F2743," ",$G2743),AllocFactorMatrix,(J$4+1),FALSE)*$E2743</f>
        <v>53537.638005567373</v>
      </c>
      <c r="K2743" s="5">
        <f ca="1">VLOOKUP(CONCATENATE($F2743," ",$G2743),AllocFactorMatrix,(K$4+1),FALSE)*$E2743</f>
        <v>135578.36911216096</v>
      </c>
      <c r="L2743" s="5">
        <f ca="1">VLOOKUP(CONCATENATE($F2743," ",$G2743),AllocFactorMatrix,(L$4+1),FALSE)*$E2743</f>
        <v>4398.4755675677325</v>
      </c>
      <c r="M2743" s="5">
        <f ca="1">VLOOKUP(CONCATENATE($F2743," ",$G2743),AllocFactorMatrix,(M$4+1),FALSE)*$E2743</f>
        <v>346.92182008110302</v>
      </c>
      <c r="N2743" s="5">
        <f t="shared" ca="1" si="1357"/>
        <v>140323.7664998098</v>
      </c>
      <c r="O2743" s="5">
        <f ca="1">VLOOKUP(CONCATENATE($F2743," ",$G2743),AllocFactorMatrix,(O$4+1),FALSE)*$E2743</f>
        <v>100212.73057964028</v>
      </c>
      <c r="P2743" s="5">
        <f ca="1">VLOOKUP(CONCATENATE($F2743," ",$G2743),AllocFactorMatrix,(P$4+1),FALSE)*$E2743</f>
        <v>16860.094168813925</v>
      </c>
      <c r="Q2743" s="5">
        <f ca="1">VLOOKUP(CONCATENATE($F2743," ",$G2743),AllocFactorMatrix,(Q$4+1),FALSE)*$E2743</f>
        <v>5438.2669405877641</v>
      </c>
      <c r="R2743" s="5">
        <f ca="1">VLOOKUP(CONCATENATE($F2743," ",$G2743),AllocFactorMatrix,(R$4+1),FALSE)*$E2743</f>
        <v>302.13066906428566</v>
      </c>
      <c r="S2743" s="5">
        <f t="shared" ca="1" si="1388"/>
        <v>122813.22235810626</v>
      </c>
      <c r="T2743" s="5">
        <f ca="1">VLOOKUP(CONCATENATE($F2743," ",$G2743),AllocFactorMatrix,(T$4+1),FALSE)*$E2743</f>
        <v>3463.6032793088048</v>
      </c>
      <c r="U2743" s="5">
        <f ca="1">VLOOKUP(CONCATENATE($F2743," ",$G2743),AllocFactorMatrix,(U$4+1),FALSE)*$E2743</f>
        <v>52653.497869100116</v>
      </c>
      <c r="V2743" s="5">
        <f ca="1">VLOOKUP(CONCATENATE($F2743," ",$G2743),AllocFactorMatrix,(V$4+1),FALSE)*$E2743</f>
        <v>190793.44480412206</v>
      </c>
      <c r="W2743" s="5">
        <f ca="1">VLOOKUP(CONCATENATE($F2743," ",$G2743),AllocFactorMatrix,(W$4+1),FALSE)*$E2743</f>
        <v>34890.532436409623</v>
      </c>
      <c r="X2743" s="5">
        <f t="shared" ca="1" si="1389"/>
        <v>281801.0783889406</v>
      </c>
      <c r="Y2743" s="5">
        <f ca="1">VLOOKUP(CONCATENATE($F2743," ",$G2743),AllocFactorMatrix,(Y$4+1),FALSE)*$E2743</f>
        <v>30715.614290730857</v>
      </c>
      <c r="Z2743" s="5">
        <f ca="1">VLOOKUP(CONCATENATE($F2743," ",$G2743),AllocFactorMatrix,(Z$4+1),FALSE)*$E2743</f>
        <v>450.30436068694047</v>
      </c>
      <c r="AA2743" s="5">
        <f t="shared" ca="1" si="1358"/>
        <v>31165.918651417796</v>
      </c>
      <c r="AB2743" s="5">
        <f ca="1">VLOOKUP(CONCATENATE($F2743," ",$G2743),AllocFactorMatrix,(AB$4+1),FALSE)*$E2743</f>
        <v>416.26905755743707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3507.7873818228773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2190.4902238923764</v>
      </c>
      <c r="I2744" s="5">
        <f ca="1">VLOOKUP(CONCATENATE($F2744," ",$G2744),AllocFactorMatrix,(I$4+1),FALSE)*$E2751</f>
        <v>1078.998225051512</v>
      </c>
      <c r="J2744" s="5">
        <f ca="1">VLOOKUP(CONCATENATE($F2744," ",$G2744),AllocFactorMatrix,(J$4+1),FALSE)*$E2751</f>
        <v>53.338737766628007</v>
      </c>
      <c r="K2744" s="5">
        <f ca="1">VLOOKUP(CONCATENATE($F2744," ",$G2744),AllocFactorMatrix,(K$4+1),FALSE)*$E2751</f>
        <v>195.37673955421147</v>
      </c>
      <c r="L2744" s="5">
        <f ca="1">VLOOKUP(CONCATENATE($F2744," ",$G2744),AllocFactorMatrix,(L$4+1),FALSE)*$E2751</f>
        <v>6.1497660960322609</v>
      </c>
      <c r="M2744" s="5">
        <f ca="1">VLOOKUP(CONCATENATE($F2744," ",$G2744),AllocFactorMatrix,(M$4+1),FALSE)*$E2751</f>
        <v>0.57670538626512502</v>
      </c>
      <c r="N2744" s="5">
        <f t="shared" ref="N2744:N2751" ca="1" si="1391">SUBTOTAL(9,K2744:M2744)</f>
        <v>202.10321103650887</v>
      </c>
      <c r="O2744" s="5">
        <f ca="1">VLOOKUP(CONCATENATE($F2744," ",$G2744),AllocFactorMatrix,(O$4+1),FALSE)*$E2751</f>
        <v>148.51671501587688</v>
      </c>
      <c r="P2744" s="5">
        <f ca="1">VLOOKUP(CONCATENATE($F2744," ",$G2744),AllocFactorMatrix,(P$4+1),FALSE)*$E2751</f>
        <v>27.67299088573392</v>
      </c>
      <c r="Q2744" s="5">
        <f ca="1">VLOOKUP(CONCATENATE($F2744," ",$G2744),AllocFactorMatrix,(Q$4+1),FALSE)*$E2751</f>
        <v>12.504909310159581</v>
      </c>
      <c r="R2744" s="5">
        <f ca="1">VLOOKUP(CONCATENATE($F2744," ",$G2744),AllocFactorMatrix,(R$4+1),FALSE)*$E2751</f>
        <v>0.56233179357801732</v>
      </c>
      <c r="S2744" s="5">
        <f ca="1">SUBTOTAL(9,O2744:R2744)</f>
        <v>189.25694700534839</v>
      </c>
      <c r="T2744" s="5">
        <f ca="1">VLOOKUP(CONCATENATE($F2744," ",$G2744),AllocFactorMatrix,(T$4+1),FALSE)*$E2751</f>
        <v>5.1880692571245195</v>
      </c>
      <c r="U2744" s="5">
        <f ca="1">VLOOKUP(CONCATENATE($F2744," ",$G2744),AllocFactorMatrix,(U$4+1),FALSE)*$E2751</f>
        <v>84.901869440041438</v>
      </c>
      <c r="V2744" s="5">
        <f ca="1">VLOOKUP(CONCATENATE($F2744," ",$G2744),AllocFactorMatrix,(V$4+1),FALSE)*$E2751</f>
        <v>448.70876560105444</v>
      </c>
      <c r="W2744" s="5">
        <f ca="1">VLOOKUP(CONCATENATE($F2744," ",$G2744),AllocFactorMatrix,(W$4+1),FALSE)*$E2751</f>
        <v>81.029366050042569</v>
      </c>
      <c r="X2744" s="5">
        <f ca="1">SUBTOTAL(9,T2744:W2744)</f>
        <v>619.82807034826294</v>
      </c>
      <c r="Y2744" s="5">
        <f ca="1">VLOOKUP(CONCATENATE($F2744," ",$G2744),AllocFactorMatrix,(Y$4+1),FALSE)*$E2751</f>
        <v>45.609247514975216</v>
      </c>
      <c r="Z2744" s="5">
        <f ca="1">VLOOKUP(CONCATENATE($F2744," ",$G2744),AllocFactorMatrix,(Z$4+1),FALSE)*$E2751</f>
        <v>0.76393746194001622</v>
      </c>
      <c r="AA2744" s="5">
        <f t="shared" ref="AA2744:AA2751" ca="1" si="1392">SUBTOTAL(9,Y2744:Z2744)</f>
        <v>46.373184976915233</v>
      </c>
      <c r="AB2744" s="5">
        <f ca="1">VLOOKUP(CONCATENATE($F2744," ",$G2744),AllocFactorMatrix,(AB$4+1),FALSE)*$E2751</f>
        <v>0.59184770720129609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3.9424633008091745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0.71387107748713674</v>
      </c>
      <c r="L2745" s="5">
        <f ca="1">VLOOKUP(CONCATENATE($F2745," ",$G2745),AllocFactorMatrix,(L$4+1),FALSE)*$E2751</f>
        <v>2.2470126993035803E-2</v>
      </c>
      <c r="M2745" s="5">
        <f ca="1">VLOOKUP(CONCATENATE($F2745," ",$G2745),AllocFactorMatrix,(M$4+1),FALSE)*$E2751</f>
        <v>2.1071766087666088E-3</v>
      </c>
      <c r="N2745" s="5">
        <f t="shared" ca="1" si="1391"/>
        <v>0.73844838108893918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0.10111207642202032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0.69151046838483154</v>
      </c>
      <c r="T2745" s="5">
        <f ca="1">VLOOKUP(CONCATENATE($F2745," ",$G2745),AllocFactorMatrix,(T$4+1),FALSE)*$E2751</f>
        <v>1.8956261626188738E-2</v>
      </c>
      <c r="U2745" s="5">
        <f ca="1">VLOOKUP(CONCATENATE($F2745," ",$G2745),AllocFactorMatrix,(U$4+1),FALSE)*$E2751</f>
        <v>0.31021599170978759</v>
      </c>
      <c r="V2745" s="5">
        <f ca="1">VLOOKUP(CONCATENATE($F2745," ",$G2745),AllocFactorMatrix,(V$4+1),FALSE)*$E2751</f>
        <v>1.6395002327729404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2.2647390546381421</v>
      </c>
      <c r="Y2745" s="5">
        <f ca="1">VLOOKUP(CONCATENATE($F2745," ",$G2745),AllocFactorMatrix,(Y$4+1),FALSE)*$E2751</f>
        <v>0.16664789647520273</v>
      </c>
      <c r="Z2745" s="5">
        <f ca="1">VLOOKUP(CONCATENATE($F2745," ",$G2745),AllocFactorMatrix,(Z$4+1),FALSE)*$E2751</f>
        <v>2.7912885655284876E-3</v>
      </c>
      <c r="AA2745" s="5">
        <f t="shared" ca="1" si="1392"/>
        <v>0.16943918504073122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1.7604716670299292</v>
      </c>
      <c r="I2746" s="5">
        <f ca="1">VLOOKUP(CONCATENATE($F2746," ",$G2746),AllocFactorMatrix,(I$4+1),FALSE)*$E2751</f>
        <v>0.85711632019954165</v>
      </c>
      <c r="J2746" s="5">
        <f ca="1">VLOOKUP(CONCATENATE($F2746," ",$G2746),AllocFactorMatrix,(J$4+1),FALSE)*$E2751</f>
        <v>4.136555485409555E-2</v>
      </c>
      <c r="K2746" s="5">
        <f ca="1">VLOOKUP(CONCATENATE($F2746," ",$G2746),AllocFactorMatrix,(K$4+1),FALSE)*$E2751</f>
        <v>0.15048586597454333</v>
      </c>
      <c r="L2746" s="5">
        <f ca="1">VLOOKUP(CONCATENATE($F2746," ",$G2746),AllocFactorMatrix,(L$4+1),FALSE)*$E2751</f>
        <v>4.6483668111115149E-3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0.15571316228829923</v>
      </c>
      <c r="O2746" s="5">
        <f ca="1">VLOOKUP(CONCATENATE($F2746," ",$G2746),AllocFactorMatrix,(O$4+1),FALSE)*$E2751</f>
        <v>0.11369442381002144</v>
      </c>
      <c r="P2746" s="5">
        <f ca="1">VLOOKUP(CONCATENATE($F2746," ",$G2746),AllocFactorMatrix,(P$4+1),FALSE)*$E2751</f>
        <v>2.1135660778121446E-2</v>
      </c>
      <c r="Q2746" s="5">
        <f ca="1">VLOOKUP(CONCATENATE($F2746," ",$G2746),AllocFactorMatrix,(Q$4+1),FALSE)*$E2751</f>
        <v>1.2575970002533415E-2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0.45277446631710305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3.4218690598492002E-2</v>
      </c>
      <c r="Z2746" s="5">
        <f ca="1">VLOOKUP(CONCATENATE($F2746," ",$G2746),AllocFactorMatrix,(Z$4+1),FALSE)*$E2751</f>
        <v>5.7042650193176304E-4</v>
      </c>
      <c r="AA2746" s="5">
        <f t="shared" ca="1" si="1392"/>
        <v>3.4789117100423768E-2</v>
      </c>
      <c r="AB2746" s="5">
        <f ca="1">VLOOKUP(CONCATENATE($F2746," ",$G2746),AllocFactorMatrix,(AB$4+1),FALSE)*$E2751</f>
        <v>4.5694400710629269E-4</v>
      </c>
      <c r="AC2746" s="5">
        <f ca="1">VLOOKUP(CONCATENATE($F2746," ",$G2746),AllocFactorMatrix,(AC$4+1),FALSE)*$E2751</f>
        <v>1.5537073090433333E-3</v>
      </c>
      <c r="AD2746" s="5">
        <f ca="1">VLOOKUP(CONCATENATE($F2746," ",$G2746),AllocFactorMatrix,(AD$4+1),FALSE)*$E2751</f>
        <v>3.3492948152674153E-4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753.84474041985004</v>
      </c>
      <c r="J2747" s="5">
        <f ca="1">VLOOKUP(CONCATENATE($F2747," ",$G2747),AllocFactorMatrix,(J$4+1),FALSE)*$E2751</f>
        <v>35.534273123850923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3.9876095951073767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96.747792914443664</v>
      </c>
      <c r="P2747" s="5">
        <f ca="1">VLOOKUP(CONCATENATE($F2747," ",$G2747),AllocFactorMatrix,(P$4+1),FALSE)*$E2751</f>
        <v>18.019282940862787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114.76707585530644</v>
      </c>
      <c r="T2747" s="5">
        <f ca="1">VLOOKUP(CONCATENATE($F2747," ",$G2747),AllocFactorMatrix,(T$4+1),FALSE)*$E2751</f>
        <v>3.4489991962672999</v>
      </c>
      <c r="U2747" s="5">
        <f ca="1">VLOOKUP(CONCATENATE($F2747," ",$G2747),AllocFactorMatrix,(U$4+1),FALSE)*$E2751</f>
        <v>55.624552481404976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59.073551677672278</v>
      </c>
      <c r="Y2747" s="5">
        <f ca="1">VLOOKUP(CONCATENATE($F2747," ",$G2747),AllocFactorMatrix,(Y$4+1),FALSE)*$E2751</f>
        <v>29.173905668031264</v>
      </c>
      <c r="Z2747" s="5">
        <f ca="1">VLOOKUP(CONCATENATE($F2747," ",$G2747),AllocFactorMatrix,(Z$4+1),FALSE)*$E2751</f>
        <v>0.48673494816731827</v>
      </c>
      <c r="AA2747" s="5">
        <f t="shared" ca="1" si="1392"/>
        <v>29.660640616198581</v>
      </c>
      <c r="AB2747" s="5">
        <f ca="1">VLOOKUP(CONCATENATE($F2747," ",$G2747),AllocFactorMatrix,(AB$4+1),FALSE)*$E2751</f>
        <v>0.39433686425801256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0.29122006467472056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465.51121062840076</v>
      </c>
      <c r="I2748" s="5">
        <f ca="1">VLOOKUP(CONCATENATE($F2748," ",$G2748),AllocFactorMatrix,(I$4+1),FALSE)*$E2751</f>
        <v>348.06340792469632</v>
      </c>
      <c r="J2748" s="5">
        <f ca="1">VLOOKUP(CONCATENATE($F2748," ",$G2748),AllocFactorMatrix,(J$4+1),FALSE)*$E2751</f>
        <v>16.78024782711903</v>
      </c>
      <c r="K2748" s="5">
        <f ca="1">VLOOKUP(CONCATENATE($F2748," ",$G2748),AllocFactorMatrix,(K$4+1),FALSE)*$E2751</f>
        <v>50.633000651739778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50.633000651739778</v>
      </c>
      <c r="O2748" s="5">
        <f ca="1">VLOOKUP(CONCATENATE($F2748," ",$G2748),AllocFactorMatrix,(O$4+1),FALSE)*$E2751</f>
        <v>32.263545090979648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32.263545090979648</v>
      </c>
      <c r="T2748" s="5">
        <f ca="1">VLOOKUP(CONCATENATE($F2748," ",$G2748),AllocFactorMatrix,(T$4+1),FALSE)*$E2751</f>
        <v>0.87233857465256948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0.87233857465256948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0.12348894523212413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576.65651882371151</v>
      </c>
      <c r="I2749" s="5">
        <f ca="1">VLOOKUP(CONCATENATE($F2749," ",$G2749),AllocFactorMatrix,(I$4+1),FALSE)*$E2751</f>
        <v>216.37714676251392</v>
      </c>
      <c r="J2749" s="5">
        <f ca="1">VLOOKUP(CONCATENATE($F2749," ",$G2749),AllocFactorMatrix,(J$4+1),FALSE)*$E2751</f>
        <v>14.022637294917596</v>
      </c>
      <c r="K2749" s="5">
        <f ca="1">VLOOKUP(CONCATENATE($F2749," ",$G2749),AllocFactorMatrix,(K$4+1),FALSE)*$E2751</f>
        <v>47.04746823064918</v>
      </c>
      <c r="L2749" s="5">
        <f ca="1">VLOOKUP(CONCATENATE($F2749," ",$G2749),AllocFactorMatrix,(L$4+1),FALSE)*$E2751</f>
        <v>1.4952753491041795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48.680590486857973</v>
      </c>
      <c r="O2749" s="5">
        <f ca="1">VLOOKUP(CONCATENATE($F2749," ",$G2749),AllocFactorMatrix,(O$4+1),FALSE)*$E2751</f>
        <v>42.893833251383775</v>
      </c>
      <c r="P2749" s="5">
        <f ca="1">VLOOKUP(CONCATENATE($F2749," ",$G2749),AllocFactorMatrix,(P$4+1),FALSE)*$E2751</f>
        <v>7.9516913360013399</v>
      </c>
      <c r="Q2749" s="5">
        <f ca="1">VLOOKUP(CONCATENATE($F2749," ",$G2749),AllocFactorMatrix,(Q$4+1),FALSE)*$E2751</f>
        <v>3.6130450121690108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54.625976926437566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28.862190917926672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31.089507044781318</v>
      </c>
      <c r="X2749" s="5">
        <f t="shared" ca="1" si="1394"/>
        <v>225.46300799688552</v>
      </c>
      <c r="Y2749" s="5">
        <f ca="1">VLOOKUP(CONCATENATE($F2749," ",$G2749),AllocFactorMatrix,(Y$4+1),FALSE)*$E2751</f>
        <v>11.621232396757771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11.810407534137308</v>
      </c>
      <c r="AB2749" s="5">
        <f ca="1">VLOOKUP(CONCATENATE($F2749," ",$G2749),AllocFactorMatrix,(AB$4+1),FALSE)*$E2751</f>
        <v>0.21100964842593295</v>
      </c>
      <c r="AC2749" s="5">
        <f ca="1">VLOOKUP(CONCATENATE($F2749," ",$G2749),AllocFactorMatrix,(AC$4+1),FALSE)*$E2751</f>
        <v>4.562801088145287</v>
      </c>
      <c r="AD2749" s="5">
        <f ca="1">VLOOKUP(CONCATENATE($F2749," ",$G2749),AllocFactorMatrix,(AD$4+1),FALSE)*$E2751</f>
        <v>0.9029410853903308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434.64640394705754</v>
      </c>
      <c r="I2750" s="5">
        <f ca="1">VLOOKUP(CONCATENATE($F2750," ",$G2750),AllocFactorMatrix,(I$4+1),FALSE)*$E2751</f>
        <v>310.5552869327131</v>
      </c>
      <c r="J2750" s="5">
        <f ca="1">VLOOKUP(CONCATENATE($F2750," ",$G2750),AllocFactorMatrix,(J$4+1),FALSE)*$E2751</f>
        <v>53.14623560894416</v>
      </c>
      <c r="K2750" s="5">
        <f ca="1">VLOOKUP(CONCATENATE($F2750," ",$G2750),AllocFactorMatrix,(K$4+1),FALSE)*$E2751</f>
        <v>15.303251451380637</v>
      </c>
      <c r="L2750" s="5">
        <f ca="1">VLOOKUP(CONCATENATE($F2750," ",$G2750),AllocFactorMatrix,(L$4+1),FALSE)*$E2751</f>
        <v>2.5581361548586354</v>
      </c>
      <c r="M2750" s="5">
        <f ca="1">VLOOKUP(CONCATENATE($F2750," ",$G2750),AllocFactorMatrix,(M$4+1),FALSE)*$E2751</f>
        <v>0.40417324497741364</v>
      </c>
      <c r="N2750" s="5">
        <f t="shared" ca="1" si="1391"/>
        <v>18.265560851216687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0.73340295934780708</v>
      </c>
      <c r="Q2750" s="5">
        <f ca="1">VLOOKUP(CONCATENATE($F2750," ",$G2750),AllocFactorMatrix,(Q$4+1),FALSE)*$E2751</f>
        <v>1.4027709652652884</v>
      </c>
      <c r="R2750" s="5">
        <f ca="1">VLOOKUP(CONCATENATE($F2750," ",$G2750),AllocFactorMatrix,(R$4+1),FALSE)*$E2751</f>
        <v>0.24483216659348012</v>
      </c>
      <c r="S2750" s="5">
        <f t="shared" ca="1" si="1393"/>
        <v>5.2366285721983861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0.43661749053927312</v>
      </c>
      <c r="V2750" s="5">
        <f ca="1">VLOOKUP(CONCATENATE($F2750," ",$G2750),AllocFactorMatrix,(V$4+1),FALSE)*$E2751</f>
        <v>2.0640070577810001</v>
      </c>
      <c r="W2750" s="5">
        <f ca="1">VLOOKUP(CONCATENATE($F2750," ",$G2750),AllocFactorMatrix,(W$4+1),FALSE)*$E2751</f>
        <v>0.36738502986452526</v>
      </c>
      <c r="X2750" s="5">
        <f t="shared" ca="1" si="1394"/>
        <v>2.8878697240931195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1.2382529010555249E-2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2.2271350195844978E-2</v>
      </c>
      <c r="AC2750" s="5">
        <f ca="1">VLOOKUP(CONCATENATE($F2750," ",$G2750),AllocFactorMatrix,(AC$4+1),FALSE)*$E2751</f>
        <v>34.276323825674012</v>
      </c>
      <c r="AD2750" s="5">
        <f ca="1">VLOOKUP(CONCATENATE($F2750," ",$G2750),AllocFactorMatrix,(AD$4+1),FALSE)*$E2751</f>
        <v>9.462254838264446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4805.0000000000009</v>
      </c>
      <c r="I2751" s="5">
        <f ca="1">VLOOKUP(CONCATENATE($F2751," ",$G2751),AllocFactorMatrix,(I$4+1),FALSE)*$E2751</f>
        <v>2712.6383867122941</v>
      </c>
      <c r="J2751" s="5">
        <f ca="1">VLOOKUP(CONCATENATE($F2751," ",$G2751),AllocFactorMatrix,(J$4+1),FALSE)*$E2751</f>
        <v>173.05838722457722</v>
      </c>
      <c r="K2751" s="5">
        <f ca="1">VLOOKUP(CONCATENATE($F2751," ",$G2751),AllocFactorMatrix,(K$4+1),FALSE)*$E2751</f>
        <v>438.25194340193156</v>
      </c>
      <c r="L2751" s="5">
        <f ca="1">VLOOKUP(CONCATENATE($F2751," ",$G2751),AllocFactorMatrix,(L$4+1),FALSE)*$E2751</f>
        <v>14.217905688906603</v>
      </c>
      <c r="M2751" s="5">
        <f ca="1">VLOOKUP(CONCATENATE($F2751," ",$G2751),AllocFactorMatrix,(M$4+1),FALSE)*$E2751</f>
        <v>1.1214116444585642</v>
      </c>
      <c r="N2751" s="5">
        <f t="shared" ca="1" si="1391"/>
        <v>453.59126073529677</v>
      </c>
      <c r="O2751" s="5">
        <f ca="1">VLOOKUP(CONCATENATE($F2751," ",$G2751),AllocFactorMatrix,(O$4+1),FALSE)*$E2751</f>
        <v>323.93385624670549</v>
      </c>
      <c r="P2751" s="5">
        <f ca="1">VLOOKUP(CONCATENATE($F2751," ",$G2751),AllocFactorMatrix,(P$4+1),FALSE)*$E2751</f>
        <v>54.49961585914599</v>
      </c>
      <c r="Q2751" s="5">
        <f ca="1">VLOOKUP(CONCATENATE($F2751," ",$G2751),AllocFactorMatrix,(Q$4+1),FALSE)*$E2751</f>
        <v>17.578991922224613</v>
      </c>
      <c r="R2751" s="5">
        <f ca="1">VLOOKUP(CONCATENATE($F2751," ",$G2751),AllocFactorMatrix,(R$4+1),FALSE)*$E2751</f>
        <v>0.97662594516983559</v>
      </c>
      <c r="S2751" s="5">
        <f t="shared" ca="1" si="1393"/>
        <v>396.98908997324588</v>
      </c>
      <c r="T2751" s="5">
        <f ca="1">VLOOKUP(CONCATENATE($F2751," ",$G2751),AllocFactorMatrix,(T$4+1),FALSE)*$E2751</f>
        <v>11.195966423483355</v>
      </c>
      <c r="U2751" s="5">
        <f ca="1">VLOOKUP(CONCATENATE($F2751," ",$G2751),AllocFactorMatrix,(U$4+1),FALSE)*$E2751</f>
        <v>170.20043771844419</v>
      </c>
      <c r="V2751" s="5">
        <f ca="1">VLOOKUP(CONCATENATE($F2751," ",$G2751),AllocFactorMatrix,(V$4+1),FALSE)*$E2751</f>
        <v>616.73258441825874</v>
      </c>
      <c r="W2751" s="5">
        <f ca="1">VLOOKUP(CONCATENATE($F2751," ",$G2751),AllocFactorMatrix,(W$4+1),FALSE)*$E2751</f>
        <v>112.78232469321763</v>
      </c>
      <c r="X2751" s="5">
        <f t="shared" ca="1" si="1394"/>
        <v>910.91131325340393</v>
      </c>
      <c r="Y2751" s="5">
        <f ca="1">VLOOKUP(CONCATENATE($F2751," ",$G2751),AllocFactorMatrix,(Y$4+1),FALSE)*$E2751</f>
        <v>99.287059903787508</v>
      </c>
      <c r="Z2751" s="5">
        <f ca="1">VLOOKUP(CONCATENATE($F2751," ",$G2751),AllocFactorMatrix,(Z$4+1),FALSE)*$E2751</f>
        <v>1.4555917915648877</v>
      </c>
      <c r="AA2751" s="5">
        <f t="shared" ca="1" si="1392"/>
        <v>100.74265169535239</v>
      </c>
      <c r="AB2751" s="5">
        <f ca="1">VLOOKUP(CONCATENATE($F2751," ",$G2751),AllocFactorMatrix,(AB$4+1),FALSE)*$E2751</f>
        <v>1.3455739632161856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11.338789861477679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-2697.4257346037866</v>
      </c>
      <c r="I2752" s="5">
        <f ca="1">VLOOKUP(CONCATENATE($F2752," ",$G2752),AllocFactorMatrix,(I$4+1),FALSE)*$E2759</f>
        <v>-1328.7060348865343</v>
      </c>
      <c r="J2752" s="5">
        <f ca="1">VLOOKUP(CONCATENATE($F2752," ",$G2752),AllocFactorMatrix,(J$4+1),FALSE)*$E2759</f>
        <v>-65.682687068707168</v>
      </c>
      <c r="K2752" s="5">
        <f ca="1">VLOOKUP(CONCATENATE($F2752," ",$G2752),AllocFactorMatrix,(K$4+1),FALSE)*$E2759</f>
        <v>-240.59191840629953</v>
      </c>
      <c r="L2752" s="5">
        <f ca="1">VLOOKUP(CONCATENATE($F2752," ",$G2752),AllocFactorMatrix,(L$4+1),FALSE)*$E2759</f>
        <v>-7.5729793944272403</v>
      </c>
      <c r="M2752" s="5">
        <f ca="1">VLOOKUP(CONCATENATE($F2752," ",$G2752),AllocFactorMatrix,(M$4+1),FALSE)*$E2759</f>
        <v>-0.71016977534458781</v>
      </c>
      <c r="N2752" s="5">
        <f t="shared" ref="N2752:N2759" ca="1" si="1396">SUBTOTAL(9,K2752:M2752)</f>
        <v>-248.87506757607136</v>
      </c>
      <c r="O2752" s="5">
        <f ca="1">VLOOKUP(CONCATENATE($F2752," ",$G2752),AllocFactorMatrix,(O$4+1),FALSE)*$E2759</f>
        <v>-182.88728465118493</v>
      </c>
      <c r="P2752" s="5">
        <f ca="1">VLOOKUP(CONCATENATE($F2752," ",$G2752),AllocFactorMatrix,(P$4+1),FALSE)*$E2759</f>
        <v>-34.077229359185765</v>
      </c>
      <c r="Q2752" s="5">
        <f ca="1">VLOOKUP(CONCATENATE($F2752," ",$G2752),AllocFactorMatrix,(Q$4+1),FALSE)*$E2759</f>
        <v>-15.398865429389019</v>
      </c>
      <c r="R2752" s="5">
        <f ca="1">VLOOKUP(CONCATENATE($F2752," ",$G2752),AllocFactorMatrix,(R$4+1),FALSE)*$E2759</f>
        <v>-0.69246976536964167</v>
      </c>
      <c r="S2752" s="5">
        <f ca="1">SUBTOTAL(9,O2752:R2752)</f>
        <v>-233.05584920512936</v>
      </c>
      <c r="T2752" s="5">
        <f ca="1">VLOOKUP(CONCATENATE($F2752," ",$G2752),AllocFactorMatrix,(T$4+1),FALSE)*$E2759</f>
        <v>-6.3887212891583314</v>
      </c>
      <c r="U2752" s="5">
        <f ca="1">VLOOKUP(CONCATENATE($F2752," ",$G2752),AllocFactorMatrix,(U$4+1),FALSE)*$E2759</f>
        <v>-104.55033537496882</v>
      </c>
      <c r="V2752" s="5">
        <f ca="1">VLOOKUP(CONCATENATE($F2752," ",$G2752),AllocFactorMatrix,(V$4+1),FALSE)*$E2759</f>
        <v>-552.5514601584681</v>
      </c>
      <c r="W2752" s="5">
        <f ca="1">VLOOKUP(CONCATENATE($F2752," ",$G2752),AllocFactorMatrix,(W$4+1),FALSE)*$E2759</f>
        <v>-99.781635570884887</v>
      </c>
      <c r="X2752" s="5">
        <f ca="1">SUBTOTAL(9,T2752:W2752)</f>
        <v>-763.27215239348016</v>
      </c>
      <c r="Y2752" s="5">
        <f ca="1">VLOOKUP(CONCATENATE($F2752," ",$G2752),AllocFactorMatrix,(Y$4+1),FALSE)*$E2759</f>
        <v>-56.164394910740555</v>
      </c>
      <c r="Z2752" s="5">
        <f ca="1">VLOOKUP(CONCATENATE($F2752," ",$G2752),AllocFactorMatrix,(Z$4+1),FALSE)*$E2759</f>
        <v>-0.9407321461600574</v>
      </c>
      <c r="AA2752" s="5">
        <f t="shared" ref="AA2752:AA2759" ca="1" si="1397">SUBTOTAL(9,Y2752:Z2752)</f>
        <v>-57.105127056900614</v>
      </c>
      <c r="AB2752" s="5">
        <f ca="1">VLOOKUP(CONCATENATE($F2752," ",$G2752),AllocFactorMatrix,(AB$4+1),FALSE)*$E2759</f>
        <v>-0.728816416963594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-4.8548502291129836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-0.87907911872869682</v>
      </c>
      <c r="L2753" s="5">
        <f ca="1">VLOOKUP(CONCATENATE($F2753," ",$G2753),AllocFactorMatrix,(L$4+1),FALSE)*$E2759</f>
        <v>-2.7670289577064067E-2</v>
      </c>
      <c r="M2753" s="5">
        <f ca="1">VLOOKUP(CONCATENATE($F2753," ",$G2753),AllocFactorMatrix,(M$4+1),FALSE)*$E2759</f>
        <v>-2.5948312162480799E-3</v>
      </c>
      <c r="N2753" s="5">
        <f t="shared" ca="1" si="1396"/>
        <v>-0.90934423952200893</v>
      </c>
      <c r="O2753" s="5">
        <f ca="1">VLOOKUP(CONCATENATE($F2753," ",$G2753),AllocFactorMatrix,(O$4+1),FALSE)*$E2759</f>
        <v>-0.66823688045225038</v>
      </c>
      <c r="P2753" s="5">
        <f ca="1">VLOOKUP(CONCATENATE($F2753," ",$G2753),AllocFactorMatrix,(P$4+1),FALSE)*$E2759</f>
        <v>-0.12451199920688746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-0.85154369228575399</v>
      </c>
      <c r="T2753" s="5">
        <f ca="1">VLOOKUP(CONCATENATE($F2753," ",$G2753),AllocFactorMatrix,(T$4+1),FALSE)*$E2759</f>
        <v>-2.3343225815225549E-2</v>
      </c>
      <c r="U2753" s="5">
        <f ca="1">VLOOKUP(CONCATENATE($F2753," ",$G2753),AllocFactorMatrix,(U$4+1),FALSE)*$E2759</f>
        <v>-0.38200791320433153</v>
      </c>
      <c r="V2753" s="5">
        <f ca="1">VLOOKUP(CONCATENATE($F2753," ",$G2753),AllocFactorMatrix,(V$4+1),FALSE)*$E2759</f>
        <v>-2.0189225551129009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-2.7888576454305696</v>
      </c>
      <c r="Y2753" s="5">
        <f ca="1">VLOOKUP(CONCATENATE($F2753," ",$G2753),AllocFactorMatrix,(Y$4+1),FALSE)*$E2759</f>
        <v>-0.20521448562825695</v>
      </c>
      <c r="Z2753" s="5">
        <f ca="1">VLOOKUP(CONCATENATE($F2753," ",$G2753),AllocFactorMatrix,(Z$4+1),FALSE)*$E2759</f>
        <v>-3.4372641919317506E-3</v>
      </c>
      <c r="AA2753" s="5">
        <f t="shared" ca="1" si="1397"/>
        <v>-0.20865174982018869</v>
      </c>
      <c r="AB2753" s="5">
        <f ca="1">VLOOKUP(CONCATENATE($F2753," ",$G2753),AllocFactorMatrix,(AB$4+1),FALSE)*$E2759</f>
        <v>-2.6629626538718651E-3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-2.1678898759242644</v>
      </c>
      <c r="I2754" s="5">
        <f ca="1">VLOOKUP(CONCATENATE($F2754," ",$G2754),AllocFactorMatrix,(I$4+1),FALSE)*$E2759</f>
        <v>-1.0554749774444721</v>
      </c>
      <c r="J2754" s="5">
        <f ca="1">VLOOKUP(CONCATENATE($F2754," ",$G2754),AllocFactorMatrix,(J$4+1),FALSE)*$E2759</f>
        <v>-5.0938603136666677E-2</v>
      </c>
      <c r="K2754" s="5">
        <f ca="1">VLOOKUP(CONCATENATE($F2754," ",$G2754),AllocFactorMatrix,(K$4+1),FALSE)*$E2759</f>
        <v>-0.18531214754867281</v>
      </c>
      <c r="L2754" s="5">
        <f ca="1">VLOOKUP(CONCATENATE($F2754," ",$G2754),AllocFactorMatrix,(L$4+1),FALSE)*$E2759</f>
        <v>-5.7241178816538679E-3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-0.19174917403951433</v>
      </c>
      <c r="O2754" s="5">
        <f ca="1">VLOOKUP(CONCATENATE($F2754," ",$G2754),AllocFactorMatrix,(O$4+1),FALSE)*$E2759</f>
        <v>-0.14000622386761644</v>
      </c>
      <c r="P2754" s="5">
        <f ca="1">VLOOKUP(CONCATENATE($F2754," ",$G2754),AllocFactorMatrix,(P$4+1),FALSE)*$E2759</f>
        <v>-2.6026993719905224E-2</v>
      </c>
      <c r="Q2754" s="5">
        <f ca="1">VLOOKUP(CONCATENATE($F2754," ",$G2754),AllocFactorMatrix,(Q$4+1),FALSE)*$E2759</f>
        <v>-1.5486371385013574E-2</v>
      </c>
      <c r="R2754" s="5">
        <f ca="1">VLOOKUP(CONCATENATE($F2754," ",$G2754),AllocFactorMatrix,(R$4+1),FALSE)*$E2759</f>
        <v>0</v>
      </c>
      <c r="S2754" s="5">
        <f t="shared" ca="1" si="1398"/>
        <v>-0.18151958897253523</v>
      </c>
      <c r="T2754" s="5">
        <f ca="1">VLOOKUP(CONCATENATE($F2754," ",$G2754),AllocFactorMatrix,(T$4+1),FALSE)*$E2759</f>
        <v>-4.8887769393463742E-3</v>
      </c>
      <c r="U2754" s="5">
        <f ca="1">VLOOKUP(CONCATENATE($F2754," ",$G2754),AllocFactorMatrix,(U$4+1),FALSE)*$E2759</f>
        <v>-8.0032069718190602E-2</v>
      </c>
      <c r="V2754" s="5">
        <f ca="1">VLOOKUP(CONCATENATE($F2754," ",$G2754),AllocFactorMatrix,(V$4+1),FALSE)*$E2759</f>
        <v>-0.55755806809537956</v>
      </c>
      <c r="W2754" s="5">
        <f ca="1">VLOOKUP(CONCATENATE($F2754," ",$G2754),AllocFactorMatrix,(W$4+1),FALSE)*$E2759</f>
        <v>0</v>
      </c>
      <c r="X2754" s="5">
        <f t="shared" ca="1" si="1399"/>
        <v>-0.64247891475291652</v>
      </c>
      <c r="Y2754" s="5">
        <f ca="1">VLOOKUP(CONCATENATE($F2754," ",$G2754),AllocFactorMatrix,(Y$4+1),FALSE)*$E2759</f>
        <v>-4.2137771544490568E-2</v>
      </c>
      <c r="Z2754" s="5">
        <f ca="1">VLOOKUP(CONCATENATE($F2754," ",$G2754),AllocFactorMatrix,(Z$4+1),FALSE)*$E2759</f>
        <v>-7.0243779644750092E-4</v>
      </c>
      <c r="AA2754" s="5">
        <f t="shared" ca="1" si="1397"/>
        <v>-4.2840209340938067E-2</v>
      </c>
      <c r="AB2754" s="5">
        <f ca="1">VLOOKUP(CONCATENATE($F2754," ",$G2754),AllocFactorMatrix,(AB$4+1),FALSE)*$E2759</f>
        <v>-5.6269254735648994E-4</v>
      </c>
      <c r="AC2754" s="5">
        <f ca="1">VLOOKUP(CONCATENATE($F2754," ",$G2754),AllocFactorMatrix,(AC$4+1),FALSE)*$E2759</f>
        <v>-1.9132749526762545E-3</v>
      </c>
      <c r="AD2754" s="5">
        <f ca="1">VLOOKUP(CONCATENATE($F2754," ",$G2754),AllocFactorMatrix,(AD$4+1),FALSE)*$E2759</f>
        <v>-4.1244073718912162E-4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-928.30371052325756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-158.88730653851863</v>
      </c>
      <c r="L2755" s="5">
        <f ca="1">VLOOKUP(CONCATENATE($F2755," ",$G2755),AllocFactorMatrix,(L$4+1),FALSE)*$E2759</f>
        <v>-4.9104445315817582</v>
      </c>
      <c r="M2755" s="5">
        <f ca="1">VLOOKUP(CONCATENATE($F2755," ",$G2755),AllocFactorMatrix,(M$4+1),FALSE)*$E2759</f>
        <v>0</v>
      </c>
      <c r="N2755" s="5">
        <f t="shared" ca="1" si="1396"/>
        <v>-163.79775107010039</v>
      </c>
      <c r="O2755" s="5">
        <f ca="1">VLOOKUP(CONCATENATE($F2755," ",$G2755),AllocFactorMatrix,(O$4+1),FALSE)*$E2759</f>
        <v>-119.137708777266</v>
      </c>
      <c r="P2755" s="5">
        <f ca="1">VLOOKUP(CONCATENATE($F2755," ",$G2755),AllocFactorMatrix,(P$4+1),FALSE)*$E2759</f>
        <v>-22.189406277020836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-68.497497821534495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-72.744683720455129</v>
      </c>
      <c r="Y2755" s="5">
        <f ca="1">VLOOKUP(CONCATENATE($F2755," ",$G2755),AllocFactorMatrix,(Y$4+1),FALSE)*$E2759</f>
        <v>-35.925494243026222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-36.524872117803753</v>
      </c>
      <c r="AB2755" s="5">
        <f ca="1">VLOOKUP(CONCATENATE($F2755," ",$G2755),AllocFactorMatrix,(AB$4+1),FALSE)*$E2759</f>
        <v>-0.48559650901449747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-573.24242107975999</v>
      </c>
      <c r="I2756" s="5">
        <f ca="1">VLOOKUP(CONCATENATE($F2756," ",$G2756),AllocFactorMatrix,(I$4+1),FALSE)*$E2759</f>
        <v>-428.61419036221184</v>
      </c>
      <c r="J2756" s="5">
        <f ca="1">VLOOKUP(CONCATENATE($F2756," ",$G2756),AllocFactorMatrix,(J$4+1),FALSE)*$E2759</f>
        <v>-20.663626720720771</v>
      </c>
      <c r="K2756" s="5">
        <f ca="1">VLOOKUP(CONCATENATE($F2756," ",$G2756),AllocFactorMatrix,(K$4+1),FALSE)*$E2759</f>
        <v>-62.350773123068521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-62.350773123068521</v>
      </c>
      <c r="O2756" s="5">
        <f ca="1">VLOOKUP(CONCATENATE($F2756," ",$G2756),AllocFactorMatrix,(O$4+1),FALSE)*$E2759</f>
        <v>-39.730155318070047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-39.730155318070047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-0.15206744827023486</v>
      </c>
      <c r="AC2756" s="5">
        <f ca="1">VLOOKUP(CONCATENATE($F2756," ",$G2756),AllocFactorMatrix,(AC$4+1),FALSE)*$E2759</f>
        <v>-5.1632747435755144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-710.10959872630622</v>
      </c>
      <c r="I2757" s="5">
        <f ca="1">VLOOKUP(CONCATENATE($F2757," ",$G2757),AllocFactorMatrix,(I$4+1),FALSE)*$E2759</f>
        <v>-266.45235741806346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-57.935456716077255</v>
      </c>
      <c r="L2757" s="5">
        <f ca="1">VLOOKUP(CONCATENATE($F2757," ",$G2757),AllocFactorMatrix,(L$4+1),FALSE)*$E2759</f>
        <v>-1.8413203414462915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-59.946525267583482</v>
      </c>
      <c r="O2757" s="5">
        <f ca="1">VLOOKUP(CONCATENATE($F2757," ",$G2757),AllocFactorMatrix,(O$4+1),FALSE)*$E2759</f>
        <v>-52.820564276469888</v>
      </c>
      <c r="P2757" s="5">
        <f ca="1">VLOOKUP(CONCATENATE($F2757," ",$G2757),AllocFactorMatrix,(P$4+1),FALSE)*$E2759</f>
        <v>-9.7919162612112238</v>
      </c>
      <c r="Q2757" s="5">
        <f ca="1">VLOOKUP(CONCATENATE($F2757," ",$G2757),AllocFactorMatrix,(Q$4+1),FALSE)*$E2759</f>
        <v>-4.4491961159217555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-67.267826321275976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-35.541640720368811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-38.284414814562133</v>
      </c>
      <c r="X2757" s="5">
        <f t="shared" ca="1" si="1399"/>
        <v>-277.64091952498887</v>
      </c>
      <c r="Y2757" s="5">
        <f ca="1">VLOOKUP(CONCATENATE($F2757," ",$G2757),AllocFactorMatrix,(Y$4+1),FALSE)*$E2759</f>
        <v>-14.31068305756831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-14.543638164306026</v>
      </c>
      <c r="AB2757" s="5">
        <f ca="1">VLOOKUP(CONCATENATE($F2757," ",$G2757),AllocFactorMatrix,(AB$4+1),FALSE)*$E2759</f>
        <v>-0.25984268256737675</v>
      </c>
      <c r="AC2757" s="5">
        <f ca="1">VLOOKUP(CONCATENATE($F2757," ",$G2757),AllocFactorMatrix,(AC$4+1),FALSE)*$E2759</f>
        <v>-5.6187500600532081</v>
      </c>
      <c r="AD2757" s="5">
        <f ca="1">VLOOKUP(CONCATENATE($F2757," ",$G2757),AllocFactorMatrix,(AD$4+1),FALSE)*$E2759</f>
        <v>-1.1119047663381036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-535.23470804469082</v>
      </c>
      <c r="I2758" s="5">
        <f ca="1">VLOOKUP(CONCATENATE($F2758," ",$G2758),AllocFactorMatrix,(I$4+1),FALSE)*$E2759</f>
        <v>-382.42573002723486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-3.1501543451193643</v>
      </c>
      <c r="M2758" s="5">
        <f ca="1">VLOOKUP(CONCATENATE($F2758," ",$G2758),AllocFactorMatrix,(M$4+1),FALSE)*$E2759</f>
        <v>-0.4977092800273375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-0.90313117803558263</v>
      </c>
      <c r="Q2758" s="5">
        <f ca="1">VLOOKUP(CONCATENATE($F2758," ",$G2758),AllocFactorMatrix,(Q$4+1),FALSE)*$E2759</f>
        <v>-1.7274080752288683</v>
      </c>
      <c r="R2758" s="5">
        <f ca="1">VLOOKUP(CONCATENATE($F2758," ",$G2758),AllocFactorMatrix,(R$4+1),FALSE)*$E2759</f>
        <v>-0.3014925972390472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-0.53766195453088017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-0.45240733022026974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-1.5248163195724331E-2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-2.7425510740648227E-2</v>
      </c>
      <c r="AC2758" s="5">
        <f ca="1">VLOOKUP(CONCATENATE($F2758," ",$G2758),AllocFactorMatrix,(AC$4+1),FALSE)*$E2759</f>
        <v>-42.208742575757149</v>
      </c>
      <c r="AD2758" s="5">
        <f ca="1">VLOOKUP(CONCATENATE($F2758," ",$G2758),AllocFactorMatrix,(AD$4+1),FALSE)*$E2759</f>
        <v>-11.652062825808684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-5916.9999999999991</v>
      </c>
      <c r="I2759" s="5">
        <f ca="1">VLOOKUP(CONCATENATE($F2759," ",$G2759),AllocFactorMatrix,(I$4+1),FALSE)*$E2759</f>
        <v>-3340.4123484238589</v>
      </c>
      <c r="J2759" s="5">
        <f ca="1">VLOOKUP(CONCATENATE($F2759," ",$G2759),AllocFactorMatrix,(J$4+1),FALSE)*$E2759</f>
        <v>-213.10852803492682</v>
      </c>
      <c r="K2759" s="5">
        <f ca="1">VLOOKUP(CONCATENATE($F2759," ",$G2759),AllocFactorMatrix,(K$4+1),FALSE)*$E2759</f>
        <v>-539.67466162522976</v>
      </c>
      <c r="L2759" s="5">
        <f ca="1">VLOOKUP(CONCATENATE($F2759," ",$G2759),AllocFactorMatrix,(L$4+1),FALSE)*$E2759</f>
        <v>-17.508293020033374</v>
      </c>
      <c r="M2759" s="5">
        <f ca="1">VLOOKUP(CONCATENATE($F2759," ",$G2759),AllocFactorMatrix,(M$4+1),FALSE)*$E2759</f>
        <v>-1.3809350052572995</v>
      </c>
      <c r="N2759" s="5">
        <f t="shared" ca="1" si="1396"/>
        <v>-558.56388965052042</v>
      </c>
      <c r="O2759" s="5">
        <f ca="1">VLOOKUP(CONCATENATE($F2759," ",$G2759),AllocFactorMatrix,(O$4+1),FALSE)*$E2759</f>
        <v>-398.90044274958512</v>
      </c>
      <c r="P2759" s="5">
        <f ca="1">VLOOKUP(CONCATENATE($F2759," ",$G2759),AllocFactorMatrix,(P$4+1),FALSE)*$E2759</f>
        <v>-67.112222068380191</v>
      </c>
      <c r="Q2759" s="5">
        <f ca="1">VLOOKUP(CONCATENATE($F2759," ",$G2759),AllocFactorMatrix,(Q$4+1),FALSE)*$E2759</f>
        <v>-21.647220645952764</v>
      </c>
      <c r="R2759" s="5">
        <f ca="1">VLOOKUP(CONCATENATE($F2759," ",$G2759),AllocFactorMatrix,(R$4+1),FALSE)*$E2759</f>
        <v>-1.2026421888803158</v>
      </c>
      <c r="S2759" s="5">
        <f t="shared" ca="1" si="1398"/>
        <v>-488.86252765279835</v>
      </c>
      <c r="T2759" s="5">
        <f ca="1">VLOOKUP(CONCATENATE($F2759," ",$G2759),AllocFactorMatrix,(T$4+1),FALSE)*$E2759</f>
        <v>-13.786999651977318</v>
      </c>
      <c r="U2759" s="5">
        <f ca="1">VLOOKUP(CONCATENATE($F2759," ",$G2759),AllocFactorMatrix,(U$4+1),FALSE)*$E2759</f>
        <v>-209.58917585432556</v>
      </c>
      <c r="V2759" s="5">
        <f ca="1">VLOOKUP(CONCATENATE($F2759," ",$G2759),AllocFactorMatrix,(V$4+1),FALSE)*$E2759</f>
        <v>-759.46029177998685</v>
      </c>
      <c r="W2759" s="5">
        <f ca="1">VLOOKUP(CONCATENATE($F2759," ",$G2759),AllocFactorMatrix,(W$4+1),FALSE)*$E2759</f>
        <v>-138.8830416669654</v>
      </c>
      <c r="X2759" s="5">
        <f t="shared" ca="1" si="1399"/>
        <v>-1121.7195089532552</v>
      </c>
      <c r="Y2759" s="5">
        <f ca="1">VLOOKUP(CONCATENATE($F2759," ",$G2759),AllocFactorMatrix,(Y$4+1),FALSE)*$E2759</f>
        <v>-122.26462714895123</v>
      </c>
      <c r="Z2759" s="5">
        <f ca="1">VLOOKUP(CONCATENATE($F2759," ",$G2759),AllocFactorMatrix,(Z$4+1),FALSE)*$E2759</f>
        <v>-1.7924529928594048</v>
      </c>
      <c r="AA2759" s="5">
        <f t="shared" ca="1" si="1397"/>
        <v>-124.05708014181064</v>
      </c>
      <c r="AB2759" s="5">
        <f ca="1">VLOOKUP(CONCATENATE($F2759," ",$G2759),AllocFactorMatrix,(AB$4+1),FALSE)*$E2759</f>
        <v>-1.6569742227575797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-13.962876089565748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1300.1619393425717</v>
      </c>
      <c r="I2760" s="5">
        <f ca="1">VLOOKUP(CONCATENATE($F2760," ",$G2760),AllocFactorMatrix,(I$4+1),FALSE)*$E2767</f>
        <v>640.43765615960717</v>
      </c>
      <c r="J2760" s="5">
        <f ca="1">VLOOKUP(CONCATENATE($F2760," ",$G2760),AllocFactorMatrix,(J$4+1),FALSE)*$E2767</f>
        <v>31.659121771159853</v>
      </c>
      <c r="K2760" s="5">
        <f ca="1">VLOOKUP(CONCATENATE($F2760," ",$G2760),AllocFactorMatrix,(K$4+1),FALSE)*$E2767</f>
        <v>115.96554863862875</v>
      </c>
      <c r="L2760" s="5">
        <f ca="1">VLOOKUP(CONCATENATE($F2760," ",$G2760),AllocFactorMatrix,(L$4+1),FALSE)*$E2767</f>
        <v>3.6501837473223744</v>
      </c>
      <c r="M2760" s="5">
        <f ca="1">VLOOKUP(CONCATENATE($F2760," ",$G2760),AllocFactorMatrix,(M$4+1),FALSE)*$E2767</f>
        <v>0.3423025518476871</v>
      </c>
      <c r="N2760" s="5">
        <f t="shared" ref="N2760:N2767" ca="1" si="1401">SUBTOTAL(9,K2760:M2760)</f>
        <v>119.9580349377988</v>
      </c>
      <c r="O2760" s="5">
        <f ca="1">VLOOKUP(CONCATENATE($F2760," ",$G2760),AllocFactorMatrix,(O$4+1),FALSE)*$E2767</f>
        <v>88.151856654584989</v>
      </c>
      <c r="P2760" s="5">
        <f ca="1">VLOOKUP(CONCATENATE($F2760," ",$G2760),AllocFactorMatrix,(P$4+1),FALSE)*$E2767</f>
        <v>16.425259106371101</v>
      </c>
      <c r="Q2760" s="5">
        <f ca="1">VLOOKUP(CONCATENATE($F2760," ",$G2760),AllocFactorMatrix,(Q$4+1),FALSE)*$E2767</f>
        <v>7.4222687518366541</v>
      </c>
      <c r="R2760" s="5">
        <f ca="1">VLOOKUP(CONCATENATE($F2760," ",$G2760),AllocFactorMatrix,(R$4+1),FALSE)*$E2767</f>
        <v>0.33377112909146833</v>
      </c>
      <c r="S2760" s="5">
        <f ca="1">SUBTOTAL(9,O2760:R2760)</f>
        <v>112.33315564188422</v>
      </c>
      <c r="T2760" s="5">
        <f ca="1">VLOOKUP(CONCATENATE($F2760," ",$G2760),AllocFactorMatrix,(T$4+1),FALSE)*$E2767</f>
        <v>3.0793701397126183</v>
      </c>
      <c r="U2760" s="5">
        <f ca="1">VLOOKUP(CONCATENATE($F2760," ",$G2760),AllocFactorMatrix,(U$4+1),FALSE)*$E2767</f>
        <v>50.393367667637499</v>
      </c>
      <c r="V2760" s="5">
        <f ca="1">VLOOKUP(CONCATENATE($F2760," ",$G2760),AllocFactorMatrix,(V$4+1),FALSE)*$E2767</f>
        <v>266.33036409869038</v>
      </c>
      <c r="W2760" s="5">
        <f ca="1">VLOOKUP(CONCATENATE($F2760," ",$G2760),AllocFactorMatrix,(W$4+1),FALSE)*$E2767</f>
        <v>48.094849526476878</v>
      </c>
      <c r="X2760" s="5">
        <f ca="1">SUBTOTAL(9,T2760:W2760)</f>
        <v>367.8979514325174</v>
      </c>
      <c r="Y2760" s="5">
        <f ca="1">VLOOKUP(CONCATENATE($F2760," ",$G2760),AllocFactorMatrix,(Y$4+1),FALSE)*$E2767</f>
        <v>27.071295299211098</v>
      </c>
      <c r="Z2760" s="5">
        <f ca="1">VLOOKUP(CONCATENATE($F2760," ",$G2760),AllocFactorMatrix,(Z$4+1),FALSE)*$E2767</f>
        <v>0.45343384837729994</v>
      </c>
      <c r="AA2760" s="5">
        <f t="shared" ref="AA2760:AA2767" ca="1" si="1402">SUBTOTAL(9,Y2760:Z2760)</f>
        <v>27.524729147588399</v>
      </c>
      <c r="AB2760" s="5">
        <f ca="1">VLOOKUP(CONCATENATE($F2760," ",$G2760),AllocFactorMatrix,(AB$4+1),FALSE)*$E2767</f>
        <v>0.35129025201625319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4.7505552946783247</v>
      </c>
      <c r="I2761" s="5">
        <f ca="1">VLOOKUP(CONCATENATE($F2761," ",$G2761),AllocFactorMatrix,(I$4+1),FALSE)*$E2767</f>
        <v>2.3400427333835099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0.42371702663752636</v>
      </c>
      <c r="L2761" s="5">
        <f ca="1">VLOOKUP(CONCATENATE($F2761," ",$G2761),AllocFactorMatrix,(L$4+1),FALSE)*$E2767</f>
        <v>1.3337107634576089E-2</v>
      </c>
      <c r="M2761" s="5">
        <f ca="1">VLOOKUP(CONCATENATE($F2761," ",$G2761),AllocFactorMatrix,(M$4+1),FALSE)*$E2767</f>
        <v>1.2507112774614712E-3</v>
      </c>
      <c r="N2761" s="5">
        <f t="shared" ca="1" si="1401"/>
        <v>0.43830484554956389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1.2195390101313046E-3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1.12514585136088E-2</v>
      </c>
      <c r="U2761" s="5">
        <f ca="1">VLOOKUP(CONCATENATE($F2761," ",$G2761),AllocFactorMatrix,(U$4+1),FALSE)*$E2767</f>
        <v>0.18412820153097068</v>
      </c>
      <c r="V2761" s="5">
        <f ca="1">VLOOKUP(CONCATENATE($F2761," ",$G2761),AllocFactorMatrix,(V$4+1),FALSE)*$E2767</f>
        <v>0.97312271880716461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1.3442322130755422</v>
      </c>
      <c r="Y2761" s="5">
        <f ca="1">VLOOKUP(CONCATENATE($F2761," ",$G2761),AllocFactorMatrix,(Y$4+1),FALSE)*$E2767</f>
        <v>9.8913590165926782E-2</v>
      </c>
      <c r="Z2761" s="5">
        <f ca="1">VLOOKUP(CONCATENATE($F2761," ",$G2761),AllocFactorMatrix,(Z$4+1),FALSE)*$E2767</f>
        <v>1.6567648259911024E-3</v>
      </c>
      <c r="AA2761" s="5">
        <f t="shared" ca="1" si="1402"/>
        <v>0.10057035499191788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1.0449251184951838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2.4552458365011555E-2</v>
      </c>
      <c r="K2762" s="5">
        <f ca="1">VLOOKUP(CONCATENATE($F2762," ",$G2762),AllocFactorMatrix,(K$4+1),FALSE)*$E2767</f>
        <v>8.9320643030051522E-2</v>
      </c>
      <c r="L2762" s="5">
        <f ca="1">VLOOKUP(CONCATENATE($F2762," ",$G2762),AllocFactorMatrix,(L$4+1),FALSE)*$E2767</f>
        <v>2.7590306233694155E-3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9.2423296325958249E-2</v>
      </c>
      <c r="O2762" s="5">
        <f ca="1">VLOOKUP(CONCATENATE($F2762," ",$G2762),AllocFactorMatrix,(O$4+1),FALSE)*$E2767</f>
        <v>6.7483141874335309E-2</v>
      </c>
      <c r="P2762" s="5">
        <f ca="1">VLOOKUP(CONCATENATE($F2762," ",$G2762),AllocFactorMatrix,(P$4+1),FALSE)*$E2767</f>
        <v>1.2545037365078535E-2</v>
      </c>
      <c r="Q2762" s="5">
        <f ca="1">VLOOKUP(CONCATENATE($F2762," ",$G2762),AllocFactorMatrix,(Q$4+1),FALSE)*$E2767</f>
        <v>7.464446711181124E-3</v>
      </c>
      <c r="R2762" s="5">
        <f ca="1">VLOOKUP(CONCATENATE($F2762," ",$G2762),AllocFactorMatrix,(R$4+1),FALSE)*$E2767</f>
        <v>0</v>
      </c>
      <c r="S2762" s="5">
        <f t="shared" ca="1" si="1403"/>
        <v>8.7492625950594968E-2</v>
      </c>
      <c r="T2762" s="5">
        <f ca="1">VLOOKUP(CONCATENATE($F2762," ",$G2762),AllocFactorMatrix,(T$4+1),FALSE)*$E2767</f>
        <v>2.3563954421186172E-3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0.26874355420111923</v>
      </c>
      <c r="W2762" s="5">
        <f ca="1">VLOOKUP(CONCATENATE($F2762," ",$G2762),AllocFactorMatrix,(W$4+1),FALSE)*$E2767</f>
        <v>0</v>
      </c>
      <c r="X2762" s="5">
        <f t="shared" ca="1" si="1404"/>
        <v>0.30967548840211556</v>
      </c>
      <c r="Y2762" s="5">
        <f ca="1">VLOOKUP(CONCATENATE($F2762," ",$G2762),AllocFactorMatrix,(Y$4+1),FALSE)*$E2767</f>
        <v>2.031044861329848E-2</v>
      </c>
      <c r="Z2762" s="5">
        <f ca="1">VLOOKUP(CONCATENATE($F2762," ",$G2762),AllocFactorMatrix,(Z$4+1),FALSE)*$E2767</f>
        <v>3.385757301788529E-4</v>
      </c>
      <c r="AA2762" s="5">
        <f t="shared" ca="1" si="1402"/>
        <v>2.0649024343477332E-2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9.2220046730313973E-4</v>
      </c>
      <c r="AD2762" s="5">
        <f ca="1">VLOOKUP(CONCATENATE($F2762," ",$G2762),AllocFactorMatrix,(AD$4+1),FALSE)*$E2767</f>
        <v>1.9879685355135625E-4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669.48193332345727</v>
      </c>
      <c r="I2763" s="5">
        <f ca="1">VLOOKUP(CONCATENATE($F2763," ",$G2763),AllocFactorMatrix,(I$4+1),FALSE)*$E2767</f>
        <v>447.44332979758843</v>
      </c>
      <c r="J2763" s="5">
        <f ca="1">VLOOKUP(CONCATENATE($F2763," ",$G2763),AllocFactorMatrix,(J$4+1),FALSE)*$E2767</f>
        <v>21.091310499317967</v>
      </c>
      <c r="K2763" s="5">
        <f ca="1">VLOOKUP(CONCATENATE($F2763," ",$G2763),AllocFactorMatrix,(K$4+1),FALSE)*$E2767</f>
        <v>76.583842867644947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78.950682111192549</v>
      </c>
      <c r="O2763" s="5">
        <f ca="1">VLOOKUP(CONCATENATE($F2763," ",$G2763),AllocFactorMatrix,(O$4+1),FALSE)*$E2767</f>
        <v>57.424496439540754</v>
      </c>
      <c r="P2763" s="5">
        <f ca="1">VLOOKUP(CONCATENATE($F2763," ",$G2763),AllocFactorMatrix,(P$4+1),FALSE)*$E2767</f>
        <v>10.695316326189527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2.0471479100425265</v>
      </c>
      <c r="U2763" s="5">
        <f ca="1">VLOOKUP(CONCATENATE($F2763," ",$G2763),AllocFactorMatrix,(U$4+1),FALSE)*$E2767</f>
        <v>33.015863408317792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35.063011318360317</v>
      </c>
      <c r="Y2763" s="5">
        <f ca="1">VLOOKUP(CONCATENATE($F2763," ",$G2763),AllocFactorMatrix,(Y$4+1),FALSE)*$E2767</f>
        <v>17.316124654573397</v>
      </c>
      <c r="Z2763" s="5">
        <f ca="1">VLOOKUP(CONCATENATE($F2763," ",$G2763),AllocFactorMatrix,(Z$4+1),FALSE)*$E2767</f>
        <v>0.28890074342834376</v>
      </c>
      <c r="AA2763" s="5">
        <f t="shared" ca="1" si="1402"/>
        <v>17.605025398001739</v>
      </c>
      <c r="AB2763" s="5">
        <f ca="1">VLOOKUP(CONCATENATE($F2763," ",$G2763),AllocFactorMatrix,(AB$4+1),FALSE)*$E2767</f>
        <v>0.23405800975314292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0.17285319967789864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276.30342824395399</v>
      </c>
      <c r="I2764" s="5">
        <f ca="1">VLOOKUP(CONCATENATE($F2764," ",$G2764),AllocFactorMatrix,(I$4+1),FALSE)*$E2767</f>
        <v>206.59247438111007</v>
      </c>
      <c r="J2764" s="5">
        <f ca="1">VLOOKUP(CONCATENATE($F2764," ",$G2764),AllocFactorMatrix,(J$4+1),FALSE)*$E2767</f>
        <v>9.9598890328706506</v>
      </c>
      <c r="K2764" s="5">
        <f ca="1">VLOOKUP(CONCATENATE($F2764," ",$G2764),AllocFactorMatrix,(K$4+1),FALSE)*$E2767</f>
        <v>30.053135870710062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30.053135870710062</v>
      </c>
      <c r="O2764" s="5">
        <f ca="1">VLOOKUP(CONCATENATE($F2764," ",$G2764),AllocFactorMatrix,(O$4+1),FALSE)*$E2767</f>
        <v>19.149975150775017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19.149975150775017</v>
      </c>
      <c r="T2764" s="5">
        <f ca="1">VLOOKUP(CONCATENATE($F2764," ",$G2764),AllocFactorMatrix,(T$4+1),FALSE)*$E2767</f>
        <v>0.51777515398733154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0.51777515398733154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2.488703662105352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8.3231137492414113</v>
      </c>
      <c r="K2765" s="5">
        <f ca="1">VLOOKUP(CONCATENATE($F2765," ",$G2765),AllocFactorMatrix,(K$4+1),FALSE)*$E2767</f>
        <v>27.924948885288547</v>
      </c>
      <c r="L2765" s="5">
        <f ca="1">VLOOKUP(CONCATENATE($F2765," ",$G2765),AllocFactorMatrix,(L$4+1),FALSE)*$E2767</f>
        <v>0.88751827172635178</v>
      </c>
      <c r="M2765" s="5">
        <f ca="1">VLOOKUP(CONCATENATE($F2765," ",$G2765),AllocFactorMatrix,(M$4+1),FALSE)*$E2767</f>
        <v>8.1818809378222876E-2</v>
      </c>
      <c r="N2765" s="5">
        <f t="shared" ca="1" si="1401"/>
        <v>28.894285966393124</v>
      </c>
      <c r="O2765" s="5">
        <f ca="1">VLOOKUP(CONCATENATE($F2765," ",$G2765),AllocFactorMatrix,(O$4+1),FALSE)*$E2767</f>
        <v>25.459565542756824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2.1445170394809612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32.423160498272622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17.131106867414541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18.45312676206375</v>
      </c>
      <c r="X2765" s="5">
        <f t="shared" ca="1" si="1404"/>
        <v>133.82320474653849</v>
      </c>
      <c r="Y2765" s="5">
        <f ca="1">VLOOKUP(CONCATENATE($F2765," ",$G2765),AllocFactorMatrix,(Y$4+1),FALSE)*$E2767</f>
        <v>6.8977637451723544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7.01004834284279</v>
      </c>
      <c r="AB2765" s="5">
        <f ca="1">VLOOKUP(CONCATENATE($F2765," ",$G2765),AllocFactorMatrix,(AB$4+1),FALSE)*$E2767</f>
        <v>0.12524443648506989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0.53593922487684154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257.98367202018903</v>
      </c>
      <c r="I2766" s="5">
        <f ca="1">VLOOKUP(CONCATENATE($F2766," ",$G2766),AllocFactorMatrix,(I$4+1),FALSE)*$E2767</f>
        <v>184.32958966328778</v>
      </c>
      <c r="J2766" s="5">
        <f ca="1">VLOOKUP(CONCATENATE($F2766," ",$G2766),AllocFactorMatrix,(J$4+1),FALSE)*$E2767</f>
        <v>31.544862425953951</v>
      </c>
      <c r="K2766" s="5">
        <f ca="1">VLOOKUP(CONCATENATE($F2766," ",$G2766),AllocFactorMatrix,(K$4+1),FALSE)*$E2767</f>
        <v>9.0832202163033458</v>
      </c>
      <c r="L2766" s="5">
        <f ca="1">VLOOKUP(CONCATENATE($F2766," ",$G2766),AllocFactorMatrix,(L$4+1),FALSE)*$E2767</f>
        <v>1.5183775886902868</v>
      </c>
      <c r="M2766" s="5">
        <f ca="1">VLOOKUP(CONCATENATE($F2766," ",$G2766),AllocFactorMatrix,(M$4+1),FALSE)*$E2767</f>
        <v>0.23989637766401326</v>
      </c>
      <c r="N2766" s="5">
        <f t="shared" ca="1" si="1401"/>
        <v>10.841494182657646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0.43531014361289194</v>
      </c>
      <c r="Q2766" s="5">
        <f ca="1">VLOOKUP(CONCATENATE($F2766," ",$G2766),AllocFactorMatrix,(Q$4+1),FALSE)*$E2767</f>
        <v>0.83261244389939704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0.21806079191958921</v>
      </c>
      <c r="X2766" s="5">
        <f t="shared" ca="1" si="1404"/>
        <v>1.7140904168810773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7.3496301223940838E-3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5.6163060975505097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2852</v>
      </c>
      <c r="I2767" s="5">
        <f ca="1">VLOOKUP(CONCATENATE($F2767," ",$G2767),AllocFactorMatrix,(I$4+1),FALSE)*$E2767</f>
        <v>1610.0821392098776</v>
      </c>
      <c r="J2767" s="5">
        <f ca="1">VLOOKUP(CONCATENATE($F2767," ",$G2767),AllocFactorMatrix,(J$4+1),FALSE)*$E2767</f>
        <v>102.71852661071681</v>
      </c>
      <c r="K2767" s="5">
        <f ca="1">VLOOKUP(CONCATENATE($F2767," ",$G2767),AllocFactorMatrix,(K$4+1),FALSE)*$E2767</f>
        <v>260.12373414824327</v>
      </c>
      <c r="L2767" s="5">
        <f ca="1">VLOOKUP(CONCATENATE($F2767," ",$G2767),AllocFactorMatrix,(L$4+1),FALSE)*$E2767</f>
        <v>8.4390149895445639</v>
      </c>
      <c r="M2767" s="5">
        <f ca="1">VLOOKUP(CONCATENATE($F2767," ",$G2767),AllocFactorMatrix,(M$4+1),FALSE)*$E2767</f>
        <v>0.66561207283992196</v>
      </c>
      <c r="N2767" s="5">
        <f t="shared" ca="1" si="1401"/>
        <v>269.22836121062772</v>
      </c>
      <c r="O2767" s="5">
        <f ca="1">VLOOKUP(CONCATENATE($F2767," ",$G2767),AllocFactorMatrix,(O$4+1),FALSE)*$E2767</f>
        <v>192.27041790127038</v>
      </c>
      <c r="P2767" s="5">
        <f ca="1">VLOOKUP(CONCATENATE($F2767," ",$G2767),AllocFactorMatrix,(P$4+1),FALSE)*$E2767</f>
        <v>32.348159090589881</v>
      </c>
      <c r="Q2767" s="5">
        <f ca="1">VLOOKUP(CONCATENATE($F2767," ",$G2767),AllocFactorMatrix,(Q$4+1),FALSE)*$E2767</f>
        <v>10.43398230222364</v>
      </c>
      <c r="R2767" s="5">
        <f ca="1">VLOOKUP(CONCATENATE($F2767," ",$G2767),AllocFactorMatrix,(R$4+1),FALSE)*$E2767</f>
        <v>0.57967475455241857</v>
      </c>
      <c r="S2767" s="5">
        <f t="shared" ca="1" si="1403"/>
        <v>235.63223404863632</v>
      </c>
      <c r="T2767" s="5">
        <f ca="1">VLOOKUP(CONCATENATE($F2767," ",$G2767),AllocFactorMatrix,(T$4+1),FALSE)*$E2767</f>
        <v>6.6453478126481844</v>
      </c>
      <c r="U2767" s="5">
        <f ca="1">VLOOKUP(CONCATENATE($F2767," ",$G2767),AllocFactorMatrix,(U$4+1),FALSE)*$E2767</f>
        <v>101.02219529094752</v>
      </c>
      <c r="V2767" s="5">
        <f ca="1">VLOOKUP(CONCATENATE($F2767," ",$G2767),AllocFactorMatrix,(V$4+1),FALSE)*$E2767</f>
        <v>366.06063075148256</v>
      </c>
      <c r="W2767" s="5">
        <f ca="1">VLOOKUP(CONCATENATE($F2767," ",$G2767),AllocFactorMatrix,(W$4+1),FALSE)*$E2767</f>
        <v>66.941766914684024</v>
      </c>
      <c r="X2767" s="5">
        <f t="shared" ca="1" si="1404"/>
        <v>540.66994076976221</v>
      </c>
      <c r="Y2767" s="5">
        <f ca="1">VLOOKUP(CONCATENATE($F2767," ",$G2767),AllocFactorMatrix,(Y$4+1),FALSE)*$E2767</f>
        <v>58.93167426547388</v>
      </c>
      <c r="Z2767" s="5">
        <f ca="1">VLOOKUP(CONCATENATE($F2767," ",$G2767),AllocFactorMatrix,(Z$4+1),FALSE)*$E2767</f>
        <v>0.86396416015464306</v>
      </c>
      <c r="AA2767" s="5">
        <f t="shared" ca="1" si="1402"/>
        <v>59.795638425628525</v>
      </c>
      <c r="AB2767" s="5">
        <f ca="1">VLOOKUP(CONCATENATE($F2767," ",$G2767),AllocFactorMatrix,(AB$4+1),FALSE)*$E2767</f>
        <v>0.79866325558638107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6.7301204339093319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29533.096394260108</v>
      </c>
      <c r="I2768" s="5">
        <f ca="1">VLOOKUP(CONCATENATE($F2768," ",$G2768),AllocFactorMatrix,(I$4+1),FALSE)*$E2775</f>
        <v>14547.500939336547</v>
      </c>
      <c r="J2768" s="5">
        <f ca="1">VLOOKUP(CONCATENATE($F2768," ",$G2768),AllocFactorMatrix,(J$4+1),FALSE)*$E2775</f>
        <v>719.1349529106061</v>
      </c>
      <c r="K2768" s="5">
        <f ca="1">VLOOKUP(CONCATENATE($F2768," ",$G2768),AllocFactorMatrix,(K$4+1),FALSE)*$E2775</f>
        <v>2634.150118322681</v>
      </c>
      <c r="L2768" s="5">
        <f ca="1">VLOOKUP(CONCATENATE($F2768," ",$G2768),AllocFactorMatrix,(L$4+1),FALSE)*$E2775</f>
        <v>82.913693444174399</v>
      </c>
      <c r="M2768" s="5">
        <f ca="1">VLOOKUP(CONCATENATE($F2768," ",$G2768),AllocFactorMatrix,(M$4+1),FALSE)*$E2775</f>
        <v>7.7753808612723398</v>
      </c>
      <c r="N2768" s="5">
        <f t="shared" ref="N2768:N2775" ca="1" si="1406">SUBTOTAL(9,K2768:M2768)</f>
        <v>2724.8391926281279</v>
      </c>
      <c r="O2768" s="5">
        <f ca="1">VLOOKUP(CONCATENATE($F2768," ",$G2768),AllocFactorMatrix,(O$4+1),FALSE)*$E2775</f>
        <v>2002.3638603274824</v>
      </c>
      <c r="P2768" s="5">
        <f ca="1">VLOOKUP(CONCATENATE($F2768," ",$G2768),AllocFactorMatrix,(P$4+1),FALSE)*$E2775</f>
        <v>373.09872394391272</v>
      </c>
      <c r="Q2768" s="5">
        <f ca="1">VLOOKUP(CONCATENATE($F2768," ",$G2768),AllocFactorMatrix,(Q$4+1),FALSE)*$E2775</f>
        <v>168.59636625183518</v>
      </c>
      <c r="R2768" s="5">
        <f ca="1">VLOOKUP(CONCATENATE($F2768," ",$G2768),AllocFactorMatrix,(R$4+1),FALSE)*$E2775</f>
        <v>7.5815901318136723</v>
      </c>
      <c r="S2768" s="5">
        <f ca="1">SUBTOTAL(9,O2768:R2768)</f>
        <v>2551.6405406550439</v>
      </c>
      <c r="T2768" s="5">
        <f ca="1">VLOOKUP(CONCATENATE($F2768," ",$G2768),AllocFactorMatrix,(T$4+1),FALSE)*$E2775</f>
        <v>69.947698373423052</v>
      </c>
      <c r="U2768" s="5">
        <f ca="1">VLOOKUP(CONCATENATE($F2768," ",$G2768),AllocFactorMatrix,(U$4+1),FALSE)*$E2775</f>
        <v>1144.68216606331</v>
      </c>
      <c r="V2768" s="5">
        <f ca="1">VLOOKUP(CONCATENATE($F2768," ",$G2768),AllocFactorMatrix,(V$4+1),FALSE)*$E2775</f>
        <v>6049.677411432489</v>
      </c>
      <c r="W2768" s="5">
        <f ca="1">VLOOKUP(CONCATENATE($F2768," ",$G2768),AllocFactorMatrix,(W$4+1),FALSE)*$E2775</f>
        <v>1092.4714715546113</v>
      </c>
      <c r="X2768" s="5">
        <f ca="1">SUBTOTAL(9,T2768:W2768)</f>
        <v>8356.7787474238321</v>
      </c>
      <c r="Y2768" s="5">
        <f ca="1">VLOOKUP(CONCATENATE($F2768," ",$G2768),AllocFactorMatrix,(Y$4+1),FALSE)*$E2775</f>
        <v>614.92276415455558</v>
      </c>
      <c r="Z2768" s="5">
        <f ca="1">VLOOKUP(CONCATENATE($F2768," ",$G2768),AllocFactorMatrix,(Z$4+1),FALSE)*$E2775</f>
        <v>10.299721248045801</v>
      </c>
      <c r="AA2768" s="5">
        <f t="shared" ref="AA2768:AA2775" ca="1" si="1407">SUBTOTAL(9,Y2768:Z2768)</f>
        <v>625.22248540260136</v>
      </c>
      <c r="AB2768" s="5">
        <f ca="1">VLOOKUP(CONCATENATE($F2768," ",$G2768),AllocFactorMatrix,(AB$4+1),FALSE)*$E2775</f>
        <v>7.9795359033551652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107.90856369395016</v>
      </c>
      <c r="I2769" s="5">
        <f ca="1">VLOOKUP(CONCATENATE($F2769," ",$G2769),AllocFactorMatrix,(I$4+1),FALSE)*$E2775</f>
        <v>53.153923000274865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9.6247055177625764</v>
      </c>
      <c r="L2769" s="5">
        <f ca="1">VLOOKUP(CONCATENATE($F2769," ",$G2769),AllocFactorMatrix,(L$4+1),FALSE)*$E2775</f>
        <v>0.30295155816645958</v>
      </c>
      <c r="M2769" s="5">
        <f ca="1">VLOOKUP(CONCATENATE($F2769," ",$G2769),AllocFactorMatrix,(M$4+1),FALSE)*$E2775</f>
        <v>2.8409827730640422E-2</v>
      </c>
      <c r="N2769" s="5">
        <f t="shared" ca="1" si="1406"/>
        <v>9.9560669036596767</v>
      </c>
      <c r="O2769" s="5">
        <f ca="1">VLOOKUP(CONCATENATE($F2769," ",$G2769),AllocFactorMatrix,(O$4+1),FALSE)*$E2775</f>
        <v>7.316273420033486</v>
      </c>
      <c r="P2769" s="5">
        <f ca="1">VLOOKUP(CONCATENATE($F2769," ",$G2769),AllocFactorMatrix,(P$4+1),FALSE)*$E2775</f>
        <v>1.3632348900827769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2.7701751645629838E-2</v>
      </c>
      <c r="S2769" s="5">
        <f t="shared" ref="S2769:S2775" ca="1" si="1408">SUBTOTAL(9,O2769:R2769)</f>
        <v>9.3232305251559922</v>
      </c>
      <c r="T2769" s="5">
        <f ca="1">VLOOKUP(CONCATENATE($F2769," ",$G2769),AllocFactorMatrix,(T$4+1),FALSE)*$E2775</f>
        <v>0.25557617001652133</v>
      </c>
      <c r="U2769" s="5">
        <f ca="1">VLOOKUP(CONCATENATE($F2769," ",$G2769),AllocFactorMatrix,(U$4+1),FALSE)*$E2775</f>
        <v>4.1824604767815128</v>
      </c>
      <c r="V2769" s="5">
        <f ca="1">VLOOKUP(CONCATENATE($F2769," ",$G2769),AllocFactorMatrix,(V$4+1),FALSE)*$E2775</f>
        <v>22.10442114042235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30.534149880670704</v>
      </c>
      <c r="Y2769" s="5">
        <f ca="1">VLOOKUP(CONCATENATE($F2769," ",$G2769),AllocFactorMatrix,(Y$4+1),FALSE)*$E2775</f>
        <v>2.2468159578258184</v>
      </c>
      <c r="Z2769" s="5">
        <f ca="1">VLOOKUP(CONCATENATE($F2769," ",$G2769),AllocFactorMatrix,(Z$4+1),FALSE)*$E2775</f>
        <v>3.7633308457987937E-2</v>
      </c>
      <c r="AA2769" s="5">
        <f t="shared" ca="1" si="1407"/>
        <v>2.2844492662838065</v>
      </c>
      <c r="AB2769" s="5">
        <f ca="1">VLOOKUP(CONCATENATE($F2769," ",$G2769),AllocFactorMatrix,(AB$4+1),FALSE)*$E2775</f>
        <v>2.9155773129251484E-2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23.735408117627454</v>
      </c>
      <c r="I2770" s="5">
        <f ca="1">VLOOKUP(CONCATENATE($F2770," ",$G2770),AllocFactorMatrix,(I$4+1),FALSE)*$E2775</f>
        <v>11.555997205304248</v>
      </c>
      <c r="J2770" s="5">
        <f ca="1">VLOOKUP(CONCATENATE($F2770," ",$G2770),AllocFactorMatrix,(J$4+1),FALSE)*$E2775</f>
        <v>0.55770754216709095</v>
      </c>
      <c r="K2770" s="5">
        <f ca="1">VLOOKUP(CONCATENATE($F2770," ",$G2770),AllocFactorMatrix,(K$4+1),FALSE)*$E2775</f>
        <v>2.0289127690798834</v>
      </c>
      <c r="L2770" s="5">
        <f ca="1">VLOOKUP(CONCATENATE($F2770," ",$G2770),AllocFactorMatrix,(L$4+1),FALSE)*$E2775</f>
        <v>6.2671206477468738E-2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2.0993893428767718</v>
      </c>
      <c r="O2770" s="5">
        <f ca="1">VLOOKUP(CONCATENATE($F2770," ",$G2770),AllocFactorMatrix,(O$4+1),FALSE)*$E2775</f>
        <v>1.5328753085712008</v>
      </c>
      <c r="P2770" s="5">
        <f ca="1">VLOOKUP(CONCATENATE($F2770," ",$G2770),AllocFactorMatrix,(P$4+1),FALSE)*$E2775</f>
        <v>0.28495973198523239</v>
      </c>
      <c r="Q2770" s="5">
        <f ca="1">VLOOKUP(CONCATENATE($F2770," ",$G2770),AllocFactorMatrix,(Q$4+1),FALSE)*$E2775</f>
        <v>0.16955443593634179</v>
      </c>
      <c r="R2770" s="5">
        <f ca="1">VLOOKUP(CONCATENATE($F2770," ",$G2770),AllocFactorMatrix,(R$4+1),FALSE)*$E2775</f>
        <v>0</v>
      </c>
      <c r="S2770" s="5">
        <f t="shared" ca="1" si="1408"/>
        <v>1.9873894764927749</v>
      </c>
      <c r="T2770" s="5">
        <f ca="1">VLOOKUP(CONCATENATE($F2770," ",$G2770),AllocFactorMatrix,(T$4+1),FALSE)*$E2775</f>
        <v>5.3525373747114441E-2</v>
      </c>
      <c r="U2770" s="5">
        <f ca="1">VLOOKUP(CONCATENATE($F2770," ",$G2770),AllocFactorMatrix,(U$4+1),FALSE)*$E2775</f>
        <v>0.87624092826661171</v>
      </c>
      <c r="V2770" s="5">
        <f ca="1">VLOOKUP(CONCATENATE($F2770," ",$G2770),AllocFactorMatrix,(V$4+1),FALSE)*$E2775</f>
        <v>6.1044928723040348</v>
      </c>
      <c r="W2770" s="5">
        <f ca="1">VLOOKUP(CONCATENATE($F2770," ",$G2770),AllocFactorMatrix,(W$4+1),FALSE)*$E2775</f>
        <v>0</v>
      </c>
      <c r="X2770" s="5">
        <f t="shared" ca="1" si="1409"/>
        <v>7.0342591743177607</v>
      </c>
      <c r="Y2770" s="5">
        <f ca="1">VLOOKUP(CONCATENATE($F2770," ",$G2770),AllocFactorMatrix,(Y$4+1),FALSE)*$E2775</f>
        <v>0.46135055838545419</v>
      </c>
      <c r="Z2770" s="5">
        <f ca="1">VLOOKUP(CONCATENATE($F2770," ",$G2770),AllocFactorMatrix,(Z$4+1),FALSE)*$E2775</f>
        <v>7.6907263422779197E-3</v>
      </c>
      <c r="AA2770" s="5">
        <f t="shared" ca="1" si="1407"/>
        <v>0.4690412847277321</v>
      </c>
      <c r="AB2770" s="5">
        <f ca="1">VLOOKUP(CONCATENATE($F2770," ",$G2770),AllocFactorMatrix,(AB$4+1),FALSE)*$E2775</f>
        <v>6.1607083480472342E-3</v>
      </c>
      <c r="AC2770" s="5">
        <f ca="1">VLOOKUP(CONCATENATE($F2770," ",$G2770),AllocFactorMatrix,(AC$4+1),FALSE)*$E2775</f>
        <v>2.0947725411395269E-2</v>
      </c>
      <c r="AD2770" s="5">
        <f ca="1">VLOOKUP(CONCATENATE($F2770," ",$G2770),AllocFactorMatrix,(AD$4+1),FALSE)*$E2775</f>
        <v>4.5156579816330684E-3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15207.239862024373</v>
      </c>
      <c r="I2771" s="5">
        <f ca="1">VLOOKUP(CONCATENATE($F2771," ",$G2771),AllocFactorMatrix,(I$4+1),FALSE)*$E2775</f>
        <v>10163.646996590873</v>
      </c>
      <c r="J2771" s="5">
        <f ca="1">VLOOKUP(CONCATENATE($F2771," ",$G2771),AllocFactorMatrix,(J$4+1),FALSE)*$E2775</f>
        <v>479.08778684337858</v>
      </c>
      <c r="K2771" s="5">
        <f ca="1">VLOOKUP(CONCATENATE($F2771," ",$G2771),AllocFactorMatrix,(K$4+1),FALSE)*$E2775</f>
        <v>1739.5971572561859</v>
      </c>
      <c r="L2771" s="5">
        <f ca="1">VLOOKUP(CONCATENATE($F2771," ",$G2771),AllocFactorMatrix,(L$4+1),FALSE)*$E2775</f>
        <v>53.762604037427927</v>
      </c>
      <c r="M2771" s="5">
        <f ca="1">VLOOKUP(CONCATENATE($F2771," ",$G2771),AllocFactorMatrix,(M$4+1),FALSE)*$E2775</f>
        <v>0</v>
      </c>
      <c r="N2771" s="5">
        <f t="shared" ca="1" si="1406"/>
        <v>1793.3597612936139</v>
      </c>
      <c r="O2771" s="5">
        <f ca="1">VLOOKUP(CONCATENATE($F2771," ",$G2771),AllocFactorMatrix,(O$4+1),FALSE)*$E2775</f>
        <v>1304.393812357212</v>
      </c>
      <c r="P2771" s="5">
        <f ca="1">VLOOKUP(CONCATENATE($F2771," ",$G2771),AllocFactorMatrix,(P$4+1),FALSE)*$E2775</f>
        <v>242.9434353294306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1547.3372476866425</v>
      </c>
      <c r="T2771" s="5">
        <f ca="1">VLOOKUP(CONCATENATE($F2771," ",$G2771),AllocFactorMatrix,(T$4+1),FALSE)*$E2775</f>
        <v>46.500835573732459</v>
      </c>
      <c r="U2771" s="5">
        <f ca="1">VLOOKUP(CONCATENATE($F2771," ",$G2771),AllocFactorMatrix,(U$4+1),FALSE)*$E2775</f>
        <v>749.95325356979367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796.45408914352618</v>
      </c>
      <c r="Y2771" s="5">
        <f ca="1">VLOOKUP(CONCATENATE($F2771," ",$G2771),AllocFactorMatrix,(Y$4+1),FALSE)*$E2775</f>
        <v>393.33467864559196</v>
      </c>
      <c r="Z2771" s="5">
        <f ca="1">VLOOKUP(CONCATENATE($F2771," ",$G2771),AllocFactorMatrix,(Z$4+1),FALSE)*$E2775</f>
        <v>6.5623621534075713</v>
      </c>
      <c r="AA2771" s="5">
        <f t="shared" ca="1" si="1407"/>
        <v>399.89704079899951</v>
      </c>
      <c r="AB2771" s="5">
        <f ca="1">VLOOKUP(CONCATENATE($F2771," ",$G2771),AllocFactorMatrix,(AB$4+1),FALSE)*$E2775</f>
        <v>5.3166129192979872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3.9263495212949886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6276.2149340561255</v>
      </c>
      <c r="I2772" s="5">
        <f ca="1">VLOOKUP(CONCATENATE($F2772," ",$G2772),AllocFactorMatrix,(I$4+1),FALSE)*$E2775</f>
        <v>4692.7350167711966</v>
      </c>
      <c r="J2772" s="5">
        <f ca="1">VLOOKUP(CONCATENATE($F2772," ",$G2772),AllocFactorMatrix,(J$4+1),FALSE)*$E2775</f>
        <v>226.23825077715966</v>
      </c>
      <c r="K2772" s="5">
        <f ca="1">VLOOKUP(CONCATENATE($F2772," ",$G2772),AllocFactorMatrix,(K$4+1),FALSE)*$E2775</f>
        <v>682.65508454144799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682.65508454144799</v>
      </c>
      <c r="O2772" s="5">
        <f ca="1">VLOOKUP(CONCATENATE($F2772," ",$G2772),AllocFactorMatrix,(O$4+1),FALSE)*$E2775</f>
        <v>434.99047692589687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434.99047692589687</v>
      </c>
      <c r="T2772" s="5">
        <f ca="1">VLOOKUP(CONCATENATE($F2772," ",$G2772),AllocFactorMatrix,(T$4+1),FALSE)*$E2775</f>
        <v>11.761229944165954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11.761229944165954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1.6649291028038913</v>
      </c>
      <c r="AC2772" s="5">
        <f ca="1">VLOOKUP(CONCATENATE($F2772," ",$G2772),AllocFactorMatrix,(AC$4+1),FALSE)*$E2775</f>
        <v>56.530746613664448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7774.7220101886578</v>
      </c>
      <c r="I2773" s="5">
        <f ca="1">VLOOKUP(CONCATENATE($F2773," ",$G2773),AllocFactorMatrix,(I$4+1),FALSE)*$E2775</f>
        <v>2917.2863056640872</v>
      </c>
      <c r="J2773" s="5">
        <f ca="1">VLOOKUP(CONCATENATE($F2773," ",$G2773),AllocFactorMatrix,(J$4+1),FALSE)*$E2775</f>
        <v>189.05900351230937</v>
      </c>
      <c r="K2773" s="5">
        <f ca="1">VLOOKUP(CONCATENATE($F2773," ",$G2773),AllocFactorMatrix,(K$4+1),FALSE)*$E2775</f>
        <v>634.31345148515004</v>
      </c>
      <c r="L2773" s="5">
        <f ca="1">VLOOKUP(CONCATENATE($F2773," ",$G2773),AllocFactorMatrix,(L$4+1),FALSE)*$E2775</f>
        <v>20.159921527786903</v>
      </c>
      <c r="M2773" s="5">
        <f ca="1">VLOOKUP(CONCATENATE($F2773," ",$G2773),AllocFactorMatrix,(M$4+1),FALSE)*$E2775</f>
        <v>1.8585090911463578</v>
      </c>
      <c r="N2773" s="5">
        <f t="shared" ca="1" si="1406"/>
        <v>656.33188210408332</v>
      </c>
      <c r="O2773" s="5">
        <f ca="1">VLOOKUP(CONCATENATE($F2773," ",$G2773),AllocFactorMatrix,(O$4+1),FALSE)*$E2775</f>
        <v>578.31242445877115</v>
      </c>
      <c r="P2773" s="5">
        <f ca="1">VLOOKUP(CONCATENATE($F2773," ",$G2773),AllocFactorMatrix,(P$4+1),FALSE)*$E2775</f>
        <v>107.20799580024449</v>
      </c>
      <c r="Q2773" s="5">
        <f ca="1">VLOOKUP(CONCATENATE($F2773," ",$G2773),AllocFactorMatrix,(Q$4+1),FALSE)*$E2775</f>
        <v>48.712569203609782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736.49004437573467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389.13201128741804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419.16160975693401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156.68226812885715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159.2328056782554</v>
      </c>
      <c r="AB2773" s="5">
        <f ca="1">VLOOKUP(CONCATENATE($F2773," ",$G2773),AllocFactorMatrix,(AB$4+1),FALSE)*$E2775</f>
        <v>2.8449194701305336</v>
      </c>
      <c r="AC2773" s="5">
        <f ca="1">VLOOKUP(CONCATENATE($F2773," ",$G2773),AllocFactorMatrix,(AC$4+1),FALSE)*$E2775</f>
        <v>61.517573963229161</v>
      </c>
      <c r="AD2773" s="5">
        <f ca="1">VLOOKUP(CONCATENATE($F2773," ",$G2773),AllocFactorMatrix,(AD$4+1),FALSE)*$E2775</f>
        <v>12.173825668021188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5860.0828276591519</v>
      </c>
      <c r="I2774" s="5">
        <f ca="1">VLOOKUP(CONCATENATE($F2774," ",$G2774),AllocFactorMatrix,(I$4+1),FALSE)*$E2775</f>
        <v>4187.0349954967642</v>
      </c>
      <c r="J2774" s="5">
        <f ca="1">VLOOKUP(CONCATENATE($F2774," ",$G2774),AllocFactorMatrix,(J$4+1),FALSE)*$E2775</f>
        <v>716.53955909557328</v>
      </c>
      <c r="K2774" s="5">
        <f ca="1">VLOOKUP(CONCATENATE($F2774," ",$G2774),AllocFactorMatrix,(K$4+1),FALSE)*$E2775</f>
        <v>206.32477393856229</v>
      </c>
      <c r="L2774" s="5">
        <f ca="1">VLOOKUP(CONCATENATE($F2774," ",$G2774),AllocFactorMatrix,(L$4+1),FALSE)*$E2775</f>
        <v>34.489851096817269</v>
      </c>
      <c r="M2774" s="5">
        <f ca="1">VLOOKUP(CONCATENATE($F2774," ",$G2774),AllocFactorMatrix,(M$4+1),FALSE)*$E2775</f>
        <v>5.4492310779129634</v>
      </c>
      <c r="N2774" s="5">
        <f t="shared" ca="1" si="1406"/>
        <v>246.26385611329252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9.8880424381746064</v>
      </c>
      <c r="Q2774" s="5">
        <f ca="1">VLOOKUP(CONCATENATE($F2774," ",$G2774),AllocFactorMatrix,(Q$4+1),FALSE)*$E2775</f>
        <v>18.912739114002328</v>
      </c>
      <c r="R2774" s="5">
        <f ca="1">VLOOKUP(CONCATENATE($F2774," ",$G2774),AllocFactorMatrix,(R$4+1),FALSE)*$E2775</f>
        <v>3.3009286677264145</v>
      </c>
      <c r="S2774" s="5">
        <f t="shared" ca="1" si="1408"/>
        <v>70.602395170182731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5.8866578334247102</v>
      </c>
      <c r="V2774" s="5">
        <f ca="1">VLOOKUP(CONCATENATE($F2774," ",$G2774),AllocFactorMatrix,(V$4+1),FALSE)*$E2775</f>
        <v>27.827797965499798</v>
      </c>
      <c r="W2774" s="5">
        <f ca="1">VLOOKUP(CONCATENATE($F2774," ",$G2774),AllocFactorMatrix,(W$4+1),FALSE)*$E2775</f>
        <v>4.9532371258508929</v>
      </c>
      <c r="X2774" s="5">
        <f t="shared" ca="1" si="1409"/>
        <v>38.935455637029044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0.16694638436853293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0.30027156706293967</v>
      </c>
      <c r="AC2774" s="5">
        <f ca="1">VLOOKUP(CONCATENATE($F2774," ",$G2774),AllocFactorMatrix,(AC$4+1),FALSE)*$E2775</f>
        <v>462.12759342323398</v>
      </c>
      <c r="AD2774" s="5">
        <f ca="1">VLOOKUP(CONCATENATE($F2774," ",$G2774),AllocFactorMatrix,(AD$4+1),FALSE)*$E2775</f>
        <v>127.57403854053811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64783</v>
      </c>
      <c r="I2775" s="5">
        <f ca="1">VLOOKUP(CONCATENATE($F2775," ",$G2775),AllocFactorMatrix,(I$4+1),FALSE)*$E2775</f>
        <v>36572.914174065045</v>
      </c>
      <c r="J2775" s="5">
        <f ca="1">VLOOKUP(CONCATENATE($F2775," ",$G2775),AllocFactorMatrix,(J$4+1),FALSE)*$E2775</f>
        <v>2333.2448490259699</v>
      </c>
      <c r="K2775" s="5">
        <f ca="1">VLOOKUP(CONCATENATE($F2775," ",$G2775),AllocFactorMatrix,(K$4+1),FALSE)*$E2775</f>
        <v>5908.6942038308707</v>
      </c>
      <c r="L2775" s="5">
        <f ca="1">VLOOKUP(CONCATENATE($F2775," ",$G2775),AllocFactorMatrix,(L$4+1),FALSE)*$E2775</f>
        <v>191.69169287085046</v>
      </c>
      <c r="M2775" s="5">
        <f ca="1">VLOOKUP(CONCATENATE($F2775," ",$G2775),AllocFactorMatrix,(M$4+1),FALSE)*$E2775</f>
        <v>15.119336225381721</v>
      </c>
      <c r="N2775" s="5">
        <f t="shared" ca="1" si="1406"/>
        <v>6115.505232927103</v>
      </c>
      <c r="O2775" s="5">
        <f ca="1">VLOOKUP(CONCATENATE($F2775," ",$G2775),AllocFactorMatrix,(O$4+1),FALSE)*$E2775</f>
        <v>4367.4104077482461</v>
      </c>
      <c r="P2775" s="5">
        <f ca="1">VLOOKUP(CONCATENATE($F2775," ",$G2775),AllocFactorMatrix,(P$4+1),FALSE)*$E2775</f>
        <v>734.7863921338303</v>
      </c>
      <c r="Q2775" s="5">
        <f ca="1">VLOOKUP(CONCATENATE($F2775," ",$G2775),AllocFactorMatrix,(Q$4+1),FALSE)*$E2775</f>
        <v>237.00724946877773</v>
      </c>
      <c r="R2775" s="5">
        <f ca="1">VLOOKUP(CONCATENATE($F2775," ",$G2775),AllocFactorMatrix,(R$4+1),FALSE)*$E2775</f>
        <v>13.167275464294997</v>
      </c>
      <c r="S2775" s="5">
        <f t="shared" ca="1" si="1408"/>
        <v>5352.3713248151489</v>
      </c>
      <c r="T2775" s="5">
        <f ca="1">VLOOKUP(CONCATENATE($F2775," ",$G2775),AllocFactorMatrix,(T$4+1),FALSE)*$E2775</f>
        <v>150.94865615244998</v>
      </c>
      <c r="U2775" s="5">
        <f ca="1">VLOOKUP(CONCATENATE($F2775," ",$G2775),AllocFactorMatrix,(U$4+1),FALSE)*$E2775</f>
        <v>2294.7127901589947</v>
      </c>
      <c r="V2775" s="5">
        <f ca="1">VLOOKUP(CONCATENATE($F2775," ",$G2775),AllocFactorMatrix,(V$4+1),FALSE)*$E2775</f>
        <v>8315.0441241140597</v>
      </c>
      <c r="W2775" s="5">
        <f ca="1">VLOOKUP(CONCATENATE($F2775," ",$G2775),AllocFactorMatrix,(W$4+1),FALSE)*$E2775</f>
        <v>1520.5780105308468</v>
      </c>
      <c r="X2775" s="5">
        <f t="shared" ca="1" si="1409"/>
        <v>12281.283580956351</v>
      </c>
      <c r="Y2775" s="5">
        <f ca="1">VLOOKUP(CONCATENATE($F2775," ",$G2775),AllocFactorMatrix,(Y$4+1),FALSE)*$E2775</f>
        <v>1338.6292615498578</v>
      </c>
      <c r="Z2775" s="5">
        <f ca="1">VLOOKUP(CONCATENATE($F2775," ",$G2775),AllocFactorMatrix,(Z$4+1),FALSE)*$E2775</f>
        <v>19.624891370020421</v>
      </c>
      <c r="AA2775" s="5">
        <f t="shared" ca="1" si="1407"/>
        <v>1358.2541529198782</v>
      </c>
      <c r="AB2775" s="5">
        <f ca="1">VLOOKUP(CONCATENATE($F2775," ",$G2775),AllocFactorMatrix,(AB$4+1),FALSE)*$E2775</f>
        <v>18.141585444127813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152.87426089409124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227641.39694489297</v>
      </c>
      <c r="I2784" s="5">
        <f ca="1">VLOOKUP(CONCATENATE($F2784," ",$G2784),AllocFactorMatrix,(I$4+1),FALSE)*$E2791</f>
        <v>112132.28005890166</v>
      </c>
      <c r="J2784" s="5">
        <f ca="1">VLOOKUP(CONCATENATE($F2784," ",$G2784),AllocFactorMatrix,(J$4+1),FALSE)*$E2791</f>
        <v>5543.0992770635094</v>
      </c>
      <c r="K2784" s="5">
        <f ca="1">VLOOKUP(CONCATENATE($F2784," ",$G2784),AllocFactorMatrix,(K$4+1),FALSE)*$E2791</f>
        <v>20304.054972511214</v>
      </c>
      <c r="L2784" s="5">
        <f ca="1">VLOOKUP(CONCATENATE($F2784," ",$G2784),AllocFactorMatrix,(L$4+1),FALSE)*$E2791</f>
        <v>639.09956306379138</v>
      </c>
      <c r="M2784" s="5">
        <f ca="1">VLOOKUP(CONCATENATE($F2784," ",$G2784),AllocFactorMatrix,(M$4+1),FALSE)*$E2791</f>
        <v>59.932712012636344</v>
      </c>
      <c r="N2784" s="5">
        <f t="shared" ca="1" si="1411"/>
        <v>21003.087247587642</v>
      </c>
      <c r="O2784" s="5">
        <f ca="1">VLOOKUP(CONCATENATE($F2784," ",$G2784),AllocFactorMatrix,(O$4+1),FALSE)*$E2791</f>
        <v>15434.240293391904</v>
      </c>
      <c r="P2784" s="5">
        <f ca="1">VLOOKUP(CONCATENATE($F2784," ",$G2784),AllocFactorMatrix,(P$4+1),FALSE)*$E2791</f>
        <v>2875.8486270154967</v>
      </c>
      <c r="Q2784" s="5">
        <f ca="1">VLOOKUP(CONCATENATE($F2784," ",$G2784),AllocFactorMatrix,(Q$4+1),FALSE)*$E2791</f>
        <v>1299.5424462454873</v>
      </c>
      <c r="R2784" s="5">
        <f ca="1">VLOOKUP(CONCATENATE($F2784," ",$G2784),AllocFactorMatrix,(R$4+1),FALSE)*$E2791</f>
        <v>58.438971167449694</v>
      </c>
      <c r="S2784" s="5">
        <f ca="1">SUBTOTAL(9,O2784:R2784)</f>
        <v>19668.070337820336</v>
      </c>
      <c r="T2784" s="5">
        <f ca="1">VLOOKUP(CONCATENATE($F2784," ",$G2784),AllocFactorMatrix,(T$4+1),FALSE)*$E2791</f>
        <v>539.15754576620498</v>
      </c>
      <c r="U2784" s="5">
        <f ca="1">VLOOKUP(CONCATENATE($F2784," ",$G2784),AllocFactorMatrix,(U$4+1),FALSE)*$E2791</f>
        <v>8823.2213738076607</v>
      </c>
      <c r="V2784" s="5">
        <f ca="1">VLOOKUP(CONCATENATE($F2784," ",$G2784),AllocFactorMatrix,(V$4+1),FALSE)*$E2791</f>
        <v>46630.972879366353</v>
      </c>
      <c r="W2784" s="5">
        <f ca="1">VLOOKUP(CONCATENATE($F2784," ",$G2784),AllocFactorMatrix,(W$4+1),FALSE)*$E2791</f>
        <v>8420.7808279618421</v>
      </c>
      <c r="X2784" s="5">
        <f ca="1">SUBTOTAL(9,T2784:W2784)</f>
        <v>64414.132626902057</v>
      </c>
      <c r="Y2784" s="5">
        <f ca="1">VLOOKUP(CONCATENATE($F2784," ",$G2784),AllocFactorMatrix,(Y$4+1),FALSE)*$E2791</f>
        <v>4739.8307030401347</v>
      </c>
      <c r="Z2784" s="5">
        <f ca="1">VLOOKUP(CONCATENATE($F2784," ",$G2784),AllocFactorMatrix,(Z$4+1),FALSE)*$E2791</f>
        <v>79.390352496321171</v>
      </c>
      <c r="AA2784" s="5">
        <f t="shared" ca="1" si="1412"/>
        <v>4819.2210555364563</v>
      </c>
      <c r="AB2784" s="5">
        <f ca="1">VLOOKUP(CONCATENATE($F2784," ",$G2784),AllocFactorMatrix,(AB$4+1),FALSE)*$E2791</f>
        <v>61.506341081280503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831.76026833346123</v>
      </c>
      <c r="I2785" s="5">
        <f ca="1">VLOOKUP(CONCATENATE($F2785," ",$G2785),AllocFactorMatrix,(I$4+1),FALSE)*$E2791</f>
        <v>409.71096031893018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74.18732462040515</v>
      </c>
      <c r="L2785" s="5">
        <f ca="1">VLOOKUP(CONCATENATE($F2785," ",$G2785),AllocFactorMatrix,(L$4+1),FALSE)*$E2791</f>
        <v>2.3351535845407785</v>
      </c>
      <c r="M2785" s="5">
        <f ca="1">VLOOKUP(CONCATENATE($F2785," ",$G2785),AllocFactorMatrix,(M$4+1),FALSE)*$E2791</f>
        <v>0.21898323105814538</v>
      </c>
      <c r="N2785" s="5">
        <f t="shared" ca="1" si="1411"/>
        <v>76.741461436004073</v>
      </c>
      <c r="O2785" s="5">
        <f ca="1">VLOOKUP(CONCATENATE($F2785," ",$G2785),AllocFactorMatrix,(O$4+1),FALSE)*$E2791</f>
        <v>56.393907348330288</v>
      </c>
      <c r="P2785" s="5">
        <f ca="1">VLOOKUP(CONCATENATE($F2785," ",$G2785),AllocFactorMatrix,(P$4+1),FALSE)*$E2791</f>
        <v>10.507827916167118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0.2135253736434245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1.9699836275783755</v>
      </c>
      <c r="U2785" s="5">
        <f ca="1">VLOOKUP(CONCATENATE($F2785," ",$G2785),AllocFactorMatrix,(U$4+1),FALSE)*$E2791</f>
        <v>32.238446415879082</v>
      </c>
      <c r="V2785" s="5">
        <f ca="1">VLOOKUP(CONCATENATE($F2785," ",$G2785),AllocFactorMatrix,(V$4+1),FALSE)*$E2791</f>
        <v>170.3810951581066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235.35752704587864</v>
      </c>
      <c r="Y2785" s="5">
        <f ca="1">VLOOKUP(CONCATENATE($F2785," ",$G2785),AllocFactorMatrix,(Y$4+1),FALSE)*$E2791</f>
        <v>17.318479460790748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17.608557371845798</v>
      </c>
      <c r="AB2785" s="5">
        <f ca="1">VLOOKUP(CONCATENATE($F2785," ",$G2785),AllocFactorMatrix,(AB$4+1),FALSE)*$E2791</f>
        <v>0.22473298551387663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182.95275879043945</v>
      </c>
      <c r="I2786" s="5">
        <f ca="1">VLOOKUP(CONCATENATE($F2786," ",$G2786),AllocFactorMatrix,(I$4+1),FALSE)*$E2791</f>
        <v>89.073739908220759</v>
      </c>
      <c r="J2786" s="5">
        <f ca="1">VLOOKUP(CONCATENATE($F2786," ",$G2786),AllocFactorMatrix,(J$4+1),FALSE)*$E2791</f>
        <v>4.2988152102565884</v>
      </c>
      <c r="K2786" s="5">
        <f ca="1">VLOOKUP(CONCATENATE($F2786," ",$G2786),AllocFactorMatrix,(K$4+1),FALSE)*$E2791</f>
        <v>15.638879542696412</v>
      </c>
      <c r="L2786" s="5">
        <f ca="1">VLOOKUP(CONCATENATE($F2786," ",$G2786),AllocFactorMatrix,(L$4+1),FALSE)*$E2791</f>
        <v>0.48307027479602765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16.182113665418861</v>
      </c>
      <c r="O2786" s="5">
        <f ca="1">VLOOKUP(CONCATENATE($F2786," ",$G2786),AllocFactorMatrix,(O$4+1),FALSE)*$E2791</f>
        <v>11.8154179273021</v>
      </c>
      <c r="P2786" s="5">
        <f ca="1">VLOOKUP(CONCATENATE($F2786," ",$G2786),AllocFactorMatrix,(P$4+1),FALSE)*$E2791</f>
        <v>2.1964724117030983</v>
      </c>
      <c r="Q2786" s="5">
        <f ca="1">VLOOKUP(CONCATENATE($F2786," ",$G2786),AllocFactorMatrix,(Q$4+1),FALSE)*$E2791</f>
        <v>1.3069272567794081</v>
      </c>
      <c r="R2786" s="5">
        <f ca="1">VLOOKUP(CONCATENATE($F2786," ",$G2786),AllocFactorMatrix,(R$4+1),FALSE)*$E2791</f>
        <v>0</v>
      </c>
      <c r="S2786" s="5">
        <f t="shared" ca="1" si="1415"/>
        <v>15.318817595784607</v>
      </c>
      <c r="T2786" s="5">
        <f ca="1">VLOOKUP(CONCATENATE($F2786," ",$G2786),AllocFactorMatrix,(T$4+1),FALSE)*$E2791</f>
        <v>0.41257410632224661</v>
      </c>
      <c r="U2786" s="5">
        <f ca="1">VLOOKUP(CONCATENATE($F2786," ",$G2786),AllocFactorMatrix,(U$4+1),FALSE)*$E2791</f>
        <v>6.7540736774782895</v>
      </c>
      <c r="V2786" s="5">
        <f ca="1">VLOOKUP(CONCATENATE($F2786," ",$G2786),AllocFactorMatrix,(V$4+1),FALSE)*$E2791</f>
        <v>47.053490989909008</v>
      </c>
      <c r="W2786" s="5">
        <f ca="1">VLOOKUP(CONCATENATE($F2786," ",$G2786),AllocFactorMatrix,(W$4+1),FALSE)*$E2791</f>
        <v>0</v>
      </c>
      <c r="X2786" s="5">
        <f t="shared" ca="1" si="1416"/>
        <v>54.220138773709543</v>
      </c>
      <c r="Y2786" s="5">
        <f ca="1">VLOOKUP(CONCATENATE($F2786," ",$G2786),AllocFactorMatrix,(Y$4+1),FALSE)*$E2791</f>
        <v>3.5560946332936076</v>
      </c>
      <c r="Z2786" s="5">
        <f ca="1">VLOOKUP(CONCATENATE($F2786," ",$G2786),AllocFactorMatrix,(Z$4+1),FALSE)*$E2791</f>
        <v>5.9280194149140895E-2</v>
      </c>
      <c r="AA2786" s="5">
        <f t="shared" ca="1" si="1412"/>
        <v>3.6153748274427486</v>
      </c>
      <c r="AB2786" s="5">
        <f ca="1">VLOOKUP(CONCATENATE($F2786," ",$G2786),AllocFactorMatrix,(AB$4+1),FALSE)*$E2791</f>
        <v>4.7486800428826859E-2</v>
      </c>
      <c r="AC2786" s="5">
        <f ca="1">VLOOKUP(CONCATENATE($F2786," ",$G2786),AllocFactorMatrix,(AC$4+1),FALSE)*$E2791</f>
        <v>0.16146527312303235</v>
      </c>
      <c r="AD2786" s="5">
        <f ca="1">VLOOKUP(CONCATENATE($F2786," ",$G2786),AllocFactorMatrix,(AD$4+1),FALSE)*$E2791</f>
        <v>3.4806736054404853E-2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117217.55415189399</v>
      </c>
      <c r="I2787" s="5">
        <f ca="1">VLOOKUP(CONCATENATE($F2787," ",$G2787),AllocFactorMatrix,(I$4+1),FALSE)*$E2791</f>
        <v>78341.49083021254</v>
      </c>
      <c r="J2787" s="5">
        <f ca="1">VLOOKUP(CONCATENATE($F2787," ",$G2787),AllocFactorMatrix,(J$4+1),FALSE)*$E2791</f>
        <v>3692.8133643805845</v>
      </c>
      <c r="K2787" s="5">
        <f ca="1">VLOOKUP(CONCATENATE($F2787," ",$G2787),AllocFactorMatrix,(K$4+1),FALSE)*$E2791</f>
        <v>13408.831966435051</v>
      </c>
      <c r="L2787" s="5">
        <f ca="1">VLOOKUP(CONCATENATE($F2787," ",$G2787),AllocFactorMatrix,(L$4+1),FALSE)*$E2791</f>
        <v>414.40267972896532</v>
      </c>
      <c r="M2787" s="5">
        <f ca="1">VLOOKUP(CONCATENATE($F2787," ",$G2787),AllocFactorMatrix,(M$4+1),FALSE)*$E2791</f>
        <v>0</v>
      </c>
      <c r="N2787" s="5">
        <f t="shared" ca="1" si="1411"/>
        <v>13823.234646164017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1872.6103845897924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358.42889711918491</v>
      </c>
      <c r="U2787" s="5">
        <f ca="1">VLOOKUP(CONCATENATE($F2787," ",$G2787),AllocFactorMatrix,(U$4+1),FALSE)*$E2791</f>
        <v>5780.6470410998154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6139.0759382189999</v>
      </c>
      <c r="Y2787" s="5">
        <f ca="1">VLOOKUP(CONCATENATE($F2787," ",$G2787),AllocFactorMatrix,(Y$4+1),FALSE)*$E2791</f>
        <v>3031.8275645203071</v>
      </c>
      <c r="Z2787" s="5">
        <f ca="1">VLOOKUP(CONCATENATE($F2787," ",$G2787),AllocFactorMatrix,(Z$4+1),FALSE)*$E2791</f>
        <v>50.582751903736536</v>
      </c>
      <c r="AA2787" s="5">
        <f t="shared" ca="1" si="1412"/>
        <v>3082.4103164240437</v>
      </c>
      <c r="AB2787" s="5">
        <f ca="1">VLOOKUP(CONCATENATE($F2787," ",$G2787),AllocFactorMatrix,(AB$4+1),FALSE)*$E2791</f>
        <v>40.980504577213331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30.264340656647732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48377.12632775664</v>
      </c>
      <c r="I2788" s="5">
        <f ca="1">VLOOKUP(CONCATENATE($F2788," ",$G2788),AllocFactorMatrix,(I$4+1),FALSE)*$E2791</f>
        <v>36171.647579683922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5261.912093536931</v>
      </c>
      <c r="O2788" s="5">
        <f ca="1">VLOOKUP(CONCATENATE($F2788," ",$G2788),AllocFactorMatrix,(O$4+1),FALSE)*$E2791</f>
        <v>3352.9108666161301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3352.9108666161301</v>
      </c>
      <c r="T2788" s="5">
        <f ca="1">VLOOKUP(CONCATENATE($F2788," ",$G2788),AllocFactorMatrix,(T$4+1),FALSE)*$E2791</f>
        <v>90.655675874216698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90.655675874216698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12.833289869671326</v>
      </c>
      <c r="AC2788" s="5">
        <f ca="1">VLOOKUP(CONCATENATE($F2788," ",$G2788),AllocFactorMatrix,(AC$4+1),FALSE)*$E2791</f>
        <v>435.73954988253269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22486.471484197253</v>
      </c>
      <c r="J2789" s="5">
        <f ca="1">VLOOKUP(CONCATENATE($F2789," ",$G2789),AllocFactorMatrix,(J$4+1),FALSE)*$E2791</f>
        <v>1457.2686551389202</v>
      </c>
      <c r="K2789" s="5">
        <f ca="1">VLOOKUP(CONCATENATE($F2789," ",$G2789),AllocFactorMatrix,(K$4+1),FALSE)*$E2791</f>
        <v>4889.2943113503034</v>
      </c>
      <c r="L2789" s="5">
        <f ca="1">VLOOKUP(CONCATENATE($F2789," ",$G2789),AllocFactorMatrix,(L$4+1),FALSE)*$E2791</f>
        <v>155.3928730540008</v>
      </c>
      <c r="M2789" s="5">
        <f ca="1">VLOOKUP(CONCATENATE($F2789," ",$G2789),AllocFactorMatrix,(M$4+1),FALSE)*$E2791</f>
        <v>14.325406320265371</v>
      </c>
      <c r="N2789" s="5">
        <f t="shared" ca="1" si="1411"/>
        <v>5059.0125907245701</v>
      </c>
      <c r="O2789" s="5">
        <f ca="1">VLOOKUP(CONCATENATE($F2789," ",$G2789),AllocFactorMatrix,(O$4+1),FALSE)*$E2791</f>
        <v>4457.6378452470317</v>
      </c>
      <c r="P2789" s="5">
        <f ca="1">VLOOKUP(CONCATENATE($F2789," ",$G2789),AllocFactorMatrix,(P$4+1),FALSE)*$E2791</f>
        <v>826.36028413102952</v>
      </c>
      <c r="Q2789" s="5">
        <f ca="1">VLOOKUP(CONCATENATE($F2789," ",$G2789),AllocFactorMatrix,(Q$4+1),FALSE)*$E2791</f>
        <v>375.47696165173176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2999.4333632642765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3230.9018030795964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1207.7084609482204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1227.3680294186049</v>
      </c>
      <c r="AB2789" s="5">
        <f ca="1">VLOOKUP(CONCATENATE($F2789," ",$G2789),AllocFactorMatrix,(AB$4+1),FALSE)*$E2791</f>
        <v>21.928667205451148</v>
      </c>
      <c r="AC2789" s="5">
        <f ca="1">VLOOKUP(CONCATENATE($F2789," ",$G2789),AllocFactorMatrix,(AC$4+1),FALSE)*$E2791</f>
        <v>474.17806405060827</v>
      </c>
      <c r="AD2789" s="5">
        <f ca="1">VLOOKUP(CONCATENATE($F2789," ",$G2789),AllocFactorMatrix,(AD$4+1),FALSE)*$E2791</f>
        <v>93.835967764306119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45169.575966317439</v>
      </c>
      <c r="I2790" s="5">
        <f ca="1">VLOOKUP(CONCATENATE($F2790," ",$G2790),AllocFactorMatrix,(I$4+1),FALSE)*$E2791</f>
        <v>32273.706851046081</v>
      </c>
      <c r="J2790" s="5">
        <f ca="1">VLOOKUP(CONCATENATE($F2790," ",$G2790),AllocFactorMatrix,(J$4+1),FALSE)*$E2791</f>
        <v>5523.0939560572424</v>
      </c>
      <c r="K2790" s="5">
        <f ca="1">VLOOKUP(CONCATENATE($F2790," ",$G2790),AllocFactorMatrix,(K$4+1),FALSE)*$E2791</f>
        <v>1590.3533830892857</v>
      </c>
      <c r="L2790" s="5">
        <f ca="1">VLOOKUP(CONCATENATE($F2790," ",$G2790),AllocFactorMatrix,(L$4+1),FALSE)*$E2791</f>
        <v>265.84811085459933</v>
      </c>
      <c r="M2790" s="5">
        <f ca="1">VLOOKUP(CONCATENATE($F2790," ",$G2790),AllocFactorMatrix,(M$4+1),FALSE)*$E2791</f>
        <v>42.002726645781799</v>
      </c>
      <c r="N2790" s="5">
        <f t="shared" ca="1" si="1411"/>
        <v>1898.2042205896669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76.217128188222432</v>
      </c>
      <c r="Q2790" s="5">
        <f ca="1">VLOOKUP(CONCATENATE($F2790," ",$G2790),AllocFactorMatrix,(Q$4+1),FALSE)*$E2791</f>
        <v>145.77957876447269</v>
      </c>
      <c r="R2790" s="5">
        <f ca="1">VLOOKUP(CONCATENATE($F2790," ",$G2790),AllocFactorMatrix,(R$4+1),FALSE)*$E2791</f>
        <v>25.443590577340501</v>
      </c>
      <c r="S2790" s="5">
        <f t="shared" ca="1" si="1415"/>
        <v>544.20395510304263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214.49693991442805</v>
      </c>
      <c r="W2790" s="5">
        <f ca="1">VLOOKUP(CONCATENATE($F2790," ",$G2790),AllocFactorMatrix,(W$4+1),FALSE)*$E2791</f>
        <v>38.17960039392112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2.3144961868043281</v>
      </c>
      <c r="AC2790" s="5">
        <f ca="1">VLOOKUP(CONCATENATE($F2790," ",$G2790),AllocFactorMatrix,(AC$4+1),FALSE)*$E2791</f>
        <v>3562.0840269932705</v>
      </c>
      <c r="AD2790" s="5">
        <f ca="1">VLOOKUP(CONCATENATE($F2790," ",$G2790),AllocFactorMatrix,(AD$4+1),FALSE)*$E2791</f>
        <v>983.34194151460451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499347.99999999994</v>
      </c>
      <c r="I2791" s="5">
        <f ca="1">VLOOKUP(CONCATENATE($F2791," ",$G2791),AllocFactorMatrix,(I$4+1),FALSE)*$E2791</f>
        <v>281904.38150426856</v>
      </c>
      <c r="J2791" s="5">
        <f ca="1">VLOOKUP(CONCATENATE($F2791," ",$G2791),AllocFactorMatrix,(J$4+1),FALSE)*$E2791</f>
        <v>17984.674202667677</v>
      </c>
      <c r="K2791" s="5">
        <f ca="1">VLOOKUP(CONCATENATE($F2791," ",$G2791),AllocFactorMatrix,(K$4+1),FALSE)*$E2791</f>
        <v>45544.272931085892</v>
      </c>
      <c r="L2791" s="5">
        <f ca="1">VLOOKUP(CONCATENATE($F2791," ",$G2791),AllocFactorMatrix,(L$4+1),FALSE)*$E2791</f>
        <v>1477.5614505606939</v>
      </c>
      <c r="M2791" s="5">
        <f ca="1">VLOOKUP(CONCATENATE($F2791," ",$G2791),AllocFactorMatrix,(M$4+1),FALSE)*$E2791</f>
        <v>116.53999205766809</v>
      </c>
      <c r="N2791" s="5">
        <f t="shared" ca="1" si="1411"/>
        <v>47138.374373704253</v>
      </c>
      <c r="O2791" s="5">
        <f ca="1">VLOOKUP(CONCATENATE($F2791," ",$G2791),AllocFactorMatrix,(O$4+1),FALSE)*$E2791</f>
        <v>33664.042299496337</v>
      </c>
      <c r="P2791" s="5">
        <f ca="1">VLOOKUP(CONCATENATE($F2791," ",$G2791),AllocFactorMatrix,(P$4+1),FALSE)*$E2791</f>
        <v>5663.7407242524105</v>
      </c>
      <c r="Q2791" s="5">
        <f ca="1">VLOOKUP(CONCATENATE($F2791," ",$G2791),AllocFactorMatrix,(Q$4+1),FALSE)*$E2791</f>
        <v>1826.8542056980261</v>
      </c>
      <c r="R2791" s="5">
        <f ca="1">VLOOKUP(CONCATENATE($F2791," ",$G2791),AllocFactorMatrix,(R$4+1),FALSE)*$E2791</f>
        <v>101.49348854706911</v>
      </c>
      <c r="S2791" s="5">
        <f t="shared" ca="1" si="1415"/>
        <v>41256.130717993852</v>
      </c>
      <c r="T2791" s="5">
        <f ca="1">VLOOKUP(CONCATENATE($F2791," ",$G2791),AllocFactorMatrix,(T$4+1),FALSE)*$E2791</f>
        <v>1163.513723544967</v>
      </c>
      <c r="U2791" s="5">
        <f ca="1">VLOOKUP(CONCATENATE($F2791," ",$G2791),AllocFactorMatrix,(U$4+1),FALSE)*$E2791</f>
        <v>17687.668714636769</v>
      </c>
      <c r="V2791" s="5">
        <f ca="1">VLOOKUP(CONCATENATE($F2791," ",$G2791),AllocFactorMatrix,(V$4+1),FALSE)*$E2791</f>
        <v>64092.441740705231</v>
      </c>
      <c r="W2791" s="5">
        <f ca="1">VLOOKUP(CONCATENATE($F2791," ",$G2791),AllocFactorMatrix,(W$4+1),FALSE)*$E2791</f>
        <v>11720.630233279675</v>
      </c>
      <c r="X2791" s="5">
        <f t="shared" ca="1" si="1416"/>
        <v>94664.254412166643</v>
      </c>
      <c r="Y2791" s="5">
        <f ca="1">VLOOKUP(CONCATENATE($F2791," ",$G2791),AllocFactorMatrix,(Y$4+1),FALSE)*$E2791</f>
        <v>10318.167489872318</v>
      </c>
      <c r="Z2791" s="5">
        <f ca="1">VLOOKUP(CONCATENATE($F2791," ",$G2791),AllocFactorMatrix,(Z$4+1),FALSE)*$E2791</f>
        <v>151.26885534533685</v>
      </c>
      <c r="AA2791" s="5">
        <f t="shared" ca="1" si="1412"/>
        <v>10469.436345217655</v>
      </c>
      <c r="AB2791" s="5">
        <f ca="1">VLOOKUP(CONCATENATE($F2791," ",$G2791),AllocFactorMatrix,(AB$4+1),FALSE)*$E2791</f>
        <v>139.83551870636333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1178.3563037979513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34079.10440938078</v>
      </c>
      <c r="I2792" s="5">
        <f ca="1">VLOOKUP(CONCATENATE($F2792," ",$G2792),AllocFactorMatrix,(I$4+1),FALSE)*$E2799</f>
        <v>16786.787162065721</v>
      </c>
      <c r="J2792" s="5">
        <f ca="1">VLOOKUP(CONCATENATE($F2792," ",$G2792),AllocFactorMatrix,(J$4+1),FALSE)*$E2799</f>
        <v>829.83087237133759</v>
      </c>
      <c r="K2792" s="5">
        <f ca="1">VLOOKUP(CONCATENATE($F2792," ",$G2792),AllocFactorMatrix,(K$4+1),FALSE)*$E2799</f>
        <v>3039.6229272372689</v>
      </c>
      <c r="L2792" s="5">
        <f ca="1">VLOOKUP(CONCATENATE($F2792," ",$G2792),AllocFactorMatrix,(L$4+1),FALSE)*$E2799</f>
        <v>95.67653787906174</v>
      </c>
      <c r="M2792" s="5">
        <f ca="1">VLOOKUP(CONCATENATE($F2792," ",$G2792),AllocFactorMatrix,(M$4+1),FALSE)*$E2799</f>
        <v>8.9722395734129901</v>
      </c>
      <c r="N2792" s="5">
        <f t="shared" ref="N2792:N2799" ca="1" si="1418">SUBTOTAL(9,K2792:M2792)</f>
        <v>3144.2717046897437</v>
      </c>
      <c r="O2792" s="5">
        <f ca="1">VLOOKUP(CONCATENATE($F2792," ",$G2792),AllocFactorMatrix,(O$4+1),FALSE)*$E2799</f>
        <v>2310.5862707620972</v>
      </c>
      <c r="P2792" s="5">
        <f ca="1">VLOOKUP(CONCATENATE($F2792," ",$G2792),AllocFactorMatrix,(P$4+1),FALSE)*$E2799</f>
        <v>430.52953874360855</v>
      </c>
      <c r="Q2792" s="5">
        <f ca="1">VLOOKUP(CONCATENATE($F2792," ",$G2792),AllocFactorMatrix,(Q$4+1),FALSE)*$E2799</f>
        <v>194.5482820980186</v>
      </c>
      <c r="R2792" s="5">
        <f ca="1">VLOOKUP(CONCATENATE($F2792," ",$G2792),AllocFactorMatrix,(R$4+1),FALSE)*$E2799</f>
        <v>8.748618778132089</v>
      </c>
      <c r="S2792" s="5">
        <f ca="1">SUBTOTAL(9,O2792:R2792)</f>
        <v>2944.4127103818564</v>
      </c>
      <c r="T2792" s="5">
        <f ca="1">VLOOKUP(CONCATENATE($F2792," ",$G2792),AllocFactorMatrix,(T$4+1),FALSE)*$E2799</f>
        <v>80.714696631913313</v>
      </c>
      <c r="U2792" s="5">
        <f ca="1">VLOOKUP(CONCATENATE($F2792," ",$G2792),AllocFactorMatrix,(U$4+1),FALSE)*$E2799</f>
        <v>1320.8822580624969</v>
      </c>
      <c r="V2792" s="5">
        <f ca="1">VLOOKUP(CONCATENATE($F2792," ",$G2792),AllocFactorMatrix,(V$4+1),FALSE)*$E2799</f>
        <v>6980.899848596634</v>
      </c>
      <c r="W2792" s="5">
        <f ca="1">VLOOKUP(CONCATENATE($F2792," ",$G2792),AllocFactorMatrix,(W$4+1),FALSE)*$E2799</f>
        <v>1260.6348093800066</v>
      </c>
      <c r="X2792" s="5">
        <f ca="1">SUBTOTAL(9,T2792:W2792)</f>
        <v>9643.1316126710499</v>
      </c>
      <c r="Y2792" s="5">
        <f ca="1">VLOOKUP(CONCATENATE($F2792," ",$G2792),AllocFactorMatrix,(Y$4+1),FALSE)*$E2799</f>
        <v>709.57737731154475</v>
      </c>
      <c r="Z2792" s="5">
        <f ca="1">VLOOKUP(CONCATENATE($F2792," ",$G2792),AllocFactorMatrix,(Z$4+1),FALSE)*$E2799</f>
        <v>11.885149837112571</v>
      </c>
      <c r="AA2792" s="5">
        <f t="shared" ref="AA2792:AA2799" ca="1" si="1419">SUBTOTAL(9,Y2792:Z2792)</f>
        <v>721.46252714865727</v>
      </c>
      <c r="AB2792" s="5">
        <f ca="1">VLOOKUP(CONCATENATE($F2792," ",$G2792),AllocFactorMatrix,(AB$4+1),FALSE)*$E2799</f>
        <v>9.2078200524105913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124.51885029932613</v>
      </c>
      <c r="I2793" s="5">
        <f ca="1">VLOOKUP(CONCATENATE($F2793," ",$G2793),AllocFactorMatrix,(I$4+1),FALSE)*$E2799</f>
        <v>61.335867648697153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11.106229427169804</v>
      </c>
      <c r="L2793" s="5">
        <f ca="1">VLOOKUP(CONCATENATE($F2793," ",$G2793),AllocFactorMatrix,(L$4+1),FALSE)*$E2799</f>
        <v>0.34958467083546124</v>
      </c>
      <c r="M2793" s="5">
        <f ca="1">VLOOKUP(CONCATENATE($F2793," ",$G2793),AllocFactorMatrix,(M$4+1),FALSE)*$E2799</f>
        <v>3.2782931818594763E-2</v>
      </c>
      <c r="N2793" s="5">
        <f t="shared" ca="1" si="1418"/>
        <v>11.488597029823861</v>
      </c>
      <c r="O2793" s="5">
        <f ca="1">VLOOKUP(CONCATENATE($F2793," ",$G2793),AllocFactorMatrix,(O$4+1),FALSE)*$E2799</f>
        <v>8.442462058172719</v>
      </c>
      <c r="P2793" s="5">
        <f ca="1">VLOOKUP(CONCATENATE($F2793," ",$G2793),AllocFactorMatrix,(P$4+1),FALSE)*$E2799</f>
        <v>1.5730766436895169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3.1965862097603673E-2</v>
      </c>
      <c r="S2793" s="5">
        <f t="shared" ref="S2793:S2799" ca="1" si="1420">SUBTOTAL(9,O2793:R2793)</f>
        <v>10.75834860855527</v>
      </c>
      <c r="T2793" s="5">
        <f ca="1">VLOOKUP(CONCATENATE($F2793," ",$G2793),AllocFactorMatrix,(T$4+1),FALSE)*$E2799</f>
        <v>0.29491682369734429</v>
      </c>
      <c r="U2793" s="5">
        <f ca="1">VLOOKUP(CONCATENATE($F2793," ",$G2793),AllocFactorMatrix,(U$4+1),FALSE)*$E2799</f>
        <v>4.8262635713351028</v>
      </c>
      <c r="V2793" s="5">
        <f ca="1">VLOOKUP(CONCATENATE($F2793," ",$G2793),AllocFactorMatrix,(V$4+1),FALSE)*$E2799</f>
        <v>25.506938585003361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35.234249329755315</v>
      </c>
      <c r="Y2793" s="5">
        <f ca="1">VLOOKUP(CONCATENATE($F2793," ",$G2793),AllocFactorMatrix,(Y$4+1),FALSE)*$E2799</f>
        <v>2.5926667015616607</v>
      </c>
      <c r="Z2793" s="5">
        <f ca="1">VLOOKUP(CONCATENATE($F2793," ",$G2793),AllocFactorMatrix,(Z$4+1),FALSE)*$E2799</f>
        <v>4.3426176215625827E-2</v>
      </c>
      <c r="AA2793" s="5">
        <f t="shared" ca="1" si="1419"/>
        <v>2.6360928777772865</v>
      </c>
      <c r="AB2793" s="5">
        <f ca="1">VLOOKUP(CONCATENATE($F2793," ",$G2793),AllocFactorMatrix,(AB$4+1),FALSE)*$E2799</f>
        <v>3.364370004904365E-2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27.388982199546795</v>
      </c>
      <c r="I2794" s="5">
        <f ca="1">VLOOKUP(CONCATENATE($F2794," ",$G2794),AllocFactorMatrix,(I$4+1),FALSE)*$E2799</f>
        <v>13.334803437360403</v>
      </c>
      <c r="J2794" s="5">
        <f ca="1">VLOOKUP(CONCATENATE($F2794," ",$G2794),AllocFactorMatrix,(J$4+1),FALSE)*$E2799</f>
        <v>0.64355505788093925</v>
      </c>
      <c r="K2794" s="5">
        <f ca="1">VLOOKUP(CONCATENATE($F2794," ",$G2794),AllocFactorMatrix,(K$4+1),FALSE)*$E2799</f>
        <v>2.3412218336996848</v>
      </c>
      <c r="L2794" s="5">
        <f ca="1">VLOOKUP(CONCATENATE($F2794," ",$G2794),AllocFactorMatrix,(L$4+1),FALSE)*$E2799</f>
        <v>7.2318139638843149E-2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2.4225468151637477</v>
      </c>
      <c r="O2794" s="5">
        <f ca="1">VLOOKUP(CONCATENATE($F2794," ",$G2794),AllocFactorMatrix,(O$4+1),FALSE)*$E2799</f>
        <v>1.7688296882243815</v>
      </c>
      <c r="P2794" s="5">
        <f ca="1">VLOOKUP(CONCATENATE($F2794," ",$G2794),AllocFactorMatrix,(P$4+1),FALSE)*$E2799</f>
        <v>0.32882337595597683</v>
      </c>
      <c r="Q2794" s="5">
        <f ca="1">VLOOKUP(CONCATENATE($F2794," ",$G2794),AllocFactorMatrix,(Q$4+1),FALSE)*$E2799</f>
        <v>0.19565382675117285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6.1764495538421192E-2</v>
      </c>
      <c r="U2794" s="5">
        <f ca="1">VLOOKUP(CONCATENATE($F2794," ",$G2794),AllocFactorMatrix,(U$4+1),FALSE)*$E2799</f>
        <v>1.0111200560728981</v>
      </c>
      <c r="V2794" s="5">
        <f ca="1">VLOOKUP(CONCATENATE($F2794," ",$G2794),AllocFactorMatrix,(V$4+1),FALSE)*$E2799</f>
        <v>7.044153013430809</v>
      </c>
      <c r="W2794" s="5">
        <f ca="1">VLOOKUP(CONCATENATE($F2794," ",$G2794),AllocFactorMatrix,(W$4+1),FALSE)*$E2799</f>
        <v>0</v>
      </c>
      <c r="X2794" s="5">
        <f t="shared" ca="1" si="1421"/>
        <v>8.1170375650421285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8.8745542459748063E-3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7.1090216964060171E-3</v>
      </c>
      <c r="AC2794" s="5">
        <f ca="1">VLOOKUP(CONCATENATE($F2794," ",$G2794),AllocFactorMatrix,(AC$4+1),FALSE)*$E2799</f>
        <v>2.417219352498114E-2</v>
      </c>
      <c r="AD2794" s="5">
        <f ca="1">VLOOKUP(CONCATENATE($F2794," ",$G2794),AllocFactorMatrix,(AD$4+1),FALSE)*$E2799</f>
        <v>5.2107499253967867E-3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17548.079216548049</v>
      </c>
      <c r="I2795" s="5">
        <f ca="1">VLOOKUP(CONCATENATE($F2795," ",$G2795),AllocFactorMatrix,(I$4+1),FALSE)*$E2799</f>
        <v>11728.129775252006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2007.3720804946695</v>
      </c>
      <c r="L2795" s="5">
        <f ca="1">VLOOKUP(CONCATENATE($F2795," ",$G2795),AllocFactorMatrix,(L$4+1),FALSE)*$E2799</f>
        <v>62.038242514516533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1505.1782017313706</v>
      </c>
      <c r="P2795" s="5">
        <f ca="1">VLOOKUP(CONCATENATE($F2795," ",$G2795),AllocFactorMatrix,(P$4+1),FALSE)*$E2799</f>
        <v>280.33954136195581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1785.5177430933263</v>
      </c>
      <c r="T2795" s="5">
        <f ca="1">VLOOKUP(CONCATENATE($F2795," ",$G2795),AllocFactorMatrix,(T$4+1),FALSE)*$E2799</f>
        <v>53.658675320907804</v>
      </c>
      <c r="U2795" s="5">
        <f ca="1">VLOOKUP(CONCATENATE($F2795," ",$G2795),AllocFactorMatrix,(U$4+1),FALSE)*$E2799</f>
        <v>865.39301160196226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919.05168692287009</v>
      </c>
      <c r="Y2795" s="5">
        <f ca="1">VLOOKUP(CONCATENATE($F2795," ",$G2795),AllocFactorMatrix,(Y$4+1),FALSE)*$E2799</f>
        <v>453.88039921200357</v>
      </c>
      <c r="Z2795" s="5">
        <f ca="1">VLOOKUP(CONCATENATE($F2795," ",$G2795),AllocFactorMatrix,(Z$4+1),FALSE)*$E2799</f>
        <v>7.5725017794480491</v>
      </c>
      <c r="AA2795" s="5">
        <f t="shared" ca="1" si="1419"/>
        <v>461.4529009914516</v>
      </c>
      <c r="AB2795" s="5">
        <f ca="1">VLOOKUP(CONCATENATE($F2795," ",$G2795),AllocFactorMatrix,(AB$4+1),FALSE)*$E2799</f>
        <v>6.1349952731753854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4.5307296430299138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7242.3081270605826</v>
      </c>
      <c r="I2796" s="5">
        <f ca="1">VLOOKUP(CONCATENATE($F2796," ",$G2796),AllocFactorMatrix,(I$4+1),FALSE)*$E2799</f>
        <v>5415.0842995651765</v>
      </c>
      <c r="J2796" s="5">
        <f ca="1">VLOOKUP(CONCATENATE($F2796," ",$G2796),AllocFactorMatrix,(J$4+1),FALSE)*$E2799</f>
        <v>261.06293992014218</v>
      </c>
      <c r="K2796" s="5">
        <f ca="1">VLOOKUP(CONCATENATE($F2796," ",$G2796),AllocFactorMatrix,(K$4+1),FALSE)*$E2799</f>
        <v>787.73568443721263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787.73568443721263</v>
      </c>
      <c r="O2796" s="5">
        <f ca="1">VLOOKUP(CONCATENATE($F2796," ",$G2796),AllocFactorMatrix,(O$4+1),FALSE)*$E2799</f>
        <v>501.94824417818597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501.94824417818597</v>
      </c>
      <c r="T2796" s="5">
        <f ca="1">VLOOKUP(CONCATENATE($F2796," ",$G2796),AllocFactorMatrix,(T$4+1),FALSE)*$E2799</f>
        <v>13.57162750221703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13.57162750221703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1.9212104268111216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3366.3420616507237</v>
      </c>
      <c r="J2797" s="5">
        <f ca="1">VLOOKUP(CONCATENATE($F2797," ",$G2797),AllocFactorMatrix,(J$4+1),FALSE)*$E2799</f>
        <v>218.16071820636105</v>
      </c>
      <c r="K2797" s="5">
        <f ca="1">VLOOKUP(CONCATENATE($F2797," ",$G2797),AllocFactorMatrix,(K$4+1),FALSE)*$E2799</f>
        <v>731.9528590181435</v>
      </c>
      <c r="L2797" s="5">
        <f ca="1">VLOOKUP(CONCATENATE($F2797," ",$G2797),AllocFactorMatrix,(L$4+1),FALSE)*$E2799</f>
        <v>23.263123563430373</v>
      </c>
      <c r="M2797" s="5">
        <f ca="1">VLOOKUP(CONCATENATE($F2797," ",$G2797),AllocFactorMatrix,(M$4+1),FALSE)*$E2799</f>
        <v>2.1445880417493166</v>
      </c>
      <c r="N2797" s="5">
        <f t="shared" ca="1" si="1418"/>
        <v>757.36057062332316</v>
      </c>
      <c r="O2797" s="5">
        <f ca="1">VLOOKUP(CONCATENATE($F2797," ",$G2797),AllocFactorMatrix,(O$4+1),FALSE)*$E2799</f>
        <v>667.33163469452529</v>
      </c>
      <c r="P2797" s="5">
        <f ca="1">VLOOKUP(CONCATENATE($F2797," ",$G2797),AllocFactorMatrix,(P$4+1),FALSE)*$E2799</f>
        <v>123.7104445000583</v>
      </c>
      <c r="Q2797" s="5">
        <f ca="1">VLOOKUP(CONCATENATE($F2797," ",$G2797),AllocFactorMatrix,(Q$4+1),FALSE)*$E2799</f>
        <v>56.210859497334937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849.85742042369202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449.03081832874267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180.800255529579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183.74339546606336</v>
      </c>
      <c r="AB2797" s="5">
        <f ca="1">VLOOKUP(CONCATENATE($F2797," ",$G2797),AllocFactorMatrix,(AB$4+1),FALSE)*$E2799</f>
        <v>3.2828358518377976</v>
      </c>
      <c r="AC2797" s="5">
        <f ca="1">VLOOKUP(CONCATENATE($F2797," ",$G2797),AllocFactorMatrix,(AC$4+1),FALSE)*$E2799</f>
        <v>70.986929312029332</v>
      </c>
      <c r="AD2797" s="5">
        <f ca="1">VLOOKUP(CONCATENATE($F2797," ",$G2797),AllocFactorMatrix,(AD$4+1),FALSE)*$E2799</f>
        <v>14.047733785297437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6762.1211086497988</v>
      </c>
      <c r="I2798" s="5">
        <f ca="1">VLOOKUP(CONCATENATE($F2798," ",$G2798),AllocFactorMatrix,(I$4+1),FALSE)*$E2799</f>
        <v>4831.5422423839682</v>
      </c>
      <c r="J2798" s="5">
        <f ca="1">VLOOKUP(CONCATENATE($F2798," ",$G2798),AllocFactorMatrix,(J$4+1),FALSE)*$E2799</f>
        <v>826.83597147692421</v>
      </c>
      <c r="K2798" s="5">
        <f ca="1">VLOOKUP(CONCATENATE($F2798," ",$G2798),AllocFactorMatrix,(K$4+1),FALSE)*$E2799</f>
        <v>238.08419609739011</v>
      </c>
      <c r="L2798" s="5">
        <f ca="1">VLOOKUP(CONCATENATE($F2798," ",$G2798),AllocFactorMatrix,(L$4+1),FALSE)*$E2799</f>
        <v>39.798848752644595</v>
      </c>
      <c r="M2798" s="5">
        <f ca="1">VLOOKUP(CONCATENATE($F2798," ",$G2798),AllocFactorMatrix,(M$4+1),FALSE)*$E2799</f>
        <v>6.2880272483426758</v>
      </c>
      <c r="N2798" s="5">
        <f t="shared" ca="1" si="1418"/>
        <v>284.17107209837741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11.410101607917861</v>
      </c>
      <c r="Q2798" s="5">
        <f ca="1">VLOOKUP(CONCATENATE($F2798," ",$G2798),AllocFactorMatrix,(Q$4+1),FALSE)*$E2799</f>
        <v>21.823963269179323</v>
      </c>
      <c r="R2798" s="5">
        <f ca="1">VLOOKUP(CONCATENATE($F2798," ",$G2798),AllocFactorMatrix,(R$4+1),FALSE)*$E2799</f>
        <v>3.8090382130479927</v>
      </c>
      <c r="S2798" s="5">
        <f t="shared" ca="1" si="1420"/>
        <v>81.470170429696239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6.7927867856947683</v>
      </c>
      <c r="V2798" s="5">
        <f ca="1">VLOOKUP(CONCATENATE($F2798," ",$G2798),AllocFactorMatrix,(V$4+1),FALSE)*$E2799</f>
        <v>32.111310635675061</v>
      </c>
      <c r="W2798" s="5">
        <f ca="1">VLOOKUP(CONCATENATE($F2798," ",$G2798),AllocFactorMatrix,(W$4+1),FALSE)*$E2799</f>
        <v>5.7156853085374788</v>
      </c>
      <c r="X2798" s="5">
        <f t="shared" ca="1" si="1421"/>
        <v>44.928761961411276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0.19264431970531898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0.34649215065356737</v>
      </c>
      <c r="AC2798" s="5">
        <f ca="1">VLOOKUP(CONCATENATE($F2798," ",$G2798),AllocFactorMatrix,(AC$4+1),FALSE)*$E2799</f>
        <v>533.26255725041847</v>
      </c>
      <c r="AD2798" s="5">
        <f ca="1">VLOOKUP(CONCATENATE($F2798," ",$G2798),AllocFactorMatrix,(AD$4+1),FALSE)*$E2799</f>
        <v>147.21141736409129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74755.000000000015</v>
      </c>
      <c r="I2799" s="5">
        <f ca="1">VLOOKUP(CONCATENATE($F2799," ",$G2799),AllocFactorMatrix,(I$4+1),FALSE)*$E2799</f>
        <v>42202.556212003648</v>
      </c>
      <c r="J2799" s="5">
        <f ca="1">VLOOKUP(CONCATENATE($F2799," ",$G2799),AllocFactorMatrix,(J$4+1),FALSE)*$E2799</f>
        <v>2692.3995290266953</v>
      </c>
      <c r="K2799" s="5">
        <f ca="1">VLOOKUP(CONCATENATE($F2799," ",$G2799),AllocFactorMatrix,(K$4+1),FALSE)*$E2799</f>
        <v>6818.2151985455557</v>
      </c>
      <c r="L2799" s="5">
        <f ca="1">VLOOKUP(CONCATENATE($F2799," ",$G2799),AllocFactorMatrix,(L$4+1),FALSE)*$E2799</f>
        <v>221.19865552012757</v>
      </c>
      <c r="M2799" s="5">
        <f ca="1">VLOOKUP(CONCATENATE($F2799," ",$G2799),AllocFactorMatrix,(M$4+1),FALSE)*$E2799</f>
        <v>17.446644637148797</v>
      </c>
      <c r="N2799" s="5">
        <f t="shared" ca="1" si="1418"/>
        <v>7056.860498702832</v>
      </c>
      <c r="O2799" s="5">
        <f ca="1">VLOOKUP(CONCATENATE($F2799," ",$G2799),AllocFactorMatrix,(O$4+1),FALSE)*$E2799</f>
        <v>5039.6827104521271</v>
      </c>
      <c r="P2799" s="5">
        <f ca="1">VLOOKUP(CONCATENATE($F2799," ",$G2799),AllocFactorMatrix,(P$4+1),FALSE)*$E2799</f>
        <v>847.89152623318591</v>
      </c>
      <c r="Q2799" s="5">
        <f ca="1">VLOOKUP(CONCATENATE($F2799," ",$G2799),AllocFactorMatrix,(Q$4+1),FALSE)*$E2799</f>
        <v>273.48960273587949</v>
      </c>
      <c r="R2799" s="5">
        <f ca="1">VLOOKUP(CONCATENATE($F2799," ",$G2799),AllocFactorMatrix,(R$4+1),FALSE)*$E2799</f>
        <v>15.194104585051209</v>
      </c>
      <c r="S2799" s="5">
        <f t="shared" ca="1" si="1420"/>
        <v>6176.2579440062427</v>
      </c>
      <c r="T2799" s="5">
        <f ca="1">VLOOKUP(CONCATENATE($F2799," ",$G2799),AllocFactorMatrix,(T$4+1),FALSE)*$E2799</f>
        <v>174.184072838189</v>
      </c>
      <c r="U2799" s="5">
        <f ca="1">VLOOKUP(CONCATENATE($F2799," ",$G2799),AllocFactorMatrix,(U$4+1),FALSE)*$E2799</f>
        <v>2647.9362584063051</v>
      </c>
      <c r="V2799" s="5">
        <f ca="1">VLOOKUP(CONCATENATE($F2799," ",$G2799),AllocFactorMatrix,(V$4+1),FALSE)*$E2799</f>
        <v>9594.9728091960314</v>
      </c>
      <c r="W2799" s="5">
        <f ca="1">VLOOKUP(CONCATENATE($F2799," ",$G2799),AllocFactorMatrix,(W$4+1),FALSE)*$E2799</f>
        <v>1754.6394760544192</v>
      </c>
      <c r="X2799" s="5">
        <f t="shared" ca="1" si="1421"/>
        <v>14171.732616494945</v>
      </c>
      <c r="Y2799" s="5">
        <f ca="1">VLOOKUP(CONCATENATE($F2799," ",$G2799),AllocFactorMatrix,(Y$4+1),FALSE)*$E2799</f>
        <v>1544.6834886800491</v>
      </c>
      <c r="Z2799" s="5">
        <f ca="1">VLOOKUP(CONCATENATE($F2799," ",$G2799),AllocFactorMatrix,(Z$4+1),FALSE)*$E2799</f>
        <v>22.645736603211901</v>
      </c>
      <c r="AA2799" s="5">
        <f t="shared" ca="1" si="1419"/>
        <v>1567.3292252832609</v>
      </c>
      <c r="AB2799" s="5">
        <f ca="1">VLOOKUP(CONCATENATE($F2799," ",$G2799),AllocFactorMatrix,(AB$4+1),FALSE)*$E2799</f>
        <v>20.934106476633911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176.40608451503931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2052.8152920265088</v>
      </c>
      <c r="I2800" s="5">
        <f ca="1">VLOOKUP(CONCATENATE($F2800," ",$G2800),AllocFactorMatrix,(I$4+1),FALSE)*$E2807</f>
        <v>1011.1818954020727</v>
      </c>
      <c r="J2800" s="5">
        <f ca="1">VLOOKUP(CONCATENATE($F2800," ",$G2800),AllocFactorMatrix,(J$4+1),FALSE)*$E2807</f>
        <v>49.986334269120903</v>
      </c>
      <c r="K2800" s="5">
        <f ca="1">VLOOKUP(CONCATENATE($F2800," ",$G2800),AllocFactorMatrix,(K$4+1),FALSE)*$E2807</f>
        <v>183.09707767171992</v>
      </c>
      <c r="L2800" s="5">
        <f ca="1">VLOOKUP(CONCATENATE($F2800," ",$G2800),AllocFactorMatrix,(L$4+1),FALSE)*$E2807</f>
        <v>5.7632459376552072</v>
      </c>
      <c r="M2800" s="5">
        <f ca="1">VLOOKUP(CONCATENATE($F2800," ",$G2800),AllocFactorMatrix,(M$4+1),FALSE)*$E2807</f>
        <v>0.54045876261224934</v>
      </c>
      <c r="N2800" s="5">
        <f t="shared" ca="1" si="1411"/>
        <v>189.40078237198736</v>
      </c>
      <c r="O2800" s="5">
        <f ca="1">VLOOKUP(CONCATENATE($F2800," ",$G2800),AllocFactorMatrix,(O$4+1),FALSE)*$E2807</f>
        <v>139.18226175161158</v>
      </c>
      <c r="P2800" s="5">
        <f ca="1">VLOOKUP(CONCATENATE($F2800," ",$G2800),AllocFactorMatrix,(P$4+1),FALSE)*$E2807</f>
        <v>25.933710293123795</v>
      </c>
      <c r="Q2800" s="5">
        <f ca="1">VLOOKUP(CONCATENATE($F2800," ",$G2800),AllocFactorMatrix,(Q$4+1),FALSE)*$E2807</f>
        <v>11.718960795764534</v>
      </c>
      <c r="R2800" s="5">
        <f ca="1">VLOOKUP(CONCATENATE($F2800," ",$G2800),AllocFactorMatrix,(R$4+1),FALSE)*$E2807</f>
        <v>0.52698856742597544</v>
      </c>
      <c r="S2800" s="5">
        <f ca="1">SUBTOTAL(9,O2800:R2800)</f>
        <v>177.36192140792588</v>
      </c>
      <c r="T2800" s="5">
        <f ca="1">VLOOKUP(CONCATENATE($F2800," ",$G2800),AllocFactorMatrix,(T$4+1),FALSE)*$E2807</f>
        <v>4.8619928959067042</v>
      </c>
      <c r="U2800" s="5">
        <f ca="1">VLOOKUP(CONCATENATE($F2800," ",$G2800),AllocFactorMatrix,(U$4+1),FALSE)*$E2807</f>
        <v>79.565685346203253</v>
      </c>
      <c r="V2800" s="5">
        <f ca="1">VLOOKUP(CONCATENATE($F2800," ",$G2800),AllocFactorMatrix,(V$4+1),FALSE)*$E2807</f>
        <v>420.50688272664894</v>
      </c>
      <c r="W2800" s="5">
        <f ca="1">VLOOKUP(CONCATENATE($F2800," ",$G2800),AllocFactorMatrix,(W$4+1),FALSE)*$E2807</f>
        <v>75.936573428374956</v>
      </c>
      <c r="X2800" s="5">
        <f ca="1">SUBTOTAL(9,T2800:W2800)</f>
        <v>580.8711343971338</v>
      </c>
      <c r="Y2800" s="5">
        <f ca="1">VLOOKUP(CONCATENATE($F2800," ",$G2800),AllocFactorMatrix,(Y$4+1),FALSE)*$E2807</f>
        <v>42.742651729434634</v>
      </c>
      <c r="Z2800" s="5">
        <f ca="1">VLOOKUP(CONCATENATE($F2800," ",$G2800),AllocFactorMatrix,(Z$4+1),FALSE)*$E2807</f>
        <v>0.71592307827594026</v>
      </c>
      <c r="AA2800" s="5">
        <f t="shared" ca="1" si="1412"/>
        <v>43.458574807710576</v>
      </c>
      <c r="AB2800" s="5">
        <f ca="1">VLOOKUP(CONCATENATE($F2800," ",$G2800),AllocFactorMatrix,(AB$4+1),FALSE)*$E2807</f>
        <v>0.55464937055721886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7.500613776976329</v>
      </c>
      <c r="I2801" s="5">
        <f ca="1">VLOOKUP(CONCATENATE($F2801," ",$G2801),AllocFactorMatrix,(I$4+1),FALSE)*$E2807</f>
        <v>3.6946747645252263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0.6690034259988713</v>
      </c>
      <c r="L2801" s="5">
        <f ca="1">VLOOKUP(CONCATENATE($F2801," ",$G2801),AllocFactorMatrix,(L$4+1),FALSE)*$E2807</f>
        <v>2.1057852622193594E-2</v>
      </c>
      <c r="M2801" s="5">
        <f ca="1">VLOOKUP(CONCATENATE($F2801," ",$G2801),AllocFactorMatrix,(M$4+1),FALSE)*$E2807</f>
        <v>1.97473803731031E-3</v>
      </c>
      <c r="N2801" s="5">
        <f t="shared" ca="1" si="1411"/>
        <v>0.69203601665837522</v>
      </c>
      <c r="O2801" s="5">
        <f ca="1">VLOOKUP(CONCATENATE($F2801," ",$G2801),AllocFactorMatrix,(O$4+1),FALSE)*$E2807</f>
        <v>0.50854667444253565</v>
      </c>
      <c r="P2801" s="5">
        <f ca="1">VLOOKUP(CONCATENATE($F2801," ",$G2801),AllocFactorMatrix,(P$4+1),FALSE)*$E2807</f>
        <v>9.4757061421094177E-2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1.9255203936259693E-3</v>
      </c>
      <c r="S2801" s="5">
        <f t="shared" ref="S2801:S2807" ca="1" si="1422">SUBTOTAL(9,O2801:R2801)</f>
        <v>0.64804820793691909</v>
      </c>
      <c r="T2801" s="5">
        <f ca="1">VLOOKUP(CONCATENATE($F2801," ",$G2801),AllocFactorMatrix,(T$4+1),FALSE)*$E2807</f>
        <v>1.7764837898590614E-2</v>
      </c>
      <c r="U2801" s="5">
        <f ca="1">VLOOKUP(CONCATENATE($F2801," ",$G2801),AllocFactorMatrix,(U$4+1),FALSE)*$E2807</f>
        <v>0.29071854540461467</v>
      </c>
      <c r="V2801" s="5">
        <f ca="1">VLOOKUP(CONCATENATE($F2801," ",$G2801),AllocFactorMatrix,(V$4+1),FALSE)*$E2807</f>
        <v>1.5364556812021957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2.1223974949085438</v>
      </c>
      <c r="Y2801" s="5">
        <f ca="1">VLOOKUP(CONCATENATE($F2801," ",$G2801),AllocFactorMatrix,(Y$4+1),FALSE)*$E2807</f>
        <v>0.15617387675917543</v>
      </c>
      <c r="Z2801" s="5">
        <f ca="1">VLOOKUP(CONCATENATE($F2801," ",$G2801),AllocFactorMatrix,(Z$4+1),FALSE)*$E2807</f>
        <v>2.6158527389333569E-3</v>
      </c>
      <c r="AA2801" s="5">
        <f t="shared" ca="1" si="1412"/>
        <v>0.15878972949810879</v>
      </c>
      <c r="AB2801" s="5">
        <f ca="1">VLOOKUP(CONCATENATE($F2801," ",$G2801),AllocFactorMatrix,(AB$4+1),FALSE)*$E2807</f>
        <v>2.026587938209398E-3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1.6498239160532304</v>
      </c>
      <c r="I2802" s="5">
        <f ca="1">VLOOKUP(CONCATENATE($F2802," ",$G2802),AllocFactorMatrix,(I$4+1),FALSE)*$E2807</f>
        <v>0.8032455337894977</v>
      </c>
      <c r="J2802" s="5">
        <f ca="1">VLOOKUP(CONCATENATE($F2802," ",$G2802),AllocFactorMatrix,(J$4+1),FALSE)*$E2807</f>
        <v>3.8765680230591522E-2</v>
      </c>
      <c r="K2802" s="5">
        <f ca="1">VLOOKUP(CONCATENATE($F2802," ",$G2802),AllocFactorMatrix,(K$4+1),FALSE)*$E2807</f>
        <v>0.14102764921610167</v>
      </c>
      <c r="L2802" s="5">
        <f ca="1">VLOOKUP(CONCATENATE($F2802," ",$G2802),AllocFactorMatrix,(L$4+1),FALSE)*$E2807</f>
        <v>4.3562113944714161E-3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0.14592640370118862</v>
      </c>
      <c r="O2802" s="5">
        <f ca="1">VLOOKUP(CONCATENATE($F2802," ",$G2802),AllocFactorMatrix,(O$4+1),FALSE)*$E2807</f>
        <v>0.10654859321884008</v>
      </c>
      <c r="P2802" s="5">
        <f ca="1">VLOOKUP(CONCATENATE($F2802," ",$G2802),AllocFactorMatrix,(P$4+1),FALSE)*$E2807</f>
        <v>1.9807259205802469E-2</v>
      </c>
      <c r="Q2802" s="5">
        <f ca="1">VLOOKUP(CONCATENATE($F2802," ",$G2802),AllocFactorMatrix,(Q$4+1),FALSE)*$E2807</f>
        <v>1.1785555238586466E-2</v>
      </c>
      <c r="R2802" s="5">
        <f ca="1">VLOOKUP(CONCATENATE($F2802," ",$G2802),AllocFactorMatrix,(R$4+1),FALSE)*$E2807</f>
        <v>0</v>
      </c>
      <c r="S2802" s="5">
        <f t="shared" ca="1" si="1422"/>
        <v>0.13814140766322902</v>
      </c>
      <c r="T2802" s="5">
        <f ca="1">VLOOKUP(CONCATENATE($F2802," ",$G2802),AllocFactorMatrix,(T$4+1),FALSE)*$E2807</f>
        <v>3.7204939256171576E-3</v>
      </c>
      <c r="U2802" s="5">
        <f ca="1">VLOOKUP(CONCATENATE($F2802," ",$G2802),AllocFactorMatrix,(U$4+1),FALSE)*$E2807</f>
        <v>6.0906609758494552E-2</v>
      </c>
      <c r="V2802" s="5">
        <f ca="1">VLOOKUP(CONCATENATE($F2802," ",$G2802),AllocFactorMatrix,(V$4+1),FALSE)*$E2807</f>
        <v>0.42431704928739128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3.2068004945891675E-2</v>
      </c>
      <c r="Z2802" s="5">
        <f ca="1">VLOOKUP(CONCATENATE($F2802," ",$G2802),AllocFactorMatrix,(Z$4+1),FALSE)*$E2807</f>
        <v>5.345745136729925E-4</v>
      </c>
      <c r="AA2802" s="5">
        <f t="shared" ca="1" si="1412"/>
        <v>3.2602579459564671E-2</v>
      </c>
      <c r="AB2802" s="5">
        <f ca="1">VLOOKUP(CONCATENATE($F2802," ",$G2802),AllocFactorMatrix,(AB$4+1),FALSE)*$E2807</f>
        <v>4.2822452944841539E-4</v>
      </c>
      <c r="AC2802" s="5">
        <f ca="1">VLOOKUP(CONCATENATE($F2802," ",$G2802),AllocFactorMatrix,(AC$4+1),FALSE)*$E2807</f>
        <v>1.4560549453948241E-3</v>
      </c>
      <c r="AD2802" s="5">
        <f ca="1">VLOOKUP(CONCATENATE($F2802," ",$G2802),AllocFactorMatrix,(AD$4+1),FALSE)*$E2807</f>
        <v>3.1387876281267784E-4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1057.0396724247994</v>
      </c>
      <c r="I2803" s="5">
        <f ca="1">VLOOKUP(CONCATENATE($F2803," ",$G2803),AllocFactorMatrix,(I$4+1),FALSE)*$E2807</f>
        <v>706.46469638097494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120.91761726262453</v>
      </c>
      <c r="L2803" s="5">
        <f ca="1">VLOOKUP(CONCATENATE($F2803," ",$G2803),AllocFactorMatrix,(L$4+1),FALSE)*$E2807</f>
        <v>3.7369835602015642</v>
      </c>
      <c r="M2803" s="5">
        <f ca="1">VLOOKUP(CONCATENATE($F2803," ",$G2803),AllocFactorMatrix,(M$4+1),FALSE)*$E2807</f>
        <v>0</v>
      </c>
      <c r="N2803" s="5">
        <f t="shared" ca="1" si="1411"/>
        <v>124.6546008228261</v>
      </c>
      <c r="O2803" s="5">
        <f ca="1">VLOOKUP(CONCATENATE($F2803," ",$G2803),AllocFactorMatrix,(O$4+1),FALSE)*$E2807</f>
        <v>90.667078354576446</v>
      </c>
      <c r="P2803" s="5">
        <f ca="1">VLOOKUP(CONCATENATE($F2803," ",$G2803),AllocFactorMatrix,(P$4+1),FALSE)*$E2807</f>
        <v>16.886749444891809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107.55382779946825</v>
      </c>
      <c r="T2803" s="5">
        <f ca="1">VLOOKUP(CONCATENATE($F2803," ",$G2803),AllocFactorMatrix,(T$4+1),FALSE)*$E2807</f>
        <v>3.2322254694675654</v>
      </c>
      <c r="U2803" s="5">
        <f ca="1">VLOOKUP(CONCATENATE($F2803," ",$G2803),AllocFactorMatrix,(U$4+1),FALSE)*$E2807</f>
        <v>52.128482793707931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55.360708263175496</v>
      </c>
      <c r="Y2803" s="5">
        <f ca="1">VLOOKUP(CONCATENATE($F2803," ",$G2803),AllocFactorMatrix,(Y$4+1),FALSE)*$E2807</f>
        <v>27.340290785253856</v>
      </c>
      <c r="Z2803" s="5">
        <f ca="1">VLOOKUP(CONCATENATE($F2803," ",$G2803),AllocFactorMatrix,(Z$4+1),FALSE)*$E2807</f>
        <v>0.45614307421382605</v>
      </c>
      <c r="AA2803" s="5">
        <f t="shared" ca="1" si="1412"/>
        <v>27.796433859467683</v>
      </c>
      <c r="AB2803" s="5">
        <f ca="1">VLOOKUP(CONCATENATE($F2803," ",$G2803),AllocFactorMatrix,(AB$4+1),FALSE)*$E2807</f>
        <v>0.36955232044824776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0.27291653511556019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436.25327397704228</v>
      </c>
      <c r="I2804" s="5">
        <f ca="1">VLOOKUP(CONCATENATE($F2804," ",$G2804),AllocFactorMatrix,(I$4+1),FALSE)*$E2807</f>
        <v>326.18720621954367</v>
      </c>
      <c r="J2804" s="5">
        <f ca="1">VLOOKUP(CONCATENATE($F2804," ",$G2804),AllocFactorMatrix,(J$4+1),FALSE)*$E2807</f>
        <v>15.725589170763161</v>
      </c>
      <c r="K2804" s="5">
        <f ca="1">VLOOKUP(CONCATENATE($F2804," ",$G2804),AllocFactorMatrix,(K$4+1),FALSE)*$E2807</f>
        <v>47.45065596977819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47.45065596977819</v>
      </c>
      <c r="O2804" s="5">
        <f ca="1">VLOOKUP(CONCATENATE($F2804," ",$G2804),AllocFactorMatrix,(O$4+1),FALSE)*$E2807</f>
        <v>30.23574267319071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30.23574267319071</v>
      </c>
      <c r="T2804" s="5">
        <f ca="1">VLOOKUP(CONCATENATE($F2804," ",$G2804),AllocFactorMatrix,(T$4+1),FALSE)*$E2807</f>
        <v>0.81751105133413537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0.81751105133413537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0.11572751724875234</v>
      </c>
      <c r="AC2804" s="5">
        <f ca="1">VLOOKUP(CONCATENATE($F2804," ",$G2804),AllocFactorMatrix,(AC$4+1),FALSE)*$E2807</f>
        <v>3.9293943164307152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202.77758415642043</v>
      </c>
      <c r="J2805" s="5">
        <f ca="1">VLOOKUP(CONCATENATE($F2805," ",$G2805),AllocFactorMatrix,(J$4+1),FALSE)*$E2807</f>
        <v>13.141297760460755</v>
      </c>
      <c r="K2805" s="5">
        <f ca="1">VLOOKUP(CONCATENATE($F2805," ",$G2805),AllocFactorMatrix,(K$4+1),FALSE)*$E2807</f>
        <v>44.090478552052708</v>
      </c>
      <c r="L2805" s="5">
        <f ca="1">VLOOKUP(CONCATENATE($F2805," ",$G2805),AllocFactorMatrix,(L$4+1),FALSE)*$E2807</f>
        <v>1.4012955040616275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45.620957120150152</v>
      </c>
      <c r="O2805" s="5">
        <f ca="1">VLOOKUP(CONCATENATE($F2805," ",$G2805),AllocFactorMatrix,(O$4+1),FALSE)*$E2807</f>
        <v>40.197904501765066</v>
      </c>
      <c r="P2805" s="5">
        <f ca="1">VLOOKUP(CONCATENATE($F2805," ",$G2805),AllocFactorMatrix,(P$4+1),FALSE)*$E2807</f>
        <v>7.4519180199821085</v>
      </c>
      <c r="Q2805" s="5">
        <f ca="1">VLOOKUP(CONCATENATE($F2805," ",$G2805),AllocFactorMatrix,(Q$4+1),FALSE)*$E2807</f>
        <v>3.3859608095311247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51.192668907335772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27.048167680213073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29.13549432313221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10.890824033839801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11.068109287454797</v>
      </c>
      <c r="AB2805" s="5">
        <f ca="1">VLOOKUP(CONCATENATE($F2805," ",$G2805),AllocFactorMatrix,(AB$4+1),FALSE)*$E2807</f>
        <v>0.19774743951341853</v>
      </c>
      <c r="AC2805" s="5">
        <f ca="1">VLOOKUP(CONCATENATE($F2805," ",$G2805),AllocFactorMatrix,(AC$4+1),FALSE)*$E2807</f>
        <v>4.2760235795875605</v>
      </c>
      <c r="AD2805" s="5">
        <f ca="1">VLOOKUP(CONCATENATE($F2805," ",$G2805),AllocFactorMatrix,(AD$4+1),FALSE)*$E2807</f>
        <v>0.84619015765091776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407.32835733061387</v>
      </c>
      <c r="I2806" s="5">
        <f ca="1">VLOOKUP(CONCATENATE($F2806," ",$G2806),AllocFactorMatrix,(I$4+1),FALSE)*$E2807</f>
        <v>291.03651551675483</v>
      </c>
      <c r="J2806" s="5">
        <f ca="1">VLOOKUP(CONCATENATE($F2806," ",$G2806),AllocFactorMatrix,(J$4+1),FALSE)*$E2807</f>
        <v>49.805931102409062</v>
      </c>
      <c r="K2806" s="5">
        <f ca="1">VLOOKUP(CONCATENATE($F2806," ",$G2806),AllocFactorMatrix,(K$4+1),FALSE)*$E2807</f>
        <v>14.34142378471738</v>
      </c>
      <c r="L2806" s="5">
        <f ca="1">VLOOKUP(CONCATENATE($F2806," ",$G2806),AllocFactorMatrix,(L$4+1),FALSE)*$E2807</f>
        <v>2.3973542362806315</v>
      </c>
      <c r="M2806" s="5">
        <f ca="1">VLOOKUP(CONCATENATE($F2806," ",$G2806),AllocFactorMatrix,(M$4+1),FALSE)*$E2807</f>
        <v>0.37877047286853149</v>
      </c>
      <c r="N2806" s="5">
        <f t="shared" ca="1" si="1411"/>
        <v>17.117548493866543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0.68730770571137889</v>
      </c>
      <c r="Q2806" s="5">
        <f ca="1">VLOOKUP(CONCATENATE($F2806," ",$G2806),AllocFactorMatrix,(Q$4+1),FALSE)*$E2807</f>
        <v>1.3146051314442444</v>
      </c>
      <c r="R2806" s="5">
        <f ca="1">VLOOKUP(CONCATENATE($F2806," ",$G2806),AllocFactorMatrix,(R$4+1),FALSE)*$E2807</f>
        <v>0.22944417193973798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0.40917555877176837</v>
      </c>
      <c r="V2806" s="5">
        <f ca="1">VLOOKUP(CONCATENATE($F2806," ",$G2806),AllocFactorMatrix,(V$4+1),FALSE)*$E2807</f>
        <v>1.9342817442638591</v>
      </c>
      <c r="W2806" s="5">
        <f ca="1">VLOOKUP(CONCATENATE($F2806," ",$G2806),AllocFactorMatrix,(W$4+1),FALSE)*$E2807</f>
        <v>0.34429444109884649</v>
      </c>
      <c r="X2806" s="5">
        <f t="shared" ca="1" si="1423"/>
        <v>2.7063636561064137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1.1604272244439186E-2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2.0871569184576468E-2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8.8675407984817483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4503</v>
      </c>
      <c r="I2807" s="5">
        <f ca="1">VLOOKUP(CONCATENATE($F2807," ",$G2807),AllocFactorMatrix,(I$4+1),FALSE)*$E2807</f>
        <v>2542.1458179740812</v>
      </c>
      <c r="J2807" s="5">
        <f ca="1">VLOOKUP(CONCATENATE($F2807," ",$G2807),AllocFactorMatrix,(J$4+1),FALSE)*$E2807</f>
        <v>162.1814604937089</v>
      </c>
      <c r="K2807" s="5">
        <f ca="1">VLOOKUP(CONCATENATE($F2807," ",$G2807),AllocFactorMatrix,(K$4+1),FALSE)*$E2807</f>
        <v>410.70728431610775</v>
      </c>
      <c r="L2807" s="5">
        <f ca="1">VLOOKUP(CONCATENATE($F2807," ",$G2807),AllocFactorMatrix,(L$4+1),FALSE)*$E2807</f>
        <v>13.324293302215699</v>
      </c>
      <c r="M2807" s="5">
        <f ca="1">VLOOKUP(CONCATENATE($F2807," ",$G2807),AllocFactorMatrix,(M$4+1),FALSE)*$E2807</f>
        <v>1.0509295806445191</v>
      </c>
      <c r="N2807" s="5">
        <f t="shared" ca="1" si="1411"/>
        <v>425.08250719896796</v>
      </c>
      <c r="O2807" s="5">
        <f ca="1">VLOOKUP(CONCATENATE($F2807," ",$G2807),AllocFactorMatrix,(O$4+1),FALSE)*$E2807</f>
        <v>303.5742257396285</v>
      </c>
      <c r="P2807" s="5">
        <f ca="1">VLOOKUP(CONCATENATE($F2807," ",$G2807),AllocFactorMatrix,(P$4+1),FALSE)*$E2807</f>
        <v>51.074249784335983</v>
      </c>
      <c r="Q2807" s="5">
        <f ca="1">VLOOKUP(CONCATENATE($F2807," ",$G2807),AllocFactorMatrix,(Q$4+1),FALSE)*$E2807</f>
        <v>16.474131243658153</v>
      </c>
      <c r="R2807" s="5">
        <f ca="1">VLOOKUP(CONCATENATE($F2807," ",$G2807),AllocFactorMatrix,(R$4+1),FALSE)*$E2807</f>
        <v>0.91524383581680946</v>
      </c>
      <c r="S2807" s="5">
        <f t="shared" ca="1" si="1422"/>
        <v>372.03785060343944</v>
      </c>
      <c r="T2807" s="5">
        <f ca="1">VLOOKUP(CONCATENATE($F2807," ",$G2807),AllocFactorMatrix,(T$4+1),FALSE)*$E2807</f>
        <v>10.492286535888772</v>
      </c>
      <c r="U2807" s="5">
        <f ca="1">VLOOKUP(CONCATENATE($F2807," ",$G2807),AllocFactorMatrix,(U$4+1),FALSE)*$E2807</f>
        <v>159.50313653405914</v>
      </c>
      <c r="V2807" s="5">
        <f ca="1">VLOOKUP(CONCATENATE($F2807," ",$G2807),AllocFactorMatrix,(V$4+1),FALSE)*$E2807</f>
        <v>577.97020346210593</v>
      </c>
      <c r="W2807" s="5">
        <f ca="1">VLOOKUP(CONCATENATE($F2807," ",$G2807),AllocFactorMatrix,(W$4+1),FALSE)*$E2807</f>
        <v>105.69382062300916</v>
      </c>
      <c r="X2807" s="5">
        <f t="shared" ca="1" si="1423"/>
        <v>853.65944715506305</v>
      </c>
      <c r="Y2807" s="5">
        <f ca="1">VLOOKUP(CONCATENATE($F2807," ",$G2807),AllocFactorMatrix,(Y$4+1),FALSE)*$E2807</f>
        <v>93.046749374975064</v>
      </c>
      <c r="Z2807" s="5">
        <f ca="1">VLOOKUP(CONCATENATE($F2807," ",$G2807),AllocFactorMatrix,(Z$4+1),FALSE)*$E2807</f>
        <v>1.3641061056018084</v>
      </c>
      <c r="AA2807" s="5">
        <f t="shared" ca="1" si="1412"/>
        <v>94.41085548057687</v>
      </c>
      <c r="AB2807" s="5">
        <f ca="1">VLOOKUP(CONCATENATE($F2807," ",$G2807),AllocFactorMatrix,(AB$4+1),FALSE)*$E2807</f>
        <v>1.2610030294198717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10.626133349892608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-178670.15015384887</v>
      </c>
      <c r="I2808" s="5">
        <f ca="1">VLOOKUP(CONCATENATE($F2808," ",$G2808),AllocFactorMatrix,(I$4+1),FALSE)*$E2815</f>
        <v>-88009.876868166277</v>
      </c>
      <c r="J2808" s="5">
        <f ca="1">VLOOKUP(CONCATENATE($F2808," ",$G2808),AllocFactorMatrix,(J$4+1),FALSE)*$E2815</f>
        <v>-4350.6426925959313</v>
      </c>
      <c r="K2808" s="5">
        <f ca="1">VLOOKUP(CONCATENATE($F2808," ",$G2808),AllocFactorMatrix,(K$4+1),FALSE)*$E2815</f>
        <v>-15936.154844229735</v>
      </c>
      <c r="L2808" s="5">
        <f ca="1">VLOOKUP(CONCATENATE($F2808," ",$G2808),AllocFactorMatrix,(L$4+1),FALSE)*$E2815</f>
        <v>-501.61357480822892</v>
      </c>
      <c r="M2808" s="5">
        <f ca="1">VLOOKUP(CONCATENATE($F2808," ",$G2808),AllocFactorMatrix,(M$4+1),FALSE)*$E2815</f>
        <v>-47.039715966148883</v>
      </c>
      <c r="N2808" s="5">
        <f t="shared" ca="1" si="1411"/>
        <v>-16484.808135004114</v>
      </c>
      <c r="O2808" s="5">
        <f ca="1">VLOOKUP(CONCATENATE($F2808," ",$G2808),AllocFactorMatrix,(O$4+1),FALSE)*$E2815</f>
        <v>-12113.956722021347</v>
      </c>
      <c r="P2808" s="5">
        <f ca="1">VLOOKUP(CONCATENATE($F2808," ",$G2808),AllocFactorMatrix,(P$4+1),FALSE)*$E2815</f>
        <v>-2257.1830646997196</v>
      </c>
      <c r="Q2808" s="5">
        <f ca="1">VLOOKUP(CONCATENATE($F2808," ",$G2808),AllocFactorMatrix,(Q$4+1),FALSE)*$E2815</f>
        <v>-1019.9789981880549</v>
      </c>
      <c r="R2808" s="5">
        <f ca="1">VLOOKUP(CONCATENATE($F2808," ",$G2808),AllocFactorMatrix,(R$4+1),FALSE)*$E2815</f>
        <v>-45.867315406838294</v>
      </c>
      <c r="S2808" s="5">
        <f ca="1">SUBTOTAL(9,O2808:R2808)</f>
        <v>-15436.986100315959</v>
      </c>
      <c r="T2808" s="5">
        <f ca="1">VLOOKUP(CONCATENATE($F2808," ",$G2808),AllocFactorMatrix,(T$4+1),FALSE)*$E2815</f>
        <v>-423.17153624719765</v>
      </c>
      <c r="U2808" s="5">
        <f ca="1">VLOOKUP(CONCATENATE($F2808," ",$G2808),AllocFactorMatrix,(U$4+1),FALSE)*$E2815</f>
        <v>-6925.1300899391636</v>
      </c>
      <c r="V2808" s="5">
        <f ca="1">VLOOKUP(CONCATENATE($F2808," ",$G2808),AllocFactorMatrix,(V$4+1),FALSE)*$E2815</f>
        <v>-36599.507110709441</v>
      </c>
      <c r="W2808" s="5">
        <f ca="1">VLOOKUP(CONCATENATE($F2808," ",$G2808),AllocFactorMatrix,(W$4+1),FALSE)*$E2815</f>
        <v>-6609.2643743036388</v>
      </c>
      <c r="X2808" s="5">
        <f ca="1">SUBTOTAL(9,T2808:W2808)</f>
        <v>-50557.073111199439</v>
      </c>
      <c r="Y2808" s="5">
        <f ca="1">VLOOKUP(CONCATENATE($F2808," ",$G2808),AllocFactorMatrix,(Y$4+1),FALSE)*$E2815</f>
        <v>-3720.1768868999329</v>
      </c>
      <c r="Z2808" s="5">
        <f ca="1">VLOOKUP(CONCATENATE($F2808," ",$G2808),AllocFactorMatrix,(Z$4+1),FALSE)*$E2815</f>
        <v>-62.311540834194126</v>
      </c>
      <c r="AA2808" s="5">
        <f t="shared" ca="1" si="1412"/>
        <v>-3782.4884277341271</v>
      </c>
      <c r="AB2808" s="5">
        <f ca="1">VLOOKUP(CONCATENATE($F2808," ",$G2808),AllocFactorMatrix,(AB$4+1),FALSE)*$E2815</f>
        <v>-48.274818833002122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-321.57208566762466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-58.2278118449997</v>
      </c>
      <c r="L2809" s="5">
        <f ca="1">VLOOKUP(CONCATENATE($F2809," ",$G2809),AllocFactorMatrix,(L$4+1),FALSE)*$E2815</f>
        <v>-1.8328047849890843</v>
      </c>
      <c r="M2809" s="5">
        <f ca="1">VLOOKUP(CONCATENATE($F2809," ",$G2809),AllocFactorMatrix,(M$4+1),FALSE)*$E2815</f>
        <v>-0.17187456806815024</v>
      </c>
      <c r="N2809" s="5">
        <f t="shared" ca="1" si="1411"/>
        <v>-60.232491198056934</v>
      </c>
      <c r="O2809" s="5">
        <f ca="1">VLOOKUP(CONCATENATE($F2809," ",$G2809),AllocFactorMatrix,(O$4+1),FALSE)*$E2815</f>
        <v>-44.262194965037807</v>
      </c>
      <c r="P2809" s="5">
        <f ca="1">VLOOKUP(CONCATENATE($F2809," ",$G2809),AllocFactorMatrix,(P$4+1),FALSE)*$E2815</f>
        <v>-8.2473364544800702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-56.403940027511652</v>
      </c>
      <c r="T2809" s="5">
        <f ca="1">VLOOKUP(CONCATENATE($F2809," ",$G2809),AllocFactorMatrix,(T$4+1),FALSE)*$E2815</f>
        <v>-1.5461918406047135</v>
      </c>
      <c r="U2809" s="5">
        <f ca="1">VLOOKUP(CONCATENATE($F2809," ",$G2809),AllocFactorMatrix,(U$4+1),FALSE)*$E2815</f>
        <v>-25.303166028480792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-13.592849838489137</v>
      </c>
      <c r="Z2809" s="5">
        <f ca="1">VLOOKUP(CONCATENATE($F2809," ",$G2809),AllocFactorMatrix,(Z$4+1),FALSE)*$E2815</f>
        <v>-0.22767503898716299</v>
      </c>
      <c r="AA2809" s="5">
        <f t="shared" ca="1" si="1412"/>
        <v>-13.8205248774763</v>
      </c>
      <c r="AB2809" s="5">
        <f ca="1">VLOOKUP(CONCATENATE($F2809," ",$G2809),AllocFactorMatrix,(AB$4+1),FALSE)*$E2815</f>
        <v>-0.17638740934280625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-143.59513393805875</v>
      </c>
      <c r="I2810" s="5">
        <f ca="1">VLOOKUP(CONCATENATE($F2810," ",$G2810),AllocFactorMatrix,(I$4+1),FALSE)*$E2815</f>
        <v>-69.911794154115626</v>
      </c>
      <c r="J2810" s="5">
        <f ca="1">VLOOKUP(CONCATENATE($F2810," ",$G2810),AllocFactorMatrix,(J$4+1),FALSE)*$E2815</f>
        <v>-3.3740346413623836</v>
      </c>
      <c r="K2810" s="5">
        <f ca="1">VLOOKUP(CONCATENATE($F2810," ",$G2810),AllocFactorMatrix,(K$4+1),FALSE)*$E2815</f>
        <v>-12.274573050559598</v>
      </c>
      <c r="L2810" s="5">
        <f ca="1">VLOOKUP(CONCATENATE($F2810," ",$G2810),AllocFactorMatrix,(L$4+1),FALSE)*$E2815</f>
        <v>-0.37915001265591919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-12.700944192092395</v>
      </c>
      <c r="O2810" s="5">
        <f ca="1">VLOOKUP(CONCATENATE($F2810," ",$G2810),AllocFactorMatrix,(O$4+1),FALSE)*$E2815</f>
        <v>-9.2736317890044671</v>
      </c>
      <c r="P2810" s="5">
        <f ca="1">VLOOKUP(CONCATENATE($F2810," ",$G2810),AllocFactorMatrix,(P$4+1),FALSE)*$E2815</f>
        <v>-1.7239573332208171</v>
      </c>
      <c r="Q2810" s="5">
        <f ca="1">VLOOKUP(CONCATENATE($F2810," ",$G2810),AllocFactorMatrix,(Q$4+1),FALSE)*$E2815</f>
        <v>-1.0257751548830201</v>
      </c>
      <c r="R2810" s="5">
        <f ca="1">VLOOKUP(CONCATENATE($F2810," ",$G2810),AllocFactorMatrix,(R$4+1),FALSE)*$E2815</f>
        <v>0</v>
      </c>
      <c r="S2810" s="5">
        <f t="shared" ca="1" si="1424"/>
        <v>-12.023364277108303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-5.30110680351049</v>
      </c>
      <c r="V2810" s="5">
        <f ca="1">VLOOKUP(CONCATENATE($F2810," ",$G2810),AllocFactorMatrix,(V$4+1),FALSE)*$E2815</f>
        <v>-36.931131214525898</v>
      </c>
      <c r="W2810" s="5">
        <f ca="1">VLOOKUP(CONCATENATE($F2810," ",$G2810),AllocFactorMatrix,(W$4+1),FALSE)*$E2815</f>
        <v>0</v>
      </c>
      <c r="X2810" s="5">
        <f t="shared" ca="1" si="1425"/>
        <v>-42.55605731679087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-4.6527570696380471E-2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-3.7271225167355024E-2</v>
      </c>
      <c r="AC2810" s="5">
        <f ca="1">VLOOKUP(CONCATENATE($F2810," ",$G2810),AllocFactorMatrix,(AC$4+1),FALSE)*$E2815</f>
        <v>-0.12673013336193911</v>
      </c>
      <c r="AD2810" s="5">
        <f ca="1">VLOOKUP(CONCATENATE($F2810," ",$G2810),AllocFactorMatrix,(AD$4+1),FALSE)*$E2815</f>
        <v>-2.7318953585192443E-2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-92001.183800746585</v>
      </c>
      <c r="I2811" s="5">
        <f ca="1">VLOOKUP(CONCATENATE($F2811," ",$G2811),AllocFactorMatrix,(I$4+1),FALSE)*$E2815</f>
        <v>-61488.315033046856</v>
      </c>
      <c r="J2811" s="5">
        <f ca="1">VLOOKUP(CONCATENATE($F2811," ",$G2811),AllocFactorMatrix,(J$4+1),FALSE)*$E2815</f>
        <v>-2898.3986531401447</v>
      </c>
      <c r="K2811" s="5">
        <f ca="1">VLOOKUP(CONCATENATE($F2811," ",$G2811),AllocFactorMatrix,(K$4+1),FALSE)*$E2815</f>
        <v>-10524.26339401985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-10849.517895200299</v>
      </c>
      <c r="O2811" s="5">
        <f ca="1">VLOOKUP(CONCATENATE($F2811," ",$G2811),AllocFactorMatrix,(O$4+1),FALSE)*$E2815</f>
        <v>-7891.3580615580122</v>
      </c>
      <c r="P2811" s="5">
        <f ca="1">VLOOKUP(CONCATENATE($F2811," ",$G2811),AllocFactorMatrix,(P$4+1),FALSE)*$E2815</f>
        <v>-1469.7659700063662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-9361.124031564379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-4537.0881073521596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-4818.4101591724002</v>
      </c>
      <c r="Y2811" s="5">
        <f ca="1">VLOOKUP(CONCATENATE($F2811," ",$G2811),AllocFactorMatrix,(Y$4+1),FALSE)*$E2815</f>
        <v>-2379.6071077729075</v>
      </c>
      <c r="Z2811" s="5">
        <f ca="1">VLOOKUP(CONCATENATE($F2811," ",$G2811),AllocFactorMatrix,(Z$4+1),FALSE)*$E2815</f>
        <v>-39.701161559921829</v>
      </c>
      <c r="AA2811" s="5">
        <f t="shared" ca="1" si="1412"/>
        <v>-2419.3082693328292</v>
      </c>
      <c r="AB2811" s="5">
        <f ca="1">VLOOKUP(CONCATENATE($F2811," ",$G2811),AllocFactorMatrix,(AB$4+1),FALSE)*$E2815</f>
        <v>-32.16459310326448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-23.753738827826123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-37970.0201325175</v>
      </c>
      <c r="I2812" s="5">
        <f ca="1">VLOOKUP(CONCATENATE($F2812," ",$G2812),AllocFactorMatrix,(I$4+1),FALSE)*$E2815</f>
        <v>-28390.239170508747</v>
      </c>
      <c r="J2812" s="5">
        <f ca="1">VLOOKUP(CONCATENATE($F2812," ",$G2812),AllocFactorMatrix,(J$4+1),FALSE)*$E2815</f>
        <v>-1368.7024786454638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-71.15341690099541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-71.15341690099541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-10.072534515930382</v>
      </c>
      <c r="AC2812" s="5">
        <f ca="1">VLOOKUP(CONCATENATE($F2812," ",$G2812),AllocFactorMatrix,(AC$4+1),FALSE)*$E2815</f>
        <v>-342.00128733320554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-47035.730030489474</v>
      </c>
      <c r="I2813" s="5">
        <f ca="1">VLOOKUP(CONCATENATE($F2813," ",$G2813),AllocFactorMatrix,(I$4+1),FALSE)*$E2815</f>
        <v>-17649.080046211246</v>
      </c>
      <c r="J2813" s="5">
        <f ca="1">VLOOKUP(CONCATENATE($F2813," ",$G2813),AllocFactorMatrix,(J$4+1),FALSE)*$E2815</f>
        <v>-1143.7744317269248</v>
      </c>
      <c r="K2813" s="5">
        <f ca="1">VLOOKUP(CONCATENATE($F2813," ",$G2813),AllocFactorMatrix,(K$4+1),FALSE)*$E2815</f>
        <v>-3837.4872078596068</v>
      </c>
      <c r="L2813" s="5">
        <f ca="1">VLOOKUP(CONCATENATE($F2813," ",$G2813),AllocFactorMatrix,(L$4+1),FALSE)*$E2815</f>
        <v>-121.96405545744115</v>
      </c>
      <c r="M2813" s="5">
        <f ca="1">VLOOKUP(CONCATENATE($F2813," ",$G2813),AllocFactorMatrix,(M$4+1),FALSE)*$E2815</f>
        <v>-11.243660127759249</v>
      </c>
      <c r="N2813" s="5">
        <f t="shared" ca="1" si="1411"/>
        <v>-3970.694923444807</v>
      </c>
      <c r="O2813" s="5">
        <f ca="1">VLOOKUP(CONCATENATE($F2813," ",$G2813),AllocFactorMatrix,(O$4+1),FALSE)*$E2815</f>
        <v>-3498.6906328578229</v>
      </c>
      <c r="P2813" s="5">
        <f ca="1">VLOOKUP(CONCATENATE($F2813," ",$G2813),AllocFactorMatrix,(P$4+1),FALSE)*$E2815</f>
        <v>-648.58992269587122</v>
      </c>
      <c r="Q2813" s="5">
        <f ca="1">VLOOKUP(CONCATENATE($F2813," ",$G2813),AllocFactorMatrix,(Q$4+1),FALSE)*$E2815</f>
        <v>-294.70265961276829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-4455.6380089221584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-2354.181693589871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-2535.855595844529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-947.90075511585553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-963.33106830890711</v>
      </c>
      <c r="AB2813" s="5">
        <f ca="1">VLOOKUP(CONCATENATE($F2813," ",$G2813),AllocFactorMatrix,(AB$4+1),FALSE)*$E2815</f>
        <v>-17.211273146510344</v>
      </c>
      <c r="AC2813" s="5">
        <f ca="1">VLOOKUP(CONCATENATE($F2813," ",$G2813),AllocFactorMatrix,(AC$4+1),FALSE)*$E2815</f>
        <v>-372.17073449998537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-35452.492510583659</v>
      </c>
      <c r="I2814" s="5">
        <f ca="1">VLOOKUP(CONCATENATE($F2814," ",$G2814),AllocFactorMatrix,(I$4+1),FALSE)*$E2815</f>
        <v>-25330.841079373677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-1248.229371141271</v>
      </c>
      <c r="L2814" s="5">
        <f ca="1">VLOOKUP(CONCATENATE($F2814," ",$G2814),AllocFactorMatrix,(L$4+1),FALSE)*$E2815</f>
        <v>-208.6576629821281</v>
      </c>
      <c r="M2814" s="5">
        <f ca="1">VLOOKUP(CONCATENATE($F2814," ",$G2814),AllocFactorMatrix,(M$4+1),FALSE)*$E2815</f>
        <v>-32.966910137568746</v>
      </c>
      <c r="N2814" s="5">
        <f t="shared" ca="1" si="1411"/>
        <v>-1489.8539442609679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-59.820954889770789</v>
      </c>
      <c r="Q2814" s="5">
        <f ca="1">VLOOKUP(CONCATENATE($F2814," ",$G2814),AllocFactorMatrix,(Q$4+1),FALSE)*$E2815</f>
        <v>-114.41881651041903</v>
      </c>
      <c r="R2814" s="5">
        <f ca="1">VLOOKUP(CONCATENATE($F2814," ",$G2814),AllocFactorMatrix,(R$4+1),FALSE)*$E2815</f>
        <v>-19.970050306829613</v>
      </c>
      <c r="S2814" s="5">
        <f t="shared" ca="1" si="1424"/>
        <v>-427.13233918572831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-35.613266721559867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-29.966232094627252</v>
      </c>
      <c r="X2814" s="5">
        <f t="shared" ca="1" si="1425"/>
        <v>-235.55280530383348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-1.0099968917774977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-1.8165913000742431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-771.80097601282648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-391926</v>
      </c>
      <c r="I2815" s="5">
        <f ca="1">VLOOKUP(CONCATENATE($F2815," ",$G2815),AllocFactorMatrix,(I$4+1),FALSE)*$E2815</f>
        <v>-221259.83607712851</v>
      </c>
      <c r="J2815" s="5">
        <f ca="1">VLOOKUP(CONCATENATE($F2815," ",$G2815),AllocFactorMatrix,(J$4+1),FALSE)*$E2815</f>
        <v>-14115.729754709604</v>
      </c>
      <c r="K2815" s="5">
        <f ca="1">VLOOKUP(CONCATENATE($F2815," ",$G2815),AllocFactorMatrix,(K$4+1),FALSE)*$E2815</f>
        <v>-35746.582969770119</v>
      </c>
      <c r="L2815" s="5">
        <f ca="1">VLOOKUP(CONCATENATE($F2815," ",$G2815),AllocFactorMatrix,(L$4+1),FALSE)*$E2815</f>
        <v>-1159.7017492258915</v>
      </c>
      <c r="M2815" s="5">
        <f ca="1">VLOOKUP(CONCATENATE($F2815," ",$G2815),AllocFactorMatrix,(M$4+1),FALSE)*$E2815</f>
        <v>-91.46938192842191</v>
      </c>
      <c r="N2815" s="5">
        <f t="shared" ca="1" si="1411"/>
        <v>-36997.754100924431</v>
      </c>
      <c r="O2815" s="5">
        <f ca="1">VLOOKUP(CONCATENATE($F2815," ",$G2815),AllocFactorMatrix,(O$4+1),FALSE)*$E2815</f>
        <v>-26422.081278532009</v>
      </c>
      <c r="P2815" s="5">
        <f ca="1">VLOOKUP(CONCATENATE($F2815," ",$G2815),AllocFactorMatrix,(P$4+1),FALSE)*$E2815</f>
        <v>-4445.3312060794278</v>
      </c>
      <c r="Q2815" s="5">
        <f ca="1">VLOOKUP(CONCATENATE($F2815," ",$G2815),AllocFactorMatrix,(Q$4+1),FALSE)*$E2815</f>
        <v>-1433.8530672444961</v>
      </c>
      <c r="R2815" s="5">
        <f ca="1">VLOOKUP(CONCATENATE($F2815," ",$G2815),AllocFactorMatrix,(R$4+1),FALSE)*$E2815</f>
        <v>-79.659750298987092</v>
      </c>
      <c r="S2815" s="5">
        <f t="shared" ca="1" si="1424"/>
        <v>-32380.925302154919</v>
      </c>
      <c r="T2815" s="5">
        <f ca="1">VLOOKUP(CONCATENATE($F2815," ",$G2815),AllocFactorMatrix,(T$4+1),FALSE)*$E2815</f>
        <v>-913.21338948806192</v>
      </c>
      <c r="U2815" s="5">
        <f ca="1">VLOOKUP(CONCATENATE($F2815," ",$G2815),AllocFactorMatrix,(U$4+1),FALSE)*$E2815</f>
        <v>-13882.617430434746</v>
      </c>
      <c r="V2815" s="5">
        <f ca="1">VLOOKUP(CONCATENATE($F2815," ",$G2815),AllocFactorMatrix,(V$4+1),FALSE)*$E2815</f>
        <v>-50304.585823248795</v>
      </c>
      <c r="W2815" s="5">
        <f ca="1">VLOOKUP(CONCATENATE($F2815," ",$G2815),AllocFactorMatrix,(W$4+1),FALSE)*$E2815</f>
        <v>-9199.2352523858517</v>
      </c>
      <c r="X2815" s="5">
        <f t="shared" ca="1" si="1425"/>
        <v>-74299.651895557457</v>
      </c>
      <c r="Y2815" s="5">
        <f ca="1">VLOOKUP(CONCATENATE($F2815," ",$G2815),AllocFactorMatrix,(Y$4+1),FALSE)*$E2815</f>
        <v>-8098.4766368057908</v>
      </c>
      <c r="Z2815" s="5">
        <f ca="1">VLOOKUP(CONCATENATE($F2815," ",$G2815),AllocFactorMatrix,(Z$4+1),FALSE)*$E2815</f>
        <v>-118.72721508862855</v>
      </c>
      <c r="AA2815" s="5">
        <f t="shared" ca="1" si="1412"/>
        <v>-8217.2038518944191</v>
      </c>
      <c r="AB2815" s="5">
        <f ca="1">VLOOKUP(CONCATENATE($F2815," ",$G2815),AllocFactorMatrix,(AB$4+1),FALSE)*$E2815</f>
        <v>-109.75346953329172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-924.86296675327799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-26.807893156269845</v>
      </c>
      <c r="I2824" s="5">
        <f>VLOOKUP(CONCATENATE($F2824," ",$G2824),AllocFactorMatrix,(I$4+1),FALSE)*$E2831</f>
        <v>-13.205112178764471</v>
      </c>
      <c r="J2824" s="5">
        <f>VLOOKUP(CONCATENATE($F2824," ",$G2824),AllocFactorMatrix,(J$4+1),FALSE)*$E2831</f>
        <v>-0.65277587981981899</v>
      </c>
      <c r="K2824" s="5">
        <f>VLOOKUP(CONCATENATE($F2824," ",$G2824),AllocFactorMatrix,(K$4+1),FALSE)*$E2831</f>
        <v>-2.3910806366817168</v>
      </c>
      <c r="L2824" s="5">
        <f>VLOOKUP(CONCATENATE($F2824," ",$G2824),AllocFactorMatrix,(L$4+1),FALSE)*$E2831</f>
        <v>-7.526272915545483E-2</v>
      </c>
      <c r="M2824" s="5">
        <f>VLOOKUP(CONCATENATE($F2824," ",$G2824),AllocFactorMatrix,(M$4+1),FALSE)*$E2831</f>
        <v>-7.0578979120796076E-3</v>
      </c>
      <c r="N2824" s="5">
        <f t="shared" si="1411"/>
        <v>-2.4734012637492508</v>
      </c>
      <c r="O2824" s="5">
        <f>VLOOKUP(CONCATENATE($F2824," ",$G2824),AllocFactorMatrix,(O$4+1),FALSE)*$E2831</f>
        <v>-1.8175932422063252</v>
      </c>
      <c r="P2824" s="5">
        <f>VLOOKUP(CONCATENATE($F2824," ",$G2824),AllocFactorMatrix,(P$4+1),FALSE)*$E2831</f>
        <v>-0.33867057469033141</v>
      </c>
      <c r="Q2824" s="5">
        <f>VLOOKUP(CONCATENATE($F2824," ",$G2824),AllocFactorMatrix,(Q$4+1),FALSE)*$E2831</f>
        <v>-0.15303892665629745</v>
      </c>
      <c r="R2824" s="5">
        <f>VLOOKUP(CONCATENATE($F2824," ",$G2824),AllocFactorMatrix,(R$4+1),FALSE)*$E2831</f>
        <v>-6.8819894634479491E-3</v>
      </c>
      <c r="S2824" s="5">
        <f>SUBTOTAL(9,O2824:R2824)</f>
        <v>-2.316184733016402</v>
      </c>
      <c r="T2824" s="5">
        <f>VLOOKUP(CONCATENATE($F2824," ",$G2824),AllocFactorMatrix,(T$4+1),FALSE)*$E2831</f>
        <v>-6.349318742230356E-2</v>
      </c>
      <c r="U2824" s="5">
        <f>VLOOKUP(CONCATENATE($F2824," ",$G2824),AllocFactorMatrix,(U$4+1),FALSE)*$E2831</f>
        <v>-1.0390551940797106</v>
      </c>
      <c r="V2824" s="5">
        <f>VLOOKUP(CONCATENATE($F2824," ",$G2824),AllocFactorMatrix,(V$4+1),FALSE)*$E2831</f>
        <v>-5.4914358965455952</v>
      </c>
      <c r="W2824" s="5">
        <f>VLOOKUP(CONCATENATE($F2824," ",$G2824),AllocFactorMatrix,(W$4+1),FALSE)*$E2831</f>
        <v>-0.99166230640824171</v>
      </c>
      <c r="X2824" s="5">
        <f>SUBTOTAL(9,T2824:W2824)</f>
        <v>-7.5856465844558505</v>
      </c>
      <c r="Y2824" s="5">
        <f>VLOOKUP(CONCATENATE($F2824," ",$G2824),AllocFactorMatrix,(Y$4+1),FALSE)*$E2831</f>
        <v>-0.55818000052366112</v>
      </c>
      <c r="Z2824" s="5">
        <f>VLOOKUP(CONCATENATE($F2824," ",$G2824),AllocFactorMatrix,(Z$4+1),FALSE)*$E2831</f>
        <v>-9.3493016469020831E-3</v>
      </c>
      <c r="AA2824" s="5">
        <f t="shared" si="1412"/>
        <v>-0.56752930217056319</v>
      </c>
      <c r="AB2824" s="5">
        <f>VLOOKUP(CONCATENATE($F2824," ",$G2824),AllocFactorMatrix,(AB$4+1),FALSE)*$E2831</f>
        <v>-7.2432142934846355E-3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-3610.9999999999991</v>
      </c>
      <c r="I2831" s="5">
        <f>VLOOKUP(CONCATENATE($F2831," ",$G2831),AllocFactorMatrix,(I$4+1),FALSE)*$E2831</f>
        <v>-2132.9890314955837</v>
      </c>
      <c r="J2831" s="5">
        <f>VLOOKUP(CONCATENATE($F2831," ",$G2831),AllocFactorMatrix,(J$4+1),FALSE)*$E2831</f>
        <v>-131.8816105080634</v>
      </c>
      <c r="K2831" s="5">
        <f>VLOOKUP(CONCATENATE($F2831," ",$G2831),AllocFactorMatrix,(K$4+1),FALSE)*$E2831</f>
        <v>-347.39068706516724</v>
      </c>
      <c r="L2831" s="5">
        <f>VLOOKUP(CONCATENATE($F2831," ",$G2831),AllocFactorMatrix,(L$4+1),FALSE)*$E2831</f>
        <v>-11.746274761755645</v>
      </c>
      <c r="M2831" s="5">
        <f>VLOOKUP(CONCATENATE($F2831," ",$G2831),AllocFactorMatrix,(M$4+1),FALSE)*$E2831</f>
        <v>-0.95716692410966098</v>
      </c>
      <c r="N2831" s="5">
        <f t="shared" si="1411"/>
        <v>-360.0941287510326</v>
      </c>
      <c r="O2831" s="5">
        <f>VLOOKUP(CONCATENATE($F2831," ",$G2831),AllocFactorMatrix,(O$4+1),FALSE)*$E2831</f>
        <v>-249.56247117347942</v>
      </c>
      <c r="P2831" s="5">
        <f>VLOOKUP(CONCATENATE($F2831," ",$G2831),AllocFactorMatrix,(P$4+1),FALSE)*$E2831</f>
        <v>-38.844177370271566</v>
      </c>
      <c r="Q2831" s="5">
        <f>VLOOKUP(CONCATENATE($F2831," ",$G2831),AllocFactorMatrix,(Q$4+1),FALSE)*$E2831</f>
        <v>-10.910282437476145</v>
      </c>
      <c r="R2831" s="5">
        <f>VLOOKUP(CONCATENATE($F2831," ",$G2831),AllocFactorMatrix,(R$4+1),FALSE)*$E2831</f>
        <v>-0.65117205934000888</v>
      </c>
      <c r="S2831" s="5">
        <f t="shared" si="1431"/>
        <v>-299.96810304056714</v>
      </c>
      <c r="T2831" s="5">
        <f>VLOOKUP(CONCATENATE($F2831," ",$G2831),AllocFactorMatrix,(T$4+1),FALSE)*$E2831</f>
        <v>-8.3718139440576529</v>
      </c>
      <c r="U2831" s="5">
        <f>VLOOKUP(CONCATENATE($F2831," ",$G2831),AllocFactorMatrix,(U$4+1),FALSE)*$E2831</f>
        <v>-117.41684703956697</v>
      </c>
      <c r="V2831" s="5">
        <f>VLOOKUP(CONCATENATE($F2831," ",$G2831),AllocFactorMatrix,(V$4+1),FALSE)*$E2831</f>
        <v>-326.84267794925086</v>
      </c>
      <c r="W2831" s="5">
        <f>VLOOKUP(CONCATENATE($F2831," ",$G2831),AllocFactorMatrix,(W$4+1),FALSE)*$E2831</f>
        <v>-46.581859537990027</v>
      </c>
      <c r="X2831" s="5">
        <f t="shared" si="1432"/>
        <v>-499.21319847086545</v>
      </c>
      <c r="Y2831" s="5">
        <f>VLOOKUP(CONCATENATE($F2831," ",$G2831),AllocFactorMatrix,(Y$4+1),FALSE)*$E2831</f>
        <v>-78.518488699369371</v>
      </c>
      <c r="Z2831" s="5">
        <f>VLOOKUP(CONCATENATE($F2831," ",$G2831),AllocFactorMatrix,(Z$4+1),FALSE)*$E2831</f>
        <v>-1.049825325696105</v>
      </c>
      <c r="AA2831" s="5">
        <f t="shared" si="1412"/>
        <v>-79.568314025065476</v>
      </c>
      <c r="AB2831" s="5">
        <f>VLOOKUP(CONCATENATE($F2831," ",$G2831),AllocFactorMatrix,(AB$4+1),FALSE)*$E2831</f>
        <v>-1.0009295405020229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151.14346451895489</v>
      </c>
      <c r="I2832" s="5">
        <f ca="1">VLOOKUP(CONCATENATE($F2832," ",$G2832),AllocFactorMatrix,(I$4+1),FALSE)*$E2839</f>
        <v>66.023357448788261</v>
      </c>
      <c r="J2832" s="5">
        <f ca="1">VLOOKUP(CONCATENATE($F2832," ",$G2832),AllocFactorMatrix,(J$4+1),FALSE)*$E2839</f>
        <v>4.6924354758922826</v>
      </c>
      <c r="K2832" s="5">
        <f ca="1">VLOOKUP(CONCATENATE($F2832," ",$G2832),AllocFactorMatrix,(K$4+1),FALSE)*$E2839</f>
        <v>15.898610934479686</v>
      </c>
      <c r="L2832" s="5">
        <f ca="1">VLOOKUP(CONCATENATE($F2832," ",$G2832),AllocFactorMatrix,(L$4+1),FALSE)*$E2839</f>
        <v>0.46081507652550341</v>
      </c>
      <c r="M2832" s="5">
        <f ca="1">VLOOKUP(CONCATENATE($F2832," ",$G2832),AllocFactorMatrix,(M$4+1),FALSE)*$E2839</f>
        <v>4.5288477480701257E-2</v>
      </c>
      <c r="N2832" s="5">
        <f t="shared" ref="N2832:N2839" ca="1" si="1434">SUBTOTAL(9,K2832:M2832)</f>
        <v>16.40471448848589</v>
      </c>
      <c r="O2832" s="5">
        <f ca="1">VLOOKUP(CONCATENATE($F2832," ",$G2832),AllocFactorMatrix,(O$4+1),FALSE)*$E2839</f>
        <v>12.144395587985557</v>
      </c>
      <c r="P2832" s="5">
        <f ca="1">VLOOKUP(CONCATENATE($F2832," ",$G2832),AllocFactorMatrix,(P$4+1),FALSE)*$E2839</f>
        <v>2.358777498000173</v>
      </c>
      <c r="Q2832" s="5">
        <f ca="1">VLOOKUP(CONCATENATE($F2832," ",$G2832),AllocFactorMatrix,(Q$4+1),FALSE)*$E2839</f>
        <v>0.99917129834728602</v>
      </c>
      <c r="R2832" s="5">
        <f ca="1">VLOOKUP(CONCATENATE($F2832," ",$G2832),AllocFactorMatrix,(R$4+1),FALSE)*$E2839</f>
        <v>4.34746048491471E-2</v>
      </c>
      <c r="S2832" s="5">
        <f ca="1">SUBTOTAL(9,O2832:R2832)</f>
        <v>15.545818989182161</v>
      </c>
      <c r="T2832" s="5">
        <f ca="1">VLOOKUP(CONCATENATE($F2832," ",$G2832),AllocFactorMatrix,(T$4+1),FALSE)*$E2839</f>
        <v>0.34884249926902905</v>
      </c>
      <c r="U2832" s="5">
        <f ca="1">VLOOKUP(CONCATENATE($F2832," ",$G2832),AllocFactorMatrix,(U$4+1),FALSE)*$E2839</f>
        <v>6.1629476329978079</v>
      </c>
      <c r="V2832" s="5">
        <f ca="1">VLOOKUP(CONCATENATE($F2832," ",$G2832),AllocFactorMatrix,(V$4+1),FALSE)*$E2839</f>
        <v>33.150954905503873</v>
      </c>
      <c r="W2832" s="5">
        <f ca="1">VLOOKUP(CONCATENATE($F2832," ",$G2832),AllocFactorMatrix,(W$4+1),FALSE)*$E2839</f>
        <v>5.2664481075907457</v>
      </c>
      <c r="X2832" s="5">
        <f ca="1">SUBTOTAL(9,T2832:W2832)</f>
        <v>44.929193145361459</v>
      </c>
      <c r="Y2832" s="5">
        <f ca="1">VLOOKUP(CONCATENATE($F2832," ",$G2832),AllocFactorMatrix,(Y$4+1),FALSE)*$E2839</f>
        <v>3.4403051854839473</v>
      </c>
      <c r="Z2832" s="5">
        <f ca="1">VLOOKUP(CONCATENATE($F2832," ",$G2832),AllocFactorMatrix,(Z$4+1),FALSE)*$E2839</f>
        <v>5.3823840745549974E-2</v>
      </c>
      <c r="AA2832" s="5">
        <f t="shared" ref="AA2832:AA2839" ca="1" si="1435">SUBTOTAL(9,Y2832:Z2832)</f>
        <v>3.4941290262294973</v>
      </c>
      <c r="AB2832" s="5">
        <f ca="1">VLOOKUP(CONCATENATE($F2832," ",$G2832),AllocFactorMatrix,(AB$4+1),FALSE)*$E2839</f>
        <v>5.3815945015355117E-2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25.868169873471224</v>
      </c>
      <c r="I2833" s="5">
        <f ca="1">VLOOKUP(CONCATENATE($F2833," ",$G2833),AllocFactorMatrix,(I$4+1),FALSE)*$E2839</f>
        <v>8.5133374153622956</v>
      </c>
      <c r="J2833" s="5">
        <f ca="1">VLOOKUP(CONCATENATE($F2833," ",$G2833),AllocFactorMatrix,(J$4+1),FALSE)*$E2839</f>
        <v>1.1040919920891286</v>
      </c>
      <c r="K2833" s="5">
        <f ca="1">VLOOKUP(CONCATENATE($F2833," ",$G2833),AllocFactorMatrix,(K$4+1),FALSE)*$E2839</f>
        <v>3.4546291038610173</v>
      </c>
      <c r="L2833" s="5">
        <f ca="1">VLOOKUP(CONCATENATE($F2833," ",$G2833),AllocFactorMatrix,(L$4+1),FALSE)*$E2839</f>
        <v>9.9150471360580111E-2</v>
      </c>
      <c r="M2833" s="5">
        <f ca="1">VLOOKUP(CONCATENATE($F2833," ",$G2833),AllocFactorMatrix,(M$4+1),FALSE)*$E2839</f>
        <v>2.429641531567717E-2</v>
      </c>
      <c r="N2833" s="5">
        <f t="shared" ca="1" si="1434"/>
        <v>3.5780759905372745</v>
      </c>
      <c r="O2833" s="5">
        <f ca="1">VLOOKUP(CONCATENATE($F2833," ",$G2833),AllocFactorMatrix,(O$4+1),FALSE)*$E2839</f>
        <v>2.6216453708499219</v>
      </c>
      <c r="P2833" s="5">
        <f ca="1">VLOOKUP(CONCATENATE($F2833," ",$G2833),AllocFactorMatrix,(P$4+1),FALSE)*$E2839</f>
        <v>0.52269827005105907</v>
      </c>
      <c r="Q2833" s="5">
        <f ca="1">VLOOKUP(CONCATENATE($F2833," ",$G2833),AllocFactorMatrix,(Q$4+1),FALSE)*$E2839</f>
        <v>0.21131332047733911</v>
      </c>
      <c r="R2833" s="5">
        <f ca="1">VLOOKUP(CONCATENATE($F2833," ",$G2833),AllocFactorMatrix,(R$4+1),FALSE)*$E2839</f>
        <v>8.8911607675041162E-3</v>
      </c>
      <c r="S2833" s="5">
        <f t="shared" ref="S2833:S2839" ca="1" si="1436">SUBTOTAL(9,O2833:R2833)</f>
        <v>3.3645481221458238</v>
      </c>
      <c r="T2833" s="5">
        <f ca="1">VLOOKUP(CONCATENATE($F2833," ",$G2833),AllocFactorMatrix,(T$4+1),FALSE)*$E2839</f>
        <v>5.8072259133893279E-2</v>
      </c>
      <c r="U2833" s="5">
        <f ca="1">VLOOKUP(CONCATENATE($F2833," ",$G2833),AllocFactorMatrix,(U$4+1),FALSE)*$E2839</f>
        <v>1.1892418757667567</v>
      </c>
      <c r="V2833" s="5">
        <f ca="1">VLOOKUP(CONCATENATE($F2833," ",$G2833),AllocFactorMatrix,(V$4+1),FALSE)*$E2839</f>
        <v>6.4747119872048424</v>
      </c>
      <c r="W2833" s="5">
        <f ca="1">VLOOKUP(CONCATENATE($F2833," ",$G2833),AllocFactorMatrix,(W$4+1),FALSE)*$E2839</f>
        <v>0.87925801362726375</v>
      </c>
      <c r="X2833" s="5">
        <f t="shared" ref="X2833:X2839" ca="1" si="1437">SUBTOTAL(9,T2833:W2833)</f>
        <v>8.6012841357327563</v>
      </c>
      <c r="Y2833" s="5">
        <f ca="1">VLOOKUP(CONCATENATE($F2833," ",$G2833),AllocFactorMatrix,(Y$4+1),FALSE)*$E2839</f>
        <v>0.684102689874169</v>
      </c>
      <c r="Z2833" s="5">
        <f ca="1">VLOOKUP(CONCATENATE($F2833," ",$G2833),AllocFactorMatrix,(Z$4+1),FALSE)*$E2839</f>
        <v>9.676923825229708E-3</v>
      </c>
      <c r="AA2833" s="5">
        <f t="shared" ca="1" si="1435"/>
        <v>0.69377961369939867</v>
      </c>
      <c r="AB2833" s="5">
        <f ca="1">VLOOKUP(CONCATENATE($F2833," ",$G2833),AllocFactorMatrix,(AB$4+1),FALSE)*$E2839</f>
        <v>1.3052603904544727E-2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5.8414821197713849</v>
      </c>
      <c r="I2834" s="5">
        <f ca="1">VLOOKUP(CONCATENATE($F2834," ",$G2834),AllocFactorMatrix,(I$4+1),FALSE)*$E2839</f>
        <v>1.9315714604829617</v>
      </c>
      <c r="J2834" s="5">
        <f ca="1">VLOOKUP(CONCATENATE($F2834," ",$G2834),AllocFactorMatrix,(J$4+1),FALSE)*$E2839</f>
        <v>0.23136753535525359</v>
      </c>
      <c r="K2834" s="5">
        <f ca="1">VLOOKUP(CONCATENATE($F2834," ",$G2834),AllocFactorMatrix,(K$4+1),FALSE)*$E2839</f>
        <v>0.72353726733697132</v>
      </c>
      <c r="L2834" s="5">
        <f ca="1">VLOOKUP(CONCATENATE($F2834," ",$G2834),AllocFactorMatrix,(L$4+1),FALSE)*$E2839</f>
        <v>2.0415672240480118E-2</v>
      </c>
      <c r="M2834" s="5">
        <f ca="1">VLOOKUP(CONCATENATE($F2834," ",$G2834),AllocFactorMatrix,(M$4+1),FALSE)*$E2839</f>
        <v>7.5413926315262498E-3</v>
      </c>
      <c r="N2834" s="5">
        <f t="shared" ca="1" si="1434"/>
        <v>0.75149433220897766</v>
      </c>
      <c r="O2834" s="5">
        <f ca="1">VLOOKUP(CONCATENATE($F2834," ",$G2834),AllocFactorMatrix,(O$4+1),FALSE)*$E2839</f>
        <v>0.54591144180371876</v>
      </c>
      <c r="P2834" s="5">
        <f ca="1">VLOOKUP(CONCATENATE($F2834," ",$G2834),AllocFactorMatrix,(P$4+1),FALSE)*$E2839</f>
        <v>0.10823243689542313</v>
      </c>
      <c r="Q2834" s="5">
        <f ca="1">VLOOKUP(CONCATENATE($F2834," ",$G2834),AllocFactorMatrix,(Q$4+1),FALSE)*$E2839</f>
        <v>5.7808437760318167E-2</v>
      </c>
      <c r="R2834" s="5">
        <f ca="1">VLOOKUP(CONCATENATE($F2834," ",$G2834),AllocFactorMatrix,(R$4+1),FALSE)*$E2839</f>
        <v>0</v>
      </c>
      <c r="S2834" s="5">
        <f t="shared" ca="1" si="1436"/>
        <v>0.71195231645946011</v>
      </c>
      <c r="T2834" s="5">
        <f ca="1">VLOOKUP(CONCATENATE($F2834," ",$G2834),AllocFactorMatrix,(T$4+1),FALSE)*$E2839</f>
        <v>1.2367970647093602E-2</v>
      </c>
      <c r="U2834" s="5">
        <f ca="1">VLOOKUP(CONCATENATE($F2834," ",$G2834),AllocFactorMatrix,(U$4+1),FALSE)*$E2839</f>
        <v>0.25016013801442966</v>
      </c>
      <c r="V2834" s="5">
        <f ca="1">VLOOKUP(CONCATENATE($F2834," ",$G2834),AllocFactorMatrix,(V$4+1),FALSE)*$E2839</f>
        <v>1.7931565429231029</v>
      </c>
      <c r="W2834" s="5">
        <f ca="1">VLOOKUP(CONCATENATE($F2834," ",$G2834),AllocFactorMatrix,(W$4+1),FALSE)*$E2839</f>
        <v>0</v>
      </c>
      <c r="X2834" s="5">
        <f t="shared" ca="1" si="1437"/>
        <v>2.0556846515846261</v>
      </c>
      <c r="Y2834" s="5">
        <f ca="1">VLOOKUP(CONCATENATE($F2834," ",$G2834),AllocFactorMatrix,(Y$4+1),FALSE)*$E2839</f>
        <v>0.14062004599116806</v>
      </c>
      <c r="Z2834" s="5">
        <f ca="1">VLOOKUP(CONCATENATE($F2834," ",$G2834),AllocFactorMatrix,(Z$4+1),FALSE)*$E2839</f>
        <v>1.9967043577650192E-3</v>
      </c>
      <c r="AA2834" s="5">
        <f t="shared" ca="1" si="1435"/>
        <v>0.14261675034893309</v>
      </c>
      <c r="AB2834" s="5">
        <f ca="1">VLOOKUP(CONCATENATE($F2834," ",$G2834),AllocFactorMatrix,(AB$4+1),FALSE)*$E2839</f>
        <v>2.7200685606187042E-3</v>
      </c>
      <c r="AC2834" s="5">
        <f ca="1">VLOOKUP(CONCATENATE($F2834," ",$G2834),AllocFactorMatrix,(AC$4+1),FALSE)*$E2839</f>
        <v>1.1525140735931687E-2</v>
      </c>
      <c r="AD2834" s="5">
        <f ca="1">VLOOKUP(CONCATENATE($F2834," ",$G2834),AllocFactorMatrix,(AD$4+1),FALSE)*$E2839</f>
        <v>2.549864034621957E-3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53.878650900930367</v>
      </c>
      <c r="I2835" s="5">
        <f ca="1">VLOOKUP(CONCATENATE($F2835," ",$G2835),AllocFactorMatrix,(I$4+1),FALSE)*$E2839</f>
        <v>31.228238694972102</v>
      </c>
      <c r="J2835" s="5">
        <f ca="1">VLOOKUP(CONCATENATE($F2835," ",$G2835),AllocFactorMatrix,(J$4+1),FALSE)*$E2839</f>
        <v>2.4114408350827472</v>
      </c>
      <c r="K2835" s="5">
        <f ca="1">VLOOKUP(CONCATENATE($F2835," ",$G2835),AllocFactorMatrix,(K$4+1),FALSE)*$E2839</f>
        <v>7.9333037362794903</v>
      </c>
      <c r="L2835" s="5">
        <f ca="1">VLOOKUP(CONCATENATE($F2835," ",$G2835),AllocFactorMatrix,(L$4+1),FALSE)*$E2839</f>
        <v>0.22576155756780311</v>
      </c>
      <c r="M2835" s="5">
        <f ca="1">VLOOKUP(CONCATENATE($F2835," ",$G2835),AllocFactorMatrix,(M$4+1),FALSE)*$E2839</f>
        <v>0</v>
      </c>
      <c r="N2835" s="5">
        <f t="shared" ca="1" si="1434"/>
        <v>8.1590652938472932</v>
      </c>
      <c r="O2835" s="5">
        <f ca="1">VLOOKUP(CONCATENATE($F2835," ",$G2835),AllocFactorMatrix,(O$4+1),FALSE)*$E2839</f>
        <v>5.965771507981608</v>
      </c>
      <c r="P2835" s="5">
        <f ca="1">VLOOKUP(CONCATENATE($F2835," ",$G2835),AllocFactorMatrix,(P$4+1),FALSE)*$E2839</f>
        <v>1.1653421218260052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7.1311136298076132</v>
      </c>
      <c r="T2835" s="5">
        <f ca="1">VLOOKUP(CONCATENATE($F2835," ",$G2835),AllocFactorMatrix,(T$4+1),FALSE)*$E2839</f>
        <v>0.16486280789374147</v>
      </c>
      <c r="U2835" s="5">
        <f ca="1">VLOOKUP(CONCATENATE($F2835," ",$G2835),AllocFactorMatrix,(U$4+1),FALSE)*$E2839</f>
        <v>2.9664619471861839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3.1313247550799255</v>
      </c>
      <c r="Y2835" s="5">
        <f ca="1">VLOOKUP(CONCATENATE($F2835," ",$G2835),AllocFactorMatrix,(Y$4+1),FALSE)*$E2839</f>
        <v>1.6271953001591362</v>
      </c>
      <c r="Z2835" s="5">
        <f ca="1">VLOOKUP(CONCATENATE($F2835," ",$G2835),AllocFactorMatrix,(Z$4+1),FALSE)*$E2839</f>
        <v>2.4780622386312786E-2</v>
      </c>
      <c r="AA2835" s="5">
        <f t="shared" ca="1" si="1435"/>
        <v>1.6519759225454489</v>
      </c>
      <c r="AB2835" s="5">
        <f ca="1">VLOOKUP(CONCATENATE($F2835," ",$G2835),AllocFactorMatrix,(AB$4+1),FALSE)*$E2839</f>
        <v>2.7888912254394584E-2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2.4351423897140477E-2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24.048219681520557</v>
      </c>
      <c r="I2836" s="5">
        <f ca="1">VLOOKUP(CONCATENATE($F2836," ",$G2836),AllocFactorMatrix,(I$4+1),FALSE)*$E2839</f>
        <v>15.665845937709634</v>
      </c>
      <c r="J2836" s="5">
        <f ca="1">VLOOKUP(CONCATENATE($F2836," ",$G2836),AllocFactorMatrix,(J$4+1),FALSE)*$E2839</f>
        <v>1.3048562114126558</v>
      </c>
      <c r="K2836" s="5">
        <f ca="1">VLOOKUP(CONCATENATE($F2836," ",$G2836),AllocFactorMatrix,(K$4+1),FALSE)*$E2839</f>
        <v>3.5394461315610251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3.5394461315610251</v>
      </c>
      <c r="O2836" s="5">
        <f ca="1">VLOOKUP(CONCATENATE($F2836," ",$G2836),AllocFactorMatrix,(O$4+1),FALSE)*$E2839</f>
        <v>2.2601291044807175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2.2601291044807175</v>
      </c>
      <c r="T2836" s="5">
        <f ca="1">VLOOKUP(CONCATENATE($F2836," ",$G2836),AllocFactorMatrix,(T$4+1),FALSE)*$E2839</f>
        <v>4.6266691287777398E-2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4.6266691287777398E-2</v>
      </c>
      <c r="Y2836" s="5">
        <f ca="1">VLOOKUP(CONCATENATE($F2836," ",$G2836),AllocFactorMatrix,(Y$4+1),FALSE)*$E2839</f>
        <v>0.74829213930393801</v>
      </c>
      <c r="Z2836" s="5">
        <f ca="1">VLOOKUP(CONCATENATE($F2836," ",$G2836),AllocFactorMatrix,(Z$4+1),FALSE)*$E2839</f>
        <v>0</v>
      </c>
      <c r="AA2836" s="5">
        <f t="shared" ca="1" si="1435"/>
        <v>0.74829213930393801</v>
      </c>
      <c r="AB2836" s="5">
        <f ca="1">VLOOKUP(CONCATENATE($F2836," ",$G2836),AllocFactorMatrix,(AB$4+1),FALSE)*$E2839</f>
        <v>1.0037169299251966E-2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6.637560997583164E-2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195.98069531732926</v>
      </c>
      <c r="I2837" s="5">
        <f ca="1">VLOOKUP(CONCATENATE($F2837," ",$G2837),AllocFactorMatrix,(I$4+1),FALSE)*$E2839</f>
        <v>74.74045392843864</v>
      </c>
      <c r="J2837" s="5">
        <f ca="1">VLOOKUP(CONCATENATE($F2837," ",$G2837),AllocFactorMatrix,(J$4+1),FALSE)*$E2839</f>
        <v>4.7799108630634262</v>
      </c>
      <c r="K2837" s="5">
        <f ca="1">VLOOKUP(CONCATENATE($F2837," ",$G2837),AllocFactorMatrix,(K$4+1),FALSE)*$E2839</f>
        <v>15.985071248002962</v>
      </c>
      <c r="L2837" s="5">
        <f ca="1">VLOOKUP(CONCATENATE($F2837," ",$G2837),AllocFactorMatrix,(L$4+1),FALSE)*$E2839</f>
        <v>0.46674211064915599</v>
      </c>
      <c r="M2837" s="5">
        <f ca="1">VLOOKUP(CONCATENATE($F2837," ",$G2837),AllocFactorMatrix,(M$4+1),FALSE)*$E2839</f>
        <v>2.6294444574724844E-2</v>
      </c>
      <c r="N2837" s="5">
        <f t="shared" ca="1" si="1434"/>
        <v>16.478107803226841</v>
      </c>
      <c r="O2837" s="5">
        <f ca="1">VLOOKUP(CONCATENATE($F2837," ",$G2837),AllocFactorMatrix,(O$4+1),FALSE)*$E2839</f>
        <v>14.747558054372254</v>
      </c>
      <c r="P2837" s="5">
        <f ca="1">VLOOKUP(CONCATENATE($F2837," ",$G2837),AllocFactorMatrix,(P$4+1),FALSE)*$E2839</f>
        <v>2.7850124655522843</v>
      </c>
      <c r="Q2837" s="5">
        <f ca="1">VLOOKUP(CONCATENATE($F2837," ",$G2837),AllocFactorMatrix,(Q$4+1),FALSE)*$E2839</f>
        <v>1.2292984116885977</v>
      </c>
      <c r="R2837" s="5">
        <f ca="1">VLOOKUP(CONCATENATE($F2837," ",$G2837),AllocFactorMatrix,(R$4+1),FALSE)*$E2839</f>
        <v>5.6816181603518728E-2</v>
      </c>
      <c r="S2837" s="5">
        <f t="shared" ca="1" si="1436"/>
        <v>18.818685113216652</v>
      </c>
      <c r="T2837" s="5">
        <f ca="1">VLOOKUP(CONCATENATE($F2837," ",$G2837),AllocFactorMatrix,(T$4+1),FALSE)*$E2839</f>
        <v>0.55419952877178669</v>
      </c>
      <c r="U2837" s="5">
        <f ca="1">VLOOKUP(CONCATENATE($F2837," ",$G2837),AllocFactorMatrix,(U$4+1),FALSE)*$E2839</f>
        <v>9.5741847531790327</v>
      </c>
      <c r="V2837" s="5">
        <f ca="1">VLOOKUP(CONCATENATE($F2837," ",$G2837),AllocFactorMatrix,(V$4+1),FALSE)*$E2839</f>
        <v>54.917830621405741</v>
      </c>
      <c r="W2837" s="5">
        <f ca="1">VLOOKUP(CONCATENATE($F2837," ",$G2837),AllocFactorMatrix,(W$4+1),FALSE)*$E2839</f>
        <v>10.079611118730673</v>
      </c>
      <c r="X2837" s="5">
        <f t="shared" ca="1" si="1437"/>
        <v>75.125826022087224</v>
      </c>
      <c r="Y2837" s="5">
        <f ca="1">VLOOKUP(CONCATENATE($F2837," ",$G2837),AllocFactorMatrix,(Y$4+1),FALSE)*$E2839</f>
        <v>3.9285161714750982</v>
      </c>
      <c r="Z2837" s="5">
        <f ca="1">VLOOKUP(CONCATENATE($F2837," ",$G2837),AllocFactorMatrix,(Z$4+1),FALSE)*$E2839</f>
        <v>6.3916078013999039E-2</v>
      </c>
      <c r="AA2837" s="5">
        <f t="shared" ca="1" si="1435"/>
        <v>3.9924322494890974</v>
      </c>
      <c r="AB2837" s="5">
        <f ca="1">VLOOKUP(CONCATENATE($F2837," ",$G2837),AllocFactorMatrix,(AB$4+1),FALSE)*$E2839</f>
        <v>7.2260619188745739E-2</v>
      </c>
      <c r="AC2837" s="5">
        <f ca="1">VLOOKUP(CONCATENATE($F2837," ",$G2837),AllocFactorMatrix,(AC$4+1),FALSE)*$E2839</f>
        <v>1.6687344012819538</v>
      </c>
      <c r="AD2837" s="5">
        <f ca="1">VLOOKUP(CONCATENATE($F2837," ",$G2837),AllocFactorMatrix,(AD$4+1),FALSE)*$E2839</f>
        <v>0.30428431733666961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19.239317588022349</v>
      </c>
      <c r="I2838" s="5">
        <f ca="1">VLOOKUP(CONCATENATE($F2838," ",$G2838),AllocFactorMatrix,(I$4+1),FALSE)*$E2839</f>
        <v>9.1529428837667712</v>
      </c>
      <c r="J2838" s="5">
        <f ca="1">VLOOKUP(CONCATENATE($F2838," ",$G2838),AllocFactorMatrix,(J$4+1),FALSE)*$E2839</f>
        <v>2.6661862797916989</v>
      </c>
      <c r="K2838" s="5">
        <f ca="1">VLOOKUP(CONCATENATE($F2838," ",$G2838),AllocFactorMatrix,(K$4+1),FALSE)*$E2839</f>
        <v>0.70153184191523565</v>
      </c>
      <c r="L2838" s="5">
        <f ca="1">VLOOKUP(CONCATENATE($F2838," ",$G2838),AllocFactorMatrix,(L$4+1),FALSE)*$E2839</f>
        <v>0.17058253801562698</v>
      </c>
      <c r="M2838" s="5">
        <f ca="1">VLOOKUP(CONCATENATE($F2838," ",$G2838),AllocFactorMatrix,(M$4+1),FALSE)*$E2839</f>
        <v>4.298838157924683E-2</v>
      </c>
      <c r="N2838" s="5">
        <f t="shared" ca="1" si="1434"/>
        <v>0.91510276151010939</v>
      </c>
      <c r="O2838" s="5">
        <f ca="1">VLOOKUP(CONCATENATE($F2838," ",$G2838),AllocFactorMatrix,(O$4+1),FALSE)*$E2839</f>
        <v>0.17391211264371295</v>
      </c>
      <c r="P2838" s="5">
        <f ca="1">VLOOKUP(CONCATENATE($F2838," ",$G2838),AllocFactorMatrix,(P$4+1),FALSE)*$E2839</f>
        <v>5.2254982476096515E-2</v>
      </c>
      <c r="Q2838" s="5">
        <f ca="1">VLOOKUP(CONCATENATE($F2838," ",$G2838),AllocFactorMatrix,(Q$4+1),FALSE)*$E2839</f>
        <v>0.10111472482958948</v>
      </c>
      <c r="R2838" s="5">
        <f ca="1">VLOOKUP(CONCATENATE($F2838," ",$G2838),AllocFactorMatrix,(R$4+1),FALSE)*$E2839</f>
        <v>1.6994041598188972E-2</v>
      </c>
      <c r="S2838" s="5">
        <f t="shared" ca="1" si="1436"/>
        <v>0.34427586154758794</v>
      </c>
      <c r="T2838" s="5">
        <f ca="1">VLOOKUP(CONCATENATE($F2838," ",$G2838),AllocFactorMatrix,(T$4+1),FALSE)*$E2839</f>
        <v>9.413704234257133E-4</v>
      </c>
      <c r="U2838" s="5">
        <f ca="1">VLOOKUP(CONCATENATE($F2838," ",$G2838),AllocFactorMatrix,(U$4+1),FALSE)*$E2839</f>
        <v>2.5603802275069733E-2</v>
      </c>
      <c r="V2838" s="5">
        <f ca="1">VLOOKUP(CONCATENATE($F2838," ",$G2838),AllocFactorMatrix,(V$4+1),FALSE)*$E2839</f>
        <v>0.13452342084521324</v>
      </c>
      <c r="W2838" s="5">
        <f ca="1">VLOOKUP(CONCATENATE($F2838," ",$G2838),AllocFactorMatrix,(W$4+1),FALSE)*$E2839</f>
        <v>2.0333581649504825E-2</v>
      </c>
      <c r="X2838" s="5">
        <f t="shared" ca="1" si="1437"/>
        <v>0.1814021751932135</v>
      </c>
      <c r="Y2838" s="5">
        <f ca="1">VLOOKUP(CONCATENATE($F2838," ",$G2838),AllocFactorMatrix,(Y$4+1),FALSE)*$E2839</f>
        <v>4.3458356611430479E-2</v>
      </c>
      <c r="Z2838" s="5">
        <f ca="1">VLOOKUP(CONCATENATE($F2838," ",$G2838),AllocFactorMatrix,(Z$4+1),FALSE)*$E2839</f>
        <v>6.958997570540677E-4</v>
      </c>
      <c r="AA2838" s="5">
        <f t="shared" ca="1" si="1435"/>
        <v>4.4154256368484544E-2</v>
      </c>
      <c r="AB2838" s="5">
        <f ca="1">VLOOKUP(CONCATENATE($F2838," ",$G2838),AllocFactorMatrix,(AB$4+1),FALSE)*$E2839</f>
        <v>1.1580448579821228E-3</v>
      </c>
      <c r="AC2838" s="5">
        <f ca="1">VLOOKUP(CONCATENATE($F2838," ",$G2838),AllocFactorMatrix,(AC$4+1),FALSE)*$E2839</f>
        <v>5.084232944596236</v>
      </c>
      <c r="AD2838" s="5">
        <f ca="1">VLOOKUP(CONCATENATE($F2838," ",$G2838),AllocFactorMatrix,(AD$4+1),FALSE)*$E2839</f>
        <v>0.84986238039026607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476.00000000000006</v>
      </c>
      <c r="I2839" s="5">
        <f ca="1">VLOOKUP(CONCATENATE($F2839," ",$G2839),AllocFactorMatrix,(I$4+1),FALSE)*$E2839</f>
        <v>207.25574776952061</v>
      </c>
      <c r="J2839" s="5">
        <f ca="1">VLOOKUP(CONCATENATE($F2839," ",$G2839),AllocFactorMatrix,(J$4+1),FALSE)*$E2839</f>
        <v>17.190289192687192</v>
      </c>
      <c r="K2839" s="5">
        <f ca="1">VLOOKUP(CONCATENATE($F2839," ",$G2839),AllocFactorMatrix,(K$4+1),FALSE)*$E2839</f>
        <v>48.236130263436365</v>
      </c>
      <c r="L2839" s="5">
        <f ca="1">VLOOKUP(CONCATENATE($F2839," ",$G2839),AllocFactorMatrix,(L$4+1),FALSE)*$E2839</f>
        <v>1.4434674263591492</v>
      </c>
      <c r="M2839" s="5">
        <f ca="1">VLOOKUP(CONCATENATE($F2839," ",$G2839),AllocFactorMatrix,(M$4+1),FALSE)*$E2839</f>
        <v>0.14640911158187631</v>
      </c>
      <c r="N2839" s="5">
        <f t="shared" ca="1" si="1434"/>
        <v>49.826006801377389</v>
      </c>
      <c r="O2839" s="5">
        <f ca="1">VLOOKUP(CONCATENATE($F2839," ",$G2839),AllocFactorMatrix,(O$4+1),FALSE)*$E2839</f>
        <v>38.459323180117494</v>
      </c>
      <c r="P2839" s="5">
        <f ca="1">VLOOKUP(CONCATENATE($F2839," ",$G2839),AllocFactorMatrix,(P$4+1),FALSE)*$E2839</f>
        <v>6.9923177748010445</v>
      </c>
      <c r="Q2839" s="5">
        <f ca="1">VLOOKUP(CONCATENATE($F2839," ",$G2839),AllocFactorMatrix,(Q$4+1),FALSE)*$E2839</f>
        <v>2.5987061931031303</v>
      </c>
      <c r="R2839" s="5">
        <f ca="1">VLOOKUP(CONCATENATE($F2839," ",$G2839),AllocFactorMatrix,(R$4+1),FALSE)*$E2839</f>
        <v>0.1261759888183589</v>
      </c>
      <c r="S2839" s="5">
        <f t="shared" ca="1" si="1436"/>
        <v>48.176523136840032</v>
      </c>
      <c r="T2839" s="5">
        <f ca="1">VLOOKUP(CONCATENATE($F2839," ",$G2839),AllocFactorMatrix,(T$4+1),FALSE)*$E2839</f>
        <v>1.1855531274267475</v>
      </c>
      <c r="U2839" s="5">
        <f ca="1">VLOOKUP(CONCATENATE($F2839," ",$G2839),AllocFactorMatrix,(U$4+1),FALSE)*$E2839</f>
        <v>20.16860014941928</v>
      </c>
      <c r="V2839" s="5">
        <f ca="1">VLOOKUP(CONCATENATE($F2839," ",$G2839),AllocFactorMatrix,(V$4+1),FALSE)*$E2839</f>
        <v>96.471177477882776</v>
      </c>
      <c r="W2839" s="5">
        <f ca="1">VLOOKUP(CONCATENATE($F2839," ",$G2839),AllocFactorMatrix,(W$4+1),FALSE)*$E2839</f>
        <v>16.245650821598186</v>
      </c>
      <c r="X2839" s="5">
        <f t="shared" ca="1" si="1437"/>
        <v>134.070981576327</v>
      </c>
      <c r="Y2839" s="5">
        <f ca="1">VLOOKUP(CONCATENATE($F2839," ",$G2839),AllocFactorMatrix,(Y$4+1),FALSE)*$E2839</f>
        <v>10.612489888898883</v>
      </c>
      <c r="Z2839" s="5">
        <f ca="1">VLOOKUP(CONCATENATE($F2839," ",$G2839),AllocFactorMatrix,(Z$4+1),FALSE)*$E2839</f>
        <v>0.1548900690859106</v>
      </c>
      <c r="AA2839" s="5">
        <f t="shared" ca="1" si="1435"/>
        <v>10.767379957984794</v>
      </c>
      <c r="AB2839" s="5">
        <f ca="1">VLOOKUP(CONCATENATE($F2839," ",$G2839),AllocFactorMatrix,(AB$4+1),FALSE)*$E2839</f>
        <v>0.18093336308089306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-2024.4171090225834</v>
      </c>
      <c r="I2856" s="5">
        <f>VLOOKUP(CONCATENATE($F2856," ",$G2856),AllocFactorMatrix,(I$4+1),FALSE)*$E2863</f>
        <v>-997.19343349445671</v>
      </c>
      <c r="J2856" s="5">
        <f>VLOOKUP(CONCATENATE($F2856," ",$G2856),AllocFactorMatrix,(J$4+1),FALSE)*$E2863</f>
        <v>-49.294834613119917</v>
      </c>
      <c r="K2856" s="5">
        <f>VLOOKUP(CONCATENATE($F2856," ",$G2856),AllocFactorMatrix,(K$4+1),FALSE)*$E2863</f>
        <v>-180.56415406217664</v>
      </c>
      <c r="L2856" s="5">
        <f>VLOOKUP(CONCATENATE($F2856," ",$G2856),AllocFactorMatrix,(L$4+1),FALSE)*$E2863</f>
        <v>-5.6835184953130398</v>
      </c>
      <c r="M2856" s="5">
        <f>VLOOKUP(CONCATENATE($F2856," ",$G2856),AllocFactorMatrix,(M$4+1),FALSE)*$E2863</f>
        <v>-0.53298217818385385</v>
      </c>
      <c r="N2856" s="5">
        <f t="shared" ref="N2856:N2871" si="1449">SUBTOTAL(9,K2856:M2856)</f>
        <v>-186.78065473567355</v>
      </c>
      <c r="O2856" s="5">
        <f>VLOOKUP(CONCATENATE($F2856," ",$G2856),AllocFactorMatrix,(O$4+1),FALSE)*$E2863</f>
        <v>-137.25684578482935</v>
      </c>
      <c r="P2856" s="5">
        <f>VLOOKUP(CONCATENATE($F2856," ",$G2856),AllocFactorMatrix,(P$4+1),FALSE)*$E2863</f>
        <v>-25.574949203543316</v>
      </c>
      <c r="Q2856" s="5">
        <f>VLOOKUP(CONCATENATE($F2856," ",$G2856),AllocFactorMatrix,(Q$4+1),FALSE)*$E2863</f>
        <v>-11.556843339514774</v>
      </c>
      <c r="R2856" s="5">
        <f>VLOOKUP(CONCATENATE($F2856," ",$G2856),AllocFactorMatrix,(R$4+1),FALSE)*$E2863</f>
        <v>-0.51969832663477111</v>
      </c>
      <c r="S2856" s="5">
        <f>SUBTOTAL(9,O2856:R2856)</f>
        <v>-174.90833665452223</v>
      </c>
      <c r="T2856" s="5">
        <f>VLOOKUP(CONCATENATE($F2856," ",$G2856),AllocFactorMatrix,(T$4+1),FALSE)*$E2863</f>
        <v>-4.794733184544441</v>
      </c>
      <c r="U2856" s="5">
        <f>VLOOKUP(CONCATENATE($F2856," ",$G2856),AllocFactorMatrix,(U$4+1),FALSE)*$E2863</f>
        <v>-78.464991629593371</v>
      </c>
      <c r="V2856" s="5">
        <f>VLOOKUP(CONCATENATE($F2856," ",$G2856),AllocFactorMatrix,(V$4+1),FALSE)*$E2863</f>
        <v>-414.68968550658496</v>
      </c>
      <c r="W2856" s="5">
        <f>VLOOKUP(CONCATENATE($F2856," ",$G2856),AllocFactorMatrix,(W$4+1),FALSE)*$E2863</f>
        <v>-74.886084026193458</v>
      </c>
      <c r="X2856" s="5">
        <f>SUBTOTAL(9,T2856:W2856)</f>
        <v>-572.83549434691622</v>
      </c>
      <c r="Y2856" s="5">
        <f>VLOOKUP(CONCATENATE($F2856," ",$G2856),AllocFactorMatrix,(Y$4+1),FALSE)*$E2863</f>
        <v>-42.15135954128688</v>
      </c>
      <c r="Z2856" s="5">
        <f>VLOOKUP(CONCATENATE($F2856," ",$G2856),AllocFactorMatrix,(Z$4+1),FALSE)*$E2863</f>
        <v>-0.70601916014332378</v>
      </c>
      <c r="AA2856" s="5">
        <f t="shared" ref="AA2856:AA2871" si="1450">SUBTOTAL(9,Y2856:Z2856)</f>
        <v>-42.8573787014302</v>
      </c>
      <c r="AB2856" s="5">
        <f>VLOOKUP(CONCATENATE($F2856," ",$G2856),AllocFactorMatrix,(AB$4+1),FALSE)*$E2863</f>
        <v>-0.5469764764642745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601</v>
      </c>
      <c r="G2863" s="55" t="str">
        <f>$G$15</f>
        <v>TOTAL</v>
      </c>
      <c r="H2863" s="4">
        <f t="shared" si="1448"/>
        <v>-238712.00000000009</v>
      </c>
      <c r="I2863" s="5">
        <f>VLOOKUP(CONCATENATE($F2863," ",$G2863),AllocFactorMatrix,(I$4+1),FALSE)*$E2863</f>
        <v>-166410.04121445035</v>
      </c>
      <c r="J2863" s="5">
        <f>VLOOKUP(CONCATENATE($F2863," ",$G2863),AllocFactorMatrix,(J$4+1),FALSE)*$E2863</f>
        <v>-8358.4729919580222</v>
      </c>
      <c r="K2863" s="5">
        <f>VLOOKUP(CONCATENATE($F2863," ",$G2863),AllocFactorMatrix,(K$4+1),FALSE)*$E2863</f>
        <v>-26400.156473344934</v>
      </c>
      <c r="L2863" s="5">
        <f>VLOOKUP(CONCATENATE($F2863," ",$G2863),AllocFactorMatrix,(L$4+1),FALSE)*$E2863</f>
        <v>-528.28044744694091</v>
      </c>
      <c r="M2863" s="5">
        <f>VLOOKUP(CONCATENATE($F2863," ",$G2863),AllocFactorMatrix,(M$4+1),FALSE)*$E2863</f>
        <v>-8.1041906878386154</v>
      </c>
      <c r="N2863" s="5">
        <f t="shared" si="1449"/>
        <v>-26936.541111479713</v>
      </c>
      <c r="O2863" s="5">
        <f>VLOOKUP(CONCATENATE($F2863," ",$G2863),AllocFactorMatrix,(O$4+1),FALSE)*$E2863</f>
        <v>-18515.620779365086</v>
      </c>
      <c r="P2863" s="5">
        <f>VLOOKUP(CONCATENATE($F2863," ",$G2863),AllocFactorMatrix,(P$4+1),FALSE)*$E2863</f>
        <v>-2176.6960476007125</v>
      </c>
      <c r="Q2863" s="5">
        <f>VLOOKUP(CONCATENATE($F2863," ",$G2863),AllocFactorMatrix,(Q$4+1),FALSE)*$E2863</f>
        <v>-29.656915767049835</v>
      </c>
      <c r="R2863" s="5">
        <f>VLOOKUP(CONCATENATE($F2863," ",$G2863),AllocFactorMatrix,(R$4+1),FALSE)*$E2863</f>
        <v>-5.0865699460360201</v>
      </c>
      <c r="S2863" s="5">
        <f t="shared" si="1451"/>
        <v>-20727.060312678885</v>
      </c>
      <c r="T2863" s="5">
        <f>VLOOKUP(CONCATENATE($F2863," ",$G2863),AllocFactorMatrix,(T$4+1),FALSE)*$E2863</f>
        <v>-599.78388213827941</v>
      </c>
      <c r="U2863" s="5">
        <f>VLOOKUP(CONCATENATE($F2863," ",$G2863),AllocFactorMatrix,(U$4+1),FALSE)*$E2863</f>
        <v>-6687.2332321080912</v>
      </c>
      <c r="V2863" s="5">
        <f>VLOOKUP(CONCATENATE($F2863," ",$G2863),AllocFactorMatrix,(V$4+1),FALSE)*$E2863</f>
        <v>-101.6314629226561</v>
      </c>
      <c r="W2863" s="5">
        <f>VLOOKUP(CONCATENATE($F2863," ",$G2863),AllocFactorMatrix,(W$4+1),FALSE)*$E2863</f>
        <v>-32.139881545467233</v>
      </c>
      <c r="X2863" s="5">
        <f t="shared" si="1452"/>
        <v>-7420.7884587144945</v>
      </c>
      <c r="Y2863" s="5">
        <f>VLOOKUP(CONCATENATE($F2863," ",$G2863),AllocFactorMatrix,(Y$4+1),FALSE)*$E2863</f>
        <v>-6043.8047040653992</v>
      </c>
      <c r="Z2863" s="5">
        <f>VLOOKUP(CONCATENATE($F2863," ",$G2863),AllocFactorMatrix,(Z$4+1),FALSE)*$E2863</f>
        <v>-58.672687779162416</v>
      </c>
      <c r="AA2863" s="5">
        <f t="shared" si="1450"/>
        <v>-6102.4773918445617</v>
      </c>
      <c r="AB2863" s="5">
        <f>VLOOKUP(CONCATENATE($F2863," ",$G2863),AllocFactorMatrix,(AB$4+1),FALSE)*$E2863</f>
        <v>-73.807112100024753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1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-135937.35239217288</v>
      </c>
      <c r="I2864" s="54">
        <f ca="1">VLOOKUP(CONCATENATE($F2864," ",$G2864),AllocFactorMatrix,(I$4+1),FALSE)*$E2871</f>
        <v>-59380.936094029807</v>
      </c>
      <c r="J2864" s="54">
        <f ca="1">VLOOKUP(CONCATENATE($F2864," ",$G2864),AllocFactorMatrix,(J$4+1),FALSE)*$E2871</f>
        <v>-4220.342949621263</v>
      </c>
      <c r="K2864" s="54">
        <f ca="1">VLOOKUP(CONCATENATE($F2864," ",$G2864),AllocFactorMatrix,(K$4+1),FALSE)*$E2871</f>
        <v>-14299.097112964355</v>
      </c>
      <c r="L2864" s="54">
        <f ca="1">VLOOKUP(CONCATENATE($F2864," ",$G2864),AllocFactorMatrix,(L$4+1),FALSE)*$E2871</f>
        <v>-414.45378829077686</v>
      </c>
      <c r="M2864" s="54">
        <f ca="1">VLOOKUP(CONCATENATE($F2864," ",$G2864),AllocFactorMatrix,(M$4+1),FALSE)*$E2871</f>
        <v>-40.732133157017849</v>
      </c>
      <c r="N2864" s="54">
        <f t="shared" ca="1" si="1449"/>
        <v>-14754.28303441215</v>
      </c>
      <c r="O2864" s="54">
        <f ca="1">VLOOKUP(CONCATENATE($F2864," ",$G2864),AllocFactorMatrix,(O$4+1),FALSE)*$E2871</f>
        <v>-10922.582646151439</v>
      </c>
      <c r="P2864" s="54">
        <f ca="1">VLOOKUP(CONCATENATE($F2864," ",$G2864),AllocFactorMatrix,(P$4+1),FALSE)*$E2871</f>
        <v>-2121.4676332906556</v>
      </c>
      <c r="Q2864" s="54">
        <f ca="1">VLOOKUP(CONCATENATE($F2864," ",$G2864),AllocFactorMatrix,(Q$4+1),FALSE)*$E2871</f>
        <v>-898.64752879570369</v>
      </c>
      <c r="R2864" s="54">
        <f ca="1">VLOOKUP(CONCATENATE($F2864," ",$G2864),AllocFactorMatrix,(R$4+1),FALSE)*$E2871</f>
        <v>-39.100749068431121</v>
      </c>
      <c r="S2864" s="54">
        <f ca="1">SUBTOTAL(9,O2864:R2864)</f>
        <v>-13981.798557306229</v>
      </c>
      <c r="T2864" s="54">
        <f ca="1">VLOOKUP(CONCATENATE($F2864," ",$G2864),AllocFactorMatrix,(T$4+1),FALSE)*$E2871</f>
        <v>-313.74645211042707</v>
      </c>
      <c r="U2864" s="54">
        <f ca="1">VLOOKUP(CONCATENATE($F2864," ",$G2864),AllocFactorMatrix,(U$4+1),FALSE)*$E2871</f>
        <v>-5542.9110800637072</v>
      </c>
      <c r="V2864" s="54">
        <f ca="1">VLOOKUP(CONCATENATE($F2864," ",$G2864),AllocFactorMatrix,(V$4+1),FALSE)*$E2871</f>
        <v>-29815.73204947514</v>
      </c>
      <c r="W2864" s="54">
        <f ca="1">VLOOKUP(CONCATENATE($F2864," ",$G2864),AllocFactorMatrix,(W$4+1),FALSE)*$E2871</f>
        <v>-4736.6058104806334</v>
      </c>
      <c r="X2864" s="54">
        <f ca="1">SUBTOTAL(9,T2864:W2864)</f>
        <v>-40408.995392129909</v>
      </c>
      <c r="Y2864" s="54">
        <f ca="1">VLOOKUP(CONCATENATE($F2864," ",$G2864),AllocFactorMatrix,(Y$4+1),FALSE)*$E2871</f>
        <v>-3094.1859102157941</v>
      </c>
      <c r="Z2864" s="54">
        <f ca="1">VLOOKUP(CONCATENATE($F2864," ",$G2864),AllocFactorMatrix,(Z$4+1),FALSE)*$E2871</f>
        <v>-48.408777910542319</v>
      </c>
      <c r="AA2864" s="54">
        <f t="shared" ca="1" si="1450"/>
        <v>-3142.5946881263367</v>
      </c>
      <c r="AB2864" s="54">
        <f ca="1">VLOOKUP(CONCATENATE($F2864," ",$G2864),AllocFactorMatrix,(AB$4+1),FALSE)*$E2871</f>
        <v>-48.401676547203145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1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-23265.647211558065</v>
      </c>
      <c r="I2865" s="54">
        <f ca="1">VLOOKUP(CONCATENATE($F2865," ",$G2865),AllocFactorMatrix,(I$4+1),FALSE)*$E2871</f>
        <v>-7656.8348618238824</v>
      </c>
      <c r="J2865" s="54">
        <f ca="1">VLOOKUP(CONCATENATE($F2865," ",$G2865),AllocFactorMatrix,(J$4+1),FALSE)*$E2871</f>
        <v>-993.01245131359019</v>
      </c>
      <c r="K2865" s="54">
        <f ca="1">VLOOKUP(CONCATENATE($F2865," ",$G2865),AllocFactorMatrix,(K$4+1),FALSE)*$E2871</f>
        <v>-3107.0687400904285</v>
      </c>
      <c r="L2865" s="54">
        <f ca="1">VLOOKUP(CONCATENATE($F2865," ",$G2865),AllocFactorMatrix,(L$4+1),FALSE)*$E2871</f>
        <v>-89.175225724053178</v>
      </c>
      <c r="M2865" s="54">
        <f ca="1">VLOOKUP(CONCATENATE($F2865," ",$G2865),AllocFactorMatrix,(M$4+1),FALSE)*$E2871</f>
        <v>-21.852022389096362</v>
      </c>
      <c r="N2865" s="54">
        <f t="shared" ca="1" si="1449"/>
        <v>-3218.0959882035781</v>
      </c>
      <c r="O2865" s="54">
        <f ca="1">VLOOKUP(CONCATENATE($F2865," ",$G2865),AllocFactorMatrix,(O$4+1),FALSE)*$E2871</f>
        <v>-2357.8891205040563</v>
      </c>
      <c r="P2865" s="54">
        <f ca="1">VLOOKUP(CONCATENATE($F2865," ",$G2865),AllocFactorMatrix,(P$4+1),FALSE)*$E2871</f>
        <v>-470.11109052485074</v>
      </c>
      <c r="Q2865" s="54">
        <f ca="1">VLOOKUP(CONCATENATE($F2865," ",$G2865),AllocFactorMatrix,(Q$4+1),FALSE)*$E2871</f>
        <v>-190.05369105645826</v>
      </c>
      <c r="R2865" s="54">
        <f ca="1">VLOOKUP(CONCATENATE($F2865," ",$G2865),AllocFactorMatrix,(R$4+1),FALSE)*$E2871</f>
        <v>-7.9966464860020059</v>
      </c>
      <c r="S2865" s="54">
        <f t="shared" ref="S2865:S2871" ca="1" si="1453">SUBTOTAL(9,O2865:R2865)</f>
        <v>-3026.0505485713675</v>
      </c>
      <c r="T2865" s="54">
        <f ca="1">VLOOKUP(CONCATENATE($F2865," ",$G2865),AllocFactorMatrix,(T$4+1),FALSE)*$E2871</f>
        <v>-52.22977506317266</v>
      </c>
      <c r="U2865" s="54">
        <f ca="1">VLOOKUP(CONCATENATE($F2865," ",$G2865),AllocFactorMatrix,(U$4+1),FALSE)*$E2871</f>
        <v>-1069.5956484797941</v>
      </c>
      <c r="V2865" s="54">
        <f ca="1">VLOOKUP(CONCATENATE($F2865," ",$G2865),AllocFactorMatrix,(V$4+1),FALSE)*$E2871</f>
        <v>-5823.3097133492693</v>
      </c>
      <c r="W2865" s="54">
        <f ca="1">VLOOKUP(CONCATENATE($F2865," ",$G2865),AllocFactorMatrix,(W$4+1),FALSE)*$E2871</f>
        <v>-790.79837704197791</v>
      </c>
      <c r="X2865" s="54">
        <f t="shared" ref="X2865:X2871" ca="1" si="1454">SUBTOTAL(9,T2865:W2865)</f>
        <v>-7735.9335139342138</v>
      </c>
      <c r="Y2865" s="54">
        <f ca="1">VLOOKUP(CONCATENATE($F2865," ",$G2865),AllocFactorMatrix,(Y$4+1),FALSE)*$E2871</f>
        <v>-615.27707282504275</v>
      </c>
      <c r="Z2865" s="54">
        <f ca="1">VLOOKUP(CONCATENATE($F2865," ",$G2865),AllocFactorMatrix,(Z$4+1),FALSE)*$E2871</f>
        <v>-8.7033561675271329</v>
      </c>
      <c r="AA2865" s="54">
        <f t="shared" ca="1" si="1450"/>
        <v>-623.98042899256984</v>
      </c>
      <c r="AB2865" s="54">
        <f ca="1">VLOOKUP(CONCATENATE($F2865," ",$G2865),AllocFactorMatrix,(AB$4+1),FALSE)*$E2871</f>
        <v>-11.739418718862494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1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-5253.7872936500989</v>
      </c>
      <c r="I2866" s="54">
        <f ca="1">VLOOKUP(CONCATENATE($F2866," ",$G2866),AllocFactorMatrix,(I$4+1),FALSE)*$E2871</f>
        <v>-1737.2415746193724</v>
      </c>
      <c r="J2866" s="54">
        <f ca="1">VLOOKUP(CONCATENATE($F2866," ",$G2866),AllocFactorMatrix,(J$4+1),FALSE)*$E2871</f>
        <v>-208.09030867326254</v>
      </c>
      <c r="K2866" s="54">
        <f ca="1">VLOOKUP(CONCATENATE($F2866," ",$G2866),AllocFactorMatrix,(K$4+1),FALSE)*$E2871</f>
        <v>-650.74425011953383</v>
      </c>
      <c r="L2866" s="54">
        <f ca="1">VLOOKUP(CONCATENATE($F2866," ",$G2866),AllocFactorMatrix,(L$4+1),FALSE)*$E2871</f>
        <v>-18.361709786857528</v>
      </c>
      <c r="M2866" s="54">
        <f ca="1">VLOOKUP(CONCATENATE($F2866," ",$G2866),AllocFactorMatrix,(M$4+1),FALSE)*$E2871</f>
        <v>-6.7826746657044836</v>
      </c>
      <c r="N2866" s="54">
        <f t="shared" ca="1" si="1449"/>
        <v>-675.88863457209584</v>
      </c>
      <c r="O2866" s="54">
        <f ca="1">VLOOKUP(CONCATENATE($F2866," ",$G2866),AllocFactorMatrix,(O$4+1),FALSE)*$E2871</f>
        <v>-490.98885139082324</v>
      </c>
      <c r="P2866" s="54">
        <f ca="1">VLOOKUP(CONCATENATE($F2866," ",$G2866),AllocFactorMatrix,(P$4+1),FALSE)*$E2871</f>
        <v>-97.343480654908603</v>
      </c>
      <c r="Q2866" s="54">
        <f ca="1">VLOOKUP(CONCATENATE($F2866," ",$G2866),AllocFactorMatrix,(Q$4+1),FALSE)*$E2871</f>
        <v>-51.992496004217585</v>
      </c>
      <c r="R2866" s="54">
        <f ca="1">VLOOKUP(CONCATENATE($F2866," ",$G2866),AllocFactorMatrix,(R$4+1),FALSE)*$E2871</f>
        <v>0</v>
      </c>
      <c r="S2866" s="54">
        <f t="shared" ca="1" si="1453"/>
        <v>-640.32482804994947</v>
      </c>
      <c r="T2866" s="54">
        <f ca="1">VLOOKUP(CONCATENATE($F2866," ",$G2866),AllocFactorMatrix,(T$4+1),FALSE)*$E2871</f>
        <v>-11.123664457348506</v>
      </c>
      <c r="U2866" s="54">
        <f ca="1">VLOOKUP(CONCATENATE($F2866," ",$G2866),AllocFactorMatrix,(U$4+1),FALSE)*$E2871</f>
        <v>-224.99224127204934</v>
      </c>
      <c r="V2866" s="54">
        <f ca="1">VLOOKUP(CONCATENATE($F2866," ",$G2866),AllocFactorMatrix,(V$4+1),FALSE)*$E2871</f>
        <v>-1612.7521864440178</v>
      </c>
      <c r="W2866" s="54">
        <f ca="1">VLOOKUP(CONCATENATE($F2866," ",$G2866),AllocFactorMatrix,(W$4+1),FALSE)*$E2871</f>
        <v>0</v>
      </c>
      <c r="X2866" s="54">
        <f t="shared" ca="1" si="1454"/>
        <v>-1848.8680921734156</v>
      </c>
      <c r="Y2866" s="54">
        <f ca="1">VLOOKUP(CONCATENATE($F2866," ",$G2866),AllocFactorMatrix,(Y$4+1),FALSE)*$E2871</f>
        <v>-126.47266493555661</v>
      </c>
      <c r="Z2866" s="54">
        <f ca="1">VLOOKUP(CONCATENATE($F2866," ",$G2866),AllocFactorMatrix,(Z$4+1),FALSE)*$E2871</f>
        <v>-1.7958216371998741</v>
      </c>
      <c r="AA2866" s="54">
        <f t="shared" ca="1" si="1450"/>
        <v>-128.26848657275647</v>
      </c>
      <c r="AB2866" s="54">
        <f ca="1">VLOOKUP(CONCATENATE($F2866," ",$G2866),AllocFactorMatrix,(AB$4+1),FALSE)*$E2871</f>
        <v>-2.4464102343593153</v>
      </c>
      <c r="AC2866" s="54">
        <f ca="1">VLOOKUP(CONCATENATE($F2866," ",$G2866),AllocFactorMatrix,(AC$4+1),FALSE)*$E2871</f>
        <v>-10.36562925546313</v>
      </c>
      <c r="AD2866" s="54">
        <f ca="1">VLOOKUP(CONCATENATE($F2866," ",$G2866),AllocFactorMatrix,(AD$4+1),FALSE)*$E2871</f>
        <v>-2.2933294994244551</v>
      </c>
    </row>
    <row r="2867" spans="1:30" s="51" customFormat="1" hidden="1" outlineLevel="1">
      <c r="A2867" s="56"/>
      <c r="B2867" s="111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-48458.073772790332</v>
      </c>
      <c r="I2867" s="54">
        <f ca="1">VLOOKUP(CONCATENATE($F2867," ",$G2867),AllocFactorMatrix,(I$4+1),FALSE)*$E2871</f>
        <v>-28086.454823410088</v>
      </c>
      <c r="J2867" s="54">
        <f ca="1">VLOOKUP(CONCATENATE($F2867," ",$G2867),AllocFactorMatrix,(J$4+1),FALSE)*$E2871</f>
        <v>-2168.8326624960296</v>
      </c>
      <c r="K2867" s="54">
        <f ca="1">VLOOKUP(CONCATENATE($F2867," ",$G2867),AllocFactorMatrix,(K$4+1),FALSE)*$E2871</f>
        <v>-7135.1567139545141</v>
      </c>
      <c r="L2867" s="54">
        <f ca="1">VLOOKUP(CONCATENATE($F2867," ",$G2867),AllocFactorMatrix,(L$4+1),FALSE)*$E2871</f>
        <v>-203.04833229392804</v>
      </c>
      <c r="M2867" s="54">
        <f ca="1">VLOOKUP(CONCATENATE($F2867," ",$G2867),AllocFactorMatrix,(M$4+1),FALSE)*$E2871</f>
        <v>0</v>
      </c>
      <c r="N2867" s="54">
        <f t="shared" ca="1" si="1449"/>
        <v>-7338.2050462484422</v>
      </c>
      <c r="O2867" s="54">
        <f ca="1">VLOOKUP(CONCATENATE($F2867," ",$G2867),AllocFactorMatrix,(O$4+1),FALSE)*$E2871</f>
        <v>-5365.5722816250291</v>
      </c>
      <c r="P2867" s="54">
        <f ca="1">VLOOKUP(CONCATENATE($F2867," ",$G2867),AllocFactorMatrix,(P$4+1),FALSE)*$E2871</f>
        <v>-1048.1003804980103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-6413.6726621230391</v>
      </c>
      <c r="T2867" s="54">
        <f ca="1">VLOOKUP(CONCATENATE($F2867," ",$G2867),AllocFactorMatrix,(T$4+1),FALSE)*$E2871</f>
        <v>-148.27643182814612</v>
      </c>
      <c r="U2867" s="54">
        <f ca="1">VLOOKUP(CONCATENATE($F2867," ",$G2867),AllocFactorMatrix,(U$4+1),FALSE)*$E2871</f>
        <v>-2668.0146862853453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-2816.2911181134914</v>
      </c>
      <c r="Y2867" s="54">
        <f ca="1">VLOOKUP(CONCATENATE($F2867," ",$G2867),AllocFactorMatrix,(Y$4+1),FALSE)*$E2871</f>
        <v>-1463.4878301395545</v>
      </c>
      <c r="Z2867" s="54">
        <f ca="1">VLOOKUP(CONCATENATE($F2867," ",$G2867),AllocFactorMatrix,(Z$4+1),FALSE)*$E2871</f>
        <v>-22.287514769804105</v>
      </c>
      <c r="AA2867" s="54">
        <f t="shared" ca="1" si="1450"/>
        <v>-1485.7753449093586</v>
      </c>
      <c r="AB2867" s="54">
        <f ca="1">VLOOKUP(CONCATENATE($F2867," ",$G2867),AllocFactorMatrix,(AB$4+1),FALSE)*$E2871</f>
        <v>-25.083088475086388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-21.901496714346024</v>
      </c>
    </row>
    <row r="2868" spans="1:30" s="51" customFormat="1" hidden="1" outlineLevel="1">
      <c r="A2868" s="56"/>
      <c r="B2868" s="111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-21628.797008561862</v>
      </c>
      <c r="I2868" s="54">
        <f ca="1">VLOOKUP(CONCATENATE($F2868," ",$G2868),AllocFactorMatrix,(I$4+1),FALSE)*$E2871</f>
        <v>-14089.74993747649</v>
      </c>
      <c r="J2868" s="54">
        <f ca="1">VLOOKUP(CONCATENATE($F2868," ",$G2868),AllocFactorMatrix,(J$4+1),FALSE)*$E2871</f>
        <v>-1173.5783561430326</v>
      </c>
      <c r="K2868" s="54">
        <f ca="1">VLOOKUP(CONCATENATE($F2868," ",$G2868),AllocFactorMatrix,(K$4+1),FALSE)*$E2871</f>
        <v>-3183.3525689679036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-3183.3525689679036</v>
      </c>
      <c r="O2868" s="54">
        <f ca="1">VLOOKUP(CONCATENATE($F2868," ",$G2868),AllocFactorMatrix,(O$4+1),FALSE)*$E2871</f>
        <v>-2032.7439727906394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-2032.7439727906394</v>
      </c>
      <c r="T2868" s="54">
        <f ca="1">VLOOKUP(CONCATENATE($F2868," ",$G2868),AllocFactorMatrix,(T$4+1),FALSE)*$E2871</f>
        <v>-41.611931667860652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-41.611931667860652</v>
      </c>
      <c r="Y2868" s="54">
        <f ca="1">VLOOKUP(CONCATENATE($F2868," ",$G2868),AllocFactorMatrix,(Y$4+1),FALSE)*$E2871</f>
        <v>-673.00860514610963</v>
      </c>
      <c r="Z2868" s="54">
        <f ca="1">VLOOKUP(CONCATENATE($F2868," ",$G2868),AllocFactorMatrix,(Z$4+1),FALSE)*$E2871</f>
        <v>0</v>
      </c>
      <c r="AA2868" s="54">
        <f t="shared" ca="1" si="1450"/>
        <v>-673.00860514610963</v>
      </c>
      <c r="AB2868" s="54">
        <f ca="1">VLOOKUP(CONCATENATE($F2868," ",$G2868),AllocFactorMatrix,(AB$4+1),FALSE)*$E2871</f>
        <v>-9.0273583736807943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-59.697749500763145</v>
      </c>
    </row>
    <row r="2869" spans="1:30" s="51" customFormat="1" hidden="1" outlineLevel="1">
      <c r="A2869" s="56"/>
      <c r="B2869" s="111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-176263.63750629654</v>
      </c>
      <c r="I2869" s="54">
        <f ca="1">VLOOKUP(CONCATENATE($F2869," ",$G2869),AllocFactorMatrix,(I$4+1),FALSE)*$E2871</f>
        <v>-67221.030402852513</v>
      </c>
      <c r="J2869" s="54">
        <f ca="1">VLOOKUP(CONCATENATE($F2869," ",$G2869),AllocFactorMatrix,(J$4+1),FALSE)*$E2871</f>
        <v>-4299.0176880187946</v>
      </c>
      <c r="K2869" s="54">
        <f ca="1">VLOOKUP(CONCATENATE($F2869," ",$G2869),AllocFactorMatrix,(K$4+1),FALSE)*$E2871</f>
        <v>-14376.858901373522</v>
      </c>
      <c r="L2869" s="54">
        <f ca="1">VLOOKUP(CONCATENATE($F2869," ",$G2869),AllocFactorMatrix,(L$4+1),FALSE)*$E2871</f>
        <v>-419.78452044563198</v>
      </c>
      <c r="M2869" s="54">
        <f ca="1">VLOOKUP(CONCATENATE($F2869," ",$G2869),AllocFactorMatrix,(M$4+1),FALSE)*$E2871</f>
        <v>-23.649035633046278</v>
      </c>
      <c r="N2869" s="54">
        <f t="shared" ca="1" si="1449"/>
        <v>-14820.2924574522</v>
      </c>
      <c r="O2869" s="54">
        <f ca="1">VLOOKUP(CONCATENATE($F2869," ",$G2869),AllocFactorMatrix,(O$4+1),FALSE)*$E2871</f>
        <v>-13263.848374402018</v>
      </c>
      <c r="P2869" s="54">
        <f ca="1">VLOOKUP(CONCATENATE($F2869," ",$G2869),AllocFactorMatrix,(P$4+1),FALSE)*$E2871</f>
        <v>-2504.820318571542</v>
      </c>
      <c r="Q2869" s="54">
        <f ca="1">VLOOKUP(CONCATENATE($F2869," ",$G2869),AllocFactorMatrix,(Q$4+1),FALSE)*$E2871</f>
        <v>-1105.622210769784</v>
      </c>
      <c r="R2869" s="54">
        <f ca="1">VLOOKUP(CONCATENATE($F2869," ",$G2869),AllocFactorMatrix,(R$4+1),FALSE)*$E2871</f>
        <v>-51.100067904336143</v>
      </c>
      <c r="S2869" s="54">
        <f t="shared" ca="1" si="1453"/>
        <v>-16925.390971647677</v>
      </c>
      <c r="T2869" s="54">
        <f ca="1">VLOOKUP(CONCATENATE($F2869," ",$G2869),AllocFactorMatrix,(T$4+1),FALSE)*$E2871</f>
        <v>-498.44309760928229</v>
      </c>
      <c r="U2869" s="54">
        <f ca="1">VLOOKUP(CONCATENATE($F2869," ",$G2869),AllocFactorMatrix,(U$4+1),FALSE)*$E2871</f>
        <v>-8610.9533799752717</v>
      </c>
      <c r="V2869" s="54">
        <f ca="1">VLOOKUP(CONCATENATE($F2869," ",$G2869),AllocFactorMatrix,(V$4+1),FALSE)*$E2871</f>
        <v>-49392.704590673595</v>
      </c>
      <c r="W2869" s="54">
        <f ca="1">VLOOKUP(CONCATENATE($F2869," ",$G2869),AllocFactorMatrix,(W$4+1),FALSE)*$E2871</f>
        <v>-9065.5302429640906</v>
      </c>
      <c r="X2869" s="54">
        <f t="shared" ca="1" si="1454"/>
        <v>-67567.631311222241</v>
      </c>
      <c r="Y2869" s="54">
        <f ca="1">VLOOKUP(CONCATENATE($F2869," ",$G2869),AllocFactorMatrix,(Y$4+1),FALSE)*$E2871</f>
        <v>-3533.2793837949071</v>
      </c>
      <c r="Z2869" s="54">
        <f ca="1">VLOOKUP(CONCATENATE($F2869," ",$G2869),AllocFactorMatrix,(Z$4+1),FALSE)*$E2871</f>
        <v>-57.485664022376348</v>
      </c>
      <c r="AA2869" s="54">
        <f t="shared" ca="1" si="1450"/>
        <v>-3590.7650478172836</v>
      </c>
      <c r="AB2869" s="54">
        <f ca="1">VLOOKUP(CONCATENATE($F2869," ",$G2869),AllocFactorMatrix,(AB$4+1),FALSE)*$E2871</f>
        <v>-64.990684751078007</v>
      </c>
      <c r="AC2869" s="54">
        <f ca="1">VLOOKUP(CONCATENATE($F2869," ",$G2869),AllocFactorMatrix,(AC$4+1),FALSE)*$E2871</f>
        <v>-1500.8478009815515</v>
      </c>
      <c r="AD2869" s="54">
        <f ca="1">VLOOKUP(CONCATENATE($F2869," ",$G2869),AllocFactorMatrix,(AD$4+1),FALSE)*$E2871</f>
        <v>-273.67114155319109</v>
      </c>
    </row>
    <row r="2870" spans="1:30" s="51" customFormat="1" hidden="1" outlineLevel="1">
      <c r="A2870" s="56"/>
      <c r="B2870" s="111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-17303.704814970242</v>
      </c>
      <c r="I2870" s="54">
        <f ca="1">VLOOKUP(CONCATENATE($F2870," ",$G2870),AllocFactorMatrix,(I$4+1),FALSE)*$E2871</f>
        <v>-8232.0914514963788</v>
      </c>
      <c r="J2870" s="54">
        <f ca="1">VLOOKUP(CONCATENATE($F2870," ",$G2870),AllocFactorMatrix,(J$4+1),FALSE)*$E2871</f>
        <v>-2397.9488958569409</v>
      </c>
      <c r="K2870" s="54">
        <f ca="1">VLOOKUP(CONCATENATE($F2870," ",$G2870),AllocFactorMatrix,(K$4+1),FALSE)*$E2871</f>
        <v>-630.95272767683502</v>
      </c>
      <c r="L2870" s="54">
        <f ca="1">VLOOKUP(CONCATENATE($F2870," ",$G2870),AllocFactorMatrix,(L$4+1),FALSE)*$E2871</f>
        <v>-153.4207162445548</v>
      </c>
      <c r="M2870" s="54">
        <f ca="1">VLOOKUP(CONCATENATE($F2870," ",$G2870),AllocFactorMatrix,(M$4+1),FALSE)*$E2871</f>
        <v>-38.663443332506176</v>
      </c>
      <c r="N2870" s="54">
        <f t="shared" ca="1" si="1449"/>
        <v>-823.036887253896</v>
      </c>
      <c r="O2870" s="54">
        <f ca="1">VLOOKUP(CONCATENATE($F2870," ",$G2870),AllocFactorMatrix,(O$4+1),FALSE)*$E2871</f>
        <v>-156.4153118823794</v>
      </c>
      <c r="P2870" s="54">
        <f ca="1">VLOOKUP(CONCATENATE($F2870," ",$G2870),AllocFactorMatrix,(P$4+1),FALSE)*$E2871</f>
        <v>-46.997757989126377</v>
      </c>
      <c r="Q2870" s="54">
        <f ca="1">VLOOKUP(CONCATENATE($F2870," ",$G2870),AllocFactorMatrix,(Q$4+1),FALSE)*$E2871</f>
        <v>-90.941861263698286</v>
      </c>
      <c r="R2870" s="54">
        <f ca="1">VLOOKUP(CONCATENATE($F2870," ",$G2870),AllocFactorMatrix,(R$4+1),FALSE)*$E2871</f>
        <v>-15.284319627399746</v>
      </c>
      <c r="S2870" s="54">
        <f t="shared" ca="1" si="1453"/>
        <v>-309.63925076260381</v>
      </c>
      <c r="T2870" s="54">
        <f ca="1">VLOOKUP(CONCATENATE($F2870," ",$G2870),AllocFactorMatrix,(T$4+1),FALSE)*$E2871</f>
        <v>-0.84666183475463352</v>
      </c>
      <c r="U2870" s="54">
        <f ca="1">VLOOKUP(CONCATENATE($F2870," ",$G2870),AllocFactorMatrix,(U$4+1),FALSE)*$E2871</f>
        <v>-23.027876881895754</v>
      </c>
      <c r="V2870" s="54">
        <f ca="1">VLOOKUP(CONCATENATE($F2870," ",$G2870),AllocFactorMatrix,(V$4+1),FALSE)*$E2871</f>
        <v>-120.98940382660733</v>
      </c>
      <c r="W2870" s="54">
        <f ca="1">VLOOKUP(CONCATENATE($F2870," ",$G2870),AllocFactorMatrix,(W$4+1),FALSE)*$E2871</f>
        <v>-18.287878095695717</v>
      </c>
      <c r="X2870" s="54">
        <f t="shared" ca="1" si="1454"/>
        <v>-163.15182063895344</v>
      </c>
      <c r="Y2870" s="54">
        <f ca="1">VLOOKUP(CONCATENATE($F2870," ",$G2870),AllocFactorMatrix,(Y$4+1),FALSE)*$E2871</f>
        <v>-39.086135519487634</v>
      </c>
      <c r="Z2870" s="54">
        <f ca="1">VLOOKUP(CONCATENATE($F2870," ",$G2870),AllocFactorMatrix,(Z$4+1),FALSE)*$E2871</f>
        <v>-0.62588727078187811</v>
      </c>
      <c r="AA2870" s="54">
        <f t="shared" ca="1" si="1450"/>
        <v>-39.712022790269515</v>
      </c>
      <c r="AB2870" s="54">
        <f ca="1">VLOOKUP(CONCATENATE($F2870," ",$G2870),AllocFactorMatrix,(AB$4+1),FALSE)*$E2871</f>
        <v>-1.0415372735201358</v>
      </c>
      <c r="AC2870" s="54">
        <f ca="1">VLOOKUP(CONCATENATE($F2870," ",$G2870),AllocFactorMatrix,(AC$4+1),FALSE)*$E2871</f>
        <v>-4572.7227944202505</v>
      </c>
      <c r="AD2870" s="54">
        <f ca="1">VLOOKUP(CONCATENATE($F2870," ",$G2870),AllocFactorMatrix,(AD$4+1),FALSE)*$E2871</f>
        <v>-764.36015447743102</v>
      </c>
    </row>
    <row r="2871" spans="1:30" s="51" customFormat="1" collapsed="1">
      <c r="A2871" s="56"/>
      <c r="B2871" s="111"/>
      <c r="C2871" s="55"/>
      <c r="D2871" s="98" t="s">
        <v>435</v>
      </c>
      <c r="E2871" s="61">
        <v>-428111</v>
      </c>
      <c r="F2871" s="97" t="s">
        <v>242</v>
      </c>
      <c r="G2871" s="55" t="str">
        <f>$G$15</f>
        <v>TOTAL</v>
      </c>
      <c r="H2871" s="53">
        <f t="shared" ca="1" si="1448"/>
        <v>-428110.99999999988</v>
      </c>
      <c r="I2871" s="54">
        <f ca="1">VLOOKUP(CONCATENATE($F2871," ",$G2871),AllocFactorMatrix,(I$4+1),FALSE)*$E2871</f>
        <v>-186404.33914570848</v>
      </c>
      <c r="J2871" s="54">
        <f ca="1">VLOOKUP(CONCATENATE($F2871," ",$G2871),AllocFactorMatrix,(J$4+1),FALSE)*$E2871</f>
        <v>-15460.823312122911</v>
      </c>
      <c r="K2871" s="54">
        <f ca="1">VLOOKUP(CONCATENATE($F2871," ",$G2871),AllocFactorMatrix,(K$4+1),FALSE)*$E2871</f>
        <v>-43383.231015147074</v>
      </c>
      <c r="L2871" s="54">
        <f ca="1">VLOOKUP(CONCATENATE($F2871," ",$G2871),AllocFactorMatrix,(L$4+1),FALSE)*$E2871</f>
        <v>-1298.2442927858019</v>
      </c>
      <c r="M2871" s="54">
        <f ca="1">VLOOKUP(CONCATENATE($F2871," ",$G2871),AllocFactorMatrix,(M$4+1),FALSE)*$E2871</f>
        <v>-131.67930917737112</v>
      </c>
      <c r="N2871" s="54">
        <f t="shared" ca="1" si="1449"/>
        <v>-44813.154617110245</v>
      </c>
      <c r="O2871" s="54">
        <f ca="1">VLOOKUP(CONCATENATE($F2871," ",$G2871),AllocFactorMatrix,(O$4+1),FALSE)*$E2871</f>
        <v>-34590.04055874639</v>
      </c>
      <c r="P2871" s="54">
        <f ca="1">VLOOKUP(CONCATENATE($F2871," ",$G2871),AllocFactorMatrix,(P$4+1),FALSE)*$E2871</f>
        <v>-6288.8406615290969</v>
      </c>
      <c r="Q2871" s="54">
        <f ca="1">VLOOKUP(CONCATENATE($F2871," ",$G2871),AllocFactorMatrix,(Q$4+1),FALSE)*$E2871</f>
        <v>-2337.2577878898619</v>
      </c>
      <c r="R2871" s="54">
        <f ca="1">VLOOKUP(CONCATENATE($F2871," ",$G2871),AllocFactorMatrix,(R$4+1),FALSE)*$E2871</f>
        <v>-113.481783086169</v>
      </c>
      <c r="S2871" s="54">
        <f t="shared" ca="1" si="1453"/>
        <v>-43329.620791251516</v>
      </c>
      <c r="T2871" s="54">
        <f ca="1">VLOOKUP(CONCATENATE($F2871," ",$G2871),AllocFactorMatrix,(T$4+1),FALSE)*$E2871</f>
        <v>-1066.2780145709921</v>
      </c>
      <c r="U2871" s="54">
        <f ca="1">VLOOKUP(CONCATENATE($F2871," ",$G2871),AllocFactorMatrix,(U$4+1),FALSE)*$E2871</f>
        <v>-18139.49491295806</v>
      </c>
      <c r="V2871" s="54">
        <f ca="1">VLOOKUP(CONCATENATE($F2871," ",$G2871),AllocFactorMatrix,(V$4+1),FALSE)*$E2871</f>
        <v>-86765.487943768632</v>
      </c>
      <c r="W2871" s="54">
        <f ca="1">VLOOKUP(CONCATENATE($F2871," ",$G2871),AllocFactorMatrix,(W$4+1),FALSE)*$E2871</f>
        <v>-14611.222308582397</v>
      </c>
      <c r="X2871" s="54">
        <f t="shared" ca="1" si="1454"/>
        <v>-120582.48317988007</v>
      </c>
      <c r="Y2871" s="54">
        <f ca="1">VLOOKUP(CONCATENATE($F2871," ",$G2871),AllocFactorMatrix,(Y$4+1),FALSE)*$E2871</f>
        <v>-9544.7976025764492</v>
      </c>
      <c r="Z2871" s="54">
        <f ca="1">VLOOKUP(CONCATENATE($F2871," ",$G2871),AllocFactorMatrix,(Z$4+1),FALSE)*$E2871</f>
        <v>-139.30702177823167</v>
      </c>
      <c r="AA2871" s="54">
        <f t="shared" ca="1" si="1450"/>
        <v>-9684.1046243546807</v>
      </c>
      <c r="AB2871" s="54">
        <f ca="1">VLOOKUP(CONCATENATE($F2871," ",$G2871),AllocFactorMatrix,(AB$4+1),FALSE)*$E2871</f>
        <v>-162.73017437379033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-677653.79385685979</v>
      </c>
      <c r="I2872" s="5">
        <f ca="1">VLOOKUP(CONCATENATE($F2872," ",$G2872),AllocFactorMatrix,(I$4+1),FALSE)*$E2879</f>
        <v>-333800.73227247596</v>
      </c>
      <c r="J2872" s="5">
        <f ca="1">VLOOKUP(CONCATENATE($F2872," ",$G2872),AllocFactorMatrix,(J$4+1),FALSE)*$E2879</f>
        <v>-16500.962941009471</v>
      </c>
      <c r="K2872" s="5">
        <f ca="1">VLOOKUP(CONCATENATE($F2872," ",$G2872),AllocFactorMatrix,(K$4+1),FALSE)*$E2879</f>
        <v>-60442.081569773763</v>
      </c>
      <c r="L2872" s="5">
        <f ca="1">VLOOKUP(CONCATENATE($F2872," ",$G2872),AllocFactorMatrix,(L$4+1),FALSE)*$E2879</f>
        <v>-1902.5021343867479</v>
      </c>
      <c r="M2872" s="5">
        <f ca="1">VLOOKUP(CONCATENATE($F2872," ",$G2872),AllocFactorMatrix,(M$4+1),FALSE)*$E2879</f>
        <v>-178.41056247482661</v>
      </c>
      <c r="N2872" s="5">
        <f t="shared" ca="1" si="1444"/>
        <v>-62522.994266635338</v>
      </c>
      <c r="O2872" s="5">
        <f ca="1">VLOOKUP(CONCATENATE($F2872," ",$G2872),AllocFactorMatrix,(O$4+1),FALSE)*$E2879</f>
        <v>-45945.384409353952</v>
      </c>
      <c r="P2872" s="5">
        <f ca="1">VLOOKUP(CONCATENATE($F2872," ",$G2872),AllocFactorMatrix,(P$4+1),FALSE)*$E2879</f>
        <v>-8560.9636859101793</v>
      </c>
      <c r="Q2872" s="5">
        <f ca="1">VLOOKUP(CONCATENATE($F2872," ",$G2872),AllocFactorMatrix,(Q$4+1),FALSE)*$E2879</f>
        <v>-3868.5400845148688</v>
      </c>
      <c r="R2872" s="5">
        <f ca="1">VLOOKUP(CONCATENATE($F2872," ",$G2872),AllocFactorMatrix,(R$4+1),FALSE)*$E2879</f>
        <v>-173.96392331180684</v>
      </c>
      <c r="S2872" s="5">
        <f ca="1">SUBTOTAL(9,O2872:R2872)</f>
        <v>-58548.852103090809</v>
      </c>
      <c r="T2872" s="5">
        <f ca="1">VLOOKUP(CONCATENATE($F2872," ",$G2872),AllocFactorMatrix,(T$4+1),FALSE)*$E2879</f>
        <v>-1604.9899591130547</v>
      </c>
      <c r="U2872" s="5">
        <f ca="1">VLOOKUP(CONCATENATE($F2872," ",$G2872),AllocFactorMatrix,(U$4+1),FALSE)*$E2879</f>
        <v>-26265.387219738004</v>
      </c>
      <c r="V2872" s="5">
        <f ca="1">VLOOKUP(CONCATENATE($F2872," ",$G2872),AllocFactorMatrix,(V$4+1),FALSE)*$E2879</f>
        <v>-138813.30947283085</v>
      </c>
      <c r="W2872" s="5">
        <f ca="1">VLOOKUP(CONCATENATE($F2872," ",$G2872),AllocFactorMatrix,(W$4+1),FALSE)*$E2879</f>
        <v>-25067.382962365333</v>
      </c>
      <c r="X2872" s="5">
        <f ca="1">SUBTOTAL(9,T2872:W2872)</f>
        <v>-191751.06961404724</v>
      </c>
      <c r="Y2872" s="5">
        <f ca="1">VLOOKUP(CONCATENATE($F2872," ",$G2872),AllocFactorMatrix,(Y$4+1),FALSE)*$E2879</f>
        <v>-14109.754645952738</v>
      </c>
      <c r="Z2872" s="5">
        <f ca="1">VLOOKUP(CONCATENATE($F2872," ",$G2872),AllocFactorMatrix,(Z$4+1),FALSE)*$E2879</f>
        <v>-236.33299692757151</v>
      </c>
      <c r="AA2872" s="5">
        <f t="shared" ca="1" si="1445"/>
        <v>-14346.087642880309</v>
      </c>
      <c r="AB2872" s="5">
        <f ca="1">VLOOKUP(CONCATENATE($F2872," ",$G2872),AllocFactorMatrix,(AB$4+1),FALSE)*$E2879</f>
        <v>-183.09501672085418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-2476.0237328538992</v>
      </c>
      <c r="I2873" s="5">
        <f ca="1">VLOOKUP(CONCATENATE($F2873," ",$G2873),AllocFactorMatrix,(I$4+1),FALSE)*$E2879</f>
        <v>-1219.6471747714306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-220.8443747921564</v>
      </c>
      <c r="L2873" s="5">
        <f ca="1">VLOOKUP(CONCATENATE($F2873," ",$G2873),AllocFactorMatrix,(L$4+1),FALSE)*$E2879</f>
        <v>-6.9513968330882072</v>
      </c>
      <c r="M2873" s="5">
        <f ca="1">VLOOKUP(CONCATENATE($F2873," ",$G2873),AllocFactorMatrix,(M$4+1),FALSE)*$E2879</f>
        <v>-0.65187975170223</v>
      </c>
      <c r="N2873" s="5">
        <f t="shared" ca="1" si="1444"/>
        <v>-228.44765137694685</v>
      </c>
      <c r="O2873" s="5">
        <f ca="1">VLOOKUP(CONCATENATE($F2873," ",$G2873),AllocFactorMatrix,(O$4+1),FALSE)*$E2879</f>
        <v>-167.87607956148429</v>
      </c>
      <c r="P2873" s="5">
        <f ca="1">VLOOKUP(CONCATENATE($F2873," ",$G2873),AllocFactorMatrix,(P$4+1),FALSE)*$E2879</f>
        <v>-31.280204515303648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-5.8643414465935306</v>
      </c>
      <c r="U2873" s="5">
        <f ca="1">VLOOKUP(CONCATENATE($F2873," ",$G2873),AllocFactorMatrix,(U$4+1),FALSE)*$E2879</f>
        <v>-95.968948596199823</v>
      </c>
      <c r="V2873" s="5">
        <f ca="1">VLOOKUP(CONCATENATE($F2873," ",$G2873),AllocFactorMatrix,(V$4+1),FALSE)*$E2879</f>
        <v>-507.19858990905698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-700.62353884613299</v>
      </c>
      <c r="Y2873" s="5">
        <f ca="1">VLOOKUP(CONCATENATE($F2873," ",$G2873),AllocFactorMatrix,(Y$4+1),FALSE)*$E2879</f>
        <v>-51.554477647481534</v>
      </c>
      <c r="Z2873" s="5">
        <f ca="1">VLOOKUP(CONCATENATE($F2873," ",$G2873),AllocFactorMatrix,(Z$4+1),FALSE)*$E2879</f>
        <v>-0.86351779412122442</v>
      </c>
      <c r="AA2873" s="5">
        <f t="shared" ca="1" si="1445"/>
        <v>-52.417995441602756</v>
      </c>
      <c r="AB2873" s="5">
        <f ca="1">VLOOKUP(CONCATENATE($F2873," ",$G2873),AllocFactorMatrix,(AB$4+1),FALSE)*$E2879</f>
        <v>-0.66899589565918738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-12.796918642285227</v>
      </c>
      <c r="K2874" s="5">
        <f ca="1">VLOOKUP(CONCATENATE($F2874," ",$G2874),AllocFactorMatrix,(K$4+1),FALSE)*$E2879</f>
        <v>-46.554564310392735</v>
      </c>
      <c r="L2874" s="5">
        <f ca="1">VLOOKUP(CONCATENATE($F2874," ",$G2874),AllocFactorMatrix,(L$4+1),FALSE)*$E2879</f>
        <v>-1.4380266893822016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-48.171689618688426</v>
      </c>
      <c r="O2874" s="5">
        <f ca="1">VLOOKUP(CONCATENATE($F2874," ",$G2874),AllocFactorMatrix,(O$4+1),FALSE)*$E2879</f>
        <v>-35.172700975731971</v>
      </c>
      <c r="P2874" s="5">
        <f ca="1">VLOOKUP(CONCATENATE($F2874," ",$G2874),AllocFactorMatrix,(P$4+1),FALSE)*$E2879</f>
        <v>-6.538564087501415</v>
      </c>
      <c r="Q2874" s="5">
        <f ca="1">VLOOKUP(CONCATENATE($F2874," ",$G2874),AllocFactorMatrix,(Q$4+1),FALSE)*$E2879</f>
        <v>-3.8905235415766657</v>
      </c>
      <c r="R2874" s="5">
        <f ca="1">VLOOKUP(CONCATENATE($F2874," ",$G2874),AllocFactorMatrix,(R$4+1),FALSE)*$E2879</f>
        <v>0</v>
      </c>
      <c r="S2874" s="5">
        <f t="shared" ca="1" si="1455"/>
        <v>-45.601788604810046</v>
      </c>
      <c r="T2874" s="5">
        <f ca="1">VLOOKUP(CONCATENATE($F2874," ",$G2874),AllocFactorMatrix,(T$4+1),FALSE)*$E2879</f>
        <v>-1.2281703246798066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-0.17646811610219207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-0.14136097783878945</v>
      </c>
      <c r="AC2874" s="5">
        <f ca="1">VLOOKUP(CONCATENATE($F2874," ",$G2874),AllocFactorMatrix,(AC$4+1),FALSE)*$E2879</f>
        <v>-0.48065754461366517</v>
      </c>
      <c r="AD2874" s="5">
        <f ca="1">VLOOKUP(CONCATENATE($F2874," ",$G2874),AllocFactorMatrix,(AD$4+1),FALSE)*$E2879</f>
        <v>-0.10361435598091889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-348938.81931712921</v>
      </c>
      <c r="I2875" s="5">
        <f ca="1">VLOOKUP(CONCATENATE($F2875," ",$G2875),AllocFactorMatrix,(I$4+1),FALSE)*$E2879</f>
        <v>-233210.69537430175</v>
      </c>
      <c r="J2875" s="5">
        <f ca="1">VLOOKUP(CONCATENATE($F2875," ",$G2875),AllocFactorMatrix,(J$4+1),FALSE)*$E2879</f>
        <v>-10992.943374809842</v>
      </c>
      <c r="K2875" s="5">
        <f ca="1">VLOOKUP(CONCATENATE($F2875," ",$G2875),AllocFactorMatrix,(K$4+1),FALSE)*$E2879</f>
        <v>-39916.052067820987</v>
      </c>
      <c r="L2875" s="5">
        <f ca="1">VLOOKUP(CONCATENATE($F2875," ",$G2875),AllocFactorMatrix,(L$4+1),FALSE)*$E2879</f>
        <v>-1233.613709420187</v>
      </c>
      <c r="M2875" s="5">
        <f ca="1">VLOOKUP(CONCATENATE($F2875," ",$G2875),AllocFactorMatrix,(M$4+1),FALSE)*$E2879</f>
        <v>0</v>
      </c>
      <c r="N2875" s="5">
        <f t="shared" ca="1" si="1444"/>
        <v>-41149.665777241171</v>
      </c>
      <c r="O2875" s="5">
        <f ca="1">VLOOKUP(CONCATENATE($F2875," ",$G2875),AllocFactorMatrix,(O$4+1),FALSE)*$E2879</f>
        <v>-29930.062321506965</v>
      </c>
      <c r="P2875" s="5">
        <f ca="1">VLOOKUP(CONCATENATE($F2875," ",$G2875),AllocFactorMatrix,(P$4+1),FALSE)*$E2879</f>
        <v>-5574.4761214948057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-35504.538443001773</v>
      </c>
      <c r="T2875" s="5">
        <f ca="1">VLOOKUP(CONCATENATE($F2875," ",$G2875),AllocFactorMatrix,(T$4+1),FALSE)*$E2879</f>
        <v>-1066.9882772663902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-9025.2892443563196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-9175.8663985616477</v>
      </c>
      <c r="AB2875" s="5">
        <f ca="1">VLOOKUP(CONCATENATE($F2875," ",$G2875),AllocFactorMatrix,(AB$4+1),FALSE)*$E2879</f>
        <v>-121.99272528467081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-144011.34254079856</v>
      </c>
      <c r="I2876" s="5">
        <f ca="1">VLOOKUP(CONCATENATE($F2876," ",$G2876),AllocFactorMatrix,(I$4+1),FALSE)*$E2879</f>
        <v>-107677.48986516676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-15663.911489656628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-15663.911489656628</v>
      </c>
      <c r="O2876" s="5">
        <f ca="1">VLOOKUP(CONCATENATE($F2876," ",$G2876),AllocFactorMatrix,(O$4+1),FALSE)*$E2879</f>
        <v>-9981.1053688813117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-9981.1053688813117</v>
      </c>
      <c r="T2876" s="5">
        <f ca="1">VLOOKUP(CONCATENATE($F2876," ",$G2876),AllocFactorMatrix,(T$4+1),FALSE)*$E2879</f>
        <v>-269.86815014886065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-269.86815014886065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-38.202750837769734</v>
      </c>
      <c r="AC2876" s="5">
        <f ca="1">VLOOKUP(CONCATENATE($F2876," ",$G2876),AllocFactorMatrix,(AC$4+1),FALSE)*$E2879</f>
        <v>-1297.1303245993513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-4338.0670039669076</v>
      </c>
      <c r="K2877" s="5">
        <f ca="1">VLOOKUP(CONCATENATE($F2877," ",$G2877),AllocFactorMatrix,(K$4+1),FALSE)*$E2879</f>
        <v>-14554.685060957354</v>
      </c>
      <c r="L2877" s="5">
        <f ca="1">VLOOKUP(CONCATENATE($F2877," ",$G2877),AllocFactorMatrix,(L$4+1),FALSE)*$E2879</f>
        <v>-462.58093376949597</v>
      </c>
      <c r="M2877" s="5">
        <f ca="1">VLOOKUP(CONCATENATE($F2877," ",$G2877),AllocFactorMatrix,(M$4+1),FALSE)*$E2879</f>
        <v>-42.644554425304655</v>
      </c>
      <c r="N2877" s="5">
        <f t="shared" ca="1" si="1444"/>
        <v>-15059.910549152153</v>
      </c>
      <c r="O2877" s="5">
        <f ca="1">VLOOKUP(CONCATENATE($F2877," ",$G2877),AllocFactorMatrix,(O$4+1),FALSE)*$E2879</f>
        <v>-13269.709455362479</v>
      </c>
      <c r="P2877" s="5">
        <f ca="1">VLOOKUP(CONCATENATE($F2877," ",$G2877),AllocFactorMatrix,(P$4+1),FALSE)*$E2879</f>
        <v>-2459.9488017093195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-16899.185444233444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-8928.8566373053891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-3595.1642865410367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-3653.6878298786742</v>
      </c>
      <c r="AB2877" s="5">
        <f ca="1">VLOOKUP(CONCATENATE($F2877," ",$G2877),AllocFactorMatrix,(AB$4+1),FALSE)*$E2879</f>
        <v>-65.278304936758815</v>
      </c>
      <c r="AC2877" s="5">
        <f ca="1">VLOOKUP(CONCATENATE($F2877," ",$G2877),AllocFactorMatrix,(AC$4+1),FALSE)*$E2879</f>
        <v>-1411.5559313026995</v>
      </c>
      <c r="AD2877" s="5">
        <f ca="1">VLOOKUP(CONCATENATE($F2877," ",$G2877),AllocFactorMatrix,(AD$4+1),FALSE)*$E2879</f>
        <v>-279.33539509558278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-134462.95327334732</v>
      </c>
      <c r="I2878" s="5">
        <f ca="1">VLOOKUP(CONCATENATE($F2878," ",$G2878),AllocFactorMatrix,(I$4+1),FALSE)*$E2879</f>
        <v>-96073.913545390256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-791.38936646883019</v>
      </c>
      <c r="M2878" s="5">
        <f ca="1">VLOOKUP(CONCATENATE($F2878," ",$G2878),AllocFactorMatrix,(M$4+1),FALSE)*$E2879</f>
        <v>-125.03572481035604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-226.88679109681712</v>
      </c>
      <c r="Q2878" s="5">
        <f ca="1">VLOOKUP(CONCATENATE($F2878," ",$G2878),AllocFactorMatrix,(Q$4+1),FALSE)*$E2879</f>
        <v>-433.96361972121576</v>
      </c>
      <c r="R2878" s="5">
        <f ca="1">VLOOKUP(CONCATENATE($F2878," ",$G2878),AllocFactorMatrix,(R$4+1),FALSE)*$E2879</f>
        <v>-75.741696877081395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-135.07273198528415</v>
      </c>
      <c r="V2878" s="5">
        <f ca="1">VLOOKUP(CONCATENATE($F2878," ",$G2878),AllocFactorMatrix,(V$4+1),FALSE)*$E2879</f>
        <v>-638.52474573808001</v>
      </c>
      <c r="W2878" s="5">
        <f ca="1">VLOOKUP(CONCATENATE($F2878," ",$G2878),AllocFactorMatrix,(W$4+1),FALSE)*$E2879</f>
        <v>-113.65485980189577</v>
      </c>
      <c r="X2878" s="5">
        <f t="shared" ca="1" si="1456"/>
        <v>-893.39630615590272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-3.8306803061804784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-6.8899029038855835</v>
      </c>
      <c r="AC2878" s="5">
        <f ca="1">VLOOKUP(CONCATENATE($F2878," ",$G2878),AllocFactorMatrix,(AC$4+1),FALSE)*$E2879</f>
        <v>-10603.782033165324</v>
      </c>
      <c r="AD2878" s="5">
        <f ca="1">VLOOKUP(CONCATENATE($F2878," ",$G2878),AllocFactorMatrix,(AD$4+1),FALSE)*$E2879</f>
        <v>-2927.2593046301454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-1486483.0000000002</v>
      </c>
      <c r="I2879" s="5">
        <f ca="1">VLOOKUP(CONCATENATE($F2879," ",$G2879),AllocFactorMatrix,(I$4+1),FALSE)*$E2879</f>
        <v>-839186.4405817379</v>
      </c>
      <c r="J2879" s="5">
        <f ca="1">VLOOKUP(CONCATENATE($F2879," ",$G2879),AllocFactorMatrix,(J$4+1),FALSE)*$E2879</f>
        <v>-53537.638005567373</v>
      </c>
      <c r="K2879" s="5">
        <f ca="1">VLOOKUP(CONCATENATE($F2879," ",$G2879),AllocFactorMatrix,(K$4+1),FALSE)*$E2879</f>
        <v>-135578.36911216096</v>
      </c>
      <c r="L2879" s="5">
        <f ca="1">VLOOKUP(CONCATENATE($F2879," ",$G2879),AllocFactorMatrix,(L$4+1),FALSE)*$E2879</f>
        <v>-4398.4755675677325</v>
      </c>
      <c r="M2879" s="5">
        <f ca="1">VLOOKUP(CONCATENATE($F2879," ",$G2879),AllocFactorMatrix,(M$4+1),FALSE)*$E2879</f>
        <v>-346.92182008110302</v>
      </c>
      <c r="N2879" s="5">
        <f t="shared" ca="1" si="1444"/>
        <v>-140323.7664998098</v>
      </c>
      <c r="O2879" s="5">
        <f ca="1">VLOOKUP(CONCATENATE($F2879," ",$G2879),AllocFactorMatrix,(O$4+1),FALSE)*$E2879</f>
        <v>-100212.73057964028</v>
      </c>
      <c r="P2879" s="5">
        <f ca="1">VLOOKUP(CONCATENATE($F2879," ",$G2879),AllocFactorMatrix,(P$4+1),FALSE)*$E2879</f>
        <v>-16860.094168813925</v>
      </c>
      <c r="Q2879" s="5">
        <f ca="1">VLOOKUP(CONCATENATE($F2879," ",$G2879),AllocFactorMatrix,(Q$4+1),FALSE)*$E2879</f>
        <v>-5438.2669405877641</v>
      </c>
      <c r="R2879" s="5">
        <f ca="1">VLOOKUP(CONCATENATE($F2879," ",$G2879),AllocFactorMatrix,(R$4+1),FALSE)*$E2879</f>
        <v>-302.13066906428566</v>
      </c>
      <c r="S2879" s="5">
        <f t="shared" ca="1" si="1455"/>
        <v>-122813.22235810626</v>
      </c>
      <c r="T2879" s="5">
        <f ca="1">VLOOKUP(CONCATENATE($F2879," ",$G2879),AllocFactorMatrix,(T$4+1),FALSE)*$E2879</f>
        <v>-3463.6032793088048</v>
      </c>
      <c r="U2879" s="5">
        <f ca="1">VLOOKUP(CONCATENATE($F2879," ",$G2879),AllocFactorMatrix,(U$4+1),FALSE)*$E2879</f>
        <v>-52653.497869100116</v>
      </c>
      <c r="V2879" s="5">
        <f ca="1">VLOOKUP(CONCATENATE($F2879," ",$G2879),AllocFactorMatrix,(V$4+1),FALSE)*$E2879</f>
        <v>-190793.44480412206</v>
      </c>
      <c r="W2879" s="5">
        <f ca="1">VLOOKUP(CONCATENATE($F2879," ",$G2879),AllocFactorMatrix,(W$4+1),FALSE)*$E2879</f>
        <v>-34890.532436409623</v>
      </c>
      <c r="X2879" s="5">
        <f t="shared" ca="1" si="1456"/>
        <v>-281801.0783889406</v>
      </c>
      <c r="Y2879" s="5">
        <f ca="1">VLOOKUP(CONCATENATE($F2879," ",$G2879),AllocFactorMatrix,(Y$4+1),FALSE)*$E2879</f>
        <v>-30715.614290730857</v>
      </c>
      <c r="Z2879" s="5">
        <f ca="1">VLOOKUP(CONCATENATE($F2879," ",$G2879),AllocFactorMatrix,(Z$4+1),FALSE)*$E2879</f>
        <v>-450.30436068694047</v>
      </c>
      <c r="AA2879" s="5">
        <f t="shared" ca="1" si="1445"/>
        <v>-31165.918651417796</v>
      </c>
      <c r="AB2879" s="5">
        <f ca="1">VLOOKUP(CONCATENATE($F2879," ",$G2879),AllocFactorMatrix,(AB$4+1),FALSE)*$E2879</f>
        <v>-416.26905755743707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-3507.7873818228773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2697.4257346037866</v>
      </c>
      <c r="I2880" s="5">
        <f ca="1">VLOOKUP(CONCATENATE($F2880," ",$G2880),AllocFactorMatrix,(I$4+1),FALSE)*$E2887</f>
        <v>1328.7060348865343</v>
      </c>
      <c r="J2880" s="5">
        <f ca="1">VLOOKUP(CONCATENATE($F2880," ",$G2880),AllocFactorMatrix,(J$4+1),FALSE)*$E2887</f>
        <v>65.682687068707168</v>
      </c>
      <c r="K2880" s="5">
        <f ca="1">VLOOKUP(CONCATENATE($F2880," ",$G2880),AllocFactorMatrix,(K$4+1),FALSE)*$E2887</f>
        <v>240.59191840629953</v>
      </c>
      <c r="L2880" s="5">
        <f ca="1">VLOOKUP(CONCATENATE($F2880," ",$G2880),AllocFactorMatrix,(L$4+1),FALSE)*$E2887</f>
        <v>7.5729793944272403</v>
      </c>
      <c r="M2880" s="5">
        <f ca="1">VLOOKUP(CONCATENATE($F2880," ",$G2880),AllocFactorMatrix,(M$4+1),FALSE)*$E2887</f>
        <v>0.71016977534458781</v>
      </c>
      <c r="N2880" s="5">
        <f t="shared" ref="N2880:N2887" ca="1" si="1458">SUBTOTAL(9,K2880:M2880)</f>
        <v>248.87506757607136</v>
      </c>
      <c r="O2880" s="5">
        <f ca="1">VLOOKUP(CONCATENATE($F2880," ",$G2880),AllocFactorMatrix,(O$4+1),FALSE)*$E2887</f>
        <v>182.88728465118493</v>
      </c>
      <c r="P2880" s="5">
        <f ca="1">VLOOKUP(CONCATENATE($F2880," ",$G2880),AllocFactorMatrix,(P$4+1),FALSE)*$E2887</f>
        <v>34.077229359185765</v>
      </c>
      <c r="Q2880" s="5">
        <f ca="1">VLOOKUP(CONCATENATE($F2880," ",$G2880),AllocFactorMatrix,(Q$4+1),FALSE)*$E2887</f>
        <v>15.398865429389019</v>
      </c>
      <c r="R2880" s="5">
        <f ca="1">VLOOKUP(CONCATENATE($F2880," ",$G2880),AllocFactorMatrix,(R$4+1),FALSE)*$E2887</f>
        <v>0.69246976536964167</v>
      </c>
      <c r="S2880" s="5">
        <f ca="1">SUBTOTAL(9,O2880:R2880)</f>
        <v>233.05584920512936</v>
      </c>
      <c r="T2880" s="5">
        <f ca="1">VLOOKUP(CONCATENATE($F2880," ",$G2880),AllocFactorMatrix,(T$4+1),FALSE)*$E2887</f>
        <v>6.3887212891583314</v>
      </c>
      <c r="U2880" s="5">
        <f ca="1">VLOOKUP(CONCATENATE($F2880," ",$G2880),AllocFactorMatrix,(U$4+1),FALSE)*$E2887</f>
        <v>104.55033537496882</v>
      </c>
      <c r="V2880" s="5">
        <f ca="1">VLOOKUP(CONCATENATE($F2880," ",$G2880),AllocFactorMatrix,(V$4+1),FALSE)*$E2887</f>
        <v>552.5514601584681</v>
      </c>
      <c r="W2880" s="5">
        <f ca="1">VLOOKUP(CONCATENATE($F2880," ",$G2880),AllocFactorMatrix,(W$4+1),FALSE)*$E2887</f>
        <v>99.781635570884887</v>
      </c>
      <c r="X2880" s="5">
        <f ca="1">SUBTOTAL(9,T2880:W2880)</f>
        <v>763.27215239348016</v>
      </c>
      <c r="Y2880" s="5">
        <f ca="1">VLOOKUP(CONCATENATE($F2880," ",$G2880),AllocFactorMatrix,(Y$4+1),FALSE)*$E2887</f>
        <v>56.164394910740555</v>
      </c>
      <c r="Z2880" s="5">
        <f ca="1">VLOOKUP(CONCATENATE($F2880," ",$G2880),AllocFactorMatrix,(Z$4+1),FALSE)*$E2887</f>
        <v>0.9407321461600574</v>
      </c>
      <c r="AA2880" s="5">
        <f t="shared" ref="AA2880:AA2887" ca="1" si="1459">SUBTOTAL(9,Y2880:Z2880)</f>
        <v>57.105127056900614</v>
      </c>
      <c r="AB2880" s="5">
        <f ca="1">VLOOKUP(CONCATENATE($F2880," ",$G2880),AllocFactorMatrix,(AB$4+1),FALSE)*$E2887</f>
        <v>0.728816416963594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4.8548502291129836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0.87907911872869682</v>
      </c>
      <c r="L2881" s="5">
        <f ca="1">VLOOKUP(CONCATENATE($F2881," ",$G2881),AllocFactorMatrix,(L$4+1),FALSE)*$E2887</f>
        <v>2.7670289577064067E-2</v>
      </c>
      <c r="M2881" s="5">
        <f ca="1">VLOOKUP(CONCATENATE($F2881," ",$G2881),AllocFactorMatrix,(M$4+1),FALSE)*$E2887</f>
        <v>2.5948312162480799E-3</v>
      </c>
      <c r="N2881" s="5">
        <f t="shared" ca="1" si="1458"/>
        <v>0.90934423952200893</v>
      </c>
      <c r="O2881" s="5">
        <f ca="1">VLOOKUP(CONCATENATE($F2881," ",$G2881),AllocFactorMatrix,(O$4+1),FALSE)*$E2887</f>
        <v>0.66823688045225038</v>
      </c>
      <c r="P2881" s="5">
        <f ca="1">VLOOKUP(CONCATENATE($F2881," ",$G2881),AllocFactorMatrix,(P$4+1),FALSE)*$E2887</f>
        <v>0.12451199920688746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0.85154369228575399</v>
      </c>
      <c r="T2881" s="5">
        <f ca="1">VLOOKUP(CONCATENATE($F2881," ",$G2881),AllocFactorMatrix,(T$4+1),FALSE)*$E2887</f>
        <v>2.3343225815225549E-2</v>
      </c>
      <c r="U2881" s="5">
        <f ca="1">VLOOKUP(CONCATENATE($F2881," ",$G2881),AllocFactorMatrix,(U$4+1),FALSE)*$E2887</f>
        <v>0.38200791320433153</v>
      </c>
      <c r="V2881" s="5">
        <f ca="1">VLOOKUP(CONCATENATE($F2881," ",$G2881),AllocFactorMatrix,(V$4+1),FALSE)*$E2887</f>
        <v>2.0189225551129009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2.7888576454305696</v>
      </c>
      <c r="Y2881" s="5">
        <f ca="1">VLOOKUP(CONCATENATE($F2881," ",$G2881),AllocFactorMatrix,(Y$4+1),FALSE)*$E2887</f>
        <v>0.20521448562825695</v>
      </c>
      <c r="Z2881" s="5">
        <f ca="1">VLOOKUP(CONCATENATE($F2881," ",$G2881),AllocFactorMatrix,(Z$4+1),FALSE)*$E2887</f>
        <v>3.4372641919317506E-3</v>
      </c>
      <c r="AA2881" s="5">
        <f t="shared" ca="1" si="1459"/>
        <v>0.20865174982018869</v>
      </c>
      <c r="AB2881" s="5">
        <f ca="1">VLOOKUP(CONCATENATE($F2881," ",$G2881),AllocFactorMatrix,(AB$4+1),FALSE)*$E2887</f>
        <v>2.6629626538718651E-3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2.1678898759242644</v>
      </c>
      <c r="I2882" s="5">
        <f ca="1">VLOOKUP(CONCATENATE($F2882," ",$G2882),AllocFactorMatrix,(I$4+1),FALSE)*$E2887</f>
        <v>1.0554749774444721</v>
      </c>
      <c r="J2882" s="5">
        <f ca="1">VLOOKUP(CONCATENATE($F2882," ",$G2882),AllocFactorMatrix,(J$4+1),FALSE)*$E2887</f>
        <v>5.0938603136666677E-2</v>
      </c>
      <c r="K2882" s="5">
        <f ca="1">VLOOKUP(CONCATENATE($F2882," ",$G2882),AllocFactorMatrix,(K$4+1),FALSE)*$E2887</f>
        <v>0.18531214754867281</v>
      </c>
      <c r="L2882" s="5">
        <f ca="1">VLOOKUP(CONCATENATE($F2882," ",$G2882),AllocFactorMatrix,(L$4+1),FALSE)*$E2887</f>
        <v>5.7241178816538679E-3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0.19174917403951433</v>
      </c>
      <c r="O2882" s="5">
        <f ca="1">VLOOKUP(CONCATENATE($F2882," ",$G2882),AllocFactorMatrix,(O$4+1),FALSE)*$E2887</f>
        <v>0.14000622386761644</v>
      </c>
      <c r="P2882" s="5">
        <f ca="1">VLOOKUP(CONCATENATE($F2882," ",$G2882),AllocFactorMatrix,(P$4+1),FALSE)*$E2887</f>
        <v>2.6026993719905224E-2</v>
      </c>
      <c r="Q2882" s="5">
        <f ca="1">VLOOKUP(CONCATENATE($F2882," ",$G2882),AllocFactorMatrix,(Q$4+1),FALSE)*$E2887</f>
        <v>1.5486371385013574E-2</v>
      </c>
      <c r="R2882" s="5">
        <f ca="1">VLOOKUP(CONCATENATE($F2882," ",$G2882),AllocFactorMatrix,(R$4+1),FALSE)*$E2887</f>
        <v>0</v>
      </c>
      <c r="S2882" s="5">
        <f t="shared" ca="1" si="1460"/>
        <v>0.18151958897253523</v>
      </c>
      <c r="T2882" s="5">
        <f ca="1">VLOOKUP(CONCATENATE($F2882," ",$G2882),AllocFactorMatrix,(T$4+1),FALSE)*$E2887</f>
        <v>4.8887769393463742E-3</v>
      </c>
      <c r="U2882" s="5">
        <f ca="1">VLOOKUP(CONCATENATE($F2882," ",$G2882),AllocFactorMatrix,(U$4+1),FALSE)*$E2887</f>
        <v>8.0032069718190602E-2</v>
      </c>
      <c r="V2882" s="5">
        <f ca="1">VLOOKUP(CONCATENATE($F2882," ",$G2882),AllocFactorMatrix,(V$4+1),FALSE)*$E2887</f>
        <v>0.55755806809537956</v>
      </c>
      <c r="W2882" s="5">
        <f ca="1">VLOOKUP(CONCATENATE($F2882," ",$G2882),AllocFactorMatrix,(W$4+1),FALSE)*$E2887</f>
        <v>0</v>
      </c>
      <c r="X2882" s="5">
        <f t="shared" ca="1" si="1461"/>
        <v>0.64247891475291652</v>
      </c>
      <c r="Y2882" s="5">
        <f ca="1">VLOOKUP(CONCATENATE($F2882," ",$G2882),AllocFactorMatrix,(Y$4+1),FALSE)*$E2887</f>
        <v>4.2137771544490568E-2</v>
      </c>
      <c r="Z2882" s="5">
        <f ca="1">VLOOKUP(CONCATENATE($F2882," ",$G2882),AllocFactorMatrix,(Z$4+1),FALSE)*$E2887</f>
        <v>7.0243779644750092E-4</v>
      </c>
      <c r="AA2882" s="5">
        <f t="shared" ca="1" si="1459"/>
        <v>4.2840209340938067E-2</v>
      </c>
      <c r="AB2882" s="5">
        <f ca="1">VLOOKUP(CONCATENATE($F2882," ",$G2882),AllocFactorMatrix,(AB$4+1),FALSE)*$E2887</f>
        <v>5.6269254735648994E-4</v>
      </c>
      <c r="AC2882" s="5">
        <f ca="1">VLOOKUP(CONCATENATE($F2882," ",$G2882),AllocFactorMatrix,(AC$4+1),FALSE)*$E2887</f>
        <v>1.9132749526762545E-3</v>
      </c>
      <c r="AD2882" s="5">
        <f ca="1">VLOOKUP(CONCATENATE($F2882," ",$G2882),AllocFactorMatrix,(AD$4+1),FALSE)*$E2887</f>
        <v>4.1244073718912162E-4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928.30371052325756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158.88730653851863</v>
      </c>
      <c r="L2883" s="5">
        <f ca="1">VLOOKUP(CONCATENATE($F2883," ",$G2883),AllocFactorMatrix,(L$4+1),FALSE)*$E2887</f>
        <v>4.9104445315817582</v>
      </c>
      <c r="M2883" s="5">
        <f ca="1">VLOOKUP(CONCATENATE($F2883," ",$G2883),AllocFactorMatrix,(M$4+1),FALSE)*$E2887</f>
        <v>0</v>
      </c>
      <c r="N2883" s="5">
        <f t="shared" ca="1" si="1458"/>
        <v>163.79775107010039</v>
      </c>
      <c r="O2883" s="5">
        <f ca="1">VLOOKUP(CONCATENATE($F2883," ",$G2883),AllocFactorMatrix,(O$4+1),FALSE)*$E2887</f>
        <v>119.137708777266</v>
      </c>
      <c r="P2883" s="5">
        <f ca="1">VLOOKUP(CONCATENATE($F2883," ",$G2883),AllocFactorMatrix,(P$4+1),FALSE)*$E2887</f>
        <v>22.189406277020836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68.497497821534495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72.744683720455129</v>
      </c>
      <c r="Y2883" s="5">
        <f ca="1">VLOOKUP(CONCATENATE($F2883," ",$G2883),AllocFactorMatrix,(Y$4+1),FALSE)*$E2887</f>
        <v>35.925494243026222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36.524872117803753</v>
      </c>
      <c r="AB2883" s="5">
        <f ca="1">VLOOKUP(CONCATENATE($F2883," ",$G2883),AllocFactorMatrix,(AB$4+1),FALSE)*$E2887</f>
        <v>0.48559650901449747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573.24242107975999</v>
      </c>
      <c r="I2884" s="5">
        <f ca="1">VLOOKUP(CONCATENATE($F2884," ",$G2884),AllocFactorMatrix,(I$4+1),FALSE)*$E2887</f>
        <v>428.61419036221184</v>
      </c>
      <c r="J2884" s="5">
        <f ca="1">VLOOKUP(CONCATENATE($F2884," ",$G2884),AllocFactorMatrix,(J$4+1),FALSE)*$E2887</f>
        <v>20.663626720720771</v>
      </c>
      <c r="K2884" s="5">
        <f ca="1">VLOOKUP(CONCATENATE($F2884," ",$G2884),AllocFactorMatrix,(K$4+1),FALSE)*$E2887</f>
        <v>62.350773123068521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62.350773123068521</v>
      </c>
      <c r="O2884" s="5">
        <f ca="1">VLOOKUP(CONCATENATE($F2884," ",$G2884),AllocFactorMatrix,(O$4+1),FALSE)*$E2887</f>
        <v>39.730155318070047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39.730155318070047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0.15206744827023486</v>
      </c>
      <c r="AC2884" s="5">
        <f ca="1">VLOOKUP(CONCATENATE($F2884," ",$G2884),AllocFactorMatrix,(AC$4+1),FALSE)*$E2887</f>
        <v>5.1632747435755144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710.10959872630622</v>
      </c>
      <c r="I2885" s="5">
        <f ca="1">VLOOKUP(CONCATENATE($F2885," ",$G2885),AllocFactorMatrix,(I$4+1),FALSE)*$E2887</f>
        <v>266.45235741806346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57.935456716077255</v>
      </c>
      <c r="L2885" s="5">
        <f ca="1">VLOOKUP(CONCATENATE($F2885," ",$G2885),AllocFactorMatrix,(L$4+1),FALSE)*$E2887</f>
        <v>1.8413203414462915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59.946525267583482</v>
      </c>
      <c r="O2885" s="5">
        <f ca="1">VLOOKUP(CONCATENATE($F2885," ",$G2885),AllocFactorMatrix,(O$4+1),FALSE)*$E2887</f>
        <v>52.820564276469888</v>
      </c>
      <c r="P2885" s="5">
        <f ca="1">VLOOKUP(CONCATENATE($F2885," ",$G2885),AllocFactorMatrix,(P$4+1),FALSE)*$E2887</f>
        <v>9.7919162612112238</v>
      </c>
      <c r="Q2885" s="5">
        <f ca="1">VLOOKUP(CONCATENATE($F2885," ",$G2885),AllocFactorMatrix,(Q$4+1),FALSE)*$E2887</f>
        <v>4.4491961159217555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67.267826321275976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35.541640720368811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38.284414814562133</v>
      </c>
      <c r="X2885" s="5">
        <f t="shared" ca="1" si="1461"/>
        <v>277.64091952498887</v>
      </c>
      <c r="Y2885" s="5">
        <f ca="1">VLOOKUP(CONCATENATE($F2885," ",$G2885),AllocFactorMatrix,(Y$4+1),FALSE)*$E2887</f>
        <v>14.31068305756831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14.543638164306026</v>
      </c>
      <c r="AB2885" s="5">
        <f ca="1">VLOOKUP(CONCATENATE($F2885," ",$G2885),AllocFactorMatrix,(AB$4+1),FALSE)*$E2887</f>
        <v>0.25984268256737675</v>
      </c>
      <c r="AC2885" s="5">
        <f ca="1">VLOOKUP(CONCATENATE($F2885," ",$G2885),AllocFactorMatrix,(AC$4+1),FALSE)*$E2887</f>
        <v>5.6187500600532081</v>
      </c>
      <c r="AD2885" s="5">
        <f ca="1">VLOOKUP(CONCATENATE($F2885," ",$G2885),AllocFactorMatrix,(AD$4+1),FALSE)*$E2887</f>
        <v>1.1119047663381036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535.23470804469082</v>
      </c>
      <c r="I2886" s="5">
        <f ca="1">VLOOKUP(CONCATENATE($F2886," ",$G2886),AllocFactorMatrix,(I$4+1),FALSE)*$E2887</f>
        <v>382.42573002723486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3.1501543451193643</v>
      </c>
      <c r="M2886" s="5">
        <f ca="1">VLOOKUP(CONCATENATE($F2886," ",$G2886),AllocFactorMatrix,(M$4+1),FALSE)*$E2887</f>
        <v>0.4977092800273375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0.90313117803558263</v>
      </c>
      <c r="Q2886" s="5">
        <f ca="1">VLOOKUP(CONCATENATE($F2886," ",$G2886),AllocFactorMatrix,(Q$4+1),FALSE)*$E2887</f>
        <v>1.7274080752288683</v>
      </c>
      <c r="R2886" s="5">
        <f ca="1">VLOOKUP(CONCATENATE($F2886," ",$G2886),AllocFactorMatrix,(R$4+1),FALSE)*$E2887</f>
        <v>0.3014925972390472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0.53766195453088017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0.45240733022026974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1.5248163195724331E-2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2.7425510740648227E-2</v>
      </c>
      <c r="AC2886" s="5">
        <f ca="1">VLOOKUP(CONCATENATE($F2886," ",$G2886),AllocFactorMatrix,(AC$4+1),FALSE)*$E2887</f>
        <v>42.208742575757149</v>
      </c>
      <c r="AD2886" s="5">
        <f ca="1">VLOOKUP(CONCATENATE($F2886," ",$G2886),AllocFactorMatrix,(AD$4+1),FALSE)*$E2887</f>
        <v>11.652062825808684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5916.9999999999991</v>
      </c>
      <c r="I2887" s="5">
        <f ca="1">VLOOKUP(CONCATENATE($F2887," ",$G2887),AllocFactorMatrix,(I$4+1),FALSE)*$E2887</f>
        <v>3340.4123484238589</v>
      </c>
      <c r="J2887" s="5">
        <f ca="1">VLOOKUP(CONCATENATE($F2887," ",$G2887),AllocFactorMatrix,(J$4+1),FALSE)*$E2887</f>
        <v>213.10852803492682</v>
      </c>
      <c r="K2887" s="5">
        <f ca="1">VLOOKUP(CONCATENATE($F2887," ",$G2887),AllocFactorMatrix,(K$4+1),FALSE)*$E2887</f>
        <v>539.67466162522976</v>
      </c>
      <c r="L2887" s="5">
        <f ca="1">VLOOKUP(CONCATENATE($F2887," ",$G2887),AllocFactorMatrix,(L$4+1),FALSE)*$E2887</f>
        <v>17.508293020033374</v>
      </c>
      <c r="M2887" s="5">
        <f ca="1">VLOOKUP(CONCATENATE($F2887," ",$G2887),AllocFactorMatrix,(M$4+1),FALSE)*$E2887</f>
        <v>1.3809350052572995</v>
      </c>
      <c r="N2887" s="5">
        <f t="shared" ca="1" si="1458"/>
        <v>558.56388965052042</v>
      </c>
      <c r="O2887" s="5">
        <f ca="1">VLOOKUP(CONCATENATE($F2887," ",$G2887),AllocFactorMatrix,(O$4+1),FALSE)*$E2887</f>
        <v>398.90044274958512</v>
      </c>
      <c r="P2887" s="5">
        <f ca="1">VLOOKUP(CONCATENATE($F2887," ",$G2887),AllocFactorMatrix,(P$4+1),FALSE)*$E2887</f>
        <v>67.112222068380191</v>
      </c>
      <c r="Q2887" s="5">
        <f ca="1">VLOOKUP(CONCATENATE($F2887," ",$G2887),AllocFactorMatrix,(Q$4+1),FALSE)*$E2887</f>
        <v>21.647220645952764</v>
      </c>
      <c r="R2887" s="5">
        <f ca="1">VLOOKUP(CONCATENATE($F2887," ",$G2887),AllocFactorMatrix,(R$4+1),FALSE)*$E2887</f>
        <v>1.2026421888803158</v>
      </c>
      <c r="S2887" s="5">
        <f t="shared" ca="1" si="1460"/>
        <v>488.86252765279835</v>
      </c>
      <c r="T2887" s="5">
        <f ca="1">VLOOKUP(CONCATENATE($F2887," ",$G2887),AllocFactorMatrix,(T$4+1),FALSE)*$E2887</f>
        <v>13.786999651977318</v>
      </c>
      <c r="U2887" s="5">
        <f ca="1">VLOOKUP(CONCATENATE($F2887," ",$G2887),AllocFactorMatrix,(U$4+1),FALSE)*$E2887</f>
        <v>209.58917585432556</v>
      </c>
      <c r="V2887" s="5">
        <f ca="1">VLOOKUP(CONCATENATE($F2887," ",$G2887),AllocFactorMatrix,(V$4+1),FALSE)*$E2887</f>
        <v>759.46029177998685</v>
      </c>
      <c r="W2887" s="5">
        <f ca="1">VLOOKUP(CONCATENATE($F2887," ",$G2887),AllocFactorMatrix,(W$4+1),FALSE)*$E2887</f>
        <v>138.8830416669654</v>
      </c>
      <c r="X2887" s="5">
        <f t="shared" ca="1" si="1461"/>
        <v>1121.7195089532552</v>
      </c>
      <c r="Y2887" s="5">
        <f ca="1">VLOOKUP(CONCATENATE($F2887," ",$G2887),AllocFactorMatrix,(Y$4+1),FALSE)*$E2887</f>
        <v>122.26462714895123</v>
      </c>
      <c r="Z2887" s="5">
        <f ca="1">VLOOKUP(CONCATENATE($F2887," ",$G2887),AllocFactorMatrix,(Z$4+1),FALSE)*$E2887</f>
        <v>1.7924529928594048</v>
      </c>
      <c r="AA2887" s="5">
        <f t="shared" ca="1" si="1459"/>
        <v>124.05708014181064</v>
      </c>
      <c r="AB2887" s="5">
        <f ca="1">VLOOKUP(CONCATENATE($F2887," ",$G2887),AllocFactorMatrix,(AB$4+1),FALSE)*$E2887</f>
        <v>1.6569742227575797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13.962876089565748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-1521525.9064470909</v>
      </c>
      <c r="I2888" s="5">
        <f ca="1">VLOOKUP(CONCATENATE($F2888," ",$G2888),AllocFactorMatrix,(I$4+1),FALSE)*$E2895</f>
        <v>-749477.78105535393</v>
      </c>
      <c r="J2888" s="5">
        <f ca="1">VLOOKUP(CONCATENATE($F2888," ",$G2888),AllocFactorMatrix,(J$4+1),FALSE)*$E2895</f>
        <v>-37049.364769545638</v>
      </c>
      <c r="K2888" s="5">
        <f ca="1">VLOOKUP(CONCATENATE($F2888," ",$G2888),AllocFactorMatrix,(K$4+1),FALSE)*$E2895</f>
        <v>-135709.69982265681</v>
      </c>
      <c r="L2888" s="5">
        <f ca="1">VLOOKUP(CONCATENATE($F2888," ",$G2888),AllocFactorMatrix,(L$4+1),FALSE)*$E2895</f>
        <v>-4271.6595270058606</v>
      </c>
      <c r="M2888" s="5">
        <f ca="1">VLOOKUP(CONCATENATE($F2888," ",$G2888),AllocFactorMatrix,(M$4+1),FALSE)*$E2895</f>
        <v>-400.58256184807146</v>
      </c>
      <c r="N2888" s="5">
        <f t="shared" ca="1" si="1444"/>
        <v>-140381.94191151074</v>
      </c>
      <c r="O2888" s="5">
        <f ca="1">VLOOKUP(CONCATENATE($F2888," ",$G2888),AllocFactorMatrix,(O$4+1),FALSE)*$E2895</f>
        <v>-103160.48296966917</v>
      </c>
      <c r="P2888" s="5">
        <f ca="1">VLOOKUP(CONCATENATE($F2888," ",$G2888),AllocFactorMatrix,(P$4+1),FALSE)*$E2895</f>
        <v>-19221.803449412288</v>
      </c>
      <c r="Q2888" s="5">
        <f ca="1">VLOOKUP(CONCATENATE($F2888," ",$G2888),AllocFactorMatrix,(Q$4+1),FALSE)*$E2895</f>
        <v>-8685.9750687999567</v>
      </c>
      <c r="R2888" s="5">
        <f ca="1">VLOOKUP(CONCATENATE($F2888," ",$G2888),AllocFactorMatrix,(R$4+1),FALSE)*$E2895</f>
        <v>-390.59858958304511</v>
      </c>
      <c r="S2888" s="5">
        <f ca="1">SUBTOTAL(9,O2888:R2888)</f>
        <v>-131458.86007746446</v>
      </c>
      <c r="T2888" s="5">
        <f ca="1">VLOOKUP(CONCATENATE($F2888," ",$G2888),AllocFactorMatrix,(T$4+1),FALSE)*$E2895</f>
        <v>-3603.6598990749512</v>
      </c>
      <c r="U2888" s="5">
        <f ca="1">VLOOKUP(CONCATENATE($F2888," ",$G2888),AllocFactorMatrix,(U$4+1),FALSE)*$E2895</f>
        <v>-58973.280250146643</v>
      </c>
      <c r="V2888" s="5">
        <f ca="1">VLOOKUP(CONCATENATE($F2888," ",$G2888),AllocFactorMatrix,(V$4+1),FALSE)*$E2895</f>
        <v>-311675.44317944563</v>
      </c>
      <c r="W2888" s="5">
        <f ca="1">VLOOKUP(CONCATENATE($F2888," ",$G2888),AllocFactorMatrix,(W$4+1),FALSE)*$E2895</f>
        <v>-56283.419247152749</v>
      </c>
      <c r="X2888" s="5">
        <f ca="1">SUBTOTAL(9,T2888:W2888)</f>
        <v>-430535.80257581995</v>
      </c>
      <c r="Y2888" s="5">
        <f ca="1">VLOOKUP(CONCATENATE($F2888," ",$G2888),AllocFactorMatrix,(Y$4+1),FALSE)*$E2895</f>
        <v>-31680.42062487741</v>
      </c>
      <c r="Z2888" s="5">
        <f ca="1">VLOOKUP(CONCATENATE($F2888," ",$G2888),AllocFactorMatrix,(Z$4+1),FALSE)*$E2895</f>
        <v>-530.63493576416965</v>
      </c>
      <c r="AA2888" s="5">
        <f t="shared" ca="1" si="1445"/>
        <v>-32211.05556064158</v>
      </c>
      <c r="AB2888" s="5">
        <f ca="1">VLOOKUP(CONCATENATE($F2888," ",$G2888),AllocFactorMatrix,(AB$4+1),FALSE)*$E2895</f>
        <v>-411.10049675452393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-2738.4555210381027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-495.85856463212548</v>
      </c>
      <c r="L2889" s="5">
        <f ca="1">VLOOKUP(CONCATENATE($F2889," ",$G2889),AllocFactorMatrix,(L$4+1),FALSE)*$E2895</f>
        <v>-15.607867119492704</v>
      </c>
      <c r="M2889" s="5">
        <f ca="1">VLOOKUP(CONCATENATE($F2889," ",$G2889),AllocFactorMatrix,(M$4+1),FALSE)*$E2895</f>
        <v>-1.4636558359071885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-376.92964525706623</v>
      </c>
      <c r="P2889" s="5">
        <f ca="1">VLOOKUP(CONCATENATE($F2889," ",$G2889),AllocFactorMatrix,(P$4+1),FALSE)*$E2895</f>
        <v>-70.232974360136055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-1.4271762168148734</v>
      </c>
      <c r="S2889" s="5">
        <f t="shared" ref="S2889:S2895" ca="1" si="1462">SUBTOTAL(9,O2889:R2889)</f>
        <v>-480.32676920934631</v>
      </c>
      <c r="T2889" s="5">
        <f ca="1">VLOOKUP(CONCATENATE($F2889," ",$G2889),AllocFactorMatrix,(T$4+1),FALSE)*$E2895</f>
        <v>-13.167117953342718</v>
      </c>
      <c r="U2889" s="5">
        <f ca="1">VLOOKUP(CONCATENATE($F2889," ",$G2889),AllocFactorMatrix,(U$4+1),FALSE)*$E2895</f>
        <v>-215.47764186863046</v>
      </c>
      <c r="V2889" s="5">
        <f ca="1">VLOOKUP(CONCATENATE($F2889," ",$G2889),AllocFactorMatrix,(V$4+1),FALSE)*$E2895</f>
        <v>-1138.8053918621945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-1573.0995305933527</v>
      </c>
      <c r="Y2889" s="5">
        <f ca="1">VLOOKUP(CONCATENATE($F2889," ",$G2889),AllocFactorMatrix,(Y$4+1),FALSE)*$E2895</f>
        <v>-115.75449594628807</v>
      </c>
      <c r="Z2889" s="5">
        <f ca="1">VLOOKUP(CONCATENATE($F2889," ",$G2889),AllocFactorMatrix,(Z$4+1),FALSE)*$E2895</f>
        <v>-1.938843560449415</v>
      </c>
      <c r="AA2889" s="5">
        <f t="shared" ca="1" si="1445"/>
        <v>-117.69333950673749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-1222.8327795010234</v>
      </c>
      <c r="I2890" s="5">
        <f ca="1">VLOOKUP(CONCATENATE($F2890," ",$G2890),AllocFactorMatrix,(I$4+1),FALSE)*$E2895</f>
        <v>-595.35745551278796</v>
      </c>
      <c r="J2890" s="5">
        <f ca="1">VLOOKUP(CONCATENATE($F2890," ",$G2890),AllocFactorMatrix,(J$4+1),FALSE)*$E2895</f>
        <v>-28.732729623063999</v>
      </c>
      <c r="K2890" s="5">
        <f ca="1">VLOOKUP(CONCATENATE($F2890," ",$G2890),AllocFactorMatrix,(K$4+1),FALSE)*$E2895</f>
        <v>-104.52826547088124</v>
      </c>
      <c r="L2890" s="5">
        <f ca="1">VLOOKUP(CONCATENATE($F2890," ",$G2890),AllocFactorMatrix,(L$4+1),FALSE)*$E2895</f>
        <v>-3.2287797720491049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-14.680939943500732</v>
      </c>
      <c r="Q2890" s="5">
        <f ca="1">VLOOKUP(CONCATENATE($F2890," ",$G2890),AllocFactorMatrix,(Q$4+1),FALSE)*$E2895</f>
        <v>-8.7353341954454677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-314.49950005030263</v>
      </c>
      <c r="W2890" s="5">
        <f ca="1">VLOOKUP(CONCATENATE($F2890," ",$G2890),AllocFactorMatrix,(W$4+1),FALSE)*$E2895</f>
        <v>0</v>
      </c>
      <c r="X2890" s="5">
        <f t="shared" ca="1" si="1463"/>
        <v>-362.40045484928334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-0.31739568477623437</v>
      </c>
      <c r="AC2890" s="5">
        <f ca="1">VLOOKUP(CONCATENATE($F2890," ",$G2890),AllocFactorMatrix,(AC$4+1),FALSE)*$E2895</f>
        <v>-1.0792131806664371</v>
      </c>
      <c r="AD2890" s="5">
        <f ca="1">VLOOKUP(CONCATENATE($F2890," ",$G2890),AllocFactorMatrix,(AD$4+1),FALSE)*$E2895</f>
        <v>-0.23264376047763974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-783467.10100204661</v>
      </c>
      <c r="I2891" s="5">
        <f ca="1">VLOOKUP(CONCATENATE($F2891," ",$G2891),AllocFactorMatrix,(I$4+1),FALSE)*$E2895</f>
        <v>-523624.47888470389</v>
      </c>
      <c r="J2891" s="5">
        <f ca="1">VLOOKUP(CONCATENATE($F2891," ",$G2891),AllocFactorMatrix,(J$4+1),FALSE)*$E2895</f>
        <v>-24682.290993580875</v>
      </c>
      <c r="K2891" s="5">
        <f ca="1">VLOOKUP(CONCATENATE($F2891," ",$G2891),AllocFactorMatrix,(K$4+1),FALSE)*$E2895</f>
        <v>-89622.913432857182</v>
      </c>
      <c r="L2891" s="5">
        <f ca="1">VLOOKUP(CONCATENATE($F2891," ",$G2891),AllocFactorMatrix,(L$4+1),FALSE)*$E2895</f>
        <v>-2769.8143719499039</v>
      </c>
      <c r="M2891" s="5">
        <f ca="1">VLOOKUP(CONCATENATE($F2891," ",$G2891),AllocFactorMatrix,(M$4+1),FALSE)*$E2895</f>
        <v>0</v>
      </c>
      <c r="N2891" s="5">
        <f t="shared" ca="1" si="1444"/>
        <v>-92392.727804807088</v>
      </c>
      <c r="O2891" s="5">
        <f ca="1">VLOOKUP(CONCATENATE($F2891," ",$G2891),AllocFactorMatrix,(O$4+1),FALSE)*$E2895</f>
        <v>-67201.520328783154</v>
      </c>
      <c r="P2891" s="5">
        <f ca="1">VLOOKUP(CONCATENATE($F2891," ",$G2891),AllocFactorMatrix,(P$4+1),FALSE)*$E2895</f>
        <v>-12516.287683496139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-79717.808012279289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-20264.346666326004</v>
      </c>
      <c r="Z2891" s="5">
        <f ca="1">VLOOKUP(CONCATENATE($F2891," ",$G2891),AllocFactorMatrix,(Z$4+1),FALSE)*$E2895</f>
        <v>-338.08862743691611</v>
      </c>
      <c r="AA2891" s="5">
        <f t="shared" ca="1" si="1445"/>
        <v>-20602.435293762919</v>
      </c>
      <c r="AB2891" s="5">
        <f ca="1">VLOOKUP(CONCATENATE($F2891," ",$G2891),AllocFactorMatrix,(AB$4+1),FALSE)*$E2895</f>
        <v>-273.90843761426203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-202.28297211590518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-323346.50891711068</v>
      </c>
      <c r="I2892" s="5">
        <f ca="1">VLOOKUP(CONCATENATE($F2892," ",$G2892),AllocFactorMatrix,(I$4+1),FALSE)*$E2895</f>
        <v>-241766.65408834381</v>
      </c>
      <c r="J2892" s="5">
        <f ca="1">VLOOKUP(CONCATENATE($F2892," ",$G2892),AllocFactorMatrix,(J$4+1),FALSE)*$E2895</f>
        <v>-11655.647446897041</v>
      </c>
      <c r="K2892" s="5">
        <f ca="1">VLOOKUP(CONCATENATE($F2892," ",$G2892),AllocFactorMatrix,(K$4+1),FALSE)*$E2895</f>
        <v>-35169.94569182775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-35169.94569182775</v>
      </c>
      <c r="O2892" s="5">
        <f ca="1">VLOOKUP(CONCATENATE($F2892," ",$G2892),AllocFactorMatrix,(O$4+1),FALSE)*$E2895</f>
        <v>-22410.426284633024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-22410.426284633024</v>
      </c>
      <c r="T2892" s="5">
        <f ca="1">VLOOKUP(CONCATENATE($F2892," ",$G2892),AllocFactorMatrix,(T$4+1),FALSE)*$E2895</f>
        <v>-605.93091265593625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-605.93091265593625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-85.776063860549925</v>
      </c>
      <c r="AC2892" s="5">
        <f ca="1">VLOOKUP(CONCATENATE($F2892," ",$G2892),AllocFactorMatrix,(AC$4+1),FALSE)*$E2895</f>
        <v>-2912.427276003596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-400548.61826901248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-32679.416216922713</v>
      </c>
      <c r="L2893" s="5">
        <f ca="1">VLOOKUP(CONCATENATE($F2893," ",$G2893),AllocFactorMatrix,(L$4+1),FALSE)*$E2895</f>
        <v>-1038.6260372762601</v>
      </c>
      <c r="M2893" s="5">
        <f ca="1">VLOOKUP(CONCATENATE($F2893," ",$G2893),AllocFactorMatrix,(M$4+1),FALSE)*$E2895</f>
        <v>-95.749178880417375</v>
      </c>
      <c r="N2893" s="5">
        <f t="shared" ca="1" si="1444"/>
        <v>-33813.791433079394</v>
      </c>
      <c r="O2893" s="5">
        <f ca="1">VLOOKUP(CONCATENATE($F2893," ",$G2893),AllocFactorMatrix,(O$4+1),FALSE)*$E2895</f>
        <v>-29794.279749320907</v>
      </c>
      <c r="P2893" s="5">
        <f ca="1">VLOOKUP(CONCATENATE($F2893," ",$G2893),AllocFactorMatrix,(P$4+1),FALSE)*$E2895</f>
        <v>-5523.2861739497775</v>
      </c>
      <c r="Q2893" s="5">
        <f ca="1">VLOOKUP(CONCATENATE($F2893," ",$G2893),AllocFactorMatrix,(Q$4+1),FALSE)*$E2895</f>
        <v>-2509.6398638137402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-20047.827979078433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-21594.933349325107</v>
      </c>
      <c r="X2893" s="5">
        <f t="shared" ca="1" si="1463"/>
        <v>-156607.77841919442</v>
      </c>
      <c r="Y2893" s="5">
        <f ca="1">VLOOKUP(CONCATENATE($F2893," ",$G2893),AllocFactorMatrix,(Y$4+1),FALSE)*$E2895</f>
        <v>-8072.1684870564004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-8203.5705217421291</v>
      </c>
      <c r="AB2893" s="5">
        <f ca="1">VLOOKUP(CONCATENATE($F2893," ",$G2893),AllocFactorMatrix,(AB$4+1),FALSE)*$E2895</f>
        <v>-146.56839966162923</v>
      </c>
      <c r="AC2893" s="5">
        <f ca="1">VLOOKUP(CONCATENATE($F2893," ",$G2893),AllocFactorMatrix,(AC$4+1),FALSE)*$E2895</f>
        <v>-3169.3453756856961</v>
      </c>
      <c r="AD2893" s="5">
        <f ca="1">VLOOKUP(CONCATENATE($F2893," ",$G2893),AllocFactorMatrix,(AD$4+1),FALSE)*$E2895</f>
        <v>-627.18757583660556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-301907.65360932623</v>
      </c>
      <c r="I2894" s="5">
        <f ca="1">VLOOKUP(CONCATENATE($F2894," ",$G2894),AllocFactorMatrix,(I$4+1),FALSE)*$E2895</f>
        <v>-215713.31809579828</v>
      </c>
      <c r="J2894" s="5">
        <f ca="1">VLOOKUP(CONCATENATE($F2894," ",$G2894),AllocFactorMatrix,(J$4+1),FALSE)*$E2895</f>
        <v>-36915.651769246331</v>
      </c>
      <c r="K2894" s="5">
        <f ca="1">VLOOKUP(CONCATENATE($F2894," ",$G2894),AllocFactorMatrix,(K$4+1),FALSE)*$E2895</f>
        <v>-10629.718079624576</v>
      </c>
      <c r="L2894" s="5">
        <f ca="1">VLOOKUP(CONCATENATE($F2894," ",$G2894),AllocFactorMatrix,(L$4+1),FALSE)*$E2895</f>
        <v>-1776.8946829262798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-12687.353601390654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-509.42551139524147</v>
      </c>
      <c r="Q2894" s="5">
        <f ca="1">VLOOKUP(CONCATENATE($F2894," ",$G2894),AllocFactorMatrix,(Q$4+1),FALSE)*$E2895</f>
        <v>-974.37201096944659</v>
      </c>
      <c r="R2894" s="5">
        <f ca="1">VLOOKUP(CONCATENATE($F2894," ",$G2894),AllocFactorMatrix,(R$4+1),FALSE)*$E2895</f>
        <v>-170.06169675644833</v>
      </c>
      <c r="S2894" s="5">
        <f t="shared" ca="1" si="1462"/>
        <v>-3637.3894519751811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-303.27678061167245</v>
      </c>
      <c r="V2894" s="5">
        <f ca="1">VLOOKUP(CONCATENATE($F2894," ",$G2894),AllocFactorMatrix,(V$4+1),FALSE)*$E2895</f>
        <v>-1433.6700411851393</v>
      </c>
      <c r="W2894" s="5">
        <f ca="1">VLOOKUP(CONCATENATE($F2894," ",$G2894),AllocFactorMatrix,(W$4+1),FALSE)*$E2895</f>
        <v>-255.18755321647919</v>
      </c>
      <c r="X2894" s="5">
        <f t="shared" ca="1" si="1463"/>
        <v>-2005.9293356918347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-15.469795721945449</v>
      </c>
      <c r="AC2894" s="5">
        <f ca="1">VLOOKUP(CONCATENATE($F2894," ",$G2894),AllocFactorMatrix,(AC$4+1),FALSE)*$E2895</f>
        <v>-23808.512866065641</v>
      </c>
      <c r="AD2894" s="5">
        <f ca="1">VLOOKUP(CONCATENATE($F2894," ",$G2894),AllocFactorMatrix,(AD$4+1),FALSE)*$E2895</f>
        <v>-6572.5314419531687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-3337578</v>
      </c>
      <c r="I2895" s="5">
        <f ca="1">VLOOKUP(CONCATENATE($F2895," ",$G2895),AllocFactorMatrix,(I$4+1),FALSE)*$E2895</f>
        <v>-1884212.7370335993</v>
      </c>
      <c r="J2895" s="5">
        <f ca="1">VLOOKUP(CONCATENATE($F2895," ",$G2895),AllocFactorMatrix,(J$4+1),FALSE)*$E2895</f>
        <v>-120207.25617403329</v>
      </c>
      <c r="K2895" s="5">
        <f ca="1">VLOOKUP(CONCATENATE($F2895," ",$G2895),AllocFactorMatrix,(K$4+1),FALSE)*$E2895</f>
        <v>-304412.08007399208</v>
      </c>
      <c r="L2895" s="5">
        <f ca="1">VLOOKUP(CONCATENATE($F2895," ",$G2895),AllocFactorMatrix,(L$4+1),FALSE)*$E2895</f>
        <v>-9875.8312660498486</v>
      </c>
      <c r="M2895" s="5">
        <f ca="1">VLOOKUP(CONCATENATE($F2895," ",$G2895),AllocFactorMatrix,(M$4+1),FALSE)*$E2895</f>
        <v>-778.93836284885037</v>
      </c>
      <c r="N2895" s="5">
        <f t="shared" ca="1" si="1444"/>
        <v>-315066.84970289073</v>
      </c>
      <c r="O2895" s="5">
        <f ca="1">VLOOKUP(CONCATENATE($F2895," ",$G2895),AllocFactorMatrix,(O$4+1),FALSE)*$E2895</f>
        <v>-225006.14194883805</v>
      </c>
      <c r="P2895" s="5">
        <f ca="1">VLOOKUP(CONCATENATE($F2895," ",$G2895),AllocFactorMatrix,(P$4+1),FALSE)*$E2895</f>
        <v>-37855.716732557077</v>
      </c>
      <c r="Q2895" s="5">
        <f ca="1">VLOOKUP(CONCATENATE($F2895," ",$G2895),AllocFactorMatrix,(Q$4+1),FALSE)*$E2895</f>
        <v>-12210.459251153918</v>
      </c>
      <c r="R2895" s="5">
        <f ca="1">VLOOKUP(CONCATENATE($F2895," ",$G2895),AllocFactorMatrix,(R$4+1),FALSE)*$E2895</f>
        <v>-678.36946281541088</v>
      </c>
      <c r="S2895" s="5">
        <f t="shared" ca="1" si="1462"/>
        <v>-275750.68739536445</v>
      </c>
      <c r="T2895" s="5">
        <f ca="1">VLOOKUP(CONCATENATE($F2895," ",$G2895),AllocFactorMatrix,(T$4+1),FALSE)*$E2895</f>
        <v>-7776.7765293978619</v>
      </c>
      <c r="U2895" s="5">
        <f ca="1">VLOOKUP(CONCATENATE($F2895," ",$G2895),AllocFactorMatrix,(U$4+1),FALSE)*$E2895</f>
        <v>-118222.10957740885</v>
      </c>
      <c r="V2895" s="5">
        <f ca="1">VLOOKUP(CONCATENATE($F2895," ",$G2895),AllocFactorMatrix,(V$4+1),FALSE)*$E2895</f>
        <v>-428385.661943293</v>
      </c>
      <c r="W2895" s="5">
        <f ca="1">VLOOKUP(CONCATENATE($F2895," ",$G2895),AllocFactorMatrix,(W$4+1),FALSE)*$E2895</f>
        <v>-78339.189528603529</v>
      </c>
      <c r="X2895" s="5">
        <f t="shared" ca="1" si="1463"/>
        <v>-632723.73757870332</v>
      </c>
      <c r="Y2895" s="5">
        <f ca="1">VLOOKUP(CONCATENATE($F2895," ",$G2895),AllocFactorMatrix,(Y$4+1),FALSE)*$E2895</f>
        <v>-68965.308391168219</v>
      </c>
      <c r="Z2895" s="5">
        <f ca="1">VLOOKUP(CONCATENATE($F2895," ",$G2895),AllocFactorMatrix,(Z$4+1),FALSE)*$E2895</f>
        <v>-1011.0616317393454</v>
      </c>
      <c r="AA2895" s="5">
        <f t="shared" ca="1" si="1445"/>
        <v>-69976.370022907562</v>
      </c>
      <c r="AB2895" s="5">
        <f ca="1">VLOOKUP(CONCATENATE($F2895," ",$G2895),AllocFactorMatrix,(AB$4+1),FALSE)*$E2895</f>
        <v>-934.64267575507802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-7875.9824325267318</v>
      </c>
    </row>
    <row r="2896" spans="1:30" s="51" customFormat="1" hidden="1" outlineLevel="1">
      <c r="A2896" s="56"/>
      <c r="B2896" s="111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16939.929041812797</v>
      </c>
      <c r="J2896" s="54">
        <f>VLOOKUP(CONCATENATE($F2896," ",$G2896),AllocFactorMatrix,(J$4+1),FALSE)*$E2903</f>
        <v>837.40122269747258</v>
      </c>
      <c r="K2896" s="54">
        <f>VLOOKUP(CONCATENATE($F2896," ",$G2896),AllocFactorMatrix,(K$4+1),FALSE)*$E2903</f>
        <v>3067.3526866191801</v>
      </c>
      <c r="L2896" s="54">
        <f>VLOOKUP(CONCATENATE($F2896," ",$G2896),AllocFactorMatrix,(L$4+1),FALSE)*$E2903</f>
        <v>96.549372252729285</v>
      </c>
      <c r="M2896" s="54">
        <f>VLOOKUP(CONCATENATE($F2896," ",$G2896),AllocFactorMatrix,(M$4+1),FALSE)*$E2903</f>
        <v>9.054091188051828</v>
      </c>
      <c r="N2896" s="54">
        <f t="shared" si="1444"/>
        <v>3172.9561500599611</v>
      </c>
      <c r="O2896" s="54">
        <f>VLOOKUP(CONCATENATE($F2896," ",$G2896),AllocFactorMatrix,(O$4+1),FALSE)*$E2903</f>
        <v>2331.6652015548766</v>
      </c>
      <c r="P2896" s="54">
        <f>VLOOKUP(CONCATENATE($F2896," ",$G2896),AllocFactorMatrix,(P$4+1),FALSE)*$E2903</f>
        <v>434.45715766278028</v>
      </c>
      <c r="Q2896" s="54">
        <f>VLOOKUP(CONCATENATE($F2896," ",$G2896),AllocFactorMatrix,(Q$4+1),FALSE)*$E2903</f>
        <v>196.32309995532614</v>
      </c>
      <c r="R2896" s="54">
        <f>VLOOKUP(CONCATENATE($F2896," ",$G2896),AllocFactorMatrix,(R$4+1),FALSE)*$E2903</f>
        <v>8.8284303532678798</v>
      </c>
      <c r="S2896" s="54">
        <f>SUBTOTAL(9,O2896:R2896)</f>
        <v>2971.273889526251</v>
      </c>
      <c r="T2896" s="54">
        <f>VLOOKUP(CONCATENATE($F2896," ",$G2896),AllocFactorMatrix,(T$4+1),FALSE)*$E2903</f>
        <v>81.451037674787742</v>
      </c>
      <c r="U2896" s="54">
        <f>VLOOKUP(CONCATENATE($F2896," ",$G2896),AllocFactorMatrix,(U$4+1),FALSE)*$E2903</f>
        <v>1332.9323537699929</v>
      </c>
      <c r="V2896" s="54">
        <f>VLOOKUP(CONCATENATE($F2896," ",$G2896),AllocFactorMatrix,(V$4+1),FALSE)*$E2903</f>
        <v>7044.5849429996897</v>
      </c>
      <c r="W2896" s="54">
        <f>VLOOKUP(CONCATENATE($F2896," ",$G2896),AllocFactorMatrix,(W$4+1),FALSE)*$E2903</f>
        <v>1272.1352818956359</v>
      </c>
      <c r="X2896" s="54">
        <f>SUBTOTAL(9,T2896:W2896)</f>
        <v>9731.1036163401077</v>
      </c>
      <c r="Y2896" s="54">
        <f>VLOOKUP(CONCATENATE($F2896," ",$G2896),AllocFactorMatrix,(Y$4+1),FALSE)*$E2903</f>
        <v>716.05068350994884</v>
      </c>
      <c r="Z2896" s="54">
        <f>VLOOKUP(CONCATENATE($F2896," ",$G2896),AllocFactorMatrix,(Z$4+1),FALSE)*$E2903</f>
        <v>11.993575241542798</v>
      </c>
      <c r="AA2896" s="54">
        <f t="shared" si="1445"/>
        <v>728.04425875149161</v>
      </c>
      <c r="AB2896" s="54">
        <f>VLOOKUP(CONCATENATE($F2896," ",$G2896),AllocFactorMatrix,(AB$4+1),FALSE)*$E2903</f>
        <v>9.2918208119118209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1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1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1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1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1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1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1"/>
      <c r="C2903" s="55"/>
      <c r="D2903" s="98" t="s">
        <v>459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16939.929041812797</v>
      </c>
      <c r="J2903" s="54">
        <f>VLOOKUP(CONCATENATE($F2903," ",$G2903),AllocFactorMatrix,(J$4+1),FALSE)*$E2903</f>
        <v>837.40122269747258</v>
      </c>
      <c r="K2903" s="54">
        <f>VLOOKUP(CONCATENATE($F2903," ",$G2903),AllocFactorMatrix,(K$4+1),FALSE)*$E2903</f>
        <v>3067.3526866191801</v>
      </c>
      <c r="L2903" s="54">
        <f>VLOOKUP(CONCATENATE($F2903," ",$G2903),AllocFactorMatrix,(L$4+1),FALSE)*$E2903</f>
        <v>96.549372252729285</v>
      </c>
      <c r="M2903" s="54">
        <f>VLOOKUP(CONCATENATE($F2903," ",$G2903),AllocFactorMatrix,(M$4+1),FALSE)*$E2903</f>
        <v>9.054091188051828</v>
      </c>
      <c r="N2903" s="54">
        <f t="shared" si="1444"/>
        <v>3172.9561500599611</v>
      </c>
      <c r="O2903" s="54">
        <f>VLOOKUP(CONCATENATE($F2903," ",$G2903),AllocFactorMatrix,(O$4+1),FALSE)*$E2903</f>
        <v>2331.6652015548766</v>
      </c>
      <c r="P2903" s="54">
        <f>VLOOKUP(CONCATENATE($F2903," ",$G2903),AllocFactorMatrix,(P$4+1),FALSE)*$E2903</f>
        <v>434.45715766278028</v>
      </c>
      <c r="Q2903" s="54">
        <f>VLOOKUP(CONCATENATE($F2903," ",$G2903),AllocFactorMatrix,(Q$4+1),FALSE)*$E2903</f>
        <v>196.32309995532614</v>
      </c>
      <c r="R2903" s="54">
        <f>VLOOKUP(CONCATENATE($F2903," ",$G2903),AllocFactorMatrix,(R$4+1),FALSE)*$E2903</f>
        <v>8.8284303532678798</v>
      </c>
      <c r="S2903" s="54">
        <f t="shared" si="1464"/>
        <v>2971.273889526251</v>
      </c>
      <c r="T2903" s="54">
        <f>VLOOKUP(CONCATENATE($F2903," ",$G2903),AllocFactorMatrix,(T$4+1),FALSE)*$E2903</f>
        <v>81.451037674787742</v>
      </c>
      <c r="U2903" s="54">
        <f>VLOOKUP(CONCATENATE($F2903," ",$G2903),AllocFactorMatrix,(U$4+1),FALSE)*$E2903</f>
        <v>1332.9323537699929</v>
      </c>
      <c r="V2903" s="54">
        <f>VLOOKUP(CONCATENATE($F2903," ",$G2903),AllocFactorMatrix,(V$4+1),FALSE)*$E2903</f>
        <v>7044.5849429996897</v>
      </c>
      <c r="W2903" s="54">
        <f>VLOOKUP(CONCATENATE($F2903," ",$G2903),AllocFactorMatrix,(W$4+1),FALSE)*$E2903</f>
        <v>1272.1352818956359</v>
      </c>
      <c r="X2903" s="54">
        <f t="shared" si="1465"/>
        <v>9731.1036163401077</v>
      </c>
      <c r="Y2903" s="54">
        <f>VLOOKUP(CONCATENATE($F2903," ",$G2903),AllocFactorMatrix,(Y$4+1),FALSE)*$E2903</f>
        <v>716.05068350994884</v>
      </c>
      <c r="Z2903" s="54">
        <f>VLOOKUP(CONCATENATE($F2903," ",$G2903),AllocFactorMatrix,(Z$4+1),FALSE)*$E2903</f>
        <v>11.993575241542798</v>
      </c>
      <c r="AA2903" s="54">
        <f t="shared" si="1445"/>
        <v>728.04425875149161</v>
      </c>
      <c r="AB2903" s="54">
        <f>VLOOKUP(CONCATENATE($F2903," ",$G2903),AllocFactorMatrix,(AB$4+1),FALSE)*$E2903</f>
        <v>9.2918208119118209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1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-17397040.999999996</v>
      </c>
      <c r="I2904" s="54">
        <f>VLOOKUP(CONCATENATE($F2904," ",$G2904),AllocFactorMatrix,(I$4+1),FALSE)*$E2911</f>
        <v>-8569486.4808813017</v>
      </c>
      <c r="J2904" s="54">
        <f>VLOOKUP(CONCATENATE($F2904," ",$G2904),AllocFactorMatrix,(J$4+1),FALSE)*$E2911</f>
        <v>-423620.3374445496</v>
      </c>
      <c r="K2904" s="54">
        <f>VLOOKUP(CONCATENATE($F2904," ",$G2904),AllocFactorMatrix,(K$4+1),FALSE)*$E2911</f>
        <v>-1551697.0180451884</v>
      </c>
      <c r="L2904" s="54">
        <f>VLOOKUP(CONCATENATE($F2904," ",$G2904),AllocFactorMatrix,(L$4+1),FALSE)*$E2911</f>
        <v>-48841.912986478441</v>
      </c>
      <c r="M2904" s="54">
        <f>VLOOKUP(CONCATENATE($F2904," ",$G2904),AllocFactorMatrix,(M$4+1),FALSE)*$E2911</f>
        <v>-4580.2383139365038</v>
      </c>
      <c r="N2904" s="54">
        <f t="shared" si="1444"/>
        <v>-1605119.1693456033</v>
      </c>
      <c r="O2904" s="54">
        <f>VLOOKUP(CONCATENATE($F2904," ",$G2904),AllocFactorMatrix,(O$4+1),FALSE)*$E2911</f>
        <v>-1179531.1168864043</v>
      </c>
      <c r="P2904" s="54">
        <f>VLOOKUP(CONCATENATE($F2904," ",$G2904),AllocFactorMatrix,(P$4+1),FALSE)*$E2911</f>
        <v>-219781.01147434872</v>
      </c>
      <c r="Q2904" s="54">
        <f>VLOOKUP(CONCATENATE($F2904," ",$G2904),AllocFactorMatrix,(Q$4+1),FALSE)*$E2911</f>
        <v>-99314.946762719032</v>
      </c>
      <c r="R2904" s="54">
        <f>VLOOKUP(CONCATENATE($F2904," ",$G2904),AllocFactorMatrix,(R$4+1),FALSE)*$E2911</f>
        <v>-4466.082140780627</v>
      </c>
      <c r="S2904" s="54">
        <f>SUBTOTAL(9,O2904:R2904)</f>
        <v>-1503093.1572642524</v>
      </c>
      <c r="T2904" s="54">
        <f>VLOOKUP(CONCATENATE($F2904," ",$G2904),AllocFactorMatrix,(T$4+1),FALSE)*$E2911</f>
        <v>-41204.043091620442</v>
      </c>
      <c r="U2904" s="54">
        <f>VLOOKUP(CONCATENATE($F2904," ",$G2904),AllocFactorMatrix,(U$4+1),FALSE)*$E2911</f>
        <v>-674297.14477356989</v>
      </c>
      <c r="V2904" s="54">
        <f>VLOOKUP(CONCATENATE($F2904," ",$G2904),AllocFactorMatrix,(V$4+1),FALSE)*$E2911</f>
        <v>-3563679.3568289699</v>
      </c>
      <c r="W2904" s="54">
        <f>VLOOKUP(CONCATENATE($F2904," ",$G2904),AllocFactorMatrix,(W$4+1),FALSE)*$E2911</f>
        <v>-643541.42648109724</v>
      </c>
      <c r="X2904" s="54">
        <f>SUBTOTAL(9,T2904:W2904)</f>
        <v>-4922721.9711752571</v>
      </c>
      <c r="Y2904" s="54">
        <f>VLOOKUP(CONCATENATE($F2904," ",$G2904),AllocFactorMatrix,(Y$4+1),FALSE)*$E2911</f>
        <v>-362232.13431522547</v>
      </c>
      <c r="Z2904" s="54">
        <f>VLOOKUP(CONCATENATE($F2904," ",$G2904),AllocFactorMatrix,(Z$4+1),FALSE)*$E2911</f>
        <v>-6067.2497881275067</v>
      </c>
      <c r="AA2904" s="54">
        <f t="shared" si="1445"/>
        <v>-368299.38410335296</v>
      </c>
      <c r="AB2904" s="54">
        <f>VLOOKUP(CONCATENATE($F2904," ",$G2904),AllocFactorMatrix,(AB$4+1),FALSE)*$E2911</f>
        <v>-4700.4997856784885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1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1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1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1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1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1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1"/>
      <c r="C2911" s="55"/>
      <c r="D2911" s="98" t="s">
        <v>460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-17397040.999999996</v>
      </c>
      <c r="I2911" s="54">
        <f>VLOOKUP(CONCATENATE($F2911," ",$G2911),AllocFactorMatrix,(I$4+1),FALSE)*$E2911</f>
        <v>-8569486.4808813017</v>
      </c>
      <c r="J2911" s="54">
        <f>VLOOKUP(CONCATENATE($F2911," ",$G2911),AllocFactorMatrix,(J$4+1),FALSE)*$E2911</f>
        <v>-423620.3374445496</v>
      </c>
      <c r="K2911" s="54">
        <f>VLOOKUP(CONCATENATE($F2911," ",$G2911),AllocFactorMatrix,(K$4+1),FALSE)*$E2911</f>
        <v>-1551697.0180451884</v>
      </c>
      <c r="L2911" s="54">
        <f>VLOOKUP(CONCATENATE($F2911," ",$G2911),AllocFactorMatrix,(L$4+1),FALSE)*$E2911</f>
        <v>-48841.912986478441</v>
      </c>
      <c r="M2911" s="54">
        <f>VLOOKUP(CONCATENATE($F2911," ",$G2911),AllocFactorMatrix,(M$4+1),FALSE)*$E2911</f>
        <v>-4580.2383139365038</v>
      </c>
      <c r="N2911" s="54">
        <f t="shared" si="1444"/>
        <v>-1605119.1693456033</v>
      </c>
      <c r="O2911" s="54">
        <f>VLOOKUP(CONCATENATE($F2911," ",$G2911),AllocFactorMatrix,(O$4+1),FALSE)*$E2911</f>
        <v>-1179531.1168864043</v>
      </c>
      <c r="P2911" s="54">
        <f>VLOOKUP(CONCATENATE($F2911," ",$G2911),AllocFactorMatrix,(P$4+1),FALSE)*$E2911</f>
        <v>-219781.01147434872</v>
      </c>
      <c r="Q2911" s="54">
        <f>VLOOKUP(CONCATENATE($F2911," ",$G2911),AllocFactorMatrix,(Q$4+1),FALSE)*$E2911</f>
        <v>-99314.946762719032</v>
      </c>
      <c r="R2911" s="54">
        <f>VLOOKUP(CONCATENATE($F2911," ",$G2911),AllocFactorMatrix,(R$4+1),FALSE)*$E2911</f>
        <v>-4466.082140780627</v>
      </c>
      <c r="S2911" s="54">
        <f t="shared" si="1466"/>
        <v>-1503093.1572642524</v>
      </c>
      <c r="T2911" s="54">
        <f>VLOOKUP(CONCATENATE($F2911," ",$G2911),AllocFactorMatrix,(T$4+1),FALSE)*$E2911</f>
        <v>-41204.043091620442</v>
      </c>
      <c r="U2911" s="54">
        <f>VLOOKUP(CONCATENATE($F2911," ",$G2911),AllocFactorMatrix,(U$4+1),FALSE)*$E2911</f>
        <v>-674297.14477356989</v>
      </c>
      <c r="V2911" s="54">
        <f>VLOOKUP(CONCATENATE($F2911," ",$G2911),AllocFactorMatrix,(V$4+1),FALSE)*$E2911</f>
        <v>-3563679.3568289699</v>
      </c>
      <c r="W2911" s="54">
        <f>VLOOKUP(CONCATENATE($F2911," ",$G2911),AllocFactorMatrix,(W$4+1),FALSE)*$E2911</f>
        <v>-643541.42648109724</v>
      </c>
      <c r="X2911" s="54">
        <f t="shared" si="1467"/>
        <v>-4922721.9711752571</v>
      </c>
      <c r="Y2911" s="54">
        <f>VLOOKUP(CONCATENATE($F2911," ",$G2911),AllocFactorMatrix,(Y$4+1),FALSE)*$E2911</f>
        <v>-362232.13431522547</v>
      </c>
      <c r="Z2911" s="54">
        <f>VLOOKUP(CONCATENATE($F2911," ",$G2911),AllocFactorMatrix,(Z$4+1),FALSE)*$E2911</f>
        <v>-6067.2497881275067</v>
      </c>
      <c r="AA2911" s="54">
        <f t="shared" si="1445"/>
        <v>-368299.38410335296</v>
      </c>
      <c r="AB2911" s="54">
        <f>VLOOKUP(CONCATENATE($F2911," ",$G2911),AllocFactorMatrix,(AB$4+1),FALSE)*$E2911</f>
        <v>-4700.4997856784885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1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-10388238.999999996</v>
      </c>
      <c r="I2912" s="54">
        <f>VLOOKUP(CONCATENATE($F2912," ",$G2912),AllocFactorMatrix,(I$4+1),FALSE)*$E2919</f>
        <v>-5117069.8322009984</v>
      </c>
      <c r="J2912" s="54">
        <f>VLOOKUP(CONCATENATE($F2912," ",$G2912),AllocFactorMatrix,(J$4+1),FALSE)*$E2919</f>
        <v>-252955.04624232536</v>
      </c>
      <c r="K2912" s="54">
        <f>VLOOKUP(CONCATENATE($F2912," ",$G2912),AllocFactorMatrix,(K$4+1),FALSE)*$E2919</f>
        <v>-926559.83733329875</v>
      </c>
      <c r="L2912" s="54">
        <f>VLOOKUP(CONCATENATE($F2912," ",$G2912),AllocFactorMatrix,(L$4+1),FALSE)*$E2919</f>
        <v>-29164.814023300965</v>
      </c>
      <c r="M2912" s="54">
        <f>VLOOKUP(CONCATENATE($F2912," ",$G2912),AllocFactorMatrix,(M$4+1),FALSE)*$E2919</f>
        <v>-2734.9829365884366</v>
      </c>
      <c r="N2912" s="54">
        <f t="shared" ref="N2912:N2951" si="1469">SUBTOTAL(9,K2912:M2912)</f>
        <v>-958459.63429318822</v>
      </c>
      <c r="O2912" s="54">
        <f>VLOOKUP(CONCATENATE($F2912," ",$G2912),AllocFactorMatrix,(O$4+1),FALSE)*$E2919</f>
        <v>-704329.61272856139</v>
      </c>
      <c r="P2912" s="54">
        <f>VLOOKUP(CONCATENATE($F2912," ",$G2912),AllocFactorMatrix,(P$4+1),FALSE)*$E2919</f>
        <v>-131237.12675375523</v>
      </c>
      <c r="Q2912" s="54">
        <f>VLOOKUP(CONCATENATE($F2912," ",$G2912),AllocFactorMatrix,(Q$4+1),FALSE)*$E2919</f>
        <v>-59303.613944658835</v>
      </c>
      <c r="R2912" s="54">
        <f>VLOOKUP(CONCATENATE($F2912," ",$G2912),AllocFactorMatrix,(R$4+1),FALSE)*$E2919</f>
        <v>-2666.8172289793883</v>
      </c>
      <c r="S2912" s="54">
        <f>SUBTOTAL(9,O2912:R2912)</f>
        <v>-897537.17065595486</v>
      </c>
      <c r="T2912" s="54">
        <f>VLOOKUP(CONCATENATE($F2912," ",$G2912),AllocFactorMatrix,(T$4+1),FALSE)*$E2919</f>
        <v>-24604.037399351535</v>
      </c>
      <c r="U2912" s="54">
        <f>VLOOKUP(CONCATENATE($F2912," ",$G2912),AllocFactorMatrix,(U$4+1),FALSE)*$E2919</f>
        <v>-402640.87995915196</v>
      </c>
      <c r="V2912" s="54">
        <f>VLOOKUP(CONCATENATE($F2912," ",$G2912),AllocFactorMatrix,(V$4+1),FALSE)*$E2919</f>
        <v>-2127968.3641663902</v>
      </c>
      <c r="W2912" s="54">
        <f>VLOOKUP(CONCATENATE($F2912," ",$G2912),AllocFactorMatrix,(W$4+1),FALSE)*$E2919</f>
        <v>-384275.817059152</v>
      </c>
      <c r="X2912" s="54">
        <f>SUBTOTAL(9,T2912:W2912)</f>
        <v>-2939489.0985840457</v>
      </c>
      <c r="Y2912" s="54">
        <f>VLOOKUP(CONCATENATE($F2912," ",$G2912),AllocFactorMatrix,(Y$4+1),FALSE)*$E2919</f>
        <v>-216298.50643834568</v>
      </c>
      <c r="Z2912" s="54">
        <f>VLOOKUP(CONCATENATE($F2912," ",$G2912),AllocFactorMatrix,(Z$4+1),FALSE)*$E2919</f>
        <v>-3622.9173036821553</v>
      </c>
      <c r="AA2912" s="54">
        <f t="shared" ref="AA2912:AA2951" si="1470">SUBTOTAL(9,Y2912:Z2912)</f>
        <v>-219921.42374202784</v>
      </c>
      <c r="AB2912" s="54">
        <f>VLOOKUP(CONCATENATE($F2912," ",$G2912),AllocFactorMatrix,(AB$4+1),FALSE)*$E2919</f>
        <v>-2806.794281457227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1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1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1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1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1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1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1"/>
      <c r="C2919" s="55"/>
      <c r="D2919" s="98" t="s">
        <v>461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-10388238.999999996</v>
      </c>
      <c r="I2919" s="54">
        <f>VLOOKUP(CONCATENATE($F2919," ",$G2919),AllocFactorMatrix,(I$4+1),FALSE)*$E2919</f>
        <v>-5117069.8322009984</v>
      </c>
      <c r="J2919" s="54">
        <f>VLOOKUP(CONCATENATE($F2919," ",$G2919),AllocFactorMatrix,(J$4+1),FALSE)*$E2919</f>
        <v>-252955.04624232536</v>
      </c>
      <c r="K2919" s="54">
        <f>VLOOKUP(CONCATENATE($F2919," ",$G2919),AllocFactorMatrix,(K$4+1),FALSE)*$E2919</f>
        <v>-926559.83733329875</v>
      </c>
      <c r="L2919" s="54">
        <f>VLOOKUP(CONCATENATE($F2919," ",$G2919),AllocFactorMatrix,(L$4+1),FALSE)*$E2919</f>
        <v>-29164.814023300965</v>
      </c>
      <c r="M2919" s="54">
        <f>VLOOKUP(CONCATENATE($F2919," ",$G2919),AllocFactorMatrix,(M$4+1),FALSE)*$E2919</f>
        <v>-2734.9829365884366</v>
      </c>
      <c r="N2919" s="54">
        <f t="shared" si="1469"/>
        <v>-958459.63429318822</v>
      </c>
      <c r="O2919" s="54">
        <f>VLOOKUP(CONCATENATE($F2919," ",$G2919),AllocFactorMatrix,(O$4+1),FALSE)*$E2919</f>
        <v>-704329.61272856139</v>
      </c>
      <c r="P2919" s="54">
        <f>VLOOKUP(CONCATENATE($F2919," ",$G2919),AllocFactorMatrix,(P$4+1),FALSE)*$E2919</f>
        <v>-131237.12675375523</v>
      </c>
      <c r="Q2919" s="54">
        <f>VLOOKUP(CONCATENATE($F2919," ",$G2919),AllocFactorMatrix,(Q$4+1),FALSE)*$E2919</f>
        <v>-59303.613944658835</v>
      </c>
      <c r="R2919" s="54">
        <f>VLOOKUP(CONCATENATE($F2919," ",$G2919),AllocFactorMatrix,(R$4+1),FALSE)*$E2919</f>
        <v>-2666.8172289793883</v>
      </c>
      <c r="S2919" s="54">
        <f t="shared" si="1471"/>
        <v>-897537.17065595486</v>
      </c>
      <c r="T2919" s="54">
        <f>VLOOKUP(CONCATENATE($F2919," ",$G2919),AllocFactorMatrix,(T$4+1),FALSE)*$E2919</f>
        <v>-24604.037399351535</v>
      </c>
      <c r="U2919" s="54">
        <f>VLOOKUP(CONCATENATE($F2919," ",$G2919),AllocFactorMatrix,(U$4+1),FALSE)*$E2919</f>
        <v>-402640.87995915196</v>
      </c>
      <c r="V2919" s="54">
        <f>VLOOKUP(CONCATENATE($F2919," ",$G2919),AllocFactorMatrix,(V$4+1),FALSE)*$E2919</f>
        <v>-2127968.3641663902</v>
      </c>
      <c r="W2919" s="54">
        <f>VLOOKUP(CONCATENATE($F2919," ",$G2919),AllocFactorMatrix,(W$4+1),FALSE)*$E2919</f>
        <v>-384275.817059152</v>
      </c>
      <c r="X2919" s="54">
        <f t="shared" si="1472"/>
        <v>-2939489.0985840457</v>
      </c>
      <c r="Y2919" s="54">
        <f>VLOOKUP(CONCATENATE($F2919," ",$G2919),AllocFactorMatrix,(Y$4+1),FALSE)*$E2919</f>
        <v>-216298.50643834568</v>
      </c>
      <c r="Z2919" s="54">
        <f>VLOOKUP(CONCATENATE($F2919," ",$G2919),AllocFactorMatrix,(Z$4+1),FALSE)*$E2919</f>
        <v>-3622.9173036821553</v>
      </c>
      <c r="AA2919" s="54">
        <f t="shared" si="1470"/>
        <v>-219921.42374202784</v>
      </c>
      <c r="AB2919" s="54">
        <f>VLOOKUP(CONCATENATE($F2919," ",$G2919),AllocFactorMatrix,(AB$4+1),FALSE)*$E2919</f>
        <v>-2806.794281457227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1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8886293.9999999963</v>
      </c>
      <c r="I2920" s="54">
        <f>VLOOKUP(CONCATENATE($F2920," ",$G2920),AllocFactorMatrix,(I$4+1),FALSE)*$E2927</f>
        <v>4377237.2725992091</v>
      </c>
      <c r="J2920" s="54">
        <f>VLOOKUP(CONCATENATE($F2920," ",$G2920),AllocFactorMatrix,(J$4+1),FALSE)*$E2927</f>
        <v>216382.47923376603</v>
      </c>
      <c r="K2920" s="54">
        <f>VLOOKUP(CONCATENATE($F2920," ",$G2920),AllocFactorMatrix,(K$4+1),FALSE)*$E2927</f>
        <v>792596.62038348068</v>
      </c>
      <c r="L2920" s="54">
        <f>VLOOKUP(CONCATENATE($F2920," ",$G2920),AllocFactorMatrix,(L$4+1),FALSE)*$E2927</f>
        <v>24948.127576423227</v>
      </c>
      <c r="M2920" s="54">
        <f>VLOOKUP(CONCATENATE($F2920," ",$G2920),AllocFactorMatrix,(M$4+1),FALSE)*$E2927</f>
        <v>2339.5555742901374</v>
      </c>
      <c r="N2920" s="54">
        <f t="shared" si="1469"/>
        <v>819884.30353419401</v>
      </c>
      <c r="O2920" s="54">
        <f>VLOOKUP(CONCATENATE($F2920," ",$G2920),AllocFactorMatrix,(O$4+1),FALSE)*$E2927</f>
        <v>602496.72842645796</v>
      </c>
      <c r="P2920" s="54">
        <f>VLOOKUP(CONCATENATE($F2920," ",$G2920),AllocFactorMatrix,(P$4+1),FALSE)*$E2927</f>
        <v>112262.6936143012</v>
      </c>
      <c r="Q2920" s="54">
        <f>VLOOKUP(CONCATENATE($F2920," ",$G2920),AllocFactorMatrix,(Q$4+1),FALSE)*$E2927</f>
        <v>50729.420912893722</v>
      </c>
      <c r="R2920" s="54">
        <f>VLOOKUP(CONCATENATE($F2920," ",$G2920),AllocFactorMatrix,(R$4+1),FALSE)*$E2927</f>
        <v>2281.2453526508357</v>
      </c>
      <c r="S2920" s="54">
        <f>SUBTOTAL(9,O2920:R2920)</f>
        <v>767770.08830630372</v>
      </c>
      <c r="T2920" s="54">
        <f>VLOOKUP(CONCATENATE($F2920," ",$G2920),AllocFactorMatrix,(T$4+1),FALSE)*$E2927</f>
        <v>21046.753922164589</v>
      </c>
      <c r="U2920" s="54">
        <f>VLOOKUP(CONCATENATE($F2920," ",$G2920),AllocFactorMatrix,(U$4+1),FALSE)*$E2927</f>
        <v>344426.54195150232</v>
      </c>
      <c r="V2920" s="54">
        <f>VLOOKUP(CONCATENATE($F2920," ",$G2920),AllocFactorMatrix,(V$4+1),FALSE)*$E2927</f>
        <v>1820303.9520636373</v>
      </c>
      <c r="W2920" s="54">
        <f>VLOOKUP(CONCATENATE($F2920," ",$G2920),AllocFactorMatrix,(W$4+1),FALSE)*$E2927</f>
        <v>328716.72354456229</v>
      </c>
      <c r="X2920" s="54">
        <f>SUBTOTAL(9,T2920:W2920)</f>
        <v>2514493.9714818667</v>
      </c>
      <c r="Y2920" s="54">
        <f>VLOOKUP(CONCATENATE($F2920," ",$G2920),AllocFactorMatrix,(Y$4+1),FALSE)*$E2927</f>
        <v>185025.78925764342</v>
      </c>
      <c r="Z2920" s="54">
        <f>VLOOKUP(CONCATENATE($F2920," ",$G2920),AllocFactorMatrix,(Z$4+1),FALSE)*$E2927</f>
        <v>3099.1112447650571</v>
      </c>
      <c r="AA2920" s="54">
        <f t="shared" si="1470"/>
        <v>188124.90050240848</v>
      </c>
      <c r="AB2920" s="54">
        <f>VLOOKUP(CONCATENATE($F2920," ",$G2920),AllocFactorMatrix,(AB$4+1),FALSE)*$E2927</f>
        <v>2400.9843422496988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1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1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1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1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1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1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1"/>
      <c r="C2927" s="55"/>
      <c r="D2927" s="98" t="s">
        <v>462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8886293.9999999963</v>
      </c>
      <c r="I2927" s="54">
        <f>VLOOKUP(CONCATENATE($F2927," ",$G2927),AllocFactorMatrix,(I$4+1),FALSE)*$E2927</f>
        <v>4377237.2725992091</v>
      </c>
      <c r="J2927" s="54">
        <f>VLOOKUP(CONCATENATE($F2927," ",$G2927),AllocFactorMatrix,(J$4+1),FALSE)*$E2927</f>
        <v>216382.47923376603</v>
      </c>
      <c r="K2927" s="54">
        <f>VLOOKUP(CONCATENATE($F2927," ",$G2927),AllocFactorMatrix,(K$4+1),FALSE)*$E2927</f>
        <v>792596.62038348068</v>
      </c>
      <c r="L2927" s="54">
        <f>VLOOKUP(CONCATENATE($F2927," ",$G2927),AllocFactorMatrix,(L$4+1),FALSE)*$E2927</f>
        <v>24948.127576423227</v>
      </c>
      <c r="M2927" s="54">
        <f>VLOOKUP(CONCATENATE($F2927," ",$G2927),AllocFactorMatrix,(M$4+1),FALSE)*$E2927</f>
        <v>2339.5555742901374</v>
      </c>
      <c r="N2927" s="54">
        <f t="shared" si="1469"/>
        <v>819884.30353419401</v>
      </c>
      <c r="O2927" s="54">
        <f>VLOOKUP(CONCATENATE($F2927," ",$G2927),AllocFactorMatrix,(O$4+1),FALSE)*$E2927</f>
        <v>602496.72842645796</v>
      </c>
      <c r="P2927" s="54">
        <f>VLOOKUP(CONCATENATE($F2927," ",$G2927),AllocFactorMatrix,(P$4+1),FALSE)*$E2927</f>
        <v>112262.6936143012</v>
      </c>
      <c r="Q2927" s="54">
        <f>VLOOKUP(CONCATENATE($F2927," ",$G2927),AllocFactorMatrix,(Q$4+1),FALSE)*$E2927</f>
        <v>50729.420912893722</v>
      </c>
      <c r="R2927" s="54">
        <f>VLOOKUP(CONCATENATE($F2927," ",$G2927),AllocFactorMatrix,(R$4+1),FALSE)*$E2927</f>
        <v>2281.2453526508357</v>
      </c>
      <c r="S2927" s="54">
        <f t="shared" si="1473"/>
        <v>767770.08830630372</v>
      </c>
      <c r="T2927" s="54">
        <f>VLOOKUP(CONCATENATE($F2927," ",$G2927),AllocFactorMatrix,(T$4+1),FALSE)*$E2927</f>
        <v>21046.753922164589</v>
      </c>
      <c r="U2927" s="54">
        <f>VLOOKUP(CONCATENATE($F2927," ",$G2927),AllocFactorMatrix,(U$4+1),FALSE)*$E2927</f>
        <v>344426.54195150232</v>
      </c>
      <c r="V2927" s="54">
        <f>VLOOKUP(CONCATENATE($F2927," ",$G2927),AllocFactorMatrix,(V$4+1),FALSE)*$E2927</f>
        <v>1820303.9520636373</v>
      </c>
      <c r="W2927" s="54">
        <f>VLOOKUP(CONCATENATE($F2927," ",$G2927),AllocFactorMatrix,(W$4+1),FALSE)*$E2927</f>
        <v>328716.72354456229</v>
      </c>
      <c r="X2927" s="54">
        <f t="shared" si="1474"/>
        <v>2514493.9714818667</v>
      </c>
      <c r="Y2927" s="54">
        <f>VLOOKUP(CONCATENATE($F2927," ",$G2927),AllocFactorMatrix,(Y$4+1),FALSE)*$E2927</f>
        <v>185025.78925764342</v>
      </c>
      <c r="Z2927" s="54">
        <f>VLOOKUP(CONCATENATE($F2927," ",$G2927),AllocFactorMatrix,(Z$4+1),FALSE)*$E2927</f>
        <v>3099.1112447650571</v>
      </c>
      <c r="AA2927" s="54">
        <f t="shared" si="1470"/>
        <v>188124.90050240848</v>
      </c>
      <c r="AB2927" s="54">
        <f>VLOOKUP(CONCATENATE($F2927," ",$G2927),AllocFactorMatrix,(AB$4+1),FALSE)*$E2927</f>
        <v>2400.9843422496988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1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5023080.9999999981</v>
      </c>
      <c r="I2928" s="54">
        <f>VLOOKUP(CONCATENATE($F2928," ",$G2928),AllocFactorMatrix,(I$4+1),FALSE)*$E2935</f>
        <v>2474284.2602872364</v>
      </c>
      <c r="J2928" s="54">
        <f>VLOOKUP(CONCATENATE($F2928," ",$G2928),AllocFactorMatrix,(J$4+1),FALSE)*$E2935</f>
        <v>122312.71215784946</v>
      </c>
      <c r="K2928" s="54">
        <f>VLOOKUP(CONCATENATE($F2928," ",$G2928),AllocFactorMatrix,(K$4+1),FALSE)*$E2935</f>
        <v>448024.45479661989</v>
      </c>
      <c r="L2928" s="54">
        <f>VLOOKUP(CONCATENATE($F2928," ",$G2928),AllocFactorMatrix,(L$4+1),FALSE)*$E2935</f>
        <v>14102.219171986382</v>
      </c>
      <c r="M2928" s="54">
        <f>VLOOKUP(CONCATENATE($F2928," ",$G2928),AllocFactorMatrix,(M$4+1),FALSE)*$E2935</f>
        <v>1322.4609892111243</v>
      </c>
      <c r="N2928" s="54">
        <f t="shared" si="1469"/>
        <v>463449.13495781738</v>
      </c>
      <c r="O2928" s="54">
        <f>VLOOKUP(CONCATENATE($F2928," ",$G2928),AllocFactorMatrix,(O$4+1),FALSE)*$E2935</f>
        <v>340568.28067145887</v>
      </c>
      <c r="P2928" s="54">
        <f>VLOOKUP(CONCATENATE($F2928," ",$G2928),AllocFactorMatrix,(P$4+1),FALSE)*$E2935</f>
        <v>63457.792787726547</v>
      </c>
      <c r="Q2928" s="54">
        <f>VLOOKUP(CONCATENATE($F2928," ",$G2928),AllocFactorMatrix,(Q$4+1),FALSE)*$E2935</f>
        <v>28675.394976641455</v>
      </c>
      <c r="R2928" s="54">
        <f>VLOOKUP(CONCATENATE($F2928," ",$G2928),AllocFactorMatrix,(R$4+1),FALSE)*$E2935</f>
        <v>1289.5004584856986</v>
      </c>
      <c r="S2928" s="54">
        <f>SUBTOTAL(9,O2928:R2928)</f>
        <v>433990.96889431257</v>
      </c>
      <c r="T2928" s="54">
        <f>VLOOKUP(CONCATENATE($F2928," ",$G2928),AllocFactorMatrix,(T$4+1),FALSE)*$E2935</f>
        <v>11896.922354594662</v>
      </c>
      <c r="U2928" s="54">
        <f>VLOOKUP(CONCATENATE($F2928," ",$G2928),AllocFactorMatrix,(U$4+1),FALSE)*$E2935</f>
        <v>194691.10731338555</v>
      </c>
      <c r="V2928" s="54">
        <f>VLOOKUP(CONCATENATE($F2928," ",$G2928),AllocFactorMatrix,(V$4+1),FALSE)*$E2935</f>
        <v>1028947.9726684451</v>
      </c>
      <c r="W2928" s="54">
        <f>VLOOKUP(CONCATENATE($F2928," ",$G2928),AllocFactorMatrix,(W$4+1),FALSE)*$E2935</f>
        <v>185810.94980865403</v>
      </c>
      <c r="X2928" s="54">
        <f>SUBTOTAL(9,T2928:W2928)</f>
        <v>1421346.9521450792</v>
      </c>
      <c r="Y2928" s="54">
        <f>VLOOKUP(CONCATENATE($F2928," ",$G2928),AllocFactorMatrix,(Y$4+1),FALSE)*$E2935</f>
        <v>104587.97858028024</v>
      </c>
      <c r="Z2928" s="54">
        <f>VLOOKUP(CONCATENATE($F2928," ",$G2928),AllocFactorMatrix,(Z$4+1),FALSE)*$E2935</f>
        <v>1751.8086629213155</v>
      </c>
      <c r="AA2928" s="54">
        <f t="shared" si="1470"/>
        <v>106339.78724320156</v>
      </c>
      <c r="AB2928" s="54">
        <f>VLOOKUP(CONCATENATE($F2928," ",$G2928),AllocFactorMatrix,(AB$4+1),FALSE)*$E2935</f>
        <v>1357.1843145018563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1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1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1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1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1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1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1"/>
      <c r="C2935" s="55"/>
      <c r="D2935" s="98" t="s">
        <v>463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5023080.9999999981</v>
      </c>
      <c r="I2935" s="54">
        <f>VLOOKUP(CONCATENATE($F2935," ",$G2935),AllocFactorMatrix,(I$4+1),FALSE)*$E2935</f>
        <v>2474284.2602872364</v>
      </c>
      <c r="J2935" s="54">
        <f>VLOOKUP(CONCATENATE($F2935," ",$G2935),AllocFactorMatrix,(J$4+1),FALSE)*$E2935</f>
        <v>122312.71215784946</v>
      </c>
      <c r="K2935" s="54">
        <f>VLOOKUP(CONCATENATE($F2935," ",$G2935),AllocFactorMatrix,(K$4+1),FALSE)*$E2935</f>
        <v>448024.45479661989</v>
      </c>
      <c r="L2935" s="54">
        <f>VLOOKUP(CONCATENATE($F2935," ",$G2935),AllocFactorMatrix,(L$4+1),FALSE)*$E2935</f>
        <v>14102.219171986382</v>
      </c>
      <c r="M2935" s="54">
        <f>VLOOKUP(CONCATENATE($F2935," ",$G2935),AllocFactorMatrix,(M$4+1),FALSE)*$E2935</f>
        <v>1322.4609892111243</v>
      </c>
      <c r="N2935" s="54">
        <f t="shared" si="1469"/>
        <v>463449.13495781738</v>
      </c>
      <c r="O2935" s="54">
        <f>VLOOKUP(CONCATENATE($F2935," ",$G2935),AllocFactorMatrix,(O$4+1),FALSE)*$E2935</f>
        <v>340568.28067145887</v>
      </c>
      <c r="P2935" s="54">
        <f>VLOOKUP(CONCATENATE($F2935," ",$G2935),AllocFactorMatrix,(P$4+1),FALSE)*$E2935</f>
        <v>63457.792787726547</v>
      </c>
      <c r="Q2935" s="54">
        <f>VLOOKUP(CONCATENATE($F2935," ",$G2935),AllocFactorMatrix,(Q$4+1),FALSE)*$E2935</f>
        <v>28675.394976641455</v>
      </c>
      <c r="R2935" s="54">
        <f>VLOOKUP(CONCATENATE($F2935," ",$G2935),AllocFactorMatrix,(R$4+1),FALSE)*$E2935</f>
        <v>1289.5004584856986</v>
      </c>
      <c r="S2935" s="54">
        <f t="shared" si="1475"/>
        <v>433990.96889431257</v>
      </c>
      <c r="T2935" s="54">
        <f>VLOOKUP(CONCATENATE($F2935," ",$G2935),AllocFactorMatrix,(T$4+1),FALSE)*$E2935</f>
        <v>11896.922354594662</v>
      </c>
      <c r="U2935" s="54">
        <f>VLOOKUP(CONCATENATE($F2935," ",$G2935),AllocFactorMatrix,(U$4+1),FALSE)*$E2935</f>
        <v>194691.10731338555</v>
      </c>
      <c r="V2935" s="54">
        <f>VLOOKUP(CONCATENATE($F2935," ",$G2935),AllocFactorMatrix,(V$4+1),FALSE)*$E2935</f>
        <v>1028947.9726684451</v>
      </c>
      <c r="W2935" s="54">
        <f>VLOOKUP(CONCATENATE($F2935," ",$G2935),AllocFactorMatrix,(W$4+1),FALSE)*$E2935</f>
        <v>185810.94980865403</v>
      </c>
      <c r="X2935" s="54">
        <f t="shared" si="1476"/>
        <v>1421346.9521450792</v>
      </c>
      <c r="Y2935" s="54">
        <f>VLOOKUP(CONCATENATE($F2935," ",$G2935),AllocFactorMatrix,(Y$4+1),FALSE)*$E2935</f>
        <v>104587.97858028024</v>
      </c>
      <c r="Z2935" s="54">
        <f>VLOOKUP(CONCATENATE($F2935," ",$G2935),AllocFactorMatrix,(Z$4+1),FALSE)*$E2935</f>
        <v>1751.8086629213155</v>
      </c>
      <c r="AA2935" s="54">
        <f t="shared" si="1470"/>
        <v>106339.78724320156</v>
      </c>
      <c r="AB2935" s="54">
        <f>VLOOKUP(CONCATENATE($F2935," ",$G2935),AllocFactorMatrix,(AB$4+1),FALSE)*$E2935</f>
        <v>1357.1843145018563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1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2006789.9999999995</v>
      </c>
      <c r="I2936" s="54">
        <f>VLOOKUP(CONCATENATE($F2936," ",$G2936),AllocFactorMatrix,(I$4+1),FALSE)*$E2943</f>
        <v>988510.61941900267</v>
      </c>
      <c r="J2936" s="54">
        <f>VLOOKUP(CONCATENATE($F2936," ",$G2936),AllocFactorMatrix,(J$4+1),FALSE)*$E2943</f>
        <v>48865.612087730762</v>
      </c>
      <c r="K2936" s="54">
        <f>VLOOKUP(CONCATENATE($F2936," ",$G2936),AllocFactorMatrix,(K$4+1),FALSE)*$E2943</f>
        <v>178991.93655075616</v>
      </c>
      <c r="L2936" s="54">
        <f>VLOOKUP(CONCATENATE($F2936," ",$G2936),AllocFactorMatrix,(L$4+1),FALSE)*$E2943</f>
        <v>5634.0306700510209</v>
      </c>
      <c r="M2936" s="54">
        <f>VLOOKUP(CONCATENATE($F2936," ",$G2936),AllocFactorMatrix,(M$4+1),FALSE)*$E2943</f>
        <v>528.34136828352803</v>
      </c>
      <c r="N2936" s="54">
        <f t="shared" si="1469"/>
        <v>185154.30858909071</v>
      </c>
      <c r="O2936" s="54">
        <f>VLOOKUP(CONCATENATE($F2936," ",$G2936),AllocFactorMatrix,(O$4+1),FALSE)*$E2943</f>
        <v>136061.71590079414</v>
      </c>
      <c r="P2936" s="54">
        <f>VLOOKUP(CONCATENATE($F2936," ",$G2936),AllocFactorMatrix,(P$4+1),FALSE)*$E2943</f>
        <v>25352.26168729546</v>
      </c>
      <c r="Q2936" s="54">
        <f>VLOOKUP(CONCATENATE($F2936," ",$G2936),AllocFactorMatrix,(Q$4+1),FALSE)*$E2943</f>
        <v>11456.21499736403</v>
      </c>
      <c r="R2936" s="54">
        <f>VLOOKUP(CONCATENATE($F2936," ",$G2936),AllocFactorMatrix,(R$4+1),FALSE)*$E2943</f>
        <v>515.17318257151635</v>
      </c>
      <c r="S2936" s="54">
        <f>SUBTOTAL(9,O2936:R2936)</f>
        <v>173385.36576802513</v>
      </c>
      <c r="T2936" s="54">
        <f>VLOOKUP(CONCATENATE($F2936," ",$G2936),AllocFactorMatrix,(T$4+1),FALSE)*$E2943</f>
        <v>4752.9842365625846</v>
      </c>
      <c r="U2936" s="54">
        <f>VLOOKUP(CONCATENATE($F2936," ",$G2936),AllocFactorMatrix,(U$4+1),FALSE)*$E2943</f>
        <v>77781.777209132997</v>
      </c>
      <c r="V2936" s="54">
        <f>VLOOKUP(CONCATENATE($F2936," ",$G2936),AllocFactorMatrix,(V$4+1),FALSE)*$E2943</f>
        <v>411078.87809718953</v>
      </c>
      <c r="W2936" s="54">
        <f>VLOOKUP(CONCATENATE($F2936," ",$G2936),AllocFactorMatrix,(W$4+1),FALSE)*$E2943</f>
        <v>74234.032054531635</v>
      </c>
      <c r="X2936" s="54">
        <f>SUBTOTAL(9,T2936:W2936)</f>
        <v>567847.67159741675</v>
      </c>
      <c r="Y2936" s="54">
        <f>VLOOKUP(CONCATENATE($F2936," ",$G2936),AllocFactorMatrix,(Y$4+1),FALSE)*$E2943</f>
        <v>41784.337050332375</v>
      </c>
      <c r="Z2936" s="54">
        <f>VLOOKUP(CONCATENATE($F2936," ",$G2936),AllocFactorMatrix,(Z$4+1),FALSE)*$E2943</f>
        <v>699.87167371258136</v>
      </c>
      <c r="AA2936" s="54">
        <f t="shared" si="1470"/>
        <v>42484.208724044955</v>
      </c>
      <c r="AB2936" s="54">
        <f>VLOOKUP(CONCATENATE($F2936," ",$G2936),AllocFactorMatrix,(AB$4+1),FALSE)*$E2943</f>
        <v>542.21381468847107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1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1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1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1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1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1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1"/>
      <c r="C2943" s="55"/>
      <c r="D2943" s="98" t="s">
        <v>464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2006789.9999999995</v>
      </c>
      <c r="I2943" s="54">
        <f>VLOOKUP(CONCATENATE($F2943," ",$G2943),AllocFactorMatrix,(I$4+1),FALSE)*$E2943</f>
        <v>988510.61941900267</v>
      </c>
      <c r="J2943" s="54">
        <f>VLOOKUP(CONCATENATE($F2943," ",$G2943),AllocFactorMatrix,(J$4+1),FALSE)*$E2943</f>
        <v>48865.612087730762</v>
      </c>
      <c r="K2943" s="54">
        <f>VLOOKUP(CONCATENATE($F2943," ",$G2943),AllocFactorMatrix,(K$4+1),FALSE)*$E2943</f>
        <v>178991.93655075616</v>
      </c>
      <c r="L2943" s="54">
        <f>VLOOKUP(CONCATENATE($F2943," ",$G2943),AllocFactorMatrix,(L$4+1),FALSE)*$E2943</f>
        <v>5634.0306700510209</v>
      </c>
      <c r="M2943" s="54">
        <f>VLOOKUP(CONCATENATE($F2943," ",$G2943),AllocFactorMatrix,(M$4+1),FALSE)*$E2943</f>
        <v>528.34136828352803</v>
      </c>
      <c r="N2943" s="54">
        <f t="shared" si="1469"/>
        <v>185154.30858909071</v>
      </c>
      <c r="O2943" s="54">
        <f>VLOOKUP(CONCATENATE($F2943," ",$G2943),AllocFactorMatrix,(O$4+1),FALSE)*$E2943</f>
        <v>136061.71590079414</v>
      </c>
      <c r="P2943" s="54">
        <f>VLOOKUP(CONCATENATE($F2943," ",$G2943),AllocFactorMatrix,(P$4+1),FALSE)*$E2943</f>
        <v>25352.26168729546</v>
      </c>
      <c r="Q2943" s="54">
        <f>VLOOKUP(CONCATENATE($F2943," ",$G2943),AllocFactorMatrix,(Q$4+1),FALSE)*$E2943</f>
        <v>11456.21499736403</v>
      </c>
      <c r="R2943" s="54">
        <f>VLOOKUP(CONCATENATE($F2943," ",$G2943),AllocFactorMatrix,(R$4+1),FALSE)*$E2943</f>
        <v>515.17318257151635</v>
      </c>
      <c r="S2943" s="54">
        <f t="shared" si="1477"/>
        <v>173385.36576802513</v>
      </c>
      <c r="T2943" s="54">
        <f>VLOOKUP(CONCATENATE($F2943," ",$G2943),AllocFactorMatrix,(T$4+1),FALSE)*$E2943</f>
        <v>4752.9842365625846</v>
      </c>
      <c r="U2943" s="54">
        <f>VLOOKUP(CONCATENATE($F2943," ",$G2943),AllocFactorMatrix,(U$4+1),FALSE)*$E2943</f>
        <v>77781.777209132997</v>
      </c>
      <c r="V2943" s="54">
        <f>VLOOKUP(CONCATENATE($F2943," ",$G2943),AllocFactorMatrix,(V$4+1),FALSE)*$E2943</f>
        <v>411078.87809718953</v>
      </c>
      <c r="W2943" s="54">
        <f>VLOOKUP(CONCATENATE($F2943," ",$G2943),AllocFactorMatrix,(W$4+1),FALSE)*$E2943</f>
        <v>74234.032054531635</v>
      </c>
      <c r="X2943" s="54">
        <f t="shared" si="1478"/>
        <v>567847.67159741675</v>
      </c>
      <c r="Y2943" s="54">
        <f>VLOOKUP(CONCATENATE($F2943," ",$G2943),AllocFactorMatrix,(Y$4+1),FALSE)*$E2943</f>
        <v>41784.337050332375</v>
      </c>
      <c r="Z2943" s="54">
        <f>VLOOKUP(CONCATENATE($F2943," ",$G2943),AllocFactorMatrix,(Z$4+1),FALSE)*$E2943</f>
        <v>699.87167371258136</v>
      </c>
      <c r="AA2943" s="54">
        <f t="shared" si="1470"/>
        <v>42484.208724044955</v>
      </c>
      <c r="AB2943" s="54">
        <f>VLOOKUP(CONCATENATE($F2943," ",$G2943),AllocFactorMatrix,(AB$4+1),FALSE)*$E2943</f>
        <v>542.21381468847107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1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1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1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1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1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1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1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1"/>
      <c r="C2951" s="55"/>
      <c r="D2951" s="98" t="s">
        <v>465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1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1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1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1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1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1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1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1"/>
      <c r="C2959" s="55"/>
      <c r="D2959" s="98" t="s">
        <v>466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1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16187.323539277666</v>
      </c>
      <c r="I2960" s="54">
        <f ca="1">VLOOKUP(CONCATENATE($F2960," ",$G2960),AllocFactorMatrix,(I$4+1),FALSE)*$E2967</f>
        <v>7973.6002364707674</v>
      </c>
      <c r="J2960" s="54">
        <f ca="1">VLOOKUP(CONCATENATE($F2960," ",$G2960),AllocFactorMatrix,(J$4+1),FALSE)*$E2967</f>
        <v>394.16355114831919</v>
      </c>
      <c r="K2960" s="54">
        <f ca="1">VLOOKUP(CONCATENATE($F2960," ",$G2960),AllocFactorMatrix,(K$4+1),FALSE)*$E2967</f>
        <v>1443.798498033651</v>
      </c>
      <c r="L2960" s="54">
        <f ca="1">VLOOKUP(CONCATENATE($F2960," ",$G2960),AllocFactorMatrix,(L$4+1),FALSE)*$E2967</f>
        <v>45.4456506591767</v>
      </c>
      <c r="M2960" s="54">
        <f ca="1">VLOOKUP(CONCATENATE($F2960," ",$G2960),AllocFactorMatrix,(M$4+1),FALSE)*$E2967</f>
        <v>4.2617477003523652</v>
      </c>
      <c r="N2960" s="54">
        <f t="shared" ref="N2960:N2991" ca="1" si="1484">SUBTOTAL(9,K2960:M2960)</f>
        <v>1493.5058963931799</v>
      </c>
      <c r="O2960" s="54">
        <f ca="1">VLOOKUP(CONCATENATE($F2960," ",$G2960),AllocFactorMatrix,(O$4+1),FALSE)*$E2967</f>
        <v>1097.511456901537</v>
      </c>
      <c r="P2960" s="54">
        <f ca="1">VLOOKUP(CONCATENATE($F2960," ",$G2960),AllocFactorMatrix,(P$4+1),FALSE)*$E2967</f>
        <v>204.49835926264592</v>
      </c>
      <c r="Q2960" s="54">
        <f ca="1">VLOOKUP(CONCATENATE($F2960," ",$G2960),AllocFactorMatrix,(Q$4+1),FALSE)*$E2967</f>
        <v>92.409000791242022</v>
      </c>
      <c r="R2960" s="54">
        <f ca="1">VLOOKUP(CONCATENATE($F2960," ",$G2960),AllocFactorMatrix,(R$4+1),FALSE)*$E2967</f>
        <v>4.155529469971694</v>
      </c>
      <c r="S2960" s="54">
        <f ca="1">SUBTOTAL(9,O2960:R2960)</f>
        <v>1398.5743464253967</v>
      </c>
      <c r="T2960" s="54">
        <f ca="1">VLOOKUP(CONCATENATE($F2960," ",$G2960),AllocFactorMatrix,(T$4+1),FALSE)*$E2967</f>
        <v>38.338886288214127</v>
      </c>
      <c r="U2960" s="54">
        <f ca="1">VLOOKUP(CONCATENATE($F2960," ",$G2960),AllocFactorMatrix,(U$4+1),FALSE)*$E2967</f>
        <v>627.40934185652202</v>
      </c>
      <c r="V2960" s="54">
        <f ca="1">VLOOKUP(CONCATENATE($F2960," ",$G2960),AllocFactorMatrix,(V$4+1),FALSE)*$E2967</f>
        <v>3315.8760009380608</v>
      </c>
      <c r="W2960" s="54">
        <f ca="1">VLOOKUP(CONCATENATE($F2960," ",$G2960),AllocFactorMatrix,(W$4+1),FALSE)*$E2967</f>
        <v>598.7922475654218</v>
      </c>
      <c r="X2960" s="54">
        <f ca="1">SUBTOTAL(9,T2960:W2960)</f>
        <v>4580.416476648219</v>
      </c>
      <c r="Y2960" s="54">
        <f ca="1">VLOOKUP(CONCATENATE($F2960," ",$G2960),AllocFactorMatrix,(Y$4+1),FALSE)*$E2967</f>
        <v>337.04402688271188</v>
      </c>
      <c r="Z2960" s="54">
        <f ca="1">VLOOKUP(CONCATENATE($F2960," ",$G2960),AllocFactorMatrix,(Z$4+1),FALSE)*$E2967</f>
        <v>5.6453586166770462</v>
      </c>
      <c r="AA2960" s="54">
        <f t="shared" ref="AA2960:AA2991" ca="1" si="1485">SUBTOTAL(9,Y2960:Z2960)</f>
        <v>342.68938549938895</v>
      </c>
      <c r="AB2960" s="54">
        <f ca="1">VLOOKUP(CONCATENATE($F2960," ",$G2960),AllocFactorMatrix,(AB$4+1),FALSE)*$E2967</f>
        <v>4.3736466923934376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1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8579.6378758643532</v>
      </c>
      <c r="I2961" s="54">
        <f ca="1">VLOOKUP(CONCATENATE($F2961," ",$G2961),AllocFactorMatrix,(I$4+1),FALSE)*$E2967</f>
        <v>4226.1836819305508</v>
      </c>
      <c r="J2961" s="54">
        <f ca="1">VLOOKUP(CONCATENATE($F2961," ",$G2961),AllocFactorMatrix,(J$4+1),FALSE)*$E2967</f>
        <v>208.91536049870189</v>
      </c>
      <c r="K2961" s="54">
        <f ca="1">VLOOKUP(CONCATENATE($F2961," ",$G2961),AllocFactorMatrix,(K$4+1),FALSE)*$E2967</f>
        <v>765.244992403379</v>
      </c>
      <c r="L2961" s="54">
        <f ca="1">VLOOKUP(CONCATENATE($F2961," ",$G2961),AllocFactorMatrix,(L$4+1),FALSE)*$E2967</f>
        <v>24.087195436767757</v>
      </c>
      <c r="M2961" s="54">
        <f ca="1">VLOOKUP(CONCATENATE($F2961," ",$G2961),AllocFactorMatrix,(M$4+1),FALSE)*$E2967</f>
        <v>2.2588201130717991</v>
      </c>
      <c r="N2961" s="54">
        <f t="shared" ca="1" si="1484"/>
        <v>791.59100795321854</v>
      </c>
      <c r="O2961" s="54">
        <f ca="1">VLOOKUP(CONCATENATE($F2961," ",$G2961),AllocFactorMatrix,(O$4+1),FALSE)*$E2967</f>
        <v>581.70523632146308</v>
      </c>
      <c r="P2961" s="54">
        <f ca="1">VLOOKUP(CONCATENATE($F2961," ",$G2961),AllocFactorMatrix,(P$4+1),FALSE)*$E2967</f>
        <v>108.3886328968875</v>
      </c>
      <c r="Q2961" s="54">
        <f ca="1">VLOOKUP(CONCATENATE($F2961," ",$G2961),AllocFactorMatrix,(Q$4+1),FALSE)*$E2967</f>
        <v>48.978805009706903</v>
      </c>
      <c r="R2961" s="54">
        <f ca="1">VLOOKUP(CONCATENATE($F2961," ",$G2961),AllocFactorMatrix,(R$4+1),FALSE)*$E2967</f>
        <v>2.2025221123386922</v>
      </c>
      <c r="S2961" s="54">
        <f t="shared" ref="S2961:S2967" ca="1" si="1486">SUBTOTAL(9,O2961:R2961)</f>
        <v>741.27519634039618</v>
      </c>
      <c r="T2961" s="54">
        <f ca="1">VLOOKUP(CONCATENATE($F2961," ",$G2961),AllocFactorMatrix,(T$4+1),FALSE)*$E2967</f>
        <v>20.32045384888233</v>
      </c>
      <c r="U2961" s="54">
        <f ca="1">VLOOKUP(CONCATENATE($F2961," ",$G2961),AllocFactorMatrix,(U$4+1),FALSE)*$E2967</f>
        <v>332.54076500058318</v>
      </c>
      <c r="V2961" s="54">
        <f ca="1">VLOOKUP(CONCATENATE($F2961," ",$G2961),AllocFactorMatrix,(V$4+1),FALSE)*$E2967</f>
        <v>1757.4872869061899</v>
      </c>
      <c r="W2961" s="54">
        <f ca="1">VLOOKUP(CONCATENATE($F2961," ",$G2961),AllocFactorMatrix,(W$4+1),FALSE)*$E2967</f>
        <v>317.37307495711468</v>
      </c>
      <c r="X2961" s="54">
        <f t="shared" ref="X2961:X2967" ca="1" si="1487">SUBTOTAL(9,T2961:W2961)</f>
        <v>2427.72158071277</v>
      </c>
      <c r="Y2961" s="54">
        <f ca="1">VLOOKUP(CONCATENATE($F2961," ",$G2961),AllocFactorMatrix,(Y$4+1),FALSE)*$E2967</f>
        <v>178.64075502415</v>
      </c>
      <c r="Z2961" s="54">
        <f ca="1">VLOOKUP(CONCATENATE($F2961," ",$G2961),AllocFactorMatrix,(Z$4+1),FALSE)*$E2967</f>
        <v>2.9921643620055125</v>
      </c>
      <c r="AA2961" s="54">
        <f t="shared" ca="1" si="1485"/>
        <v>181.63291938615552</v>
      </c>
      <c r="AB2961" s="54">
        <f ca="1">VLOOKUP(CONCATENATE($F2961," ",$G2961),AllocFactorMatrix,(AB$4+1),FALSE)*$E2967</f>
        <v>2.3181290425595615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1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1884.6888686132033</v>
      </c>
      <c r="I2962" s="54">
        <f ca="1">VLOOKUP(CONCATENATE($F2962," ",$G2962),AllocFactorMatrix,(I$4+1),FALSE)*$E2967</f>
        <v>917.59363018440615</v>
      </c>
      <c r="J2962" s="54">
        <f ca="1">VLOOKUP(CONCATENATE($F2962," ",$G2962),AllocFactorMatrix,(J$4+1),FALSE)*$E2967</f>
        <v>44.284268947679323</v>
      </c>
      <c r="K2962" s="54">
        <f ca="1">VLOOKUP(CONCATENATE($F2962," ",$G2962),AllocFactorMatrix,(K$4+1),FALSE)*$E2967</f>
        <v>161.104005135357</v>
      </c>
      <c r="L2962" s="54">
        <f ca="1">VLOOKUP(CONCATENATE($F2962," ",$G2962),AllocFactorMatrix,(L$4+1),FALSE)*$E2967</f>
        <v>4.9763511394154056</v>
      </c>
      <c r="M2962" s="54">
        <f ca="1">VLOOKUP(CONCATENATE($F2962," ",$G2962),AllocFactorMatrix,(M$4+1),FALSE)*$E2967</f>
        <v>0.6197782161336417</v>
      </c>
      <c r="N2962" s="54">
        <f t="shared" ca="1" si="1484"/>
        <v>166.70013449090607</v>
      </c>
      <c r="O2962" s="54">
        <f ca="1">VLOOKUP(CONCATENATE($F2962," ",$G2962),AllocFactorMatrix,(O$4+1),FALSE)*$E2967</f>
        <v>121.71659390556749</v>
      </c>
      <c r="P2962" s="54">
        <f ca="1">VLOOKUP(CONCATENATE($F2962," ",$G2962),AllocFactorMatrix,(P$4+1),FALSE)*$E2967</f>
        <v>22.62697284217807</v>
      </c>
      <c r="Q2962" s="54">
        <f ca="1">VLOOKUP(CONCATENATE($F2962," ",$G2962),AllocFactorMatrix,(Q$4+1),FALSE)*$E2967</f>
        <v>13.463318450205618</v>
      </c>
      <c r="R2962" s="54">
        <f ca="1">VLOOKUP(CONCATENATE($F2962," ",$G2962),AllocFactorMatrix,(R$4+1),FALSE)*$E2967</f>
        <v>0</v>
      </c>
      <c r="S2962" s="54">
        <f t="shared" ca="1" si="1486"/>
        <v>157.80688519795117</v>
      </c>
      <c r="T2962" s="54">
        <f ca="1">VLOOKUP(CONCATENATE($F2962," ",$G2962),AllocFactorMatrix,(T$4+1),FALSE)*$E2967</f>
        <v>4.2501344653361537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484.72180077728029</v>
      </c>
      <c r="W2962" s="54">
        <f ca="1">VLOOKUP(CONCATENATE($F2962," ",$G2962),AllocFactorMatrix,(W$4+1),FALSE)*$E2967</f>
        <v>0</v>
      </c>
      <c r="X2962" s="54">
        <f t="shared" ca="1" si="1487"/>
        <v>558.54906303174914</v>
      </c>
      <c r="Y2962" s="54">
        <f ca="1">VLOOKUP(CONCATENATE($F2962," ",$G2962),AllocFactorMatrix,(Y$4+1),FALSE)*$E2967</f>
        <v>36.633128767303674</v>
      </c>
      <c r="Z2962" s="54">
        <f ca="1">VLOOKUP(CONCATENATE($F2962," ",$G2962),AllocFactorMatrix,(Z$4+1),FALSE)*$E2967</f>
        <v>0.6106752518014168</v>
      </c>
      <c r="AA2962" s="54">
        <f t="shared" ca="1" si="1485"/>
        <v>37.243804019105092</v>
      </c>
      <c r="AB2962" s="54">
        <f ca="1">VLOOKUP(CONCATENATE($F2962," ",$G2962),AllocFactorMatrix,(AB$4+1),FALSE)*$E2967</f>
        <v>0.48918554038739981</v>
      </c>
      <c r="AC2962" s="54">
        <f ca="1">VLOOKUP(CONCATENATE($F2962," ",$G2962),AllocFactorMatrix,(AC$4+1),FALSE)*$E2967</f>
        <v>1.6633354147511892</v>
      </c>
      <c r="AD2962" s="54">
        <f ca="1">VLOOKUP(CONCATENATE($F2962," ",$G2962),AllocFactorMatrix,(AD$4+1),FALSE)*$E2967</f>
        <v>0.35856178626765134</v>
      </c>
    </row>
    <row r="2963" spans="1:30" s="51" customFormat="1" hidden="1" outlineLevel="1">
      <c r="A2963" s="56"/>
      <c r="B2963" s="111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8647.5506537498295</v>
      </c>
      <c r="I2963" s="54">
        <f ca="1">VLOOKUP(CONCATENATE($F2963," ",$G2963),AllocFactorMatrix,(I$4+1),FALSE)*$E2967</f>
        <v>5779.5269244968667</v>
      </c>
      <c r="J2963" s="54">
        <f ca="1">VLOOKUP(CONCATENATE($F2963," ",$G2963),AllocFactorMatrix,(J$4+1),FALSE)*$E2967</f>
        <v>272.43181155225841</v>
      </c>
      <c r="K2963" s="54">
        <f ca="1">VLOOKUP(CONCATENATE($F2963," ",$G2963),AllocFactorMatrix,(K$4+1),FALSE)*$E2967</f>
        <v>989.21662780227439</v>
      </c>
      <c r="L2963" s="54">
        <f ca="1">VLOOKUP(CONCATENATE($F2963," ",$G2963),AllocFactorMatrix,(L$4+1),FALSE)*$E2967</f>
        <v>30.571941122079725</v>
      </c>
      <c r="M2963" s="54">
        <f ca="1">VLOOKUP(CONCATENATE($F2963," ",$G2963),AllocFactorMatrix,(M$4+1),FALSE)*$E2967</f>
        <v>0</v>
      </c>
      <c r="N2963" s="54">
        <f t="shared" ca="1" si="1484"/>
        <v>1019.7885689243541</v>
      </c>
      <c r="O2963" s="54">
        <f ca="1">VLOOKUP(CONCATENATE($F2963," ",$G2963),AllocFactorMatrix,(O$4+1),FALSE)*$E2967</f>
        <v>741.73957056894108</v>
      </c>
      <c r="P2963" s="54">
        <f ca="1">VLOOKUP(CONCATENATE($F2963," ",$G2963),AllocFactorMatrix,(P$4+1),FALSE)*$E2967</f>
        <v>138.14904493310078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879.88861550204183</v>
      </c>
      <c r="T2963" s="54">
        <f ca="1">VLOOKUP(CONCATENATE($F2963," ",$G2963),AllocFactorMatrix,(T$4+1),FALSE)*$E2967</f>
        <v>26.442558591432242</v>
      </c>
      <c r="U2963" s="54">
        <f ca="1">VLOOKUP(CONCATENATE($F2963," ",$G2963),AllocFactorMatrix,(U$4+1),FALSE)*$E2967</f>
        <v>426.45863463917033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452.90119323060259</v>
      </c>
      <c r="Y2963" s="54">
        <f ca="1">VLOOKUP(CONCATENATE($F2963," ",$G2963),AllocFactorMatrix,(Y$4+1),FALSE)*$E2967</f>
        <v>223.66856762469575</v>
      </c>
      <c r="Z2963" s="54">
        <f ca="1">VLOOKUP(CONCATENATE($F2963," ",$G2963),AllocFactorMatrix,(Z$4+1),FALSE)*$E2967</f>
        <v>3.7316672614308635</v>
      </c>
      <c r="AA2963" s="54">
        <f t="shared" ca="1" si="1485"/>
        <v>227.40023488612661</v>
      </c>
      <c r="AB2963" s="54">
        <f ca="1">VLOOKUP(CONCATENATE($F2963," ",$G2963),AllocFactorMatrix,(AB$4+1),FALSE)*$E2967</f>
        <v>3.0232757517569557</v>
      </c>
      <c r="AC2963" s="54">
        <f ca="1">VLOOKUP(CONCATENATE($F2963," ",$G2963),AllocFactorMatrix,(AC$4+1),FALSE)*$E2967</f>
        <v>10.357322703108077</v>
      </c>
      <c r="AD2963" s="54">
        <f ca="1">VLOOKUP(CONCATENATE($F2963," ",$G2963),AllocFactorMatrix,(AD$4+1),FALSE)*$E2967</f>
        <v>2.232706702714228</v>
      </c>
    </row>
    <row r="2964" spans="1:30" s="51" customFormat="1" hidden="1" outlineLevel="1">
      <c r="A2964" s="56"/>
      <c r="B2964" s="111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4449.902338817883</v>
      </c>
      <c r="I2964" s="54">
        <f ca="1">VLOOKUP(CONCATENATE($F2964," ",$G2964),AllocFactorMatrix,(I$4+1),FALSE)*$E2967</f>
        <v>3327.198438229264</v>
      </c>
      <c r="J2964" s="54">
        <f ca="1">VLOOKUP(CONCATENATE($F2964," ",$G2964),AllocFactorMatrix,(J$4+1),FALSE)*$E2967</f>
        <v>160.40529711635051</v>
      </c>
      <c r="K2964" s="54">
        <f ca="1">VLOOKUP(CONCATENATE($F2964," ",$G2964),AllocFactorMatrix,(K$4+1),FALSE)*$E2967</f>
        <v>484.009628290997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484.009628290997</v>
      </c>
      <c r="O2964" s="54">
        <f ca="1">VLOOKUP(CONCATENATE($F2964," ",$G2964),AllocFactorMatrix,(O$4+1),FALSE)*$E2967</f>
        <v>308.41281902770874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308.41281902770874</v>
      </c>
      <c r="T2964" s="54">
        <f ca="1">VLOOKUP(CONCATENATE($F2964," ",$G2964),AllocFactorMatrix,(T$4+1),FALSE)*$E2967</f>
        <v>8.3388356176157323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8.3388356176157323</v>
      </c>
      <c r="Y2964" s="54">
        <f ca="1">VLOOKUP(CONCATENATE($F2964," ",$G2964),AllocFactorMatrix,(Y$4+1),FALSE)*$E2967</f>
        <v>113.75624646709696</v>
      </c>
      <c r="Z2964" s="54">
        <f ca="1">VLOOKUP(CONCATENATE($F2964," ",$G2964),AllocFactorMatrix,(Z$4+1),FALSE)*$E2967</f>
        <v>0</v>
      </c>
      <c r="AA2964" s="54">
        <f t="shared" ca="1" si="1485"/>
        <v>113.75624646709696</v>
      </c>
      <c r="AB2964" s="54">
        <f ca="1">VLOOKUP(CONCATENATE($F2964," ",$G2964),AllocFactorMatrix,(AB$4+1),FALSE)*$E2967</f>
        <v>1.1804522289909745</v>
      </c>
      <c r="AC2964" s="54">
        <f ca="1">VLOOKUP(CONCATENATE($F2964," ",$G2964),AllocFactorMatrix,(AC$4+1),FALSE)*$E2967</f>
        <v>40.080893375124333</v>
      </c>
      <c r="AD2964" s="54">
        <f ca="1">VLOOKUP(CONCATENATE($F2964," ",$G2964),AllocFactorMatrix,(AD$4+1),FALSE)*$E2967</f>
        <v>6.5197284647347677</v>
      </c>
    </row>
    <row r="2965" spans="1:30" s="51" customFormat="1" hidden="1" outlineLevel="1">
      <c r="A2965" s="56"/>
      <c r="B2965" s="111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136.77611846684002</v>
      </c>
      <c r="I2965" s="54">
        <f ca="1">VLOOKUP(CONCATENATE($F2965," ",$G2965),AllocFactorMatrix,(I$4+1),FALSE)*$E2967</f>
        <v>51.322104741789865</v>
      </c>
      <c r="J2965" s="54">
        <f ca="1">VLOOKUP(CONCATENATE($F2965," ",$G2965),AllocFactorMatrix,(J$4+1),FALSE)*$E2967</f>
        <v>3.3260040201739476</v>
      </c>
      <c r="K2965" s="54">
        <f ca="1">VLOOKUP(CONCATENATE($F2965," ",$G2965),AllocFactorMatrix,(K$4+1),FALSE)*$E2967</f>
        <v>11.159104038928563</v>
      </c>
      <c r="L2965" s="54">
        <f ca="1">VLOOKUP(CONCATENATE($F2965," ",$G2965),AllocFactorMatrix,(L$4+1),FALSE)*$E2967</f>
        <v>0.35466166012794459</v>
      </c>
      <c r="M2965" s="54">
        <f ca="1">VLOOKUP(CONCATENATE($F2965," ",$G2965),AllocFactorMatrix,(M$4+1),FALSE)*$E2967</f>
        <v>3.2695658994522057E-2</v>
      </c>
      <c r="N2965" s="54">
        <f t="shared" ca="1" si="1484"/>
        <v>11.54646135805103</v>
      </c>
      <c r="O2965" s="54">
        <f ca="1">VLOOKUP(CONCATENATE($F2965," ",$G2965),AllocFactorMatrix,(O$4+1),FALSE)*$E2967</f>
        <v>10.173910858157996</v>
      </c>
      <c r="P2965" s="54">
        <f ca="1">VLOOKUP(CONCATENATE($F2965," ",$G2965),AllocFactorMatrix,(P$4+1),FALSE)*$E2967</f>
        <v>1.8860473101096651</v>
      </c>
      <c r="Q2965" s="54">
        <f ca="1">VLOOKUP(CONCATENATE($F2965," ",$G2965),AllocFactorMatrix,(Q$4+1),FALSE)*$E2967</f>
        <v>0.85697162258479254</v>
      </c>
      <c r="R2965" s="54">
        <f ca="1">VLOOKUP(CONCATENATE($F2965," ",$G2965),AllocFactorMatrix,(R$4+1),FALSE)*$E2967</f>
        <v>3.9707041586443413E-2</v>
      </c>
      <c r="S2965" s="54">
        <f t="shared" ca="1" si="1486"/>
        <v>12.956636832438896</v>
      </c>
      <c r="T2965" s="54">
        <f ca="1">VLOOKUP(CONCATENATE($F2965," ",$G2965),AllocFactorMatrix,(T$4+1),FALSE)*$E2967</f>
        <v>0.38988354360710659</v>
      </c>
      <c r="U2965" s="54">
        <f ca="1">VLOOKUP(CONCATENATE($F2965," ",$G2965),AllocFactorMatrix,(U$4+1),FALSE)*$E2967</f>
        <v>6.845770949152703</v>
      </c>
      <c r="V2965" s="54">
        <f ca="1">VLOOKUP(CONCATENATE($F2965," ",$G2965),AllocFactorMatrix,(V$4+1),FALSE)*$E2967</f>
        <v>38.867445229879223</v>
      </c>
      <c r="W2965" s="54">
        <f ca="1">VLOOKUP(CONCATENATE($F2965," ",$G2965),AllocFactorMatrix,(W$4+1),FALSE)*$E2967</f>
        <v>7.3740640395545922</v>
      </c>
      <c r="X2965" s="54">
        <f t="shared" ca="1" si="1487"/>
        <v>53.477163762193619</v>
      </c>
      <c r="Y2965" s="54">
        <f ca="1">VLOOKUP(CONCATENATE($F2965," ",$G2965),AllocFactorMatrix,(Y$4+1),FALSE)*$E2967</f>
        <v>2.7564191284474933</v>
      </c>
      <c r="Z2965" s="54">
        <f ca="1">VLOOKUP(CONCATENATE($F2965," ",$G2965),AllocFactorMatrix,(Z$4+1),FALSE)*$E2967</f>
        <v>4.4870109253225099E-2</v>
      </c>
      <c r="AA2965" s="54">
        <f t="shared" ca="1" si="1485"/>
        <v>2.8012892377007184</v>
      </c>
      <c r="AB2965" s="54">
        <f ca="1">VLOOKUP(CONCATENATE($F2965," ",$G2965),AllocFactorMatrix,(AB$4+1),FALSE)*$E2967</f>
        <v>5.004899750309548E-2</v>
      </c>
      <c r="AC2965" s="54">
        <f ca="1">VLOOKUP(CONCATENATE($F2965," ",$G2965),AllocFactorMatrix,(AC$4+1),FALSE)*$E2967</f>
        <v>1.0822425513298901</v>
      </c>
      <c r="AD2965" s="54">
        <f ca="1">VLOOKUP(CONCATENATE($F2965," ",$G2965),AllocFactorMatrix,(AD$4+1),FALSE)*$E2967</f>
        <v>0.21416696565894572</v>
      </c>
    </row>
    <row r="2966" spans="1:30" s="51" customFormat="1" hidden="1" outlineLevel="1">
      <c r="A2966" s="56"/>
      <c r="B2966" s="111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2142.120605210227</v>
      </c>
      <c r="I2966" s="54">
        <f ca="1">VLOOKUP(CONCATENATE($F2966," ",$G2966),AllocFactorMatrix,(I$4+1),FALSE)*$E2967</f>
        <v>1001.7383979399243</v>
      </c>
      <c r="J2966" s="54">
        <f ca="1">VLOOKUP(CONCATENATE($F2966," ",$G2966),AllocFactorMatrix,(J$4+1),FALSE)*$E2967</f>
        <v>262.43887444442026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24.047824636953852</v>
      </c>
      <c r="M2966" s="54">
        <f ca="1">VLOOKUP(CONCATENATE($F2966," ",$G2966),AllocFactorMatrix,(M$4+1),FALSE)*$E2967</f>
        <v>3.9034462296203145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21.141695304473995</v>
      </c>
      <c r="P2966" s="54">
        <f ca="1">VLOOKUP(CONCATENATE($F2966," ",$G2966),AllocFactorMatrix,(P$4+1),FALSE)*$E2967</f>
        <v>6.2603185999246236</v>
      </c>
      <c r="Q2966" s="54">
        <f ca="1">VLOOKUP(CONCATENATE($F2966," ",$G2966),AllocFactorMatrix,(Q$4+1),FALSE)*$E2967</f>
        <v>13.598895410143431</v>
      </c>
      <c r="R2966" s="54">
        <f ca="1">VLOOKUP(CONCATENATE($F2966," ",$G2966),AllocFactorMatrix,(R$4+1),FALSE)*$E2967</f>
        <v>2.3896515260112619</v>
      </c>
      <c r="S2966" s="54">
        <f t="shared" ca="1" si="1486"/>
        <v>43.390560840553313</v>
      </c>
      <c r="T2966" s="54">
        <f ca="1">VLOOKUP(CONCATENATE($F2966," ",$G2966),AllocFactorMatrix,(T$4+1),FALSE)*$E2967</f>
        <v>0.14551108684049621</v>
      </c>
      <c r="U2966" s="54">
        <f ca="1">VLOOKUP(CONCATENATE($F2966," ",$G2966),AllocFactorMatrix,(U$4+1),FALSE)*$E2967</f>
        <v>3.7141159606449934</v>
      </c>
      <c r="V2966" s="54">
        <f ca="1">VLOOKUP(CONCATENATE($F2966," ",$G2966),AllocFactorMatrix,(V$4+1),FALSE)*$E2967</f>
        <v>19.998625052974152</v>
      </c>
      <c r="W2966" s="54">
        <f ca="1">VLOOKUP(CONCATENATE($F2966," ",$G2966),AllocFactorMatrix,(W$4+1),FALSE)*$E2967</f>
        <v>3.5845168993092362</v>
      </c>
      <c r="X2966" s="54">
        <f t="shared" ca="1" si="1487"/>
        <v>27.442768999768877</v>
      </c>
      <c r="Y2966" s="54">
        <f ca="1">VLOOKUP(CONCATENATE($F2966," ",$G2966),AllocFactorMatrix,(Y$4+1),FALSE)*$E2967</f>
        <v>5.8525571745235228</v>
      </c>
      <c r="Z2966" s="54">
        <f ca="1">VLOOKUP(CONCATENATE($F2966," ",$G2966),AllocFactorMatrix,(Z$4+1),FALSE)*$E2967</f>
        <v>0.10609448799061542</v>
      </c>
      <c r="AA2966" s="54">
        <f t="shared" ca="1" si="1485"/>
        <v>5.9586516625141384</v>
      </c>
      <c r="AB2966" s="54">
        <f ca="1">VLOOKUP(CONCATENATE($F2966," ",$G2966),AllocFactorMatrix,(AB$4+1),FALSE)*$E2967</f>
        <v>0.10986199796692385</v>
      </c>
      <c r="AC2966" s="54">
        <f ca="1">VLOOKUP(CONCATENATE($F2966," ",$G2966),AllocFactorMatrix,(AC$4+1),FALSE)*$E2967</f>
        <v>622.38144822599202</v>
      </c>
      <c r="AD2966" s="54">
        <f ca="1">VLOOKUP(CONCATENATE($F2966," ",$G2966),AllocFactorMatrix,(AD$4+1),FALSE)*$E2967</f>
        <v>76.209896119345117</v>
      </c>
    </row>
    <row r="2967" spans="1:30" s="51" customFormat="1" collapsed="1">
      <c r="A2967" s="56"/>
      <c r="B2967" s="111"/>
      <c r="C2967" s="55"/>
      <c r="D2967" s="98" t="s">
        <v>467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42028</v>
      </c>
      <c r="I2967" s="54">
        <f ca="1">VLOOKUP(CONCATENATE($F2967," ",$G2967),AllocFactorMatrix,(I$4+1),FALSE)*$E2967</f>
        <v>23277.16341399357</v>
      </c>
      <c r="J2967" s="54">
        <f ca="1">VLOOKUP(CONCATENATE($F2967," ",$G2967),AllocFactorMatrix,(J$4+1),FALSE)*$E2967</f>
        <v>1345.9651677279037</v>
      </c>
      <c r="K2967" s="54">
        <f ca="1">VLOOKUP(CONCATENATE($F2967," ",$G2967),AllocFactorMatrix,(K$4+1),FALSE)*$E2967</f>
        <v>3929.0317298177551</v>
      </c>
      <c r="L2967" s="54">
        <f ca="1">VLOOKUP(CONCATENATE($F2967," ",$G2967),AllocFactorMatrix,(L$4+1),FALSE)*$E2967</f>
        <v>129.48362465452138</v>
      </c>
      <c r="M2967" s="54">
        <f ca="1">VLOOKUP(CONCATENATE($F2967," ",$G2967),AllocFactorMatrix,(M$4+1),FALSE)*$E2967</f>
        <v>11.076487918172642</v>
      </c>
      <c r="N2967" s="54">
        <f t="shared" ca="1" si="1484"/>
        <v>4069.5918423904491</v>
      </c>
      <c r="O2967" s="54">
        <f ca="1">VLOOKUP(CONCATENATE($F2967," ",$G2967),AllocFactorMatrix,(O$4+1),FALSE)*$E2967</f>
        <v>2882.4012828878499</v>
      </c>
      <c r="P2967" s="54">
        <f ca="1">VLOOKUP(CONCATENATE($F2967," ",$G2967),AllocFactorMatrix,(P$4+1),FALSE)*$E2967</f>
        <v>481.8093758448465</v>
      </c>
      <c r="Q2967" s="54">
        <f ca="1">VLOOKUP(CONCATENATE($F2967," ",$G2967),AllocFactorMatrix,(Q$4+1),FALSE)*$E2967</f>
        <v>169.30699128388275</v>
      </c>
      <c r="R2967" s="54">
        <f ca="1">VLOOKUP(CONCATENATE($F2967," ",$G2967),AllocFactorMatrix,(R$4+1),FALSE)*$E2967</f>
        <v>8.7874101499080925</v>
      </c>
      <c r="S2967" s="54">
        <f t="shared" ca="1" si="1486"/>
        <v>3542.3050601664872</v>
      </c>
      <c r="T2967" s="54">
        <f ca="1">VLOOKUP(CONCATENATE($F2967," ",$G2967),AllocFactorMatrix,(T$4+1),FALSE)*$E2967</f>
        <v>98.226263441928182</v>
      </c>
      <c r="U2967" s="54">
        <f ca="1">VLOOKUP(CONCATENATE($F2967," ",$G2967),AllocFactorMatrix,(U$4+1),FALSE)*$E2967</f>
        <v>1466.545756195206</v>
      </c>
      <c r="V2967" s="54">
        <f ca="1">VLOOKUP(CONCATENATE($F2967," ",$G2967),AllocFactorMatrix,(V$4+1),FALSE)*$E2967</f>
        <v>5616.951158904385</v>
      </c>
      <c r="W2967" s="54">
        <f ca="1">VLOOKUP(CONCATENATE($F2967," ",$G2967),AllocFactorMatrix,(W$4+1),FALSE)*$E2967</f>
        <v>927.12390346140035</v>
      </c>
      <c r="X2967" s="54">
        <f t="shared" ca="1" si="1487"/>
        <v>8108.8470820029188</v>
      </c>
      <c r="Y2967" s="54">
        <f ca="1">VLOOKUP(CONCATENATE($F2967," ",$G2967),AllocFactorMatrix,(Y$4+1),FALSE)*$E2967</f>
        <v>898.35170106892917</v>
      </c>
      <c r="Z2967" s="54">
        <f ca="1">VLOOKUP(CONCATENATE($F2967," ",$G2967),AllocFactorMatrix,(Z$4+1),FALSE)*$E2967</f>
        <v>13.130830089158678</v>
      </c>
      <c r="AA2967" s="54">
        <f t="shared" ca="1" si="1485"/>
        <v>911.4825311580878</v>
      </c>
      <c r="AB2967" s="54">
        <f ca="1">VLOOKUP(CONCATENATE($F2967," ",$G2967),AllocFactorMatrix,(AB$4+1),FALSE)*$E2967</f>
        <v>11.544600251558347</v>
      </c>
      <c r="AC2967" s="54">
        <f ca="1">VLOOKUP(CONCATENATE($F2967," ",$G2967),AllocFactorMatrix,(AC$4+1),FALSE)*$E2967</f>
        <v>675.56524227030559</v>
      </c>
      <c r="AD2967" s="54">
        <f ca="1">VLOOKUP(CONCATENATE($F2967," ",$G2967),AllocFactorMatrix,(AD$4+1),FALSE)*$E2967</f>
        <v>85.535060038720729</v>
      </c>
    </row>
    <row r="2968" spans="1:30" s="51" customFormat="1" hidden="1" outlineLevel="1">
      <c r="A2968" s="56"/>
      <c r="B2968" s="111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55361.894408780616</v>
      </c>
      <c r="I2968" s="54">
        <f ca="1">VLOOKUP(CONCATENATE($F2968," ",$G2968),AllocFactorMatrix,(I$4+1),FALSE)*$E2975</f>
        <v>27270.32750523631</v>
      </c>
      <c r="J2968" s="54">
        <f ca="1">VLOOKUP(CONCATENATE($F2968," ",$G2968),AllocFactorMatrix,(J$4+1),FALSE)*$E2975</f>
        <v>1348.0697315720056</v>
      </c>
      <c r="K2968" s="54">
        <f ca="1">VLOOKUP(CONCATENATE($F2968," ",$G2968),AllocFactorMatrix,(K$4+1),FALSE)*$E2975</f>
        <v>4937.9021678133377</v>
      </c>
      <c r="L2968" s="54">
        <f ca="1">VLOOKUP(CONCATENATE($F2968," ",$G2968),AllocFactorMatrix,(L$4+1),FALSE)*$E2975</f>
        <v>155.42762872607307</v>
      </c>
      <c r="M2968" s="54">
        <f ca="1">VLOOKUP(CONCATENATE($F2968," ",$G2968),AllocFactorMatrix,(M$4+1),FALSE)*$E2975</f>
        <v>14.575505679569542</v>
      </c>
      <c r="N2968" s="54">
        <f t="shared" ca="1" si="1484"/>
        <v>5107.9053022189801</v>
      </c>
      <c r="O2968" s="54">
        <f ca="1">VLOOKUP(CONCATENATE($F2968," ",$G2968),AllocFactorMatrix,(O$4+1),FALSE)*$E2975</f>
        <v>3753.5737913669468</v>
      </c>
      <c r="P2968" s="54">
        <f ca="1">VLOOKUP(CONCATENATE($F2968," ",$G2968),AllocFactorMatrix,(P$4+1),FALSE)*$E2975</f>
        <v>699.40015375591179</v>
      </c>
      <c r="Q2968" s="54">
        <f ca="1">VLOOKUP(CONCATENATE($F2968," ",$G2968),AllocFactorMatrix,(Q$4+1),FALSE)*$E2975</f>
        <v>316.04590665109777</v>
      </c>
      <c r="R2968" s="54">
        <f ca="1">VLOOKUP(CONCATENATE($F2968," ",$G2968),AllocFactorMatrix,(R$4+1),FALSE)*$E2975</f>
        <v>14.212231143148886</v>
      </c>
      <c r="S2968" s="54">
        <f ca="1">SUBTOTAL(9,O2968:R2968)</f>
        <v>4783.2320829171049</v>
      </c>
      <c r="T2968" s="54">
        <f ca="1">VLOOKUP(CONCATENATE($F2968," ",$G2968),AllocFactorMatrix,(T$4+1),FALSE)*$E2975</f>
        <v>131.12194670651971</v>
      </c>
      <c r="U2968" s="54">
        <f ca="1">VLOOKUP(CONCATENATE($F2968," ",$G2968),AllocFactorMatrix,(U$4+1),FALSE)*$E2975</f>
        <v>2145.788317053265</v>
      </c>
      <c r="V2968" s="54">
        <f ca="1">VLOOKUP(CONCATENATE($F2968," ",$G2968),AllocFactorMatrix,(V$4+1),FALSE)*$E2975</f>
        <v>11340.551548939658</v>
      </c>
      <c r="W2968" s="54">
        <f ca="1">VLOOKUP(CONCATENATE($F2968," ",$G2968),AllocFactorMatrix,(W$4+1),FALSE)*$E2975</f>
        <v>2047.9156484440414</v>
      </c>
      <c r="X2968" s="54">
        <f ca="1">SUBTOTAL(9,T2968:W2968)</f>
        <v>15665.377461143484</v>
      </c>
      <c r="Y2968" s="54">
        <f ca="1">VLOOKUP(CONCATENATE($F2968," ",$G2968),AllocFactorMatrix,(Y$4+1),FALSE)*$E2975</f>
        <v>1152.7165551559465</v>
      </c>
      <c r="Z2968" s="54">
        <f ca="1">VLOOKUP(CONCATENATE($F2968," ",$G2968),AllocFactorMatrix,(Z$4+1),FALSE)*$E2975</f>
        <v>19.307561677989479</v>
      </c>
      <c r="AA2968" s="54">
        <f t="shared" ca="1" si="1485"/>
        <v>1172.024116833936</v>
      </c>
      <c r="AB2968" s="54">
        <f ca="1">VLOOKUP(CONCATENATE($F2968," ",$G2968),AllocFactorMatrix,(AB$4+1),FALSE)*$E2975</f>
        <v>14.958208858806994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1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29343.022952290532</v>
      </c>
      <c r="I2969" s="54">
        <f ca="1">VLOOKUP(CONCATENATE($F2969," ",$G2969),AllocFactorMatrix,(I$4+1),FALSE)*$E2975</f>
        <v>14453.873994884731</v>
      </c>
      <c r="J2969" s="54">
        <f ca="1">VLOOKUP(CONCATENATE($F2969," ",$G2969),AllocFactorMatrix,(J$4+1),FALSE)*$E2975</f>
        <v>714.50663849630985</v>
      </c>
      <c r="K2969" s="54">
        <f ca="1">VLOOKUP(CONCATENATE($F2969," ",$G2969),AllocFactorMatrix,(K$4+1),FALSE)*$E2975</f>
        <v>2617.196867875447</v>
      </c>
      <c r="L2969" s="54">
        <f ca="1">VLOOKUP(CONCATENATE($F2969," ",$G2969),AllocFactorMatrix,(L$4+1),FALSE)*$E2975</f>
        <v>82.380065310877526</v>
      </c>
      <c r="M2969" s="54">
        <f ca="1">VLOOKUP(CONCATENATE($F2969," ",$G2969),AllocFactorMatrix,(M$4+1),FALSE)*$E2975</f>
        <v>7.725338922452349</v>
      </c>
      <c r="N2969" s="54">
        <f t="shared" ca="1" si="1484"/>
        <v>2707.3022721087768</v>
      </c>
      <c r="O2969" s="54">
        <f ca="1">VLOOKUP(CONCATENATE($F2969," ",$G2969),AllocFactorMatrix,(O$4+1),FALSE)*$E2975</f>
        <v>1989.4767527270099</v>
      </c>
      <c r="P2969" s="54">
        <f ca="1">VLOOKUP(CONCATENATE($F2969," ",$G2969),AllocFactorMatrix,(P$4+1),FALSE)*$E2975</f>
        <v>370.69748034561991</v>
      </c>
      <c r="Q2969" s="54">
        <f ca="1">VLOOKUP(CONCATENATE($F2969," ",$G2969),AllocFactorMatrix,(Q$4+1),FALSE)*$E2975</f>
        <v>167.51128898092369</v>
      </c>
      <c r="R2969" s="54">
        <f ca="1">VLOOKUP(CONCATENATE($F2969," ",$G2969),AllocFactorMatrix,(R$4+1),FALSE)*$E2975</f>
        <v>7.5327954198498928</v>
      </c>
      <c r="S2969" s="54">
        <f t="shared" ref="S2969:S2975" ca="1" si="1488">SUBTOTAL(9,O2969:R2969)</f>
        <v>2535.2183174734037</v>
      </c>
      <c r="T2969" s="54">
        <f ca="1">VLOOKUP(CONCATENATE($F2969," ",$G2969),AllocFactorMatrix,(T$4+1),FALSE)*$E2975</f>
        <v>69.497518696690236</v>
      </c>
      <c r="U2969" s="54">
        <f ca="1">VLOOKUP(CONCATENATE($F2969," ",$G2969),AllocFactorMatrix,(U$4+1),FALSE)*$E2975</f>
        <v>1137.3150523560203</v>
      </c>
      <c r="V2969" s="54">
        <f ca="1">VLOOKUP(CONCATENATE($F2969," ",$G2969),AllocFactorMatrix,(V$4+1),FALSE)*$E2975</f>
        <v>6010.7420084850301</v>
      </c>
      <c r="W2969" s="54">
        <f ca="1">VLOOKUP(CONCATENATE($F2969," ",$G2969),AllocFactorMatrix,(W$4+1),FALSE)*$E2975</f>
        <v>1085.4403831079449</v>
      </c>
      <c r="X2969" s="54">
        <f t="shared" ref="X2969:X2975" ca="1" si="1489">SUBTOTAL(9,T2969:W2969)</f>
        <v>8302.9949626456855</v>
      </c>
      <c r="Y2969" s="54">
        <f ca="1">VLOOKUP(CONCATENATE($F2969," ",$G2969),AllocFactorMatrix,(Y$4+1),FALSE)*$E2975</f>
        <v>610.96515385971963</v>
      </c>
      <c r="Z2969" s="54">
        <f ca="1">VLOOKUP(CONCATENATE($F2969," ",$G2969),AllocFactorMatrix,(Z$4+1),FALSE)*$E2975</f>
        <v>10.23343278838656</v>
      </c>
      <c r="AA2969" s="54">
        <f t="shared" ca="1" si="1485"/>
        <v>621.19858664810624</v>
      </c>
      <c r="AB2969" s="54">
        <f ca="1">VLOOKUP(CONCATENATE($F2969," ",$G2969),AllocFactorMatrix,(AB$4+1),FALSE)*$E2975</f>
        <v>7.9281800335126302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1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6445.7812240790236</v>
      </c>
      <c r="I2970" s="54">
        <f ca="1">VLOOKUP(CONCATENATE($F2970," ",$G2970),AllocFactorMatrix,(I$4+1),FALSE)*$E2975</f>
        <v>3138.2409538659076</v>
      </c>
      <c r="J2970" s="54">
        <f ca="1">VLOOKUP(CONCATENATE($F2970," ",$G2970),AllocFactorMatrix,(J$4+1),FALSE)*$E2975</f>
        <v>151.45561374013701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17.019504530989604</v>
      </c>
      <c r="M2970" s="54">
        <f ca="1">VLOOKUP(CONCATENATE($F2970," ",$G2970),AllocFactorMatrix,(M$4+1),FALSE)*$E2975</f>
        <v>2.1196892787863688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416.2801344673162</v>
      </c>
      <c r="P2970" s="54">
        <f ca="1">VLOOKUP(CONCATENATE($F2970," ",$G2970),AllocFactorMatrix,(P$4+1),FALSE)*$E2975</f>
        <v>77.385991466684914</v>
      </c>
      <c r="Q2970" s="54">
        <f ca="1">VLOOKUP(CONCATENATE($F2970," ",$G2970),AllocFactorMatrix,(Q$4+1),FALSE)*$E2975</f>
        <v>46.04558700661714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14.53578752053282</v>
      </c>
      <c r="U2970" s="54">
        <f ca="1">VLOOKUP(CONCATENATE($F2970," ",$G2970),AllocFactorMatrix,(U$4+1),FALSE)*$E2975</f>
        <v>237.95914084139497</v>
      </c>
      <c r="V2970" s="54">
        <f ca="1">VLOOKUP(CONCATENATE($F2970," ",$G2970),AllocFactorMatrix,(V$4+1),FALSE)*$E2975</f>
        <v>1657.7859265709883</v>
      </c>
      <c r="W2970" s="54">
        <f ca="1">VLOOKUP(CONCATENATE($F2970," ",$G2970),AllocFactorMatrix,(W$4+1),FALSE)*$E2975</f>
        <v>0</v>
      </c>
      <c r="X2970" s="54">
        <f t="shared" ca="1" si="1489"/>
        <v>1910.2808549329161</v>
      </c>
      <c r="Y2970" s="54">
        <f ca="1">VLOOKUP(CONCATENATE($F2970," ",$G2970),AllocFactorMatrix,(Y$4+1),FALSE)*$E2975</f>
        <v>125.28812448566342</v>
      </c>
      <c r="Z2970" s="54">
        <f ca="1">VLOOKUP(CONCATENATE($F2970," ",$G2970),AllocFactorMatrix,(Z$4+1),FALSE)*$E2975</f>
        <v>2.0885564390093232</v>
      </c>
      <c r="AA2970" s="54">
        <f t="shared" ca="1" si="1485"/>
        <v>127.37668092467274</v>
      </c>
      <c r="AB2970" s="54">
        <f ca="1">VLOOKUP(CONCATENATE($F2970," ",$G2970),AllocFactorMatrix,(AB$4+1),FALSE)*$E2975</f>
        <v>1.6730522601538131</v>
      </c>
      <c r="AC2970" s="54">
        <f ca="1">VLOOKUP(CONCATENATE($F2970," ",$G2970),AllocFactorMatrix,(AC$4+1),FALSE)*$E2975</f>
        <v>5.6887353474093745</v>
      </c>
      <c r="AD2970" s="54">
        <f ca="1">VLOOKUP(CONCATENATE($F2970," ",$G2970),AllocFactorMatrix,(AD$4+1),FALSE)*$E2975</f>
        <v>1.2263089510879874</v>
      </c>
    </row>
    <row r="2971" spans="1:30" s="51" customFormat="1" hidden="1" outlineLevel="1">
      <c r="A2971" s="56"/>
      <c r="B2971" s="111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29575.28988815425</v>
      </c>
      <c r="I2971" s="54">
        <f ca="1">VLOOKUP(CONCATENATE($F2971," ",$G2971),AllocFactorMatrix,(I$4+1),FALSE)*$E2975</f>
        <v>19766.427633964384</v>
      </c>
      <c r="J2971" s="54">
        <f ca="1">VLOOKUP(CONCATENATE($F2971," ",$G2971),AllocFactorMatrix,(J$4+1),FALSE)*$E2975</f>
        <v>931.73779767559893</v>
      </c>
      <c r="K2971" s="54">
        <f ca="1">VLOOKUP(CONCATENATE($F2971," ",$G2971),AllocFactorMatrix,(K$4+1),FALSE)*$E2975</f>
        <v>3383.1971272406759</v>
      </c>
      <c r="L2971" s="54">
        <f ca="1">VLOOKUP(CONCATENATE($F2971," ",$G2971),AllocFactorMatrix,(L$4+1),FALSE)*$E2975</f>
        <v>104.55839547317545</v>
      </c>
      <c r="M2971" s="54">
        <f ca="1">VLOOKUP(CONCATENATE($F2971," ",$G2971),AllocFactorMatrix,(M$4+1),FALSE)*$E2975</f>
        <v>0</v>
      </c>
      <c r="N2971" s="54">
        <f t="shared" ca="1" si="1484"/>
        <v>3487.7555227138514</v>
      </c>
      <c r="O2971" s="54">
        <f ca="1">VLOOKUP(CONCATENATE($F2971," ",$G2971),AllocFactorMatrix,(O$4+1),FALSE)*$E2975</f>
        <v>2536.8065131343155</v>
      </c>
      <c r="P2971" s="54">
        <f ca="1">VLOOKUP(CONCATENATE($F2971," ",$G2971),AllocFactorMatrix,(P$4+1),FALSE)*$E2975</f>
        <v>472.48038378316772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3009.2868969174833</v>
      </c>
      <c r="T2971" s="54">
        <f ca="1">VLOOKUP(CONCATENATE($F2971," ",$G2971),AllocFactorMatrix,(T$4+1),FALSE)*$E2975</f>
        <v>90.435588878221168</v>
      </c>
      <c r="U2971" s="54">
        <f ca="1">VLOOKUP(CONCATENATE($F2971," ",$G2971),AllocFactorMatrix,(U$4+1),FALSE)*$E2975</f>
        <v>1458.5214067859451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1548.9569956641662</v>
      </c>
      <c r="Y2971" s="54">
        <f ca="1">VLOOKUP(CONCATENATE($F2971," ",$G2971),AllocFactorMatrix,(Y$4+1),FALSE)*$E2975</f>
        <v>764.96374421352766</v>
      </c>
      <c r="Z2971" s="54">
        <f ca="1">VLOOKUP(CONCATENATE($F2971," ",$G2971),AllocFactorMatrix,(Z$4+1),FALSE)*$E2975</f>
        <v>12.762589713781548</v>
      </c>
      <c r="AA2971" s="54">
        <f t="shared" ca="1" si="1485"/>
        <v>777.72633392730916</v>
      </c>
      <c r="AB2971" s="54">
        <f ca="1">VLOOKUP(CONCATENATE($F2971," ",$G2971),AllocFactorMatrix,(AB$4+1),FALSE)*$E2975</f>
        <v>10.339836139759043</v>
      </c>
      <c r="AC2971" s="54">
        <f ca="1">VLOOKUP(CONCATENATE($F2971," ",$G2971),AllocFactorMatrix,(AC$4+1),FALSE)*$E2975</f>
        <v>35.422842105787851</v>
      </c>
      <c r="AD2971" s="54">
        <f ca="1">VLOOKUP(CONCATENATE($F2971," ",$G2971),AllocFactorMatrix,(AD$4+1),FALSE)*$E2975</f>
        <v>7.6360290459084519</v>
      </c>
    </row>
    <row r="2972" spans="1:30" s="51" customFormat="1" hidden="1" outlineLevel="1">
      <c r="A2972" s="56"/>
      <c r="B2972" s="111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15219.009048237929</v>
      </c>
      <c r="I2972" s="54">
        <f ca="1">VLOOKUP(CONCATENATE($F2972," ",$G2972),AllocFactorMatrix,(I$4+1),FALSE)*$E2975</f>
        <v>11379.275157338827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1655.3502417654806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1655.3502417654806</v>
      </c>
      <c r="O2972" s="54">
        <f ca="1">VLOOKUP(CONCATENATE($F2972," ",$G2972),AllocFactorMatrix,(O$4+1),FALSE)*$E2975</f>
        <v>1054.7956170701395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1054.7956170701395</v>
      </c>
      <c r="T2972" s="54">
        <f ca="1">VLOOKUP(CONCATENATE($F2972," ",$G2972),AllocFactorMatrix,(T$4+1),FALSE)*$E2975</f>
        <v>28.519460665281901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28.519460665281901</v>
      </c>
      <c r="Y2972" s="54">
        <f ca="1">VLOOKUP(CONCATENATE($F2972," ",$G2972),AllocFactorMatrix,(Y$4+1),FALSE)*$E2975</f>
        <v>389.05513255291828</v>
      </c>
      <c r="Z2972" s="54">
        <f ca="1">VLOOKUP(CONCATENATE($F2972," ",$G2972),AllocFactorMatrix,(Z$4+1),FALSE)*$E2975</f>
        <v>0</v>
      </c>
      <c r="AA2972" s="54">
        <f t="shared" ca="1" si="1485"/>
        <v>389.05513255291828</v>
      </c>
      <c r="AB2972" s="54">
        <f ca="1">VLOOKUP(CONCATENATE($F2972," ",$G2972),AllocFactorMatrix,(AB$4+1),FALSE)*$E2975</f>
        <v>4.0372376259382721</v>
      </c>
      <c r="AC2972" s="54">
        <f ca="1">VLOOKUP(CONCATENATE($F2972," ",$G2972),AllocFactorMatrix,(AC$4+1),FALSE)*$E2975</f>
        <v>137.07974523762724</v>
      </c>
      <c r="AD2972" s="54">
        <f ca="1">VLOOKUP(CONCATENATE($F2972," ",$G2972),AllocFactorMatrix,(AD$4+1),FALSE)*$E2975</f>
        <v>22.297973964797535</v>
      </c>
    </row>
    <row r="2973" spans="1:30" s="51" customFormat="1" hidden="1" outlineLevel="1">
      <c r="A2973" s="56"/>
      <c r="B2973" s="111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467.78486942764624</v>
      </c>
      <c r="I2973" s="54">
        <f ca="1">VLOOKUP(CONCATENATE($F2973," ",$G2973),AllocFactorMatrix,(I$4+1),FALSE)*$E2975</f>
        <v>175.5255547130516</v>
      </c>
      <c r="J2973" s="54">
        <f ca="1">VLOOKUP(CONCATENATE($F2973," ",$G2973),AllocFactorMatrix,(J$4+1),FALSE)*$E2975</f>
        <v>11.375190155510207</v>
      </c>
      <c r="K2973" s="54">
        <f ca="1">VLOOKUP(CONCATENATE($F2973," ",$G2973),AllocFactorMatrix,(K$4+1),FALSE)*$E2975</f>
        <v>38.164996084789969</v>
      </c>
      <c r="L2973" s="54">
        <f ca="1">VLOOKUP(CONCATENATE($F2973," ",$G2973),AllocFactorMatrix,(L$4+1),FALSE)*$E2975</f>
        <v>1.212970219023761</v>
      </c>
      <c r="M2973" s="54">
        <f ca="1">VLOOKUP(CONCATENATE($F2973," ",$G2973),AllocFactorMatrix,(M$4+1),FALSE)*$E2975</f>
        <v>0.11182167431744565</v>
      </c>
      <c r="N2973" s="54">
        <f t="shared" ca="1" si="1484"/>
        <v>39.489787978131176</v>
      </c>
      <c r="O2973" s="54">
        <f ca="1">VLOOKUP(CONCATENATE($F2973," ",$G2973),AllocFactorMatrix,(O$4+1),FALSE)*$E2975</f>
        <v>34.795559456571148</v>
      </c>
      <c r="P2973" s="54">
        <f ca="1">VLOOKUP(CONCATENATE($F2973," ",$G2973),AllocFactorMatrix,(P$4+1),FALSE)*$E2975</f>
        <v>6.4504271987211661</v>
      </c>
      <c r="Q2973" s="54">
        <f ca="1">VLOOKUP(CONCATENATE($F2973," ",$G2973),AllocFactorMatrix,(Q$4+1),FALSE)*$E2975</f>
        <v>2.9309090144359828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44.312696813027856</v>
      </c>
      <c r="T2973" s="54">
        <f ca="1">VLOOKUP(CONCATENATE($F2973," ",$G2973),AllocFactorMatrix,(T$4+1),FALSE)*$E2975</f>
        <v>1.3334317758290162</v>
      </c>
      <c r="U2973" s="54">
        <f ca="1">VLOOKUP(CONCATENATE($F2973," ",$G2973),AllocFactorMatrix,(U$4+1),FALSE)*$E2975</f>
        <v>23.413064396598941</v>
      </c>
      <c r="V2973" s="54">
        <f ca="1">VLOOKUP(CONCATENATE($F2973," ",$G2973),AllocFactorMatrix,(V$4+1),FALSE)*$E2975</f>
        <v>132.92965903439634</v>
      </c>
      <c r="W2973" s="54">
        <f ca="1">VLOOKUP(CONCATENATE($F2973," ",$G2973),AllocFactorMatrix,(W$4+1),FALSE)*$E2975</f>
        <v>25.219867492660548</v>
      </c>
      <c r="X2973" s="54">
        <f t="shared" ca="1" si="1489"/>
        <v>182.89602269948483</v>
      </c>
      <c r="Y2973" s="54">
        <f ca="1">VLOOKUP(CONCATENATE($F2973," ",$G2973),AllocFactorMatrix,(Y$4+1),FALSE)*$E2975</f>
        <v>9.427165915673223</v>
      </c>
      <c r="Z2973" s="54">
        <f ca="1">VLOOKUP(CONCATENATE($F2973," ",$G2973),AllocFactorMatrix,(Z$4+1),FALSE)*$E2975</f>
        <v>0.15345923274838971</v>
      </c>
      <c r="AA2973" s="54">
        <f t="shared" ca="1" si="1485"/>
        <v>9.5806251484216123</v>
      </c>
      <c r="AB2973" s="54">
        <f ca="1">VLOOKUP(CONCATENATE($F2973," ",$G2973),AllocFactorMatrix,(AB$4+1),FALSE)*$E2975</f>
        <v>0.17117142981101743</v>
      </c>
      <c r="AC2973" s="54">
        <f ca="1">VLOOKUP(CONCATENATE($F2973," ",$G2973),AllocFactorMatrix,(AC$4+1),FALSE)*$E2975</f>
        <v>3.701352957209648</v>
      </c>
      <c r="AD2973" s="54">
        <f ca="1">VLOOKUP(CONCATENATE($F2973," ",$G2973),AllocFactorMatrix,(AD$4+1),FALSE)*$E2975</f>
        <v>0.73246753299826783</v>
      </c>
    </row>
    <row r="2974" spans="1:30" s="51" customFormat="1" hidden="1" outlineLevel="1">
      <c r="A2974" s="56"/>
      <c r="B2974" s="111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7326.2176090299981</v>
      </c>
      <c r="I2974" s="54">
        <f ca="1">VLOOKUP(CONCATENATE($F2974," ",$G2974),AllocFactorMatrix,(I$4+1),FALSE)*$E2975</f>
        <v>3426.0225464330156</v>
      </c>
      <c r="J2974" s="54">
        <f ca="1">VLOOKUP(CONCATENATE($F2974," ",$G2974),AllocFactorMatrix,(J$4+1),FALSE)*$E2975</f>
        <v>897.56118239665273</v>
      </c>
      <c r="K2974" s="54">
        <f ca="1">VLOOKUP(CONCATENATE($F2974," ",$G2974),AllocFactorMatrix,(K$4+1),FALSE)*$E2975</f>
        <v>254.79189269421931</v>
      </c>
      <c r="L2974" s="54">
        <f ca="1">VLOOKUP(CONCATENATE($F2974," ",$G2974),AllocFactorMatrix,(L$4+1),FALSE)*$E2975</f>
        <v>82.245414140361419</v>
      </c>
      <c r="M2974" s="54">
        <f ca="1">VLOOKUP(CONCATENATE($F2974," ",$G2974),AllocFactorMatrix,(M$4+1),FALSE)*$E2975</f>
        <v>13.350087027681411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72.306227785518871</v>
      </c>
      <c r="P2974" s="54">
        <f ca="1">VLOOKUP(CONCATENATE($F2974," ",$G2974),AllocFactorMatrix,(P$4+1),FALSE)*$E2975</f>
        <v>21.410772228860889</v>
      </c>
      <c r="Q2974" s="54">
        <f ca="1">VLOOKUP(CONCATENATE($F2974," ",$G2974),AllocFactorMatrix,(Q$4+1),FALSE)*$E2975</f>
        <v>46.509270661430634</v>
      </c>
      <c r="R2974" s="54">
        <f ca="1">VLOOKUP(CONCATENATE($F2974," ",$G2974),AllocFactorMatrix,(R$4+1),FALSE)*$E2975</f>
        <v>8.1727924406903192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0.4976591346570402</v>
      </c>
      <c r="U2974" s="54">
        <f ca="1">VLOOKUP(CONCATENATE($F2974," ",$G2974),AllocFactorMatrix,(U$4+1),FALSE)*$E2975</f>
        <v>12.70256291203842</v>
      </c>
      <c r="V2974" s="54">
        <f ca="1">VLOOKUP(CONCATENATE($F2974," ",$G2974),AllocFactorMatrix,(V$4+1),FALSE)*$E2975</f>
        <v>68.396839404431617</v>
      </c>
      <c r="W2974" s="54">
        <f ca="1">VLOOKUP(CONCATENATE($F2974," ",$G2974),AllocFactorMatrix,(W$4+1),FALSE)*$E2975</f>
        <v>12.25932413128891</v>
      </c>
      <c r="X2974" s="54">
        <f t="shared" ca="1" si="1489"/>
        <v>93.856385582415982</v>
      </c>
      <c r="Y2974" s="54">
        <f ca="1">VLOOKUP(CONCATENATE($F2974," ",$G2974),AllocFactorMatrix,(Y$4+1),FALSE)*$E2975</f>
        <v>20.016196719064354</v>
      </c>
      <c r="Z2974" s="54">
        <f ca="1">VLOOKUP(CONCATENATE($F2974," ",$G2974),AllocFactorMatrix,(Z$4+1),FALSE)*$E2975</f>
        <v>0.36285132790718261</v>
      </c>
      <c r="AA2974" s="54">
        <f t="shared" ca="1" si="1485"/>
        <v>20.379048046971537</v>
      </c>
      <c r="AB2974" s="54">
        <f ca="1">VLOOKUP(CONCATENATE($F2974," ",$G2974),AllocFactorMatrix,(AB$4+1),FALSE)*$E2975</f>
        <v>0.37573650246901275</v>
      </c>
      <c r="AC2974" s="54">
        <f ca="1">VLOOKUP(CONCATENATE($F2974," ",$G2974),AllocFactorMatrix,(AC$4+1),FALSE)*$E2975</f>
        <v>2128.5925332291777</v>
      </c>
      <c r="AD2974" s="54">
        <f ca="1">VLOOKUP(CONCATENATE($F2974," ",$G2974),AllocFactorMatrix,(AD$4+1),FALSE)*$E2975</f>
        <v>260.64371986053459</v>
      </c>
    </row>
    <row r="2975" spans="1:30" s="51" customFormat="1" collapsed="1">
      <c r="A2975" s="56"/>
      <c r="B2975" s="111"/>
      <c r="C2975" s="55"/>
      <c r="D2975" s="98" t="s">
        <v>468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79609.693346436237</v>
      </c>
      <c r="J2975" s="54">
        <f ca="1">VLOOKUP(CONCATENATE($F2975," ",$G2975),AllocFactorMatrix,(J$4+1),FALSE)*$E2975</f>
        <v>4603.3046360531343</v>
      </c>
      <c r="K2975" s="54">
        <f ca="1">VLOOKUP(CONCATENATE($F2975," ",$G2975),AllocFactorMatrix,(K$4+1),FALSE)*$E2975</f>
        <v>13437.591410780296</v>
      </c>
      <c r="L2975" s="54">
        <f ca="1">VLOOKUP(CONCATENATE($F2975," ",$G2975),AllocFactorMatrix,(L$4+1),FALSE)*$E2975</f>
        <v>442.84397840050082</v>
      </c>
      <c r="M2975" s="54">
        <f ca="1">VLOOKUP(CONCATENATE($F2975," ",$G2975),AllocFactorMatrix,(M$4+1),FALSE)*$E2975</f>
        <v>37.882442582807116</v>
      </c>
      <c r="N2975" s="54">
        <f t="shared" ca="1" si="1484"/>
        <v>13918.317831763605</v>
      </c>
      <c r="O2975" s="54">
        <f ca="1">VLOOKUP(CONCATENATE($F2975," ",$G2975),AllocFactorMatrix,(O$4+1),FALSE)*$E2975</f>
        <v>9858.0345960078193</v>
      </c>
      <c r="P2975" s="54">
        <f ca="1">VLOOKUP(CONCATENATE($F2975," ",$G2975),AllocFactorMatrix,(P$4+1),FALSE)*$E2975</f>
        <v>1647.825208778966</v>
      </c>
      <c r="Q2975" s="54">
        <f ca="1">VLOOKUP(CONCATENATE($F2975," ",$G2975),AllocFactorMatrix,(Q$4+1),FALSE)*$E2975</f>
        <v>579.04296231450519</v>
      </c>
      <c r="R2975" s="54">
        <f ca="1">VLOOKUP(CONCATENATE($F2975," ",$G2975),AllocFactorMatrix,(R$4+1),FALSE)*$E2975</f>
        <v>30.053620146988656</v>
      </c>
      <c r="S2975" s="54">
        <f t="shared" ca="1" si="1488"/>
        <v>12114.956387248279</v>
      </c>
      <c r="T2975" s="54">
        <f ca="1">VLOOKUP(CONCATENATE($F2975," ",$G2975),AllocFactorMatrix,(T$4+1),FALSE)*$E2975</f>
        <v>335.94139337773186</v>
      </c>
      <c r="U2975" s="54">
        <f ca="1">VLOOKUP(CONCATENATE($F2975," ",$G2975),AllocFactorMatrix,(U$4+1),FALSE)*$E2975</f>
        <v>5015.6995443452624</v>
      </c>
      <c r="V2975" s="54">
        <f ca="1">VLOOKUP(CONCATENATE($F2975," ",$G2975),AllocFactorMatrix,(V$4+1),FALSE)*$E2975</f>
        <v>19210.405982434506</v>
      </c>
      <c r="W2975" s="54">
        <f ca="1">VLOOKUP(CONCATENATE($F2975," ",$G2975),AllocFactorMatrix,(W$4+1),FALSE)*$E2975</f>
        <v>3170.8352231759359</v>
      </c>
      <c r="X2975" s="54">
        <f t="shared" ca="1" si="1489"/>
        <v>27732.882143333434</v>
      </c>
      <c r="Y2975" s="54">
        <f ca="1">VLOOKUP(CONCATENATE($F2975," ",$G2975),AllocFactorMatrix,(Y$4+1),FALSE)*$E2975</f>
        <v>3072.432072902513</v>
      </c>
      <c r="Z2975" s="54">
        <f ca="1">VLOOKUP(CONCATENATE($F2975," ",$G2975),AllocFactorMatrix,(Z$4+1),FALSE)*$E2975</f>
        <v>44.908451179822485</v>
      </c>
      <c r="AA2975" s="54">
        <f t="shared" ca="1" si="1485"/>
        <v>3117.3405240823354</v>
      </c>
      <c r="AB2975" s="54">
        <f ca="1">VLOOKUP(CONCATENATE($F2975," ",$G2975),AllocFactorMatrix,(AB$4+1),FALSE)*$E2975</f>
        <v>39.483422850450779</v>
      </c>
      <c r="AC2975" s="54">
        <f ca="1">VLOOKUP(CONCATENATE($F2975," ",$G2975),AllocFactorMatrix,(AC$4+1),FALSE)*$E2975</f>
        <v>2310.4852088772118</v>
      </c>
      <c r="AD2975" s="54">
        <f ca="1">VLOOKUP(CONCATENATE($F2975," ",$G2975),AllocFactorMatrix,(AD$4+1),FALSE)*$E2975</f>
        <v>292.5364993553269</v>
      </c>
    </row>
    <row r="2976" spans="1:30" s="51" customFormat="1" hidden="1" outlineLevel="1">
      <c r="A2976" s="56"/>
      <c r="B2976" s="111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1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1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1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1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1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1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1"/>
      <c r="C2983" s="55"/>
      <c r="D2983" s="98" t="s">
        <v>469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1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1649.6218406473354</v>
      </c>
      <c r="I2984" s="54">
        <f ca="1">VLOOKUP(CONCATENATE($F2984," ",$G2984),AllocFactorMatrix,(I$4+1),FALSE)*$E2991</f>
        <v>812.57565938908101</v>
      </c>
      <c r="J2984" s="54">
        <f ca="1">VLOOKUP(CONCATENATE($F2984," ",$G2984),AllocFactorMatrix,(J$4+1),FALSE)*$E2991</f>
        <v>40.168518358433687</v>
      </c>
      <c r="K2984" s="54">
        <f ca="1">VLOOKUP(CONCATENATE($F2984," ",$G2984),AllocFactorMatrix,(K$4+1),FALSE)*$E2991</f>
        <v>147.13498065761223</v>
      </c>
      <c r="L2984" s="54">
        <f ca="1">VLOOKUP(CONCATENATE($F2984," ",$G2984),AllocFactorMatrix,(L$4+1),FALSE)*$E2991</f>
        <v>4.6312868033990151</v>
      </c>
      <c r="M2984" s="54">
        <f ca="1">VLOOKUP(CONCATENATE($F2984," ",$G2984),AllocFactorMatrix,(M$4+1),FALSE)*$E2991</f>
        <v>0.43430725708121209</v>
      </c>
      <c r="N2984" s="54">
        <f t="shared" ca="1" si="1484"/>
        <v>152.20057471809244</v>
      </c>
      <c r="O2984" s="54">
        <f ca="1">VLOOKUP(CONCATENATE($F2984," ",$G2984),AllocFactorMatrix,(O$4+1),FALSE)*$E2991</f>
        <v>111.84547372963937</v>
      </c>
      <c r="P2984" s="54">
        <f ca="1">VLOOKUP(CONCATENATE($F2984," ",$G2984),AllocFactorMatrix,(P$4+1),FALSE)*$E2991</f>
        <v>20.8400702560653</v>
      </c>
      <c r="Q2984" s="54">
        <f ca="1">VLOOKUP(CONCATENATE($F2984," ",$G2984),AllocFactorMatrix,(Q$4+1),FALSE)*$E2991</f>
        <v>9.4172397065977353</v>
      </c>
      <c r="R2984" s="54">
        <f ca="1">VLOOKUP(CONCATENATE($F2984," ",$G2984),AllocFactorMatrix,(R$4+1),FALSE)*$E2991</f>
        <v>0.42348274293063592</v>
      </c>
      <c r="S2984" s="54">
        <f ca="1">SUBTOTAL(9,O2984:R2984)</f>
        <v>142.52626643523305</v>
      </c>
      <c r="T2984" s="54">
        <f ca="1">VLOOKUP(CONCATENATE($F2984," ",$G2984),AllocFactorMatrix,(T$4+1),FALSE)*$E2991</f>
        <v>3.9070488715242484</v>
      </c>
      <c r="U2984" s="54">
        <f ca="1">VLOOKUP(CONCATENATE($F2984," ",$G2984),AllocFactorMatrix,(U$4+1),FALSE)*$E2991</f>
        <v>63.938189092307127</v>
      </c>
      <c r="V2984" s="54">
        <f ca="1">VLOOKUP(CONCATENATE($F2984," ",$G2984),AllocFactorMatrix,(V$4+1),FALSE)*$E2991</f>
        <v>337.91512591647745</v>
      </c>
      <c r="W2984" s="54">
        <f ca="1">VLOOKUP(CONCATENATE($F2984," ",$G2984),AllocFactorMatrix,(W$4+1),FALSE)*$E2991</f>
        <v>61.021871046033638</v>
      </c>
      <c r="X2984" s="54">
        <f ca="1">SUBTOTAL(9,T2984:W2984)</f>
        <v>466.78223492634248</v>
      </c>
      <c r="Y2984" s="54">
        <f ca="1">VLOOKUP(CONCATENATE($F2984," ",$G2984),AllocFactorMatrix,(Y$4+1),FALSE)*$E2991</f>
        <v>34.347567505916409</v>
      </c>
      <c r="Z2984" s="54">
        <f ca="1">VLOOKUP(CONCATENATE($F2984," ",$G2984),AllocFactorMatrix,(Z$4+1),FALSE)*$E2991</f>
        <v>0.57530862651631742</v>
      </c>
      <c r="AA2984" s="54">
        <f t="shared" ca="1" si="1485"/>
        <v>34.922876132432727</v>
      </c>
      <c r="AB2984" s="54">
        <f ca="1">VLOOKUP(CONCATENATE($F2984," ",$G2984),AllocFactorMatrix,(AB$4+1),FALSE)*$E2991</f>
        <v>0.44571068772059325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1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874.3358956487823</v>
      </c>
      <c r="I2985" s="54">
        <f ca="1">VLOOKUP(CONCATENATE($F2985," ",$G2985),AllocFactorMatrix,(I$4+1),FALSE)*$E2991</f>
        <v>430.68299014248947</v>
      </c>
      <c r="J2985" s="54">
        <f ca="1">VLOOKUP(CONCATENATE($F2985," ",$G2985),AllocFactorMatrix,(J$4+1),FALSE)*$E2991</f>
        <v>21.29019912953127</v>
      </c>
      <c r="K2985" s="54">
        <f ca="1">VLOOKUP(CONCATENATE($F2985," ",$G2985),AllocFactorMatrix,(K$4+1),FALSE)*$E2991</f>
        <v>77.984779253442284</v>
      </c>
      <c r="L2985" s="54">
        <f ca="1">VLOOKUP(CONCATENATE($F2985," ",$G2985),AllocFactorMatrix,(L$4+1),FALSE)*$E2991</f>
        <v>2.4546839739144453</v>
      </c>
      <c r="M2985" s="54">
        <f ca="1">VLOOKUP(CONCATENATE($F2985," ",$G2985),AllocFactorMatrix,(M$4+1),FALSE)*$E2991</f>
        <v>0.23019240849639563</v>
      </c>
      <c r="N2985" s="54">
        <f t="shared" ca="1" si="1484"/>
        <v>80.669655635853118</v>
      </c>
      <c r="O2985" s="54">
        <f ca="1">VLOOKUP(CONCATENATE($F2985," ",$G2985),AllocFactorMatrix,(O$4+1),FALSE)*$E2991</f>
        <v>59.280563604378656</v>
      </c>
      <c r="P2985" s="54">
        <f ca="1">VLOOKUP(CONCATENATE($F2985," ",$G2985),AllocFactorMatrix,(P$4+1),FALSE)*$E2991</f>
        <v>11.045696076362644</v>
      </c>
      <c r="Q2985" s="54">
        <f ca="1">VLOOKUP(CONCATENATE($F2985," ",$G2985),AllocFactorMatrix,(Q$4+1),FALSE)*$E2991</f>
        <v>4.9913443860420355</v>
      </c>
      <c r="R2985" s="54">
        <f ca="1">VLOOKUP(CONCATENATE($F2985," ",$G2985),AllocFactorMatrix,(R$4+1),FALSE)*$E2991</f>
        <v>0.22445517767075804</v>
      </c>
      <c r="S2985" s="54">
        <f t="shared" ref="S2985:S2991" ca="1" si="1492">SUBTOTAL(9,O2985:R2985)</f>
        <v>75.542059244454094</v>
      </c>
      <c r="T2985" s="54">
        <f ca="1">VLOOKUP(CONCATENATE($F2985," ",$G2985),AllocFactorMatrix,(T$4+1),FALSE)*$E2991</f>
        <v>2.0708219243067245</v>
      </c>
      <c r="U2985" s="54">
        <f ca="1">VLOOKUP(CONCATENATE($F2985," ",$G2985),AllocFactorMatrix,(U$4+1),FALSE)*$E2991</f>
        <v>33.888647960823683</v>
      </c>
      <c r="V2985" s="54">
        <f ca="1">VLOOKUP(CONCATENATE($F2985," ",$G2985),AllocFactorMatrix,(V$4+1),FALSE)*$E2991</f>
        <v>179.10245669123469</v>
      </c>
      <c r="W2985" s="54">
        <f ca="1">VLOOKUP(CONCATENATE($F2985," ",$G2985),AllocFactorMatrix,(W$4+1),FALSE)*$E2991</f>
        <v>32.34293518704964</v>
      </c>
      <c r="X2985" s="54">
        <f t="shared" ref="X2985:X2991" ca="1" si="1493">SUBTOTAL(9,T2985:W2985)</f>
        <v>247.40486176341474</v>
      </c>
      <c r="Y2985" s="54">
        <f ca="1">VLOOKUP(CONCATENATE($F2985," ",$G2985),AllocFactorMatrix,(Y$4+1),FALSE)*$E2991</f>
        <v>18.20496701647555</v>
      </c>
      <c r="Z2985" s="54">
        <f ca="1">VLOOKUP(CONCATENATE($F2985," ",$G2985),AllocFactorMatrix,(Z$4+1),FALSE)*$E2991</f>
        <v>0.30492623875677194</v>
      </c>
      <c r="AA2985" s="54">
        <f t="shared" ca="1" si="1485"/>
        <v>18.509893255232321</v>
      </c>
      <c r="AB2985" s="54">
        <f ca="1">VLOOKUP(CONCATENATE($F2985," ",$G2985),AllocFactorMatrix,(AB$4+1),FALSE)*$E2991</f>
        <v>0.23623647780723808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1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192.06534748906324</v>
      </c>
      <c r="I2986" s="54">
        <f ca="1">VLOOKUP(CONCATENATE($F2986," ",$G2986),AllocFactorMatrix,(I$4+1),FALSE)*$E2991</f>
        <v>93.510362569710949</v>
      </c>
      <c r="J2986" s="54">
        <f ca="1">VLOOKUP(CONCATENATE($F2986," ",$G2986),AllocFactorMatrix,(J$4+1),FALSE)*$E2991</f>
        <v>4.5129324236915993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0.50713124417331734</v>
      </c>
      <c r="M2986" s="54">
        <f ca="1">VLOOKUP(CONCATENATE($F2986," ",$G2986),AllocFactorMatrix,(M$4+1),FALSE)*$E2991</f>
        <v>6.3160514411829904E-2</v>
      </c>
      <c r="N2986" s="54">
        <f t="shared" ca="1" si="1484"/>
        <v>16.988119254414929</v>
      </c>
      <c r="O2986" s="54">
        <f ca="1">VLOOKUP(CONCATENATE($F2986," ",$G2986),AllocFactorMatrix,(O$4+1),FALSE)*$E2991</f>
        <v>12.403925280706805</v>
      </c>
      <c r="P2986" s="54">
        <f ca="1">VLOOKUP(CONCATENATE($F2986," ",$G2986),AllocFactorMatrix,(P$4+1),FALSE)*$E2991</f>
        <v>2.3058752422920121</v>
      </c>
      <c r="Q2986" s="54">
        <f ca="1">VLOOKUP(CONCATENATE($F2986," ",$G2986),AllocFactorMatrix,(Q$4+1),FALSE)*$E2991</f>
        <v>1.3720232445567397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0.433123772604805</v>
      </c>
      <c r="U2986" s="54">
        <f ca="1">VLOOKUP(CONCATENATE($F2986," ",$G2986),AllocFactorMatrix,(U$4+1),FALSE)*$E2991</f>
        <v>7.0904834472460134</v>
      </c>
      <c r="V2986" s="54">
        <f ca="1">VLOOKUP(CONCATENATE($F2986," ",$G2986),AllocFactorMatrix,(V$4+1),FALSE)*$E2991</f>
        <v>49.397151249859419</v>
      </c>
      <c r="W2986" s="54">
        <f ca="1">VLOOKUP(CONCATENATE($F2986," ",$G2986),AllocFactorMatrix,(W$4+1),FALSE)*$E2991</f>
        <v>0</v>
      </c>
      <c r="X2986" s="54">
        <f t="shared" ca="1" si="1493"/>
        <v>56.920758469710236</v>
      </c>
      <c r="Y2986" s="54">
        <f ca="1">VLOOKUP(CONCATENATE($F2986," ",$G2986),AllocFactorMatrix,(Y$4+1),FALSE)*$E2991</f>
        <v>3.7332181048434765</v>
      </c>
      <c r="Z2986" s="54">
        <f ca="1">VLOOKUP(CONCATENATE($F2986," ",$G2986),AllocFactorMatrix,(Z$4+1),FALSE)*$E2991</f>
        <v>6.2232847231975537E-2</v>
      </c>
      <c r="AA2986" s="54">
        <f t="shared" ca="1" si="1485"/>
        <v>3.795450952075452</v>
      </c>
      <c r="AB2986" s="54">
        <f ca="1">VLOOKUP(CONCATENATE($F2986," ",$G2986),AllocFactorMatrix,(AB$4+1),FALSE)*$E2991</f>
        <v>4.9852043149310778E-2</v>
      </c>
      <c r="AC2986" s="54">
        <f ca="1">VLOOKUP(CONCATENATE($F2986," ",$G2986),AllocFactorMatrix,(AC$4+1),FALSE)*$E2991</f>
        <v>0.16950760401111981</v>
      </c>
      <c r="AD2986" s="54">
        <f ca="1">VLOOKUP(CONCATENATE($F2986," ",$G2986),AllocFactorMatrix,(AD$4+1),FALSE)*$E2991</f>
        <v>3.6540404744083724E-2</v>
      </c>
    </row>
    <row r="2987" spans="1:30" s="51" customFormat="1" hidden="1" outlineLevel="1">
      <c r="A2987" s="56"/>
      <c r="B2987" s="111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881.25676810722655</v>
      </c>
      <c r="I2987" s="54">
        <f ca="1">VLOOKUP(CONCATENATE($F2987," ",$G2987),AllocFactorMatrix,(I$4+1),FALSE)*$E2991</f>
        <v>588.98148419196923</v>
      </c>
      <c r="J2987" s="54">
        <f ca="1">VLOOKUP(CONCATENATE($F2987," ",$G2987),AllocFactorMatrix,(J$4+1),FALSE)*$E2991</f>
        <v>27.763049606888806</v>
      </c>
      <c r="K2987" s="54">
        <f ca="1">VLOOKUP(CONCATENATE($F2987," ",$G2987),AllocFactorMatrix,(K$4+1),FALSE)*$E2991</f>
        <v>100.80933703429002</v>
      </c>
      <c r="L2987" s="54">
        <f ca="1">VLOOKUP(CONCATENATE($F2987," ",$G2987),AllocFactorMatrix,(L$4+1),FALSE)*$E2991</f>
        <v>3.1155330690460517</v>
      </c>
      <c r="M2987" s="54">
        <f ca="1">VLOOKUP(CONCATENATE($F2987," ",$G2987),AllocFactorMatrix,(M$4+1),FALSE)*$E2991</f>
        <v>0</v>
      </c>
      <c r="N2987" s="54">
        <f t="shared" ca="1" si="1484"/>
        <v>103.92487010333608</v>
      </c>
      <c r="O2987" s="54">
        <f ca="1">VLOOKUP(CONCATENATE($F2987," ",$G2987),AllocFactorMatrix,(O$4+1),FALSE)*$E2991</f>
        <v>75.589382810192603</v>
      </c>
      <c r="P2987" s="54">
        <f ca="1">VLOOKUP(CONCATENATE($F2987," ",$G2987),AllocFactorMatrix,(P$4+1),FALSE)*$E2991</f>
        <v>14.078527635111607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89.667910445304216</v>
      </c>
      <c r="T2987" s="54">
        <f ca="1">VLOOKUP(CONCATENATE($F2987," ",$G2987),AllocFactorMatrix,(T$4+1),FALSE)*$E2991</f>
        <v>2.6947149149877294</v>
      </c>
      <c r="U2987" s="54">
        <f ca="1">VLOOKUP(CONCATENATE($F2987," ",$G2987),AllocFactorMatrix,(U$4+1),FALSE)*$E2991</f>
        <v>43.45965385361108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46.154368768598808</v>
      </c>
      <c r="Y2987" s="54">
        <f ca="1">VLOOKUP(CONCATENATE($F2987," ",$G2987),AllocFactorMatrix,(Y$4+1),FALSE)*$E2991</f>
        <v>22.793672673850097</v>
      </c>
      <c r="Z2987" s="54">
        <f ca="1">VLOOKUP(CONCATENATE($F2987," ",$G2987),AllocFactorMatrix,(Z$4+1),FALSE)*$E2991</f>
        <v>0.38028768632122367</v>
      </c>
      <c r="AA2987" s="54">
        <f t="shared" ca="1" si="1485"/>
        <v>23.173960360171321</v>
      </c>
      <c r="AB2987" s="54">
        <f ca="1">VLOOKUP(CONCATENATE($F2987," ",$G2987),AllocFactorMatrix,(AB$4+1),FALSE)*$E2991</f>
        <v>0.30809674609248699</v>
      </c>
      <c r="AC2987" s="54">
        <f ca="1">VLOOKUP(CONCATENATE($F2987," ",$G2987),AllocFactorMatrix,(AC$4+1),FALSE)*$E2991</f>
        <v>1.0554966483632791</v>
      </c>
      <c r="AD2987" s="54">
        <f ca="1">VLOOKUP(CONCATENATE($F2987," ",$G2987),AllocFactorMatrix,(AD$4+1),FALSE)*$E2991</f>
        <v>0.22753123650245166</v>
      </c>
    </row>
    <row r="2988" spans="1:30" s="51" customFormat="1" hidden="1" outlineLevel="1">
      <c r="A2988" s="56"/>
      <c r="B2988" s="111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453.48176732552088</v>
      </c>
      <c r="I2988" s="54">
        <f ca="1">VLOOKUP(CONCATENATE($F2988," ",$G2988),AllocFactorMatrix,(I$4+1),FALSE)*$E2991</f>
        <v>339.06897570514747</v>
      </c>
      <c r="J2988" s="54">
        <f ca="1">VLOOKUP(CONCATENATE($F2988," ",$G2988),AllocFactorMatrix,(J$4+1),FALSE)*$E2991</f>
        <v>16.346623383204751</v>
      </c>
      <c r="K2988" s="54">
        <f ca="1">VLOOKUP(CONCATENATE($F2988," ",$G2988),AllocFactorMatrix,(K$4+1),FALSE)*$E2991</f>
        <v>49.324574996914919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49.324574996914919</v>
      </c>
      <c r="O2988" s="54">
        <f ca="1">VLOOKUP(CONCATENATE($F2988," ",$G2988),AllocFactorMatrix,(O$4+1),FALSE)*$E2991</f>
        <v>31.429811171021139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31.429811171021139</v>
      </c>
      <c r="T2988" s="54">
        <f ca="1">VLOOKUP(CONCATENATE($F2988," ",$G2988),AllocFactorMatrix,(T$4+1),FALSE)*$E2991</f>
        <v>0.84979615851927714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0.84979615851927714</v>
      </c>
      <c r="Y2988" s="54">
        <f ca="1">VLOOKUP(CONCATENATE($F2988," ",$G2988),AllocFactorMatrix,(Y$4+1),FALSE)*$E2991</f>
        <v>11.592700190791287</v>
      </c>
      <c r="Z2988" s="54">
        <f ca="1">VLOOKUP(CONCATENATE($F2988," ",$G2988),AllocFactorMatrix,(Z$4+1),FALSE)*$E2991</f>
        <v>0</v>
      </c>
      <c r="AA2988" s="54">
        <f t="shared" ca="1" si="1485"/>
        <v>11.592700190791287</v>
      </c>
      <c r="AB2988" s="54">
        <f ca="1">VLOOKUP(CONCATENATE($F2988," ",$G2988),AllocFactorMatrix,(AB$4+1),FALSE)*$E2991</f>
        <v>0.12029782280309184</v>
      </c>
      <c r="AC2988" s="54">
        <f ca="1">VLOOKUP(CONCATENATE($F2988," ",$G2988),AllocFactorMatrix,(AC$4+1),FALSE)*$E2991</f>
        <v>4.0845737680988279</v>
      </c>
      <c r="AD2988" s="54">
        <f ca="1">VLOOKUP(CONCATENATE($F2988," ",$G2988),AllocFactorMatrix,(AD$4+1),FALSE)*$E2991</f>
        <v>0.6644141290201534</v>
      </c>
    </row>
    <row r="2989" spans="1:30" s="51" customFormat="1" hidden="1" outlineLevel="1">
      <c r="A2989" s="56"/>
      <c r="B2989" s="111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13.93861509930227</v>
      </c>
      <c r="I2989" s="54">
        <f ca="1">VLOOKUP(CONCATENATE($F2989," ",$G2989),AllocFactorMatrix,(I$4+1),FALSE)*$E2991</f>
        <v>5.2301459648112205</v>
      </c>
      <c r="J2989" s="54">
        <f ca="1">VLOOKUP(CONCATENATE($F2989," ",$G2989),AllocFactorMatrix,(J$4+1),FALSE)*$E2991</f>
        <v>0.33894725464940079</v>
      </c>
      <c r="K2989" s="54">
        <f ca="1">VLOOKUP(CONCATENATE($F2989," ",$G2989),AllocFactorMatrix,(K$4+1),FALSE)*$E2991</f>
        <v>1.1372047824957419</v>
      </c>
      <c r="L2989" s="54">
        <f ca="1">VLOOKUP(CONCATENATE($F2989," ",$G2989),AllocFactorMatrix,(L$4+1),FALSE)*$E2991</f>
        <v>3.6142949708003871E-2</v>
      </c>
      <c r="M2989" s="54">
        <f ca="1">VLOOKUP(CONCATENATE($F2989," ",$G2989),AllocFactorMatrix,(M$4+1),FALSE)*$E2991</f>
        <v>3.3319574444070138E-3</v>
      </c>
      <c r="N2989" s="54">
        <f t="shared" ca="1" si="1484"/>
        <v>1.1766796896481528</v>
      </c>
      <c r="O2989" s="54">
        <f ca="1">VLOOKUP(CONCATENATE($F2989," ",$G2989),AllocFactorMatrix,(O$4+1),FALSE)*$E2991</f>
        <v>1.0368054679140264</v>
      </c>
      <c r="P2989" s="54">
        <f ca="1">VLOOKUP(CONCATENATE($F2989," ",$G2989),AllocFactorMatrix,(P$4+1),FALSE)*$E2991</f>
        <v>0.19220378388692527</v>
      </c>
      <c r="Q2989" s="54">
        <f ca="1">VLOOKUP(CONCATENATE($F2989," ",$G2989),AllocFactorMatrix,(Q$4+1),FALSE)*$E2991</f>
        <v>8.7332479764220677E-2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1.3203882067511137</v>
      </c>
      <c r="T2989" s="54">
        <f ca="1">VLOOKUP(CONCATENATE($F2989," ",$G2989),AllocFactorMatrix,(T$4+1),FALSE)*$E2991</f>
        <v>3.9732350272895151E-2</v>
      </c>
      <c r="U2989" s="54">
        <f ca="1">VLOOKUP(CONCATENATE($F2989," ",$G2989),AllocFactorMatrix,(U$4+1),FALSE)*$E2991</f>
        <v>0.69764054856812185</v>
      </c>
      <c r="V2989" s="54">
        <f ca="1">VLOOKUP(CONCATENATE($F2989," ",$G2989),AllocFactorMatrix,(V$4+1),FALSE)*$E2991</f>
        <v>3.9609133891589585</v>
      </c>
      <c r="W2989" s="54">
        <f ca="1">VLOOKUP(CONCATENATE($F2989," ",$G2989),AllocFactorMatrix,(W$4+1),FALSE)*$E2991</f>
        <v>0.75147797376540204</v>
      </c>
      <c r="X2989" s="54">
        <f t="shared" ca="1" si="1493"/>
        <v>5.4497642617653774</v>
      </c>
      <c r="Y2989" s="54">
        <f ca="1">VLOOKUP(CONCATENATE($F2989," ",$G2989),AllocFactorMatrix,(Y$4+1),FALSE)*$E2991</f>
        <v>0.28090185417199515</v>
      </c>
      <c r="Z2989" s="54">
        <f ca="1">VLOOKUP(CONCATENATE($F2989," ",$G2989),AllocFactorMatrix,(Z$4+1),FALSE)*$E2991</f>
        <v>4.5726343849710454E-3</v>
      </c>
      <c r="AA2989" s="54">
        <f t="shared" ca="1" si="1485"/>
        <v>0.28547448855696617</v>
      </c>
      <c r="AB2989" s="54">
        <f ca="1">VLOOKUP(CONCATENATE($F2989," ",$G2989),AllocFactorMatrix,(AB$4+1),FALSE)*$E2991</f>
        <v>5.1004058319634041E-3</v>
      </c>
      <c r="AC2989" s="54">
        <f ca="1">VLOOKUP(CONCATENATE($F2989," ",$G2989),AllocFactorMatrix,(AC$4+1),FALSE)*$E2991</f>
        <v>0.11028944625834966</v>
      </c>
      <c r="AD2989" s="54">
        <f ca="1">VLOOKUP(CONCATENATE($F2989," ",$G2989),AllocFactorMatrix,(AD$4+1),FALSE)*$E2991</f>
        <v>2.1825381029724578E-2</v>
      </c>
    </row>
    <row r="2990" spans="1:30" s="51" customFormat="1" hidden="1" outlineLevel="1">
      <c r="A2990" s="56"/>
      <c r="B2990" s="111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218.29976568276868</v>
      </c>
      <c r="I2990" s="54">
        <f ca="1">VLOOKUP(CONCATENATE($F2990," ",$G2990),AllocFactorMatrix,(I$4+1),FALSE)*$E2991</f>
        <v>102.08540873647797</v>
      </c>
      <c r="J2990" s="54">
        <f ca="1">VLOOKUP(CONCATENATE($F2990," ",$G2990),AllocFactorMatrix,(J$4+1),FALSE)*$E2991</f>
        <v>26.744686857462927</v>
      </c>
      <c r="K2990" s="54">
        <f ca="1">VLOOKUP(CONCATENATE($F2990," ",$G2990),AllocFactorMatrix,(K$4+1),FALSE)*$E2991</f>
        <v>7.5920500101527164</v>
      </c>
      <c r="L2990" s="54">
        <f ca="1">VLOOKUP(CONCATENATE($F2990," ",$G2990),AllocFactorMatrix,(L$4+1),FALSE)*$E2991</f>
        <v>2.4506717645396723</v>
      </c>
      <c r="M2990" s="54">
        <f ca="1">VLOOKUP(CONCATENATE($F2990," ",$G2990),AllocFactorMatrix,(M$4+1),FALSE)*$E2991</f>
        <v>0.39779338063823655</v>
      </c>
      <c r="N2990" s="54">
        <f t="shared" ca="1" si="1484"/>
        <v>10.440515155330626</v>
      </c>
      <c r="O2990" s="54">
        <f ca="1">VLOOKUP(CONCATENATE($F2990," ",$G2990),AllocFactorMatrix,(O$4+1),FALSE)*$E2991</f>
        <v>2.1545132052218072</v>
      </c>
      <c r="P2990" s="54">
        <f ca="1">VLOOKUP(CONCATENATE($F2990," ",$G2990),AllocFactorMatrix,(P$4+1),FALSE)*$E2991</f>
        <v>0.63797812323872571</v>
      </c>
      <c r="Q2990" s="54">
        <f ca="1">VLOOKUP(CONCATENATE($F2990," ",$G2990),AllocFactorMatrix,(Q$4+1),FALSE)*$E2991</f>
        <v>1.3858396555069077</v>
      </c>
      <c r="R2990" s="54">
        <f ca="1">VLOOKUP(CONCATENATE($F2990," ",$G2990),AllocFactorMatrix,(R$4+1),FALSE)*$E2991</f>
        <v>0.24352520904887776</v>
      </c>
      <c r="S2990" s="54">
        <f t="shared" ca="1" si="1492"/>
        <v>4.4218561930163185</v>
      </c>
      <c r="T2990" s="54">
        <f ca="1">VLOOKUP(CONCATENATE($F2990," ",$G2990),AllocFactorMatrix,(T$4+1),FALSE)*$E2991</f>
        <v>1.4828780454407664E-2</v>
      </c>
      <c r="U2990" s="54">
        <f ca="1">VLOOKUP(CONCATENATE($F2990," ",$G2990),AllocFactorMatrix,(U$4+1),FALSE)*$E2991</f>
        <v>0.37849906394409694</v>
      </c>
      <c r="V2990" s="54">
        <f ca="1">VLOOKUP(CONCATENATE($F2990," ",$G2990),AllocFactorMatrix,(V$4+1),FALSE)*$E2991</f>
        <v>2.0380249143877487</v>
      </c>
      <c r="W2990" s="54">
        <f ca="1">VLOOKUP(CONCATENATE($F2990," ",$G2990),AllocFactorMatrix,(W$4+1),FALSE)*$E2991</f>
        <v>0.36529185018895638</v>
      </c>
      <c r="X2990" s="54">
        <f t="shared" ca="1" si="1493"/>
        <v>2.7966446089752095</v>
      </c>
      <c r="Y2990" s="54">
        <f ca="1">VLOOKUP(CONCATENATE($F2990," ",$G2990),AllocFactorMatrix,(Y$4+1),FALSE)*$E2991</f>
        <v>0.59642386928914648</v>
      </c>
      <c r="Z2990" s="54">
        <f ca="1">VLOOKUP(CONCATENATE($F2990," ",$G2990),AllocFactorMatrix,(Z$4+1),FALSE)*$E2991</f>
        <v>1.0811903779951601E-2</v>
      </c>
      <c r="AA2990" s="54">
        <f t="shared" ca="1" si="1485"/>
        <v>0.60723577306909804</v>
      </c>
      <c r="AB2990" s="54">
        <f ca="1">VLOOKUP(CONCATENATE($F2990," ",$G2990),AllocFactorMatrix,(AB$4+1),FALSE)*$E2991</f>
        <v>1.119584413468009E-2</v>
      </c>
      <c r="AC2990" s="54">
        <f ca="1">VLOOKUP(CONCATENATE($F2990," ",$G2990),AllocFactorMatrix,(AC$4+1),FALSE)*$E2991</f>
        <v>63.42580524297906</v>
      </c>
      <c r="AD2990" s="54">
        <f ca="1">VLOOKUP(CONCATENATE($F2990," ",$G2990),AllocFactorMatrix,(AD$4+1),FALSE)*$E2991</f>
        <v>7.7664172713228119</v>
      </c>
    </row>
    <row r="2991" spans="1:30" s="51" customFormat="1" collapsed="1">
      <c r="A2991" s="56"/>
      <c r="B2991" s="111"/>
      <c r="C2991" s="55"/>
      <c r="D2991" s="98" t="s">
        <v>470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4283</v>
      </c>
      <c r="I2991" s="54">
        <f ca="1">VLOOKUP(CONCATENATE($F2991," ",$G2991),AllocFactorMatrix,(I$4+1),FALSE)*$E2991</f>
        <v>2372.1350266996874</v>
      </c>
      <c r="J2991" s="54">
        <f ca="1">VLOOKUP(CONCATENATE($F2991," ",$G2991),AllocFactorMatrix,(J$4+1),FALSE)*$E2991</f>
        <v>137.16495701386245</v>
      </c>
      <c r="K2991" s="54">
        <f ca="1">VLOOKUP(CONCATENATE($F2991," ",$G2991),AllocFactorMatrix,(K$4+1),FALSE)*$E2991</f>
        <v>400.40075423073773</v>
      </c>
      <c r="L2991" s="54">
        <f ca="1">VLOOKUP(CONCATENATE($F2991," ",$G2991),AllocFactorMatrix,(L$4+1),FALSE)*$E2991</f>
        <v>13.195449804780505</v>
      </c>
      <c r="M2991" s="54">
        <f ca="1">VLOOKUP(CONCATENATE($F2991," ",$G2991),AllocFactorMatrix,(M$4+1),FALSE)*$E2991</f>
        <v>1.1287855180720812</v>
      </c>
      <c r="N2991" s="54">
        <f t="shared" ca="1" si="1484"/>
        <v>414.72498955359032</v>
      </c>
      <c r="O2991" s="54">
        <f ca="1">VLOOKUP(CONCATENATE($F2991," ",$G2991),AllocFactorMatrix,(O$4+1),FALSE)*$E2991</f>
        <v>293.74047526907447</v>
      </c>
      <c r="P2991" s="54">
        <f ca="1">VLOOKUP(CONCATENATE($F2991," ",$G2991),AllocFactorMatrix,(P$4+1),FALSE)*$E2991</f>
        <v>49.100351116957206</v>
      </c>
      <c r="Q2991" s="54">
        <f ca="1">VLOOKUP(CONCATENATE($F2991," ",$G2991),AllocFactorMatrix,(Q$4+1),FALSE)*$E2991</f>
        <v>17.253779472467638</v>
      </c>
      <c r="R2991" s="54">
        <f ca="1">VLOOKUP(CONCATENATE($F2991," ",$G2991),AllocFactorMatrix,(R$4+1),FALSE)*$E2991</f>
        <v>0.89550960483621289</v>
      </c>
      <c r="S2991" s="54">
        <f t="shared" ca="1" si="1492"/>
        <v>360.99011546333548</v>
      </c>
      <c r="T2991" s="54">
        <f ca="1">VLOOKUP(CONCATENATE($F2991," ",$G2991),AllocFactorMatrix,(T$4+1),FALSE)*$E2991</f>
        <v>10.010066772670086</v>
      </c>
      <c r="U2991" s="54">
        <f ca="1">VLOOKUP(CONCATENATE($F2991," ",$G2991),AllocFactorMatrix,(U$4+1),FALSE)*$E2991</f>
        <v>149.45311396650013</v>
      </c>
      <c r="V2991" s="54">
        <f ca="1">VLOOKUP(CONCATENATE($F2991," ",$G2991),AllocFactorMatrix,(V$4+1),FALSE)*$E2991</f>
        <v>572.41367216111826</v>
      </c>
      <c r="W2991" s="54">
        <f ca="1">VLOOKUP(CONCATENATE($F2991," ",$G2991),AllocFactorMatrix,(W$4+1),FALSE)*$E2991</f>
        <v>94.481576057037643</v>
      </c>
      <c r="X2991" s="54">
        <f t="shared" ca="1" si="1493"/>
        <v>826.35842895732605</v>
      </c>
      <c r="Y2991" s="54">
        <f ca="1">VLOOKUP(CONCATENATE($F2991," ",$G2991),AllocFactorMatrix,(Y$4+1),FALSE)*$E2991</f>
        <v>91.549451215337953</v>
      </c>
      <c r="Z2991" s="54">
        <f ca="1">VLOOKUP(CONCATENATE($F2991," ",$G2991),AllocFactorMatrix,(Z$4+1),FALSE)*$E2991</f>
        <v>1.3381399369912113</v>
      </c>
      <c r="AA2991" s="54">
        <f t="shared" ca="1" si="1485"/>
        <v>92.887591152329165</v>
      </c>
      <c r="AB2991" s="54">
        <f ca="1">VLOOKUP(CONCATENATE($F2991," ",$G2991),AllocFactorMatrix,(AB$4+1),FALSE)*$E2991</f>
        <v>1.1764900275393642</v>
      </c>
      <c r="AC2991" s="54">
        <f ca="1">VLOOKUP(CONCATENATE($F2991," ",$G2991),AllocFactorMatrix,(AC$4+1),FALSE)*$E2991</f>
        <v>68.845672709710641</v>
      </c>
      <c r="AD2991" s="54">
        <f ca="1">VLOOKUP(CONCATENATE($F2991," ",$G2991),AllocFactorMatrix,(AD$4+1),FALSE)*$E2991</f>
        <v>8.7167284226192265</v>
      </c>
    </row>
    <row r="2992" spans="1:30" s="51" customFormat="1" hidden="1" outlineLevel="1">
      <c r="A2992" s="56"/>
      <c r="B2992" s="111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-52957.999999999978</v>
      </c>
      <c r="I2992" s="54">
        <f>VLOOKUP(CONCATENATE($F2992," ",$G2992),AllocFactorMatrix,(I$4+1),FALSE)*$E2999</f>
        <v>-26086.210008616519</v>
      </c>
      <c r="J2992" s="54">
        <f>VLOOKUP(CONCATENATE($F2992," ",$G2992),AllocFactorMatrix,(J$4+1),FALSE)*$E2999</f>
        <v>-1289.5345725970558</v>
      </c>
      <c r="K2992" s="54">
        <f>VLOOKUP(CONCATENATE($F2992," ",$G2992),AllocFactorMatrix,(K$4+1),FALSE)*$E2999</f>
        <v>-4723.4912351840221</v>
      </c>
      <c r="L2992" s="54">
        <f>VLOOKUP(CONCATENATE($F2992," ",$G2992),AllocFactorMatrix,(L$4+1),FALSE)*$E2999</f>
        <v>-148.67873381099267</v>
      </c>
      <c r="M2992" s="54">
        <f>VLOOKUP(CONCATENATE($F2992," ",$G2992),AllocFactorMatrix,(M$4+1),FALSE)*$E2999</f>
        <v>-13.942615909765882</v>
      </c>
      <c r="N2992" s="54">
        <f t="shared" ref="N2992:N2999" si="1495">SUBTOTAL(9,K2992:M2992)</f>
        <v>-4886.1125849047803</v>
      </c>
      <c r="O2992" s="54">
        <f>VLOOKUP(CONCATENATE($F2992," ",$G2992),AllocFactorMatrix,(O$4+1),FALSE)*$E2999</f>
        <v>-3590.5881286403937</v>
      </c>
      <c r="P2992" s="54">
        <f>VLOOKUP(CONCATENATE($F2992," ",$G2992),AllocFactorMatrix,(P$4+1),FALSE)*$E2999</f>
        <v>-669.03117637410639</v>
      </c>
      <c r="Q2992" s="54">
        <f>VLOOKUP(CONCATENATE($F2992," ",$G2992),AllocFactorMatrix,(Q$4+1),FALSE)*$E2999</f>
        <v>-302.32273124263338</v>
      </c>
      <c r="R2992" s="54">
        <f>VLOOKUP(CONCATENATE($F2992," ",$G2992),AllocFactorMatrix,(R$4+1),FALSE)*$E2999</f>
        <v>-13.595115284918881</v>
      </c>
      <c r="S2992" s="54">
        <f>SUBTOTAL(9,O2992:R2992)</f>
        <v>-4575.5371515420529</v>
      </c>
      <c r="T2992" s="54">
        <f>VLOOKUP(CONCATENATE($F2992," ",$G2992),AllocFactorMatrix,(T$4+1),FALSE)*$E2999</f>
        <v>-125.42844004598456</v>
      </c>
      <c r="U2992" s="54">
        <f>VLOOKUP(CONCATENATE($F2992," ",$G2992),AllocFactorMatrix,(U$4+1),FALSE)*$E2999</f>
        <v>-2052.615050623765</v>
      </c>
      <c r="V2992" s="54">
        <f>VLOOKUP(CONCATENATE($F2992," ",$G2992),AllocFactorMatrix,(V$4+1),FALSE)*$E2999</f>
        <v>-10848.128217835929</v>
      </c>
      <c r="W2992" s="54">
        <f>VLOOKUP(CONCATENATE($F2992," ",$G2992),AllocFactorMatrix,(W$4+1),FALSE)*$E2999</f>
        <v>-1958.9921564009619</v>
      </c>
      <c r="X2992" s="54">
        <f>SUBTOTAL(9,T2992:W2992)</f>
        <v>-14985.163864906641</v>
      </c>
      <c r="Y2992" s="54">
        <f>VLOOKUP(CONCATENATE($F2992," ",$G2992),AllocFactorMatrix,(Y$4+1),FALSE)*$E2999</f>
        <v>-1102.6639167583562</v>
      </c>
      <c r="Z2992" s="54">
        <f>VLOOKUP(CONCATENATE($F2992," ",$G2992),AllocFactorMatrix,(Z$4+1),FALSE)*$E2999</f>
        <v>-18.469199117232435</v>
      </c>
      <c r="AA2992" s="54">
        <f t="shared" ref="AA2992:AA2999" si="1496">SUBTOTAL(9,Y2992:Z2992)</f>
        <v>-1121.1331158755886</v>
      </c>
      <c r="AB2992" s="54">
        <f>VLOOKUP(CONCATENATE($F2992," ",$G2992),AllocFactorMatrix,(AB$4+1),FALSE)*$E2999</f>
        <v>-14.308701557348828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1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1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1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1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1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1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1"/>
      <c r="C2999" s="55"/>
      <c r="D2999" s="98" t="s">
        <v>471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-52957.999999999978</v>
      </c>
      <c r="I2999" s="54">
        <f>VLOOKUP(CONCATENATE($F2999," ",$G2999),AllocFactorMatrix,(I$4+1),FALSE)*$E2999</f>
        <v>-26086.210008616519</v>
      </c>
      <c r="J2999" s="54">
        <f>VLOOKUP(CONCATENATE($F2999," ",$G2999),AllocFactorMatrix,(J$4+1),FALSE)*$E2999</f>
        <v>-1289.5345725970558</v>
      </c>
      <c r="K2999" s="54">
        <f>VLOOKUP(CONCATENATE($F2999," ",$G2999),AllocFactorMatrix,(K$4+1),FALSE)*$E2999</f>
        <v>-4723.4912351840221</v>
      </c>
      <c r="L2999" s="54">
        <f>VLOOKUP(CONCATENATE($F2999," ",$G2999),AllocFactorMatrix,(L$4+1),FALSE)*$E2999</f>
        <v>-148.67873381099267</v>
      </c>
      <c r="M2999" s="54">
        <f>VLOOKUP(CONCATENATE($F2999," ",$G2999),AllocFactorMatrix,(M$4+1),FALSE)*$E2999</f>
        <v>-13.942615909765882</v>
      </c>
      <c r="N2999" s="54">
        <f t="shared" si="1495"/>
        <v>-4886.1125849047803</v>
      </c>
      <c r="O2999" s="54">
        <f>VLOOKUP(CONCATENATE($F2999," ",$G2999),AllocFactorMatrix,(O$4+1),FALSE)*$E2999</f>
        <v>-3590.5881286403937</v>
      </c>
      <c r="P2999" s="54">
        <f>VLOOKUP(CONCATENATE($F2999," ",$G2999),AllocFactorMatrix,(P$4+1),FALSE)*$E2999</f>
        <v>-669.03117637410639</v>
      </c>
      <c r="Q2999" s="54">
        <f>VLOOKUP(CONCATENATE($F2999," ",$G2999),AllocFactorMatrix,(Q$4+1),FALSE)*$E2999</f>
        <v>-302.32273124263338</v>
      </c>
      <c r="R2999" s="54">
        <f>VLOOKUP(CONCATENATE($F2999," ",$G2999),AllocFactorMatrix,(R$4+1),FALSE)*$E2999</f>
        <v>-13.595115284918881</v>
      </c>
      <c r="S2999" s="54">
        <f t="shared" si="1497"/>
        <v>-4575.5371515420529</v>
      </c>
      <c r="T2999" s="54">
        <f>VLOOKUP(CONCATENATE($F2999," ",$G2999),AllocFactorMatrix,(T$4+1),FALSE)*$E2999</f>
        <v>-125.42844004598456</v>
      </c>
      <c r="U2999" s="54">
        <f>VLOOKUP(CONCATENATE($F2999," ",$G2999),AllocFactorMatrix,(U$4+1),FALSE)*$E2999</f>
        <v>-2052.615050623765</v>
      </c>
      <c r="V2999" s="54">
        <f>VLOOKUP(CONCATENATE($F2999," ",$G2999),AllocFactorMatrix,(V$4+1),FALSE)*$E2999</f>
        <v>-10848.128217835929</v>
      </c>
      <c r="W2999" s="54">
        <f>VLOOKUP(CONCATENATE($F2999," ",$G2999),AllocFactorMatrix,(W$4+1),FALSE)*$E2999</f>
        <v>-1958.9921564009619</v>
      </c>
      <c r="X2999" s="54">
        <f t="shared" si="1498"/>
        <v>-14985.163864906641</v>
      </c>
      <c r="Y2999" s="54">
        <f>VLOOKUP(CONCATENATE($F2999," ",$G2999),AllocFactorMatrix,(Y$4+1),FALSE)*$E2999</f>
        <v>-1102.6639167583562</v>
      </c>
      <c r="Z2999" s="54">
        <f>VLOOKUP(CONCATENATE($F2999," ",$G2999),AllocFactorMatrix,(Z$4+1),FALSE)*$E2999</f>
        <v>-18.469199117232435</v>
      </c>
      <c r="AA2999" s="54">
        <f t="shared" si="1496"/>
        <v>-1121.1331158755886</v>
      </c>
      <c r="AB2999" s="54">
        <f>VLOOKUP(CONCATENATE($F2999," ",$G2999),AllocFactorMatrix,(AB$4+1),FALSE)*$E2999</f>
        <v>-14.308701557348828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1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-249700.99999999991</v>
      </c>
      <c r="I3000" s="54">
        <f>VLOOKUP(CONCATENATE($F3000," ",$G3000),AllocFactorMatrix,(I$4+1),FALSE)*$E3007</f>
        <v>-122998.46530007843</v>
      </c>
      <c r="J3000" s="54">
        <f>VLOOKUP(CONCATENATE($F3000," ",$G3000),AllocFactorMatrix,(J$4+1),FALSE)*$E3007</f>
        <v>-6080.2536408485485</v>
      </c>
      <c r="K3000" s="54">
        <f>VLOOKUP(CONCATENATE($F3000," ",$G3000),AllocFactorMatrix,(K$4+1),FALSE)*$E3007</f>
        <v>-22271.620622317412</v>
      </c>
      <c r="L3000" s="54">
        <f>VLOOKUP(CONCATENATE($F3000," ",$G3000),AllocFactorMatrix,(L$4+1),FALSE)*$E3007</f>
        <v>-701.03154407905652</v>
      </c>
      <c r="M3000" s="54">
        <f>VLOOKUP(CONCATENATE($F3000," ",$G3000),AllocFactorMatrix,(M$4+1),FALSE)*$E3007</f>
        <v>-65.740495020288733</v>
      </c>
      <c r="N3000" s="54">
        <f t="shared" si="1444"/>
        <v>-23038.392661416758</v>
      </c>
      <c r="O3000" s="54">
        <f>VLOOKUP(CONCATENATE($F3000," ",$G3000),AllocFactorMatrix,(O$4+1),FALSE)*$E3007</f>
        <v>-16929.896263258335</v>
      </c>
      <c r="P3000" s="54">
        <f>VLOOKUP(CONCATENATE($F3000," ",$G3000),AllocFactorMatrix,(P$4+1),FALSE)*$E3007</f>
        <v>-3154.5329085651033</v>
      </c>
      <c r="Q3000" s="54">
        <f>VLOOKUP(CONCATENATE($F3000," ",$G3000),AllocFactorMatrix,(Q$4+1),FALSE)*$E3007</f>
        <v>-1425.4746839762981</v>
      </c>
      <c r="R3000" s="54">
        <f>VLOOKUP(CONCATENATE($F3000," ",$G3000),AllocFactorMatrix,(R$4+1),FALSE)*$E3007</f>
        <v>-64.102003130018687</v>
      </c>
      <c r="S3000" s="54">
        <f>SUBTOTAL(9,O3000:R3000)</f>
        <v>-21574.005858929755</v>
      </c>
      <c r="T3000" s="54">
        <f>VLOOKUP(CONCATENATE($F3000," ",$G3000),AllocFactorMatrix,(T$4+1),FALSE)*$E3007</f>
        <v>-591.40463967525943</v>
      </c>
      <c r="U3000" s="54">
        <f>VLOOKUP(CONCATENATE($F3000," ",$G3000),AllocFactorMatrix,(U$4+1),FALSE)*$E3007</f>
        <v>-9678.2361636731894</v>
      </c>
      <c r="V3000" s="54">
        <f>VLOOKUP(CONCATENATE($F3000," ",$G3000),AllocFactorMatrix,(V$4+1),FALSE)*$E3007</f>
        <v>-51149.750068390975</v>
      </c>
      <c r="W3000" s="54">
        <f>VLOOKUP(CONCATENATE($F3000," ",$G3000),AllocFactorMatrix,(W$4+1),FALSE)*$E3007</f>
        <v>-9236.7970928939267</v>
      </c>
      <c r="X3000" s="54">
        <f>SUBTOTAL(9,T3000:W3000)</f>
        <v>-70656.187964633355</v>
      </c>
      <c r="Y3000" s="54">
        <f>VLOOKUP(CONCATENATE($F3000," ",$G3000),AllocFactorMatrix,(Y$4+1),FALSE)*$E3007</f>
        <v>-5199.1442780784455</v>
      </c>
      <c r="Z3000" s="54">
        <f>VLOOKUP(CONCATENATE($F3000," ",$G3000),AllocFactorMatrix,(Z$4+1),FALSE)*$E3007</f>
        <v>-87.083679307603319</v>
      </c>
      <c r="AA3000" s="54">
        <f t="shared" si="1445"/>
        <v>-5286.2279573860487</v>
      </c>
      <c r="AB3000" s="54">
        <f>VLOOKUP(CONCATENATE($F3000," ",$G3000),AllocFactorMatrix,(AB$4+1),FALSE)*$E3007</f>
        <v>-67.466616707042547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1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1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1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1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1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1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1"/>
      <c r="C3007" s="55"/>
      <c r="D3007" s="98" t="s">
        <v>472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-249700.99999999991</v>
      </c>
      <c r="I3007" s="54">
        <f>VLOOKUP(CONCATENATE($F3007," ",$G3007),AllocFactorMatrix,(I$4+1),FALSE)*$E3007</f>
        <v>-122998.46530007843</v>
      </c>
      <c r="J3007" s="54">
        <f>VLOOKUP(CONCATENATE($F3007," ",$G3007),AllocFactorMatrix,(J$4+1),FALSE)*$E3007</f>
        <v>-6080.2536408485485</v>
      </c>
      <c r="K3007" s="54">
        <f>VLOOKUP(CONCATENATE($F3007," ",$G3007),AllocFactorMatrix,(K$4+1),FALSE)*$E3007</f>
        <v>-22271.620622317412</v>
      </c>
      <c r="L3007" s="54">
        <f>VLOOKUP(CONCATENATE($F3007," ",$G3007),AllocFactorMatrix,(L$4+1),FALSE)*$E3007</f>
        <v>-701.03154407905652</v>
      </c>
      <c r="M3007" s="54">
        <f>VLOOKUP(CONCATENATE($F3007," ",$G3007),AllocFactorMatrix,(M$4+1),FALSE)*$E3007</f>
        <v>-65.740495020288733</v>
      </c>
      <c r="N3007" s="54">
        <f t="shared" si="1444"/>
        <v>-23038.392661416758</v>
      </c>
      <c r="O3007" s="54">
        <f>VLOOKUP(CONCATENATE($F3007," ",$G3007),AllocFactorMatrix,(O$4+1),FALSE)*$E3007</f>
        <v>-16929.896263258335</v>
      </c>
      <c r="P3007" s="54">
        <f>VLOOKUP(CONCATENATE($F3007," ",$G3007),AllocFactorMatrix,(P$4+1),FALSE)*$E3007</f>
        <v>-3154.5329085651033</v>
      </c>
      <c r="Q3007" s="54">
        <f>VLOOKUP(CONCATENATE($F3007," ",$G3007),AllocFactorMatrix,(Q$4+1),FALSE)*$E3007</f>
        <v>-1425.4746839762981</v>
      </c>
      <c r="R3007" s="54">
        <f>VLOOKUP(CONCATENATE($F3007," ",$G3007),AllocFactorMatrix,(R$4+1),FALSE)*$E3007</f>
        <v>-64.102003130018687</v>
      </c>
      <c r="S3007" s="54">
        <f t="shared" si="1499"/>
        <v>-21574.005858929755</v>
      </c>
      <c r="T3007" s="54">
        <f>VLOOKUP(CONCATENATE($F3007," ",$G3007),AllocFactorMatrix,(T$4+1),FALSE)*$E3007</f>
        <v>-591.40463967525943</v>
      </c>
      <c r="U3007" s="54">
        <f>VLOOKUP(CONCATENATE($F3007," ",$G3007),AllocFactorMatrix,(U$4+1),FALSE)*$E3007</f>
        <v>-9678.2361636731894</v>
      </c>
      <c r="V3007" s="54">
        <f>VLOOKUP(CONCATENATE($F3007," ",$G3007),AllocFactorMatrix,(V$4+1),FALSE)*$E3007</f>
        <v>-51149.750068390975</v>
      </c>
      <c r="W3007" s="54">
        <f>VLOOKUP(CONCATENATE($F3007," ",$G3007),AllocFactorMatrix,(W$4+1),FALSE)*$E3007</f>
        <v>-9236.7970928939267</v>
      </c>
      <c r="X3007" s="54">
        <f t="shared" si="1500"/>
        <v>-70656.187964633355</v>
      </c>
      <c r="Y3007" s="54">
        <f>VLOOKUP(CONCATENATE($F3007," ",$G3007),AllocFactorMatrix,(Y$4+1),FALSE)*$E3007</f>
        <v>-5199.1442780784455</v>
      </c>
      <c r="Z3007" s="54">
        <f>VLOOKUP(CONCATENATE($F3007," ",$G3007),AllocFactorMatrix,(Z$4+1),FALSE)*$E3007</f>
        <v>-87.083679307603319</v>
      </c>
      <c r="AA3007" s="54">
        <f t="shared" si="1445"/>
        <v>-5286.2279573860487</v>
      </c>
      <c r="AB3007" s="54">
        <f>VLOOKUP(CONCATENATE($F3007," ",$G3007),AllocFactorMatrix,(AB$4+1),FALSE)*$E3007</f>
        <v>-67.466616707042547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1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-347889.99999999988</v>
      </c>
      <c r="I3008" s="54">
        <f>VLOOKUP(CONCATENATE($F3008," ",$G3008),AllocFactorMatrix,(I$4+1),FALSE)*$E3015</f>
        <v>-171364.69655005101</v>
      </c>
      <c r="J3008" s="54">
        <f>VLOOKUP(CONCATENATE($F3008," ",$G3008),AllocFactorMatrix,(J$4+1),FALSE)*$E3015</f>
        <v>-8471.1692749120011</v>
      </c>
      <c r="K3008" s="54">
        <f>VLOOKUP(CONCATENATE($F3008," ",$G3008),AllocFactorMatrix,(K$4+1),FALSE)*$E3015</f>
        <v>-31029.407564639328</v>
      </c>
      <c r="L3008" s="54">
        <f>VLOOKUP(CONCATENATE($F3008," ",$G3008),AllocFactorMatrix,(L$4+1),FALSE)*$E3015</f>
        <v>-976.695583396394</v>
      </c>
      <c r="M3008" s="54">
        <f>VLOOKUP(CONCATENATE($F3008," ",$G3008),AllocFactorMatrix,(M$4+1),FALSE)*$E3015</f>
        <v>-91.591386548745291</v>
      </c>
      <c r="N3008" s="54">
        <f t="shared" ref="N3008:N3015" si="1502">SUBTOTAL(9,K3008:M3008)</f>
        <v>-32097.694534584469</v>
      </c>
      <c r="O3008" s="54">
        <f>VLOOKUP(CONCATENATE($F3008," ",$G3008),AllocFactorMatrix,(O$4+1),FALSE)*$E3015</f>
        <v>-23587.176707441871</v>
      </c>
      <c r="P3008" s="54">
        <f>VLOOKUP(CONCATENATE($F3008," ",$G3008),AllocFactorMatrix,(P$4+1),FALSE)*$E3015</f>
        <v>-4394.9782081798385</v>
      </c>
      <c r="Q3008" s="54">
        <f>VLOOKUP(CONCATENATE($F3008," ",$G3008),AllocFactorMatrix,(Q$4+1),FALSE)*$E3015</f>
        <v>-1986.0088177801226</v>
      </c>
      <c r="R3008" s="54">
        <f>VLOOKUP(CONCATENATE($F3008," ",$G3008),AllocFactorMatrix,(R$4+1),FALSE)*$E3015</f>
        <v>-89.308596557091079</v>
      </c>
      <c r="S3008" s="54">
        <f>SUBTOTAL(9,O3008:R3008)</f>
        <v>-30057.47232995892</v>
      </c>
      <c r="T3008" s="54">
        <f>VLOOKUP(CONCATENATE($F3008," ",$G3008),AllocFactorMatrix,(T$4+1),FALSE)*$E3015</f>
        <v>-823.96049714108472</v>
      </c>
      <c r="U3008" s="54">
        <f>VLOOKUP(CONCATENATE($F3008," ",$G3008),AllocFactorMatrix,(U$4+1),FALSE)*$E3015</f>
        <v>-13483.973147805838</v>
      </c>
      <c r="V3008" s="54">
        <f>VLOOKUP(CONCATENATE($F3008," ",$G3008),AllocFactorMatrix,(V$4+1),FALSE)*$E3015</f>
        <v>-71263.176964820072</v>
      </c>
      <c r="W3008" s="54">
        <f>VLOOKUP(CONCATENATE($F3008," ",$G3008),AllocFactorMatrix,(W$4+1),FALSE)*$E3015</f>
        <v>-12868.948625143144</v>
      </c>
      <c r="X3008" s="54">
        <f>SUBTOTAL(9,T3008:W3008)</f>
        <v>-98440.05923491015</v>
      </c>
      <c r="Y3008" s="54">
        <f>VLOOKUP(CONCATENATE($F3008," ",$G3008),AllocFactorMatrix,(Y$4+1),FALSE)*$E3015</f>
        <v>-7243.5845387111403</v>
      </c>
      <c r="Z3008" s="54">
        <f>VLOOKUP(CONCATENATE($F3008," ",$G3008),AllocFactorMatrix,(Z$4+1),FALSE)*$E3015</f>
        <v>-121.3272721948335</v>
      </c>
      <c r="AA3008" s="54">
        <f t="shared" ref="AA3008:AA3015" si="1503">SUBTOTAL(9,Y3008:Z3008)</f>
        <v>-7364.9118109059737</v>
      </c>
      <c r="AB3008" s="54">
        <f>VLOOKUP(CONCATENATE($F3008," ",$G3008),AllocFactorMatrix,(AB$4+1),FALSE)*$E3015</f>
        <v>-93.996264677406316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1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1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1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1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1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1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1"/>
      <c r="C3015" s="55"/>
      <c r="D3015" s="98" t="s">
        <v>473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-347889.99999999988</v>
      </c>
      <c r="I3015" s="54">
        <f>VLOOKUP(CONCATENATE($F3015," ",$G3015),AllocFactorMatrix,(I$4+1),FALSE)*$E3015</f>
        <v>-171364.69655005101</v>
      </c>
      <c r="J3015" s="54">
        <f>VLOOKUP(CONCATENATE($F3015," ",$G3015),AllocFactorMatrix,(J$4+1),FALSE)*$E3015</f>
        <v>-8471.1692749120011</v>
      </c>
      <c r="K3015" s="54">
        <f>VLOOKUP(CONCATENATE($F3015," ",$G3015),AllocFactorMatrix,(K$4+1),FALSE)*$E3015</f>
        <v>-31029.407564639328</v>
      </c>
      <c r="L3015" s="54">
        <f>VLOOKUP(CONCATENATE($F3015," ",$G3015),AllocFactorMatrix,(L$4+1),FALSE)*$E3015</f>
        <v>-976.695583396394</v>
      </c>
      <c r="M3015" s="54">
        <f>VLOOKUP(CONCATENATE($F3015," ",$G3015),AllocFactorMatrix,(M$4+1),FALSE)*$E3015</f>
        <v>-91.591386548745291</v>
      </c>
      <c r="N3015" s="54">
        <f t="shared" si="1502"/>
        <v>-32097.694534584469</v>
      </c>
      <c r="O3015" s="54">
        <f>VLOOKUP(CONCATENATE($F3015," ",$G3015),AllocFactorMatrix,(O$4+1),FALSE)*$E3015</f>
        <v>-23587.176707441871</v>
      </c>
      <c r="P3015" s="54">
        <f>VLOOKUP(CONCATENATE($F3015," ",$G3015),AllocFactorMatrix,(P$4+1),FALSE)*$E3015</f>
        <v>-4394.9782081798385</v>
      </c>
      <c r="Q3015" s="54">
        <f>VLOOKUP(CONCATENATE($F3015," ",$G3015),AllocFactorMatrix,(Q$4+1),FALSE)*$E3015</f>
        <v>-1986.0088177801226</v>
      </c>
      <c r="R3015" s="54">
        <f>VLOOKUP(CONCATENATE($F3015," ",$G3015),AllocFactorMatrix,(R$4+1),FALSE)*$E3015</f>
        <v>-89.308596557091079</v>
      </c>
      <c r="S3015" s="54">
        <f t="shared" si="1504"/>
        <v>-30057.47232995892</v>
      </c>
      <c r="T3015" s="54">
        <f>VLOOKUP(CONCATENATE($F3015," ",$G3015),AllocFactorMatrix,(T$4+1),FALSE)*$E3015</f>
        <v>-823.96049714108472</v>
      </c>
      <c r="U3015" s="54">
        <f>VLOOKUP(CONCATENATE($F3015," ",$G3015),AllocFactorMatrix,(U$4+1),FALSE)*$E3015</f>
        <v>-13483.973147805838</v>
      </c>
      <c r="V3015" s="54">
        <f>VLOOKUP(CONCATENATE($F3015," ",$G3015),AllocFactorMatrix,(V$4+1),FALSE)*$E3015</f>
        <v>-71263.176964820072</v>
      </c>
      <c r="W3015" s="54">
        <f>VLOOKUP(CONCATENATE($F3015," ",$G3015),AllocFactorMatrix,(W$4+1),FALSE)*$E3015</f>
        <v>-12868.948625143144</v>
      </c>
      <c r="X3015" s="54">
        <f t="shared" si="1505"/>
        <v>-98440.05923491015</v>
      </c>
      <c r="Y3015" s="54">
        <f>VLOOKUP(CONCATENATE($F3015," ",$G3015),AllocFactorMatrix,(Y$4+1),FALSE)*$E3015</f>
        <v>-7243.5845387111403</v>
      </c>
      <c r="Z3015" s="54">
        <f>VLOOKUP(CONCATENATE($F3015," ",$G3015),AllocFactorMatrix,(Z$4+1),FALSE)*$E3015</f>
        <v>-121.3272721948335</v>
      </c>
      <c r="AA3015" s="54">
        <f t="shared" si="1503"/>
        <v>-7364.9118109059737</v>
      </c>
      <c r="AB3015" s="54">
        <f>VLOOKUP(CONCATENATE($F3015," ",$G3015),AllocFactorMatrix,(AB$4+1),FALSE)*$E3015</f>
        <v>-93.996264677406316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1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-341289.99999999988</v>
      </c>
      <c r="I3016" s="54">
        <f>VLOOKUP(CONCATENATE($F3016," ",$G3016),AllocFactorMatrix,(I$4+1),FALSE)*$E3023</f>
        <v>-168113.64881303546</v>
      </c>
      <c r="J3016" s="54">
        <f>VLOOKUP(CONCATENATE($F3016," ",$G3016),AllocFactorMatrix,(J$4+1),FALSE)*$E3023</f>
        <v>-8310.4583685495891</v>
      </c>
      <c r="K3016" s="54">
        <f>VLOOKUP(CONCATENATE($F3016," ",$G3016),AllocFactorMatrix,(K$4+1),FALSE)*$E3023</f>
        <v>-30440.732725102062</v>
      </c>
      <c r="L3016" s="54">
        <f>VLOOKUP(CONCATENATE($F3016," ",$G3016),AllocFactorMatrix,(L$4+1),FALSE)*$E3023</f>
        <v>-958.16618947758002</v>
      </c>
      <c r="M3016" s="54">
        <f>VLOOKUP(CONCATENATE($F3016," ",$G3016),AllocFactorMatrix,(M$4+1),FALSE)*$E3023</f>
        <v>-89.853759277993845</v>
      </c>
      <c r="N3016" s="54">
        <f t="shared" si="1444"/>
        <v>-31488.752673857634</v>
      </c>
      <c r="O3016" s="54">
        <f>VLOOKUP(CONCATENATE($F3016," ",$G3016),AllocFactorMatrix,(O$4+1),FALSE)*$E3023</f>
        <v>-23139.692254686357</v>
      </c>
      <c r="P3016" s="54">
        <f>VLOOKUP(CONCATENATE($F3016," ",$G3016),AllocFactorMatrix,(P$4+1),FALSE)*$E3023</f>
        <v>-4311.5988176426372</v>
      </c>
      <c r="Q3016" s="54">
        <f>VLOOKUP(CONCATENATE($F3016," ",$G3016),AllocFactorMatrix,(Q$4+1),FALSE)*$E3023</f>
        <v>-1948.3312237206533</v>
      </c>
      <c r="R3016" s="54">
        <f>VLOOKUP(CONCATENATE($F3016," ",$G3016),AllocFactorMatrix,(R$4+1),FALSE)*$E3023</f>
        <v>-87.614277268589547</v>
      </c>
      <c r="S3016" s="54">
        <f>SUBTOTAL(9,O3016:R3016)</f>
        <v>-29487.236573318234</v>
      </c>
      <c r="T3016" s="54">
        <f>VLOOKUP(CONCATENATE($F3016," ",$G3016),AllocFactorMatrix,(T$4+1),FALSE)*$E3023</f>
        <v>-808.32871904705746</v>
      </c>
      <c r="U3016" s="54">
        <f>VLOOKUP(CONCATENATE($F3016," ",$G3016),AllocFactorMatrix,(U$4+1),FALSE)*$E3023</f>
        <v>-13228.161762668242</v>
      </c>
      <c r="V3016" s="54">
        <f>VLOOKUP(CONCATENATE($F3016," ",$G3016),AllocFactorMatrix,(V$4+1),FALSE)*$E3023</f>
        <v>-69911.206606465959</v>
      </c>
      <c r="W3016" s="54">
        <f>VLOOKUP(CONCATENATE($F3016," ",$G3016),AllocFactorMatrix,(W$4+1),FALSE)*$E3023</f>
        <v>-12624.805186337933</v>
      </c>
      <c r="X3016" s="54">
        <f>SUBTOTAL(9,T3016:W3016)</f>
        <v>-96572.502274519196</v>
      </c>
      <c r="Y3016" s="54">
        <f>VLOOKUP(CONCATENATE($F3016," ",$G3016),AllocFactorMatrix,(Y$4+1),FALSE)*$E3023</f>
        <v>-7106.1627733384839</v>
      </c>
      <c r="Z3016" s="54">
        <f>VLOOKUP(CONCATENATE($F3016," ",$G3016),AllocFactorMatrix,(Z$4+1),FALSE)*$E3023</f>
        <v>-119.02551015371159</v>
      </c>
      <c r="AA3016" s="54">
        <f t="shared" si="1445"/>
        <v>-7225.1882834921953</v>
      </c>
      <c r="AB3016" s="54">
        <f>VLOOKUP(CONCATENATE($F3016," ",$G3016),AllocFactorMatrix,(AB$4+1),FALSE)*$E3023</f>
        <v>-92.213013227606424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1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1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1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1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1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1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1"/>
      <c r="C3023" s="55"/>
      <c r="D3023" s="98" t="s">
        <v>474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-341289.99999999988</v>
      </c>
      <c r="I3023" s="54">
        <f>VLOOKUP(CONCATENATE($F3023," ",$G3023),AllocFactorMatrix,(I$4+1),FALSE)*$E3023</f>
        <v>-168113.64881303546</v>
      </c>
      <c r="J3023" s="54">
        <f>VLOOKUP(CONCATENATE($F3023," ",$G3023),AllocFactorMatrix,(J$4+1),FALSE)*$E3023</f>
        <v>-8310.4583685495891</v>
      </c>
      <c r="K3023" s="54">
        <f>VLOOKUP(CONCATENATE($F3023," ",$G3023),AllocFactorMatrix,(K$4+1),FALSE)*$E3023</f>
        <v>-30440.732725102062</v>
      </c>
      <c r="L3023" s="54">
        <f>VLOOKUP(CONCATENATE($F3023," ",$G3023),AllocFactorMatrix,(L$4+1),FALSE)*$E3023</f>
        <v>-958.16618947758002</v>
      </c>
      <c r="M3023" s="54">
        <f>VLOOKUP(CONCATENATE($F3023," ",$G3023),AllocFactorMatrix,(M$4+1),FALSE)*$E3023</f>
        <v>-89.853759277993845</v>
      </c>
      <c r="N3023" s="54">
        <f t="shared" si="1444"/>
        <v>-31488.752673857634</v>
      </c>
      <c r="O3023" s="54">
        <f>VLOOKUP(CONCATENATE($F3023," ",$G3023),AllocFactorMatrix,(O$4+1),FALSE)*$E3023</f>
        <v>-23139.692254686357</v>
      </c>
      <c r="P3023" s="54">
        <f>VLOOKUP(CONCATENATE($F3023," ",$G3023),AllocFactorMatrix,(P$4+1),FALSE)*$E3023</f>
        <v>-4311.5988176426372</v>
      </c>
      <c r="Q3023" s="54">
        <f>VLOOKUP(CONCATENATE($F3023," ",$G3023),AllocFactorMatrix,(Q$4+1),FALSE)*$E3023</f>
        <v>-1948.3312237206533</v>
      </c>
      <c r="R3023" s="54">
        <f>VLOOKUP(CONCATENATE($F3023," ",$G3023),AllocFactorMatrix,(R$4+1),FALSE)*$E3023</f>
        <v>-87.614277268589547</v>
      </c>
      <c r="S3023" s="54">
        <f t="shared" si="1506"/>
        <v>-29487.236573318234</v>
      </c>
      <c r="T3023" s="54">
        <f>VLOOKUP(CONCATENATE($F3023," ",$G3023),AllocFactorMatrix,(T$4+1),FALSE)*$E3023</f>
        <v>-808.32871904705746</v>
      </c>
      <c r="U3023" s="54">
        <f>VLOOKUP(CONCATENATE($F3023," ",$G3023),AllocFactorMatrix,(U$4+1),FALSE)*$E3023</f>
        <v>-13228.161762668242</v>
      </c>
      <c r="V3023" s="54">
        <f>VLOOKUP(CONCATENATE($F3023," ",$G3023),AllocFactorMatrix,(V$4+1),FALSE)*$E3023</f>
        <v>-69911.206606465959</v>
      </c>
      <c r="W3023" s="54">
        <f>VLOOKUP(CONCATENATE($F3023," ",$G3023),AllocFactorMatrix,(W$4+1),FALSE)*$E3023</f>
        <v>-12624.805186337933</v>
      </c>
      <c r="X3023" s="54">
        <f t="shared" si="1507"/>
        <v>-96572.502274519196</v>
      </c>
      <c r="Y3023" s="54">
        <f>VLOOKUP(CONCATENATE($F3023," ",$G3023),AllocFactorMatrix,(Y$4+1),FALSE)*$E3023</f>
        <v>-7106.1627733384839</v>
      </c>
      <c r="Z3023" s="54">
        <f>VLOOKUP(CONCATENATE($F3023," ",$G3023),AllocFactorMatrix,(Z$4+1),FALSE)*$E3023</f>
        <v>-119.02551015371159</v>
      </c>
      <c r="AA3023" s="54">
        <f t="shared" si="1445"/>
        <v>-7225.1882834921953</v>
      </c>
      <c r="AB3023" s="54">
        <f>VLOOKUP(CONCATENATE($F3023," ",$G3023),AllocFactorMatrix,(AB$4+1),FALSE)*$E3023</f>
        <v>-92.213013227606424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718798.99999999977</v>
      </c>
      <c r="I3024" s="5">
        <f>VLOOKUP(CONCATENATE($F3024," ",$G3024),AllocFactorMatrix,(I$4+1),FALSE)*$E3031</f>
        <v>354068.16095742938</v>
      </c>
      <c r="J3024" s="5">
        <f>VLOOKUP(CONCATENATE($F3024," ",$G3024),AllocFactorMatrix,(J$4+1),FALSE)*$E3031</f>
        <v>17502.854360968904</v>
      </c>
      <c r="K3024" s="5">
        <f>VLOOKUP(CONCATENATE($F3024," ",$G3024),AllocFactorMatrix,(K$4+1),FALSE)*$E3031</f>
        <v>64111.952421901136</v>
      </c>
      <c r="L3024" s="5">
        <f>VLOOKUP(CONCATENATE($F3024," ",$G3024),AllocFactorMatrix,(L$4+1),FALSE)*$E3031</f>
        <v>2018.0166393105426</v>
      </c>
      <c r="M3024" s="5">
        <f>VLOOKUP(CONCATENATE($F3024," ",$G3024),AllocFactorMatrix,(M$4+1),FALSE)*$E3031</f>
        <v>189.24314311952503</v>
      </c>
      <c r="N3024" s="5">
        <f t="shared" ref="N3024:N3031" si="1509">SUBTOTAL(9,K3024:M3024)</f>
        <v>66319.212204331212</v>
      </c>
      <c r="O3024" s="5">
        <f>VLOOKUP(CONCATENATE($F3024," ",$G3024),AllocFactorMatrix,(O$4+1),FALSE)*$E3031</f>
        <v>48735.057144880593</v>
      </c>
      <c r="P3024" s="5">
        <f>VLOOKUP(CONCATENATE($F3024," ",$G3024),AllocFactorMatrix,(P$4+1),FALSE)*$E3031</f>
        <v>9080.7609907196511</v>
      </c>
      <c r="Q3024" s="5">
        <f>VLOOKUP(CONCATENATE($F3024," ",$G3024),AllocFactorMatrix,(Q$4+1),FALSE)*$E3031</f>
        <v>4103.4268079322037</v>
      </c>
      <c r="R3024" s="5">
        <f>VLOOKUP(CONCATENATE($F3024," ",$G3024),AllocFactorMatrix,(R$4+1),FALSE)*$E3031</f>
        <v>184.52651670539686</v>
      </c>
      <c r="S3024" s="5">
        <f>SUBTOTAL(9,O3024:R3024)</f>
        <v>62103.771460237847</v>
      </c>
      <c r="T3024" s="5">
        <f>VLOOKUP(CONCATENATE($F3024," ",$G3024),AllocFactorMatrix,(T$4+1),FALSE)*$E3031</f>
        <v>1702.4403730619292</v>
      </c>
      <c r="U3024" s="5">
        <f>VLOOKUP(CONCATENATE($F3024," ",$G3024),AllocFactorMatrix,(U$4+1),FALSE)*$E3031</f>
        <v>27860.146640230214</v>
      </c>
      <c r="V3024" s="5">
        <f>VLOOKUP(CONCATENATE($F3024," ",$G3024),AllocFactorMatrix,(V$4+1),FALSE)*$E3031</f>
        <v>147241.65782039065</v>
      </c>
      <c r="W3024" s="5">
        <f>VLOOKUP(CONCATENATE($F3024," ",$G3024),AllocFactorMatrix,(W$4+1),FALSE)*$E3031</f>
        <v>26589.402980264644</v>
      </c>
      <c r="X3024" s="5">
        <f>SUBTOTAL(9,T3024:W3024)</f>
        <v>203393.64781394746</v>
      </c>
      <c r="Y3024" s="5">
        <f>VLOOKUP(CONCATENATE($F3024," ",$G3024),AllocFactorMatrix,(Y$4+1),FALSE)*$E3031</f>
        <v>14966.458716378824</v>
      </c>
      <c r="Z3024" s="5">
        <f>VLOOKUP(CONCATENATE($F3024," ",$G3024),AllocFactorMatrix,(Z$4+1),FALSE)*$E3031</f>
        <v>250.68246263581628</v>
      </c>
      <c r="AA3024" s="5">
        <f t="shared" ref="AA3024:AA3031" si="1510">SUBTOTAL(9,Y3024:Z3024)</f>
        <v>15217.141179014639</v>
      </c>
      <c r="AB3024" s="5">
        <f>VLOOKUP(CONCATENATE($F3024," ",$G3024),AllocFactorMatrix,(AB$4+1),FALSE)*$E3031</f>
        <v>194.21202407041014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8" t="s">
        <v>475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718798.99999999977</v>
      </c>
      <c r="I3031" s="5">
        <f>VLOOKUP(CONCATENATE($F3031," ",$G3031),AllocFactorMatrix,(I$4+1),FALSE)*$E3031</f>
        <v>354068.16095742938</v>
      </c>
      <c r="J3031" s="5">
        <f>VLOOKUP(CONCATENATE($F3031," ",$G3031),AllocFactorMatrix,(J$4+1),FALSE)*$E3031</f>
        <v>17502.854360968904</v>
      </c>
      <c r="K3031" s="5">
        <f>VLOOKUP(CONCATENATE($F3031," ",$G3031),AllocFactorMatrix,(K$4+1),FALSE)*$E3031</f>
        <v>64111.952421901136</v>
      </c>
      <c r="L3031" s="5">
        <f>VLOOKUP(CONCATENATE($F3031," ",$G3031),AllocFactorMatrix,(L$4+1),FALSE)*$E3031</f>
        <v>2018.0166393105426</v>
      </c>
      <c r="M3031" s="5">
        <f>VLOOKUP(CONCATENATE($F3031," ",$G3031),AllocFactorMatrix,(M$4+1),FALSE)*$E3031</f>
        <v>189.24314311952503</v>
      </c>
      <c r="N3031" s="5">
        <f t="shared" si="1509"/>
        <v>66319.212204331212</v>
      </c>
      <c r="O3031" s="5">
        <f>VLOOKUP(CONCATENATE($F3031," ",$G3031),AllocFactorMatrix,(O$4+1),FALSE)*$E3031</f>
        <v>48735.057144880593</v>
      </c>
      <c r="P3031" s="5">
        <f>VLOOKUP(CONCATENATE($F3031," ",$G3031),AllocFactorMatrix,(P$4+1),FALSE)*$E3031</f>
        <v>9080.7609907196511</v>
      </c>
      <c r="Q3031" s="5">
        <f>VLOOKUP(CONCATENATE($F3031," ",$G3031),AllocFactorMatrix,(Q$4+1),FALSE)*$E3031</f>
        <v>4103.4268079322037</v>
      </c>
      <c r="R3031" s="5">
        <f>VLOOKUP(CONCATENATE($F3031," ",$G3031),AllocFactorMatrix,(R$4+1),FALSE)*$E3031</f>
        <v>184.52651670539686</v>
      </c>
      <c r="S3031" s="5">
        <f t="shared" si="1511"/>
        <v>62103.771460237847</v>
      </c>
      <c r="T3031" s="5">
        <f>VLOOKUP(CONCATENATE($F3031," ",$G3031),AllocFactorMatrix,(T$4+1),FALSE)*$E3031</f>
        <v>1702.4403730619292</v>
      </c>
      <c r="U3031" s="5">
        <f>VLOOKUP(CONCATENATE($F3031," ",$G3031),AllocFactorMatrix,(U$4+1),FALSE)*$E3031</f>
        <v>27860.146640230214</v>
      </c>
      <c r="V3031" s="5">
        <f>VLOOKUP(CONCATENATE($F3031," ",$G3031),AllocFactorMatrix,(V$4+1),FALSE)*$E3031</f>
        <v>147241.65782039065</v>
      </c>
      <c r="W3031" s="5">
        <f>VLOOKUP(CONCATENATE($F3031," ",$G3031),AllocFactorMatrix,(W$4+1),FALSE)*$E3031</f>
        <v>26589.402980264644</v>
      </c>
      <c r="X3031" s="5">
        <f t="shared" si="1512"/>
        <v>203393.64781394746</v>
      </c>
      <c r="Y3031" s="5">
        <f>VLOOKUP(CONCATENATE($F3031," ",$G3031),AllocFactorMatrix,(Y$4+1),FALSE)*$E3031</f>
        <v>14966.458716378824</v>
      </c>
      <c r="Z3031" s="5">
        <f>VLOOKUP(CONCATENATE($F3031," ",$G3031),AllocFactorMatrix,(Z$4+1),FALSE)*$E3031</f>
        <v>250.68246263581628</v>
      </c>
      <c r="AA3031" s="5">
        <f t="shared" si="1510"/>
        <v>15217.141179014639</v>
      </c>
      <c r="AB3031" s="5">
        <f>VLOOKUP(CONCATENATE($F3031," ",$G3031),AllocFactorMatrix,(AB$4+1),FALSE)*$E3031</f>
        <v>194.21202407041014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12766.370658439551</v>
      </c>
      <c r="I3032" s="5">
        <f ca="1">VLOOKUP(CONCATENATE($F3032," ",$G3032),AllocFactorMatrix,(I$4+1),FALSE)*$E3039</f>
        <v>6288.4970362153817</v>
      </c>
      <c r="J3032" s="5">
        <f ca="1">VLOOKUP(CONCATENATE($F3032," ",$G3032),AllocFactorMatrix,(J$4+1),FALSE)*$E3039</f>
        <v>310.86287870853209</v>
      </c>
      <c r="K3032" s="5">
        <f ca="1">VLOOKUP(CONCATENATE($F3032," ",$G3032),AllocFactorMatrix,(K$4+1),FALSE)*$E3039</f>
        <v>1138.6729089136622</v>
      </c>
      <c r="L3032" s="5">
        <f ca="1">VLOOKUP(CONCATENATE($F3032," ",$G3032),AllocFactorMatrix,(L$4+1),FALSE)*$E3039</f>
        <v>35.841380430881102</v>
      </c>
      <c r="M3032" s="5">
        <f ca="1">VLOOKUP(CONCATENATE($F3032," ",$G3032),AllocFactorMatrix,(M$4+1),FALSE)*$E3039</f>
        <v>3.3610899703978183</v>
      </c>
      <c r="N3032" s="5">
        <f t="shared" ca="1" si="1444"/>
        <v>1177.8753793149413</v>
      </c>
      <c r="O3032" s="5">
        <f ca="1">VLOOKUP(CONCATENATE($F3032," ",$G3032),AllocFactorMatrix,(O$4+1),FALSE)*$E3039</f>
        <v>865.56854360089346</v>
      </c>
      <c r="P3032" s="5">
        <f ca="1">VLOOKUP(CONCATENATE($F3032," ",$G3032),AllocFactorMatrix,(P$4+1),FALSE)*$E3039</f>
        <v>161.28063710192399</v>
      </c>
      <c r="Q3032" s="5">
        <f ca="1">VLOOKUP(CONCATENATE($F3032," ",$G3032),AllocFactorMatrix,(Q$4+1),FALSE)*$E3039</f>
        <v>72.879716860819173</v>
      </c>
      <c r="R3032" s="5">
        <f ca="1">VLOOKUP(CONCATENATE($F3032," ",$G3032),AllocFactorMatrix,(R$4+1),FALSE)*$E3039</f>
        <v>3.2773194016294322</v>
      </c>
      <c r="S3032" s="5">
        <f ca="1">SUBTOTAL(9,O3032:R3032)</f>
        <v>1103.006216965266</v>
      </c>
      <c r="T3032" s="5">
        <f ca="1">VLOOKUP(CONCATENATE($F3032," ",$G3032),AllocFactorMatrix,(T$4+1),FALSE)*$E3039</f>
        <v>30.236526242246729</v>
      </c>
      <c r="U3032" s="5">
        <f ca="1">VLOOKUP(CONCATENATE($F3032," ",$G3032),AllocFactorMatrix,(U$4+1),FALSE)*$E3039</f>
        <v>494.81560019930237</v>
      </c>
      <c r="V3032" s="5">
        <f ca="1">VLOOKUP(CONCATENATE($F3032," ",$G3032),AllocFactorMatrix,(V$4+1),FALSE)*$E3039</f>
        <v>2615.1143506018125</v>
      </c>
      <c r="W3032" s="5">
        <f ca="1">VLOOKUP(CONCATENATE($F3032," ",$G3032),AllocFactorMatrix,(W$4+1),FALSE)*$E3039</f>
        <v>472.24630812323863</v>
      </c>
      <c r="X3032" s="5">
        <f ca="1">SUBTOTAL(9,T3032:W3032)</f>
        <v>3612.4127851666003</v>
      </c>
      <c r="Y3032" s="5">
        <f ca="1">VLOOKUP(CONCATENATE($F3032," ",$G3032),AllocFactorMatrix,(Y$4+1),FALSE)*$E3039</f>
        <v>265.81472625521957</v>
      </c>
      <c r="Z3032" s="5">
        <f ca="1">VLOOKUP(CONCATENATE($F3032," ",$G3032),AllocFactorMatrix,(Z$4+1),FALSE)*$E3039</f>
        <v>4.4522950582558618</v>
      </c>
      <c r="AA3032" s="5">
        <f t="shared" ca="1" si="1445"/>
        <v>270.26702131347542</v>
      </c>
      <c r="AB3032" s="5">
        <f ca="1">VLOOKUP(CONCATENATE($F3032," ",$G3032),AllocFactorMatrix,(AB$4+1),FALSE)*$E3039</f>
        <v>3.4493407553553079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6766.4575291091614</v>
      </c>
      <c r="I3033" s="5">
        <f ca="1">VLOOKUP(CONCATENATE($F3033," ",$G3033),AllocFactorMatrix,(I$4+1),FALSE)*$E3039</f>
        <v>3333.0418844881992</v>
      </c>
      <c r="J3033" s="5">
        <f ca="1">VLOOKUP(CONCATENATE($F3033," ",$G3033),AllocFactorMatrix,(J$4+1),FALSE)*$E3039</f>
        <v>164.7641700554386</v>
      </c>
      <c r="K3033" s="5">
        <f ca="1">VLOOKUP(CONCATENATE($F3033," ",$G3033),AllocFactorMatrix,(K$4+1),FALSE)*$E3039</f>
        <v>603.52171214910061</v>
      </c>
      <c r="L3033" s="5">
        <f ca="1">VLOOKUP(CONCATENATE($F3033," ",$G3033),AllocFactorMatrix,(L$4+1),FALSE)*$E3039</f>
        <v>18.996720756331591</v>
      </c>
      <c r="M3033" s="5">
        <f ca="1">VLOOKUP(CONCATENATE($F3033," ",$G3033),AllocFactorMatrix,(M$4+1),FALSE)*$E3039</f>
        <v>1.7814516862062875</v>
      </c>
      <c r="N3033" s="5">
        <f t="shared" ca="1" si="1444"/>
        <v>624.29988459163849</v>
      </c>
      <c r="O3033" s="5">
        <f ca="1">VLOOKUP(CONCATENATE($F3033," ",$G3033),AllocFactorMatrix,(O$4+1),FALSE)*$E3039</f>
        <v>458.77038553134133</v>
      </c>
      <c r="P3033" s="5">
        <f ca="1">VLOOKUP(CONCATENATE($F3033," ",$G3033),AllocFactorMatrix,(P$4+1),FALSE)*$E3039</f>
        <v>85.482288617117945</v>
      </c>
      <c r="Q3033" s="5">
        <f ca="1">VLOOKUP(CONCATENATE($F3033," ",$G3033),AllocFactorMatrix,(Q$4+1),FALSE)*$E3039</f>
        <v>38.627854545820526</v>
      </c>
      <c r="R3033" s="5">
        <f ca="1">VLOOKUP(CONCATENATE($F3033," ",$G3033),AllocFactorMatrix,(R$4+1),FALSE)*$E3039</f>
        <v>1.7370514403630506</v>
      </c>
      <c r="S3033" s="5">
        <f t="shared" ref="S3033:S3039" ca="1" si="1513">SUBTOTAL(9,O3033:R3033)</f>
        <v>584.61758013464282</v>
      </c>
      <c r="T3033" s="5">
        <f ca="1">VLOOKUP(CONCATENATE($F3033," ",$G3033),AllocFactorMatrix,(T$4+1),FALSE)*$E3039</f>
        <v>16.026024632984054</v>
      </c>
      <c r="U3033" s="5">
        <f ca="1">VLOOKUP(CONCATENATE($F3033," ",$G3033),AllocFactorMatrix,(U$4+1),FALSE)*$E3039</f>
        <v>262.26316257517203</v>
      </c>
      <c r="V3033" s="5">
        <f ca="1">VLOOKUP(CONCATENATE($F3033," ",$G3033),AllocFactorMatrix,(V$4+1),FALSE)*$E3039</f>
        <v>1386.0681833966064</v>
      </c>
      <c r="W3033" s="5">
        <f ca="1">VLOOKUP(CONCATENATE($F3033," ",$G3033),AllocFactorMatrix,(W$4+1),FALSE)*$E3039</f>
        <v>250.30094086153335</v>
      </c>
      <c r="X3033" s="5">
        <f t="shared" ref="X3033:X3039" ca="1" si="1514">SUBTOTAL(9,T3033:W3033)</f>
        <v>1914.6583114662958</v>
      </c>
      <c r="Y3033" s="5">
        <f ca="1">VLOOKUP(CONCATENATE($F3033," ",$G3033),AllocFactorMatrix,(Y$4+1),FALSE)*$E3039</f>
        <v>140.88765741958875</v>
      </c>
      <c r="Z3033" s="5">
        <f ca="1">VLOOKUP(CONCATENATE($F3033," ",$G3033),AllocFactorMatrix,(Z$4+1),FALSE)*$E3039</f>
        <v>2.3598144080859123</v>
      </c>
      <c r="AA3033" s="5">
        <f t="shared" ca="1" si="1445"/>
        <v>143.24747182767467</v>
      </c>
      <c r="AB3033" s="5">
        <f ca="1">VLOOKUP(CONCATENATE($F3033," ",$G3033),AllocFactorMatrix,(AB$4+1),FALSE)*$E3039</f>
        <v>1.8282265452717053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1486.3875806379847</v>
      </c>
      <c r="I3034" s="5">
        <f ca="1">VLOOKUP(CONCATENATE($F3034," ",$G3034),AllocFactorMatrix,(I$4+1),FALSE)*$E3039</f>
        <v>723.67370481803391</v>
      </c>
      <c r="J3034" s="5">
        <f ca="1">VLOOKUP(CONCATENATE($F3034," ",$G3034),AllocFactorMatrix,(J$4+1),FALSE)*$E3039</f>
        <v>34.925439672118081</v>
      </c>
      <c r="K3034" s="5">
        <f ca="1">VLOOKUP(CONCATENATE($F3034," ",$G3034),AllocFactorMatrix,(K$4+1),FALSE)*$E3039</f>
        <v>127.05704183440903</v>
      </c>
      <c r="L3034" s="5">
        <f ca="1">VLOOKUP(CONCATENATE($F3034," ",$G3034),AllocFactorMatrix,(L$4+1),FALSE)*$E3039</f>
        <v>3.9246724770882042</v>
      </c>
      <c r="M3034" s="5">
        <f ca="1">VLOOKUP(CONCATENATE($F3034," ",$G3034),AllocFactorMatrix,(M$4+1),FALSE)*$E3039</f>
        <v>0.48879720072251087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95.99358098396165</v>
      </c>
      <c r="P3034" s="5">
        <f ca="1">VLOOKUP(CONCATENATE($F3034," ",$G3034),AllocFactorMatrix,(P$4+1),FALSE)*$E3039</f>
        <v>17.845094742239326</v>
      </c>
      <c r="Q3034" s="5">
        <f ca="1">VLOOKUP(CONCATENATE($F3034," ",$G3034),AllocFactorMatrix,(Q$4+1),FALSE)*$E3039</f>
        <v>10.618044002819916</v>
      </c>
      <c r="R3034" s="5">
        <f ca="1">VLOOKUP(CONCATENATE($F3034," ",$G3034),AllocFactorMatrix,(R$4+1),FALSE)*$E3039</f>
        <v>0</v>
      </c>
      <c r="S3034" s="5">
        <f t="shared" ca="1" si="1513"/>
        <v>124.45671972902089</v>
      </c>
      <c r="T3034" s="5">
        <f ca="1">VLOOKUP(CONCATENATE($F3034," ",$G3034),AllocFactorMatrix,(T$4+1),FALSE)*$E3039</f>
        <v>3.3519310218909335</v>
      </c>
      <c r="U3034" s="5">
        <f ca="1">VLOOKUP(CONCATENATE($F3034," ",$G3034),AllocFactorMatrix,(U$4+1),FALSE)*$E3039</f>
        <v>54.873024595474284</v>
      </c>
      <c r="V3034" s="5">
        <f ca="1">VLOOKUP(CONCATENATE($F3034," ",$G3034),AllocFactorMatrix,(V$4+1),FALSE)*$E3039</f>
        <v>382.28297345968718</v>
      </c>
      <c r="W3034" s="5">
        <f ca="1">VLOOKUP(CONCATENATE($F3034," ",$G3034),AllocFactorMatrix,(W$4+1),FALSE)*$E3039</f>
        <v>0</v>
      </c>
      <c r="X3034" s="5">
        <f t="shared" ca="1" si="1514"/>
        <v>440.50792907705238</v>
      </c>
      <c r="Y3034" s="5">
        <f ca="1">VLOOKUP(CONCATENATE($F3034," ",$G3034),AllocFactorMatrix,(Y$4+1),FALSE)*$E3039</f>
        <v>28.891255499215937</v>
      </c>
      <c r="Z3034" s="5">
        <f ca="1">VLOOKUP(CONCATENATE($F3034," ",$G3034),AllocFactorMatrix,(Z$4+1),FALSE)*$E3039</f>
        <v>0.48161801409083849</v>
      </c>
      <c r="AA3034" s="5">
        <f t="shared" ca="1" si="1445"/>
        <v>29.372873513306775</v>
      </c>
      <c r="AB3034" s="5">
        <f ca="1">VLOOKUP(CONCATENATE($F3034," ",$G3034),AllocFactorMatrix,(AB$4+1),FALSE)*$E3039</f>
        <v>0.38580336731894821</v>
      </c>
      <c r="AC3034" s="5">
        <f ca="1">VLOOKUP(CONCATENATE($F3034," ",$G3034),AllocFactorMatrix,(AC$4+1),FALSE)*$E3039</f>
        <v>1.3118139254150307</v>
      </c>
      <c r="AD3034" s="5">
        <f ca="1">VLOOKUP(CONCATENATE($F3034," ",$G3034),AllocFactorMatrix,(AD$4+1),FALSE)*$E3039</f>
        <v>0.28278502349927598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6820.0179396876338</v>
      </c>
      <c r="I3035" s="5">
        <f ca="1">VLOOKUP(CONCATENATE($F3035," ",$G3035),AllocFactorMatrix,(I$4+1),FALSE)*$E3039</f>
        <v>4558.108866455058</v>
      </c>
      <c r="J3035" s="5">
        <f ca="1">VLOOKUP(CONCATENATE($F3035," ",$G3035),AllocFactorMatrix,(J$4+1),FALSE)*$E3039</f>
        <v>214.85735285312546</v>
      </c>
      <c r="K3035" s="5">
        <f ca="1">VLOOKUP(CONCATENATE($F3035," ",$G3035),AllocFactorMatrix,(K$4+1),FALSE)*$E3039</f>
        <v>780.16023472766221</v>
      </c>
      <c r="L3035" s="5">
        <f ca="1">VLOOKUP(CONCATENATE($F3035," ",$G3035),AllocFactorMatrix,(L$4+1),FALSE)*$E3039</f>
        <v>24.111010765024616</v>
      </c>
      <c r="M3035" s="5">
        <f ca="1">VLOOKUP(CONCATENATE($F3035," ",$G3035),AllocFactorMatrix,(M$4+1),FALSE)*$E3039</f>
        <v>0</v>
      </c>
      <c r="N3035" s="5">
        <f t="shared" ca="1" si="1444"/>
        <v>804.27124549268683</v>
      </c>
      <c r="O3035" s="5">
        <f ca="1">VLOOKUP(CONCATENATE($F3035," ",$G3035),AllocFactorMatrix,(O$4+1),FALSE)*$E3039</f>
        <v>584.98381569615788</v>
      </c>
      <c r="P3035" s="5">
        <f ca="1">VLOOKUP(CONCATENATE($F3035," ",$G3035),AllocFactorMatrix,(P$4+1),FALSE)*$E3039</f>
        <v>108.95327503932042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693.93709073547825</v>
      </c>
      <c r="T3035" s="5">
        <f ca="1">VLOOKUP(CONCATENATE($F3035," ",$G3035),AllocFactorMatrix,(T$4+1),FALSE)*$E3039</f>
        <v>20.854312531446013</v>
      </c>
      <c r="U3035" s="5">
        <f ca="1">VLOOKUP(CONCATENATE($F3035," ",$G3035),AllocFactorMatrix,(U$4+1),FALSE)*$E3039</f>
        <v>336.33287103240554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357.18718356385153</v>
      </c>
      <c r="Y3035" s="5">
        <f ca="1">VLOOKUP(CONCATENATE($F3035," ",$G3035),AllocFactorMatrix,(Y$4+1),FALSE)*$E3039</f>
        <v>176.39950372342642</v>
      </c>
      <c r="Z3035" s="5">
        <f ca="1">VLOOKUP(CONCATENATE($F3035," ",$G3035),AllocFactorMatrix,(Z$4+1),FALSE)*$E3039</f>
        <v>2.9430342402062295</v>
      </c>
      <c r="AA3035" s="5">
        <f t="shared" ca="1" si="1445"/>
        <v>179.34253796363265</v>
      </c>
      <c r="AB3035" s="5">
        <f ca="1">VLOOKUP(CONCATENATE($F3035," ",$G3035),AllocFactorMatrix,(AB$4+1),FALSE)*$E3039</f>
        <v>2.3843508629422305</v>
      </c>
      <c r="AC3035" s="5">
        <f ca="1">VLOOKUP(CONCATENATE($F3035," ",$G3035),AllocFactorMatrix,(AC$4+1),FALSE)*$E3039</f>
        <v>8.1684547995912311</v>
      </c>
      <c r="AD3035" s="5">
        <f ca="1">VLOOKUP(CONCATENATE($F3035," ",$G3035),AllocFactorMatrix,(AD$4+1),FALSE)*$E3039</f>
        <v>1.7608569612678644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3509.4808918449025</v>
      </c>
      <c r="I3036" s="5">
        <f ca="1">VLOOKUP(CONCATENATE($F3036," ",$G3036),AllocFactorMatrix,(I$4+1),FALSE)*$E3039</f>
        <v>2624.0439572082228</v>
      </c>
      <c r="J3036" s="5">
        <f ca="1">VLOOKUP(CONCATENATE($F3036," ",$G3036),AllocFactorMatrix,(J$4+1),FALSE)*$E3039</f>
        <v>126.50599548440454</v>
      </c>
      <c r="K3036" s="5">
        <f ca="1">VLOOKUP(CONCATENATE($F3036," ",$G3036),AllocFactorMatrix,(K$4+1),FALSE)*$E3039</f>
        <v>381.72130815964084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381.72130815964084</v>
      </c>
      <c r="O3036" s="5">
        <f ca="1">VLOOKUP(CONCATENATE($F3036," ",$G3036),AllocFactorMatrix,(O$4+1),FALSE)*$E3039</f>
        <v>243.23430330951825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243.23430330951825</v>
      </c>
      <c r="T3036" s="5">
        <f ca="1">VLOOKUP(CONCATENATE($F3036," ",$G3036),AllocFactorMatrix,(T$4+1),FALSE)*$E3039</f>
        <v>6.5765452884146534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6.5765452884146534</v>
      </c>
      <c r="Y3036" s="5">
        <f ca="1">VLOOKUP(CONCATENATE($F3036," ",$G3036),AllocFactorMatrix,(Y$4+1),FALSE)*$E3039</f>
        <v>89.715535961701619</v>
      </c>
      <c r="Z3036" s="5">
        <f ca="1">VLOOKUP(CONCATENATE($F3036," ",$G3036),AllocFactorMatrix,(Z$4+1),FALSE)*$E3039</f>
        <v>0</v>
      </c>
      <c r="AA3036" s="5">
        <f t="shared" ca="1" si="1445"/>
        <v>89.715535961701619</v>
      </c>
      <c r="AB3036" s="5">
        <f ca="1">VLOOKUP(CONCATENATE($F3036," ",$G3036),AllocFactorMatrix,(AB$4+1),FALSE)*$E3039</f>
        <v>0.93098100271568573</v>
      </c>
      <c r="AC3036" s="5">
        <f ca="1">VLOOKUP(CONCATENATE($F3036," ",$G3036),AllocFactorMatrix,(AC$4+1),FALSE)*$E3039</f>
        <v>31.610385738361835</v>
      </c>
      <c r="AD3036" s="5">
        <f ca="1">VLOOKUP(CONCATENATE($F3036," ",$G3036),AllocFactorMatrix,(AD$4+1),FALSE)*$E3039</f>
        <v>5.1418796919220187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107.87049640006374</v>
      </c>
      <c r="I3037" s="5">
        <f ca="1">VLOOKUP(CONCATENATE($F3037," ",$G3037),AllocFactorMatrix,(I$4+1),FALSE)*$E3039</f>
        <v>40.475932325387042</v>
      </c>
      <c r="J3037" s="5">
        <f ca="1">VLOOKUP(CONCATENATE($F3037," ",$G3037),AllocFactorMatrix,(J$4+1),FALSE)*$E3039</f>
        <v>2.6231019618512814</v>
      </c>
      <c r="K3037" s="5">
        <f ca="1">VLOOKUP(CONCATENATE($F3037," ",$G3037),AllocFactorMatrix,(K$4+1),FALSE)*$E3039</f>
        <v>8.8007914360503996</v>
      </c>
      <c r="L3037" s="5">
        <f ca="1">VLOOKUP(CONCATENATE($F3037," ",$G3037),AllocFactorMatrix,(L$4+1),FALSE)*$E3039</f>
        <v>0.27970913168841849</v>
      </c>
      <c r="M3037" s="5">
        <f ca="1">VLOOKUP(CONCATENATE($F3037," ",$G3037),AllocFactorMatrix,(M$4+1),FALSE)*$E3039</f>
        <v>2.5785912083192825E-2</v>
      </c>
      <c r="N3037" s="5">
        <f t="shared" ca="1" si="1444"/>
        <v>9.1062864798220104</v>
      </c>
      <c r="O3037" s="5">
        <f ca="1">VLOOKUP(CONCATENATE($F3037," ",$G3037),AllocFactorMatrix,(O$4+1),FALSE)*$E3039</f>
        <v>8.0238043519678541</v>
      </c>
      <c r="P3037" s="5">
        <f ca="1">VLOOKUP(CONCATENATE($F3037," ",$G3037),AllocFactorMatrix,(P$4+1),FALSE)*$E3039</f>
        <v>1.4874589354928847</v>
      </c>
      <c r="Q3037" s="5">
        <f ca="1">VLOOKUP(CONCATENATE($F3037," ",$G3037),AllocFactorMatrix,(Q$4+1),FALSE)*$E3039</f>
        <v>0.67586326739781888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10.218442096888259</v>
      </c>
      <c r="T3037" s="5">
        <f ca="1">VLOOKUP(CONCATENATE($F3037," ",$G3037),AllocFactorMatrix,(T$4+1),FALSE)*$E3039</f>
        <v>0.30748738784622526</v>
      </c>
      <c r="U3037" s="5">
        <f ca="1">VLOOKUP(CONCATENATE($F3037," ",$G3037),AllocFactorMatrix,(U$4+1),FALSE)*$E3039</f>
        <v>5.3990178899927548</v>
      </c>
      <c r="V3037" s="5">
        <f ca="1">VLOOKUP(CONCATENATE($F3037," ",$G3037),AllocFactorMatrix,(V$4+1),FALSE)*$E3039</f>
        <v>30.653382021261461</v>
      </c>
      <c r="W3037" s="5">
        <f ca="1">VLOOKUP(CONCATENATE($F3037," ",$G3037),AllocFactorMatrix,(W$4+1),FALSE)*$E3039</f>
        <v>5.8156640015008207</v>
      </c>
      <c r="X3037" s="5">
        <f t="shared" ca="1" si="1514"/>
        <v>42.175551300601263</v>
      </c>
      <c r="Y3037" s="5">
        <f ca="1">VLOOKUP(CONCATENATE($F3037," ",$G3037),AllocFactorMatrix,(Y$4+1),FALSE)*$E3039</f>
        <v>2.1738904642505141</v>
      </c>
      <c r="Z3037" s="5">
        <f ca="1">VLOOKUP(CONCATENATE($F3037," ",$G3037),AllocFactorMatrix,(Z$4+1),FALSE)*$E3039</f>
        <v>3.5387471240777554E-2</v>
      </c>
      <c r="AA3037" s="5">
        <f t="shared" ca="1" si="1445"/>
        <v>2.2092779354912917</v>
      </c>
      <c r="AB3037" s="5">
        <f ca="1">VLOOKUP(CONCATENATE($F3037," ",$G3037),AllocFactorMatrix,(AB$4+1),FALSE)*$E3039</f>
        <v>3.9471877587265697E-2</v>
      </c>
      <c r="AC3037" s="5">
        <f ca="1">VLOOKUP(CONCATENATE($F3037," ",$G3037),AllocFactorMatrix,(AC$4+1),FALSE)*$E3039</f>
        <v>0.85352649677311643</v>
      </c>
      <c r="AD3037" s="5">
        <f ca="1">VLOOKUP(CONCATENATE($F3037," ",$G3037),AllocFactorMatrix,(AD$4+1),FALSE)*$E3039</f>
        <v>0.16890592566221127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1689.4149038807032</v>
      </c>
      <c r="I3038" s="5">
        <f ca="1">VLOOKUP(CONCATENATE($F3038," ",$G3038),AllocFactorMatrix,(I$4+1),FALSE)*$E3039</f>
        <v>790.03571281328482</v>
      </c>
      <c r="J3038" s="5">
        <f ca="1">VLOOKUP(CONCATENATE($F3038," ",$G3038),AllocFactorMatrix,(J$4+1),FALSE)*$E3039</f>
        <v>206.97627610961155</v>
      </c>
      <c r="K3038" s="5">
        <f ca="1">VLOOKUP(CONCATENATE($F3038," ",$G3038),AllocFactorMatrix,(K$4+1),FALSE)*$E3039</f>
        <v>58.754632182237202</v>
      </c>
      <c r="L3038" s="5">
        <f ca="1">VLOOKUP(CONCATENATE($F3038," ",$G3038),AllocFactorMatrix,(L$4+1),FALSE)*$E3039</f>
        <v>18.965670396318462</v>
      </c>
      <c r="M3038" s="5">
        <f ca="1">VLOOKUP(CONCATENATE($F3038," ",$G3038),AllocFactorMatrix,(M$4+1),FALSE)*$E3039</f>
        <v>3.0785102485722597</v>
      </c>
      <c r="N3038" s="5">
        <f t="shared" ca="1" si="1444"/>
        <v>80.798812827127918</v>
      </c>
      <c r="O3038" s="5">
        <f ca="1">VLOOKUP(CONCATENATE($F3038," ",$G3038),AllocFactorMatrix,(O$4+1),FALSE)*$E3039</f>
        <v>16.673708778959146</v>
      </c>
      <c r="P3038" s="5">
        <f ca="1">VLOOKUP(CONCATENATE($F3038," ",$G3038),AllocFactorMatrix,(P$4+1),FALSE)*$E3039</f>
        <v>4.9372922887860851</v>
      </c>
      <c r="Q3038" s="5">
        <f ca="1">VLOOKUP(CONCATENATE($F3038," ",$G3038),AllocFactorMatrix,(Q$4+1),FALSE)*$E3039</f>
        <v>10.724968765218764</v>
      </c>
      <c r="R3038" s="5">
        <f ca="1">VLOOKUP(CONCATENATE($F3038," ",$G3038),AllocFactorMatrix,(R$4+1),FALSE)*$E3039</f>
        <v>1.8846338032066547</v>
      </c>
      <c r="S3038" s="5">
        <f t="shared" ca="1" si="1513"/>
        <v>34.220603636170651</v>
      </c>
      <c r="T3038" s="5">
        <f ca="1">VLOOKUP(CONCATENATE($F3038," ",$G3038),AllocFactorMatrix,(T$4+1),FALSE)*$E3039</f>
        <v>0.11475945760957189</v>
      </c>
      <c r="U3038" s="5">
        <f ca="1">VLOOKUP(CONCATENATE($F3038," ",$G3038),AllocFactorMatrix,(U$4+1),FALSE)*$E3039</f>
        <v>2.9291921488421755</v>
      </c>
      <c r="V3038" s="5">
        <f ca="1">VLOOKUP(CONCATENATE($F3038," ",$G3038),AllocFactorMatrix,(V$4+1),FALSE)*$E3039</f>
        <v>15.772209622296595</v>
      </c>
      <c r="W3038" s="5">
        <f ca="1">VLOOKUP(CONCATENATE($F3038," ",$G3038),AllocFactorMatrix,(W$4+1),FALSE)*$E3039</f>
        <v>2.8269819440492991</v>
      </c>
      <c r="X3038" s="5">
        <f t="shared" ca="1" si="1514"/>
        <v>21.643143172797643</v>
      </c>
      <c r="Y3038" s="5">
        <f ca="1">VLOOKUP(CONCATENATE($F3038," ",$G3038),AllocFactorMatrix,(Y$4+1),FALSE)*$E3039</f>
        <v>4.6157052466630981</v>
      </c>
      <c r="Z3038" s="5">
        <f ca="1">VLOOKUP(CONCATENATE($F3038," ",$G3038),AllocFactorMatrix,(Z$4+1),FALSE)*$E3039</f>
        <v>8.3672977513489552E-2</v>
      </c>
      <c r="AA3038" s="5">
        <f t="shared" ca="1" si="1445"/>
        <v>4.6993782241765878</v>
      </c>
      <c r="AB3038" s="5">
        <f ca="1">VLOOKUP(CONCATENATE($F3038," ",$G3038),AllocFactorMatrix,(AB$4+1),FALSE)*$E3039</f>
        <v>8.6644279637661983E-2</v>
      </c>
      <c r="AC3038" s="5">
        <f ca="1">VLOOKUP(CONCATENATE($F3038," ",$G3038),AllocFactorMatrix,(AC$4+1),FALSE)*$E3039</f>
        <v>490.85027797893628</v>
      </c>
      <c r="AD3038" s="5">
        <f ca="1">VLOOKUP(CONCATENATE($F3038," ",$G3038),AllocFactorMatrix,(AD$4+1),FALSE)*$E3039</f>
        <v>60.10405483896006</v>
      </c>
    </row>
    <row r="3039" spans="1:30" s="55" customFormat="1" collapsed="1">
      <c r="A3039" s="56"/>
      <c r="B3039" s="111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33146.000000000007</v>
      </c>
      <c r="I3039" s="62">
        <f ca="1">VLOOKUP(CONCATENATE($F3039," ",$G3039),AllocFactorMatrix,(I$4+1),FALSE)*$E3039</f>
        <v>18357.877094323569</v>
      </c>
      <c r="J3039" s="62">
        <f ca="1">VLOOKUP(CONCATENATE($F3039," ",$G3039),AllocFactorMatrix,(J$4+1),FALSE)*$E3039</f>
        <v>1061.5152148450818</v>
      </c>
      <c r="K3039" s="62">
        <f ca="1">VLOOKUP(CONCATENATE($F3039," ",$G3039),AllocFactorMatrix,(K$4+1),FALSE)*$E3039</f>
        <v>3098.6886294027627</v>
      </c>
      <c r="L3039" s="62">
        <f ca="1">VLOOKUP(CONCATENATE($F3039," ",$G3039),AllocFactorMatrix,(L$4+1),FALSE)*$E3039</f>
        <v>102.11916395733239</v>
      </c>
      <c r="M3039" s="62">
        <f ca="1">VLOOKUP(CONCATENATE($F3039," ",$G3039),AllocFactorMatrix,(M$4+1),FALSE)*$E3039</f>
        <v>8.7356350179820694</v>
      </c>
      <c r="N3039" s="62">
        <f t="shared" ca="1" si="1444"/>
        <v>3209.5434283780774</v>
      </c>
      <c r="O3039" s="62">
        <f ca="1">VLOOKUP(CONCATENATE($F3039," ",$G3039),AllocFactorMatrix,(O$4+1),FALSE)*$E3039</f>
        <v>2273.2481422527999</v>
      </c>
      <c r="P3039" s="62">
        <f ca="1">VLOOKUP(CONCATENATE($F3039," ",$G3039),AllocFactorMatrix,(P$4+1),FALSE)*$E3039</f>
        <v>379.98604672488057</v>
      </c>
      <c r="Q3039" s="62">
        <f ca="1">VLOOKUP(CONCATENATE($F3039," ",$G3039),AllocFactorMatrix,(Q$4+1),FALSE)*$E3039</f>
        <v>133.5264474420762</v>
      </c>
      <c r="R3039" s="62">
        <f ca="1">VLOOKUP(CONCATENATE($F3039," ",$G3039),AllocFactorMatrix,(R$4+1),FALSE)*$E3039</f>
        <v>6.9303201872288378</v>
      </c>
      <c r="S3039" s="62">
        <f t="shared" ca="1" si="1513"/>
        <v>2793.6909566069853</v>
      </c>
      <c r="T3039" s="62">
        <f ca="1">VLOOKUP(CONCATENATE($F3039," ",$G3039),AllocFactorMatrix,(T$4+1),FALSE)*$E3039</f>
        <v>77.467586562438171</v>
      </c>
      <c r="U3039" s="62">
        <f ca="1">VLOOKUP(CONCATENATE($F3039," ",$G3039),AllocFactorMatrix,(U$4+1),FALSE)*$E3039</f>
        <v>1156.612868441189</v>
      </c>
      <c r="V3039" s="62">
        <f ca="1">VLOOKUP(CONCATENATE($F3039," ",$G3039),AllocFactorMatrix,(V$4+1),FALSE)*$E3039</f>
        <v>4429.8910991016637</v>
      </c>
      <c r="W3039" s="62">
        <f ca="1">VLOOKUP(CONCATENATE($F3039," ",$G3039),AllocFactorMatrix,(W$4+1),FALSE)*$E3039</f>
        <v>731.18989493032211</v>
      </c>
      <c r="X3039" s="62">
        <f t="shared" ca="1" si="1514"/>
        <v>6395.1614490356133</v>
      </c>
      <c r="Y3039" s="62">
        <f ca="1">VLOOKUP(CONCATENATE($F3039," ",$G3039),AllocFactorMatrix,(Y$4+1),FALSE)*$E3039</f>
        <v>708.49827457006586</v>
      </c>
      <c r="Z3039" s="62">
        <f ca="1">VLOOKUP(CONCATENATE($F3039," ",$G3039),AllocFactorMatrix,(Z$4+1),FALSE)*$E3039</f>
        <v>10.355822169393109</v>
      </c>
      <c r="AA3039" s="62">
        <f t="shared" ca="1" si="1445"/>
        <v>718.85409673945901</v>
      </c>
      <c r="AB3039" s="62">
        <f ca="1">VLOOKUP(CONCATENATE($F3039," ",$G3039),AllocFactorMatrix,(AB$4+1),FALSE)*$E3039</f>
        <v>9.1048186908288038</v>
      </c>
      <c r="AC3039" s="62">
        <f ca="1">VLOOKUP(CONCATENATE($F3039," ",$G3039),AllocFactorMatrix,(AC$4+1),FALSE)*$E3039</f>
        <v>532.79445893907757</v>
      </c>
      <c r="AD3039" s="62">
        <f ca="1">VLOOKUP(CONCATENATE($F3039," ",$G3039),AllocFactorMatrix,(AD$4+1),FALSE)*$E3039</f>
        <v>67.458482441311432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-1018812.2750204819</v>
      </c>
      <c r="I3040" s="5">
        <f ca="1">VLOOKUP(CONCATENATE($F3040," ",$G3040),AllocFactorMatrix,(I$4+1),FALSE)*$E3047</f>
        <v>-501849.59714378696</v>
      </c>
      <c r="J3040" s="5">
        <f ca="1">VLOOKUP(CONCATENATE($F3040," ",$G3040),AllocFactorMatrix,(J$4+1),FALSE)*$E3047</f>
        <v>-24808.218807832087</v>
      </c>
      <c r="K3040" s="5">
        <f ca="1">VLOOKUP(CONCATENATE($F3040," ",$G3040),AllocFactorMatrix,(K$4+1),FALSE)*$E3047</f>
        <v>-90871.083714587803</v>
      </c>
      <c r="L3040" s="5">
        <f ca="1">VLOOKUP(CONCATENATE($F3040," ",$G3040),AllocFactorMatrix,(L$4+1),FALSE)*$E3047</f>
        <v>-2860.299086845087</v>
      </c>
      <c r="M3040" s="5">
        <f ca="1">VLOOKUP(CONCATENATE($F3040," ",$G3040),AllocFactorMatrix,(M$4+1),FALSE)*$E3047</f>
        <v>-268.22969588665256</v>
      </c>
      <c r="N3040" s="5">
        <f t="shared" ref="N3040:N3047" ca="1" si="1516">SUBTOTAL(9,K3040:M3040)</f>
        <v>-93999.61249731954</v>
      </c>
      <c r="O3040" s="5">
        <f ca="1">VLOOKUP(CONCATENATE($F3040," ",$G3040),AllocFactorMatrix,(O$4+1),FALSE)*$E3047</f>
        <v>-69076.15959820339</v>
      </c>
      <c r="P3040" s="5">
        <f ca="1">VLOOKUP(CONCATENATE($F3040," ",$G3040),AllocFactorMatrix,(P$4+1),FALSE)*$E3047</f>
        <v>-12870.900994398065</v>
      </c>
      <c r="Q3040" s="5">
        <f ca="1">VLOOKUP(CONCATENATE($F3040," ",$G3040),AllocFactorMatrix,(Q$4+1),FALSE)*$E3047</f>
        <v>-5816.1205031857908</v>
      </c>
      <c r="R3040" s="5">
        <f ca="1">VLOOKUP(CONCATENATE($F3040," ",$G3040),AllocFactorMatrix,(R$4+1),FALSE)*$E3047</f>
        <v>-261.54443771656662</v>
      </c>
      <c r="S3040" s="5">
        <f ca="1">SUBTOTAL(9,O3040:R3040)</f>
        <v>-88024.725533503821</v>
      </c>
      <c r="T3040" s="5">
        <f ca="1">VLOOKUP(CONCATENATE($F3040," ",$G3040),AllocFactorMatrix,(T$4+1),FALSE)*$E3047</f>
        <v>-2413.0071822108021</v>
      </c>
      <c r="U3040" s="5">
        <f ca="1">VLOOKUP(CONCATENATE($F3040," ",$G3040),AllocFactorMatrix,(U$4+1),FALSE)*$E3047</f>
        <v>-39488.45140426905</v>
      </c>
      <c r="V3040" s="5">
        <f ca="1">VLOOKUP(CONCATENATE($F3040," ",$G3040),AllocFactorMatrix,(V$4+1),FALSE)*$E3047</f>
        <v>-208697.57523560768</v>
      </c>
      <c r="W3040" s="5">
        <f ca="1">VLOOKUP(CONCATENATE($F3040," ",$G3040),AllocFactorMatrix,(W$4+1),FALSE)*$E3047</f>
        <v>-37687.323078857662</v>
      </c>
      <c r="X3040" s="5">
        <f ca="1">SUBTOTAL(9,T3040:W3040)</f>
        <v>-288286.35690094519</v>
      </c>
      <c r="Y3040" s="5">
        <f ca="1">VLOOKUP(CONCATENATE($F3040," ",$G3040),AllocFactorMatrix,(Y$4+1),FALSE)*$E3047</f>
        <v>-21213.179002522309</v>
      </c>
      <c r="Z3040" s="5">
        <f ca="1">VLOOKUP(CONCATENATE($F3040," ",$G3040),AllocFactorMatrix,(Z$4+1),FALSE)*$E3047</f>
        <v>-355.31263964715168</v>
      </c>
      <c r="AA3040" s="5">
        <f t="shared" ref="AA3040:AA3047" ca="1" si="1517">SUBTOTAL(9,Y3040:Z3040)</f>
        <v>-21568.491642169462</v>
      </c>
      <c r="AB3040" s="5">
        <f ca="1">VLOOKUP(CONCATENATE($F3040," ",$G3040),AllocFactorMatrix,(AB$4+1),FALSE)*$E3047</f>
        <v>-275.27249492487772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-3722.5547840826125</v>
      </c>
      <c r="I3041" s="5">
        <f ca="1">VLOOKUP(CONCATENATE($F3041," ",$G3041),AllocFactorMatrix,(I$4+1),FALSE)*$E3047</f>
        <v>-1833.667167683054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-332.02641518007812</v>
      </c>
      <c r="L3041" s="5">
        <f ca="1">VLOOKUP(CONCATENATE($F3041," ",$G3041),AllocFactorMatrix,(L$4+1),FALSE)*$E3047</f>
        <v>-10.4510127240352</v>
      </c>
      <c r="M3041" s="5">
        <f ca="1">VLOOKUP(CONCATENATE($F3041," ",$G3041),AllocFactorMatrix,(M$4+1),FALSE)*$E3047</f>
        <v>-0.98006253177093849</v>
      </c>
      <c r="N3041" s="5">
        <f t="shared" ca="1" si="1516"/>
        <v>-343.45749043588427</v>
      </c>
      <c r="O3041" s="5">
        <f ca="1">VLOOKUP(CONCATENATE($F3041," ",$G3041),AllocFactorMatrix,(O$4+1),FALSE)*$E3047</f>
        <v>-252.39172581933866</v>
      </c>
      <c r="P3041" s="5">
        <f ca="1">VLOOKUP(CONCATENATE($F3041," ",$G3041),AllocFactorMatrix,(P$4+1),FALSE)*$E3047</f>
        <v>-47.027931687598638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-0.95563581411740339</v>
      </c>
      <c r="S3041" s="5">
        <f t="shared" ref="S3041:S3047" ca="1" si="1518">SUBTOTAL(9,O3041:R3041)</f>
        <v>-321.62633999056993</v>
      </c>
      <c r="T3041" s="5">
        <f ca="1">VLOOKUP(CONCATENATE($F3041," ",$G3041),AllocFactorMatrix,(T$4+1),FALSE)*$E3047</f>
        <v>-8.8166894435816889</v>
      </c>
      <c r="U3041" s="5">
        <f ca="1">VLOOKUP(CONCATENATE($F3041," ",$G3041),AllocFactorMatrix,(U$4+1),FALSE)*$E3047</f>
        <v>-144.2836205404183</v>
      </c>
      <c r="V3041" s="5">
        <f ca="1">VLOOKUP(CONCATENATE($F3041," ",$G3041),AllocFactorMatrix,(V$4+1),FALSE)*$E3047</f>
        <v>-762.54298870136222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-77.509098503797205</v>
      </c>
      <c r="Z3041" s="5">
        <f ca="1">VLOOKUP(CONCATENATE($F3041," ",$G3041),AllocFactorMatrix,(Z$4+1),FALSE)*$E3047</f>
        <v>-1.2982477724239585</v>
      </c>
      <c r="AA3041" s="5">
        <f t="shared" ca="1" si="1517"/>
        <v>-78.807346276221168</v>
      </c>
      <c r="AB3041" s="5">
        <f ca="1">VLOOKUP(CONCATENATE($F3041," ",$G3041),AllocFactorMatrix,(AB$4+1),FALSE)*$E3047</f>
        <v>-1.0057956387386082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-398.65077625773642</v>
      </c>
      <c r="J3042" s="5">
        <f ca="1">VLOOKUP(CONCATENATE($F3042," ",$G3042),AllocFactorMatrix,(J$4+1),FALSE)*$E3047</f>
        <v>-19.239407959328211</v>
      </c>
      <c r="K3042" s="5">
        <f ca="1">VLOOKUP(CONCATENATE($F3042," ",$G3042),AllocFactorMatrix,(K$4+1),FALSE)*$E3047</f>
        <v>-69.992025437811122</v>
      </c>
      <c r="L3042" s="5">
        <f ca="1">VLOOKUP(CONCATENATE($F3042," ",$G3042),AllocFactorMatrix,(L$4+1),FALSE)*$E3047</f>
        <v>-2.1619878118163678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-72.42327739754846</v>
      </c>
      <c r="O3042" s="5">
        <f ca="1">VLOOKUP(CONCATENATE($F3042," ",$G3042),AllocFactorMatrix,(O$4+1),FALSE)*$E3047</f>
        <v>-52.880069180679399</v>
      </c>
      <c r="P3042" s="5">
        <f ca="1">VLOOKUP(CONCATENATE($F3042," ",$G3042),AllocFactorMatrix,(P$4+1),FALSE)*$E3047</f>
        <v>-9.8303431837078357</v>
      </c>
      <c r="Q3042" s="5">
        <f ca="1">VLOOKUP(CONCATENATE($F3042," ",$G3042),AllocFactorMatrix,(Q$4+1),FALSE)*$E3047</f>
        <v>-5.8491713266372063</v>
      </c>
      <c r="R3042" s="5">
        <f ca="1">VLOOKUP(CONCATENATE($F3042," ",$G3042),AllocFactorMatrix,(R$4+1),FALSE)*$E3047</f>
        <v>0</v>
      </c>
      <c r="S3042" s="5">
        <f t="shared" ca="1" si="1518"/>
        <v>-68.559583691024443</v>
      </c>
      <c r="T3042" s="5">
        <f ca="1">VLOOKUP(CONCATENATE($F3042," ",$G3042),AllocFactorMatrix,(T$4+1),FALSE)*$E3047</f>
        <v>-1.8464812179063563</v>
      </c>
      <c r="U3042" s="5">
        <f ca="1">VLOOKUP(CONCATENATE($F3042," ",$G3042),AllocFactorMatrix,(U$4+1),FALSE)*$E3047</f>
        <v>-30.227951775719344</v>
      </c>
      <c r="V3042" s="5">
        <f ca="1">VLOOKUP(CONCATENATE($F3042," ",$G3042),AllocFactorMatrix,(V$4+1),FALSE)*$E3047</f>
        <v>-210.58856098431806</v>
      </c>
      <c r="W3042" s="5">
        <f ca="1">VLOOKUP(CONCATENATE($F3042," ",$G3042),AllocFactorMatrix,(W$4+1),FALSE)*$E3047</f>
        <v>0</v>
      </c>
      <c r="X3042" s="5">
        <f t="shared" ca="1" si="1519"/>
        <v>-242.66299397794376</v>
      </c>
      <c r="Y3042" s="5">
        <f ca="1">VLOOKUP(CONCATENATE($F3042," ",$G3042),AllocFactorMatrix,(Y$4+1),FALSE)*$E3047</f>
        <v>-15.915351566793603</v>
      </c>
      <c r="Z3042" s="5">
        <f ca="1">VLOOKUP(CONCATENATE($F3042," ",$G3042),AllocFactorMatrix,(Z$4+1),FALSE)*$E3047</f>
        <v>-0.26530934300742548</v>
      </c>
      <c r="AA3042" s="5">
        <f t="shared" ca="1" si="1517"/>
        <v>-16.180660909801031</v>
      </c>
      <c r="AB3042" s="5">
        <f ca="1">VLOOKUP(CONCATENATE($F3042," ",$G3042),AllocFactorMatrix,(AB$4+1),FALSE)*$E3047</f>
        <v>-0.21252784347500939</v>
      </c>
      <c r="AC3042" s="5">
        <f ca="1">VLOOKUP(CONCATENATE($F3042," ",$G3042),AllocFactorMatrix,(AC$4+1),FALSE)*$E3047</f>
        <v>-0.72264010173467097</v>
      </c>
      <c r="AD3042" s="5">
        <f ca="1">VLOOKUP(CONCATENATE($F3042," ",$G3042),AllocFactorMatrix,(AD$4+1),FALSE)*$E3047</f>
        <v>-0.15577803695436868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-524608.81289854879</v>
      </c>
      <c r="I3043" s="5">
        <f ca="1">VLOOKUP(CONCATENATE($F3043," ",$G3043),AllocFactorMatrix,(I$4+1),FALSE)*$E3047</f>
        <v>-350618.44450263417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-60011.416132708538</v>
      </c>
      <c r="L3043" s="5">
        <f ca="1">VLOOKUP(CONCATENATE($F3043," ",$G3043),AllocFactorMatrix,(L$4+1),FALSE)*$E3047</f>
        <v>-1854.6650239167896</v>
      </c>
      <c r="M3043" s="5">
        <f ca="1">VLOOKUP(CONCATENATE($F3043," ",$G3043),AllocFactorMatrix,(M$4+1),FALSE)*$E3047</f>
        <v>0</v>
      </c>
      <c r="N3043" s="5">
        <f t="shared" ca="1" si="1516"/>
        <v>-61866.081156625325</v>
      </c>
      <c r="O3043" s="5">
        <f ca="1">VLOOKUP(CONCATENATE($F3043," ",$G3043),AllocFactorMatrix,(O$4+1),FALSE)*$E3047</f>
        <v>-44998.073000857934</v>
      </c>
      <c r="P3043" s="5">
        <f ca="1">VLOOKUP(CONCATENATE($F3043," ",$G3043),AllocFactorMatrix,(P$4+1),FALSE)*$E3047</f>
        <v>-8380.8941245108963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-53378.967125368828</v>
      </c>
      <c r="T3043" s="5">
        <f ca="1">VLOOKUP(CONCATENATE($F3043," ",$G3043),AllocFactorMatrix,(T$4+1),FALSE)*$E3047</f>
        <v>-1604.1535722761323</v>
      </c>
      <c r="U3043" s="5">
        <f ca="1">VLOOKUP(CONCATENATE($F3043," ",$G3043),AllocFactorMatrix,(U$4+1),FALSE)*$E3047</f>
        <v>-25871.367168156215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-27475.520740432348</v>
      </c>
      <c r="Y3043" s="5">
        <f ca="1">VLOOKUP(CONCATENATE($F3043," ",$G3043),AllocFactorMatrix,(Y$4+1),FALSE)*$E3047</f>
        <v>-13568.986923878734</v>
      </c>
      <c r="Z3043" s="5">
        <f ca="1">VLOOKUP(CONCATENATE($F3043," ",$G3043),AllocFactorMatrix,(Z$4+1),FALSE)*$E3047</f>
        <v>-226.38381786208146</v>
      </c>
      <c r="AA3043" s="5">
        <f t="shared" ca="1" si="1517"/>
        <v>-13795.370741740815</v>
      </c>
      <c r="AB3043" s="5">
        <f ca="1">VLOOKUP(CONCATENATE($F3043," ",$G3043),AllocFactorMatrix,(AB$4+1),FALSE)*$E3047</f>
        <v>-183.40882484526796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-135.4484824386239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-216512.50956286464</v>
      </c>
      <c r="I3044" s="5">
        <f ca="1">VLOOKUP(CONCATENATE($F3044," ",$G3044),AllocFactorMatrix,(I$4+1),FALSE)*$E3047</f>
        <v>-161886.71769053492</v>
      </c>
      <c r="J3044" s="5">
        <f ca="1">VLOOKUP(CONCATENATE($F3044," ",$G3044),AllocFactorMatrix,(J$4+1),FALSE)*$E3047</f>
        <v>-7804.6102546744778</v>
      </c>
      <c r="K3044" s="5">
        <f ca="1">VLOOKUP(CONCATENATE($F3044," ",$G3044),AllocFactorMatrix,(K$4+1),FALSE)*$E3047</f>
        <v>-23549.761611557435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-23549.761611557435</v>
      </c>
      <c r="O3044" s="5">
        <f ca="1">VLOOKUP(CONCATENATE($F3044," ",$G3044),AllocFactorMatrix,(O$4+1),FALSE)*$E3047</f>
        <v>-15005.999760162304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-15005.999760162304</v>
      </c>
      <c r="T3044" s="5">
        <f ca="1">VLOOKUP(CONCATENATE($F3044," ",$G3044),AllocFactorMatrix,(T$4+1),FALSE)*$E3047</f>
        <v>-405.7307529319404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-57.435569380565049</v>
      </c>
      <c r="AC3044" s="5">
        <f ca="1">VLOOKUP(CONCATENATE($F3044," ",$G3044),AllocFactorMatrix,(AC$4+1),FALSE)*$E3047</f>
        <v>-1950.1584865062632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-100638.51951999789</v>
      </c>
      <c r="J3045" s="5">
        <f ca="1">VLOOKUP(CONCATENATE($F3045," ",$G3045),AllocFactorMatrix,(J$4+1),FALSE)*$E3047</f>
        <v>-6522.0263703509563</v>
      </c>
      <c r="K3045" s="5">
        <f ca="1">VLOOKUP(CONCATENATE($F3045," ",$G3045),AllocFactorMatrix,(K$4+1),FALSE)*$E3047</f>
        <v>-21882.105484519416</v>
      </c>
      <c r="L3045" s="5">
        <f ca="1">VLOOKUP(CONCATENATE($F3045," ",$G3045),AllocFactorMatrix,(L$4+1),FALSE)*$E3047</f>
        <v>-695.46298978493974</v>
      </c>
      <c r="M3045" s="5">
        <f ca="1">VLOOKUP(CONCATENATE($F3045," ",$G3045),AllocFactorMatrix,(M$4+1),FALSE)*$E3047</f>
        <v>-64.113557549796013</v>
      </c>
      <c r="N3045" s="5">
        <f t="shared" ca="1" si="1516"/>
        <v>-22641.682031854154</v>
      </c>
      <c r="O3045" s="5">
        <f ca="1">VLOOKUP(CONCATENATE($F3045," ",$G3045),AllocFactorMatrix,(O$4+1),FALSE)*$E3047</f>
        <v>-19950.220896917643</v>
      </c>
      <c r="P3045" s="5">
        <f ca="1">VLOOKUP(CONCATENATE($F3045," ",$G3045),AllocFactorMatrix,(P$4+1),FALSE)*$E3047</f>
        <v>-3698.3870788049735</v>
      </c>
      <c r="Q3045" s="5">
        <f ca="1">VLOOKUP(CONCATENATE($F3045," ",$G3045),AllocFactorMatrix,(Q$4+1),FALSE)*$E3047</f>
        <v>-1680.4524249637418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-25406.922715567707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-13424.006220359694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-14459.946479594595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-5405.1162098517671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-5493.1028851579376</v>
      </c>
      <c r="AB3045" s="5">
        <f ca="1">VLOOKUP(CONCATENATE($F3045," ",$G3045),AllocFactorMatrix,(AB$4+1),FALSE)*$E3047</f>
        <v>-98.142058621969525</v>
      </c>
      <c r="AC3045" s="5">
        <f ca="1">VLOOKUP(CONCATENATE($F3045," ",$G3045),AllocFactorMatrix,(AC$4+1),FALSE)*$E3047</f>
        <v>-2122.1905975087461</v>
      </c>
      <c r="AD3045" s="5">
        <f ca="1">VLOOKUP(CONCATENATE($F3045," ",$G3045),AllocFactorMatrix,(AD$4+1),FALSE)*$E3047</f>
        <v>-419.9641940338484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-202157.07278889447</v>
      </c>
      <c r="I3046" s="5">
        <f ca="1">VLOOKUP(CONCATENATE($F3046," ",$G3046),AllocFactorMatrix,(I$4+1),FALSE)*$E3047</f>
        <v>-144441.42911413478</v>
      </c>
      <c r="J3046" s="5">
        <f ca="1">VLOOKUP(CONCATENATE($F3046," ",$G3046),AllocFactorMatrix,(J$4+1),FALSE)*$E3047</f>
        <v>-24718.684712186714</v>
      </c>
      <c r="K3046" s="5">
        <f ca="1">VLOOKUP(CONCATENATE($F3046," ",$G3046),AllocFactorMatrix,(K$4+1),FALSE)*$E3047</f>
        <v>-7117.6489428412178</v>
      </c>
      <c r="L3046" s="5">
        <f ca="1">VLOOKUP(CONCATENATE($F3046," ",$G3046),AllocFactorMatrix,(L$4+1),FALSE)*$E3047</f>
        <v>-1189.8069607051234</v>
      </c>
      <c r="M3046" s="5">
        <f ca="1">VLOOKUP(CONCATENATE($F3046," ",$G3046),AllocFactorMatrix,(M$4+1),FALSE)*$E3047</f>
        <v>-187.98379409616612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-341.11082960788633</v>
      </c>
      <c r="Q3046" s="5">
        <f ca="1">VLOOKUP(CONCATENATE($F3046," ",$G3046),AllocFactorMatrix,(Q$4+1),FALSE)*$E3047</f>
        <v>-652.4385559297632</v>
      </c>
      <c r="R3046" s="5">
        <f ca="1">VLOOKUP(CONCATENATE($F3046," ",$G3046),AllocFactorMatrix,(R$4+1),FALSE)*$E3047</f>
        <v>-113.87314762905443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-203.07383890516101</v>
      </c>
      <c r="V3046" s="5">
        <f ca="1">VLOOKUP(CONCATENATE($F3046," ",$G3046),AllocFactorMatrix,(V$4+1),FALSE)*$E3047</f>
        <v>-959.98407263355512</v>
      </c>
      <c r="W3046" s="5">
        <f ca="1">VLOOKUP(CONCATENATE($F3046," ",$G3046),AllocFactorMatrix,(W$4+1),FALSE)*$E3047</f>
        <v>-170.87333876324783</v>
      </c>
      <c r="X3046" s="5">
        <f t="shared" ca="1" si="1519"/>
        <v>-1343.1683426269601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-5.7592005726160842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-10.358560249808948</v>
      </c>
      <c r="AC3046" s="5">
        <f ca="1">VLOOKUP(CONCATENATE($F3046," ",$G3046),AllocFactorMatrix,(AC$4+1),FALSE)*$E3047</f>
        <v>-15942.157182569297</v>
      </c>
      <c r="AD3046" s="5">
        <f ca="1">VLOOKUP(CONCATENATE($F3046," ",$G3046),AllocFactorMatrix,(AD$4+1),FALSE)*$E3047</f>
        <v>-4400.9606952116701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-2234839.0000000005</v>
      </c>
      <c r="I3047" s="5">
        <f ca="1">VLOOKUP(CONCATENATE($F3047," ",$G3047),AllocFactorMatrix,(I$4+1),FALSE)*$E3047</f>
        <v>-1261667.0259150295</v>
      </c>
      <c r="J3047" s="5">
        <f ca="1">VLOOKUP(CONCATENATE($F3047," ",$G3047),AllocFactorMatrix,(J$4+1),FALSE)*$E3047</f>
        <v>-80490.662444659087</v>
      </c>
      <c r="K3047" s="5">
        <f ca="1">VLOOKUP(CONCATENATE($F3047," ",$G3047),AllocFactorMatrix,(K$4+1),FALSE)*$E3047</f>
        <v>-203834.03432683233</v>
      </c>
      <c r="L3047" s="5">
        <f ca="1">VLOOKUP(CONCATENATE($F3047," ",$G3047),AllocFactorMatrix,(L$4+1),FALSE)*$E3047</f>
        <v>-6612.847061787792</v>
      </c>
      <c r="M3047" s="5">
        <f ca="1">VLOOKUP(CONCATENATE($F3047," ",$G3047),AllocFactorMatrix,(M$4+1),FALSE)*$E3047</f>
        <v>-521.57637421230663</v>
      </c>
      <c r="N3047" s="5">
        <f t="shared" ca="1" si="1516"/>
        <v>-210968.45776283243</v>
      </c>
      <c r="O3047" s="5">
        <f ca="1">VLOOKUP(CONCATENATE($F3047," ",$G3047),AllocFactorMatrix,(O$4+1),FALSE)*$E3047</f>
        <v>-150663.89497617714</v>
      </c>
      <c r="P3047" s="5">
        <f ca="1">VLOOKUP(CONCATENATE($F3047," ",$G3047),AllocFactorMatrix,(P$4+1),FALSE)*$E3047</f>
        <v>-25348.151302193124</v>
      </c>
      <c r="Q3047" s="5">
        <f ca="1">VLOOKUP(CONCATENATE($F3047," ",$G3047),AllocFactorMatrix,(Q$4+1),FALSE)*$E3047</f>
        <v>-8176.1117020754482</v>
      </c>
      <c r="R3047" s="5">
        <f ca="1">VLOOKUP(CONCATENATE($F3047," ",$G3047),AllocFactorMatrix,(R$4+1),FALSE)*$E3047</f>
        <v>-454.23553604108434</v>
      </c>
      <c r="S3047" s="5">
        <f t="shared" ca="1" si="1518"/>
        <v>-184642.3935164868</v>
      </c>
      <c r="T3047" s="5">
        <f ca="1">VLOOKUP(CONCATENATE($F3047," ",$G3047),AllocFactorMatrix,(T$4+1),FALSE)*$E3047</f>
        <v>-5207.3220407681829</v>
      </c>
      <c r="U3047" s="5">
        <f ca="1">VLOOKUP(CONCATENATE($F3047," ",$G3047),AllocFactorMatrix,(U$4+1),FALSE)*$E3047</f>
        <v>-79161.410204006257</v>
      </c>
      <c r="V3047" s="5">
        <f ca="1">VLOOKUP(CONCATENATE($F3047," ",$G3047),AllocFactorMatrix,(V$4+1),FALSE)*$E3047</f>
        <v>-286846.62481346866</v>
      </c>
      <c r="W3047" s="5">
        <f ca="1">VLOOKUP(CONCATENATE($F3047," ",$G3047),AllocFactorMatrix,(W$4+1),FALSE)*$E3047</f>
        <v>-52455.845522386226</v>
      </c>
      <c r="X3047" s="5">
        <f t="shared" ca="1" si="1519"/>
        <v>-423671.20258062938</v>
      </c>
      <c r="Y3047" s="5">
        <f ca="1">VLOOKUP(CONCATENATE($F3047," ",$G3047),AllocFactorMatrix,(Y$4+1),FALSE)*$E3047</f>
        <v>-46179.103781128113</v>
      </c>
      <c r="Z3047" s="5">
        <f ca="1">VLOOKUP(CONCATENATE($F3047," ",$G3047),AllocFactorMatrix,(Z$4+1),FALSE)*$E3047</f>
        <v>-677.00589050345104</v>
      </c>
      <c r="AA3047" s="5">
        <f t="shared" ca="1" si="1517"/>
        <v>-46856.109671631566</v>
      </c>
      <c r="AB3047" s="5">
        <f ca="1">VLOOKUP(CONCATENATE($F3047," ",$G3047),AllocFactorMatrix,(AB$4+1),FALSE)*$E3047</f>
        <v>-625.83583150470281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-5273.750217530679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1521525.9064470909</v>
      </c>
      <c r="I3048" s="5">
        <f ca="1">VLOOKUP(CONCATENATE($F3048," ",$G3048),AllocFactorMatrix,(I$4+1),FALSE)*$E3055</f>
        <v>749477.78105535393</v>
      </c>
      <c r="J3048" s="5">
        <f ca="1">VLOOKUP(CONCATENATE($F3048," ",$G3048),AllocFactorMatrix,(J$4+1),FALSE)*$E3055</f>
        <v>37049.364769545638</v>
      </c>
      <c r="K3048" s="5">
        <f ca="1">VLOOKUP(CONCATENATE($F3048," ",$G3048),AllocFactorMatrix,(K$4+1),FALSE)*$E3055</f>
        <v>135709.69982265681</v>
      </c>
      <c r="L3048" s="5">
        <f ca="1">VLOOKUP(CONCATENATE($F3048," ",$G3048),AllocFactorMatrix,(L$4+1),FALSE)*$E3055</f>
        <v>4271.6595270058606</v>
      </c>
      <c r="M3048" s="5">
        <f ca="1">VLOOKUP(CONCATENATE($F3048," ",$G3048),AllocFactorMatrix,(M$4+1),FALSE)*$E3055</f>
        <v>400.58256184807146</v>
      </c>
      <c r="N3048" s="5">
        <f t="shared" ca="1" si="1444"/>
        <v>140381.94191151074</v>
      </c>
      <c r="O3048" s="5">
        <f ca="1">VLOOKUP(CONCATENATE($F3048," ",$G3048),AllocFactorMatrix,(O$4+1),FALSE)*$E3055</f>
        <v>103160.48296966917</v>
      </c>
      <c r="P3048" s="5">
        <f ca="1">VLOOKUP(CONCATENATE($F3048," ",$G3048),AllocFactorMatrix,(P$4+1),FALSE)*$E3055</f>
        <v>19221.803449412288</v>
      </c>
      <c r="Q3048" s="5">
        <f ca="1">VLOOKUP(CONCATENATE($F3048," ",$G3048),AllocFactorMatrix,(Q$4+1),FALSE)*$E3055</f>
        <v>8685.9750687999567</v>
      </c>
      <c r="R3048" s="5">
        <f ca="1">VLOOKUP(CONCATENATE($F3048," ",$G3048),AllocFactorMatrix,(R$4+1),FALSE)*$E3055</f>
        <v>390.59858958304511</v>
      </c>
      <c r="S3048" s="5">
        <f ca="1">SUBTOTAL(9,O3048:R3048)</f>
        <v>131458.86007746446</v>
      </c>
      <c r="T3048" s="5">
        <f ca="1">VLOOKUP(CONCATENATE($F3048," ",$G3048),AllocFactorMatrix,(T$4+1),FALSE)*$E3055</f>
        <v>3603.6598990749512</v>
      </c>
      <c r="U3048" s="5">
        <f ca="1">VLOOKUP(CONCATENATE($F3048," ",$G3048),AllocFactorMatrix,(U$4+1),FALSE)*$E3055</f>
        <v>58973.280250146643</v>
      </c>
      <c r="V3048" s="5">
        <f ca="1">VLOOKUP(CONCATENATE($F3048," ",$G3048),AllocFactorMatrix,(V$4+1),FALSE)*$E3055</f>
        <v>311675.44317944563</v>
      </c>
      <c r="W3048" s="5">
        <f ca="1">VLOOKUP(CONCATENATE($F3048," ",$G3048),AllocFactorMatrix,(W$4+1),FALSE)*$E3055</f>
        <v>56283.419247152749</v>
      </c>
      <c r="X3048" s="5">
        <f ca="1">SUBTOTAL(9,T3048:W3048)</f>
        <v>430535.80257581995</v>
      </c>
      <c r="Y3048" s="5">
        <f ca="1">VLOOKUP(CONCATENATE($F3048," ",$G3048),AllocFactorMatrix,(Y$4+1),FALSE)*$E3055</f>
        <v>31680.42062487741</v>
      </c>
      <c r="Z3048" s="5">
        <f ca="1">VLOOKUP(CONCATENATE($F3048," ",$G3048),AllocFactorMatrix,(Z$4+1),FALSE)*$E3055</f>
        <v>530.63493576416965</v>
      </c>
      <c r="AA3048" s="5">
        <f t="shared" ca="1" si="1445"/>
        <v>32211.05556064158</v>
      </c>
      <c r="AB3048" s="5">
        <f ca="1">VLOOKUP(CONCATENATE($F3048," ",$G3048),AllocFactorMatrix,(AB$4+1),FALSE)*$E3055</f>
        <v>411.10049675452393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2738.4555210381027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495.85856463212548</v>
      </c>
      <c r="L3049" s="5">
        <f ca="1">VLOOKUP(CONCATENATE($F3049," ",$G3049),AllocFactorMatrix,(L$4+1),FALSE)*$E3055</f>
        <v>15.607867119492704</v>
      </c>
      <c r="M3049" s="5">
        <f ca="1">VLOOKUP(CONCATENATE($F3049," ",$G3049),AllocFactorMatrix,(M$4+1),FALSE)*$E3055</f>
        <v>1.4636558359071885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376.92964525706623</v>
      </c>
      <c r="P3049" s="5">
        <f ca="1">VLOOKUP(CONCATENATE($F3049," ",$G3049),AllocFactorMatrix,(P$4+1),FALSE)*$E3055</f>
        <v>70.232974360136055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1.4271762168148734</v>
      </c>
      <c r="S3049" s="5">
        <f t="shared" ref="S3049:S3055" ca="1" si="1520">SUBTOTAL(9,O3049:R3049)</f>
        <v>480.32676920934631</v>
      </c>
      <c r="T3049" s="5">
        <f ca="1">VLOOKUP(CONCATENATE($F3049," ",$G3049),AllocFactorMatrix,(T$4+1),FALSE)*$E3055</f>
        <v>13.167117953342718</v>
      </c>
      <c r="U3049" s="5">
        <f ca="1">VLOOKUP(CONCATENATE($F3049," ",$G3049),AllocFactorMatrix,(U$4+1),FALSE)*$E3055</f>
        <v>215.47764186863046</v>
      </c>
      <c r="V3049" s="5">
        <f ca="1">VLOOKUP(CONCATENATE($F3049," ",$G3049),AllocFactorMatrix,(V$4+1),FALSE)*$E3055</f>
        <v>1138.8053918621945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1573.0995305933527</v>
      </c>
      <c r="Y3049" s="5">
        <f ca="1">VLOOKUP(CONCATENATE($F3049," ",$G3049),AllocFactorMatrix,(Y$4+1),FALSE)*$E3055</f>
        <v>115.75449594628807</v>
      </c>
      <c r="Z3049" s="5">
        <f ca="1">VLOOKUP(CONCATENATE($F3049," ",$G3049),AllocFactorMatrix,(Z$4+1),FALSE)*$E3055</f>
        <v>1.938843560449415</v>
      </c>
      <c r="AA3049" s="5">
        <f t="shared" ca="1" si="1445"/>
        <v>117.69333950673749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1222.8327795010234</v>
      </c>
      <c r="I3050" s="5">
        <f ca="1">VLOOKUP(CONCATENATE($F3050," ",$G3050),AllocFactorMatrix,(I$4+1),FALSE)*$E3055</f>
        <v>595.35745551278796</v>
      </c>
      <c r="J3050" s="5">
        <f ca="1">VLOOKUP(CONCATENATE($F3050," ",$G3050),AllocFactorMatrix,(J$4+1),FALSE)*$E3055</f>
        <v>28.732729623063999</v>
      </c>
      <c r="K3050" s="5">
        <f ca="1">VLOOKUP(CONCATENATE($F3050," ",$G3050),AllocFactorMatrix,(K$4+1),FALSE)*$E3055</f>
        <v>104.52826547088124</v>
      </c>
      <c r="L3050" s="5">
        <f ca="1">VLOOKUP(CONCATENATE($F3050," ",$G3050),AllocFactorMatrix,(L$4+1),FALSE)*$E3055</f>
        <v>3.2287797720491049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14.680939943500732</v>
      </c>
      <c r="Q3050" s="5">
        <f ca="1">VLOOKUP(CONCATENATE($F3050," ",$G3050),AllocFactorMatrix,(Q$4+1),FALSE)*$E3055</f>
        <v>8.7353341954454677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314.49950005030263</v>
      </c>
      <c r="W3050" s="5">
        <f ca="1">VLOOKUP(CONCATENATE($F3050," ",$G3050),AllocFactorMatrix,(W$4+1),FALSE)*$E3055</f>
        <v>0</v>
      </c>
      <c r="X3050" s="5">
        <f t="shared" ca="1" si="1521"/>
        <v>362.40045484928334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0.31739568477623437</v>
      </c>
      <c r="AC3050" s="5">
        <f ca="1">VLOOKUP(CONCATENATE($F3050," ",$G3050),AllocFactorMatrix,(AC$4+1),FALSE)*$E3055</f>
        <v>1.0792131806664371</v>
      </c>
      <c r="AD3050" s="5">
        <f ca="1">VLOOKUP(CONCATENATE($F3050," ",$G3050),AllocFactorMatrix,(AD$4+1),FALSE)*$E3055</f>
        <v>0.23264376047763974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783467.10100204661</v>
      </c>
      <c r="I3051" s="5">
        <f ca="1">VLOOKUP(CONCATENATE($F3051," ",$G3051),AllocFactorMatrix,(I$4+1),FALSE)*$E3055</f>
        <v>523624.47888470389</v>
      </c>
      <c r="J3051" s="5">
        <f ca="1">VLOOKUP(CONCATENATE($F3051," ",$G3051),AllocFactorMatrix,(J$4+1),FALSE)*$E3055</f>
        <v>24682.290993580875</v>
      </c>
      <c r="K3051" s="5">
        <f ca="1">VLOOKUP(CONCATENATE($F3051," ",$G3051),AllocFactorMatrix,(K$4+1),FALSE)*$E3055</f>
        <v>89622.913432857182</v>
      </c>
      <c r="L3051" s="5">
        <f ca="1">VLOOKUP(CONCATENATE($F3051," ",$G3051),AllocFactorMatrix,(L$4+1),FALSE)*$E3055</f>
        <v>2769.8143719499039</v>
      </c>
      <c r="M3051" s="5">
        <f ca="1">VLOOKUP(CONCATENATE($F3051," ",$G3051),AllocFactorMatrix,(M$4+1),FALSE)*$E3055</f>
        <v>0</v>
      </c>
      <c r="N3051" s="5">
        <f t="shared" ca="1" si="1444"/>
        <v>92392.727804807088</v>
      </c>
      <c r="O3051" s="5">
        <f ca="1">VLOOKUP(CONCATENATE($F3051," ",$G3051),AllocFactorMatrix,(O$4+1),FALSE)*$E3055</f>
        <v>67201.520328783154</v>
      </c>
      <c r="P3051" s="5">
        <f ca="1">VLOOKUP(CONCATENATE($F3051," ",$G3051),AllocFactorMatrix,(P$4+1),FALSE)*$E3055</f>
        <v>12516.287683496139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79717.808012279289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20264.346666326004</v>
      </c>
      <c r="Z3051" s="5">
        <f ca="1">VLOOKUP(CONCATENATE($F3051," ",$G3051),AllocFactorMatrix,(Z$4+1),FALSE)*$E3055</f>
        <v>338.08862743691611</v>
      </c>
      <c r="AA3051" s="5">
        <f t="shared" ca="1" si="1445"/>
        <v>20602.435293762919</v>
      </c>
      <c r="AB3051" s="5">
        <f ca="1">VLOOKUP(CONCATENATE($F3051," ",$G3051),AllocFactorMatrix,(AB$4+1),FALSE)*$E3055</f>
        <v>273.90843761426203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202.28297211590518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323346.50891711068</v>
      </c>
      <c r="I3052" s="5">
        <f ca="1">VLOOKUP(CONCATENATE($F3052," ",$G3052),AllocFactorMatrix,(I$4+1),FALSE)*$E3055</f>
        <v>241766.65408834381</v>
      </c>
      <c r="J3052" s="5">
        <f ca="1">VLOOKUP(CONCATENATE($F3052," ",$G3052),AllocFactorMatrix,(J$4+1),FALSE)*$E3055</f>
        <v>11655.647446897041</v>
      </c>
      <c r="K3052" s="5">
        <f ca="1">VLOOKUP(CONCATENATE($F3052," ",$G3052),AllocFactorMatrix,(K$4+1),FALSE)*$E3055</f>
        <v>35169.94569182775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35169.94569182775</v>
      </c>
      <c r="O3052" s="5">
        <f ca="1">VLOOKUP(CONCATENATE($F3052," ",$G3052),AllocFactorMatrix,(O$4+1),FALSE)*$E3055</f>
        <v>22410.426284633024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22410.426284633024</v>
      </c>
      <c r="T3052" s="5">
        <f ca="1">VLOOKUP(CONCATENATE($F3052," ",$G3052),AllocFactorMatrix,(T$4+1),FALSE)*$E3055</f>
        <v>605.93091265593625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605.93091265593625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85.776063860549925</v>
      </c>
      <c r="AC3052" s="5">
        <f ca="1">VLOOKUP(CONCATENATE($F3052," ",$G3052),AllocFactorMatrix,(AC$4+1),FALSE)*$E3055</f>
        <v>2912.427276003596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400548.61826901248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32679.416216922713</v>
      </c>
      <c r="L3053" s="5">
        <f ca="1">VLOOKUP(CONCATENATE($F3053," ",$G3053),AllocFactorMatrix,(L$4+1),FALSE)*$E3055</f>
        <v>1038.6260372762601</v>
      </c>
      <c r="M3053" s="5">
        <f ca="1">VLOOKUP(CONCATENATE($F3053," ",$G3053),AllocFactorMatrix,(M$4+1),FALSE)*$E3055</f>
        <v>95.749178880417375</v>
      </c>
      <c r="N3053" s="5">
        <f t="shared" ca="1" si="1444"/>
        <v>33813.791433079394</v>
      </c>
      <c r="O3053" s="5">
        <f ca="1">VLOOKUP(CONCATENATE($F3053," ",$G3053),AllocFactorMatrix,(O$4+1),FALSE)*$E3055</f>
        <v>29794.279749320907</v>
      </c>
      <c r="P3053" s="5">
        <f ca="1">VLOOKUP(CONCATENATE($F3053," ",$G3053),AllocFactorMatrix,(P$4+1),FALSE)*$E3055</f>
        <v>5523.2861739497775</v>
      </c>
      <c r="Q3053" s="5">
        <f ca="1">VLOOKUP(CONCATENATE($F3053," ",$G3053),AllocFactorMatrix,(Q$4+1),FALSE)*$E3055</f>
        <v>2509.6398638137402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20047.827979078433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21594.933349325107</v>
      </c>
      <c r="X3053" s="5">
        <f t="shared" ca="1" si="1521"/>
        <v>156607.77841919442</v>
      </c>
      <c r="Y3053" s="5">
        <f ca="1">VLOOKUP(CONCATENATE($F3053," ",$G3053),AllocFactorMatrix,(Y$4+1),FALSE)*$E3055</f>
        <v>8072.1684870564004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8203.5705217421291</v>
      </c>
      <c r="AB3053" s="5">
        <f ca="1">VLOOKUP(CONCATENATE($F3053," ",$G3053),AllocFactorMatrix,(AB$4+1),FALSE)*$E3055</f>
        <v>146.56839966162923</v>
      </c>
      <c r="AC3053" s="5">
        <f ca="1">VLOOKUP(CONCATENATE($F3053," ",$G3053),AllocFactorMatrix,(AC$4+1),FALSE)*$E3055</f>
        <v>3169.3453756856961</v>
      </c>
      <c r="AD3053" s="5">
        <f ca="1">VLOOKUP(CONCATENATE($F3053," ",$G3053),AllocFactorMatrix,(AD$4+1),FALSE)*$E3055</f>
        <v>627.18757583660556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301907.65360932623</v>
      </c>
      <c r="I3054" s="5">
        <f ca="1">VLOOKUP(CONCATENATE($F3054," ",$G3054),AllocFactorMatrix,(I$4+1),FALSE)*$E3055</f>
        <v>215713.31809579828</v>
      </c>
      <c r="J3054" s="5">
        <f ca="1">VLOOKUP(CONCATENATE($F3054," ",$G3054),AllocFactorMatrix,(J$4+1),FALSE)*$E3055</f>
        <v>36915.651769246331</v>
      </c>
      <c r="K3054" s="5">
        <f ca="1">VLOOKUP(CONCATENATE($F3054," ",$G3054),AllocFactorMatrix,(K$4+1),FALSE)*$E3055</f>
        <v>10629.718079624576</v>
      </c>
      <c r="L3054" s="5">
        <f ca="1">VLOOKUP(CONCATENATE($F3054," ",$G3054),AllocFactorMatrix,(L$4+1),FALSE)*$E3055</f>
        <v>1776.8946829262798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12687.353601390654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509.42551139524147</v>
      </c>
      <c r="Q3054" s="5">
        <f ca="1">VLOOKUP(CONCATENATE($F3054," ",$G3054),AllocFactorMatrix,(Q$4+1),FALSE)*$E3055</f>
        <v>974.37201096944659</v>
      </c>
      <c r="R3054" s="5">
        <f ca="1">VLOOKUP(CONCATENATE($F3054," ",$G3054),AllocFactorMatrix,(R$4+1),FALSE)*$E3055</f>
        <v>170.06169675644833</v>
      </c>
      <c r="S3054" s="5">
        <f t="shared" ca="1" si="1520"/>
        <v>3637.3894519751811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303.27678061167245</v>
      </c>
      <c r="V3054" s="5">
        <f ca="1">VLOOKUP(CONCATENATE($F3054," ",$G3054),AllocFactorMatrix,(V$4+1),FALSE)*$E3055</f>
        <v>1433.6700411851393</v>
      </c>
      <c r="W3054" s="5">
        <f ca="1">VLOOKUP(CONCATENATE($F3054," ",$G3054),AllocFactorMatrix,(W$4+1),FALSE)*$E3055</f>
        <v>255.18755321647919</v>
      </c>
      <c r="X3054" s="5">
        <f t="shared" ca="1" si="1521"/>
        <v>2005.9293356918347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15.469795721945449</v>
      </c>
      <c r="AC3054" s="5">
        <f ca="1">VLOOKUP(CONCATENATE($F3054," ",$G3054),AllocFactorMatrix,(AC$4+1),FALSE)*$E3055</f>
        <v>23808.512866065641</v>
      </c>
      <c r="AD3054" s="5">
        <f ca="1">VLOOKUP(CONCATENATE($F3054," ",$G3054),AllocFactorMatrix,(AD$4+1),FALSE)*$E3055</f>
        <v>6572.5314419531687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3337578</v>
      </c>
      <c r="I3055" s="5">
        <f ca="1">VLOOKUP(CONCATENATE($F3055," ",$G3055),AllocFactorMatrix,(I$4+1),FALSE)*$E3055</f>
        <v>1884212.7370335993</v>
      </c>
      <c r="J3055" s="5">
        <f ca="1">VLOOKUP(CONCATENATE($F3055," ",$G3055),AllocFactorMatrix,(J$4+1),FALSE)*$E3055</f>
        <v>120207.25617403329</v>
      </c>
      <c r="K3055" s="5">
        <f ca="1">VLOOKUP(CONCATENATE($F3055," ",$G3055),AllocFactorMatrix,(K$4+1),FALSE)*$E3055</f>
        <v>304412.08007399208</v>
      </c>
      <c r="L3055" s="5">
        <f ca="1">VLOOKUP(CONCATENATE($F3055," ",$G3055),AllocFactorMatrix,(L$4+1),FALSE)*$E3055</f>
        <v>9875.8312660498486</v>
      </c>
      <c r="M3055" s="5">
        <f ca="1">VLOOKUP(CONCATENATE($F3055," ",$G3055),AllocFactorMatrix,(M$4+1),FALSE)*$E3055</f>
        <v>778.93836284885037</v>
      </c>
      <c r="N3055" s="5">
        <f t="shared" ca="1" si="1444"/>
        <v>315066.84970289073</v>
      </c>
      <c r="O3055" s="5">
        <f ca="1">VLOOKUP(CONCATENATE($F3055," ",$G3055),AllocFactorMatrix,(O$4+1),FALSE)*$E3055</f>
        <v>225006.14194883805</v>
      </c>
      <c r="P3055" s="5">
        <f ca="1">VLOOKUP(CONCATENATE($F3055," ",$G3055),AllocFactorMatrix,(P$4+1),FALSE)*$E3055</f>
        <v>37855.716732557077</v>
      </c>
      <c r="Q3055" s="5">
        <f ca="1">VLOOKUP(CONCATENATE($F3055," ",$G3055),AllocFactorMatrix,(Q$4+1),FALSE)*$E3055</f>
        <v>12210.459251153918</v>
      </c>
      <c r="R3055" s="5">
        <f ca="1">VLOOKUP(CONCATENATE($F3055," ",$G3055),AllocFactorMatrix,(R$4+1),FALSE)*$E3055</f>
        <v>678.36946281541088</v>
      </c>
      <c r="S3055" s="5">
        <f t="shared" ca="1" si="1520"/>
        <v>275750.68739536445</v>
      </c>
      <c r="T3055" s="5">
        <f ca="1">VLOOKUP(CONCATENATE($F3055," ",$G3055),AllocFactorMatrix,(T$4+1),FALSE)*$E3055</f>
        <v>7776.7765293978619</v>
      </c>
      <c r="U3055" s="5">
        <f ca="1">VLOOKUP(CONCATENATE($F3055," ",$G3055),AllocFactorMatrix,(U$4+1),FALSE)*$E3055</f>
        <v>118222.10957740885</v>
      </c>
      <c r="V3055" s="5">
        <f ca="1">VLOOKUP(CONCATENATE($F3055," ",$G3055),AllocFactorMatrix,(V$4+1),FALSE)*$E3055</f>
        <v>428385.661943293</v>
      </c>
      <c r="W3055" s="5">
        <f ca="1">VLOOKUP(CONCATENATE($F3055," ",$G3055),AllocFactorMatrix,(W$4+1),FALSE)*$E3055</f>
        <v>78339.189528603529</v>
      </c>
      <c r="X3055" s="5">
        <f t="shared" ca="1" si="1521"/>
        <v>632723.73757870332</v>
      </c>
      <c r="Y3055" s="5">
        <f ca="1">VLOOKUP(CONCATENATE($F3055," ",$G3055),AllocFactorMatrix,(Y$4+1),FALSE)*$E3055</f>
        <v>68965.308391168219</v>
      </c>
      <c r="Z3055" s="5">
        <f ca="1">VLOOKUP(CONCATENATE($F3055," ",$G3055),AllocFactorMatrix,(Z$4+1),FALSE)*$E3055</f>
        <v>1011.0616317393454</v>
      </c>
      <c r="AA3055" s="5">
        <f t="shared" ca="1" si="1445"/>
        <v>69976.370022907562</v>
      </c>
      <c r="AB3055" s="5">
        <f ca="1">VLOOKUP(CONCATENATE($F3055," ",$G3055),AllocFactorMatrix,(AB$4+1),FALSE)*$E3055</f>
        <v>934.64267575507802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7875.9824325267318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-758776.6960111626</v>
      </c>
      <c r="I3056" s="5">
        <f ca="1">VLOOKUP(CONCATENATE($F3056," ",$G3056),AllocFactorMatrix,(I$4+1),FALSE)*$E3063</f>
        <v>-373760.49401018489</v>
      </c>
      <c r="J3056" s="5">
        <f ca="1">VLOOKUP(CONCATENATE($F3056," ",$G3056),AllocFactorMatrix,(J$4+1),FALSE)*$E3063</f>
        <v>-18476.316748883288</v>
      </c>
      <c r="K3056" s="5">
        <f ca="1">VLOOKUP(CONCATENATE($F3056," ",$G3056),AllocFactorMatrix,(K$4+1),FALSE)*$E3063</f>
        <v>-67677.689358937627</v>
      </c>
      <c r="L3056" s="5">
        <f ca="1">VLOOKUP(CONCATENATE($F3056," ",$G3056),AllocFactorMatrix,(L$4+1),FALSE)*$E3063</f>
        <v>-2130.2533783040935</v>
      </c>
      <c r="M3056" s="5">
        <f ca="1">VLOOKUP(CONCATENATE($F3056," ",$G3056),AllocFactorMatrix,(M$4+1),FALSE)*$E3063</f>
        <v>-199.7683453635868</v>
      </c>
      <c r="N3056" s="5">
        <f t="shared" ref="N3056:N3063" ca="1" si="1523">SUBTOTAL(9,K3056:M3056)</f>
        <v>-70007.71108260531</v>
      </c>
      <c r="O3056" s="5">
        <f ca="1">VLOOKUP(CONCATENATE($F3056," ",$G3056),AllocFactorMatrix,(O$4+1),FALSE)*$E3063</f>
        <v>-51445.571905786892</v>
      </c>
      <c r="P3056" s="5">
        <f ca="1">VLOOKUP(CONCATENATE($F3056," ",$G3056),AllocFactorMatrix,(P$4+1),FALSE)*$E3063</f>
        <v>-9585.8088586730228</v>
      </c>
      <c r="Q3056" s="5">
        <f ca="1">VLOOKUP(CONCATENATE($F3056," ",$G3056),AllocFactorMatrix,(Q$4+1),FALSE)*$E3063</f>
        <v>-4331.6485354687893</v>
      </c>
      <c r="R3056" s="5">
        <f ca="1">VLOOKUP(CONCATENATE($F3056," ",$G3056),AllocFactorMatrix,(R$4+1),FALSE)*$E3063</f>
        <v>-194.78939268442176</v>
      </c>
      <c r="S3056" s="5">
        <f ca="1">SUBTOTAL(9,O3056:R3056)</f>
        <v>-65557.818692613131</v>
      </c>
      <c r="T3056" s="5">
        <f ca="1">VLOOKUP(CONCATENATE($F3056," ",$G3056),AllocFactorMatrix,(T$4+1),FALSE)*$E3063</f>
        <v>-1797.1255962069258</v>
      </c>
      <c r="U3056" s="5">
        <f ca="1">VLOOKUP(CONCATENATE($F3056," ",$G3056),AllocFactorMatrix,(U$4+1),FALSE)*$E3063</f>
        <v>-29409.654184355266</v>
      </c>
      <c r="V3056" s="5">
        <f ca="1">VLOOKUP(CONCATENATE($F3056," ",$G3056),AllocFactorMatrix,(V$4+1),FALSE)*$E3063</f>
        <v>-155430.84872984272</v>
      </c>
      <c r="W3056" s="5">
        <f ca="1">VLOOKUP(CONCATENATE($F3056," ",$G3056),AllocFactorMatrix,(W$4+1),FALSE)*$E3063</f>
        <v>-28068.235128700198</v>
      </c>
      <c r="X3056" s="5">
        <f ca="1">SUBTOTAL(9,T3056:W3056)</f>
        <v>-214705.86363910511</v>
      </c>
      <c r="Y3056" s="5">
        <f ca="1">VLOOKUP(CONCATENATE($F3056," ",$G3056),AllocFactorMatrix,(Y$4+1),FALSE)*$E3063</f>
        <v>-15798.853498406916</v>
      </c>
      <c r="Z3056" s="5">
        <f ca="1">VLOOKUP(CONCATENATE($F3056," ",$G3056),AllocFactorMatrix,(Z$4+1),FALSE)*$E3063</f>
        <v>-264.62475705551407</v>
      </c>
      <c r="AA3056" s="5">
        <f t="shared" ref="AA3056:AA3063" ca="1" si="1524">SUBTOTAL(9,Y3056:Z3056)</f>
        <v>-16063.478255462429</v>
      </c>
      <c r="AB3056" s="5">
        <f ca="1">VLOOKUP(CONCATENATE($F3056," ",$G3056),AllocFactorMatrix,(AB$4+1),FALSE)*$E3063</f>
        <v>-205.01358230852605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-2772.4320652987494</v>
      </c>
      <c r="I3057" s="5">
        <f ca="1">VLOOKUP(CONCATENATE($F3057," ",$G3057),AllocFactorMatrix,(I$4+1),FALSE)*$E3063</f>
        <v>-1365.6528775634581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-247.28196987389595</v>
      </c>
      <c r="L3057" s="5">
        <f ca="1">VLOOKUP(CONCATENATE($F3057," ",$G3057),AllocFactorMatrix,(L$4+1),FALSE)*$E3063</f>
        <v>-7.7835584622835725</v>
      </c>
      <c r="M3057" s="5">
        <f ca="1">VLOOKUP(CONCATENATE($F3057," ",$G3057),AllocFactorMatrix,(M$4+1),FALSE)*$E3063</f>
        <v>-0.72991720651043168</v>
      </c>
      <c r="N3057" s="5">
        <f t="shared" ca="1" si="1523"/>
        <v>-255.79544554268995</v>
      </c>
      <c r="O3057" s="5">
        <f ca="1">VLOOKUP(CONCATENATE($F3057," ",$G3057),AllocFactorMatrix,(O$4+1),FALSE)*$E3063</f>
        <v>-187.97276447606896</v>
      </c>
      <c r="P3057" s="5">
        <f ca="1">VLOOKUP(CONCATENATE($F3057," ",$G3057),AllocFactorMatrix,(P$4+1),FALSE)*$E3063</f>
        <v>-35.024802410667249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-0.71172501883270245</v>
      </c>
      <c r="S3057" s="5">
        <f t="shared" ref="S3057:S3063" ca="1" si="1525">SUBTOTAL(9,O3057:R3057)</f>
        <v>-239.53634795311172</v>
      </c>
      <c r="T3057" s="5">
        <f ca="1">VLOOKUP(CONCATENATE($F3057," ",$G3057),AllocFactorMatrix,(T$4+1),FALSE)*$E3063</f>
        <v>-6.5663701250781639</v>
      </c>
      <c r="U3057" s="5">
        <f ca="1">VLOOKUP(CONCATENATE($F3057," ",$G3057),AllocFactorMatrix,(U$4+1),FALSE)*$E3063</f>
        <v>-107.45752830666079</v>
      </c>
      <c r="V3057" s="5">
        <f ca="1">VLOOKUP(CONCATENATE($F3057," ",$G3057),AllocFactorMatrix,(V$4+1),FALSE)*$E3063</f>
        <v>-567.91605649005839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-784.49618193329275</v>
      </c>
      <c r="Y3057" s="5">
        <f ca="1">VLOOKUP(CONCATENATE($F3057," ",$G3057),AllocFactorMatrix,(Y$4+1),FALSE)*$E3063</f>
        <v>-57.726137695320425</v>
      </c>
      <c r="Z3057" s="5">
        <f ca="1">VLOOKUP(CONCATENATE($F3057," ",$G3057),AllocFactorMatrix,(Z$4+1),FALSE)*$E3063</f>
        <v>-0.96689074083240623</v>
      </c>
      <c r="AA3057" s="5">
        <f t="shared" ca="1" si="1524"/>
        <v>-58.693028436152829</v>
      </c>
      <c r="AB3057" s="5">
        <f ca="1">VLOOKUP(CONCATENATE($F3057," ",$G3057),AllocFactorMatrix,(AB$4+1),FALSE)*$E3063</f>
        <v>-0.749082348472073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-14.328856024331316</v>
      </c>
      <c r="K3058" s="5">
        <f ca="1">VLOOKUP(CONCATENATE($F3058," ",$G3058),AllocFactorMatrix,(K$4+1),FALSE)*$E3063</f>
        <v>-52.127677601611047</v>
      </c>
      <c r="L3058" s="5">
        <f ca="1">VLOOKUP(CONCATENATE($F3058," ",$G3058),AllocFactorMatrix,(L$4+1),FALSE)*$E3063</f>
        <v>-1.6101749153281917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-53.938391286959089</v>
      </c>
      <c r="O3058" s="5">
        <f ca="1">VLOOKUP(CONCATENATE($F3058," ",$G3058),AllocFactorMatrix,(O$4+1),FALSE)*$E3063</f>
        <v>-39.383275173977445</v>
      </c>
      <c r="P3058" s="5">
        <f ca="1">VLOOKUP(CONCATENATE($F3058," ",$G3058),AllocFactorMatrix,(P$4+1),FALSE)*$E3063</f>
        <v>-7.3213049199272078</v>
      </c>
      <c r="Q3058" s="5">
        <f ca="1">VLOOKUP(CONCATENATE($F3058," ",$G3058),AllocFactorMatrix,(Q$4+1),FALSE)*$E3063</f>
        <v>-4.3562636635289698</v>
      </c>
      <c r="R3058" s="5">
        <f ca="1">VLOOKUP(CONCATENATE($F3058," ",$G3058),AllocFactorMatrix,(R$4+1),FALSE)*$E3063</f>
        <v>0</v>
      </c>
      <c r="S3058" s="5">
        <f t="shared" ca="1" si="1525"/>
        <v>-51.060843757433624</v>
      </c>
      <c r="T3058" s="5">
        <f ca="1">VLOOKUP(CONCATENATE($F3058," ",$G3058),AllocFactorMatrix,(T$4+1),FALSE)*$E3063</f>
        <v>-1.3751963459033572</v>
      </c>
      <c r="U3058" s="5">
        <f ca="1">VLOOKUP(CONCATENATE($F3058," ",$G3058),AllocFactorMatrix,(U$4+1),FALSE)*$E3063</f>
        <v>-22.512749343448945</v>
      </c>
      <c r="V3058" s="5">
        <f ca="1">VLOOKUP(CONCATENATE($F3058," ",$G3058),AllocFactorMatrix,(V$4+1),FALSE)*$E3063</f>
        <v>-156.83919053509021</v>
      </c>
      <c r="W3058" s="5">
        <f ca="1">VLOOKUP(CONCATENATE($F3058," ",$G3058),AllocFactorMatrix,(W$4+1),FALSE)*$E3063</f>
        <v>0</v>
      </c>
      <c r="X3058" s="5">
        <f t="shared" ca="1" si="1526"/>
        <v>-180.72713622444252</v>
      </c>
      <c r="Y3058" s="5">
        <f ca="1">VLOOKUP(CONCATENATE($F3058," ",$G3058),AllocFactorMatrix,(Y$4+1),FALSE)*$E3063</f>
        <v>-11.853211993804212</v>
      </c>
      <c r="Z3058" s="5">
        <f ca="1">VLOOKUP(CONCATENATE($F3058," ",$G3058),AllocFactorMatrix,(Z$4+1),FALSE)*$E3063</f>
        <v>-0.19759336596530452</v>
      </c>
      <c r="AA3058" s="5">
        <f t="shared" ca="1" si="1524"/>
        <v>-12.050805359769516</v>
      </c>
      <c r="AB3058" s="5">
        <f ca="1">VLOOKUP(CONCATENATE($F3058," ",$G3058),AllocFactorMatrix,(AB$4+1),FALSE)*$E3063</f>
        <v>-0.15828350210945702</v>
      </c>
      <c r="AC3058" s="5">
        <f ca="1">VLOOKUP(CONCATENATE($F3058," ",$G3058),AllocFactorMatrix,(AC$4+1),FALSE)*$E3063</f>
        <v>-0.53819774480866045</v>
      </c>
      <c r="AD3058" s="5">
        <f ca="1">VLOOKUP(CONCATENATE($F3058," ",$G3058),AllocFactorMatrix,(AD$4+1),FALSE)*$E3063</f>
        <v>-0.1160181783135312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-390710.78304538154</v>
      </c>
      <c r="I3059" s="5">
        <f ca="1">VLOOKUP(CONCATENATE($F3059," ",$G3059),AllocFactorMatrix,(I$4+1),FALSE)*$E3063</f>
        <v>-261128.68033017521</v>
      </c>
      <c r="J3059" s="5">
        <f ca="1">VLOOKUP(CONCATENATE($F3059," ",$G3059),AllocFactorMatrix,(J$4+1),FALSE)*$E3063</f>
        <v>-12308.924304698738</v>
      </c>
      <c r="K3059" s="5">
        <f ca="1">VLOOKUP(CONCATENATE($F3059," ",$G3059),AllocFactorMatrix,(K$4+1),FALSE)*$E3063</f>
        <v>-44694.45959042076</v>
      </c>
      <c r="L3059" s="5">
        <f ca="1">VLOOKUP(CONCATENATE($F3059," ",$G3059),AllocFactorMatrix,(L$4+1),FALSE)*$E3063</f>
        <v>-1381.2913659945393</v>
      </c>
      <c r="M3059" s="5">
        <f ca="1">VLOOKUP(CONCATENATE($F3059," ",$G3059),AllocFactorMatrix,(M$4+1),FALSE)*$E3063</f>
        <v>0</v>
      </c>
      <c r="N3059" s="5">
        <f t="shared" ca="1" si="1523"/>
        <v>-46075.750956415301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-6241.8046084965936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-39754.837377731412</v>
      </c>
      <c r="T3059" s="5">
        <f ca="1">VLOOKUP(CONCATENATE($F3059," ",$G3059),AllocFactorMatrix,(T$4+1),FALSE)*$E3063</f>
        <v>-1194.7189657110457</v>
      </c>
      <c r="U3059" s="5">
        <f ca="1">VLOOKUP(CONCATENATE($F3059," ",$G3059),AllocFactorMatrix,(U$4+1),FALSE)*$E3063</f>
        <v>-19268.113451764795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-20462.832417475842</v>
      </c>
      <c r="Y3059" s="5">
        <f ca="1">VLOOKUP(CONCATENATE($F3059," ",$G3059),AllocFactorMatrix,(Y$4+1),FALSE)*$E3063</f>
        <v>-10105.719491956839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-10274.322452050081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-100.87741824904775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-161251.14574997925</v>
      </c>
      <c r="I3060" s="5">
        <f ca="1">VLOOKUP(CONCATENATE($F3060," ",$G3060),AllocFactorMatrix,(I$4+1),FALSE)*$E3063</f>
        <v>-120567.71575003499</v>
      </c>
      <c r="J3060" s="5">
        <f ca="1">VLOOKUP(CONCATENATE($F3060," ",$G3060),AllocFactorMatrix,(J$4+1),FALSE)*$E3063</f>
        <v>-5812.6080023699024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-11175.957727964504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-11175.957727964504</v>
      </c>
      <c r="T3060" s="5">
        <f ca="1">VLOOKUP(CONCATENATE($F3060," ",$G3060),AllocFactorMatrix,(T$4+1),FALSE)*$E3063</f>
        <v>-302.1744512978409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-302.1744512978409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-42.776056626554599</v>
      </c>
      <c r="AC3060" s="5">
        <f ca="1">VLOOKUP(CONCATENATE($F3060," ",$G3060),AllocFactorMatrix,(AC$4+1),FALSE)*$E3063</f>
        <v>-1452.4116457662465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-199751.41788528362</v>
      </c>
      <c r="I3061" s="5">
        <f ca="1">VLOOKUP(CONCATENATE($F3061," ",$G3061),AllocFactorMatrix,(I$4+1),FALSE)*$E3063</f>
        <v>-74952.143005249658</v>
      </c>
      <c r="J3061" s="5">
        <f ca="1">VLOOKUP(CONCATENATE($F3061," ",$G3061),AllocFactorMatrix,(J$4+1),FALSE)*$E3063</f>
        <v>-4857.3831921028686</v>
      </c>
      <c r="K3061" s="5">
        <f ca="1">VLOOKUP(CONCATENATE($F3061," ",$G3061),AllocFactorMatrix,(K$4+1),FALSE)*$E3063</f>
        <v>-16297.047167965844</v>
      </c>
      <c r="L3061" s="5">
        <f ca="1">VLOOKUP(CONCATENATE($F3061," ",$G3061),AllocFactorMatrix,(L$4+1),FALSE)*$E3063</f>
        <v>-517.95715709889032</v>
      </c>
      <c r="M3061" s="5">
        <f ca="1">VLOOKUP(CONCATENATE($F3061," ",$G3061),AllocFactorMatrix,(M$4+1),FALSE)*$E3063</f>
        <v>-47.749594856596865</v>
      </c>
      <c r="N3061" s="5">
        <f t="shared" ca="1" si="1523"/>
        <v>-16862.753919921332</v>
      </c>
      <c r="O3061" s="5">
        <f ca="1">VLOOKUP(CONCATENATE($F3061," ",$G3061),AllocFactorMatrix,(O$4+1),FALSE)*$E3063</f>
        <v>-14858.245299951552</v>
      </c>
      <c r="P3061" s="5">
        <f ca="1">VLOOKUP(CONCATENATE($F3061," ",$G3061),AllocFactorMatrix,(P$4+1),FALSE)*$E3063</f>
        <v>-2754.4327812202669</v>
      </c>
      <c r="Q3061" s="5">
        <f ca="1">VLOOKUP(CONCATENATE($F3061," ",$G3061),AllocFactorMatrix,(Q$4+1),FALSE)*$E3063</f>
        <v>-1251.5437535264289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-18922.211035925982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-9997.7427999805477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-4025.5465308221287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-4091.0760110008796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-1580.5353050455435</v>
      </c>
      <c r="AD3061" s="5">
        <f ca="1">VLOOKUP(CONCATENATE($F3061," ",$G3061),AllocFactorMatrix,(AD$4+1),FALSE)*$E3063</f>
        <v>-312.77503363962524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-150559.7051851007</v>
      </c>
      <c r="I3062" s="5">
        <f ca="1">VLOOKUP(CONCATENATE($F3062," ",$G3062),AllocFactorMatrix,(I$4+1),FALSE)*$E3063</f>
        <v>-107575.05875962321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-5300.982605561785</v>
      </c>
      <c r="L3062" s="5">
        <f ca="1">VLOOKUP(CONCATENATE($F3062," ",$G3062),AllocFactorMatrix,(L$4+1),FALSE)*$E3063</f>
        <v>-886.1277162338539</v>
      </c>
      <c r="M3062" s="5">
        <f ca="1">VLOOKUP(CONCATENATE($F3062," ",$G3062),AllocFactorMatrix,(M$4+1),FALSE)*$E3063</f>
        <v>-140.00392975738743</v>
      </c>
      <c r="N3062" s="5">
        <f t="shared" ca="1" si="1523"/>
        <v>-6327.1142515530264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-254.04773245227665</v>
      </c>
      <c r="Q3062" s="5">
        <f ca="1">VLOOKUP(CONCATENATE($F3062," ",$G3062),AllocFactorMatrix,(Q$4+1),FALSE)*$E3063</f>
        <v>-485.91402357095416</v>
      </c>
      <c r="R3062" s="5">
        <f ca="1">VLOOKUP(CONCATENATE($F3062," ",$G3062),AllocFactorMatrix,(R$4+1),FALSE)*$E3063</f>
        <v>-84.808843435487887</v>
      </c>
      <c r="S3062" s="5">
        <f t="shared" ca="1" si="1525"/>
        <v>-1813.9463408285753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-151.24248137632955</v>
      </c>
      <c r="V3062" s="5">
        <f ca="1">VLOOKUP(CONCATENATE($F3062," ",$G3062),AllocFactorMatrix,(V$4+1),FALSE)*$E3063</f>
        <v>-714.96345373497309</v>
      </c>
      <c r="W3062" s="5">
        <f ca="1">VLOOKUP(CONCATENATE($F3062," ",$G3062),AllocFactorMatrix,(W$4+1),FALSE)*$E3063</f>
        <v>-127.26064516700761</v>
      </c>
      <c r="X3062" s="5">
        <f t="shared" ca="1" si="1526"/>
        <v>-1000.3460521564535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-4.2892565090731525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-7.7147030071114768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-3277.6856909390572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-1664431.9999999995</v>
      </c>
      <c r="I3063" s="5">
        <f ca="1">VLOOKUP(CONCATENATE($F3063," ",$G3063),AllocFactorMatrix,(I$4+1),FALSE)*$E3063</f>
        <v>-939646.64625854662</v>
      </c>
      <c r="J3063" s="5">
        <f ca="1">VLOOKUP(CONCATENATE($F3063," ",$G3063),AllocFactorMatrix,(J$4+1),FALSE)*$E3063</f>
        <v>-59946.705008319979</v>
      </c>
      <c r="K3063" s="5">
        <f ca="1">VLOOKUP(CONCATENATE($F3063," ",$G3063),AllocFactorMatrix,(K$4+1),FALSE)*$E3063</f>
        <v>-151808.64904482075</v>
      </c>
      <c r="L3063" s="5">
        <f ca="1">VLOOKUP(CONCATENATE($F3063," ",$G3063),AllocFactorMatrix,(L$4+1),FALSE)*$E3063</f>
        <v>-4925.0233510089893</v>
      </c>
      <c r="M3063" s="5">
        <f ca="1">VLOOKUP(CONCATENATE($F3063," ",$G3063),AllocFactorMatrix,(M$4+1),FALSE)*$E3063</f>
        <v>-388.45232595410135</v>
      </c>
      <c r="N3063" s="5">
        <f t="shared" ca="1" si="1523"/>
        <v>-157122.12472178385</v>
      </c>
      <c r="O3063" s="5">
        <f ca="1">VLOOKUP(CONCATENATE($F3063," ",$G3063),AllocFactorMatrix,(O$4+1),FALSE)*$E3063</f>
        <v>-112209.33948395766</v>
      </c>
      <c r="P3063" s="5">
        <f ca="1">VLOOKUP(CONCATENATE($F3063," ",$G3063),AllocFactorMatrix,(P$4+1),FALSE)*$E3063</f>
        <v>-18878.440088172752</v>
      </c>
      <c r="Q3063" s="5">
        <f ca="1">VLOOKUP(CONCATENATE($F3063," ",$G3063),AllocFactorMatrix,(Q$4+1),FALSE)*$E3063</f>
        <v>-6089.289632277244</v>
      </c>
      <c r="R3063" s="5">
        <f ca="1">VLOOKUP(CONCATENATE($F3063," ",$G3063),AllocFactorMatrix,(R$4+1),FALSE)*$E3063</f>
        <v>-338.29916236647654</v>
      </c>
      <c r="S3063" s="5">
        <f t="shared" ca="1" si="1525"/>
        <v>-137515.36836677414</v>
      </c>
      <c r="T3063" s="5">
        <f ca="1">VLOOKUP(CONCATENATE($F3063," ",$G3063),AllocFactorMatrix,(T$4+1),FALSE)*$E3063</f>
        <v>-3878.2361677775748</v>
      </c>
      <c r="U3063" s="5">
        <f ca="1">VLOOKUP(CONCATENATE($F3063," ",$G3063),AllocFactorMatrix,(U$4+1),FALSE)*$E3063</f>
        <v>-58956.723195127059</v>
      </c>
      <c r="V3063" s="5">
        <f ca="1">VLOOKUP(CONCATENATE($F3063," ",$G3063),AllocFactorMatrix,(V$4+1),FALSE)*$E3063</f>
        <v>-213633.60019738838</v>
      </c>
      <c r="W3063" s="5">
        <f ca="1">VLOOKUP(CONCATENATE($F3063," ",$G3063),AllocFactorMatrix,(W$4+1),FALSE)*$E3063</f>
        <v>-39067.327836374949</v>
      </c>
      <c r="X3063" s="5">
        <f t="shared" ca="1" si="1526"/>
        <v>-315535.88739666797</v>
      </c>
      <c r="Y3063" s="5">
        <f ca="1">VLOOKUP(CONCATENATE($F3063," ",$G3063),AllocFactorMatrix,(Y$4+1),FALSE)*$E3063</f>
        <v>-34392.62428507406</v>
      </c>
      <c r="Z3063" s="5">
        <f ca="1">VLOOKUP(CONCATENATE($F3063," ",$G3063),AllocFactorMatrix,(Z$4+1),FALSE)*$E3063</f>
        <v>-504.21093794337759</v>
      </c>
      <c r="AA3063" s="5">
        <f t="shared" ca="1" si="1524"/>
        <v>-34896.835223017435</v>
      </c>
      <c r="AB3063" s="5">
        <f ca="1">VLOOKUP(CONCATENATE($F3063," ",$G3063),AllocFactorMatrix,(AB$4+1),FALSE)*$E3063</f>
        <v>-466.10122013399422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-3927.7096122203989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-2101464.8432495389</v>
      </c>
      <c r="J3064" s="5">
        <f ca="1">VLOOKUP(CONCATENATE($F3064," ",$G3064),AllocFactorMatrix,(J$4+1),FALSE)*$E3071</f>
        <v>-103882.91620639502</v>
      </c>
      <c r="K3064" s="5">
        <f ca="1">VLOOKUP(CONCATENATE($F3064," ",$G3064),AllocFactorMatrix,(K$4+1),FALSE)*$E3071</f>
        <v>-380517.16845252074</v>
      </c>
      <c r="L3064" s="5">
        <f ca="1">VLOOKUP(CONCATENATE($F3064," ",$G3064),AllocFactorMatrix,(L$4+1),FALSE)*$E3071</f>
        <v>-11977.329475590923</v>
      </c>
      <c r="M3064" s="5">
        <f ca="1">VLOOKUP(CONCATENATE($F3064," ",$G3064),AllocFactorMatrix,(M$4+1),FALSE)*$E3071</f>
        <v>-1123.1956327740461</v>
      </c>
      <c r="N3064" s="5">
        <f t="shared" ref="N3064:N3071" ca="1" si="1528">SUBTOTAL(9,K3064:M3064)</f>
        <v>-393617.69356088567</v>
      </c>
      <c r="O3064" s="5">
        <f ca="1">VLOOKUP(CONCATENATE($F3064," ",$G3064),AllocFactorMatrix,(O$4+1),FALSE)*$E3071</f>
        <v>-289252.24156497221</v>
      </c>
      <c r="P3064" s="5">
        <f ca="1">VLOOKUP(CONCATENATE($F3064," ",$G3064),AllocFactorMatrix,(P$4+1),FALSE)*$E3071</f>
        <v>-53896.119663365025</v>
      </c>
      <c r="Q3064" s="5">
        <f ca="1">VLOOKUP(CONCATENATE($F3064," ",$G3064),AllocFactorMatrix,(Q$4+1),FALSE)*$E3071</f>
        <v>-24354.652930100645</v>
      </c>
      <c r="R3064" s="5">
        <f ca="1">VLOOKUP(CONCATENATE($F3064," ",$G3064),AllocFactorMatrix,(R$4+1),FALSE)*$E3071</f>
        <v>-1095.2015184169966</v>
      </c>
      <c r="S3064" s="5">
        <f ca="1">SUBTOTAL(9,O3064:R3064)</f>
        <v>-368598.21567685483</v>
      </c>
      <c r="T3064" s="5">
        <f ca="1">VLOOKUP(CONCATENATE($F3064," ",$G3064),AllocFactorMatrix,(T$4+1),FALSE)*$E3071</f>
        <v>-10104.321670844676</v>
      </c>
      <c r="U3064" s="5">
        <f ca="1">VLOOKUP(CONCATENATE($F3064," ",$G3064),AllocFactorMatrix,(U$4+1),FALSE)*$E3071</f>
        <v>-165355.50255042515</v>
      </c>
      <c r="V3064" s="5">
        <f ca="1">VLOOKUP(CONCATENATE($F3064," ",$G3064),AllocFactorMatrix,(V$4+1),FALSE)*$E3071</f>
        <v>-873908.47721134778</v>
      </c>
      <c r="W3064" s="5">
        <f ca="1">VLOOKUP(CONCATENATE($F3064," ",$G3064),AllocFactorMatrix,(W$4+1),FALSE)*$E3071</f>
        <v>-157813.38659461922</v>
      </c>
      <c r="X3064" s="5">
        <f ca="1">SUBTOTAL(9,T3064:W3064)</f>
        <v>-1207181.6880272368</v>
      </c>
      <c r="Y3064" s="5">
        <f ca="1">VLOOKUP(CONCATENATE($F3064," ",$G3064),AllocFactorMatrix,(Y$4+1),FALSE)*$E3071</f>
        <v>-88828.904398995728</v>
      </c>
      <c r="Z3064" s="5">
        <f ca="1">VLOOKUP(CONCATENATE($F3064," ",$G3064),AllocFactorMatrix,(Z$4+1),FALSE)*$E3071</f>
        <v>-1487.8501942221312</v>
      </c>
      <c r="AA3064" s="5">
        <f t="shared" ref="AA3064:AA3071" ca="1" si="1529">SUBTOTAL(9,Y3064:Z3064)</f>
        <v>-90316.754593217862</v>
      </c>
      <c r="AB3064" s="5">
        <f ca="1">VLOOKUP(CONCATENATE($F3064," ",$G3064),AllocFactorMatrix,(AB$4+1),FALSE)*$E3071</f>
        <v>-1152.6869278973961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-2261187.7733064461</v>
      </c>
      <c r="I3065" s="5">
        <f ca="1">VLOOKUP(CONCATENATE($F3065," ",$G3065),AllocFactorMatrix,(I$4+1),FALSE)*$E3071</f>
        <v>-1113822.6353598691</v>
      </c>
      <c r="J3065" s="5">
        <f ca="1">VLOOKUP(CONCATENATE($F3065," ",$G3065),AllocFactorMatrix,(J$4+1),FALSE)*$E3071</f>
        <v>-55060.232803588093</v>
      </c>
      <c r="K3065" s="5">
        <f ca="1">VLOOKUP(CONCATENATE($F3065," ",$G3065),AllocFactorMatrix,(K$4+1),FALSE)*$E3071</f>
        <v>-201682.47721436381</v>
      </c>
      <c r="L3065" s="5">
        <f ca="1">VLOOKUP(CONCATENATE($F3065," ",$G3065),AllocFactorMatrix,(L$4+1),FALSE)*$E3071</f>
        <v>-6348.2483296971268</v>
      </c>
      <c r="M3065" s="5">
        <f ca="1">VLOOKUP(CONCATENATE($F3065," ",$G3065),AllocFactorMatrix,(M$4+1),FALSE)*$E3071</f>
        <v>-595.31841502833504</v>
      </c>
      <c r="N3065" s="5">
        <f t="shared" ca="1" si="1528"/>
        <v>-208626.04395908926</v>
      </c>
      <c r="O3065" s="5">
        <f ca="1">VLOOKUP(CONCATENATE($F3065," ",$G3065),AllocFactorMatrix,(O$4+1),FALSE)*$E3071</f>
        <v>-153310.05656295433</v>
      </c>
      <c r="P3065" s="5">
        <f ca="1">VLOOKUP(CONCATENATE($F3065," ",$G3065),AllocFactorMatrix,(P$4+1),FALSE)*$E3071</f>
        <v>-28566.130064918583</v>
      </c>
      <c r="Q3065" s="5">
        <f ca="1">VLOOKUP(CONCATENATE($F3065," ",$G3065),AllocFactorMatrix,(Q$4+1),FALSE)*$E3071</f>
        <v>-12908.502274981191</v>
      </c>
      <c r="R3065" s="5">
        <f ca="1">VLOOKUP(CONCATENATE($F3065," ",$G3065),AllocFactorMatrix,(R$4+1),FALSE)*$E3071</f>
        <v>-580.48091806620664</v>
      </c>
      <c r="S3065" s="5">
        <f t="shared" ref="S3065:S3071" ca="1" si="1530">SUBTOTAL(9,O3065:R3065)</f>
        <v>-195365.1698209203</v>
      </c>
      <c r="T3065" s="5">
        <f ca="1">VLOOKUP(CONCATENATE($F3065," ",$G3065),AllocFactorMatrix,(T$4+1),FALSE)*$E3071</f>
        <v>-5355.51295473547</v>
      </c>
      <c r="U3065" s="5">
        <f ca="1">VLOOKUP(CONCATENATE($F3065," ",$G3065),AllocFactorMatrix,(U$4+1),FALSE)*$E3071</f>
        <v>-87642.057022078836</v>
      </c>
      <c r="V3065" s="5">
        <f ca="1">VLOOKUP(CONCATENATE($F3065," ",$G3065),AllocFactorMatrix,(V$4+1),FALSE)*$E3071</f>
        <v>-463190.73396712978</v>
      </c>
      <c r="W3065" s="5">
        <f ca="1">VLOOKUP(CONCATENATE($F3065," ",$G3065),AllocFactorMatrix,(W$4+1),FALSE)*$E3071</f>
        <v>-83644.56950898988</v>
      </c>
      <c r="X3065" s="5">
        <f t="shared" ref="X3065:X3071" ca="1" si="1531">SUBTOTAL(9,T3065:W3065)</f>
        <v>-639832.87345293397</v>
      </c>
      <c r="Y3065" s="5">
        <f ca="1">VLOOKUP(CONCATENATE($F3065," ",$G3065),AllocFactorMatrix,(Y$4+1),FALSE)*$E3071</f>
        <v>-47081.275098005848</v>
      </c>
      <c r="Z3065" s="5">
        <f ca="1">VLOOKUP(CONCATENATE($F3065," ",$G3065),AllocFactorMatrix,(Z$4+1),FALSE)*$E3071</f>
        <v>-788.59336127965969</v>
      </c>
      <c r="AA3065" s="5">
        <f t="shared" ca="1" si="1529"/>
        <v>-47869.868459285506</v>
      </c>
      <c r="AB3065" s="5">
        <f ca="1">VLOOKUP(CONCATENATE($F3065," ",$G3065),AllocFactorMatrix,(AB$4+1),FALSE)*$E3071</f>
        <v>-610.94945076037777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-496715.06977974856</v>
      </c>
      <c r="I3066" s="5">
        <f ca="1">VLOOKUP(CONCATENATE($F3066," ",$G3066),AllocFactorMatrix,(I$4+1),FALSE)*$E3071</f>
        <v>-241834.39061847658</v>
      </c>
      <c r="J3066" s="5">
        <f ca="1">VLOOKUP(CONCATENATE($F3066," ",$G3066),AllocFactorMatrix,(J$4+1),FALSE)*$E3071</f>
        <v>-11671.244048189941</v>
      </c>
      <c r="K3066" s="5">
        <f ca="1">VLOOKUP(CONCATENATE($F3066," ",$G3066),AllocFactorMatrix,(K$4+1),FALSE)*$E3071</f>
        <v>-42459.415177364732</v>
      </c>
      <c r="L3066" s="5">
        <f ca="1">VLOOKUP(CONCATENATE($F3066," ",$G3066),AllocFactorMatrix,(L$4+1),FALSE)*$E3071</f>
        <v>-1311.5313856987343</v>
      </c>
      <c r="M3066" s="5">
        <f ca="1">VLOOKUP(CONCATENATE($F3066," ",$G3066),AllocFactorMatrix,(M$4+1),FALSE)*$E3071</f>
        <v>-163.34429783167087</v>
      </c>
      <c r="N3066" s="5">
        <f t="shared" ca="1" si="1528"/>
        <v>-43934.29086089514</v>
      </c>
      <c r="O3066" s="5">
        <f ca="1">VLOOKUP(CONCATENATE($F3066," ",$G3066),AllocFactorMatrix,(O$4+1),FALSE)*$E3071</f>
        <v>-32078.751799305726</v>
      </c>
      <c r="P3066" s="5">
        <f ca="1">VLOOKUP(CONCATENATE($F3066," ",$G3066),AllocFactorMatrix,(P$4+1),FALSE)*$E3071</f>
        <v>-5963.4025442496413</v>
      </c>
      <c r="Q3066" s="5">
        <f ca="1">VLOOKUP(CONCATENATE($F3066," ",$G3066),AllocFactorMatrix,(Q$4+1),FALSE)*$E3071</f>
        <v>-3548.2955700702064</v>
      </c>
      <c r="R3066" s="5">
        <f ca="1">VLOOKUP(CONCATENATE($F3066," ",$G3066),AllocFactorMatrix,(R$4+1),FALSE)*$E3071</f>
        <v>0</v>
      </c>
      <c r="S3066" s="5">
        <f t="shared" ca="1" si="1530"/>
        <v>-41590.449913625576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-18337.248370487578</v>
      </c>
      <c r="V3066" s="5">
        <f ca="1">VLOOKUP(CONCATENATE($F3066," ",$G3066),AllocFactorMatrix,(V$4+1),FALSE)*$E3071</f>
        <v>-127749.79844498957</v>
      </c>
      <c r="W3066" s="5">
        <f ca="1">VLOOKUP(CONCATENATE($F3066," ",$G3066),AllocFactorMatrix,(W$4+1),FALSE)*$E3071</f>
        <v>0</v>
      </c>
      <c r="X3066" s="5">
        <f t="shared" ca="1" si="1531"/>
        <v>-147207.18174739095</v>
      </c>
      <c r="Y3066" s="5">
        <f ca="1">VLOOKUP(CONCATENATE($F3066," ",$G3066),AllocFactorMatrix,(Y$4+1),FALSE)*$E3071</f>
        <v>-9654.7644626834081</v>
      </c>
      <c r="Z3066" s="5">
        <f ca="1">VLOOKUP(CONCATENATE($F3066," ",$G3066),AllocFactorMatrix,(Z$4+1),FALSE)*$E3071</f>
        <v>-160.94518589400087</v>
      </c>
      <c r="AA3066" s="5">
        <f t="shared" ca="1" si="1529"/>
        <v>-9815.7096485774091</v>
      </c>
      <c r="AB3066" s="5">
        <f ca="1">VLOOKUP(CONCATENATE($F3066," ",$G3066),AllocFactorMatrix,(AB$4+1),FALSE)*$E3071</f>
        <v>-128.92622961558942</v>
      </c>
      <c r="AC3066" s="5">
        <f ca="1">VLOOKUP(CONCATENATE($F3066," ",$G3066),AllocFactorMatrix,(AC$4+1),FALSE)*$E3071</f>
        <v>-438.37674237085258</v>
      </c>
      <c r="AD3066" s="5">
        <f ca="1">VLOOKUP(CONCATENATE($F3066," ",$G3066),AllocFactorMatrix,(AD$4+1),FALSE)*$E3071</f>
        <v>-94.499970606469361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-2279086.3775631501</v>
      </c>
      <c r="I3067" s="5">
        <f ca="1">VLOOKUP(CONCATENATE($F3067," ",$G3067),AllocFactorMatrix,(I$4+1),FALSE)*$E3071</f>
        <v>-1523210.6303613817</v>
      </c>
      <c r="J3067" s="5">
        <f ca="1">VLOOKUP(CONCATENATE($F3067," ",$G3067),AllocFactorMatrix,(J$4+1),FALSE)*$E3071</f>
        <v>-71800.172717619731</v>
      </c>
      <c r="K3067" s="5">
        <f ca="1">VLOOKUP(CONCATENATE($F3067," ",$G3067),AllocFactorMatrix,(K$4+1),FALSE)*$E3071</f>
        <v>-260710.83375562524</v>
      </c>
      <c r="L3067" s="5">
        <f ca="1">VLOOKUP(CONCATENATE($F3067," ",$G3067),AllocFactorMatrix,(L$4+1),FALSE)*$E3071</f>
        <v>-8057.3213545480639</v>
      </c>
      <c r="M3067" s="5">
        <f ca="1">VLOOKUP(CONCATENATE($F3067," ",$G3067),AllocFactorMatrix,(M$4+1),FALSE)*$E3071</f>
        <v>0</v>
      </c>
      <c r="N3067" s="5">
        <f t="shared" ca="1" si="1528"/>
        <v>-268768.15511017328</v>
      </c>
      <c r="O3067" s="5">
        <f ca="1">VLOOKUP(CONCATENATE($F3067," ",$G3067),AllocFactorMatrix,(O$4+1),FALSE)*$E3071</f>
        <v>-195487.55695928409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-231897.12759809379</v>
      </c>
      <c r="T3067" s="5">
        <f ca="1">VLOOKUP(CONCATENATE($F3067," ",$G3067),AllocFactorMatrix,(T$4+1),FALSE)*$E3071</f>
        <v>-6969.0109357747497</v>
      </c>
      <c r="U3067" s="5">
        <f ca="1">VLOOKUP(CONCATENATE($F3067," ",$G3067),AllocFactorMatrix,(U$4+1),FALSE)*$E3071</f>
        <v>-112394.3765948169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-119363.38753059166</v>
      </c>
      <c r="Y3067" s="5">
        <f ca="1">VLOOKUP(CONCATENATE($F3067," ",$G3067),AllocFactorMatrix,(Y$4+1),FALSE)*$E3071</f>
        <v>-58948.48217413557</v>
      </c>
      <c r="Z3067" s="5">
        <f ca="1">VLOOKUP(CONCATENATE($F3067," ",$G3067),AllocFactorMatrix,(Z$4+1),FALSE)*$E3071</f>
        <v>-983.49143724732517</v>
      </c>
      <c r="AA3067" s="5">
        <f t="shared" ca="1" si="1529"/>
        <v>-59931.973611382899</v>
      </c>
      <c r="AB3067" s="5">
        <f ca="1">VLOOKUP(CONCATENATE($F3067," ",$G3067),AllocFactorMatrix,(AB$4+1),FALSE)*$E3071</f>
        <v>-796.79285584276181</v>
      </c>
      <c r="AC3067" s="5">
        <f ca="1">VLOOKUP(CONCATENATE($F3067," ",$G3067),AllocFactorMatrix,(AC$4+1),FALSE)*$E3071</f>
        <v>-2729.7016260255427</v>
      </c>
      <c r="AD3067" s="5">
        <f ca="1">VLOOKUP(CONCATENATE($F3067," ",$G3067),AllocFactorMatrix,(AD$4+1),FALSE)*$E3071</f>
        <v>-588.43615203842705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-1172784.3187005208</v>
      </c>
      <c r="I3068" s="5">
        <f ca="1">VLOOKUP(CONCATENATE($F3068," ",$G3068),AllocFactorMatrix,(I$4+1),FALSE)*$E3071</f>
        <v>-876892.53751054988</v>
      </c>
      <c r="J3068" s="5">
        <f ca="1">VLOOKUP(CONCATENATE($F3068," ",$G3068),AllocFactorMatrix,(J$4+1),FALSE)*$E3071</f>
        <v>-42275.268707251686</v>
      </c>
      <c r="K3068" s="5">
        <f ca="1">VLOOKUP(CONCATENATE($F3068," ",$G3068),AllocFactorMatrix,(K$4+1),FALSE)*$E3071</f>
        <v>-127562.10337652995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-127562.10337652995</v>
      </c>
      <c r="O3068" s="5">
        <f ca="1">VLOOKUP(CONCATENATE($F3068," ",$G3068),AllocFactorMatrix,(O$4+1),FALSE)*$E3071</f>
        <v>-81283.068773595704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-81283.068773595704</v>
      </c>
      <c r="T3068" s="5">
        <f ca="1">VLOOKUP(CONCATENATE($F3068," ",$G3068),AllocFactorMatrix,(T$4+1),FALSE)*$E3071</f>
        <v>-2197.7236586183303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-2197.7236586183303</v>
      </c>
      <c r="Y3068" s="5">
        <f ca="1">VLOOKUP(CONCATENATE($F3068," ",$G3068),AllocFactorMatrix,(Y$4+1),FALSE)*$E3071</f>
        <v>-29980.779768367593</v>
      </c>
      <c r="Z3068" s="5">
        <f ca="1">VLOOKUP(CONCATENATE($F3068," ",$G3068),AllocFactorMatrix,(Z$4+1),FALSE)*$E3071</f>
        <v>0</v>
      </c>
      <c r="AA3068" s="5">
        <f t="shared" ca="1" si="1529"/>
        <v>-29980.779768367593</v>
      </c>
      <c r="AB3068" s="5">
        <f ca="1">VLOOKUP(CONCATENATE($F3068," ",$G3068),AllocFactorMatrix,(AB$4+1),FALSE)*$E3071</f>
        <v>-311.1115161020503</v>
      </c>
      <c r="AC3068" s="5">
        <f ca="1">VLOOKUP(CONCATENATE($F3068," ",$G3068),AllocFactorMatrix,(AC$4+1),FALSE)*$E3071</f>
        <v>-10563.43255441885</v>
      </c>
      <c r="AD3068" s="5">
        <f ca="1">VLOOKUP(CONCATENATE($F3068," ",$G3068),AllocFactorMatrix,(AD$4+1),FALSE)*$E3071</f>
        <v>-1718.2928350867087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-36047.731994326707</v>
      </c>
      <c r="I3069" s="5">
        <f ca="1">VLOOKUP(CONCATENATE($F3069," ",$G3069),AllocFactorMatrix,(I$4+1),FALSE)*$E3071</f>
        <v>-13526.085531995339</v>
      </c>
      <c r="J3069" s="5">
        <f ca="1">VLOOKUP(CONCATENATE($F3069," ",$G3069),AllocFactorMatrix,(J$4+1),FALSE)*$E3071</f>
        <v>-876.57774526150911</v>
      </c>
      <c r="K3069" s="5">
        <f ca="1">VLOOKUP(CONCATENATE($F3069," ",$G3069),AllocFactorMatrix,(K$4+1),FALSE)*$E3071</f>
        <v>-2941.0133596504247</v>
      </c>
      <c r="L3069" s="5">
        <f ca="1">VLOOKUP(CONCATENATE($F3069," ",$G3069),AllocFactorMatrix,(L$4+1),FALSE)*$E3071</f>
        <v>-93.472081356473566</v>
      </c>
      <c r="M3069" s="5">
        <f ca="1">VLOOKUP(CONCATENATE($F3069," ",$G3069),AllocFactorMatrix,(M$4+1),FALSE)*$E3071</f>
        <v>-8.6170331928096751</v>
      </c>
      <c r="N3069" s="5">
        <f t="shared" ca="1" si="1528"/>
        <v>-3043.102474199708</v>
      </c>
      <c r="O3069" s="5">
        <f ca="1">VLOOKUP(CONCATENATE($F3069," ",$G3069),AllocFactorMatrix,(O$4+1),FALSE)*$E3071</f>
        <v>-2681.3629167138847</v>
      </c>
      <c r="P3069" s="5">
        <f ca="1">VLOOKUP(CONCATENATE($F3069," ",$G3069),AllocFactorMatrix,(P$4+1),FALSE)*$E3071</f>
        <v>-497.07309086956542</v>
      </c>
      <c r="Q3069" s="5">
        <f ca="1">VLOOKUP(CONCATENATE($F3069," ",$G3069),AllocFactorMatrix,(Q$4+1),FALSE)*$E3071</f>
        <v>-225.85728944464327</v>
      </c>
      <c r="R3069" s="5">
        <f ca="1">VLOOKUP(CONCATENATE($F3069," ",$G3069),AllocFactorMatrix,(R$4+1),FALSE)*$E3071</f>
        <v>-10.464902860529074</v>
      </c>
      <c r="S3069" s="5">
        <f t="shared" ca="1" si="1530"/>
        <v>-3414.7581998886226</v>
      </c>
      <c r="T3069" s="5">
        <f ca="1">VLOOKUP(CONCATENATE($F3069," ",$G3069),AllocFactorMatrix,(T$4+1),FALSE)*$E3071</f>
        <v>-102.75490814103431</v>
      </c>
      <c r="U3069" s="5">
        <f ca="1">VLOOKUP(CONCATENATE($F3069," ",$G3069),AllocFactorMatrix,(U$4+1),FALSE)*$E3071</f>
        <v>-1804.2222519235493</v>
      </c>
      <c r="V3069" s="5">
        <f ca="1">VLOOKUP(CONCATENATE($F3069," ",$G3069),AllocFactorMatrix,(V$4+1),FALSE)*$E3071</f>
        <v>-10243.624871475913</v>
      </c>
      <c r="W3069" s="5">
        <f ca="1">VLOOKUP(CONCATENATE($F3069," ",$G3069),AllocFactorMatrix,(W$4+1),FALSE)*$E3071</f>
        <v>-1943.455386704157</v>
      </c>
      <c r="X3069" s="5">
        <f t="shared" ca="1" si="1531"/>
        <v>-14094.057418244654</v>
      </c>
      <c r="Y3069" s="5">
        <f ca="1">VLOOKUP(CONCATENATE($F3069," ",$G3069),AllocFactorMatrix,(Y$4+1),FALSE)*$E3071</f>
        <v>-726.46203971931197</v>
      </c>
      <c r="Z3069" s="5">
        <f ca="1">VLOOKUP(CONCATENATE($F3069," ",$G3069),AllocFactorMatrix,(Z$4+1),FALSE)*$E3071</f>
        <v>-11.825643913915833</v>
      </c>
      <c r="AA3069" s="5">
        <f t="shared" ca="1" si="1529"/>
        <v>-738.28768363322786</v>
      </c>
      <c r="AB3069" s="5">
        <f ca="1">VLOOKUP(CONCATENATE($F3069," ",$G3069),AllocFactorMatrix,(AB$4+1),FALSE)*$E3071</f>
        <v>-13.190554526620167</v>
      </c>
      <c r="AC3069" s="5">
        <f ca="1">VLOOKUP(CONCATENATE($F3069," ",$G3069),AllocFactorMatrix,(AC$4+1),FALSE)*$E3071</f>
        <v>-285.22807841380887</v>
      </c>
      <c r="AD3069" s="5">
        <f ca="1">VLOOKUP(CONCATENATE($F3069," ",$G3069),AllocFactorMatrix,(AD$4+1),FALSE)*$E3071</f>
        <v>-56.444308163223255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-564561.93041378108</v>
      </c>
      <c r="I3070" s="5">
        <f ca="1">VLOOKUP(CONCATENATE($F3070," ",$G3070),AllocFactorMatrix,(I$4+1),FALSE)*$E3071</f>
        <v>-264010.98161093961</v>
      </c>
      <c r="J3070" s="5">
        <f ca="1">VLOOKUP(CONCATENATE($F3070," ",$G3070),AllocFactorMatrix,(J$4+1),FALSE)*$E3071</f>
        <v>-69166.505943497585</v>
      </c>
      <c r="K3070" s="5">
        <f ca="1">VLOOKUP(CONCATENATE($F3070," ",$G3070),AllocFactorMatrix,(K$4+1),FALSE)*$E3071</f>
        <v>-19634.388503001999</v>
      </c>
      <c r="L3070" s="5">
        <f ca="1">VLOOKUP(CONCATENATE($F3070," ",$G3070),AllocFactorMatrix,(L$4+1),FALSE)*$E3071</f>
        <v>-6337.8720443046004</v>
      </c>
      <c r="M3070" s="5">
        <f ca="1">VLOOKUP(CONCATENATE($F3070," ",$G3070),AllocFactorMatrix,(M$4+1),FALSE)*$E3071</f>
        <v>-1028.764269061576</v>
      </c>
      <c r="N3070" s="5">
        <f t="shared" ca="1" si="1528"/>
        <v>-27001.024816368175</v>
      </c>
      <c r="O3070" s="5">
        <f ca="1">VLOOKUP(CONCATENATE($F3070," ",$G3070),AllocFactorMatrix,(O$4+1),FALSE)*$E3071</f>
        <v>-5571.9534578411067</v>
      </c>
      <c r="P3070" s="5">
        <f ca="1">VLOOKUP(CONCATENATE($F3070," ",$G3070),AllocFactorMatrix,(P$4+1),FALSE)*$E3071</f>
        <v>-1649.9246331799725</v>
      </c>
      <c r="Q3070" s="5">
        <f ca="1">VLOOKUP(CONCATENATE($F3070," ",$G3070),AllocFactorMatrix,(Q$4+1),FALSE)*$E3071</f>
        <v>-3584.0272604502688</v>
      </c>
      <c r="R3070" s="5">
        <f ca="1">VLOOKUP(CONCATENATE($F3070," ",$G3070),AllocFactorMatrix,(R$4+1),FALSE)*$E3071</f>
        <v>-629.79940310538905</v>
      </c>
      <c r="S3070" s="5">
        <f t="shared" ca="1" si="1530"/>
        <v>-11435.704754576738</v>
      </c>
      <c r="T3070" s="5">
        <f ca="1">VLOOKUP(CONCATENATE($F3070," ",$G3070),AllocFactorMatrix,(T$4+1),FALSE)*$E3071</f>
        <v>-38.349857558657718</v>
      </c>
      <c r="U3070" s="5">
        <f ca="1">VLOOKUP(CONCATENATE($F3070," ",$G3070),AllocFactorMatrix,(U$4+1),FALSE)*$E3071</f>
        <v>-978.86574239669778</v>
      </c>
      <c r="V3070" s="5">
        <f ca="1">VLOOKUP(CONCATENATE($F3070," ",$G3070),AllocFactorMatrix,(V$4+1),FALSE)*$E3071</f>
        <v>-5270.6940673961026</v>
      </c>
      <c r="W3070" s="5">
        <f ca="1">VLOOKUP(CONCATENATE($F3070," ",$G3070),AllocFactorMatrix,(W$4+1),FALSE)*$E3071</f>
        <v>-944.7095440624081</v>
      </c>
      <c r="X3070" s="5">
        <f t="shared" ca="1" si="1531"/>
        <v>-7232.6192114138657</v>
      </c>
      <c r="Y3070" s="5">
        <f ca="1">VLOOKUP(CONCATENATE($F3070," ",$G3070),AllocFactorMatrix,(Y$4+1),FALSE)*$E3071</f>
        <v>-1542.4579588420318</v>
      </c>
      <c r="Z3070" s="5">
        <f ca="1">VLOOKUP(CONCATENATE($F3070," ",$G3070),AllocFactorMatrix,(Z$4+1),FALSE)*$E3071</f>
        <v>-27.961501700958284</v>
      </c>
      <c r="AA3070" s="5">
        <f t="shared" ca="1" si="1529"/>
        <v>-1570.41946054299</v>
      </c>
      <c r="AB3070" s="5">
        <f ca="1">VLOOKUP(CONCATENATE($F3070," ",$G3070),AllocFactorMatrix,(AB$4+1),FALSE)*$E3071</f>
        <v>-28.954439586857159</v>
      </c>
      <c r="AC3070" s="5">
        <f ca="1">VLOOKUP(CONCATENATE($F3070," ",$G3070),AllocFactorMatrix,(AC$4+1),FALSE)*$E3071</f>
        <v>-164030.38699574396</v>
      </c>
      <c r="AD3070" s="5">
        <f ca="1">VLOOKUP(CONCATENATE($F3070," ",$G3070),AllocFactorMatrix,(AD$4+1),FALSE)*$E3071</f>
        <v>-20085.333181111306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-11076598.000000002</v>
      </c>
      <c r="I3071" s="5">
        <f ca="1">VLOOKUP(CONCATENATE($F3071," ",$G3071),AllocFactorMatrix,(I$4+1),FALSE)*$E3071</f>
        <v>-6134762.1042427514</v>
      </c>
      <c r="J3071" s="5">
        <f ca="1">VLOOKUP(CONCATENATE($F3071," ",$G3071),AllocFactorMatrix,(J$4+1),FALSE)*$E3071</f>
        <v>-354732.91817180358</v>
      </c>
      <c r="K3071" s="5">
        <f ca="1">VLOOKUP(CONCATENATE($F3071," ",$G3071),AllocFactorMatrix,(K$4+1),FALSE)*$E3071</f>
        <v>-1035507.399839057</v>
      </c>
      <c r="L3071" s="5">
        <f ca="1">VLOOKUP(CONCATENATE($F3071," ",$G3071),AllocFactorMatrix,(L$4+1),FALSE)*$E3071</f>
        <v>-34125.774671195919</v>
      </c>
      <c r="M3071" s="5">
        <f ca="1">VLOOKUP(CONCATENATE($F3071," ",$G3071),AllocFactorMatrix,(M$4+1),FALSE)*$E3071</f>
        <v>-2919.2396478884375</v>
      </c>
      <c r="N3071" s="5">
        <f t="shared" ca="1" si="1528"/>
        <v>-1072552.4141581412</v>
      </c>
      <c r="O3071" s="5">
        <f ca="1">VLOOKUP(CONCATENATE($F3071," ",$G3071),AllocFactorMatrix,(O$4+1),FALSE)*$E3071</f>
        <v>-759664.99203466717</v>
      </c>
      <c r="P3071" s="5">
        <f ca="1">VLOOKUP(CONCATENATE($F3071," ",$G3071),AllocFactorMatrix,(P$4+1),FALSE)*$E3071</f>
        <v>-126982.22063539247</v>
      </c>
      <c r="Q3071" s="5">
        <f ca="1">VLOOKUP(CONCATENATE($F3071," ",$G3071),AllocFactorMatrix,(Q$4+1),FALSE)*$E3071</f>
        <v>-44621.335325046952</v>
      </c>
      <c r="R3071" s="5">
        <f ca="1">VLOOKUP(CONCATENATE($F3071," ",$G3071),AllocFactorMatrix,(R$4+1),FALSE)*$E3071</f>
        <v>-2315.9467424491213</v>
      </c>
      <c r="S3071" s="5">
        <f t="shared" ca="1" si="1530"/>
        <v>-933584.49473755562</v>
      </c>
      <c r="T3071" s="5">
        <f ca="1">VLOOKUP(CONCATENATE($F3071," ",$G3071),AllocFactorMatrix,(T$4+1),FALSE)*$E3071</f>
        <v>-25887.808917586724</v>
      </c>
      <c r="U3071" s="5">
        <f ca="1">VLOOKUP(CONCATENATE($F3071," ",$G3071),AllocFactorMatrix,(U$4+1),FALSE)*$E3071</f>
        <v>-386512.27253212867</v>
      </c>
      <c r="V3071" s="5">
        <f ca="1">VLOOKUP(CONCATENATE($F3071," ",$G3071),AllocFactorMatrix,(V$4+1),FALSE)*$E3071</f>
        <v>-1480363.3285623391</v>
      </c>
      <c r="W3071" s="5">
        <f ca="1">VLOOKUP(CONCATENATE($F3071," ",$G3071),AllocFactorMatrix,(W$4+1),FALSE)*$E3071</f>
        <v>-244346.12103437565</v>
      </c>
      <c r="X3071" s="5">
        <f t="shared" ca="1" si="1531"/>
        <v>-2137109.5310464301</v>
      </c>
      <c r="Y3071" s="5">
        <f ca="1">VLOOKUP(CONCATENATE($F3071," ",$G3071),AllocFactorMatrix,(Y$4+1),FALSE)*$E3071</f>
        <v>-236763.12590074947</v>
      </c>
      <c r="Z3071" s="5">
        <f ca="1">VLOOKUP(CONCATENATE($F3071," ",$G3071),AllocFactorMatrix,(Z$4+1),FALSE)*$E3071</f>
        <v>-3460.6673242579909</v>
      </c>
      <c r="AA3071" s="5">
        <f t="shared" ca="1" si="1529"/>
        <v>-240223.79322500745</v>
      </c>
      <c r="AB3071" s="5">
        <f ca="1">VLOOKUP(CONCATENATE($F3071," ",$G3071),AllocFactorMatrix,(AB$4+1),FALSE)*$E3071</f>
        <v>-3042.6119743316522</v>
      </c>
      <c r="AC3071" s="5">
        <f ca="1">VLOOKUP(CONCATENATE($F3071," ",$G3071),AllocFactorMatrix,(AC$4+1),FALSE)*$E3071</f>
        <v>-178047.12599697305</v>
      </c>
      <c r="AD3071" s="5">
        <f ca="1">VLOOKUP(CONCATENATE($F3071," ",$G3071),AllocFactorMatrix,(AD$4+1),FALSE)*$E3071</f>
        <v>-22543.006447006137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97962.096304175066</v>
      </c>
      <c r="I3072" s="5">
        <f ca="1">VLOOKUP(CONCATENATE($F3072," ",$G3072),AllocFactorMatrix,(I$4+1),FALSE)*$E3079</f>
        <v>48254.462348937413</v>
      </c>
      <c r="J3072" s="5">
        <f ca="1">VLOOKUP(CONCATENATE($F3072," ",$G3072),AllocFactorMatrix,(J$4+1),FALSE)*$E3079</f>
        <v>2385.3904979099675</v>
      </c>
      <c r="K3072" s="5">
        <f ca="1">VLOOKUP(CONCATENATE($F3072," ",$G3072),AllocFactorMatrix,(K$4+1),FALSE)*$E3079</f>
        <v>8737.5486852415906</v>
      </c>
      <c r="L3072" s="5">
        <f ca="1">VLOOKUP(CONCATENATE($F3072," ",$G3072),AllocFactorMatrix,(L$4+1),FALSE)*$E3079</f>
        <v>275.02701083831101</v>
      </c>
      <c r="M3072" s="5">
        <f ca="1">VLOOKUP(CONCATENATE($F3072," ",$G3072),AllocFactorMatrix,(M$4+1),FALSE)*$E3079</f>
        <v>25.791153036077819</v>
      </c>
      <c r="N3072" s="5">
        <f t="shared" ref="N3072:N3079" ca="1" si="1533">SUBTOTAL(9,K3072:M3072)</f>
        <v>9038.3668491159788</v>
      </c>
      <c r="O3072" s="5">
        <f ca="1">VLOOKUP(CONCATENATE($F3072," ",$G3072),AllocFactorMatrix,(O$4+1),FALSE)*$E3079</f>
        <v>6641.8962205237749</v>
      </c>
      <c r="P3072" s="5">
        <f ca="1">VLOOKUP(CONCATENATE($F3072," ",$G3072),AllocFactorMatrix,(P$4+1),FALSE)*$E3079</f>
        <v>1237.5787705437472</v>
      </c>
      <c r="Q3072" s="5">
        <f ca="1">VLOOKUP(CONCATENATE($F3072," ",$G3072),AllocFactorMatrix,(Q$4+1),FALSE)*$E3079</f>
        <v>559.23880269141762</v>
      </c>
      <c r="R3072" s="5">
        <f ca="1">VLOOKUP(CONCATENATE($F3072," ",$G3072),AllocFactorMatrix,(R$4+1),FALSE)*$E3079</f>
        <v>25.148343834880208</v>
      </c>
      <c r="S3072" s="5">
        <f ca="1">SUBTOTAL(9,O3072:R3072)</f>
        <v>8463.8621375938201</v>
      </c>
      <c r="T3072" s="5">
        <f ca="1">VLOOKUP(CONCATENATE($F3072," ",$G3072),AllocFactorMatrix,(T$4+1),FALSE)*$E3079</f>
        <v>232.01844712918142</v>
      </c>
      <c r="U3072" s="5">
        <f ca="1">VLOOKUP(CONCATENATE($F3072," ",$G3072),AllocFactorMatrix,(U$4+1),FALSE)*$E3079</f>
        <v>3796.942355538436</v>
      </c>
      <c r="V3072" s="5">
        <f ca="1">VLOOKUP(CONCATENATE($F3072," ",$G3072),AllocFactorMatrix,(V$4+1),FALSE)*$E3079</f>
        <v>20066.947037193295</v>
      </c>
      <c r="W3072" s="5">
        <f ca="1">VLOOKUP(CONCATENATE($F3072," ",$G3072),AllocFactorMatrix,(W$4+1),FALSE)*$E3079</f>
        <v>3623.758040040686</v>
      </c>
      <c r="X3072" s="5">
        <f ca="1">SUBTOTAL(9,T3072:W3072)</f>
        <v>27719.6658799016</v>
      </c>
      <c r="Y3072" s="5">
        <f ca="1">VLOOKUP(CONCATENATE($F3072," ",$G3072),AllocFactorMatrix,(Y$4+1),FALSE)*$E3079</f>
        <v>2039.7157899584765</v>
      </c>
      <c r="Z3072" s="5">
        <f ca="1">VLOOKUP(CONCATENATE($F3072," ",$G3072),AllocFactorMatrix,(Z$4+1),FALSE)*$E3079</f>
        <v>34.164459809345317</v>
      </c>
      <c r="AA3072" s="5">
        <f t="shared" ref="AA3072:AA3079" ca="1" si="1534">SUBTOTAL(9,Y3072:Z3072)</f>
        <v>2073.8802497678216</v>
      </c>
      <c r="AB3072" s="5">
        <f ca="1">VLOOKUP(CONCATENATE($F3072," ",$G3072),AllocFactorMatrix,(AB$4+1),FALSE)*$E3079</f>
        <v>26.468340948463045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176.31303045181707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31.925413991254601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9.4236183127581738E-2</v>
      </c>
      <c r="N3073" s="5">
        <f t="shared" ca="1" si="1533"/>
        <v>33.024548858909235</v>
      </c>
      <c r="O3073" s="5">
        <f ca="1">VLOOKUP(CONCATENATE($F3073," ",$G3073),AllocFactorMatrix,(O$4+1),FALSE)*$E3079</f>
        <v>24.268280975112848</v>
      </c>
      <c r="P3073" s="5">
        <f ca="1">VLOOKUP(CONCATENATE($F3073," ",$G3073),AllocFactorMatrix,(P$4+1),FALSE)*$E3079</f>
        <v>4.5218877765033678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30.925413115465407</v>
      </c>
      <c r="T3073" s="5">
        <f ca="1">VLOOKUP(CONCATENATE($F3073," ",$G3073),AllocFactorMatrix,(T$4+1),FALSE)*$E3079</f>
        <v>0.84775321374959822</v>
      </c>
      <c r="U3073" s="5">
        <f ca="1">VLOOKUP(CONCATENATE($F3073," ",$G3073),AllocFactorMatrix,(U$4+1),FALSE)*$E3079</f>
        <v>13.873336901257257</v>
      </c>
      <c r="V3073" s="5">
        <f ca="1">VLOOKUP(CONCATENATE($F3073," ",$G3073),AllocFactorMatrix,(V$4+1),FALSE)*$E3079</f>
        <v>73.320975342326506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101.28261836296075</v>
      </c>
      <c r="Y3073" s="5">
        <f ca="1">VLOOKUP(CONCATENATE($F3073," ",$G3073),AllocFactorMatrix,(Y$4+1),FALSE)*$E3079</f>
        <v>7.4527505785362935</v>
      </c>
      <c r="Z3073" s="5">
        <f ca="1">VLOOKUP(CONCATENATE($F3073," ",$G3073),AllocFactorMatrix,(Z$4+1),FALSE)*$E3079</f>
        <v>0.12483072340909888</v>
      </c>
      <c r="AA3073" s="5">
        <f t="shared" ca="1" si="1534"/>
        <v>7.5775813019453926</v>
      </c>
      <c r="AB3073" s="5">
        <f ca="1">VLOOKUP(CONCATENATE($F3073," ",$G3073),AllocFactorMatrix,(AB$4+1),FALSE)*$E3079</f>
        <v>9.6710504614257814E-2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78.731004185860655</v>
      </c>
      <c r="I3074" s="5">
        <f ca="1">VLOOKUP(CONCATENATE($F3074," ",$G3074),AllocFactorMatrix,(I$4+1),FALSE)*$E3079</f>
        <v>38.33156185197064</v>
      </c>
      <c r="J3074" s="5">
        <f ca="1">VLOOKUP(CONCATENATE($F3074," ",$G3074),AllocFactorMatrix,(J$4+1),FALSE)*$E3079</f>
        <v>1.8499313186122852</v>
      </c>
      <c r="K3074" s="5">
        <f ca="1">VLOOKUP(CONCATENATE($F3074," ",$G3074),AllocFactorMatrix,(K$4+1),FALSE)*$E3079</f>
        <v>6.7299596840107574</v>
      </c>
      <c r="L3074" s="5">
        <f ca="1">VLOOKUP(CONCATENATE($F3074," ",$G3074),AllocFactorMatrix,(L$4+1),FALSE)*$E3079</f>
        <v>0.20788212256801669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6.9637324255246096</v>
      </c>
      <c r="O3074" s="5">
        <f ca="1">VLOOKUP(CONCATENATE($F3074," ",$G3074),AllocFactorMatrix,(O$4+1),FALSE)*$E3079</f>
        <v>5.0845897292953337</v>
      </c>
      <c r="P3074" s="5">
        <f ca="1">VLOOKUP(CONCATENATE($F3074," ",$G3074),AllocFactorMatrix,(P$4+1),FALSE)*$E3079</f>
        <v>0.94521930023479361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6.5922257758224054</v>
      </c>
      <c r="T3074" s="5">
        <f ca="1">VLOOKUP(CONCATENATE($F3074," ",$G3074),AllocFactorMatrix,(T$4+1),FALSE)*$E3079</f>
        <v>0.1775451428367964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20.248771434647935</v>
      </c>
      <c r="W3074" s="5">
        <f ca="1">VLOOKUP(CONCATENATE($F3074," ",$G3074),AllocFactorMatrix,(W$4+1),FALSE)*$E3079</f>
        <v>0</v>
      </c>
      <c r="X3074" s="5">
        <f t="shared" ca="1" si="1536"/>
        <v>23.332831934174408</v>
      </c>
      <c r="Y3074" s="5">
        <f ca="1">VLOOKUP(CONCATENATE($F3074," ",$G3074),AllocFactorMatrix,(Y$4+1),FALSE)*$E3079</f>
        <v>1.5303125424845267</v>
      </c>
      <c r="Z3074" s="5">
        <f ca="1">VLOOKUP(CONCATENATE($F3074," ",$G3074),AllocFactorMatrix,(Z$4+1),FALSE)*$E3079</f>
        <v>2.5510351658815975E-2</v>
      </c>
      <c r="AA3074" s="5">
        <f t="shared" ca="1" si="1534"/>
        <v>1.5558228941433427</v>
      </c>
      <c r="AB3074" s="5">
        <f ca="1">VLOOKUP(CONCATENATE($F3074," ",$G3074),AllocFactorMatrix,(AB$4+1),FALSE)*$E3079</f>
        <v>2.0435239720093635E-2</v>
      </c>
      <c r="AC3074" s="5">
        <f ca="1">VLOOKUP(CONCATENATE($F3074," ",$G3074),AllocFactorMatrix,(AC$4+1),FALSE)*$E3079</f>
        <v>6.9484183666679453E-2</v>
      </c>
      <c r="AD3074" s="5">
        <f ca="1">VLOOKUP(CONCATENATE($F3074," ",$G3074),AllocFactorMatrix,(AD$4+1),FALSE)*$E3079</f>
        <v>1.4978562226188742E-2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50442.834574361055</v>
      </c>
      <c r="I3075" s="5">
        <f ca="1">VLOOKUP(CONCATENATE($F3075," ",$G3075),AllocFactorMatrix,(I$4+1),FALSE)*$E3079</f>
        <v>33713.097759542208</v>
      </c>
      <c r="J3075" s="5">
        <f ca="1">VLOOKUP(CONCATENATE($F3075," ",$G3075),AllocFactorMatrix,(J$4+1),FALSE)*$E3079</f>
        <v>1589.1474190978049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178.3320422609446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4326.7102967754536</v>
      </c>
      <c r="P3075" s="5">
        <f ca="1">VLOOKUP(CONCATENATE($F3075," ",$G3075),AllocFactorMatrix,(P$4+1),FALSE)*$E3079</f>
        <v>805.85008393614612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5132.5603807115995</v>
      </c>
      <c r="T3075" s="5">
        <f ca="1">VLOOKUP(CONCATENATE($F3075," ",$G3075),AllocFactorMatrix,(T$4+1),FALSE)*$E3079</f>
        <v>154.24455573117405</v>
      </c>
      <c r="U3075" s="5">
        <f ca="1">VLOOKUP(CONCATENATE($F3075," ",$G3075),AllocFactorMatrix,(U$4+1),FALSE)*$E3079</f>
        <v>2487.6156522521687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2641.8602079833427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21.767536484251931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17.635351873009686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13.023809789335417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20818.378255630625</v>
      </c>
      <c r="I3076" s="5">
        <f ca="1">VLOOKUP(CONCATENATE($F3076," ",$G3076),AllocFactorMatrix,(I$4+1),FALSE)*$E3079</f>
        <v>15565.931641771949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2264.3857671280762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2264.3857671280762</v>
      </c>
      <c r="O3076" s="5">
        <f ca="1">VLOOKUP(CONCATENATE($F3076," ",$G3076),AllocFactorMatrix,(O$4+1),FALSE)*$E3079</f>
        <v>1442.8754243424232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1442.8754243424232</v>
      </c>
      <c r="T3076" s="5">
        <f ca="1">VLOOKUP(CONCATENATE($F3076," ",$G3076),AllocFactorMatrix,(T$4+1),FALSE)*$E3079</f>
        <v>39.012324514332299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39.012324514332299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5.5226158114662764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9676.7192375351369</v>
      </c>
      <c r="J3077" s="5">
        <f ca="1">VLOOKUP(CONCATENATE($F3077," ",$G3077),AllocFactorMatrix,(J$4+1),FALSE)*$E3079</f>
        <v>627.1139355656519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66.871016429333991</v>
      </c>
      <c r="M3077" s="5">
        <f ca="1">VLOOKUP(CONCATENATE($F3077," ",$G3077),AllocFactorMatrix,(M$4+1),FALSE)*$E3079</f>
        <v>6.1647259785617736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1918.2782821831645</v>
      </c>
      <c r="P3077" s="5">
        <f ca="1">VLOOKUP(CONCATENATE($F3077," ",$G3077),AllocFactorMatrix,(P$4+1),FALSE)*$E3079</f>
        <v>355.61188264710091</v>
      </c>
      <c r="Q3077" s="5">
        <f ca="1">VLOOKUP(CONCATENATE($F3077," ",$G3077),AllocFactorMatrix,(Q$4+1),FALSE)*$E3079</f>
        <v>161.58093725909723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1290.7616274257043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1390.3706348245416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519.71941020646977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528.17961369160537</v>
      </c>
      <c r="AB3077" s="5">
        <f ca="1">VLOOKUP(CONCATENATE($F3077," ",$G3077),AllocFactorMatrix,(AB$4+1),FALSE)*$E3079</f>
        <v>9.4366764456406766</v>
      </c>
      <c r="AC3077" s="5">
        <f ca="1">VLOOKUP(CONCATENATE($F3077," ",$G3077),AllocFactorMatrix,(AC$4+1),FALSE)*$E3079</f>
        <v>204.05549166041129</v>
      </c>
      <c r="AD3077" s="5">
        <f ca="1">VLOOKUP(CONCATENATE($F3077," ",$G3077),AllocFactorMatrix,(AD$4+1),FALSE)*$E3079</f>
        <v>40.380915924302194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19438.05656711162</v>
      </c>
      <c r="I3078" s="5">
        <f ca="1">VLOOKUP(CONCATENATE($F3078," ",$G3078),AllocFactorMatrix,(I$4+1),FALSE)*$E3079</f>
        <v>13888.510706162315</v>
      </c>
      <c r="J3078" s="5">
        <f ca="1">VLOOKUP(CONCATENATE($F3078," ",$G3078),AllocFactorMatrix,(J$4+1),FALSE)*$E3079</f>
        <v>2376.7815049530041</v>
      </c>
      <c r="K3078" s="5">
        <f ca="1">VLOOKUP(CONCATENATE($F3078," ",$G3078),AllocFactorMatrix,(K$4+1),FALSE)*$E3079</f>
        <v>684.38497286843517</v>
      </c>
      <c r="L3078" s="5">
        <f ca="1">VLOOKUP(CONCATENATE($F3078," ",$G3078),AllocFactorMatrix,(L$4+1),FALSE)*$E3079</f>
        <v>114.40378853467379</v>
      </c>
      <c r="M3078" s="5">
        <f ca="1">VLOOKUP(CONCATENATE($F3078," ",$G3078),AllocFactorMatrix,(M$4+1),FALSE)*$E3079</f>
        <v>18.075249967421747</v>
      </c>
      <c r="N3078" s="5">
        <f t="shared" ca="1" si="1533"/>
        <v>816.86401137053076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62.734077921532162</v>
      </c>
      <c r="R3078" s="5">
        <f ca="1">VLOOKUP(CONCATENATE($F3078," ",$G3078),AllocFactorMatrix,(R$4+1),FALSE)*$E3079</f>
        <v>10.949271546883072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19.526206595111923</v>
      </c>
      <c r="V3078" s="5">
        <f ca="1">VLOOKUP(CONCATENATE($F3078," ",$G3078),AllocFactorMatrix,(V$4+1),FALSE)*$E3079</f>
        <v>92.305574323701507</v>
      </c>
      <c r="W3078" s="5">
        <f ca="1">VLOOKUP(CONCATENATE($F3078," ",$G3078),AllocFactorMatrix,(W$4+1),FALSE)*$E3079</f>
        <v>16.430024331425233</v>
      </c>
      <c r="X3078" s="5">
        <f t="shared" ca="1" si="1536"/>
        <v>129.14998156112344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0.55376576721980975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0.99600908002799993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423.16660883041249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214886.99999999997</v>
      </c>
      <c r="I3079" s="5">
        <f ca="1">VLOOKUP(CONCATENATE($F3079," ",$G3079),AllocFactorMatrix,(I$4+1),FALSE)*$E3079</f>
        <v>121313.3662862528</v>
      </c>
      <c r="J3079" s="5">
        <f ca="1">VLOOKUP(CONCATENATE($F3079," ",$G3079),AllocFactorMatrix,(J$4+1),FALSE)*$E3079</f>
        <v>7739.4375974043132</v>
      </c>
      <c r="K3079" s="5">
        <f ca="1">VLOOKUP(CONCATENATE($F3079," ",$G3079),AllocFactorMatrix,(K$4+1),FALSE)*$E3079</f>
        <v>19599.301844289461</v>
      </c>
      <c r="L3079" s="5">
        <f ca="1">VLOOKUP(CONCATENATE($F3079," ",$G3079),AllocFactorMatrix,(L$4+1),FALSE)*$E3079</f>
        <v>635.84663887035856</v>
      </c>
      <c r="M3079" s="5">
        <f ca="1">VLOOKUP(CONCATENATE($F3079," ",$G3079),AllocFactorMatrix,(M$4+1),FALSE)*$E3079</f>
        <v>50.151255784134754</v>
      </c>
      <c r="N3079" s="5">
        <f t="shared" ca="1" si="1533"/>
        <v>20285.299738943955</v>
      </c>
      <c r="O3079" s="5">
        <f ca="1">VLOOKUP(CONCATENATE($F3079," ",$G3079),AllocFactorMatrix,(O$4+1),FALSE)*$E3079</f>
        <v>14486.820929716088</v>
      </c>
      <c r="P3079" s="5">
        <f ca="1">VLOOKUP(CONCATENATE($F3079," ",$G3079),AllocFactorMatrix,(P$4+1),FALSE)*$E3079</f>
        <v>2437.3067540321131</v>
      </c>
      <c r="Q3079" s="5">
        <f ca="1">VLOOKUP(CONCATENATE($F3079," ",$G3079),AllocFactorMatrix,(Q$4+1),FALSE)*$E3079</f>
        <v>786.15959150698859</v>
      </c>
      <c r="R3079" s="5">
        <f ca="1">VLOOKUP(CONCATENATE($F3079," ",$G3079),AllocFactorMatrix,(R$4+1),FALSE)*$E3079</f>
        <v>43.676216332926217</v>
      </c>
      <c r="S3079" s="5">
        <f t="shared" ca="1" si="1535"/>
        <v>17753.963491588114</v>
      </c>
      <c r="T3079" s="5">
        <f ca="1">VLOOKUP(CONCATENATE($F3079," ",$G3079),AllocFactorMatrix,(T$4+1),FALSE)*$E3079</f>
        <v>500.70086094548753</v>
      </c>
      <c r="U3079" s="5">
        <f ca="1">VLOOKUP(CONCATENATE($F3079," ",$G3079),AllocFactorMatrix,(U$4+1),FALSE)*$E3079</f>
        <v>7611.6256940693684</v>
      </c>
      <c r="V3079" s="5">
        <f ca="1">VLOOKUP(CONCATENATE($F3079," ",$G3079),AllocFactorMatrix,(V$4+1),FALSE)*$E3079</f>
        <v>27581.230981870209</v>
      </c>
      <c r="W3079" s="5">
        <f ca="1">VLOOKUP(CONCATENATE($F3079," ",$G3079),AllocFactorMatrix,(W$4+1),FALSE)*$E3079</f>
        <v>5043.7992521022807</v>
      </c>
      <c r="X3079" s="5">
        <f t="shared" ca="1" si="1536"/>
        <v>40737.356788987345</v>
      </c>
      <c r="Y3079" s="5">
        <f ca="1">VLOOKUP(CONCATENATE($F3079," ",$G3079),AllocFactorMatrix,(Y$4+1),FALSE)*$E3079</f>
        <v>4440.270227168613</v>
      </c>
      <c r="Z3079" s="5">
        <f ca="1">VLOOKUP(CONCATENATE($F3079," ",$G3079),AllocFactorMatrix,(Z$4+1),FALSE)*$E3079</f>
        <v>65.096306621020602</v>
      </c>
      <c r="AA3079" s="5">
        <f t="shared" ca="1" si="1534"/>
        <v>4505.3665337896336</v>
      </c>
      <c r="AB3079" s="5">
        <f ca="1">VLOOKUP(CONCATENATE($F3079," ",$G3079),AllocFactorMatrix,(AB$4+1),FALSE)*$E3079</f>
        <v>60.176139902942033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507.08814504960537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2510899.6873063603</v>
      </c>
      <c r="I3080" s="5">
        <f ca="1">VLOOKUP(CONCATENATE($F3080," ",$G3080),AllocFactorMatrix,(I$4+1),FALSE)*$E3087</f>
        <v>1236826.4767106627</v>
      </c>
      <c r="J3080" s="5">
        <f ca="1">VLOOKUP(CONCATENATE($F3080," ",$G3080),AllocFactorMatrix,(J$4+1),FALSE)*$E3087</f>
        <v>61140.752201833311</v>
      </c>
      <c r="K3080" s="5">
        <f ca="1">VLOOKUP(CONCATENATE($F3080," ",$G3080),AllocFactorMatrix,(K$4+1),FALSE)*$E3087</f>
        <v>223955.07129079459</v>
      </c>
      <c r="L3080" s="5">
        <f ca="1">VLOOKUP(CONCATENATE($F3080," ",$G3080),AllocFactorMatrix,(L$4+1),FALSE)*$E3087</f>
        <v>7049.3105146555199</v>
      </c>
      <c r="M3080" s="5">
        <f ca="1">VLOOKUP(CONCATENATE($F3080," ",$G3080),AllocFactorMatrix,(M$4+1),FALSE)*$E3087</f>
        <v>661.06178345224214</v>
      </c>
      <c r="N3080" s="5">
        <f t="shared" ref="N3080:N3087" ca="1" si="1538">SUBTOTAL(9,K3080:M3080)</f>
        <v>231665.44358890236</v>
      </c>
      <c r="O3080" s="5">
        <f ca="1">VLOOKUP(CONCATENATE($F3080," ",$G3080),AllocFactorMatrix,(O$4+1),FALSE)*$E3087</f>
        <v>170240.69280277003</v>
      </c>
      <c r="P3080" s="5">
        <f ca="1">VLOOKUP(CONCATENATE($F3080," ",$G3080),AllocFactorMatrix,(P$4+1),FALSE)*$E3087</f>
        <v>31720.800852674773</v>
      </c>
      <c r="Q3080" s="5">
        <f ca="1">VLOOKUP(CONCATENATE($F3080," ",$G3080),AllocFactorMatrix,(Q$4+1),FALSE)*$E3087</f>
        <v>14334.039263996621</v>
      </c>
      <c r="R3080" s="5">
        <f ca="1">VLOOKUP(CONCATENATE($F3080," ",$G3080),AllocFactorMatrix,(R$4+1),FALSE)*$E3087</f>
        <v>644.58572298419006</v>
      </c>
      <c r="S3080" s="5">
        <f ca="1">SUBTOTAL(9,O3080:R3080)</f>
        <v>216940.11864242563</v>
      </c>
      <c r="T3080" s="5">
        <f ca="1">VLOOKUP(CONCATENATE($F3080," ",$G3080),AllocFactorMatrix,(T$4+1),FALSE)*$E3087</f>
        <v>5946.9434436872107</v>
      </c>
      <c r="U3080" s="5">
        <f ca="1">VLOOKUP(CONCATENATE($F3080," ",$G3080),AllocFactorMatrix,(U$4+1),FALSE)*$E3087</f>
        <v>97320.71620475738</v>
      </c>
      <c r="V3080" s="5">
        <f ca="1">VLOOKUP(CONCATENATE($F3080," ",$G3080),AllocFactorMatrix,(V$4+1),FALSE)*$E3087</f>
        <v>514342.71970285021</v>
      </c>
      <c r="W3080" s="5">
        <f ca="1">VLOOKUP(CONCATENATE($F3080," ",$G3080),AllocFactorMatrix,(W$4+1),FALSE)*$E3087</f>
        <v>92881.770326348968</v>
      </c>
      <c r="X3080" s="5">
        <f ca="1">SUBTOTAL(9,T3080:W3080)</f>
        <v>710492.14967764379</v>
      </c>
      <c r="Y3080" s="5">
        <f ca="1">VLOOKUP(CONCATENATE($F3080," ",$G3080),AllocFactorMatrix,(Y$4+1),FALSE)*$E3087</f>
        <v>52280.646621710868</v>
      </c>
      <c r="Z3080" s="5">
        <f ca="1">VLOOKUP(CONCATENATE($F3080," ",$G3080),AllocFactorMatrix,(Z$4+1),FALSE)*$E3087</f>
        <v>875.68084686464454</v>
      </c>
      <c r="AA3080" s="5">
        <f t="shared" ref="AA3080:AA3087" ca="1" si="1539">SUBTOTAL(9,Y3080:Z3080)</f>
        <v>53156.32746857551</v>
      </c>
      <c r="AB3080" s="5">
        <f ca="1">VLOOKUP(CONCATENATE($F3080," ",$G3080),AllocFactorMatrix,(AB$4+1),FALSE)*$E3087</f>
        <v>678.41901631683982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1330832.1173316657</v>
      </c>
      <c r="I3081" s="5">
        <f ca="1">VLOOKUP(CONCATENATE($F3081," ",$G3081),AllocFactorMatrix,(I$4+1),FALSE)*$E3087</f>
        <v>655545.26415132033</v>
      </c>
      <c r="J3081" s="5">
        <f ca="1">VLOOKUP(CONCATENATE($F3081," ",$G3081),AllocFactorMatrix,(J$4+1),FALSE)*$E3087</f>
        <v>32405.944817057389</v>
      </c>
      <c r="K3081" s="5">
        <f ca="1">VLOOKUP(CONCATENATE($F3081," ",$G3081),AllocFactorMatrix,(K$4+1),FALSE)*$E3087</f>
        <v>118701.11865473619</v>
      </c>
      <c r="L3081" s="5">
        <f ca="1">VLOOKUP(CONCATENATE($F3081," ",$G3081),AllocFactorMatrix,(L$4+1),FALSE)*$E3087</f>
        <v>3736.2897790678371</v>
      </c>
      <c r="M3081" s="5">
        <f ca="1">VLOOKUP(CONCATENATE($F3081," ",$G3081),AllocFactorMatrix,(M$4+1),FALSE)*$E3087</f>
        <v>350.37729997990681</v>
      </c>
      <c r="N3081" s="5">
        <f t="shared" ca="1" si="1538"/>
        <v>122787.78573378394</v>
      </c>
      <c r="O3081" s="5">
        <f ca="1">VLOOKUP(CONCATENATE($F3081," ",$G3081),AllocFactorMatrix,(O$4+1),FALSE)*$E3087</f>
        <v>90231.315414185578</v>
      </c>
      <c r="P3081" s="5">
        <f ca="1">VLOOKUP(CONCATENATE($F3081," ",$G3081),AllocFactorMatrix,(P$4+1),FALSE)*$E3087</f>
        <v>16812.722856128388</v>
      </c>
      <c r="Q3081" s="5">
        <f ca="1">VLOOKUP(CONCATENATE($F3081," ",$G3081),AllocFactorMatrix,(Q$4+1),FALSE)*$E3087</f>
        <v>7597.356405776769</v>
      </c>
      <c r="R3081" s="5">
        <f ca="1">VLOOKUP(CONCATENATE($F3081," ",$G3081),AllocFactorMatrix,(R$4+1),FALSE)*$E3087</f>
        <v>341.64462517460424</v>
      </c>
      <c r="S3081" s="5">
        <f t="shared" ref="S3081:S3087" ca="1" si="1540">SUBTOTAL(9,O3081:R3081)</f>
        <v>114983.03930126534</v>
      </c>
      <c r="T3081" s="5">
        <f ca="1">VLOOKUP(CONCATENATE($F3081," ",$G3081),AllocFactorMatrix,(T$4+1),FALSE)*$E3087</f>
        <v>3152.0109603838055</v>
      </c>
      <c r="U3081" s="5">
        <f ca="1">VLOOKUP(CONCATENATE($F3081," ",$G3081),AllocFactorMatrix,(U$4+1),FALSE)*$E3087</f>
        <v>51582.122321244569</v>
      </c>
      <c r="V3081" s="5">
        <f ca="1">VLOOKUP(CONCATENATE($F3081," ",$G3081),AllocFactorMatrix,(V$4+1),FALSE)*$E3087</f>
        <v>272612.96584515995</v>
      </c>
      <c r="W3081" s="5">
        <f ca="1">VLOOKUP(CONCATENATE($F3081," ",$G3081),AllocFactorMatrix,(W$4+1),FALSE)*$E3087</f>
        <v>49229.383272389787</v>
      </c>
      <c r="X3081" s="5">
        <f t="shared" ref="X3081:X3087" ca="1" si="1541">SUBTOTAL(9,T3081:W3081)</f>
        <v>376576.48239917809</v>
      </c>
      <c r="Y3081" s="5">
        <f ca="1">VLOOKUP(CONCATENATE($F3081," ",$G3081),AllocFactorMatrix,(Y$4+1),FALSE)*$E3087</f>
        <v>27709.8937845982</v>
      </c>
      <c r="Z3081" s="5">
        <f ca="1">VLOOKUP(CONCATENATE($F3081," ",$G3081),AllocFactorMatrix,(Z$4+1),FALSE)*$E3087</f>
        <v>464.13012890604978</v>
      </c>
      <c r="AA3081" s="5">
        <f t="shared" ca="1" si="1539"/>
        <v>28174.02391350425</v>
      </c>
      <c r="AB3081" s="5">
        <f ca="1">VLOOKUP(CONCATENATE($F3081," ",$G3081),AllocFactorMatrix,(AB$4+1),FALSE)*$E3087</f>
        <v>359.57701555635492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292343.8627385241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6869.1625754877941</v>
      </c>
      <c r="K3082" s="5">
        <f ca="1">VLOOKUP(CONCATENATE($F3082," ",$G3082),AllocFactorMatrix,(K$4+1),FALSE)*$E3087</f>
        <v>24989.677579288134</v>
      </c>
      <c r="L3082" s="5">
        <f ca="1">VLOOKUP(CONCATENATE($F3082," ",$G3082),AllocFactorMatrix,(L$4+1),FALSE)*$E3087</f>
        <v>771.90762818609653</v>
      </c>
      <c r="M3082" s="5">
        <f ca="1">VLOOKUP(CONCATENATE($F3082," ",$G3082),AllocFactorMatrix,(M$4+1),FALSE)*$E3087</f>
        <v>96.137012725619357</v>
      </c>
      <c r="N3082" s="5">
        <f t="shared" ca="1" si="1538"/>
        <v>25857.722220199852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3509.787080999412</v>
      </c>
      <c r="Q3082" s="5">
        <f ca="1">VLOOKUP(CONCATENATE($F3082," ",$G3082),AllocFactorMatrix,(Q$4+1),FALSE)*$E3087</f>
        <v>2088.3651336616044</v>
      </c>
      <c r="R3082" s="5">
        <f ca="1">VLOOKUP(CONCATENATE($F3082," ",$G3082),AllocFactorMatrix,(R$4+1),FALSE)*$E3087</f>
        <v>0</v>
      </c>
      <c r="S3082" s="5">
        <f t="shared" ca="1" si="1540"/>
        <v>24478.244209852113</v>
      </c>
      <c r="T3082" s="5">
        <f ca="1">VLOOKUP(CONCATENATE($F3082," ",$G3082),AllocFactorMatrix,(T$4+1),FALSE)*$E3087</f>
        <v>659.26039435292216</v>
      </c>
      <c r="U3082" s="5">
        <f ca="1">VLOOKUP(CONCATENATE($F3082," ",$G3082),AllocFactorMatrix,(U$4+1),FALSE)*$E3087</f>
        <v>10792.469056759448</v>
      </c>
      <c r="V3082" s="5">
        <f ca="1">VLOOKUP(CONCATENATE($F3082," ",$G3082),AllocFactorMatrix,(V$4+1),FALSE)*$E3087</f>
        <v>75187.711856691516</v>
      </c>
      <c r="W3082" s="5">
        <f ca="1">VLOOKUP(CONCATENATE($F3082," ",$G3082),AllocFactorMatrix,(W$4+1),FALSE)*$E3087</f>
        <v>0</v>
      </c>
      <c r="X3082" s="5">
        <f t="shared" ca="1" si="1541"/>
        <v>86639.441307803892</v>
      </c>
      <c r="Y3082" s="5">
        <f ca="1">VLOOKUP(CONCATENATE($F3082," ",$G3082),AllocFactorMatrix,(Y$4+1),FALSE)*$E3087</f>
        <v>5682.3545500704176</v>
      </c>
      <c r="Z3082" s="5">
        <f ca="1">VLOOKUP(CONCATENATE($F3082," ",$G3082),AllocFactorMatrix,(Z$4+1),FALSE)*$E3087</f>
        <v>94.725004728133911</v>
      </c>
      <c r="AA3082" s="5">
        <f t="shared" ca="1" si="1539"/>
        <v>5777.0795547985517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55.618377851959018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1341366.4204450236</v>
      </c>
      <c r="I3083" s="5">
        <f ca="1">VLOOKUP(CONCATENATE($F3083," ",$G3083),AllocFactorMatrix,(I$4+1),FALSE)*$E3087</f>
        <v>896492.38876864023</v>
      </c>
      <c r="J3083" s="5">
        <f ca="1">VLOOKUP(CONCATENATE($F3083," ",$G3083),AllocFactorMatrix,(J$4+1),FALSE)*$E3087</f>
        <v>42258.310880057667</v>
      </c>
      <c r="K3083" s="5">
        <f ca="1">VLOOKUP(CONCATENATE($F3083," ",$G3083),AllocFactorMatrix,(K$4+1),FALSE)*$E3087</f>
        <v>153442.5203400747</v>
      </c>
      <c r="L3083" s="5">
        <f ca="1">VLOOKUP(CONCATENATE($F3083," ",$G3083),AllocFactorMatrix,(L$4+1),FALSE)*$E3087</f>
        <v>4742.1723064666612</v>
      </c>
      <c r="M3083" s="5">
        <f ca="1">VLOOKUP(CONCATENATE($F3083," ",$G3083),AllocFactorMatrix,(M$4+1),FALSE)*$E3087</f>
        <v>0</v>
      </c>
      <c r="N3083" s="5">
        <f t="shared" ca="1" si="1538"/>
        <v>158184.69264654137</v>
      </c>
      <c r="O3083" s="5">
        <f ca="1">VLOOKUP(CONCATENATE($F3083," ",$G3083),AllocFactorMatrix,(O$4+1),FALSE)*$E3087</f>
        <v>115055.07079568859</v>
      </c>
      <c r="P3083" s="5">
        <f ca="1">VLOOKUP(CONCATENATE($F3083," ",$G3083),AllocFactorMatrix,(P$4+1),FALSE)*$E3087</f>
        <v>21429.014678214924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136484.08547390351</v>
      </c>
      <c r="T3083" s="5">
        <f ca="1">VLOOKUP(CONCATENATE($F3083," ",$G3083),AllocFactorMatrix,(T$4+1),FALSE)*$E3087</f>
        <v>4101.6423708159282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34694.391271441222</v>
      </c>
      <c r="Z3083" s="5">
        <f ca="1">VLOOKUP(CONCATENATE($F3083," ",$G3083),AllocFactorMatrix,(Z$4+1),FALSE)*$E3087</f>
        <v>578.83825804325977</v>
      </c>
      <c r="AA3083" s="5">
        <f t="shared" ca="1" si="1539"/>
        <v>35273.229529484481</v>
      </c>
      <c r="AB3083" s="5">
        <f ca="1">VLOOKUP(CONCATENATE($F3083," ",$G3083),AllocFactorMatrix,(AB$4+1),FALSE)*$E3087</f>
        <v>468.95597788652003</v>
      </c>
      <c r="AC3083" s="5">
        <f ca="1">VLOOKUP(CONCATENATE($F3083," ",$G3083),AllocFactorMatrix,(AC$4+1),FALSE)*$E3087</f>
        <v>1606.5780283851434</v>
      </c>
      <c r="AD3083" s="5">
        <f ca="1">VLOOKUP(CONCATENATE($F3083," ",$G3083),AllocFactorMatrix,(AD$4+1),FALSE)*$E3087</f>
        <v>346.32671349831645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690247.42502800771</v>
      </c>
      <c r="I3084" s="5">
        <f ca="1">VLOOKUP(CONCATENATE($F3084," ",$G3084),AllocFactorMatrix,(I$4+1),FALSE)*$E3087</f>
        <v>516099.00165922462</v>
      </c>
      <c r="J3084" s="5">
        <f ca="1">VLOOKUP(CONCATENATE($F3084," ",$G3084),AllocFactorMatrix,(J$4+1),FALSE)*$E3087</f>
        <v>24881.29735557883</v>
      </c>
      <c r="K3084" s="5">
        <f ca="1">VLOOKUP(CONCATENATE($F3084," ",$G3084),AllocFactorMatrix,(K$4+1),FALSE)*$E3087</f>
        <v>75077.243089648095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75077.243089648095</v>
      </c>
      <c r="O3084" s="5">
        <f ca="1">VLOOKUP(CONCATENATE($F3084," ",$G3084),AllocFactorMatrix,(O$4+1),FALSE)*$E3087</f>
        <v>47839.511515225022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47839.511515225022</v>
      </c>
      <c r="T3084" s="5">
        <f ca="1">VLOOKUP(CONCATENATE($F3084," ",$G3084),AllocFactorMatrix,(T$4+1),FALSE)*$E3087</f>
        <v>1293.4800304673968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1293.4800304673968</v>
      </c>
      <c r="Y3084" s="5">
        <f ca="1">VLOOKUP(CONCATENATE($F3084," ",$G3084),AllocFactorMatrix,(Y$4+1),FALSE)*$E3087</f>
        <v>17645.321228695528</v>
      </c>
      <c r="Z3084" s="5">
        <f ca="1">VLOOKUP(CONCATENATE($F3084," ",$G3084),AllocFactorMatrix,(Z$4+1),FALSE)*$E3087</f>
        <v>0</v>
      </c>
      <c r="AA3084" s="5">
        <f t="shared" ca="1" si="1539"/>
        <v>17645.321228695528</v>
      </c>
      <c r="AB3084" s="5">
        <f ca="1">VLOOKUP(CONCATENATE($F3084," ",$G3084),AllocFactorMatrix,(AB$4+1),FALSE)*$E3087</f>
        <v>183.10606601897808</v>
      </c>
      <c r="AC3084" s="5">
        <f ca="1">VLOOKUP(CONCATENATE($F3084," ",$G3084),AllocFactorMatrix,(AC$4+1),FALSE)*$E3087</f>
        <v>6217.1551954443812</v>
      </c>
      <c r="AD3084" s="5">
        <f ca="1">VLOOKUP(CONCATENATE($F3084," ",$G3084),AllocFactorMatrix,(AD$4+1),FALSE)*$E3087</f>
        <v>1011.3088877048174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21216.052935252035</v>
      </c>
      <c r="I3085" s="5">
        <f ca="1">VLOOKUP(CONCATENATE($F3085," ",$G3085),AllocFactorMatrix,(I$4+1),FALSE)*$E3087</f>
        <v>7960.8377774980099</v>
      </c>
      <c r="J3085" s="5">
        <f ca="1">VLOOKUP(CONCATENATE($F3085," ",$G3085),AllocFactorMatrix,(J$4+1),FALSE)*$E3087</f>
        <v>515.91372928146984</v>
      </c>
      <c r="K3085" s="5">
        <f ca="1">VLOOKUP(CONCATENATE($F3085," ",$G3085),AllocFactorMatrix,(K$4+1),FALSE)*$E3087</f>
        <v>1730.9464887124382</v>
      </c>
      <c r="L3085" s="5">
        <f ca="1">VLOOKUP(CONCATENATE($F3085," ",$G3085),AllocFactorMatrix,(L$4+1),FALSE)*$E3087</f>
        <v>55.01340906382778</v>
      </c>
      <c r="M3085" s="5">
        <f ca="1">VLOOKUP(CONCATENATE($F3085," ",$G3085),AllocFactorMatrix,(M$4+1),FALSE)*$E3087</f>
        <v>5.0715931973819188</v>
      </c>
      <c r="N3085" s="5">
        <f t="shared" ca="1" si="1538"/>
        <v>1791.0314909736478</v>
      </c>
      <c r="O3085" s="5">
        <f ca="1">VLOOKUP(CONCATENATE($F3085," ",$G3085),AllocFactorMatrix,(O$4+1),FALSE)*$E3087</f>
        <v>1578.1280661034859</v>
      </c>
      <c r="P3085" s="5">
        <f ca="1">VLOOKUP(CONCATENATE($F3085," ",$G3085),AllocFactorMatrix,(P$4+1),FALSE)*$E3087</f>
        <v>292.55457764271523</v>
      </c>
      <c r="Q3085" s="5">
        <f ca="1">VLOOKUP(CONCATENATE($F3085," ",$G3085),AllocFactorMatrix,(Q$4+1),FALSE)*$E3087</f>
        <v>132.92931187527245</v>
      </c>
      <c r="R3085" s="5">
        <f ca="1">VLOOKUP(CONCATENATE($F3085," ",$G3085),AllocFactorMatrix,(R$4+1),FALSE)*$E3087</f>
        <v>6.1591651060376833</v>
      </c>
      <c r="S3085" s="5">
        <f t="shared" ca="1" si="1540"/>
        <v>2009.7711207275113</v>
      </c>
      <c r="T3085" s="5">
        <f ca="1">VLOOKUP(CONCATENATE($F3085," ",$G3085),AllocFactorMatrix,(T$4+1),FALSE)*$E3087</f>
        <v>60.476858039785874</v>
      </c>
      <c r="U3085" s="5">
        <f ca="1">VLOOKUP(CONCATENATE($F3085," ",$G3085),AllocFactorMatrix,(U$4+1),FALSE)*$E3087</f>
        <v>1061.8830280305574</v>
      </c>
      <c r="V3085" s="5">
        <f ca="1">VLOOKUP(CONCATENATE($F3085," ",$G3085),AllocFactorMatrix,(V$4+1),FALSE)*$E3087</f>
        <v>6028.9309617676136</v>
      </c>
      <c r="W3085" s="5">
        <f ca="1">VLOOKUP(CONCATENATE($F3085," ",$G3085),AllocFactorMatrix,(W$4+1),FALSE)*$E3087</f>
        <v>1143.8293085430557</v>
      </c>
      <c r="X3085" s="5">
        <f t="shared" ca="1" si="1541"/>
        <v>8295.1201563810118</v>
      </c>
      <c r="Y3085" s="5">
        <f ca="1">VLOOKUP(CONCATENATE($F3085," ",$G3085),AllocFactorMatrix,(Y$4+1),FALSE)*$E3087</f>
        <v>427.56246336279281</v>
      </c>
      <c r="Z3085" s="5">
        <f ca="1">VLOOKUP(CONCATENATE($F3085," ",$G3085),AllocFactorMatrix,(Z$4+1),FALSE)*$E3087</f>
        <v>6.9600353029301711</v>
      </c>
      <c r="AA3085" s="5">
        <f t="shared" ca="1" si="1539"/>
        <v>434.52249866572299</v>
      </c>
      <c r="AB3085" s="5">
        <f ca="1">VLOOKUP(CONCATENATE($F3085," ",$G3085),AllocFactorMatrix,(AB$4+1),FALSE)*$E3087</f>
        <v>7.7633595124970851</v>
      </c>
      <c r="AC3085" s="5">
        <f ca="1">VLOOKUP(CONCATENATE($F3085," ",$G3085),AllocFactorMatrix,(AC$4+1),FALSE)*$E3087</f>
        <v>167.87225368852538</v>
      </c>
      <c r="AD3085" s="5">
        <f ca="1">VLOOKUP(CONCATENATE($F3085," ",$G3085),AllocFactorMatrix,(AD$4+1),FALSE)*$E3087</f>
        <v>33.220548523637845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332275.43421516643</v>
      </c>
      <c r="I3086" s="5">
        <f ca="1">VLOOKUP(CONCATENATE($F3086," ",$G3086),AllocFactorMatrix,(I$4+1),FALSE)*$E3087</f>
        <v>155384.8370329398</v>
      </c>
      <c r="J3086" s="5">
        <f ca="1">VLOOKUP(CONCATENATE($F3086," ",$G3086),AllocFactorMatrix,(J$4+1),FALSE)*$E3087</f>
        <v>40708.254590735938</v>
      </c>
      <c r="K3086" s="5">
        <f ca="1">VLOOKUP(CONCATENATE($F3086," ",$G3086),AllocFactorMatrix,(K$4+1),FALSE)*$E3087</f>
        <v>11555.906648899696</v>
      </c>
      <c r="L3086" s="5">
        <f ca="1">VLOOKUP(CONCATENATE($F3086," ",$G3086),AllocFactorMatrix,(L$4+1),FALSE)*$E3087</f>
        <v>3730.1827701665898</v>
      </c>
      <c r="M3086" s="5">
        <f ca="1">VLOOKUP(CONCATENATE($F3086," ",$G3086),AllocFactorMatrix,(M$4+1),FALSE)*$E3087</f>
        <v>605.48378449277607</v>
      </c>
      <c r="N3086" s="5">
        <f t="shared" ca="1" si="1538"/>
        <v>15891.573203559063</v>
      </c>
      <c r="O3086" s="5">
        <f ca="1">VLOOKUP(CONCATENATE($F3086," ",$G3086),AllocFactorMatrix,(O$4+1),FALSE)*$E3087</f>
        <v>3279.3979807917594</v>
      </c>
      <c r="P3086" s="5">
        <f ca="1">VLOOKUP(CONCATENATE($F3086," ",$G3086),AllocFactorMatrix,(P$4+1),FALSE)*$E3087</f>
        <v>971.07047850421645</v>
      </c>
      <c r="Q3086" s="5">
        <f ca="1">VLOOKUP(CONCATENATE($F3086," ",$G3086),AllocFactorMatrix,(Q$4+1),FALSE)*$E3087</f>
        <v>2109.3951788996446</v>
      </c>
      <c r="R3086" s="5">
        <f ca="1">VLOOKUP(CONCATENATE($F3086," ",$G3086),AllocFactorMatrix,(R$4+1),FALSE)*$E3087</f>
        <v>370.67123881682744</v>
      </c>
      <c r="S3086" s="5">
        <f t="shared" ca="1" si="1540"/>
        <v>6730.5348770124474</v>
      </c>
      <c r="T3086" s="5">
        <f ca="1">VLOOKUP(CONCATENATE($F3086," ",$G3086),AllocFactorMatrix,(T$4+1),FALSE)*$E3087</f>
        <v>22.570979171502639</v>
      </c>
      <c r="U3086" s="5">
        <f ca="1">VLOOKUP(CONCATENATE($F3086," ",$G3086),AllocFactorMatrix,(U$4+1),FALSE)*$E3087</f>
        <v>576.11578477285593</v>
      </c>
      <c r="V3086" s="5">
        <f ca="1">VLOOKUP(CONCATENATE($F3086," ",$G3086),AllocFactorMatrix,(V$4+1),FALSE)*$E3087</f>
        <v>3102.0904271312716</v>
      </c>
      <c r="W3086" s="5">
        <f ca="1">VLOOKUP(CONCATENATE($F3086," ",$G3086),AllocFactorMatrix,(W$4+1),FALSE)*$E3087</f>
        <v>556.01300238307056</v>
      </c>
      <c r="X3086" s="5">
        <f t="shared" ca="1" si="1541"/>
        <v>4256.7901934587007</v>
      </c>
      <c r="Y3086" s="5">
        <f ca="1">VLOOKUP(CONCATENATE($F3086," ",$G3086),AllocFactorMatrix,(Y$4+1),FALSE)*$E3087</f>
        <v>907.82048952049672</v>
      </c>
      <c r="Z3086" s="5">
        <f ca="1">VLOOKUP(CONCATENATE($F3086," ",$G3086),AllocFactorMatrix,(Z$4+1),FALSE)*$E3087</f>
        <v>16.456866144312084</v>
      </c>
      <c r="AA3086" s="5">
        <f t="shared" ca="1" si="1539"/>
        <v>924.27735566480885</v>
      </c>
      <c r="AB3086" s="5">
        <f ca="1">VLOOKUP(CONCATENATE($F3086," ",$G3086),AllocFactorMatrix,(AB$4+1),FALSE)*$E3087</f>
        <v>17.041264151708589</v>
      </c>
      <c r="AC3086" s="5">
        <f ca="1">VLOOKUP(CONCATENATE($F3086," ",$G3086),AllocFactorMatrix,(AC$4+1),FALSE)*$E3087</f>
        <v>96540.813553520769</v>
      </c>
      <c r="AD3086" s="5">
        <f ca="1">VLOOKUP(CONCATENATE($F3086," ",$G3086),AllocFactorMatrix,(AD$4+1),FALSE)*$E3087</f>
        <v>11821.312144123167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6519181</v>
      </c>
      <c r="I3087" s="5">
        <f ca="1">VLOOKUP(CONCATENATE($F3087," ",$G3087),AllocFactorMatrix,(I$4+1),FALSE)*$E3087</f>
        <v>3610641.5119063966</v>
      </c>
      <c r="J3087" s="5">
        <f ca="1">VLOOKUP(CONCATENATE($F3087," ",$G3087),AllocFactorMatrix,(J$4+1),FALSE)*$E3087</f>
        <v>208779.63615003243</v>
      </c>
      <c r="K3087" s="5">
        <f ca="1">VLOOKUP(CONCATENATE($F3087," ",$G3087),AllocFactorMatrix,(K$4+1),FALSE)*$E3087</f>
        <v>609452.48409215384</v>
      </c>
      <c r="L3087" s="5">
        <f ca="1">VLOOKUP(CONCATENATE($F3087," ",$G3087),AllocFactorMatrix,(L$4+1),FALSE)*$E3087</f>
        <v>20084.876407606531</v>
      </c>
      <c r="M3087" s="5">
        <f ca="1">VLOOKUP(CONCATENATE($F3087," ",$G3087),AllocFactorMatrix,(M$4+1),FALSE)*$E3087</f>
        <v>1718.1314738479264</v>
      </c>
      <c r="N3087" s="5">
        <f t="shared" ca="1" si="1538"/>
        <v>631255.49197360827</v>
      </c>
      <c r="O3087" s="5">
        <f ca="1">VLOOKUP(CONCATENATE($F3087," ",$G3087),AllocFactorMatrix,(O$4+1),FALSE)*$E3087</f>
        <v>447104.20856995566</v>
      </c>
      <c r="P3087" s="5">
        <f ca="1">VLOOKUP(CONCATENATE($F3087," ",$G3087),AllocFactorMatrix,(P$4+1),FALSE)*$E3087</f>
        <v>74735.950524164422</v>
      </c>
      <c r="Q3087" s="5">
        <f ca="1">VLOOKUP(CONCATENATE($F3087," ",$G3087),AllocFactorMatrix,(Q$4+1),FALSE)*$E3087</f>
        <v>26262.085294209912</v>
      </c>
      <c r="R3087" s="5">
        <f ca="1">VLOOKUP(CONCATENATE($F3087," ",$G3087),AllocFactorMatrix,(R$4+1),FALSE)*$E3087</f>
        <v>1363.0607520816595</v>
      </c>
      <c r="S3087" s="5">
        <f t="shared" ca="1" si="1540"/>
        <v>549465.30514041171</v>
      </c>
      <c r="T3087" s="5">
        <f ca="1">VLOOKUP(CONCATENATE($F3087," ",$G3087),AllocFactorMatrix,(T$4+1),FALSE)*$E3087</f>
        <v>15236.385036918549</v>
      </c>
      <c r="U3087" s="5">
        <f ca="1">VLOOKUP(CONCATENATE($F3087," ",$G3087),AllocFactorMatrix,(U$4+1),FALSE)*$E3087</f>
        <v>227483.5164513757</v>
      </c>
      <c r="V3087" s="5">
        <f ca="1">VLOOKUP(CONCATENATE($F3087," ",$G3087),AllocFactorMatrix,(V$4+1),FALSE)*$E3087</f>
        <v>871274.41879360063</v>
      </c>
      <c r="W3087" s="5">
        <f ca="1">VLOOKUP(CONCATENATE($F3087," ",$G3087),AllocFactorMatrix,(W$4+1),FALSE)*$E3087</f>
        <v>143810.99590966487</v>
      </c>
      <c r="X3087" s="5">
        <f t="shared" ca="1" si="1541"/>
        <v>1257805.3161915597</v>
      </c>
      <c r="Y3087" s="5">
        <f ca="1">VLOOKUP(CONCATENATE($F3087," ",$G3087),AllocFactorMatrix,(Y$4+1),FALSE)*$E3087</f>
        <v>139347.99040939953</v>
      </c>
      <c r="Z3087" s="5">
        <f ca="1">VLOOKUP(CONCATENATE($F3087," ",$G3087),AllocFactorMatrix,(Z$4+1),FALSE)*$E3087</f>
        <v>2036.7911399893301</v>
      </c>
      <c r="AA3087" s="5">
        <f t="shared" ca="1" si="1539"/>
        <v>141384.78154938886</v>
      </c>
      <c r="AB3087" s="5">
        <f ca="1">VLOOKUP(CONCATENATE($F3087," ",$G3087),AllocFactorMatrix,(AB$4+1),FALSE)*$E3087</f>
        <v>1790.7428050955173</v>
      </c>
      <c r="AC3087" s="5">
        <f ca="1">VLOOKUP(CONCATENATE($F3087," ",$G3087),AllocFactorMatrix,(AC$4+1),FALSE)*$E3087</f>
        <v>104790.42761180578</v>
      </c>
      <c r="AD3087" s="5">
        <f ca="1">VLOOKUP(CONCATENATE($F3087," ",$G3087),AllocFactorMatrix,(AD$4+1),FALSE)*$E3087</f>
        <v>13267.786671701899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-2510899.6873063603</v>
      </c>
      <c r="I3088" s="5">
        <f ca="1">VLOOKUP(CONCATENATE($F3088," ",$G3088),AllocFactorMatrix,(I$4+1),FALSE)*$E3095</f>
        <v>-1236826.4767106627</v>
      </c>
      <c r="J3088" s="5">
        <f ca="1">VLOOKUP(CONCATENATE($F3088," ",$G3088),AllocFactorMatrix,(J$4+1),FALSE)*$E3095</f>
        <v>-61140.752201833311</v>
      </c>
      <c r="K3088" s="5">
        <f ca="1">VLOOKUP(CONCATENATE($F3088," ",$G3088),AllocFactorMatrix,(K$4+1),FALSE)*$E3095</f>
        <v>-223955.07129079459</v>
      </c>
      <c r="L3088" s="5">
        <f ca="1">VLOOKUP(CONCATENATE($F3088," ",$G3088),AllocFactorMatrix,(L$4+1),FALSE)*$E3095</f>
        <v>-7049.3105146555199</v>
      </c>
      <c r="M3088" s="5">
        <f ca="1">VLOOKUP(CONCATENATE($F3088," ",$G3088),AllocFactorMatrix,(M$4+1),FALSE)*$E3095</f>
        <v>-661.06178345224214</v>
      </c>
      <c r="N3088" s="5">
        <f t="shared" ref="N3088:N3095" ca="1" si="1543">SUBTOTAL(9,K3088:M3088)</f>
        <v>-231665.44358890236</v>
      </c>
      <c r="O3088" s="5">
        <f ca="1">VLOOKUP(CONCATENATE($F3088," ",$G3088),AllocFactorMatrix,(O$4+1),FALSE)*$E3095</f>
        <v>-170240.69280277003</v>
      </c>
      <c r="P3088" s="5">
        <f ca="1">VLOOKUP(CONCATENATE($F3088," ",$G3088),AllocFactorMatrix,(P$4+1),FALSE)*$E3095</f>
        <v>-31720.800852674773</v>
      </c>
      <c r="Q3088" s="5">
        <f ca="1">VLOOKUP(CONCATENATE($F3088," ",$G3088),AllocFactorMatrix,(Q$4+1),FALSE)*$E3095</f>
        <v>-14334.039263996621</v>
      </c>
      <c r="R3088" s="5">
        <f ca="1">VLOOKUP(CONCATENATE($F3088," ",$G3088),AllocFactorMatrix,(R$4+1),FALSE)*$E3095</f>
        <v>-644.58572298419006</v>
      </c>
      <c r="S3088" s="5">
        <f ca="1">SUBTOTAL(9,O3088:R3088)</f>
        <v>-216940.11864242563</v>
      </c>
      <c r="T3088" s="5">
        <f ca="1">VLOOKUP(CONCATENATE($F3088," ",$G3088),AllocFactorMatrix,(T$4+1),FALSE)*$E3095</f>
        <v>-5946.9434436872107</v>
      </c>
      <c r="U3088" s="5">
        <f ca="1">VLOOKUP(CONCATENATE($F3088," ",$G3088),AllocFactorMatrix,(U$4+1),FALSE)*$E3095</f>
        <v>-97320.71620475738</v>
      </c>
      <c r="V3088" s="5">
        <f ca="1">VLOOKUP(CONCATENATE($F3088," ",$G3088),AllocFactorMatrix,(V$4+1),FALSE)*$E3095</f>
        <v>-514342.71970285021</v>
      </c>
      <c r="W3088" s="5">
        <f ca="1">VLOOKUP(CONCATENATE($F3088," ",$G3088),AllocFactorMatrix,(W$4+1),FALSE)*$E3095</f>
        <v>-92881.770326348968</v>
      </c>
      <c r="X3088" s="5">
        <f ca="1">SUBTOTAL(9,T3088:W3088)</f>
        <v>-710492.14967764379</v>
      </c>
      <c r="Y3088" s="5">
        <f ca="1">VLOOKUP(CONCATENATE($F3088," ",$G3088),AllocFactorMatrix,(Y$4+1),FALSE)*$E3095</f>
        <v>-52280.646621710868</v>
      </c>
      <c r="Z3088" s="5">
        <f ca="1">VLOOKUP(CONCATENATE($F3088," ",$G3088),AllocFactorMatrix,(Z$4+1),FALSE)*$E3095</f>
        <v>-875.68084686464454</v>
      </c>
      <c r="AA3088" s="5">
        <f t="shared" ref="AA3088:AA3095" ca="1" si="1544">SUBTOTAL(9,Y3088:Z3088)</f>
        <v>-53156.32746857551</v>
      </c>
      <c r="AB3088" s="5">
        <f ca="1">VLOOKUP(CONCATENATE($F3088," ",$G3088),AllocFactorMatrix,(AB$4+1),FALSE)*$E3095</f>
        <v>-678.41901631683982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-1330832.1173316657</v>
      </c>
      <c r="I3089" s="5">
        <f ca="1">VLOOKUP(CONCATENATE($F3089," ",$G3089),AllocFactorMatrix,(I$4+1),FALSE)*$E3095</f>
        <v>-655545.26415132033</v>
      </c>
      <c r="J3089" s="5">
        <f ca="1">VLOOKUP(CONCATENATE($F3089," ",$G3089),AllocFactorMatrix,(J$4+1),FALSE)*$E3095</f>
        <v>-32405.944817057389</v>
      </c>
      <c r="K3089" s="5">
        <f ca="1">VLOOKUP(CONCATENATE($F3089," ",$G3089),AllocFactorMatrix,(K$4+1),FALSE)*$E3095</f>
        <v>-118701.11865473619</v>
      </c>
      <c r="L3089" s="5">
        <f ca="1">VLOOKUP(CONCATENATE($F3089," ",$G3089),AllocFactorMatrix,(L$4+1),FALSE)*$E3095</f>
        <v>-3736.2897790678371</v>
      </c>
      <c r="M3089" s="5">
        <f ca="1">VLOOKUP(CONCATENATE($F3089," ",$G3089),AllocFactorMatrix,(M$4+1),FALSE)*$E3095</f>
        <v>-350.37729997990681</v>
      </c>
      <c r="N3089" s="5">
        <f t="shared" ca="1" si="1543"/>
        <v>-122787.78573378394</v>
      </c>
      <c r="O3089" s="5">
        <f ca="1">VLOOKUP(CONCATENATE($F3089," ",$G3089),AllocFactorMatrix,(O$4+1),FALSE)*$E3095</f>
        <v>-90231.315414185578</v>
      </c>
      <c r="P3089" s="5">
        <f ca="1">VLOOKUP(CONCATENATE($F3089," ",$G3089),AllocFactorMatrix,(P$4+1),FALSE)*$E3095</f>
        <v>-16812.722856128388</v>
      </c>
      <c r="Q3089" s="5">
        <f ca="1">VLOOKUP(CONCATENATE($F3089," ",$G3089),AllocFactorMatrix,(Q$4+1),FALSE)*$E3095</f>
        <v>-7597.356405776769</v>
      </c>
      <c r="R3089" s="5">
        <f ca="1">VLOOKUP(CONCATENATE($F3089," ",$G3089),AllocFactorMatrix,(R$4+1),FALSE)*$E3095</f>
        <v>-341.64462517460424</v>
      </c>
      <c r="S3089" s="5">
        <f t="shared" ref="S3089:S3095" ca="1" si="1545">SUBTOTAL(9,O3089:R3089)</f>
        <v>-114983.03930126534</v>
      </c>
      <c r="T3089" s="5">
        <f ca="1">VLOOKUP(CONCATENATE($F3089," ",$G3089),AllocFactorMatrix,(T$4+1),FALSE)*$E3095</f>
        <v>-3152.0109603838055</v>
      </c>
      <c r="U3089" s="5">
        <f ca="1">VLOOKUP(CONCATENATE($F3089," ",$G3089),AllocFactorMatrix,(U$4+1),FALSE)*$E3095</f>
        <v>-51582.122321244569</v>
      </c>
      <c r="V3089" s="5">
        <f ca="1">VLOOKUP(CONCATENATE($F3089," ",$G3089),AllocFactorMatrix,(V$4+1),FALSE)*$E3095</f>
        <v>-272612.96584515995</v>
      </c>
      <c r="W3089" s="5">
        <f ca="1">VLOOKUP(CONCATENATE($F3089," ",$G3089),AllocFactorMatrix,(W$4+1),FALSE)*$E3095</f>
        <v>-49229.383272389787</v>
      </c>
      <c r="X3089" s="5">
        <f t="shared" ref="X3089:X3095" ca="1" si="1546">SUBTOTAL(9,T3089:W3089)</f>
        <v>-376576.48239917809</v>
      </c>
      <c r="Y3089" s="5">
        <f ca="1">VLOOKUP(CONCATENATE($F3089," ",$G3089),AllocFactorMatrix,(Y$4+1),FALSE)*$E3095</f>
        <v>-27709.8937845982</v>
      </c>
      <c r="Z3089" s="5">
        <f ca="1">VLOOKUP(CONCATENATE($F3089," ",$G3089),AllocFactorMatrix,(Z$4+1),FALSE)*$E3095</f>
        <v>-464.13012890604978</v>
      </c>
      <c r="AA3089" s="5">
        <f t="shared" ca="1" si="1544"/>
        <v>-28174.02391350425</v>
      </c>
      <c r="AB3089" s="5">
        <f ca="1">VLOOKUP(CONCATENATE($F3089," ",$G3089),AllocFactorMatrix,(AB$4+1),FALSE)*$E3095</f>
        <v>-359.57701555635492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-292343.8627385241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-6869.1625754877941</v>
      </c>
      <c r="K3090" s="5">
        <f ca="1">VLOOKUP(CONCATENATE($F3090," ",$G3090),AllocFactorMatrix,(K$4+1),FALSE)*$E3095</f>
        <v>-24989.677579288134</v>
      </c>
      <c r="L3090" s="5">
        <f ca="1">VLOOKUP(CONCATENATE($F3090," ",$G3090),AllocFactorMatrix,(L$4+1),FALSE)*$E3095</f>
        <v>-771.90762818609653</v>
      </c>
      <c r="M3090" s="5">
        <f ca="1">VLOOKUP(CONCATENATE($F3090," ",$G3090),AllocFactorMatrix,(M$4+1),FALSE)*$E3095</f>
        <v>-96.137012725619357</v>
      </c>
      <c r="N3090" s="5">
        <f t="shared" ca="1" si="1543"/>
        <v>-25857.722220199852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-3509.787080999412</v>
      </c>
      <c r="Q3090" s="5">
        <f ca="1">VLOOKUP(CONCATENATE($F3090," ",$G3090),AllocFactorMatrix,(Q$4+1),FALSE)*$E3095</f>
        <v>-2088.3651336616044</v>
      </c>
      <c r="R3090" s="5">
        <f ca="1">VLOOKUP(CONCATENATE($F3090," ",$G3090),AllocFactorMatrix,(R$4+1),FALSE)*$E3095</f>
        <v>0</v>
      </c>
      <c r="S3090" s="5">
        <f t="shared" ca="1" si="1545"/>
        <v>-24478.244209852113</v>
      </c>
      <c r="T3090" s="5">
        <f ca="1">VLOOKUP(CONCATENATE($F3090," ",$G3090),AllocFactorMatrix,(T$4+1),FALSE)*$E3095</f>
        <v>-659.26039435292216</v>
      </c>
      <c r="U3090" s="5">
        <f ca="1">VLOOKUP(CONCATENATE($F3090," ",$G3090),AllocFactorMatrix,(U$4+1),FALSE)*$E3095</f>
        <v>-10792.469056759448</v>
      </c>
      <c r="V3090" s="5">
        <f ca="1">VLOOKUP(CONCATENATE($F3090," ",$G3090),AllocFactorMatrix,(V$4+1),FALSE)*$E3095</f>
        <v>-75187.711856691516</v>
      </c>
      <c r="W3090" s="5">
        <f ca="1">VLOOKUP(CONCATENATE($F3090," ",$G3090),AllocFactorMatrix,(W$4+1),FALSE)*$E3095</f>
        <v>0</v>
      </c>
      <c r="X3090" s="5">
        <f t="shared" ca="1" si="1546"/>
        <v>-86639.441307803892</v>
      </c>
      <c r="Y3090" s="5">
        <f ca="1">VLOOKUP(CONCATENATE($F3090," ",$G3090),AllocFactorMatrix,(Y$4+1),FALSE)*$E3095</f>
        <v>-5682.3545500704176</v>
      </c>
      <c r="Z3090" s="5">
        <f ca="1">VLOOKUP(CONCATENATE($F3090," ",$G3090),AllocFactorMatrix,(Z$4+1),FALSE)*$E3095</f>
        <v>-94.725004728133911</v>
      </c>
      <c r="AA3090" s="5">
        <f t="shared" ca="1" si="1544"/>
        <v>-5777.0795547985517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-55.618377851959018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-1341366.4204450236</v>
      </c>
      <c r="I3091" s="5">
        <f ca="1">VLOOKUP(CONCATENATE($F3091," ",$G3091),AllocFactorMatrix,(I$4+1),FALSE)*$E3095</f>
        <v>-896492.38876864023</v>
      </c>
      <c r="J3091" s="5">
        <f ca="1">VLOOKUP(CONCATENATE($F3091," ",$G3091),AllocFactorMatrix,(J$4+1),FALSE)*$E3095</f>
        <v>-42258.310880057667</v>
      </c>
      <c r="K3091" s="5">
        <f ca="1">VLOOKUP(CONCATENATE($F3091," ",$G3091),AllocFactorMatrix,(K$4+1),FALSE)*$E3095</f>
        <v>-153442.5203400747</v>
      </c>
      <c r="L3091" s="5">
        <f ca="1">VLOOKUP(CONCATENATE($F3091," ",$G3091),AllocFactorMatrix,(L$4+1),FALSE)*$E3095</f>
        <v>-4742.1723064666612</v>
      </c>
      <c r="M3091" s="5">
        <f ca="1">VLOOKUP(CONCATENATE($F3091," ",$G3091),AllocFactorMatrix,(M$4+1),FALSE)*$E3095</f>
        <v>0</v>
      </c>
      <c r="N3091" s="5">
        <f t="shared" ca="1" si="1543"/>
        <v>-158184.69264654137</v>
      </c>
      <c r="O3091" s="5">
        <f ca="1">VLOOKUP(CONCATENATE($F3091," ",$G3091),AllocFactorMatrix,(O$4+1),FALSE)*$E3095</f>
        <v>-115055.07079568859</v>
      </c>
      <c r="P3091" s="5">
        <f ca="1">VLOOKUP(CONCATENATE($F3091," ",$G3091),AllocFactorMatrix,(P$4+1),FALSE)*$E3095</f>
        <v>-21429.014678214924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-136484.08547390351</v>
      </c>
      <c r="T3091" s="5">
        <f ca="1">VLOOKUP(CONCATENATE($F3091," ",$G3091),AllocFactorMatrix,(T$4+1),FALSE)*$E3095</f>
        <v>-4101.6423708159282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-34694.391271441222</v>
      </c>
      <c r="Z3091" s="5">
        <f ca="1">VLOOKUP(CONCATENATE($F3091," ",$G3091),AllocFactorMatrix,(Z$4+1),FALSE)*$E3095</f>
        <v>-578.83825804325977</v>
      </c>
      <c r="AA3091" s="5">
        <f t="shared" ca="1" si="1544"/>
        <v>-35273.229529484481</v>
      </c>
      <c r="AB3091" s="5">
        <f ca="1">VLOOKUP(CONCATENATE($F3091," ",$G3091),AllocFactorMatrix,(AB$4+1),FALSE)*$E3095</f>
        <v>-468.95597788652003</v>
      </c>
      <c r="AC3091" s="5">
        <f ca="1">VLOOKUP(CONCATENATE($F3091," ",$G3091),AllocFactorMatrix,(AC$4+1),FALSE)*$E3095</f>
        <v>-1606.5780283851434</v>
      </c>
      <c r="AD3091" s="5">
        <f ca="1">VLOOKUP(CONCATENATE($F3091," ",$G3091),AllocFactorMatrix,(AD$4+1),FALSE)*$E3095</f>
        <v>-346.32671349831645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-690247.42502800771</v>
      </c>
      <c r="I3092" s="5">
        <f ca="1">VLOOKUP(CONCATENATE($F3092," ",$G3092),AllocFactorMatrix,(I$4+1),FALSE)*$E3095</f>
        <v>-516099.00165922462</v>
      </c>
      <c r="J3092" s="5">
        <f ca="1">VLOOKUP(CONCATENATE($F3092," ",$G3092),AllocFactorMatrix,(J$4+1),FALSE)*$E3095</f>
        <v>-24881.29735557883</v>
      </c>
      <c r="K3092" s="5">
        <f ca="1">VLOOKUP(CONCATENATE($F3092," ",$G3092),AllocFactorMatrix,(K$4+1),FALSE)*$E3095</f>
        <v>-75077.243089648095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-75077.243089648095</v>
      </c>
      <c r="O3092" s="5">
        <f ca="1">VLOOKUP(CONCATENATE($F3092," ",$G3092),AllocFactorMatrix,(O$4+1),FALSE)*$E3095</f>
        <v>-47839.511515225022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-47839.511515225022</v>
      </c>
      <c r="T3092" s="5">
        <f ca="1">VLOOKUP(CONCATENATE($F3092," ",$G3092),AllocFactorMatrix,(T$4+1),FALSE)*$E3095</f>
        <v>-1293.4800304673968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-1293.4800304673968</v>
      </c>
      <c r="Y3092" s="5">
        <f ca="1">VLOOKUP(CONCATENATE($F3092," ",$G3092),AllocFactorMatrix,(Y$4+1),FALSE)*$E3095</f>
        <v>-17645.321228695528</v>
      </c>
      <c r="Z3092" s="5">
        <f ca="1">VLOOKUP(CONCATENATE($F3092," ",$G3092),AllocFactorMatrix,(Z$4+1),FALSE)*$E3095</f>
        <v>0</v>
      </c>
      <c r="AA3092" s="5">
        <f t="shared" ca="1" si="1544"/>
        <v>-17645.321228695528</v>
      </c>
      <c r="AB3092" s="5">
        <f ca="1">VLOOKUP(CONCATENATE($F3092," ",$G3092),AllocFactorMatrix,(AB$4+1),FALSE)*$E3095</f>
        <v>-183.10606601897808</v>
      </c>
      <c r="AC3092" s="5">
        <f ca="1">VLOOKUP(CONCATENATE($F3092," ",$G3092),AllocFactorMatrix,(AC$4+1),FALSE)*$E3095</f>
        <v>-6217.1551954443812</v>
      </c>
      <c r="AD3092" s="5">
        <f ca="1">VLOOKUP(CONCATENATE($F3092," ",$G3092),AllocFactorMatrix,(AD$4+1),FALSE)*$E3095</f>
        <v>-1011.3088877048174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-21216.052935252035</v>
      </c>
      <c r="I3093" s="5">
        <f ca="1">VLOOKUP(CONCATENATE($F3093," ",$G3093),AllocFactorMatrix,(I$4+1),FALSE)*$E3095</f>
        <v>-7960.8377774980099</v>
      </c>
      <c r="J3093" s="5">
        <f ca="1">VLOOKUP(CONCATENATE($F3093," ",$G3093),AllocFactorMatrix,(J$4+1),FALSE)*$E3095</f>
        <v>-515.91372928146984</v>
      </c>
      <c r="K3093" s="5">
        <f ca="1">VLOOKUP(CONCATENATE($F3093," ",$G3093),AllocFactorMatrix,(K$4+1),FALSE)*$E3095</f>
        <v>-1730.9464887124382</v>
      </c>
      <c r="L3093" s="5">
        <f ca="1">VLOOKUP(CONCATENATE($F3093," ",$G3093),AllocFactorMatrix,(L$4+1),FALSE)*$E3095</f>
        <v>-55.01340906382778</v>
      </c>
      <c r="M3093" s="5">
        <f ca="1">VLOOKUP(CONCATENATE($F3093," ",$G3093),AllocFactorMatrix,(M$4+1),FALSE)*$E3095</f>
        <v>-5.0715931973819188</v>
      </c>
      <c r="N3093" s="5">
        <f t="shared" ca="1" si="1543"/>
        <v>-1791.0314909736478</v>
      </c>
      <c r="O3093" s="5">
        <f ca="1">VLOOKUP(CONCATENATE($F3093," ",$G3093),AllocFactorMatrix,(O$4+1),FALSE)*$E3095</f>
        <v>-1578.1280661034859</v>
      </c>
      <c r="P3093" s="5">
        <f ca="1">VLOOKUP(CONCATENATE($F3093," ",$G3093),AllocFactorMatrix,(P$4+1),FALSE)*$E3095</f>
        <v>-292.55457764271523</v>
      </c>
      <c r="Q3093" s="5">
        <f ca="1">VLOOKUP(CONCATENATE($F3093," ",$G3093),AllocFactorMatrix,(Q$4+1),FALSE)*$E3095</f>
        <v>-132.92931187527245</v>
      </c>
      <c r="R3093" s="5">
        <f ca="1">VLOOKUP(CONCATENATE($F3093," ",$G3093),AllocFactorMatrix,(R$4+1),FALSE)*$E3095</f>
        <v>-6.1591651060376833</v>
      </c>
      <c r="S3093" s="5">
        <f t="shared" ca="1" si="1545"/>
        <v>-2009.7711207275113</v>
      </c>
      <c r="T3093" s="5">
        <f ca="1">VLOOKUP(CONCATENATE($F3093," ",$G3093),AllocFactorMatrix,(T$4+1),FALSE)*$E3095</f>
        <v>-60.476858039785874</v>
      </c>
      <c r="U3093" s="5">
        <f ca="1">VLOOKUP(CONCATENATE($F3093," ",$G3093),AllocFactorMatrix,(U$4+1),FALSE)*$E3095</f>
        <v>-1061.8830280305574</v>
      </c>
      <c r="V3093" s="5">
        <f ca="1">VLOOKUP(CONCATENATE($F3093," ",$G3093),AllocFactorMatrix,(V$4+1),FALSE)*$E3095</f>
        <v>-6028.9309617676136</v>
      </c>
      <c r="W3093" s="5">
        <f ca="1">VLOOKUP(CONCATENATE($F3093," ",$G3093),AllocFactorMatrix,(W$4+1),FALSE)*$E3095</f>
        <v>-1143.8293085430557</v>
      </c>
      <c r="X3093" s="5">
        <f t="shared" ca="1" si="1546"/>
        <v>-8295.1201563810118</v>
      </c>
      <c r="Y3093" s="5">
        <f ca="1">VLOOKUP(CONCATENATE($F3093," ",$G3093),AllocFactorMatrix,(Y$4+1),FALSE)*$E3095</f>
        <v>-427.56246336279281</v>
      </c>
      <c r="Z3093" s="5">
        <f ca="1">VLOOKUP(CONCATENATE($F3093," ",$G3093),AllocFactorMatrix,(Z$4+1),FALSE)*$E3095</f>
        <v>-6.9600353029301711</v>
      </c>
      <c r="AA3093" s="5">
        <f t="shared" ca="1" si="1544"/>
        <v>-434.52249866572299</v>
      </c>
      <c r="AB3093" s="5">
        <f ca="1">VLOOKUP(CONCATENATE($F3093," ",$G3093),AllocFactorMatrix,(AB$4+1),FALSE)*$E3095</f>
        <v>-7.7633595124970851</v>
      </c>
      <c r="AC3093" s="5">
        <f ca="1">VLOOKUP(CONCATENATE($F3093," ",$G3093),AllocFactorMatrix,(AC$4+1),FALSE)*$E3095</f>
        <v>-167.87225368852538</v>
      </c>
      <c r="AD3093" s="5">
        <f ca="1">VLOOKUP(CONCATENATE($F3093," ",$G3093),AllocFactorMatrix,(AD$4+1),FALSE)*$E3095</f>
        <v>-33.220548523637845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-332275.43421516643</v>
      </c>
      <c r="I3094" s="5">
        <f ca="1">VLOOKUP(CONCATENATE($F3094," ",$G3094),AllocFactorMatrix,(I$4+1),FALSE)*$E3095</f>
        <v>-155384.8370329398</v>
      </c>
      <c r="J3094" s="5">
        <f ca="1">VLOOKUP(CONCATENATE($F3094," ",$G3094),AllocFactorMatrix,(J$4+1),FALSE)*$E3095</f>
        <v>-40708.254590735938</v>
      </c>
      <c r="K3094" s="5">
        <f ca="1">VLOOKUP(CONCATENATE($F3094," ",$G3094),AllocFactorMatrix,(K$4+1),FALSE)*$E3095</f>
        <v>-11555.906648899696</v>
      </c>
      <c r="L3094" s="5">
        <f ca="1">VLOOKUP(CONCATENATE($F3094," ",$G3094),AllocFactorMatrix,(L$4+1),FALSE)*$E3095</f>
        <v>-3730.1827701665898</v>
      </c>
      <c r="M3094" s="5">
        <f ca="1">VLOOKUP(CONCATENATE($F3094," ",$G3094),AllocFactorMatrix,(M$4+1),FALSE)*$E3095</f>
        <v>-605.48378449277607</v>
      </c>
      <c r="N3094" s="5">
        <f t="shared" ca="1" si="1543"/>
        <v>-15891.573203559063</v>
      </c>
      <c r="O3094" s="5">
        <f ca="1">VLOOKUP(CONCATENATE($F3094," ",$G3094),AllocFactorMatrix,(O$4+1),FALSE)*$E3095</f>
        <v>-3279.3979807917594</v>
      </c>
      <c r="P3094" s="5">
        <f ca="1">VLOOKUP(CONCATENATE($F3094," ",$G3094),AllocFactorMatrix,(P$4+1),FALSE)*$E3095</f>
        <v>-971.07047850421645</v>
      </c>
      <c r="Q3094" s="5">
        <f ca="1">VLOOKUP(CONCATENATE($F3094," ",$G3094),AllocFactorMatrix,(Q$4+1),FALSE)*$E3095</f>
        <v>-2109.3951788996446</v>
      </c>
      <c r="R3094" s="5">
        <f ca="1">VLOOKUP(CONCATENATE($F3094," ",$G3094),AllocFactorMatrix,(R$4+1),FALSE)*$E3095</f>
        <v>-370.67123881682744</v>
      </c>
      <c r="S3094" s="5">
        <f t="shared" ca="1" si="1545"/>
        <v>-6730.5348770124474</v>
      </c>
      <c r="T3094" s="5">
        <f ca="1">VLOOKUP(CONCATENATE($F3094," ",$G3094),AllocFactorMatrix,(T$4+1),FALSE)*$E3095</f>
        <v>-22.570979171502639</v>
      </c>
      <c r="U3094" s="5">
        <f ca="1">VLOOKUP(CONCATENATE($F3094," ",$G3094),AllocFactorMatrix,(U$4+1),FALSE)*$E3095</f>
        <v>-576.11578477285593</v>
      </c>
      <c r="V3094" s="5">
        <f ca="1">VLOOKUP(CONCATENATE($F3094," ",$G3094),AllocFactorMatrix,(V$4+1),FALSE)*$E3095</f>
        <v>-3102.0904271312716</v>
      </c>
      <c r="W3094" s="5">
        <f ca="1">VLOOKUP(CONCATENATE($F3094," ",$G3094),AllocFactorMatrix,(W$4+1),FALSE)*$E3095</f>
        <v>-556.01300238307056</v>
      </c>
      <c r="X3094" s="5">
        <f t="shared" ca="1" si="1546"/>
        <v>-4256.7901934587007</v>
      </c>
      <c r="Y3094" s="5">
        <f ca="1">VLOOKUP(CONCATENATE($F3094," ",$G3094),AllocFactorMatrix,(Y$4+1),FALSE)*$E3095</f>
        <v>-907.82048952049672</v>
      </c>
      <c r="Z3094" s="5">
        <f ca="1">VLOOKUP(CONCATENATE($F3094," ",$G3094),AllocFactorMatrix,(Z$4+1),FALSE)*$E3095</f>
        <v>-16.456866144312084</v>
      </c>
      <c r="AA3094" s="5">
        <f t="shared" ca="1" si="1544"/>
        <v>-924.27735566480885</v>
      </c>
      <c r="AB3094" s="5">
        <f ca="1">VLOOKUP(CONCATENATE($F3094," ",$G3094),AllocFactorMatrix,(AB$4+1),FALSE)*$E3095</f>
        <v>-17.041264151708589</v>
      </c>
      <c r="AC3094" s="5">
        <f ca="1">VLOOKUP(CONCATENATE($F3094," ",$G3094),AllocFactorMatrix,(AC$4+1),FALSE)*$E3095</f>
        <v>-96540.813553520769</v>
      </c>
      <c r="AD3094" s="5">
        <f ca="1">VLOOKUP(CONCATENATE($F3094," ",$G3094),AllocFactorMatrix,(AD$4+1),FALSE)*$E3095</f>
        <v>-11821.312144123167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-6519181</v>
      </c>
      <c r="I3095" s="5">
        <f ca="1">VLOOKUP(CONCATENATE($F3095," ",$G3095),AllocFactorMatrix,(I$4+1),FALSE)*$E3095</f>
        <v>-3610641.5119063966</v>
      </c>
      <c r="J3095" s="5">
        <f ca="1">VLOOKUP(CONCATENATE($F3095," ",$G3095),AllocFactorMatrix,(J$4+1),FALSE)*$E3095</f>
        <v>-208779.63615003243</v>
      </c>
      <c r="K3095" s="5">
        <f ca="1">VLOOKUP(CONCATENATE($F3095," ",$G3095),AllocFactorMatrix,(K$4+1),FALSE)*$E3095</f>
        <v>-609452.48409215384</v>
      </c>
      <c r="L3095" s="5">
        <f ca="1">VLOOKUP(CONCATENATE($F3095," ",$G3095),AllocFactorMatrix,(L$4+1),FALSE)*$E3095</f>
        <v>-20084.876407606531</v>
      </c>
      <c r="M3095" s="5">
        <f ca="1">VLOOKUP(CONCATENATE($F3095," ",$G3095),AllocFactorMatrix,(M$4+1),FALSE)*$E3095</f>
        <v>-1718.1314738479264</v>
      </c>
      <c r="N3095" s="5">
        <f t="shared" ca="1" si="1543"/>
        <v>-631255.49197360827</v>
      </c>
      <c r="O3095" s="5">
        <f ca="1">VLOOKUP(CONCATENATE($F3095," ",$G3095),AllocFactorMatrix,(O$4+1),FALSE)*$E3095</f>
        <v>-447104.20856995566</v>
      </c>
      <c r="P3095" s="5">
        <f ca="1">VLOOKUP(CONCATENATE($F3095," ",$G3095),AllocFactorMatrix,(P$4+1),FALSE)*$E3095</f>
        <v>-74735.950524164422</v>
      </c>
      <c r="Q3095" s="5">
        <f ca="1">VLOOKUP(CONCATENATE($F3095," ",$G3095),AllocFactorMatrix,(Q$4+1),FALSE)*$E3095</f>
        <v>-26262.085294209912</v>
      </c>
      <c r="R3095" s="5">
        <f ca="1">VLOOKUP(CONCATENATE($F3095," ",$G3095),AllocFactorMatrix,(R$4+1),FALSE)*$E3095</f>
        <v>-1363.0607520816595</v>
      </c>
      <c r="S3095" s="5">
        <f t="shared" ca="1" si="1545"/>
        <v>-549465.30514041171</v>
      </c>
      <c r="T3095" s="5">
        <f ca="1">VLOOKUP(CONCATENATE($F3095," ",$G3095),AllocFactorMatrix,(T$4+1),FALSE)*$E3095</f>
        <v>-15236.385036918549</v>
      </c>
      <c r="U3095" s="5">
        <f ca="1">VLOOKUP(CONCATENATE($F3095," ",$G3095),AllocFactorMatrix,(U$4+1),FALSE)*$E3095</f>
        <v>-227483.5164513757</v>
      </c>
      <c r="V3095" s="5">
        <f ca="1">VLOOKUP(CONCATENATE($F3095," ",$G3095),AllocFactorMatrix,(V$4+1),FALSE)*$E3095</f>
        <v>-871274.41879360063</v>
      </c>
      <c r="W3095" s="5">
        <f ca="1">VLOOKUP(CONCATENATE($F3095," ",$G3095),AllocFactorMatrix,(W$4+1),FALSE)*$E3095</f>
        <v>-143810.99590966487</v>
      </c>
      <c r="X3095" s="5">
        <f t="shared" ca="1" si="1546"/>
        <v>-1257805.3161915597</v>
      </c>
      <c r="Y3095" s="5">
        <f ca="1">VLOOKUP(CONCATENATE($F3095," ",$G3095),AllocFactorMatrix,(Y$4+1),FALSE)*$E3095</f>
        <v>-139347.99040939953</v>
      </c>
      <c r="Z3095" s="5">
        <f ca="1">VLOOKUP(CONCATENATE($F3095," ",$G3095),AllocFactorMatrix,(Z$4+1),FALSE)*$E3095</f>
        <v>-2036.7911399893301</v>
      </c>
      <c r="AA3095" s="5">
        <f t="shared" ca="1" si="1544"/>
        <v>-141384.78154938886</v>
      </c>
      <c r="AB3095" s="5">
        <f ca="1">VLOOKUP(CONCATENATE($F3095," ",$G3095),AllocFactorMatrix,(AB$4+1),FALSE)*$E3095</f>
        <v>-1790.7428050955173</v>
      </c>
      <c r="AC3095" s="5">
        <f ca="1">VLOOKUP(CONCATENATE($F3095," ",$G3095),AllocFactorMatrix,(AC$4+1),FALSE)*$E3095</f>
        <v>-104790.42761180578</v>
      </c>
      <c r="AD3095" s="5">
        <f ca="1">VLOOKUP(CONCATENATE($F3095," ",$G3095),AllocFactorMatrix,(AD$4+1),FALSE)*$E3095</f>
        <v>-13267.786671701899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299168.59444514097</v>
      </c>
      <c r="J3096" s="5">
        <f ca="1">VLOOKUP(CONCATENATE($F3096," ",$G3096),AllocFactorMatrix,(J$4+1),FALSE)*$E3103</f>
        <v>14788.972619818953</v>
      </c>
      <c r="K3096" s="5">
        <f ca="1">VLOOKUP(CONCATENATE($F3096," ",$G3096),AllocFactorMatrix,(K$4+1),FALSE)*$E3103</f>
        <v>54171.159138762581</v>
      </c>
      <c r="L3096" s="5">
        <f ca="1">VLOOKUP(CONCATENATE($F3096," ",$G3096),AllocFactorMatrix,(L$4+1),FALSE)*$E3103</f>
        <v>1705.1157605273349</v>
      </c>
      <c r="M3096" s="5">
        <f ca="1">VLOOKUP(CONCATENATE($F3096," ",$G3096),AllocFactorMatrix,(M$4+1),FALSE)*$E3103</f>
        <v>159.90029993760442</v>
      </c>
      <c r="N3096" s="5">
        <f t="shared" ref="N3096:N3103" ca="1" si="1548">SUBTOTAL(9,K3096:M3096)</f>
        <v>56036.175199227517</v>
      </c>
      <c r="O3096" s="5">
        <f ca="1">VLOOKUP(CONCATENATE($F3096," ",$G3096),AllocFactorMatrix,(O$4+1),FALSE)*$E3103</f>
        <v>41178.507852307419</v>
      </c>
      <c r="P3096" s="5">
        <f ca="1">VLOOKUP(CONCATENATE($F3096," ",$G3096),AllocFactorMatrix,(P$4+1),FALSE)*$E3103</f>
        <v>7672.7557053979153</v>
      </c>
      <c r="Q3096" s="5">
        <f ca="1">VLOOKUP(CONCATENATE($F3096," ",$G3096),AllocFactorMatrix,(Q$4+1),FALSE)*$E3103</f>
        <v>3467.1754365544002</v>
      </c>
      <c r="R3096" s="5">
        <f ca="1">VLOOKUP(CONCATENATE($F3096," ",$G3096),AllocFactorMatrix,(R$4+1),FALSE)*$E3103</f>
        <v>155.91500374203034</v>
      </c>
      <c r="S3096" s="5">
        <f ca="1">SUBTOTAL(9,O3096:R3096)</f>
        <v>52474.353998001767</v>
      </c>
      <c r="T3096" s="5">
        <f ca="1">VLOOKUP(CONCATENATE($F3096," ",$G3096),AllocFactorMatrix,(T$4+1),FALSE)*$E3103</f>
        <v>1438.470751389689</v>
      </c>
      <c r="U3096" s="5">
        <f ca="1">VLOOKUP(CONCATENATE($F3096," ",$G3096),AllocFactorMatrix,(U$4+1),FALSE)*$E3103</f>
        <v>23540.328757194624</v>
      </c>
      <c r="V3096" s="5">
        <f ca="1">VLOOKUP(CONCATENATE($F3096," ",$G3096),AllocFactorMatrix,(V$4+1),FALSE)*$E3103</f>
        <v>124411.2989283861</v>
      </c>
      <c r="W3096" s="5">
        <f ca="1">VLOOKUP(CONCATENATE($F3096," ",$G3096),AllocFactorMatrix,(W$4+1),FALSE)*$E3103</f>
        <v>22466.618560762468</v>
      </c>
      <c r="X3096" s="5">
        <f ca="1">SUBTOTAL(9,T3096:W3096)</f>
        <v>171856.71699773287</v>
      </c>
      <c r="Y3096" s="5">
        <f ca="1">VLOOKUP(CONCATENATE($F3096," ",$G3096),AllocFactorMatrix,(Y$4+1),FALSE)*$E3103</f>
        <v>12645.854419365945</v>
      </c>
      <c r="Z3096" s="5">
        <f ca="1">VLOOKUP(CONCATENATE($F3096," ",$G3096),AllocFactorMatrix,(Z$4+1),FALSE)*$E3103</f>
        <v>211.8132277017157</v>
      </c>
      <c r="AA3096" s="5">
        <f t="shared" ref="AA3096:AA3103" ca="1" si="1549">SUBTOTAL(9,Y3096:Z3096)</f>
        <v>12857.667647067661</v>
      </c>
      <c r="AB3096" s="5">
        <f ca="1">VLOOKUP(CONCATENATE($F3096," ",$G3096),AllocFactorMatrix,(AB$4+1),FALSE)*$E3103</f>
        <v>164.09873767914496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2219.1339573397095</v>
      </c>
      <c r="I3097" s="5">
        <f ca="1">VLOOKUP(CONCATENATE($F3097," ",$G3097),AllocFactorMatrix,(I$4+1),FALSE)*$E3103</f>
        <v>1093.1076409308491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197.9315645831291</v>
      </c>
      <c r="L3097" s="5">
        <f ca="1">VLOOKUP(CONCATENATE($F3097," ",$G3097),AllocFactorMatrix,(L$4+1),FALSE)*$E3103</f>
        <v>6.2301829172975829</v>
      </c>
      <c r="M3097" s="5">
        <f ca="1">VLOOKUP(CONCATENATE($F3097," ",$G3097),AllocFactorMatrix,(M$4+1),FALSE)*$E3103</f>
        <v>0.58424661844303716</v>
      </c>
      <c r="N3097" s="5">
        <f t="shared" ca="1" si="1548"/>
        <v>204.74599411886973</v>
      </c>
      <c r="O3097" s="5">
        <f ca="1">VLOOKUP(CONCATENATE($F3097," ",$G3097),AllocFactorMatrix,(O$4+1),FALSE)*$E3103</f>
        <v>150.4587794683851</v>
      </c>
      <c r="P3097" s="5">
        <f ca="1">VLOOKUP(CONCATENATE($F3097," ",$G3097),AllocFactorMatrix,(P$4+1),FALSE)*$E3103</f>
        <v>28.034854073241284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0.56968507086203424</v>
      </c>
      <c r="S3097" s="5">
        <f t="shared" ref="S3097:S3103" ca="1" si="1550">SUBTOTAL(9,O3097:R3097)</f>
        <v>191.73174715918984</v>
      </c>
      <c r="T3097" s="5">
        <f ca="1">VLOOKUP(CONCATENATE($F3097," ",$G3097),AllocFactorMatrix,(T$4+1),FALSE)*$E3103</f>
        <v>5.255910542735605</v>
      </c>
      <c r="U3097" s="5">
        <f ca="1">VLOOKUP(CONCATENATE($F3097," ",$G3097),AllocFactorMatrix,(U$4+1),FALSE)*$E3103</f>
        <v>86.01208052014357</v>
      </c>
      <c r="V3097" s="5">
        <f ca="1">VLOOKUP(CONCATENATE($F3097," ",$G3097),AllocFactorMatrix,(V$4+1),FALSE)*$E3103</f>
        <v>454.57626235459827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627.93319213177028</v>
      </c>
      <c r="Y3097" s="5">
        <f ca="1">VLOOKUP(CONCATENATE($F3097," ",$G3097),AllocFactorMatrix,(Y$4+1),FALSE)*$E3103</f>
        <v>46.20565242667162</v>
      </c>
      <c r="Z3097" s="5">
        <f ca="1">VLOOKUP(CONCATENATE($F3097," ",$G3097),AllocFactorMatrix,(Z$4+1),FALSE)*$E3103</f>
        <v>0.77392701623775595</v>
      </c>
      <c r="AA3097" s="5">
        <f t="shared" ca="1" si="1549"/>
        <v>46.979579442909376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488.11742406776835</v>
      </c>
      <c r="I3098" s="5">
        <f ca="1">VLOOKUP(CONCATENATE($F3098," ",$G3098),AllocFactorMatrix,(I$4+1),FALSE)*$E3103</f>
        <v>237.64847692668496</v>
      </c>
      <c r="J3098" s="5">
        <f ca="1">VLOOKUP(CONCATENATE($F3098," ",$G3098),AllocFactorMatrix,(J$4+1),FALSE)*$E3103</f>
        <v>11.469226377598853</v>
      </c>
      <c r="K3098" s="5">
        <f ca="1">VLOOKUP(CONCATENATE($F3098," ",$G3098),AllocFactorMatrix,(K$4+1),FALSE)*$E3103</f>
        <v>41.724484769485763</v>
      </c>
      <c r="L3098" s="5">
        <f ca="1">VLOOKUP(CONCATENATE($F3098," ",$G3098),AllocFactorMatrix,(L$4+1),FALSE)*$E3103</f>
        <v>1.2888300768792125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43.173831816242917</v>
      </c>
      <c r="O3098" s="5">
        <f ca="1">VLOOKUP(CONCATENATE($F3098," ",$G3098),AllocFactorMatrix,(O$4+1),FALSE)*$E3103</f>
        <v>31.52350038932682</v>
      </c>
      <c r="P3098" s="5">
        <f ca="1">VLOOKUP(CONCATENATE($F3098," ",$G3098),AllocFactorMatrix,(P$4+1),FALSE)*$E3103</f>
        <v>5.8601819547553173</v>
      </c>
      <c r="Q3098" s="5">
        <f ca="1">VLOOKUP(CONCATENATE($F3098," ",$G3098),AllocFactorMatrix,(Q$4+1),FALSE)*$E3103</f>
        <v>3.4868780894079432</v>
      </c>
      <c r="R3098" s="5">
        <f ca="1">VLOOKUP(CONCATENATE($F3098," ",$G3098),AllocFactorMatrix,(R$4+1),FALSE)*$E3103</f>
        <v>0</v>
      </c>
      <c r="S3098" s="5">
        <f t="shared" ca="1" si="1550"/>
        <v>40.870560433490084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125.53857600856554</v>
      </c>
      <c r="W3098" s="5">
        <f ca="1">VLOOKUP(CONCATENATE($F3098," ",$G3098),AllocFactorMatrix,(W$4+1),FALSE)*$E3103</f>
        <v>0</v>
      </c>
      <c r="X3098" s="5">
        <f t="shared" ca="1" si="1551"/>
        <v>144.65917128440188</v>
      </c>
      <c r="Y3098" s="5">
        <f ca="1">VLOOKUP(CONCATENATE($F3098," ",$G3098),AllocFactorMatrix,(Y$4+1),FALSE)*$E3103</f>
        <v>9.487650055786963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9.6458094399778282</v>
      </c>
      <c r="AB3098" s="5">
        <f ca="1">VLOOKUP(CONCATENATE($F3098," ",$G3098),AllocFactorMatrix,(AB$4+1),FALSE)*$E3103</f>
        <v>0.12669464432121175</v>
      </c>
      <c r="AC3098" s="5">
        <f ca="1">VLOOKUP(CONCATENATE($F3098," ",$G3098),AllocFactorMatrix,(AC$4+1),FALSE)*$E3103</f>
        <v>0.43078887530463311</v>
      </c>
      <c r="AD3098" s="5">
        <f ca="1">VLOOKUP(CONCATENATE($F3098," ",$G3098),AllocFactorMatrix,(AD$4+1),FALSE)*$E3103</f>
        <v>9.2864269745959446E-2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312736.0908161205</v>
      </c>
      <c r="I3099" s="5">
        <f ca="1">VLOOKUP(CONCATENATE($F3099," ",$G3099),AllocFactorMatrix,(I$4+1),FALSE)*$E3103</f>
        <v>209014.86785161478</v>
      </c>
      <c r="J3099" s="5">
        <f ca="1">VLOOKUP(CONCATENATE($F3099," ",$G3099),AllocFactorMatrix,(J$4+1),FALSE)*$E3103</f>
        <v>9852.415229491884</v>
      </c>
      <c r="K3099" s="5">
        <f ca="1">VLOOKUP(CONCATENATE($F3099," ",$G3099),AllocFactorMatrix,(K$4+1),FALSE)*$E3103</f>
        <v>35774.72437412545</v>
      </c>
      <c r="L3099" s="5">
        <f ca="1">VLOOKUP(CONCATENATE($F3099," ",$G3099),AllocFactorMatrix,(L$4+1),FALSE)*$E3103</f>
        <v>1105.6251345615315</v>
      </c>
      <c r="M3099" s="5">
        <f ca="1">VLOOKUP(CONCATENATE($F3099," ",$G3099),AllocFactorMatrix,(M$4+1),FALSE)*$E3103</f>
        <v>0</v>
      </c>
      <c r="N3099" s="5">
        <f t="shared" ca="1" si="1548"/>
        <v>36880.349508686981</v>
      </c>
      <c r="O3099" s="5">
        <f ca="1">VLOOKUP(CONCATENATE($F3099," ",$G3099),AllocFactorMatrix,(O$4+1),FALSE)*$E3103</f>
        <v>26824.790393424308</v>
      </c>
      <c r="P3099" s="5">
        <f ca="1">VLOOKUP(CONCATENATE($F3099," ",$G3099),AllocFactorMatrix,(P$4+1),FALSE)*$E3103</f>
        <v>4996.1190159231883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31820.909409347496</v>
      </c>
      <c r="T3099" s="5">
        <f ca="1">VLOOKUP(CONCATENATE($F3099," ",$G3099),AllocFactorMatrix,(T$4+1),FALSE)*$E3103</f>
        <v>956.28724666386609</v>
      </c>
      <c r="U3099" s="5">
        <f ca="1">VLOOKUP(CONCATENATE($F3099," ",$G3099),AllocFactorMatrix,(U$4+1),FALSE)*$E3103</f>
        <v>15422.749357819794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16379.036604483659</v>
      </c>
      <c r="Y3099" s="5">
        <f ca="1">VLOOKUP(CONCATENATE($F3099," ",$G3099),AllocFactorMatrix,(Y$4+1),FALSE)*$E3103</f>
        <v>8088.9070533580989</v>
      </c>
      <c r="Z3099" s="5">
        <f ca="1">VLOOKUP(CONCATENATE($F3099," ",$G3099),AllocFactorMatrix,(Z$4+1),FALSE)*$E3103</f>
        <v>134.95463377948872</v>
      </c>
      <c r="AA3099" s="5">
        <f t="shared" ca="1" si="1549"/>
        <v>8223.8616871375871</v>
      </c>
      <c r="AB3099" s="5">
        <f ca="1">VLOOKUP(CONCATENATE($F3099," ",$G3099),AllocFactorMatrix,(AB$4+1),FALSE)*$E3103</f>
        <v>109.3358660644153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80.745172142243192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129070.03120927837</v>
      </c>
      <c r="I3100" s="5">
        <f ca="1">VLOOKUP(CONCATENATE($F3100," ",$G3100),AllocFactorMatrix,(I$4+1),FALSE)*$E3103</f>
        <v>96505.849693724856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14038.76603856112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14038.76603856112</v>
      </c>
      <c r="O3100" s="5">
        <f ca="1">VLOOKUP(CONCATENATE($F3100," ",$G3100),AllocFactorMatrix,(O$4+1),FALSE)*$E3103</f>
        <v>8945.5563619903132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8945.5563619903132</v>
      </c>
      <c r="T3100" s="5">
        <f ca="1">VLOOKUP(CONCATENATE($F3100," ",$G3100),AllocFactorMatrix,(T$4+1),FALSE)*$E3103</f>
        <v>241.86907744600572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241.86907744600572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34.239179747347443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159886.75069959607</v>
      </c>
      <c r="I3101" s="5">
        <f ca="1">VLOOKUP(CONCATENATE($F3101," ",$G3101),AllocFactorMatrix,(I$4+1),FALSE)*$E3103</f>
        <v>59993.839993481801</v>
      </c>
      <c r="J3101" s="5">
        <f ca="1">VLOOKUP(CONCATENATE($F3101," ",$G3101),AllocFactorMatrix,(J$4+1),FALSE)*$E3103</f>
        <v>3887.9884994567369</v>
      </c>
      <c r="K3101" s="5">
        <f ca="1">VLOOKUP(CONCATENATE($F3101," ",$G3101),AllocFactorMatrix,(K$4+1),FALSE)*$E3103</f>
        <v>13044.622888136617</v>
      </c>
      <c r="L3101" s="5">
        <f ca="1">VLOOKUP(CONCATENATE($F3101," ",$G3101),AllocFactorMatrix,(L$4+1),FALSE)*$E3103</f>
        <v>414.58772972365978</v>
      </c>
      <c r="M3101" s="5">
        <f ca="1">VLOOKUP(CONCATENATE($F3101," ",$G3101),AllocFactorMatrix,(M$4+1),FALSE)*$E3103</f>
        <v>38.220142062910881</v>
      </c>
      <c r="N3101" s="5">
        <f t="shared" ca="1" si="1548"/>
        <v>13497.430759923189</v>
      </c>
      <c r="O3101" s="5">
        <f ca="1">VLOOKUP(CONCATENATE($F3101," ",$G3101),AllocFactorMatrix,(O$4+1),FALSE)*$E3103</f>
        <v>11892.964702113486</v>
      </c>
      <c r="P3101" s="5">
        <f ca="1">VLOOKUP(CONCATENATE($F3101," ",$G3101),AllocFactorMatrix,(P$4+1),FALSE)*$E3103</f>
        <v>2204.7268153194191</v>
      </c>
      <c r="Q3101" s="5">
        <f ca="1">VLOOKUP(CONCATENATE($F3101," ",$G3101),AllocFactorMatrix,(Q$4+1),FALSE)*$E3103</f>
        <v>1001.7714328547917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15145.879166293193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8002.4794193810767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3222.1626330222916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3274.6143040629004</v>
      </c>
      <c r="AB3101" s="5">
        <f ca="1">VLOOKUP(CONCATENATE($F3101," ",$G3101),AllocFactorMatrix,(AB$4+1),FALSE)*$E3103</f>
        <v>58.505619813170654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250.35408688471108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120512.29624892879</v>
      </c>
      <c r="I3102" s="5">
        <f ca="1">VLOOKUP(CONCATENATE($F3102," ",$G3102),AllocFactorMatrix,(I$4+1),FALSE)*$E3103</f>
        <v>86106.155257791761</v>
      </c>
      <c r="J3102" s="5">
        <f ca="1">VLOOKUP(CONCATENATE($F3102," ",$G3102),AllocFactorMatrix,(J$4+1),FALSE)*$E3103</f>
        <v>14735.598482026293</v>
      </c>
      <c r="K3102" s="5">
        <f ca="1">VLOOKUP(CONCATENATE($F3102," ",$G3102),AllocFactorMatrix,(K$4+1),FALSE)*$E3103</f>
        <v>4243.0581634474329</v>
      </c>
      <c r="L3102" s="5">
        <f ca="1">VLOOKUP(CONCATENATE($F3102," ",$G3102),AllocFactorMatrix,(L$4+1),FALSE)*$E3103</f>
        <v>709.2819803404393</v>
      </c>
      <c r="M3102" s="5">
        <f ca="1">VLOOKUP(CONCATENATE($F3102," ",$G3102),AllocFactorMatrix,(M$4+1),FALSE)*$E3103</f>
        <v>112.06315154638172</v>
      </c>
      <c r="N3102" s="5">
        <f t="shared" ca="1" si="1548"/>
        <v>5064.4032953342539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203.34707455104061</v>
      </c>
      <c r="Q3102" s="5">
        <f ca="1">VLOOKUP(CONCATENATE($F3102," ",$G3102),AllocFactorMatrix,(Q$4+1),FALSE)*$E3103</f>
        <v>388.93948874367697</v>
      </c>
      <c r="R3102" s="5">
        <f ca="1">VLOOKUP(CONCATENATE($F3102," ",$G3102),AllocFactorMatrix,(R$4+1),FALSE)*$E3103</f>
        <v>67.883425064237926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121.05880984981509</v>
      </c>
      <c r="V3102" s="5">
        <f ca="1">VLOOKUP(CONCATENATE($F3102," ",$G3102),AllocFactorMatrix,(V$4+1),FALSE)*$E3103</f>
        <v>572.27720682461131</v>
      </c>
      <c r="W3102" s="5">
        <f ca="1">VLOOKUP(CONCATENATE($F3102," ",$G3102),AllocFactorMatrix,(W$4+1),FALSE)*$E3103</f>
        <v>101.86306191514726</v>
      </c>
      <c r="X3102" s="5">
        <f t="shared" ca="1" si="1551"/>
        <v>800.7056047347711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3.4332436455927837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6.1750690407005688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2623.5534169763482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1332259.0000000005</v>
      </c>
      <c r="I3103" s="5">
        <f ca="1">VLOOKUP(CONCATENATE($F3103," ",$G3103),AllocFactorMatrix,(I$4+1),FALSE)*$E3103</f>
        <v>752120.06335961167</v>
      </c>
      <c r="J3103" s="5">
        <f ca="1">VLOOKUP(CONCATENATE($F3103," ",$G3103),AllocFactorMatrix,(J$4+1),FALSE)*$E3103</f>
        <v>47983.058044834135</v>
      </c>
      <c r="K3103" s="5">
        <f ca="1">VLOOKUP(CONCATENATE($F3103," ",$G3103),AllocFactorMatrix,(K$4+1),FALSE)*$E3103</f>
        <v>121511.98665238584</v>
      </c>
      <c r="L3103" s="5">
        <f ca="1">VLOOKUP(CONCATENATE($F3103," ",$G3103),AllocFactorMatrix,(L$4+1),FALSE)*$E3103</f>
        <v>3942.129618147143</v>
      </c>
      <c r="M3103" s="5">
        <f ca="1">VLOOKUP(CONCATENATE($F3103," ",$G3103),AllocFactorMatrix,(M$4+1),FALSE)*$E3103</f>
        <v>310.92835713521799</v>
      </c>
      <c r="N3103" s="5">
        <f t="shared" ca="1" si="1548"/>
        <v>125765.04462766819</v>
      </c>
      <c r="O3103" s="5">
        <f ca="1">VLOOKUP(CONCATENATE($F3103," ",$G3103),AllocFactorMatrix,(O$4+1),FALSE)*$E3103</f>
        <v>89815.566158039466</v>
      </c>
      <c r="P3103" s="5">
        <f ca="1">VLOOKUP(CONCATENATE($F3103," ",$G3103),AllocFactorMatrix,(P$4+1),FALSE)*$E3103</f>
        <v>15110.843647219559</v>
      </c>
      <c r="Q3103" s="5">
        <f ca="1">VLOOKUP(CONCATENATE($F3103," ",$G3103),AllocFactorMatrix,(Q$4+1),FALSE)*$E3103</f>
        <v>4874.0416647889779</v>
      </c>
      <c r="R3103" s="5">
        <f ca="1">VLOOKUP(CONCATENATE($F3103," ",$G3103),AllocFactorMatrix,(R$4+1),FALSE)*$E3103</f>
        <v>270.78432988262642</v>
      </c>
      <c r="S3103" s="5">
        <f t="shared" ca="1" si="1550"/>
        <v>110071.23579993063</v>
      </c>
      <c r="T3103" s="5">
        <f ca="1">VLOOKUP(CONCATENATE($F3103," ",$G3103),AllocFactorMatrix,(T$4+1),FALSE)*$E3103</f>
        <v>3104.2512032015629</v>
      </c>
      <c r="U3103" s="5">
        <f ca="1">VLOOKUP(CONCATENATE($F3103," ",$G3103),AllocFactorMatrix,(U$4+1),FALSE)*$E3103</f>
        <v>47190.648273535218</v>
      </c>
      <c r="V3103" s="5">
        <f ca="1">VLOOKUP(CONCATENATE($F3103," ",$G3103),AllocFactorMatrix,(V$4+1),FALSE)*$E3103</f>
        <v>170998.44665650051</v>
      </c>
      <c r="W3103" s="5">
        <f ca="1">VLOOKUP(CONCATENATE($F3103," ",$G3103),AllocFactorMatrix,(W$4+1),FALSE)*$E3103</f>
        <v>31270.60709957574</v>
      </c>
      <c r="X3103" s="5">
        <f t="shared" ca="1" si="1551"/>
        <v>252563.95323281304</v>
      </c>
      <c r="Y3103" s="5">
        <f ca="1">VLOOKUP(CONCATENATE($F3103," ",$G3103),AllocFactorMatrix,(Y$4+1),FALSE)*$E3103</f>
        <v>27528.840611937576</v>
      </c>
      <c r="Z3103" s="5">
        <f ca="1">VLOOKUP(CONCATENATE($F3103," ",$G3103),AllocFactorMatrix,(Z$4+1),FALSE)*$E3103</f>
        <v>403.5848625678347</v>
      </c>
      <c r="AA3103" s="5">
        <f t="shared" ca="1" si="1549"/>
        <v>27932.42547450541</v>
      </c>
      <c r="AB3103" s="5">
        <f ca="1">VLOOKUP(CONCATENATE($F3103," ",$G3103),AllocFactorMatrix,(AB$4+1),FALSE)*$E3103</f>
        <v>373.0807539355738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3143.8511638007058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-20152.501416808438</v>
      </c>
      <c r="I3104" s="5">
        <f ca="1">VLOOKUP(CONCATENATE($F3104," ",$G3104),AllocFactorMatrix,(I$4+1),FALSE)*$E3111</f>
        <v>-9926.7794130784223</v>
      </c>
      <c r="J3104" s="5">
        <f ca="1">VLOOKUP(CONCATENATE($F3104," ",$G3104),AllocFactorMatrix,(J$4+1),FALSE)*$E3111</f>
        <v>-490.71617699470602</v>
      </c>
      <c r="K3104" s="5">
        <f ca="1">VLOOKUP(CONCATENATE($F3104," ",$G3104),AllocFactorMatrix,(K$4+1),FALSE)*$E3111</f>
        <v>-1797.4652330021586</v>
      </c>
      <c r="L3104" s="5">
        <f ca="1">VLOOKUP(CONCATENATE($F3104," ",$G3104),AllocFactorMatrix,(L$4+1),FALSE)*$E3111</f>
        <v>-56.577823818409215</v>
      </c>
      <c r="M3104" s="5">
        <f ca="1">VLOOKUP(CONCATENATE($F3104," ",$G3104),AllocFactorMatrix,(M$4+1),FALSE)*$E3111</f>
        <v>-5.3056872781368805</v>
      </c>
      <c r="N3104" s="5">
        <f t="shared" ref="N3104:N3111" ca="1" si="1553">SUBTOTAL(9,K3104:M3104)</f>
        <v>-1859.3487440987046</v>
      </c>
      <c r="O3104" s="5">
        <f ca="1">VLOOKUP(CONCATENATE($F3104," ",$G3104),AllocFactorMatrix,(O$4+1),FALSE)*$E3111</f>
        <v>-1366.3531921447398</v>
      </c>
      <c r="P3104" s="5">
        <f ca="1">VLOOKUP(CONCATENATE($F3104," ",$G3104),AllocFactorMatrix,(P$4+1),FALSE)*$E3111</f>
        <v>-254.5914069596322</v>
      </c>
      <c r="Q3104" s="5">
        <f ca="1">VLOOKUP(CONCATENATE($F3104," ",$G3104),AllocFactorMatrix,(Q$4+1),FALSE)*$E3111</f>
        <v>-115.04511631293796</v>
      </c>
      <c r="R3104" s="5">
        <f ca="1">VLOOKUP(CONCATENATE($F3104," ",$G3104),AllocFactorMatrix,(R$4+1),FALSE)*$E3111</f>
        <v>-5.1734502821292701</v>
      </c>
      <c r="S3104" s="5">
        <f ca="1">SUBTOTAL(9,O3104:R3104)</f>
        <v>-1741.1631656994393</v>
      </c>
      <c r="T3104" s="5">
        <f ca="1">VLOOKUP(CONCATENATE($F3104," ",$G3104),AllocFactorMatrix,(T$4+1),FALSE)*$E3111</f>
        <v>-47.730216695018271</v>
      </c>
      <c r="U3104" s="5">
        <f ca="1">VLOOKUP(CONCATENATE($F3104," ",$G3104),AllocFactorMatrix,(U$4+1),FALSE)*$E3111</f>
        <v>-781.09686385168936</v>
      </c>
      <c r="V3104" s="5">
        <f ca="1">VLOOKUP(CONCATENATE($F3104," ",$G3104),AllocFactorMatrix,(V$4+1),FALSE)*$E3111</f>
        <v>-4128.1188730627719</v>
      </c>
      <c r="W3104" s="5">
        <f ca="1">VLOOKUP(CONCATENATE($F3104," ",$G3104),AllocFactorMatrix,(W$4+1),FALSE)*$E3111</f>
        <v>-745.46984794340835</v>
      </c>
      <c r="X3104" s="5">
        <f ca="1">SUBTOTAL(9,T3104:W3104)</f>
        <v>-5702.4158015528874</v>
      </c>
      <c r="Y3104" s="5">
        <f ca="1">VLOOKUP(CONCATENATE($F3104," ",$G3104),AllocFactorMatrix,(Y$4+1),FALSE)*$E3111</f>
        <v>-419.60489717769423</v>
      </c>
      <c r="Z3104" s="5">
        <f ca="1">VLOOKUP(CONCATENATE($F3104," ",$G3104),AllocFactorMatrix,(Z$4+1),FALSE)*$E3111</f>
        <v>-7.0282216355856351</v>
      </c>
      <c r="AA3104" s="5">
        <f t="shared" ref="AA3104:AA3111" ca="1" si="1554">SUBTOTAL(9,Y3104:Z3104)</f>
        <v>-426.63311881327985</v>
      </c>
      <c r="AB3104" s="5">
        <f ca="1">VLOOKUP(CONCATENATE($F3104," ",$G3104),AllocFactorMatrix,(AB$4+1),FALSE)*$E3111</f>
        <v>-5.4449965710027088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-10681.269453194311</v>
      </c>
      <c r="I3105" s="5">
        <f ca="1">VLOOKUP(CONCATENATE($F3105," ",$G3105),AllocFactorMatrix,(I$4+1),FALSE)*$E3111</f>
        <v>-5261.4116491303939</v>
      </c>
      <c r="J3105" s="5">
        <f ca="1">VLOOKUP(CONCATENATE($F3105," ",$G3105),AllocFactorMatrix,(J$4+1),FALSE)*$E3111</f>
        <v>-260.09037801878696</v>
      </c>
      <c r="K3105" s="5">
        <f ca="1">VLOOKUP(CONCATENATE($F3105," ",$G3105),AllocFactorMatrix,(K$4+1),FALSE)*$E3111</f>
        <v>-952.69614869901011</v>
      </c>
      <c r="L3105" s="5">
        <f ca="1">VLOOKUP(CONCATENATE($F3105," ",$G3105),AllocFactorMatrix,(L$4+1),FALSE)*$E3111</f>
        <v>-29.987492310792788</v>
      </c>
      <c r="M3105" s="5">
        <f ca="1">VLOOKUP(CONCATENATE($F3105," ",$G3105),AllocFactorMatrix,(M$4+1),FALSE)*$E3111</f>
        <v>-2.8121310739567846</v>
      </c>
      <c r="N3105" s="5">
        <f t="shared" ca="1" si="1553"/>
        <v>-985.49577208375968</v>
      </c>
      <c r="O3105" s="5">
        <f ca="1">VLOOKUP(CONCATENATE($F3105," ",$G3105),AllocFactorMatrix,(O$4+1),FALSE)*$E3111</f>
        <v>-724.19727515104</v>
      </c>
      <c r="P3105" s="5">
        <f ca="1">VLOOKUP(CONCATENATE($F3105," ",$G3105),AllocFactorMatrix,(P$4+1),FALSE)*$E3111</f>
        <v>-134.93905108651006</v>
      </c>
      <c r="Q3105" s="5">
        <f ca="1">VLOOKUP(CONCATENATE($F3105," ",$G3105),AllocFactorMatrix,(Q$4+1),FALSE)*$E3111</f>
        <v>-60.976444620797906</v>
      </c>
      <c r="R3105" s="5">
        <f ca="1">VLOOKUP(CONCATENATE($F3105," ",$G3105),AllocFactorMatrix,(R$4+1),FALSE)*$E3111</f>
        <v>-2.7420425545802178</v>
      </c>
      <c r="S3105" s="5">
        <f t="shared" ref="S3105:S3111" ca="1" si="1555">SUBTOTAL(9,O3105:R3105)</f>
        <v>-922.85481341292814</v>
      </c>
      <c r="T3105" s="5">
        <f ca="1">VLOOKUP(CONCATENATE($F3105," ",$G3105),AllocFactorMatrix,(T$4+1),FALSE)*$E3111</f>
        <v>-25.298065735582714</v>
      </c>
      <c r="U3105" s="5">
        <f ca="1">VLOOKUP(CONCATENATE($F3105," ",$G3105),AllocFactorMatrix,(U$4+1),FALSE)*$E3111</f>
        <v>-413.99853543174817</v>
      </c>
      <c r="V3105" s="5">
        <f ca="1">VLOOKUP(CONCATENATE($F3105," ",$G3105),AllocFactorMatrix,(V$4+1),FALSE)*$E3111</f>
        <v>-2187.9938924715088</v>
      </c>
      <c r="W3105" s="5">
        <f ca="1">VLOOKUP(CONCATENATE($F3105," ",$G3105),AllocFactorMatrix,(W$4+1),FALSE)*$E3111</f>
        <v>-395.11543259210794</v>
      </c>
      <c r="X3105" s="5">
        <f t="shared" ref="X3105:X3111" ca="1" si="1556">SUBTOTAL(9,T3105:W3105)</f>
        <v>-3022.4059262309474</v>
      </c>
      <c r="Y3105" s="5">
        <f ca="1">VLOOKUP(CONCATENATE($F3105," ",$G3105),AllocFactorMatrix,(Y$4+1),FALSE)*$E3111</f>
        <v>-222.39983404227181</v>
      </c>
      <c r="Z3105" s="5">
        <f ca="1">VLOOKUP(CONCATENATE($F3105," ",$G3105),AllocFactorMatrix,(Z$4+1),FALSE)*$E3111</f>
        <v>-3.7251122088420678</v>
      </c>
      <c r="AA3105" s="5">
        <f t="shared" ca="1" si="1554"/>
        <v>-226.12494625111387</v>
      </c>
      <c r="AB3105" s="5">
        <f ca="1">VLOOKUP(CONCATENATE($F3105," ",$G3105),AllocFactorMatrix,(AB$4+1),FALSE)*$E3111</f>
        <v>-2.885968066380602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-2346.3542322368103</v>
      </c>
      <c r="I3106" s="5">
        <f ca="1">VLOOKUP(CONCATENATE($F3106," ",$G3106),AllocFactorMatrix,(I$4+1),FALSE)*$E3111</f>
        <v>-1142.3634603630601</v>
      </c>
      <c r="J3106" s="5">
        <f ca="1">VLOOKUP(CONCATENATE($F3106," ",$G3106),AllocFactorMatrix,(J$4+1),FALSE)*$E3111</f>
        <v>-55.131954985948063</v>
      </c>
      <c r="K3106" s="5">
        <f ca="1">VLOOKUP(CONCATENATE($F3106," ",$G3106),AllocFactorMatrix,(K$4+1),FALSE)*$E3111</f>
        <v>-200.56735654081288</v>
      </c>
      <c r="L3106" s="5">
        <f ca="1">VLOOKUP(CONCATENATE($F3106," ",$G3106),AllocFactorMatrix,(L$4+1),FALSE)*$E3111</f>
        <v>-6.1953369341303954</v>
      </c>
      <c r="M3106" s="5">
        <f ca="1">VLOOKUP(CONCATENATE($F3106," ",$G3106),AllocFactorMatrix,(M$4+1),FALSE)*$E3111</f>
        <v>-0.77159645005140698</v>
      </c>
      <c r="N3106" s="5">
        <f t="shared" ca="1" si="1553"/>
        <v>-207.53428992499468</v>
      </c>
      <c r="O3106" s="5">
        <f ca="1">VLOOKUP(CONCATENATE($F3106," ",$G3106),AllocFactorMatrix,(O$4+1),FALSE)*$E3111</f>
        <v>-151.53177269727342</v>
      </c>
      <c r="P3106" s="5">
        <f ca="1">VLOOKUP(CONCATENATE($F3106," ",$G3106),AllocFactorMatrix,(P$4+1),FALSE)*$E3111</f>
        <v>-28.169579804446638</v>
      </c>
      <c r="Q3106" s="5">
        <f ca="1">VLOOKUP(CONCATENATE($F3106," ",$G3106),AllocFactorMatrix,(Q$4+1),FALSE)*$E3111</f>
        <v>-16.761235635055403</v>
      </c>
      <c r="R3106" s="5">
        <f ca="1">VLOOKUP(CONCATENATE($F3106," ",$G3106),AllocFactorMatrix,(R$4+1),FALSE)*$E3111</f>
        <v>0</v>
      </c>
      <c r="S3106" s="5">
        <f t="shared" ca="1" si="1555"/>
        <v>-196.46258813677548</v>
      </c>
      <c r="T3106" s="5">
        <f ca="1">VLOOKUP(CONCATENATE($F3106," ",$G3106),AllocFactorMatrix,(T$4+1),FALSE)*$E3111</f>
        <v>-5.291229314499466</v>
      </c>
      <c r="U3106" s="5">
        <f ca="1">VLOOKUP(CONCATENATE($F3106," ",$G3106),AllocFactorMatrix,(U$4+1),FALSE)*$E3111</f>
        <v>-86.620444877481475</v>
      </c>
      <c r="V3106" s="5">
        <f ca="1">VLOOKUP(CONCATENATE($F3106," ",$G3106),AllocFactorMatrix,(V$4+1),FALSE)*$E3111</f>
        <v>-603.45719001783664</v>
      </c>
      <c r="W3106" s="5">
        <f ca="1">VLOOKUP(CONCATENATE($F3106," ",$G3106),AllocFactorMatrix,(W$4+1),FALSE)*$E3111</f>
        <v>0</v>
      </c>
      <c r="X3106" s="5">
        <f t="shared" ca="1" si="1556"/>
        <v>-695.36886420981762</v>
      </c>
      <c r="Y3106" s="5">
        <f ca="1">VLOOKUP(CONCATENATE($F3106," ",$G3106),AllocFactorMatrix,(Y$4+1),FALSE)*$E3111</f>
        <v>-45.606624071848053</v>
      </c>
      <c r="Z3106" s="5">
        <f ca="1">VLOOKUP(CONCATENATE($F3106," ",$G3106),AllocFactorMatrix,(Z$4+1),FALSE)*$E3111</f>
        <v>-0.76026366232048936</v>
      </c>
      <c r="AA3106" s="5">
        <f t="shared" ca="1" si="1554"/>
        <v>-46.366887734168543</v>
      </c>
      <c r="AB3106" s="5">
        <f ca="1">VLOOKUP(CONCATENATE($F3106," ",$G3106),AllocFactorMatrix,(AB$4+1),FALSE)*$E3111</f>
        <v>-0.60901434828423717</v>
      </c>
      <c r="AC3106" s="5">
        <f ca="1">VLOOKUP(CONCATENATE($F3106," ",$G3106),AllocFactorMatrix,(AC$4+1),FALSE)*$E3111</f>
        <v>-2.0707789784435726</v>
      </c>
      <c r="AD3106" s="5">
        <f ca="1">VLOOKUP(CONCATENATE($F3106," ",$G3106),AllocFactorMatrix,(AD$4+1),FALSE)*$E3111</f>
        <v>-0.44639355531746266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-10765.81785609956</v>
      </c>
      <c r="I3107" s="5">
        <f ca="1">VLOOKUP(CONCATENATE($F3107," ",$G3107),AllocFactorMatrix,(I$4+1),FALSE)*$E3111</f>
        <v>-7195.2552410404869</v>
      </c>
      <c r="J3107" s="5">
        <f ca="1">VLOOKUP(CONCATENATE($F3107," ",$G3107),AllocFactorMatrix,(J$4+1),FALSE)*$E3111</f>
        <v>-339.16554858305932</v>
      </c>
      <c r="K3107" s="5">
        <f ca="1">VLOOKUP(CONCATENATE($F3107," ",$G3107),AllocFactorMatrix,(K$4+1),FALSE)*$E3111</f>
        <v>-1231.530922634872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-1269.5916363336105</v>
      </c>
      <c r="O3107" s="5">
        <f ca="1">VLOOKUP(CONCATENATE($F3107," ",$G3107),AllocFactorMatrix,(O$4+1),FALSE)*$E3111</f>
        <v>-923.43293877602321</v>
      </c>
      <c r="P3107" s="5">
        <f ca="1">VLOOKUP(CONCATENATE($F3107," ",$G3107),AllocFactorMatrix,(P$4+1),FALSE)*$E3111</f>
        <v>-171.98944698854649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-1095.4223857645698</v>
      </c>
      <c r="T3107" s="5">
        <f ca="1">VLOOKUP(CONCATENATE($F3107," ",$G3107),AllocFactorMatrix,(T$4+1),FALSE)*$E3111</f>
        <v>-32.919815198903329</v>
      </c>
      <c r="U3107" s="5">
        <f ca="1">VLOOKUP(CONCATENATE($F3107," ",$G3107),AllocFactorMatrix,(U$4+1),FALSE)*$E3111</f>
        <v>-530.92212668281411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-563.84194188171739</v>
      </c>
      <c r="Y3107" s="5">
        <f ca="1">VLOOKUP(CONCATENATE($F3107," ",$G3107),AllocFactorMatrix,(Y$4+1),FALSE)*$E3111</f>
        <v>-278.45746796961447</v>
      </c>
      <c r="Z3107" s="5">
        <f ca="1">VLOOKUP(CONCATENATE($F3107," ",$G3107),AllocFactorMatrix,(Z$4+1),FALSE)*$E3111</f>
        <v>-4.6457605910309097</v>
      </c>
      <c r="AA3107" s="5">
        <f t="shared" ca="1" si="1554"/>
        <v>-283.10322856064539</v>
      </c>
      <c r="AB3107" s="5">
        <f ca="1">VLOOKUP(CONCATENATE($F3107," ",$G3107),AllocFactorMatrix,(AB$4+1),FALSE)*$E3111</f>
        <v>-3.7638445122104121</v>
      </c>
      <c r="AC3107" s="5">
        <f ca="1">VLOOKUP(CONCATENATE($F3107," ",$G3107),AllocFactorMatrix,(AC$4+1),FALSE)*$E3111</f>
        <v>-12.894408389519461</v>
      </c>
      <c r="AD3107" s="5">
        <f ca="1">VLOOKUP(CONCATENATE($F3107," ",$G3107),AllocFactorMatrix,(AD$4+1),FALSE)*$E3111</f>
        <v>-2.7796210337421852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-5539.931476015232</v>
      </c>
      <c r="I3108" s="5">
        <f ca="1">VLOOKUP(CONCATENATE($F3108," ",$G3108),AllocFactorMatrix,(I$4+1),FALSE)*$E3111</f>
        <v>-4142.2148064021558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-602.57056679046912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-602.57056679046912</v>
      </c>
      <c r="O3108" s="5">
        <f ca="1">VLOOKUP(CONCATENATE($F3108," ",$G3108),AllocFactorMatrix,(O$4+1),FALSE)*$E3111</f>
        <v>-383.96031050696683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-383.96031050696683</v>
      </c>
      <c r="T3108" s="5">
        <f ca="1">VLOOKUP(CONCATENATE($F3108," ",$G3108),AllocFactorMatrix,(T$4+1),FALSE)*$E3111</f>
        <v>-10.381481298670124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-10.381481298670124</v>
      </c>
      <c r="Y3108" s="5">
        <f ca="1">VLOOKUP(CONCATENATE($F3108," ",$G3108),AllocFactorMatrix,(Y$4+1),FALSE)*$E3111</f>
        <v>-141.62149243118668</v>
      </c>
      <c r="Z3108" s="5">
        <f ca="1">VLOOKUP(CONCATENATE($F3108," ",$G3108),AllocFactorMatrix,(Z$4+1),FALSE)*$E3111</f>
        <v>0</v>
      </c>
      <c r="AA3108" s="5">
        <f t="shared" ca="1" si="1554"/>
        <v>-141.62149243118668</v>
      </c>
      <c r="AB3108" s="5">
        <f ca="1">VLOOKUP(CONCATENATE($F3108," ",$G3108),AllocFactorMatrix,(AB$4+1),FALSE)*$E3111</f>
        <v>-1.4696107827518503</v>
      </c>
      <c r="AC3108" s="5">
        <f ca="1">VLOOKUP(CONCATENATE($F3108," ",$G3108),AllocFactorMatrix,(AC$4+1),FALSE)*$E3111</f>
        <v>-49.898938423589762</v>
      </c>
      <c r="AD3108" s="5">
        <f ca="1">VLOOKUP(CONCATENATE($F3108," ",$G3108),AllocFactorMatrix,(AD$4+1),FALSE)*$E3111</f>
        <v>-8.1167734001217582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-170.28021429857407</v>
      </c>
      <c r="I3109" s="5">
        <f ca="1">VLOOKUP(CONCATENATE($F3109," ",$G3109),AllocFactorMatrix,(I$4+1),FALSE)*$E3111</f>
        <v>-63.893749081675807</v>
      </c>
      <c r="J3109" s="5">
        <f ca="1">VLOOKUP(CONCATENATE($F3109," ",$G3109),AllocFactorMatrix,(J$4+1),FALSE)*$E3111</f>
        <v>-4.1407278087837023</v>
      </c>
      <c r="K3109" s="5">
        <f ca="1">VLOOKUP(CONCATENATE($F3109," ",$G3109),AllocFactorMatrix,(K$4+1),FALSE)*$E3111</f>
        <v>-13.892590668812678</v>
      </c>
      <c r="L3109" s="5">
        <f ca="1">VLOOKUP(CONCATENATE($F3109," ",$G3109),AllocFactorMatrix,(L$4+1),FALSE)*$E3111</f>
        <v>-0.4415380708783298</v>
      </c>
      <c r="M3109" s="5">
        <f ca="1">VLOOKUP(CONCATENATE($F3109," ",$G3109),AllocFactorMatrix,(M$4+1),FALSE)*$E3111</f>
        <v>-4.070464846222465E-2</v>
      </c>
      <c r="N3109" s="5">
        <f t="shared" ca="1" si="1553"/>
        <v>-14.374833388153233</v>
      </c>
      <c r="O3109" s="5">
        <f ca="1">VLOOKUP(CONCATENATE($F3109," ",$G3109),AllocFactorMatrix,(O$4+1),FALSE)*$E3111</f>
        <v>-12.666068759669765</v>
      </c>
      <c r="P3109" s="5">
        <f ca="1">VLOOKUP(CONCATENATE($F3109," ",$G3109),AllocFactorMatrix,(P$4+1),FALSE)*$E3111</f>
        <v>-2.3480454317804322</v>
      </c>
      <c r="Q3109" s="5">
        <f ca="1">VLOOKUP(CONCATENATE($F3109," ",$G3109),AllocFactorMatrix,(Q$4+1),FALSE)*$E3111</f>
        <v>-1.0668917438018488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-16.130439444743992</v>
      </c>
      <c r="T3109" s="5">
        <f ca="1">VLOOKUP(CONCATENATE($F3109," ",$G3109),AllocFactorMatrix,(T$4+1),FALSE)*$E3111</f>
        <v>-0.48538775702280951</v>
      </c>
      <c r="U3109" s="5">
        <f ca="1">VLOOKUP(CONCATENATE($F3109," ",$G3109),AllocFactorMatrix,(U$4+1),FALSE)*$E3111</f>
        <v>-8.5226818638173807</v>
      </c>
      <c r="V3109" s="5">
        <f ca="1">VLOOKUP(CONCATENATE($F3109," ",$G3109),AllocFactorMatrix,(V$4+1),FALSE)*$E3111</f>
        <v>-48.388249185375713</v>
      </c>
      <c r="W3109" s="5">
        <f ca="1">VLOOKUP(CONCATENATE($F3109," ",$G3109),AllocFactorMatrix,(W$4+1),FALSE)*$E3111</f>
        <v>-9.1803833811177054</v>
      </c>
      <c r="X3109" s="5">
        <f t="shared" ca="1" si="1556"/>
        <v>-66.576702187333609</v>
      </c>
      <c r="Y3109" s="5">
        <f ca="1">VLOOKUP(CONCATENATE($F3109," ",$G3109),AllocFactorMatrix,(Y$4+1),FALSE)*$E3111</f>
        <v>-3.4316198262529309</v>
      </c>
      <c r="Z3109" s="5">
        <f ca="1">VLOOKUP(CONCATENATE($F3109," ",$G3109),AllocFactorMatrix,(Z$4+1),FALSE)*$E3111</f>
        <v>-5.5861300239280876E-2</v>
      </c>
      <c r="AA3109" s="5">
        <f t="shared" ca="1" si="1554"/>
        <v>-3.4874811264922116</v>
      </c>
      <c r="AB3109" s="5">
        <f ca="1">VLOOKUP(CONCATENATE($F3109," ",$G3109),AllocFactorMatrix,(AB$4+1),FALSE)*$E3111</f>
        <v>-6.2308786912402797E-2</v>
      </c>
      <c r="AC3109" s="5">
        <f ca="1">VLOOKUP(CONCATENATE($F3109," ",$G3109),AllocFactorMatrix,(AC$4+1),FALSE)*$E3111</f>
        <v>-1.347344080451933</v>
      </c>
      <c r="AD3109" s="5">
        <f ca="1">VLOOKUP(CONCATENATE($F3109," ",$G3109),AllocFactorMatrix,(AD$4+1),FALSE)*$E3111</f>
        <v>-0.266628394027149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-2666.8453513470713</v>
      </c>
      <c r="I3110" s="5">
        <f ca="1">VLOOKUP(CONCATENATE($F3110," ",$G3110),AllocFactorMatrix,(I$4+1),FALSE)*$E3111</f>
        <v>-1247.1199722901556</v>
      </c>
      <c r="J3110" s="5">
        <f ca="1">VLOOKUP(CONCATENATE($F3110," ",$G3110),AllocFactorMatrix,(J$4+1),FALSE)*$E3111</f>
        <v>-326.72478413332544</v>
      </c>
      <c r="K3110" s="5">
        <f ca="1">VLOOKUP(CONCATENATE($F3110," ",$G3110),AllocFactorMatrix,(K$4+1),FALSE)*$E3111</f>
        <v>-92.747801233065744</v>
      </c>
      <c r="L3110" s="5">
        <f ca="1">VLOOKUP(CONCATENATE($F3110," ",$G3110),AllocFactorMatrix,(L$4+1),FALSE)*$E3111</f>
        <v>-29.938477407426866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-127.54589644463327</v>
      </c>
      <c r="O3110" s="5">
        <f ca="1">VLOOKUP(CONCATENATE($F3110," ",$G3110),AllocFactorMatrix,(O$4+1),FALSE)*$E3111</f>
        <v>-26.320475002759892</v>
      </c>
      <c r="P3110" s="5">
        <f ca="1">VLOOKUP(CONCATENATE($F3110," ",$G3110),AllocFactorMatrix,(P$4+1),FALSE)*$E3111</f>
        <v>-7.7938195989306198</v>
      </c>
      <c r="Q3110" s="5">
        <f ca="1">VLOOKUP(CONCATENATE($F3110," ",$G3110),AllocFactorMatrix,(Q$4+1),FALSE)*$E3111</f>
        <v>-16.930022950055552</v>
      </c>
      <c r="R3110" s="5">
        <f ca="1">VLOOKUP(CONCATENATE($F3110," ",$G3110),AllocFactorMatrix,(R$4+1),FALSE)*$E3111</f>
        <v>-2.9750103929639109</v>
      </c>
      <c r="S3110" s="5">
        <f t="shared" ca="1" si="1555"/>
        <v>-54.019327944709971</v>
      </c>
      <c r="T3110" s="5">
        <f ca="1">VLOOKUP(CONCATENATE($F3110," ",$G3110),AllocFactorMatrix,(T$4+1),FALSE)*$E3111</f>
        <v>-0.18115486334718006</v>
      </c>
      <c r="U3110" s="5">
        <f ca="1">VLOOKUP(CONCATENATE($F3110," ",$G3110),AllocFactorMatrix,(U$4+1),FALSE)*$E3111</f>
        <v>-4.6239099983065577</v>
      </c>
      <c r="V3110" s="5">
        <f ca="1">VLOOKUP(CONCATENATE($F3110," ",$G3110),AllocFactorMatrix,(V$4+1),FALSE)*$E3111</f>
        <v>-24.897403127599851</v>
      </c>
      <c r="W3110" s="5">
        <f ca="1">VLOOKUP(CONCATENATE($F3110," ",$G3110),AllocFactorMatrix,(W$4+1),FALSE)*$E3111</f>
        <v>-4.4625649025068332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-7.2861746702815813</v>
      </c>
      <c r="Z3110" s="5">
        <f ca="1">VLOOKUP(CONCATENATE($F3110," ",$G3110),AllocFactorMatrix,(Z$4+1),FALSE)*$E3111</f>
        <v>-0.13208294220836039</v>
      </c>
      <c r="AA3110" s="5">
        <f t="shared" ca="1" si="1554"/>
        <v>-7.418257612489942</v>
      </c>
      <c r="AB3110" s="5">
        <f ca="1">VLOOKUP(CONCATENATE($F3110," ",$G3110),AllocFactorMatrix,(AB$4+1),FALSE)*$E3111</f>
        <v>-0.13677332539315115</v>
      </c>
      <c r="AC3110" s="5">
        <f ca="1">VLOOKUP(CONCATENATE($F3110," ",$G3110),AllocFactorMatrix,(AC$4+1),FALSE)*$E3111</f>
        <v>-774.83735879719666</v>
      </c>
      <c r="AD3110" s="5">
        <f ca="1">VLOOKUP(CONCATENATE($F3110," ",$G3110),AllocFactorMatrix,(AD$4+1),FALSE)*$E3111</f>
        <v>-94.877947907406835</v>
      </c>
    </row>
    <row r="3111" spans="1:30" collapsed="1">
      <c r="D3111" s="98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-52323</v>
      </c>
      <c r="I3111" s="5">
        <f ca="1">VLOOKUP(CONCATENATE($F3111," ",$G3111),AllocFactorMatrix,(I$4+1),FALSE)*$E3111</f>
        <v>-28979.038291386354</v>
      </c>
      <c r="J3111" s="5">
        <f ca="1">VLOOKUP(CONCATENATE($F3111," ",$G3111),AllocFactorMatrix,(J$4+1),FALSE)*$E3111</f>
        <v>-1675.6670665039283</v>
      </c>
      <c r="K3111" s="5">
        <f ca="1">VLOOKUP(CONCATENATE($F3111," ",$G3111),AllocFactorMatrix,(K$4+1),FALSE)*$E3111</f>
        <v>-4891.4706195692015</v>
      </c>
      <c r="L3111" s="5">
        <f ca="1">VLOOKUP(CONCATENATE($F3111," ",$G3111),AllocFactorMatrix,(L$4+1),FALSE)*$E3111</f>
        <v>-161.20138224037598</v>
      </c>
      <c r="M3111" s="5">
        <f ca="1">VLOOKUP(CONCATENATE($F3111," ",$G3111),AllocFactorMatrix,(M$4+1),FALSE)*$E3111</f>
        <v>-13.789737254747958</v>
      </c>
      <c r="N3111" s="5">
        <f t="shared" ca="1" si="1553"/>
        <v>-5066.4617390643252</v>
      </c>
      <c r="O3111" s="5">
        <f ca="1">VLOOKUP(CONCATENATE($F3111," ",$G3111),AllocFactorMatrix,(O$4+1),FALSE)*$E3111</f>
        <v>-3588.4620330384737</v>
      </c>
      <c r="P3111" s="5">
        <f ca="1">VLOOKUP(CONCATENATE($F3111," ",$G3111),AllocFactorMatrix,(P$4+1),FALSE)*$E3111</f>
        <v>-599.83134986984635</v>
      </c>
      <c r="Q3111" s="5">
        <f ca="1">VLOOKUP(CONCATENATE($F3111," ",$G3111),AllocFactorMatrix,(Q$4+1),FALSE)*$E3111</f>
        <v>-210.77971126264868</v>
      </c>
      <c r="R3111" s="5">
        <f ca="1">VLOOKUP(CONCATENATE($F3111," ",$G3111),AllocFactorMatrix,(R$4+1),FALSE)*$E3111</f>
        <v>-10.939936739165343</v>
      </c>
      <c r="S3111" s="5">
        <f t="shared" ca="1" si="1555"/>
        <v>-4410.0130309101341</v>
      </c>
      <c r="T3111" s="5">
        <f ca="1">VLOOKUP(CONCATENATE($F3111," ",$G3111),AllocFactorMatrix,(T$4+1),FALSE)*$E3111</f>
        <v>-122.28735086304388</v>
      </c>
      <c r="U3111" s="5">
        <f ca="1">VLOOKUP(CONCATENATE($F3111," ",$G3111),AllocFactorMatrix,(U$4+1),FALSE)*$E3111</f>
        <v>-1825.7845627058571</v>
      </c>
      <c r="V3111" s="5">
        <f ca="1">VLOOKUP(CONCATENATE($F3111," ",$G3111),AllocFactorMatrix,(V$4+1),FALSE)*$E3111</f>
        <v>-6992.8556078650927</v>
      </c>
      <c r="W3111" s="5">
        <f ca="1">VLOOKUP(CONCATENATE($F3111," ",$G3111),AllocFactorMatrix,(W$4+1),FALSE)*$E3111</f>
        <v>-1154.2282288191409</v>
      </c>
      <c r="X3111" s="5">
        <f t="shared" ca="1" si="1556"/>
        <v>-10095.155750253136</v>
      </c>
      <c r="Y3111" s="5">
        <f ca="1">VLOOKUP(CONCATENATE($F3111," ",$G3111),AllocFactorMatrix,(Y$4+1),FALSE)*$E3111</f>
        <v>-1118.4081101891497</v>
      </c>
      <c r="Z3111" s="5">
        <f ca="1">VLOOKUP(CONCATENATE($F3111," ",$G3111),AllocFactorMatrix,(Z$4+1),FALSE)*$E3111</f>
        <v>-16.347302340226744</v>
      </c>
      <c r="AA3111" s="5">
        <f t="shared" ca="1" si="1554"/>
        <v>-1134.7554125293764</v>
      </c>
      <c r="AB3111" s="5">
        <f ca="1">VLOOKUP(CONCATENATE($F3111," ",$G3111),AllocFactorMatrix,(AB$4+1),FALSE)*$E3111</f>
        <v>-14.372516392935362</v>
      </c>
      <c r="AC3111" s="5">
        <f ca="1">VLOOKUP(CONCATENATE($F3111," ",$G3111),AllocFactorMatrix,(AC$4+1),FALSE)*$E3111</f>
        <v>-841.0488286692015</v>
      </c>
      <c r="AD3111" s="5">
        <f ca="1">VLOOKUP(CONCATENATE($F3111," ",$G3111),AllocFactorMatrix,(AD$4+1),FALSE)*$E3111</f>
        <v>-106.4873642906154</v>
      </c>
    </row>
    <row r="3112" spans="1:30" s="51" customFormat="1" hidden="1" outlineLevel="1">
      <c r="A3112" s="56"/>
      <c r="B3112" s="111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3788.0062579422247</v>
      </c>
      <c r="I3112" s="54">
        <f ca="1">VLOOKUP(CONCATENATE($F3112," ",$G3112),AllocFactorMatrix,(I$4+1),FALSE)*$E3119</f>
        <v>1865.9074504066336</v>
      </c>
      <c r="J3112" s="54">
        <f ca="1">VLOOKUP(CONCATENATE($F3112," ",$G3112),AllocFactorMatrix,(J$4+1),FALSE)*$E3119</f>
        <v>92.238472578845503</v>
      </c>
      <c r="K3112" s="54">
        <f ca="1">VLOOKUP(CONCATENATE($F3112," ",$G3112),AllocFactorMatrix,(K$4+1),FALSE)*$E3119</f>
        <v>337.86423879701528</v>
      </c>
      <c r="L3112" s="54">
        <f ca="1">VLOOKUP(CONCATENATE($F3112," ",$G3112),AllocFactorMatrix,(L$4+1),FALSE)*$E3119</f>
        <v>10.63476668490061</v>
      </c>
      <c r="M3112" s="54">
        <f ca="1">VLOOKUP(CONCATENATE($F3112," ",$G3112),AllocFactorMatrix,(M$4+1),FALSE)*$E3119</f>
        <v>0.99729439023901956</v>
      </c>
      <c r="N3112" s="54">
        <f t="shared" ref="N3112:N3119" ca="1" si="1558">SUBTOTAL(9,K3112:M3112)</f>
        <v>349.49629987215491</v>
      </c>
      <c r="O3112" s="54">
        <f ca="1">VLOOKUP(CONCATENATE($F3112," ",$G3112),AllocFactorMatrix,(O$4+1),FALSE)*$E3119</f>
        <v>256.82937990450694</v>
      </c>
      <c r="P3112" s="54">
        <f ca="1">VLOOKUP(CONCATENATE($F3112," ",$G3112),AllocFactorMatrix,(P$4+1),FALSE)*$E3119</f>
        <v>47.854795930049555</v>
      </c>
      <c r="Q3112" s="54">
        <f ca="1">VLOOKUP(CONCATENATE($F3112," ",$G3112),AllocFactorMatrix,(Q$4+1),FALSE)*$E3119</f>
        <v>21.624691224466197</v>
      </c>
      <c r="R3112" s="54">
        <f ca="1">VLOOKUP(CONCATENATE($F3112," ",$G3112),AllocFactorMatrix,(R$4+1),FALSE)*$E3119</f>
        <v>0.97243819209031157</v>
      </c>
      <c r="S3112" s="54">
        <f ca="1">SUBTOTAL(9,O3112:R3112)</f>
        <v>327.28130525111294</v>
      </c>
      <c r="T3112" s="54">
        <f ca="1">VLOOKUP(CONCATENATE($F3112," ",$G3112),AllocFactorMatrix,(T$4+1),FALSE)*$E3119</f>
        <v>8.9717080671120666</v>
      </c>
      <c r="U3112" s="54">
        <f ca="1">VLOOKUP(CONCATENATE($F3112," ",$G3112),AllocFactorMatrix,(U$4+1),FALSE)*$E3119</f>
        <v>146.82047390213415</v>
      </c>
      <c r="V3112" s="54">
        <f ca="1">VLOOKUP(CONCATENATE($F3112," ",$G3112),AllocFactorMatrix,(V$4+1),FALSE)*$E3119</f>
        <v>775.95032999966281</v>
      </c>
      <c r="W3112" s="54">
        <f ca="1">VLOOKUP(CONCATENATE($F3112," ",$G3112),AllocFactorMatrix,(W$4+1),FALSE)*$E3119</f>
        <v>140.1237687923747</v>
      </c>
      <c r="X3112" s="54">
        <f ca="1">SUBTOTAL(9,T3112:W3112)</f>
        <v>1071.8662807612839</v>
      </c>
      <c r="Y3112" s="54">
        <f ca="1">VLOOKUP(CONCATENATE($F3112," ",$G3112),AllocFactorMatrix,(Y$4+1),FALSE)*$E3119</f>
        <v>78.87189503168058</v>
      </c>
      <c r="Z3112" s="54">
        <f ca="1">VLOOKUP(CONCATENATE($F3112," ",$G3112),AllocFactorMatrix,(Z$4+1),FALSE)*$E3119</f>
        <v>1.3210740933429796</v>
      </c>
      <c r="AA3112" s="54">
        <f t="shared" ref="AA3112:AA3119" ca="1" si="1559">SUBTOTAL(9,Y3112:Z3112)</f>
        <v>80.192969125023566</v>
      </c>
      <c r="AB3112" s="54">
        <f ca="1">VLOOKUP(CONCATENATE($F3112," ",$G3112),AllocFactorMatrix,(AB$4+1),FALSE)*$E3119</f>
        <v>1.0234799471706828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1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2007.7267181194893</v>
      </c>
      <c r="I3113" s="54">
        <f ca="1">VLOOKUP(CONCATENATE($F3113," ",$G3113),AllocFactorMatrix,(I$4+1),FALSE)*$E3119</f>
        <v>988.97203083151624</v>
      </c>
      <c r="J3113" s="54">
        <f ca="1">VLOOKUP(CONCATENATE($F3113," ",$G3113),AllocFactorMatrix,(J$4+1),FALSE)*$E3119</f>
        <v>48.88842130257764</v>
      </c>
      <c r="K3113" s="54">
        <f ca="1">VLOOKUP(CONCATENATE($F3113," ",$G3113),AllocFactorMatrix,(K$4+1),FALSE)*$E3119</f>
        <v>179.07548539752622</v>
      </c>
      <c r="L3113" s="54">
        <f ca="1">VLOOKUP(CONCATENATE($F3113," ",$G3113),AllocFactorMatrix,(L$4+1),FALSE)*$E3119</f>
        <v>5.6366604911157063</v>
      </c>
      <c r="M3113" s="54">
        <f ca="1">VLOOKUP(CONCATENATE($F3113," ",$G3113),AllocFactorMatrix,(M$4+1),FALSE)*$E3119</f>
        <v>0.52858798448798761</v>
      </c>
      <c r="N3113" s="54">
        <f t="shared" ca="1" si="1558"/>
        <v>185.24073387312993</v>
      </c>
      <c r="O3113" s="54">
        <f ca="1">VLOOKUP(CONCATENATE($F3113," ",$G3113),AllocFactorMatrix,(O$4+1),FALSE)*$E3119</f>
        <v>136.12522602126174</v>
      </c>
      <c r="P3113" s="54">
        <f ca="1">VLOOKUP(CONCATENATE($F3113," ",$G3113),AllocFactorMatrix,(P$4+1),FALSE)*$E3119</f>
        <v>25.364095473039129</v>
      </c>
      <c r="Q3113" s="54">
        <f ca="1">VLOOKUP(CONCATENATE($F3113," ",$G3113),AllocFactorMatrix,(Q$4+1),FALSE)*$E3119</f>
        <v>11.461562464796502</v>
      </c>
      <c r="R3113" s="54">
        <f ca="1">VLOOKUP(CONCATENATE($F3113," ",$G3113),AllocFactorMatrix,(R$4+1),FALSE)*$E3119</f>
        <v>0.51541365220450741</v>
      </c>
      <c r="S3113" s="54">
        <f t="shared" ref="S3113:S3119" ca="1" si="1560">SUBTOTAL(9,O3113:R3113)</f>
        <v>173.46629761130188</v>
      </c>
      <c r="T3113" s="54">
        <f ca="1">VLOOKUP(CONCATENATE($F3113," ",$G3113),AllocFactorMatrix,(T$4+1),FALSE)*$E3119</f>
        <v>4.7552028077414521</v>
      </c>
      <c r="U3113" s="54">
        <f ca="1">VLOOKUP(CONCATENATE($F3113," ",$G3113),AllocFactorMatrix,(U$4+1),FALSE)*$E3119</f>
        <v>77.818083748470912</v>
      </c>
      <c r="V3113" s="54">
        <f ca="1">VLOOKUP(CONCATENATE($F3113," ",$G3113),AllocFactorMatrix,(V$4+1),FALSE)*$E3119</f>
        <v>411.27075917774766</v>
      </c>
      <c r="W3113" s="54">
        <f ca="1">VLOOKUP(CONCATENATE($F3113," ",$G3113),AllocFactorMatrix,(W$4+1),FALSE)*$E3119</f>
        <v>74.268682597392768</v>
      </c>
      <c r="X3113" s="54">
        <f t="shared" ref="X3113:X3119" ca="1" si="1561">SUBTOTAL(9,T3113:W3113)</f>
        <v>568.11272833135274</v>
      </c>
      <c r="Y3113" s="54">
        <f ca="1">VLOOKUP(CONCATENATE($F3113," ",$G3113),AllocFactorMatrix,(Y$4+1),FALSE)*$E3119</f>
        <v>41.803840907550089</v>
      </c>
      <c r="Z3113" s="54">
        <f ca="1">VLOOKUP(CONCATENATE($F3113," ",$G3113),AllocFactorMatrix,(Z$4+1),FALSE)*$E3119</f>
        <v>0.70019835586571366</v>
      </c>
      <c r="AA3113" s="54">
        <f t="shared" ca="1" si="1559"/>
        <v>42.504039263415805</v>
      </c>
      <c r="AB3113" s="54">
        <f ca="1">VLOOKUP(CONCATENATE($F3113," ",$G3113),AllocFactorMatrix,(AB$4+1),FALSE)*$E3119</f>
        <v>0.54246690619523386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1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441.03728521011834</v>
      </c>
      <c r="I3114" s="54">
        <f ca="1">VLOOKUP(CONCATENATE($F3114," ",$G3114),AllocFactorMatrix,(I$4+1),FALSE)*$E3119</f>
        <v>214.72669060777659</v>
      </c>
      <c r="J3114" s="54">
        <f ca="1">VLOOKUP(CONCATENATE($F3114," ",$G3114),AllocFactorMatrix,(J$4+1),FALSE)*$E3119</f>
        <v>10.362990984591846</v>
      </c>
      <c r="K3114" s="54">
        <f ca="1">VLOOKUP(CONCATENATE($F3114," ",$G3114),AllocFactorMatrix,(K$4+1),FALSE)*$E3119</f>
        <v>37.700054499529742</v>
      </c>
      <c r="L3114" s="54">
        <f ca="1">VLOOKUP(CONCATENATE($F3114," ",$G3114),AllocFactorMatrix,(L$4+1),FALSE)*$E3119</f>
        <v>1.1645192123382153</v>
      </c>
      <c r="M3114" s="54">
        <f ca="1">VLOOKUP(CONCATENATE($F3114," ",$G3114),AllocFactorMatrix,(M$4+1),FALSE)*$E3119</f>
        <v>0.14503470913853539</v>
      </c>
      <c r="N3114" s="54">
        <f t="shared" ca="1" si="1558"/>
        <v>39.00960842100649</v>
      </c>
      <c r="O3114" s="54">
        <f ca="1">VLOOKUP(CONCATENATE($F3114," ",$G3114),AllocFactorMatrix,(O$4+1),FALSE)*$E3119</f>
        <v>28.482980419274206</v>
      </c>
      <c r="P3114" s="54">
        <f ca="1">VLOOKUP(CONCATENATE($F3114," ",$G3114),AllocFactorMatrix,(P$4+1),FALSE)*$E3119</f>
        <v>5.2949528386509312</v>
      </c>
      <c r="Q3114" s="54">
        <f ca="1">VLOOKUP(CONCATENATE($F3114," ",$G3114),AllocFactorMatrix,(Q$4+1),FALSE)*$E3119</f>
        <v>3.1505600304028802</v>
      </c>
      <c r="R3114" s="54">
        <f ca="1">VLOOKUP(CONCATENATE($F3114," ",$G3114),AllocFactorMatrix,(R$4+1),FALSE)*$E3119</f>
        <v>0</v>
      </c>
      <c r="S3114" s="54">
        <f t="shared" ca="1" si="1560"/>
        <v>36.928493288328013</v>
      </c>
      <c r="T3114" s="54">
        <f ca="1">VLOOKUP(CONCATENATE($F3114," ",$G3114),AllocFactorMatrix,(T$4+1),FALSE)*$E3119</f>
        <v>0.99457676945324713</v>
      </c>
      <c r="U3114" s="54">
        <f ca="1">VLOOKUP(CONCATENATE($F3114," ",$G3114),AllocFactorMatrix,(U$4+1),FALSE)*$E3119</f>
        <v>16.281789564245749</v>
      </c>
      <c r="V3114" s="54">
        <f ca="1">VLOOKUP(CONCATENATE($F3114," ",$G3114),AllocFactorMatrix,(V$4+1),FALSE)*$E3119</f>
        <v>113.43006830314438</v>
      </c>
      <c r="W3114" s="54">
        <f ca="1">VLOOKUP(CONCATENATE($F3114," ",$G3114),AllocFactorMatrix,(W$4+1),FALSE)*$E3119</f>
        <v>0</v>
      </c>
      <c r="X3114" s="54">
        <f t="shared" ca="1" si="1561"/>
        <v>130.70643463684337</v>
      </c>
      <c r="Y3114" s="54">
        <f ca="1">VLOOKUP(CONCATENATE($F3114," ",$G3114),AllocFactorMatrix,(Y$4+1),FALSE)*$E3119</f>
        <v>8.5725426245938809</v>
      </c>
      <c r="Z3114" s="54">
        <f ca="1">VLOOKUP(CONCATENATE($F3114," ",$G3114),AllocFactorMatrix,(Z$4+1),FALSE)*$E3119</f>
        <v>0.14290451845119762</v>
      </c>
      <c r="AA3114" s="54">
        <f t="shared" ca="1" si="1559"/>
        <v>8.7154471430450791</v>
      </c>
      <c r="AB3114" s="54">
        <f ca="1">VLOOKUP(CONCATENATE($F3114," ",$G3114),AllocFactorMatrix,(AB$4+1),FALSE)*$E3119</f>
        <v>0.11447463095341384</v>
      </c>
      <c r="AC3114" s="54">
        <f ca="1">VLOOKUP(CONCATENATE($F3114," ",$G3114),AllocFactorMatrix,(AC$4+1),FALSE)*$E3119</f>
        <v>0.38923821747591952</v>
      </c>
      <c r="AD3114" s="54">
        <f ca="1">VLOOKUP(CONCATENATE($F3114," ",$G3114),AllocFactorMatrix,(AD$4+1),FALSE)*$E3119</f>
        <v>8.3907280097609949E-2</v>
      </c>
    </row>
    <row r="3115" spans="1:30" s="51" customFormat="1" hidden="1" outlineLevel="1">
      <c r="A3115" s="56"/>
      <c r="B3115" s="111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2023.6190320650421</v>
      </c>
      <c r="I3115" s="54">
        <f ca="1">VLOOKUP(CONCATENATE($F3115," ",$G3115),AllocFactorMatrix,(I$4+1),FALSE)*$E3119</f>
        <v>1352.4709075479843</v>
      </c>
      <c r="J3115" s="54">
        <f ca="1">VLOOKUP(CONCATENATE($F3115," ",$G3115),AllocFactorMatrix,(J$4+1),FALSE)*$E3119</f>
        <v>63.751947906549475</v>
      </c>
      <c r="K3115" s="54">
        <f ca="1">VLOOKUP(CONCATENATE($F3115," ",$G3115),AllocFactorMatrix,(K$4+1),FALSE)*$E3119</f>
        <v>231.48723552001925</v>
      </c>
      <c r="L3115" s="54">
        <f ca="1">VLOOKUP(CONCATENATE($F3115," ",$G3115),AllocFactorMatrix,(L$4+1),FALSE)*$E3119</f>
        <v>7.1541601060163247</v>
      </c>
      <c r="M3115" s="54">
        <f ca="1">VLOOKUP(CONCATENATE($F3115," ",$G3115),AllocFactorMatrix,(M$4+1),FALSE)*$E3119</f>
        <v>0</v>
      </c>
      <c r="N3115" s="54">
        <f t="shared" ca="1" si="1558"/>
        <v>238.64139562603557</v>
      </c>
      <c r="O3115" s="54">
        <f ca="1">VLOOKUP(CONCATENATE($F3115," ",$G3115),AllocFactorMatrix,(O$4+1),FALSE)*$E3119</f>
        <v>173.5749661308065</v>
      </c>
      <c r="P3115" s="54">
        <f ca="1">VLOOKUP(CONCATENATE($F3115," ",$G3115),AllocFactorMatrix,(P$4+1),FALSE)*$E3119</f>
        <v>32.328349122419489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205.903315253226</v>
      </c>
      <c r="T3115" s="54">
        <f ca="1">VLOOKUP(CONCATENATE($F3115," ",$G3115),AllocFactorMatrix,(T$4+1),FALSE)*$E3119</f>
        <v>6.1878405764427544</v>
      </c>
      <c r="U3115" s="54">
        <f ca="1">VLOOKUP(CONCATENATE($F3115," ",$G3115),AllocFactorMatrix,(U$4+1),FALSE)*$E3119</f>
        <v>99.79586636709432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105.98370694353707</v>
      </c>
      <c r="Y3115" s="54">
        <f ca="1">VLOOKUP(CONCATENATE($F3115," ",$G3115),AllocFactorMatrix,(Y$4+1),FALSE)*$E3119</f>
        <v>52.340829032761079</v>
      </c>
      <c r="Z3115" s="54">
        <f ca="1">VLOOKUP(CONCATENATE($F3115," ",$G3115),AllocFactorMatrix,(Z$4+1),FALSE)*$E3119</f>
        <v>0.87324991710698929</v>
      </c>
      <c r="AA3115" s="54">
        <f t="shared" ca="1" si="1559"/>
        <v>53.214078949868068</v>
      </c>
      <c r="AB3115" s="54">
        <f ca="1">VLOOKUP(CONCATENATE($F3115," ",$G3115),AllocFactorMatrix,(AB$4+1),FALSE)*$E3119</f>
        <v>0.70747875270128635</v>
      </c>
      <c r="AC3115" s="54">
        <f ca="1">VLOOKUP(CONCATENATE($F3115," ",$G3115),AllocFactorMatrix,(AC$4+1),FALSE)*$E3119</f>
        <v>2.4237239170331191</v>
      </c>
      <c r="AD3115" s="54">
        <f ca="1">VLOOKUP(CONCATENATE($F3115," ",$G3115),AllocFactorMatrix,(AD$4+1),FALSE)*$E3119</f>
        <v>0.52247716810684386</v>
      </c>
    </row>
    <row r="3116" spans="1:30" s="51" customFormat="1" hidden="1" outlineLevel="1">
      <c r="A3116" s="56"/>
      <c r="B3116" s="111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1041.3245812856637</v>
      </c>
      <c r="I3116" s="54">
        <f ca="1">VLOOKUP(CONCATENATE($F3116," ",$G3116),AllocFactorMatrix,(I$4+1),FALSE)*$E3119</f>
        <v>778.59990101800736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113.26341234990852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113.26341234990852</v>
      </c>
      <c r="O3116" s="54">
        <f ca="1">VLOOKUP(CONCATENATE($F3116," ",$G3116),AllocFactorMatrix,(O$4+1),FALSE)*$E3119</f>
        <v>72.171887197523446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72.171887197523446</v>
      </c>
      <c r="T3116" s="54">
        <f ca="1">VLOOKUP(CONCATENATE($F3116," ",$G3116),AllocFactorMatrix,(T$4+1),FALSE)*$E3119</f>
        <v>1.9513764228431218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1.9513764228431218</v>
      </c>
      <c r="Y3116" s="54">
        <f ca="1">VLOOKUP(CONCATENATE($F3116," ",$G3116),AllocFactorMatrix,(Y$4+1),FALSE)*$E3119</f>
        <v>26.620174264868623</v>
      </c>
      <c r="Z3116" s="54">
        <f ca="1">VLOOKUP(CONCATENATE($F3116," ",$G3116),AllocFactorMatrix,(Z$4+1),FALSE)*$E3119</f>
        <v>0</v>
      </c>
      <c r="AA3116" s="54">
        <f t="shared" ca="1" si="1559"/>
        <v>26.620174264868623</v>
      </c>
      <c r="AB3116" s="54">
        <f ca="1">VLOOKUP(CONCATENATE($F3116," ",$G3116),AllocFactorMatrix,(AB$4+1),FALSE)*$E3119</f>
        <v>0.27623840468559613</v>
      </c>
      <c r="AC3116" s="54">
        <f ca="1">VLOOKUP(CONCATENATE($F3116," ",$G3116),AllocFactorMatrix,(AC$4+1),FALSE)*$E3119</f>
        <v>9.3793562944786295</v>
      </c>
      <c r="AD3116" s="54">
        <f ca="1">VLOOKUP(CONCATENATE($F3116," ",$G3116),AllocFactorMatrix,(AD$4+1),FALSE)*$E3119</f>
        <v>1.5256859581866002</v>
      </c>
    </row>
    <row r="3117" spans="1:30" s="51" customFormat="1" hidden="1" outlineLevel="1">
      <c r="A3117" s="56"/>
      <c r="B3117" s="111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32.007069694522023</v>
      </c>
      <c r="I3117" s="54">
        <f ca="1">VLOOKUP(CONCATENATE($F3117," ",$G3117),AllocFactorMatrix,(I$4+1),FALSE)*$E3119</f>
        <v>12.009919580648694</v>
      </c>
      <c r="J3117" s="54">
        <f ca="1">VLOOKUP(CONCATENATE($F3117," ",$G3117),AllocFactorMatrix,(J$4+1),FALSE)*$E3119</f>
        <v>0.77832039446109191</v>
      </c>
      <c r="K3117" s="54">
        <f ca="1">VLOOKUP(CONCATENATE($F3117," ",$G3117),AllocFactorMatrix,(K$4+1),FALSE)*$E3119</f>
        <v>2.6113492962516043</v>
      </c>
      <c r="L3117" s="54">
        <f ca="1">VLOOKUP(CONCATENATE($F3117," ",$G3117),AllocFactorMatrix,(L$4+1),FALSE)*$E3119</f>
        <v>8.2994609007288833E-2</v>
      </c>
      <c r="M3117" s="54">
        <f ca="1">VLOOKUP(CONCATENATE($F3117," ",$G3117),AllocFactorMatrix,(M$4+1),FALSE)*$E3119</f>
        <v>7.6511327260665373E-3</v>
      </c>
      <c r="N3117" s="54">
        <f t="shared" ca="1" si="1558"/>
        <v>2.7019950379849598</v>
      </c>
      <c r="O3117" s="54">
        <f ca="1">VLOOKUP(CONCATENATE($F3117," ",$G3117),AllocFactorMatrix,(O$4+1),FALSE)*$E3119</f>
        <v>2.3808035902251805</v>
      </c>
      <c r="P3117" s="54">
        <f ca="1">VLOOKUP(CONCATENATE($F3117," ",$G3117),AllocFactorMatrix,(P$4+1),FALSE)*$E3119</f>
        <v>0.44135517500067944</v>
      </c>
      <c r="Q3117" s="54">
        <f ca="1">VLOOKUP(CONCATENATE($F3117," ",$G3117),AllocFactorMatrix,(Q$4+1),FALSE)*$E3119</f>
        <v>0.2005404946255219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3.0319911308422136</v>
      </c>
      <c r="T3117" s="54">
        <f ca="1">VLOOKUP(CONCATENATE($F3117," ",$G3117),AllocFactorMatrix,(T$4+1),FALSE)*$E3119</f>
        <v>9.1236905191203324E-2</v>
      </c>
      <c r="U3117" s="54">
        <f ca="1">VLOOKUP(CONCATENATE($F3117," ",$G3117),AllocFactorMatrix,(U$4+1),FALSE)*$E3119</f>
        <v>1.6019833750099179</v>
      </c>
      <c r="V3117" s="54">
        <f ca="1">VLOOKUP(CONCATENATE($F3117," ",$G3117),AllocFactorMatrix,(V$4+1),FALSE)*$E3119</f>
        <v>9.0953964936676055</v>
      </c>
      <c r="W3117" s="54">
        <f ca="1">VLOOKUP(CONCATENATE($F3117," ",$G3117),AllocFactorMatrix,(W$4+1),FALSE)*$E3119</f>
        <v>1.7256095895360095</v>
      </c>
      <c r="X3117" s="54">
        <f t="shared" ca="1" si="1561"/>
        <v>12.514226363404736</v>
      </c>
      <c r="Y3117" s="54">
        <f ca="1">VLOOKUP(CONCATENATE($F3117," ",$G3117),AllocFactorMatrix,(Y$4+1),FALSE)*$E3119</f>
        <v>0.64503145827260622</v>
      </c>
      <c r="Z3117" s="54">
        <f ca="1">VLOOKUP(CONCATENATE($F3117," ",$G3117),AllocFactorMatrix,(Z$4+1),FALSE)*$E3119</f>
        <v>1.0500083860889617E-2</v>
      </c>
      <c r="AA3117" s="54">
        <f t="shared" ca="1" si="1559"/>
        <v>0.65553154213349585</v>
      </c>
      <c r="AB3117" s="54">
        <f ca="1">VLOOKUP(CONCATENATE($F3117," ",$G3117),AllocFactorMatrix,(AB$4+1),FALSE)*$E3119</f>
        <v>1.1711998916030837E-2</v>
      </c>
      <c r="AC3117" s="54">
        <f ca="1">VLOOKUP(CONCATENATE($F3117," ",$G3117),AllocFactorMatrix,(AC$4+1),FALSE)*$E3119</f>
        <v>0.25325629324092197</v>
      </c>
      <c r="AD3117" s="54">
        <f ca="1">VLOOKUP(CONCATENATE($F3117," ",$G3117),AllocFactorMatrix,(AD$4+1),FALSE)*$E3119</f>
        <v>5.0117352889876537E-2</v>
      </c>
    </row>
    <row r="3118" spans="1:30" s="51" customFormat="1" hidden="1" outlineLevel="1">
      <c r="A3118" s="56"/>
      <c r="B3118" s="111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501.27905568293966</v>
      </c>
      <c r="I3118" s="54">
        <f ca="1">VLOOKUP(CONCATENATE($F3118," ",$G3118),AllocFactorMatrix,(I$4+1),FALSE)*$E3119</f>
        <v>234.41746320879309</v>
      </c>
      <c r="J3118" s="54">
        <f ca="1">VLOOKUP(CONCATENATE($F3118," ",$G3118),AllocFactorMatrix,(J$4+1),FALSE)*$E3119</f>
        <v>61.413494102999742</v>
      </c>
      <c r="K3118" s="54">
        <f ca="1">VLOOKUP(CONCATENATE($F3118," ",$G3118),AllocFactorMatrix,(K$4+1),FALSE)*$E3119</f>
        <v>17.433530667721683</v>
      </c>
      <c r="L3118" s="54">
        <f ca="1">VLOOKUP(CONCATENATE($F3118," ",$G3118),AllocFactorMatrix,(L$4+1),FALSE)*$E3119</f>
        <v>5.6274473042838373</v>
      </c>
      <c r="M3118" s="54">
        <f ca="1">VLOOKUP(CONCATENATE($F3118," ",$G3118),AllocFactorMatrix,(M$4+1),FALSE)*$E3119</f>
        <v>0.9134480267515892</v>
      </c>
      <c r="N3118" s="54">
        <f t="shared" ca="1" si="1558"/>
        <v>23.974425998757109</v>
      </c>
      <c r="O3118" s="54">
        <f ca="1">VLOOKUP(CONCATENATE($F3118," ",$G3118),AllocFactorMatrix,(O$4+1),FALSE)*$E3119</f>
        <v>4.9473820624227116</v>
      </c>
      <c r="P3118" s="54">
        <f ca="1">VLOOKUP(CONCATENATE($F3118," ",$G3118),AllocFactorMatrix,(P$4+1),FALSE)*$E3119</f>
        <v>1.464981284625932</v>
      </c>
      <c r="Q3118" s="54">
        <f ca="1">VLOOKUP(CONCATENATE($F3118," ",$G3118),AllocFactorMatrix,(Q$4+1),FALSE)*$E3119</f>
        <v>3.1822864842191074</v>
      </c>
      <c r="R3118" s="54">
        <f ca="1">VLOOKUP(CONCATENATE($F3118," ",$G3118),AllocFactorMatrix,(R$4+1),FALSE)*$E3119</f>
        <v>0.5592039297211564</v>
      </c>
      <c r="S3118" s="54">
        <f t="shared" ca="1" si="1560"/>
        <v>10.153853760988907</v>
      </c>
      <c r="T3118" s="54">
        <f ca="1">VLOOKUP(CONCATENATE($F3118," ",$G3118),AllocFactorMatrix,(T$4+1),FALSE)*$E3119</f>
        <v>3.4051145404879614E-2</v>
      </c>
      <c r="U3118" s="54">
        <f ca="1">VLOOKUP(CONCATENATE($F3118," ",$G3118),AllocFactorMatrix,(U$4+1),FALSE)*$E3119</f>
        <v>0.86914272563394668</v>
      </c>
      <c r="V3118" s="54">
        <f ca="1">VLOOKUP(CONCATENATE($F3118," ",$G3118),AllocFactorMatrix,(V$4+1),FALSE)*$E3119</f>
        <v>4.679891438945484</v>
      </c>
      <c r="W3118" s="54">
        <f ca="1">VLOOKUP(CONCATENATE($F3118," ",$G3118),AllocFactorMatrix,(W$4+1),FALSE)*$E3119</f>
        <v>0.83881516381237131</v>
      </c>
      <c r="X3118" s="54">
        <f t="shared" ca="1" si="1561"/>
        <v>6.4219004737966818</v>
      </c>
      <c r="Y3118" s="54">
        <f ca="1">VLOOKUP(CONCATENATE($F3118," ",$G3118),AllocFactorMatrix,(Y$4+1),FALSE)*$E3119</f>
        <v>1.3695607645245753</v>
      </c>
      <c r="Z3118" s="54">
        <f ca="1">VLOOKUP(CONCATENATE($F3118," ",$G3118),AllocFactorMatrix,(Z$4+1),FALSE)*$E3119</f>
        <v>2.4827241110395516E-2</v>
      </c>
      <c r="AA3118" s="54">
        <f t="shared" ca="1" si="1559"/>
        <v>1.3943880056349709</v>
      </c>
      <c r="AB3118" s="54">
        <f ca="1">VLOOKUP(CONCATENATE($F3118," ",$G3118),AllocFactorMatrix,(AB$4+1),FALSE)*$E3119</f>
        <v>2.5708878604851434E-2</v>
      </c>
      <c r="AC3118" s="54">
        <f ca="1">VLOOKUP(CONCATENATE($F3118," ",$G3118),AllocFactorMatrix,(AC$4+1),FALSE)*$E3119</f>
        <v>145.64389319745484</v>
      </c>
      <c r="AD3118" s="54">
        <f ca="1">VLOOKUP(CONCATENATE($F3118," ",$G3118),AllocFactorMatrix,(AD$4+1),FALSE)*$E3119</f>
        <v>17.833928055909375</v>
      </c>
    </row>
    <row r="3119" spans="1:30" s="51" customFormat="1" collapsed="1">
      <c r="A3119" s="56"/>
      <c r="B3119" s="111"/>
      <c r="C3119" s="55"/>
      <c r="D3119" s="108" t="s">
        <v>537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5447.1043632013607</v>
      </c>
      <c r="J3119" s="54">
        <f ca="1">VLOOKUP(CONCATENATE($F3119," ",$G3119),AllocFactorMatrix,(J$4+1),FALSE)*$E3119</f>
        <v>314.97019664518729</v>
      </c>
      <c r="K3119" s="54">
        <f ca="1">VLOOKUP(CONCATENATE($F3119," ",$G3119),AllocFactorMatrix,(K$4+1),FALSE)*$E3119</f>
        <v>919.43530652797233</v>
      </c>
      <c r="L3119" s="54">
        <f ca="1">VLOOKUP(CONCATENATE($F3119," ",$G3119),AllocFactorMatrix,(L$4+1),FALSE)*$E3119</f>
        <v>30.300548407661982</v>
      </c>
      <c r="M3119" s="54">
        <f ca="1">VLOOKUP(CONCATENATE($F3119," ",$G3119),AllocFactorMatrix,(M$4+1),FALSE)*$E3119</f>
        <v>2.5920162433431981</v>
      </c>
      <c r="N3119" s="54">
        <f t="shared" ca="1" si="1558"/>
        <v>952.32787117897749</v>
      </c>
      <c r="O3119" s="54">
        <f ca="1">VLOOKUP(CONCATENATE($F3119," ",$G3119),AllocFactorMatrix,(O$4+1),FALSE)*$E3119</f>
        <v>674.51262532602084</v>
      </c>
      <c r="P3119" s="54">
        <f ca="1">VLOOKUP(CONCATENATE($F3119," ",$G3119),AllocFactorMatrix,(P$4+1),FALSE)*$E3119</f>
        <v>112.74852982378569</v>
      </c>
      <c r="Q3119" s="54">
        <f ca="1">VLOOKUP(CONCATENATE($F3119," ",$G3119),AllocFactorMatrix,(Q$4+1),FALSE)*$E3119</f>
        <v>39.61964069851021</v>
      </c>
      <c r="R3119" s="54">
        <f ca="1">VLOOKUP(CONCATENATE($F3119," ",$G3119),AllocFactorMatrix,(R$4+1),FALSE)*$E3119</f>
        <v>2.0563476450068068</v>
      </c>
      <c r="S3119" s="54">
        <f t="shared" ca="1" si="1560"/>
        <v>828.93714349332356</v>
      </c>
      <c r="T3119" s="54">
        <f ca="1">VLOOKUP(CONCATENATE($F3119," ",$G3119),AllocFactorMatrix,(T$4+1),FALSE)*$E3119</f>
        <v>22.985992694188724</v>
      </c>
      <c r="U3119" s="54">
        <f ca="1">VLOOKUP(CONCATENATE($F3119," ",$G3119),AllocFactorMatrix,(U$4+1),FALSE)*$E3119</f>
        <v>343.18733968258897</v>
      </c>
      <c r="V3119" s="54">
        <f ca="1">VLOOKUP(CONCATENATE($F3119," ",$G3119),AllocFactorMatrix,(V$4+1),FALSE)*$E3119</f>
        <v>1314.426445413168</v>
      </c>
      <c r="W3119" s="54">
        <f ca="1">VLOOKUP(CONCATENATE($F3119," ",$G3119),AllocFactorMatrix,(W$4+1),FALSE)*$E3119</f>
        <v>216.95687614311584</v>
      </c>
      <c r="X3119" s="54">
        <f t="shared" ca="1" si="1561"/>
        <v>1897.5566539330614</v>
      </c>
      <c r="Y3119" s="54">
        <f ca="1">VLOOKUP(CONCATENATE($F3119," ",$G3119),AllocFactorMatrix,(Y$4+1),FALSE)*$E3119</f>
        <v>210.22387408425143</v>
      </c>
      <c r="Z3119" s="54">
        <f ca="1">VLOOKUP(CONCATENATE($F3119," ",$G3119),AllocFactorMatrix,(Z$4+1),FALSE)*$E3119</f>
        <v>3.0727542097381653</v>
      </c>
      <c r="AA3119" s="54">
        <f t="shared" ca="1" si="1559"/>
        <v>213.29662829398961</v>
      </c>
      <c r="AB3119" s="54">
        <f ca="1">VLOOKUP(CONCATENATE($F3119," ",$G3119),AllocFactorMatrix,(AB$4+1),FALSE)*$E3119</f>
        <v>2.7015595192270947</v>
      </c>
      <c r="AC3119" s="54">
        <f ca="1">VLOOKUP(CONCATENATE($F3119," ",$G3119),AllocFactorMatrix,(AC$4+1),FALSE)*$E3119</f>
        <v>158.08946791968344</v>
      </c>
      <c r="AD3119" s="54">
        <f ca="1">VLOOKUP(CONCATENATE($F3119," ",$G3119),AllocFactorMatrix,(AD$4+1),FALSE)*$E3119</f>
        <v>20.016115815190307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12356.097196332774</v>
      </c>
      <c r="I3120" s="5">
        <f ca="1">VLOOKUP(CONCATENATE($F3120," ",$G3120),AllocFactorMatrix,(I$4+1),FALSE)*$E3127</f>
        <v>6086.4033073457194</v>
      </c>
      <c r="J3120" s="5">
        <f ca="1">VLOOKUP(CONCATENATE($F3120," ",$G3120),AllocFactorMatrix,(J$4+1),FALSE)*$E3127</f>
        <v>300.87266356434662</v>
      </c>
      <c r="K3120" s="5">
        <f ca="1">VLOOKUP(CONCATENATE($F3120," ",$G3120),AllocFactorMatrix,(K$4+1),FALSE)*$E3127</f>
        <v>1102.0793233875854</v>
      </c>
      <c r="L3120" s="5">
        <f ca="1">VLOOKUP(CONCATENATE($F3120," ",$G3120),AllocFactorMatrix,(L$4+1),FALSE)*$E3127</f>
        <v>34.689544280303515</v>
      </c>
      <c r="M3120" s="5">
        <f ca="1">VLOOKUP(CONCATENATE($F3120," ",$G3120),AllocFactorMatrix,(M$4+1),FALSE)*$E3127</f>
        <v>3.2530744618792817</v>
      </c>
      <c r="N3120" s="5">
        <f t="shared" ref="N3120:N3215" ca="1" si="1563">SUBTOTAL(9,K3120:M3120)</f>
        <v>1140.0219421297684</v>
      </c>
      <c r="O3120" s="5">
        <f ca="1">VLOOKUP(CONCATENATE($F3120," ",$G3120),AllocFactorMatrix,(O$4+1),FALSE)*$E3127</f>
        <v>837.75172607499007</v>
      </c>
      <c r="P3120" s="5">
        <f ca="1">VLOOKUP(CONCATENATE($F3120," ",$G3120),AllocFactorMatrix,(P$4+1),FALSE)*$E3127</f>
        <v>156.09755358312844</v>
      </c>
      <c r="Q3120" s="5">
        <f ca="1">VLOOKUP(CONCATENATE($F3120," ",$G3120),AllocFactorMatrix,(Q$4+1),FALSE)*$E3127</f>
        <v>70.537577927693079</v>
      </c>
      <c r="R3120" s="5">
        <f ca="1">VLOOKUP(CONCATENATE($F3120," ",$G3120),AllocFactorMatrix,(R$4+1),FALSE)*$E3127</f>
        <v>3.1719960318706724</v>
      </c>
      <c r="S3120" s="5">
        <f ca="1">SUBTOTAL(9,O3120:R3120)</f>
        <v>1067.5588536176824</v>
      </c>
      <c r="T3120" s="5">
        <f ca="1">VLOOKUP(CONCATENATE($F3120," ",$G3120),AllocFactorMatrix,(T$4+1),FALSE)*$E3127</f>
        <v>29.264813557773774</v>
      </c>
      <c r="U3120" s="5">
        <f ca="1">VLOOKUP(CONCATENATE($F3120," ",$G3120),AllocFactorMatrix,(U$4+1),FALSE)*$E3127</f>
        <v>478.91368768010057</v>
      </c>
      <c r="V3120" s="5">
        <f ca="1">VLOOKUP(CONCATENATE($F3120," ",$G3120),AllocFactorMatrix,(V$4+1),FALSE)*$E3127</f>
        <v>2531.0722961188303</v>
      </c>
      <c r="W3120" s="5">
        <f ca="1">VLOOKUP(CONCATENATE($F3120," ",$G3120),AllocFactorMatrix,(W$4+1),FALSE)*$E3127</f>
        <v>457.06970601880408</v>
      </c>
      <c r="X3120" s="5">
        <f ca="1">SUBTOTAL(9,T3120:W3120)</f>
        <v>3496.3205033755085</v>
      </c>
      <c r="Y3120" s="5">
        <f ca="1">VLOOKUP(CONCATENATE($F3120," ",$G3120),AllocFactorMatrix,(Y$4+1),FALSE)*$E3127</f>
        <v>257.27222573275509</v>
      </c>
      <c r="Z3120" s="5">
        <f ca="1">VLOOKUP(CONCATENATE($F3120," ",$G3120),AllocFactorMatrix,(Z$4+1),FALSE)*$E3127</f>
        <v>4.3092114398381263</v>
      </c>
      <c r="AA3120" s="5">
        <f t="shared" ref="AA3120:AA3151" ca="1" si="1564">SUBTOTAL(9,Y3120:Z3120)</f>
        <v>261.58143717259321</v>
      </c>
      <c r="AB3120" s="5">
        <f ca="1">VLOOKUP(CONCATENATE($F3120," ",$G3120),AllocFactorMatrix,(AB$4+1),FALSE)*$E3127</f>
        <v>3.338489127155865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22.238610885563343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0.12674928658048748</v>
      </c>
      <c r="M3121" s="5">
        <f ca="1">VLOOKUP(CONCATENATE($F3121," ",$G3121),AllocFactorMatrix,(M$4+1),FALSE)*$E3127</f>
        <v>1.188614251904478E-2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3.0609924637109676</v>
      </c>
      <c r="P3121" s="5">
        <f ca="1">VLOOKUP(CONCATENATE($F3121," ",$G3121),AllocFactorMatrix,(P$4+1),FALSE)*$E3127</f>
        <v>0.57035207478510697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1.1589896679733126E-2</v>
      </c>
      <c r="S3121" s="5">
        <f t="shared" ref="S3121:S3192" ca="1" si="1565">SUBTOTAL(9,O3121:R3121)</f>
        <v>3.9006659178152914</v>
      </c>
      <c r="T3121" s="5">
        <f ca="1">VLOOKUP(CONCATENATE($F3121," ",$G3121),AllocFactorMatrix,(T$4+1),FALSE)*$E3127</f>
        <v>0.10692830699609149</v>
      </c>
      <c r="U3121" s="5">
        <f ca="1">VLOOKUP(CONCATENATE($F3121," ",$G3121),AllocFactorMatrix,(U$4+1),FALSE)*$E3127</f>
        <v>1.7498635253490284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0.94002592842120603</v>
      </c>
      <c r="Z3121" s="5">
        <f ca="1">VLOOKUP(CONCATENATE($F3121," ",$G3121),AllocFactorMatrix,(Z$4+1),FALSE)*$E3127</f>
        <v>1.5745074980246437E-2</v>
      </c>
      <c r="AA3121" s="5">
        <f t="shared" ca="1" si="1564"/>
        <v>0.95577100340145249</v>
      </c>
      <c r="AB3121" s="5">
        <f ca="1">VLOOKUP(CONCATENATE($F3121," ",$G3121),AllocFactorMatrix,(AB$4+1),FALSE)*$E3127</f>
        <v>1.2198232173490456E-2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4.8348138902577267</v>
      </c>
      <c r="J3122" s="5">
        <f ca="1">VLOOKUP(CONCATENATE($F3122," ",$G3122),AllocFactorMatrix,(J$4+1),FALSE)*$E3127</f>
        <v>0.23333444303130194</v>
      </c>
      <c r="K3122" s="5">
        <f ca="1">VLOOKUP(CONCATENATE($F3122," ",$G3122),AllocFactorMatrix,(K$4+1),FALSE)*$E3127</f>
        <v>0.8488592947708683</v>
      </c>
      <c r="L3122" s="5">
        <f ca="1">VLOOKUP(CONCATENATE($F3122," ",$G3122),AllocFactorMatrix,(L$4+1),FALSE)*$E3127</f>
        <v>2.6220464942427992E-2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0.87834537995048112</v>
      </c>
      <c r="O3122" s="5">
        <f ca="1">VLOOKUP(CONCATENATE($F3122," ",$G3122),AllocFactorMatrix,(O$4+1),FALSE)*$E3127</f>
        <v>0.64132646471317822</v>
      </c>
      <c r="P3122" s="5">
        <f ca="1">VLOOKUP(CONCATENATE($F3122," ",$G3122),AllocFactorMatrix,(P$4+1),FALSE)*$E3127</f>
        <v>0.11922184177527652</v>
      </c>
      <c r="Q3122" s="5">
        <f ca="1">VLOOKUP(CONCATENATE($F3122," ",$G3122),AllocFactorMatrix,(Q$4+1),FALSE)*$E3127</f>
        <v>7.0938416430523565E-2</v>
      </c>
      <c r="R3122" s="5">
        <f ca="1">VLOOKUP(CONCATENATE($F3122," ",$G3122),AllocFactorMatrix,(R$4+1),FALSE)*$E3127</f>
        <v>0</v>
      </c>
      <c r="S3122" s="5">
        <f t="shared" ca="1" si="1565"/>
        <v>0.83148672291897829</v>
      </c>
      <c r="T3122" s="5">
        <f ca="1">VLOOKUP(CONCATENATE($F3122," ",$G3122),AllocFactorMatrix,(T$4+1),FALSE)*$E3127</f>
        <v>2.2394018956235273E-2</v>
      </c>
      <c r="U3122" s="5">
        <f ca="1">VLOOKUP(CONCATENATE($F3122," ",$G3122),AllocFactorMatrix,(U$4+1),FALSE)*$E3127</f>
        <v>0.36660287605912423</v>
      </c>
      <c r="V3122" s="5">
        <f ca="1">VLOOKUP(CONCATENATE($F3122," ",$G3122),AllocFactorMatrix,(V$4+1),FALSE)*$E3127</f>
        <v>2.5540060634877757</v>
      </c>
      <c r="W3122" s="5">
        <f ca="1">VLOOKUP(CONCATENATE($F3122," ",$G3122),AllocFactorMatrix,(W$4+1),FALSE)*$E3127</f>
        <v>0</v>
      </c>
      <c r="X3122" s="5">
        <f t="shared" ca="1" si="1566"/>
        <v>2.9430029585031354</v>
      </c>
      <c r="Y3122" s="5">
        <f ca="1">VLOOKUP(CONCATENATE($F3122," ",$G3122),AllocFactorMatrix,(Y$4+1),FALSE)*$E3127</f>
        <v>0.19302047658304416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0.19623813317167235</v>
      </c>
      <c r="AB3122" s="5">
        <f ca="1">VLOOKUP(CONCATENATE($F3122," ",$G3122),AllocFactorMatrix,(AB$4+1),FALSE)*$E3127</f>
        <v>2.5775255709904179E-3</v>
      </c>
      <c r="AC3122" s="5">
        <f ca="1">VLOOKUP(CONCATENATE($F3122," ",$G3122),AllocFactorMatrix,(AC$4+1),FALSE)*$E3127</f>
        <v>8.7641379613549435E-3</v>
      </c>
      <c r="AD3122" s="5">
        <f ca="1">VLOOKUP(CONCATENATE($F3122," ",$G3122),AllocFactorMatrix,(AD$4+1),FALSE)*$E3127</f>
        <v>1.8892671524039131E-3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6362.4257786812705</v>
      </c>
      <c r="I3123" s="5">
        <f ca="1">VLOOKUP(CONCATENATE($F3123," ",$G3123),AllocFactorMatrix,(I$4+1),FALSE)*$E3127</f>
        <v>4252.2805087075167</v>
      </c>
      <c r="J3123" s="5">
        <f ca="1">VLOOKUP(CONCATENATE($F3123," ",$G3123),AllocFactorMatrix,(J$4+1),FALSE)*$E3127</f>
        <v>200.44140244513119</v>
      </c>
      <c r="K3123" s="5">
        <f ca="1">VLOOKUP(CONCATENATE($F3123," ",$G3123),AllocFactorMatrix,(K$4+1),FALSE)*$E3127</f>
        <v>727.81503404090063</v>
      </c>
      <c r="L3123" s="5">
        <f ca="1">VLOOKUP(CONCATENATE($F3123," ",$G3123),AllocFactorMatrix,(L$4+1),FALSE)*$E3127</f>
        <v>22.493271689030248</v>
      </c>
      <c r="M3123" s="5">
        <f ca="1">VLOOKUP(CONCATENATE($F3123," ",$G3123),AllocFactorMatrix,(M$4+1),FALSE)*$E3127</f>
        <v>0</v>
      </c>
      <c r="N3123" s="5">
        <f t="shared" ca="1" si="1563"/>
        <v>750.30830572993091</v>
      </c>
      <c r="O3123" s="5">
        <f ca="1">VLOOKUP(CONCATENATE($F3123," ",$G3123),AllocFactorMatrix,(O$4+1),FALSE)*$E3127</f>
        <v>545.73406433987122</v>
      </c>
      <c r="P3123" s="5">
        <f ca="1">VLOOKUP(CONCATENATE($F3123," ",$G3123),AllocFactorMatrix,(P$4+1),FALSE)*$E3127</f>
        <v>101.64300620793861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647.37707054780981</v>
      </c>
      <c r="T3123" s="5">
        <f ca="1">VLOOKUP(CONCATENATE($F3123," ",$G3123),AllocFactorMatrix,(T$4+1),FALSE)*$E3127</f>
        <v>19.455083083377502</v>
      </c>
      <c r="U3123" s="5">
        <f ca="1">VLOOKUP(CONCATENATE($F3123," ",$G3123),AllocFactorMatrix,(U$4+1),FALSE)*$E3127</f>
        <v>313.76646627596261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333.22154935934009</v>
      </c>
      <c r="Y3123" s="5">
        <f ca="1">VLOOKUP(CONCATENATE($F3123," ",$G3123),AllocFactorMatrix,(Y$4+1),FALSE)*$E3127</f>
        <v>164.56389994304254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167.30946998157054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1.6427114740777577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2625.8513741669458</v>
      </c>
      <c r="I3124" s="5">
        <f ca="1">VLOOKUP(CONCATENATE($F3124," ",$G3124),AllocFactorMatrix,(I$4+1),FALSE)*$E3127</f>
        <v>1963.3528841604514</v>
      </c>
      <c r="J3124" s="5">
        <f ca="1">VLOOKUP(CONCATENATE($F3124," ",$G3124),AllocFactorMatrix,(J$4+1),FALSE)*$E3127</f>
        <v>94.653868284335942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181.99190970778614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181.99190970778614</v>
      </c>
      <c r="T3124" s="5">
        <f ca="1">VLOOKUP(CONCATENATE($F3124," ",$G3124),AllocFactorMatrix,(T$4+1),FALSE)*$E3127</f>
        <v>4.9206794437842341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4.9206794437842341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23.651410959924075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1220.5382280647611</v>
      </c>
      <c r="J3125" s="5">
        <f ca="1">VLOOKUP(CONCATENATE($F3125," ",$G3125),AllocFactorMatrix,(J$4+1),FALSE)*$E3127</f>
        <v>79.098764046086686</v>
      </c>
      <c r="K3125" s="5">
        <f ca="1">VLOOKUP(CONCATENATE($F3125," ",$G3125),AllocFactorMatrix,(K$4+1),FALSE)*$E3127</f>
        <v>265.38492797575765</v>
      </c>
      <c r="L3125" s="5">
        <f ca="1">VLOOKUP(CONCATENATE($F3125," ",$G3125),AllocFactorMatrix,(L$4+1),FALSE)*$E3127</f>
        <v>8.4345354967991018</v>
      </c>
      <c r="M3125" s="5">
        <f ca="1">VLOOKUP(CONCATENATE($F3125," ",$G3125),AllocFactorMatrix,(M$4+1),FALSE)*$E3127</f>
        <v>0.77756557131393855</v>
      </c>
      <c r="N3125" s="5">
        <f t="shared" ca="1" si="1563"/>
        <v>274.59702904387069</v>
      </c>
      <c r="O3125" s="5">
        <f ca="1">VLOOKUP(CONCATENATE($F3125," ",$G3125),AllocFactorMatrix,(O$4+1),FALSE)*$E3127</f>
        <v>241.95514182008446</v>
      </c>
      <c r="P3125" s="5">
        <f ca="1">VLOOKUP(CONCATENATE($F3125," ",$G3125),AllocFactorMatrix,(P$4+1),FALSE)*$E3127</f>
        <v>44.853827673461041</v>
      </c>
      <c r="Q3125" s="5">
        <f ca="1">VLOOKUP(CONCATENATE($F3125," ",$G3125),AllocFactorMatrix,(Q$4+1),FALSE)*$E3127</f>
        <v>20.380431219527338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308.1337104295867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162.80558223506443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65.55294128651876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66.620038669148315</v>
      </c>
      <c r="AB3125" s="5">
        <f ca="1">VLOOKUP(CONCATENATE($F3125," ",$G3125),AllocFactorMatrix,(AB$4+1),FALSE)*$E3127</f>
        <v>1.1902612925986444</v>
      </c>
      <c r="AC3125" s="5">
        <f ca="1">VLOOKUP(CONCATENATE($F3125," ",$G3125),AllocFactorMatrix,(AC$4+1),FALSE)*$E3127</f>
        <v>25.73780659585637</v>
      </c>
      <c r="AD3125" s="5">
        <f ca="1">VLOOKUP(CONCATENATE($F3125," ",$G3125),AllocFactorMatrix,(AD$4+1),FALSE)*$E3127</f>
        <v>5.0933018061226907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2451.7494552718103</v>
      </c>
      <c r="I3126" s="5">
        <f ca="1">VLOOKUP(CONCATENATE($F3126," ",$G3126),AllocFactorMatrix,(I$4+1),FALSE)*$E3127</f>
        <v>1751.7774187355371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86.322440653115663</v>
      </c>
      <c r="L3126" s="5">
        <f ca="1">VLOOKUP(CONCATENATE($F3126," ",$G3126),AllocFactorMatrix,(L$4+1),FALSE)*$E3127</f>
        <v>14.429910997146401</v>
      </c>
      <c r="M3126" s="5">
        <f ca="1">VLOOKUP(CONCATENATE($F3126," ",$G3126),AllocFactorMatrix,(M$4+1),FALSE)*$E3127</f>
        <v>2.2798567392024598</v>
      </c>
      <c r="N3126" s="5">
        <f t="shared" ca="1" si="1563"/>
        <v>103.03220838946451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4.1369726972243424</v>
      </c>
      <c r="Q3126" s="5">
        <f ca="1">VLOOKUP(CONCATENATE($F3126," ",$G3126),AllocFactorMatrix,(Q$4+1),FALSE)*$E3127</f>
        <v>7.9127376155151676</v>
      </c>
      <c r="R3126" s="5">
        <f ca="1">VLOOKUP(CONCATENATE($F3126," ",$G3126),AllocFactorMatrix,(R$4+1),FALSE)*$E3127</f>
        <v>1.3810470433610167</v>
      </c>
      <c r="S3126" s="5">
        <f t="shared" ca="1" si="1565"/>
        <v>29.53872649757858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11.642632111154262</v>
      </c>
      <c r="W3126" s="5">
        <f ca="1">VLOOKUP(CONCATENATE($F3126," ",$G3126),AllocFactorMatrix,(W$4+1),FALSE)*$E3127</f>
        <v>2.0723421122680734</v>
      </c>
      <c r="X3126" s="5">
        <f t="shared" ca="1" si="1566"/>
        <v>16.289869095071783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6.9847256254337048E-2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0.12562802824311806</v>
      </c>
      <c r="AC3126" s="5">
        <f ca="1">VLOOKUP(CONCATENATE($F3126," ",$G3126),AllocFactorMatrix,(AC$4+1),FALSE)*$E3127</f>
        <v>193.3455735631776</v>
      </c>
      <c r="AD3126" s="5">
        <f ca="1">VLOOKUP(CONCATENATE($F3126," ",$G3126),AllocFactorMatrix,(AD$4+1),FALSE)*$E3127</f>
        <v>53.374600444603445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27104.000000000004</v>
      </c>
      <c r="I3127" s="5">
        <f ca="1">VLOOKUP(CONCATENATE($F3127," ",$G3127),AllocFactorMatrix,(I$4+1),FALSE)*$E3127</f>
        <v>15301.425771789805</v>
      </c>
      <c r="J3127" s="5">
        <f ca="1">VLOOKUP(CONCATENATE($F3127," ",$G3127),AllocFactorMatrix,(J$4+1),FALSE)*$E3127</f>
        <v>976.18616593859338</v>
      </c>
      <c r="K3127" s="5">
        <f ca="1">VLOOKUP(CONCATENATE($F3127," ",$G3127),AllocFactorMatrix,(K$4+1),FALSE)*$E3127</f>
        <v>2472.0875492124774</v>
      </c>
      <c r="L3127" s="5">
        <f ca="1">VLOOKUP(CONCATENATE($F3127," ",$G3127),AllocFactorMatrix,(L$4+1),FALSE)*$E3127</f>
        <v>80.200232214802199</v>
      </c>
      <c r="M3127" s="5">
        <f ca="1">VLOOKUP(CONCATENATE($F3127," ",$G3127),AllocFactorMatrix,(M$4+1),FALSE)*$E3127</f>
        <v>6.3256485351519096</v>
      </c>
      <c r="N3127" s="5">
        <f t="shared" ca="1" si="1563"/>
        <v>2558.6134299624314</v>
      </c>
      <c r="O3127" s="5">
        <f ca="1">VLOOKUP(CONCATENATE($F3127," ",$G3127),AllocFactorMatrix,(O$4+1),FALSE)*$E3127</f>
        <v>1827.2431300126341</v>
      </c>
      <c r="P3127" s="5">
        <f ca="1">VLOOKUP(CONCATENATE($F3127," ",$G3127),AllocFactorMatrix,(P$4+1),FALSE)*$E3127</f>
        <v>307.42093407831277</v>
      </c>
      <c r="Q3127" s="5">
        <f ca="1">VLOOKUP(CONCATENATE($F3127," ",$G3127),AllocFactorMatrix,(Q$4+1),FALSE)*$E3127</f>
        <v>99.159416661805594</v>
      </c>
      <c r="R3127" s="5">
        <f ca="1">VLOOKUP(CONCATENATE($F3127," ",$G3127),AllocFactorMatrix,(R$4+1),FALSE)*$E3127</f>
        <v>5.5089426884252291</v>
      </c>
      <c r="S3127" s="5">
        <f t="shared" ca="1" si="1565"/>
        <v>2239.3324234411775</v>
      </c>
      <c r="T3127" s="5">
        <f ca="1">VLOOKUP(CONCATENATE($F3127," ",$G3127),AllocFactorMatrix,(T$4+1),FALSE)*$E3127</f>
        <v>63.154104878687377</v>
      </c>
      <c r="U3127" s="5">
        <f ca="1">VLOOKUP(CONCATENATE($F3127," ",$G3127),AllocFactorMatrix,(U$4+1),FALSE)*$E3127</f>
        <v>960.06507053500752</v>
      </c>
      <c r="V3127" s="5">
        <f ca="1">VLOOKUP(CONCATENATE($F3127," ",$G3127),AllocFactorMatrix,(V$4+1),FALSE)*$E3127</f>
        <v>3478.8595146873013</v>
      </c>
      <c r="W3127" s="5">
        <f ca="1">VLOOKUP(CONCATENATE($F3127," ",$G3127),AllocFactorMatrix,(W$4+1),FALSE)*$E3127</f>
        <v>636.18150436731958</v>
      </c>
      <c r="X3127" s="5">
        <f t="shared" ca="1" si="1566"/>
        <v>5138.2601944683156</v>
      </c>
      <c r="Y3127" s="5">
        <f ca="1">VLOOKUP(CONCATENATE($F3127," ",$G3127),AllocFactorMatrix,(Y$4+1),FALSE)*$E3127</f>
        <v>560.05753832096912</v>
      </c>
      <c r="Z3127" s="5">
        <f ca="1">VLOOKUP(CONCATENATE($F3127," ",$G3127),AllocFactorMatrix,(Z$4+1),FALSE)*$E3127</f>
        <v>8.2106888488188794</v>
      </c>
      <c r="AA3127" s="5">
        <f t="shared" ca="1" si="1564"/>
        <v>568.26822716978802</v>
      </c>
      <c r="AB3127" s="5">
        <f ca="1">VLOOKUP(CONCATENATE($F3127," ",$G3127),AllocFactorMatrix,(AB$4+1),FALSE)*$E3127</f>
        <v>7.5901012901168556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63.959742019873261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27777.057197083537</v>
      </c>
      <c r="I3128" s="5">
        <f ca="1">VLOOKUP(CONCATENATE($F3128," ",$G3128),AllocFactorMatrix,(I$4+1),FALSE)*$E3135</f>
        <v>13682.505900231776</v>
      </c>
      <c r="J3128" s="5">
        <f ca="1">VLOOKUP(CONCATENATE($F3128," ",$G3128),AllocFactorMatrix,(J$4+1),FALSE)*$E3135</f>
        <v>676.37515730664131</v>
      </c>
      <c r="K3128" s="5">
        <f ca="1">VLOOKUP(CONCATENATE($F3128," ",$G3128),AllocFactorMatrix,(K$4+1),FALSE)*$E3135</f>
        <v>2477.5234376228218</v>
      </c>
      <c r="L3128" s="5">
        <f ca="1">VLOOKUP(CONCATENATE($F3128," ",$G3128),AllocFactorMatrix,(L$4+1),FALSE)*$E3135</f>
        <v>77.983641622755812</v>
      </c>
      <c r="M3128" s="5">
        <f ca="1">VLOOKUP(CONCATENATE($F3128," ",$G3128),AllocFactorMatrix,(M$4+1),FALSE)*$E3135</f>
        <v>7.3130563767992367</v>
      </c>
      <c r="N3128" s="5">
        <f t="shared" ref="N3128:N3135" ca="1" si="1568">SUBTOTAL(9,K3128:M3128)</f>
        <v>2562.8201356223767</v>
      </c>
      <c r="O3128" s="5">
        <f ca="1">VLOOKUP(CONCATENATE($F3128," ",$G3128),AllocFactorMatrix,(O$4+1),FALSE)*$E3135</f>
        <v>1883.3032180296348</v>
      </c>
      <c r="P3128" s="5">
        <f ca="1">VLOOKUP(CONCATENATE($F3128," ",$G3128),AllocFactorMatrix,(P$4+1),FALSE)*$E3135</f>
        <v>350.91425757724318</v>
      </c>
      <c r="Q3128" s="5">
        <f ca="1">VLOOKUP(CONCATENATE($F3128," ",$G3128),AllocFactorMatrix,(Q$4+1),FALSE)*$E3135</f>
        <v>158.57161897551163</v>
      </c>
      <c r="R3128" s="5">
        <f ca="1">VLOOKUP(CONCATENATE($F3128," ",$G3128),AllocFactorMatrix,(R$4+1),FALSE)*$E3135</f>
        <v>7.1307884525498801</v>
      </c>
      <c r="S3128" s="5">
        <f t="shared" ca="1" si="1565"/>
        <v>2399.9198830349396</v>
      </c>
      <c r="T3128" s="5">
        <f ca="1">VLOOKUP(CONCATENATE($F3128," ",$G3128),AllocFactorMatrix,(T$4+1),FALSE)*$E3135</f>
        <v>65.788605183320314</v>
      </c>
      <c r="U3128" s="5">
        <f ca="1">VLOOKUP(CONCATENATE($F3128," ",$G3128),AllocFactorMatrix,(U$4+1),FALSE)*$E3135</f>
        <v>1076.6193146412413</v>
      </c>
      <c r="V3128" s="5">
        <f ca="1">VLOOKUP(CONCATENATE($F3128," ",$G3128),AllocFactorMatrix,(V$4+1),FALSE)*$E3135</f>
        <v>5689.9633292066283</v>
      </c>
      <c r="W3128" s="5">
        <f ca="1">VLOOKUP(CONCATENATE($F3128," ",$G3128),AllocFactorMatrix,(W$4+1),FALSE)*$E3135</f>
        <v>1027.5130703007583</v>
      </c>
      <c r="X3128" s="5">
        <f ca="1">SUBTOTAL(9,T3128:W3128)</f>
        <v>7859.8843193319481</v>
      </c>
      <c r="Y3128" s="5">
        <f ca="1">VLOOKUP(CONCATENATE($F3128," ",$G3128),AllocFactorMatrix,(Y$4+1),FALSE)*$E3135</f>
        <v>578.35942983037569</v>
      </c>
      <c r="Z3128" s="5">
        <f ca="1">VLOOKUP(CONCATENATE($F3128," ",$G3128),AllocFactorMatrix,(Z$4+1),FALSE)*$E3135</f>
        <v>9.6872993742907649</v>
      </c>
      <c r="AA3128" s="5">
        <f t="shared" ca="1" si="1564"/>
        <v>588.04672920466646</v>
      </c>
      <c r="AB3128" s="5">
        <f ca="1">VLOOKUP(CONCATENATE($F3128," ",$G3128),AllocFactorMatrix,(AB$4+1),FALSE)*$E3135</f>
        <v>7.5050723511929602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101.49231579945473</v>
      </c>
      <c r="I3129" s="5">
        <f ca="1">VLOOKUP(CONCATENATE($F3129," ",$G3129),AllocFactorMatrix,(I$4+1),FALSE)*$E3135</f>
        <v>49.993388424891528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0.28493804533041922</v>
      </c>
      <c r="M3129" s="5">
        <f ca="1">VLOOKUP(CONCATENATE($F3129," ",$G3129),AllocFactorMatrix,(M$4+1),FALSE)*$E3135</f>
        <v>2.6720578137098491E-2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6.8812474840013635</v>
      </c>
      <c r="P3129" s="5">
        <f ca="1">VLOOKUP(CONCATENATE($F3129," ",$G3129),AllocFactorMatrix,(P$4+1),FALSE)*$E3135</f>
        <v>1.2821768841769241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2.6054604286925145E-2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0.24037959982212406</v>
      </c>
      <c r="U3129" s="5">
        <f ca="1">VLOOKUP(CONCATENATE($F3129," ",$G3129),AllocFactorMatrix,(U$4+1),FALSE)*$E3135</f>
        <v>3.9337711947698368</v>
      </c>
      <c r="V3129" s="5">
        <f ca="1">VLOOKUP(CONCATENATE($F3129," ",$G3129),AllocFactorMatrix,(V$4+1),FALSE)*$E3135</f>
        <v>20.790091297208747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28.718587999616361</v>
      </c>
      <c r="Y3129" s="5">
        <f ca="1">VLOOKUP(CONCATENATE($F3129," ",$G3129),AllocFactorMatrix,(Y$4+1),FALSE)*$E3135</f>
        <v>2.113220183169735</v>
      </c>
      <c r="Z3129" s="5">
        <f ca="1">VLOOKUP(CONCATENATE($F3129," ",$G3129),AllocFactorMatrix,(Z$4+1),FALSE)*$E3135</f>
        <v>3.5395630298900374E-2</v>
      </c>
      <c r="AA3129" s="5">
        <f t="shared" ca="1" si="1564"/>
        <v>2.1486158134686355</v>
      </c>
      <c r="AB3129" s="5">
        <f ca="1">VLOOKUP(CONCATENATE($F3129," ",$G3129),AllocFactorMatrix,(AB$4+1),FALSE)*$E3135</f>
        <v>2.7422169589837182E-2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22.324099717752471</v>
      </c>
      <c r="I3130" s="5">
        <f ca="1">VLOOKUP(CONCATENATE($F3130," ",$G3130),AllocFactorMatrix,(I$4+1),FALSE)*$E3135</f>
        <v>10.868877108445011</v>
      </c>
      <c r="J3130" s="5">
        <f ca="1">VLOOKUP(CONCATENATE($F3130," ",$G3130),AllocFactorMatrix,(J$4+1),FALSE)*$E3135</f>
        <v>0.52454622743286083</v>
      </c>
      <c r="K3130" s="5">
        <f ca="1">VLOOKUP(CONCATENATE($F3130," ",$G3130),AllocFactorMatrix,(K$4+1),FALSE)*$E3135</f>
        <v>1.9082735275119456</v>
      </c>
      <c r="L3130" s="5">
        <f ca="1">VLOOKUP(CONCATENATE($F3130," ",$G3130),AllocFactorMatrix,(L$4+1),FALSE)*$E3135</f>
        <v>5.8944773812244687E-2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1.9745595611630298</v>
      </c>
      <c r="O3130" s="5">
        <f ca="1">VLOOKUP(CONCATENATE($F3130," ",$G3130),AllocFactorMatrix,(O$4+1),FALSE)*$E3135</f>
        <v>1.4417304759975893</v>
      </c>
      <c r="P3130" s="5">
        <f ca="1">VLOOKUP(CONCATENATE($F3130," ",$G3130),AllocFactorMatrix,(P$4+1),FALSE)*$E3135</f>
        <v>0.26801601391711088</v>
      </c>
      <c r="Q3130" s="5">
        <f ca="1">VLOOKUP(CONCATENATE($F3130," ",$G3130),AllocFactorMatrix,(Q$4+1),FALSE)*$E3135</f>
        <v>0.15947272179487276</v>
      </c>
      <c r="R3130" s="5">
        <f ca="1">VLOOKUP(CONCATENATE($F3130," ",$G3130),AllocFactorMatrix,(R$4+1),FALSE)*$E3135</f>
        <v>0</v>
      </c>
      <c r="S3130" s="5">
        <f t="shared" ca="1" si="1565"/>
        <v>1.8692192117095729</v>
      </c>
      <c r="T3130" s="5">
        <f ca="1">VLOOKUP(CONCATENATE($F3130," ",$G3130),AllocFactorMatrix,(T$4+1),FALSE)*$E3135</f>
        <v>5.0342752694154794E-2</v>
      </c>
      <c r="U3130" s="5">
        <f ca="1">VLOOKUP(CONCATENATE($F3130," ",$G3130),AllocFactorMatrix,(U$4+1),FALSE)*$E3135</f>
        <v>0.82413960452916535</v>
      </c>
      <c r="V3130" s="5">
        <f ca="1">VLOOKUP(CONCATENATE($F3130," ",$G3130),AllocFactorMatrix,(V$4+1),FALSE)*$E3135</f>
        <v>5.7415194603886386</v>
      </c>
      <c r="W3130" s="5">
        <f ca="1">VLOOKUP(CONCATENATE($F3130," ",$G3130),AllocFactorMatrix,(W$4+1),FALSE)*$E3135</f>
        <v>0</v>
      </c>
      <c r="X3130" s="5">
        <f t="shared" ca="1" si="1569"/>
        <v>6.6160018176119584</v>
      </c>
      <c r="Y3130" s="5">
        <f ca="1">VLOOKUP(CONCATENATE($F3130," ",$G3130),AllocFactorMatrix,(Y$4+1),FALSE)*$E3135</f>
        <v>0.43391863410129367</v>
      </c>
      <c r="Z3130" s="5">
        <f ca="1">VLOOKUP(CONCATENATE($F3130," ",$G3130),AllocFactorMatrix,(Z$4+1),FALSE)*$E3135</f>
        <v>7.2334354191892301E-3</v>
      </c>
      <c r="AA3130" s="5">
        <f t="shared" ca="1" si="1564"/>
        <v>0.44115206952048291</v>
      </c>
      <c r="AB3130" s="5">
        <f ca="1">VLOOKUP(CONCATENATE($F3130," ",$G3130),AllocFactorMatrix,(AB$4+1),FALSE)*$E3135</f>
        <v>5.7943923614970907E-3</v>
      </c>
      <c r="AC3130" s="5">
        <f ca="1">VLOOKUP(CONCATENATE($F3130," ",$G3130),AllocFactorMatrix,(AC$4+1),FALSE)*$E3135</f>
        <v>1.970217274658051E-2</v>
      </c>
      <c r="AD3130" s="5">
        <f ca="1">VLOOKUP(CONCATENATE($F3130," ",$G3130),AllocFactorMatrix,(AD$4+1),FALSE)*$E3135</f>
        <v>4.2471567614788524E-3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14303.016717858194</v>
      </c>
      <c r="I3131" s="5">
        <f ca="1">VLOOKUP(CONCATENATE($F3131," ",$G3131),AllocFactorMatrix,(I$4+1),FALSE)*$E3135</f>
        <v>9559.3161037506525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1636.160634561176</v>
      </c>
      <c r="L3131" s="5">
        <f ca="1">VLOOKUP(CONCATENATE($F3131," ",$G3131),AllocFactorMatrix,(L$4+1),FALSE)*$E3135</f>
        <v>50.565877261079621</v>
      </c>
      <c r="M3131" s="5">
        <f ca="1">VLOOKUP(CONCATENATE($F3131," ",$G3131),AllocFactorMatrix,(M$4+1),FALSE)*$E3135</f>
        <v>0</v>
      </c>
      <c r="N3131" s="5">
        <f t="shared" ca="1" si="1568"/>
        <v>1686.7265118222556</v>
      </c>
      <c r="O3131" s="5">
        <f ca="1">VLOOKUP(CONCATENATE($F3131," ",$G3131),AllocFactorMatrix,(O$4+1),FALSE)*$E3135</f>
        <v>1226.8344994942699</v>
      </c>
      <c r="P3131" s="5">
        <f ca="1">VLOOKUP(CONCATENATE($F3131," ",$G3131),AllocFactorMatrix,(P$4+1),FALSE)*$E3135</f>
        <v>228.49800808942987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1455.3325075836999</v>
      </c>
      <c r="T3131" s="5">
        <f ca="1">VLOOKUP(CONCATENATE($F3131," ",$G3131),AllocFactorMatrix,(T$4+1),FALSE)*$E3135</f>
        <v>43.735893866339822</v>
      </c>
      <c r="U3131" s="5">
        <f ca="1">VLOOKUP(CONCATENATE($F3131," ",$G3131),AllocFactorMatrix,(U$4+1),FALSE)*$E3135</f>
        <v>705.36100046711476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749.09689433345454</v>
      </c>
      <c r="Y3131" s="5">
        <f ca="1">VLOOKUP(CONCATENATE($F3131," ",$G3131),AllocFactorMatrix,(Y$4+1),FALSE)*$E3135</f>
        <v>369.94698153149074</v>
      </c>
      <c r="Z3131" s="5">
        <f ca="1">VLOOKUP(CONCATENATE($F3131," ",$G3131),AllocFactorMatrix,(Z$4+1),FALSE)*$E3135</f>
        <v>6.172163814106737</v>
      </c>
      <c r="AA3131" s="5">
        <f t="shared" ca="1" si="1564"/>
        <v>376.11914534559747</v>
      </c>
      <c r="AB3131" s="5">
        <f ca="1">VLOOKUP(CONCATENATE($F3131," ",$G3131),AllocFactorMatrix,(AB$4+1),FALSE)*$E3135</f>
        <v>5.0004868836846956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212.78611453781261</v>
      </c>
      <c r="K3132" s="5">
        <f ca="1">VLOOKUP(CONCATENATE($F3132," ",$G3132),AllocFactorMatrix,(K$4+1),FALSE)*$E3135</f>
        <v>642.06438349867972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642.06438349867972</v>
      </c>
      <c r="O3132" s="5">
        <f ca="1">VLOOKUP(CONCATENATE($F3132," ",$G3132),AllocFactorMatrix,(O$4+1),FALSE)*$E3135</f>
        <v>409.12592423277437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409.12592423277437</v>
      </c>
      <c r="T3132" s="5">
        <f ca="1">VLOOKUP(CONCATENATE($F3132," ",$G3132),AllocFactorMatrix,(T$4+1),FALSE)*$E3135</f>
        <v>11.061906699720231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11.061906699720231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1.5659323458769105</v>
      </c>
      <c r="AC3132" s="5">
        <f ca="1">VLOOKUP(CONCATENATE($F3132," ",$G3132),AllocFactorMatrix,(AC$4+1),FALSE)*$E3135</f>
        <v>53.169425959236044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7312.4367010296683</v>
      </c>
      <c r="I3133" s="5">
        <f ca="1">VLOOKUP(CONCATENATE($F3133," ",$G3133),AllocFactorMatrix,(I$4+1),FALSE)*$E3135</f>
        <v>2743.8243349400077</v>
      </c>
      <c r="J3133" s="5">
        <f ca="1">VLOOKUP(CONCATENATE($F3133," ",$G3133),AllocFactorMatrix,(J$4+1),FALSE)*$E3135</f>
        <v>177.81754693374069</v>
      </c>
      <c r="K3133" s="5">
        <f ca="1">VLOOKUP(CONCATENATE($F3133," ",$G3133),AllocFactorMatrix,(K$4+1),FALSE)*$E3135</f>
        <v>596.5971460482175</v>
      </c>
      <c r="L3133" s="5">
        <f ca="1">VLOOKUP(CONCATENATE($F3133," ",$G3133),AllocFactorMatrix,(L$4+1),FALSE)*$E3135</f>
        <v>18.96121171618455</v>
      </c>
      <c r="M3133" s="5">
        <f ca="1">VLOOKUP(CONCATENATE($F3133," ",$G3133),AllocFactorMatrix,(M$4+1),FALSE)*$E3135</f>
        <v>1.7480020596860091</v>
      </c>
      <c r="N3133" s="5">
        <f t="shared" ca="1" si="1568"/>
        <v>617.30635982408796</v>
      </c>
      <c r="O3133" s="5">
        <f ca="1">VLOOKUP(CONCATENATE($F3133," ",$G3133),AllocFactorMatrix,(O$4+1),FALSE)*$E3135</f>
        <v>543.9259425265484</v>
      </c>
      <c r="P3133" s="5">
        <f ca="1">VLOOKUP(CONCATENATE($F3133," ",$G3133),AllocFactorMatrix,(P$4+1),FALSE)*$E3135</f>
        <v>100.8334037032045</v>
      </c>
      <c r="Q3133" s="5">
        <f ca="1">VLOOKUP(CONCATENATE($F3133," ",$G3133),AllocFactorMatrix,(Q$4+1),FALSE)*$E3135</f>
        <v>45.816117718308007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692.69831427778718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365.9942049573757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394.23824219470771</v>
      </c>
      <c r="X3133" s="5">
        <f t="shared" ca="1" si="1569"/>
        <v>2859.0398626968222</v>
      </c>
      <c r="Y3133" s="5">
        <f ca="1">VLOOKUP(CONCATENATE($F3133," ",$G3133),AllocFactorMatrix,(Y$4+1),FALSE)*$E3135</f>
        <v>147.36593364554582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149.76481612123212</v>
      </c>
      <c r="AB3133" s="5">
        <f ca="1">VLOOKUP(CONCATENATE($F3133," ",$G3133),AllocFactorMatrix,(AB$4+1),FALSE)*$E3135</f>
        <v>2.6757604345974029</v>
      </c>
      <c r="AC3133" s="5">
        <f ca="1">VLOOKUP(CONCATENATE($F3133," ",$G3133),AllocFactorMatrix,(AC$4+1),FALSE)*$E3135</f>
        <v>57.859736337519351</v>
      </c>
      <c r="AD3133" s="5">
        <f ca="1">VLOOKUP(CONCATENATE($F3133," ",$G3133),AllocFactorMatrix,(AD$4+1),FALSE)*$E3135</f>
        <v>11.449969463874766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5511.6420476374924</v>
      </c>
      <c r="I3134" s="5">
        <f ca="1">VLOOKUP(CONCATENATE($F3134," ",$G3134),AllocFactorMatrix,(I$4+1),FALSE)*$E3135</f>
        <v>3938.0737124031511</v>
      </c>
      <c r="J3134" s="5">
        <f ca="1">VLOOKUP(CONCATENATE($F3134," ",$G3134),AllocFactorMatrix,(J$4+1),FALSE)*$E3135</f>
        <v>673.93408572082762</v>
      </c>
      <c r="K3134" s="5">
        <f ca="1">VLOOKUP(CONCATENATE($F3134," ",$G3134),AllocFactorMatrix,(K$4+1),FALSE)*$E3135</f>
        <v>194.05669389887066</v>
      </c>
      <c r="L3134" s="5">
        <f ca="1">VLOOKUP(CONCATENATE($F3134," ",$G3134),AllocFactorMatrix,(L$4+1),FALSE)*$E3135</f>
        <v>32.439083049259423</v>
      </c>
      <c r="M3134" s="5">
        <f ca="1">VLOOKUP(CONCATENATE($F3134," ",$G3134),AllocFactorMatrix,(M$4+1),FALSE)*$E3135</f>
        <v>5.1252195608155651</v>
      </c>
      <c r="N3134" s="5">
        <f t="shared" ca="1" si="1568"/>
        <v>231.62099650894564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9.3000990043748661</v>
      </c>
      <c r="Q3134" s="5">
        <f ca="1">VLOOKUP(CONCATENATE($F3134," ",$G3134),AllocFactorMatrix,(Q$4+1),FALSE)*$E3135</f>
        <v>17.78818682301338</v>
      </c>
      <c r="R3134" s="5">
        <f ca="1">VLOOKUP(CONCATENATE($F3134," ",$G3134),AllocFactorMatrix,(R$4+1),FALSE)*$E3135</f>
        <v>3.1046553054541803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5.5366369024034237</v>
      </c>
      <c r="V3134" s="5">
        <f ca="1">VLOOKUP(CONCATENATE($F3134," ",$G3134),AllocFactorMatrix,(V$4+1),FALSE)*$E3135</f>
        <v>26.173155887128846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36.620351749993311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0.15701974508681413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0.28241740661457443</v>
      </c>
      <c r="AC3134" s="5">
        <f ca="1">VLOOKUP(CONCATENATE($F3134," ",$G3134),AllocFactorMatrix,(AC$4+1),FALSE)*$E3135</f>
        <v>434.64946660190282</v>
      </c>
      <c r="AD3134" s="5">
        <f ca="1">VLOOKUP(CONCATENATE($F3134," ",$G3134),AllocFactorMatrix,(AD$4+1),FALSE)*$E3135</f>
        <v>119.98848065562767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60931.000000000007</v>
      </c>
      <c r="I3135" s="5">
        <f ca="1">VLOOKUP(CONCATENATE($F3135," ",$G3135),AllocFactorMatrix,(I$4+1),FALSE)*$E3135</f>
        <v>34398.287105258438</v>
      </c>
      <c r="J3135" s="5">
        <f ca="1">VLOOKUP(CONCATENATE($F3135," ",$G3135),AllocFactorMatrix,(J$4+1),FALSE)*$E3135</f>
        <v>2194.5100087368814</v>
      </c>
      <c r="K3135" s="5">
        <f ca="1">VLOOKUP(CONCATENATE($F3135," ",$G3135),AllocFactorMatrix,(K$4+1),FALSE)*$E3135</f>
        <v>5557.3629892659919</v>
      </c>
      <c r="L3135" s="5">
        <f ca="1">VLOOKUP(CONCATENATE($F3135," ",$G3135),AllocFactorMatrix,(L$4+1),FALSE)*$E3135</f>
        <v>180.2936964684221</v>
      </c>
      <c r="M3135" s="5">
        <f ca="1">VLOOKUP(CONCATENATE($F3135," ",$G3135),AllocFactorMatrix,(M$4+1),FALSE)*$E3135</f>
        <v>14.220339835276748</v>
      </c>
      <c r="N3135" s="5">
        <f t="shared" ca="1" si="1568"/>
        <v>5751.8770255696909</v>
      </c>
      <c r="O3135" s="5">
        <f ca="1">VLOOKUP(CONCATENATE($F3135," ",$G3135),AllocFactorMatrix,(O$4+1),FALSE)*$E3135</f>
        <v>4107.7239947904291</v>
      </c>
      <c r="P3135" s="5">
        <f ca="1">VLOOKUP(CONCATENATE($F3135," ",$G3135),AllocFactorMatrix,(P$4+1),FALSE)*$E3135</f>
        <v>691.09596127234636</v>
      </c>
      <c r="Q3135" s="5">
        <f ca="1">VLOOKUP(CONCATENATE($F3135," ",$G3135),AllocFactorMatrix,(Q$4+1),FALSE)*$E3135</f>
        <v>222.91478809845324</v>
      </c>
      <c r="R3135" s="5">
        <f ca="1">VLOOKUP(CONCATENATE($F3135," ",$G3135),AllocFactorMatrix,(R$4+1),FALSE)*$E3135</f>
        <v>12.384348692017326</v>
      </c>
      <c r="S3135" s="5">
        <f t="shared" ca="1" si="1565"/>
        <v>5034.119092853246</v>
      </c>
      <c r="T3135" s="5">
        <f ca="1">VLOOKUP(CONCATENATE($F3135," ",$G3135),AllocFactorMatrix,(T$4+1),FALSE)*$E3135</f>
        <v>141.97324248683961</v>
      </c>
      <c r="U3135" s="5">
        <f ca="1">VLOOKUP(CONCATENATE($F3135," ",$G3135),AllocFactorMatrix,(U$4+1),FALSE)*$E3135</f>
        <v>2158.2690677674345</v>
      </c>
      <c r="V3135" s="5">
        <f ca="1">VLOOKUP(CONCATENATE($F3135," ",$G3135),AllocFactorMatrix,(V$4+1),FALSE)*$E3135</f>
        <v>7820.6312385408783</v>
      </c>
      <c r="W3135" s="5">
        <f ca="1">VLOOKUP(CONCATENATE($F3135," ",$G3135),AllocFactorMatrix,(W$4+1),FALSE)*$E3135</f>
        <v>1430.1643758340153</v>
      </c>
      <c r="X3135" s="5">
        <f t="shared" ca="1" si="1569"/>
        <v>11551.037924629169</v>
      </c>
      <c r="Y3135" s="5">
        <f ca="1">VLOOKUP(CONCATENATE($F3135," ",$G3135),AllocFactorMatrix,(Y$4+1),FALSE)*$E3135</f>
        <v>1259.0343073876538</v>
      </c>
      <c r="Z3135" s="5">
        <f ca="1">VLOOKUP(CONCATENATE($F3135," ",$G3135),AllocFactorMatrix,(Z$4+1),FALSE)*$E3135</f>
        <v>18.457994474888693</v>
      </c>
      <c r="AA3135" s="5">
        <f t="shared" ca="1" si="1564"/>
        <v>1277.4923018625425</v>
      </c>
      <c r="AB3135" s="5">
        <f ca="1">VLOOKUP(CONCATENATE($F3135," ",$G3135),AllocFactorMatrix,(AB$4+1),FALSE)*$E3135</f>
        <v>17.062885983917877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-401.71738963230717</v>
      </c>
      <c r="I3136" s="5">
        <f ca="1">VLOOKUP(CONCATENATE($F3136," ",$G3136),AllocFactorMatrix,(I$4+1),FALSE)*$E3143</f>
        <v>-197.87915310362163</v>
      </c>
      <c r="J3136" s="5">
        <f ca="1">VLOOKUP(CONCATENATE($F3136," ",$G3136),AllocFactorMatrix,(J$4+1),FALSE)*$E3143</f>
        <v>-9.781873604446961</v>
      </c>
      <c r="K3136" s="5">
        <f ca="1">VLOOKUP(CONCATENATE($F3136," ",$G3136),AllocFactorMatrix,(K$4+1),FALSE)*$E3143</f>
        <v>-35.830442406231512</v>
      </c>
      <c r="L3136" s="5">
        <f ca="1">VLOOKUP(CONCATENATE($F3136," ",$G3136),AllocFactorMatrix,(L$4+1),FALSE)*$E3143</f>
        <v>-1.1278151146264703</v>
      </c>
      <c r="M3136" s="5">
        <f ca="1">VLOOKUP(CONCATENATE($F3136," ",$G3136),AllocFactorMatrix,(M$4+1),FALSE)*$E3143</f>
        <v>-0.10576289263033019</v>
      </c>
      <c r="N3136" s="5">
        <f t="shared" ca="1" si="1563"/>
        <v>-37.064020413488315</v>
      </c>
      <c r="O3136" s="5">
        <f ca="1">VLOOKUP(CONCATENATE($F3136," ",$G3136),AllocFactorMatrix,(O$4+1),FALSE)*$E3143</f>
        <v>-27.236710039695041</v>
      </c>
      <c r="P3136" s="5">
        <f ca="1">VLOOKUP(CONCATENATE($F3136," ",$G3136),AllocFactorMatrix,(P$4+1),FALSE)*$E3143</f>
        <v>-5.0749925932935112</v>
      </c>
      <c r="Q3136" s="5">
        <f ca="1">VLOOKUP(CONCATENATE($F3136," ",$G3136),AllocFactorMatrix,(Q$4+1),FALSE)*$E3143</f>
        <v>-2.293294656544814</v>
      </c>
      <c r="R3136" s="5">
        <f ca="1">VLOOKUP(CONCATENATE($F3136," ",$G3136),AllocFactorMatrix,(R$4+1),FALSE)*$E3143</f>
        <v>-0.10312689723947077</v>
      </c>
      <c r="S3136" s="5">
        <f t="shared" ca="1" si="1565"/>
        <v>-34.708124186772835</v>
      </c>
      <c r="T3136" s="5">
        <f ca="1">VLOOKUP(CONCATENATE($F3136," ",$G3136),AllocFactorMatrix,(T$4+1),FALSE)*$E3143</f>
        <v>-0.95144804412789896</v>
      </c>
      <c r="U3136" s="5">
        <f ca="1">VLOOKUP(CONCATENATE($F3136," ",$G3136),AllocFactorMatrix,(U$4+1),FALSE)*$E3143</f>
        <v>-15.570285132681843</v>
      </c>
      <c r="V3136" s="5">
        <f ca="1">VLOOKUP(CONCATENATE($F3136," ",$G3136),AllocFactorMatrix,(V$4+1),FALSE)*$E3143</f>
        <v>-82.289394427010507</v>
      </c>
      <c r="W3136" s="5">
        <f ca="1">VLOOKUP(CONCATENATE($F3136," ",$G3136),AllocFactorMatrix,(W$4+1),FALSE)*$E3143</f>
        <v>-14.860100747376391</v>
      </c>
      <c r="X3136" s="5">
        <f ca="1">SUBTOTAL(9,T3136:W3136)</f>
        <v>-113.67122835119665</v>
      </c>
      <c r="Y3136" s="5">
        <f ca="1">VLOOKUP(CONCATENATE($F3136," ",$G3136),AllocFactorMatrix,(Y$4+1),FALSE)*$E3143</f>
        <v>-8.3643504339647006</v>
      </c>
      <c r="Z3136" s="5">
        <f ca="1">VLOOKUP(CONCATENATE($F3136," ",$G3136),AllocFactorMatrix,(Z$4+1),FALSE)*$E3143</f>
        <v>-0.14009967253245834</v>
      </c>
      <c r="AA3136" s="5">
        <f t="shared" ca="1" si="1564"/>
        <v>-8.504450106497158</v>
      </c>
      <c r="AB3136" s="5">
        <f ca="1">VLOOKUP(CONCATENATE($F3136," ",$G3136),AllocFactorMatrix,(AB$4+1),FALSE)*$E3143</f>
        <v>-0.10853986628358131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-212.91906120982486</v>
      </c>
      <c r="I3137" s="5">
        <f ca="1">VLOOKUP(CONCATENATE($F3137," ",$G3137),AllocFactorMatrix,(I$4+1),FALSE)*$E3143</f>
        <v>-104.88030789601133</v>
      </c>
      <c r="J3137" s="5">
        <f ca="1">VLOOKUP(CONCATENATE($F3137," ",$G3137),AllocFactorMatrix,(J$4+1),FALSE)*$E3143</f>
        <v>-5.1846083801310101</v>
      </c>
      <c r="K3137" s="5">
        <f ca="1">VLOOKUP(CONCATENATE($F3137," ",$G3137),AllocFactorMatrix,(K$4+1),FALSE)*$E3143</f>
        <v>-18.990923362442281</v>
      </c>
      <c r="L3137" s="5">
        <f ca="1">VLOOKUP(CONCATENATE($F3137," ",$G3137),AllocFactorMatrix,(L$4+1),FALSE)*$E3143</f>
        <v>-0.59776684211832043</v>
      </c>
      <c r="M3137" s="5">
        <f ca="1">VLOOKUP(CONCATENATE($F3137," ",$G3137),AllocFactorMatrix,(M$4+1),FALSE)*$E3143</f>
        <v>-5.6056661700149578E-2</v>
      </c>
      <c r="N3137" s="5">
        <f t="shared" ca="1" si="1563"/>
        <v>-19.644746866260753</v>
      </c>
      <c r="O3137" s="5">
        <f ca="1">VLOOKUP(CONCATENATE($F3137," ",$G3137),AllocFactorMatrix,(O$4+1),FALSE)*$E3143</f>
        <v>-14.436055997984342</v>
      </c>
      <c r="P3137" s="5">
        <f ca="1">VLOOKUP(CONCATENATE($F3137," ",$G3137),AllocFactorMatrix,(P$4+1),FALSE)*$E3143</f>
        <v>-2.6898578117315517</v>
      </c>
      <c r="Q3137" s="5">
        <f ca="1">VLOOKUP(CONCATENATE($F3137," ",$G3137),AllocFactorMatrix,(Q$4+1),FALSE)*$E3143</f>
        <v>-1.2154966599677428</v>
      </c>
      <c r="R3137" s="5">
        <f ca="1">VLOOKUP(CONCATENATE($F3137," ",$G3137),AllocFactorMatrix,(R$4+1),FALSE)*$E3143</f>
        <v>-5.4659526105673741E-2</v>
      </c>
      <c r="S3137" s="5">
        <f t="shared" ca="1" si="1565"/>
        <v>-18.396069995789311</v>
      </c>
      <c r="T3137" s="5">
        <f ca="1">VLOOKUP(CONCATENATE($F3137," ",$G3137),AllocFactorMatrix,(T$4+1),FALSE)*$E3143</f>
        <v>-0.5042884116394849</v>
      </c>
      <c r="U3137" s="5">
        <f ca="1">VLOOKUP(CONCATENATE($F3137," ",$G3137),AllocFactorMatrix,(U$4+1),FALSE)*$E3143</f>
        <v>-8.2525939348912214</v>
      </c>
      <c r="V3137" s="5">
        <f ca="1">VLOOKUP(CONCATENATE($F3137," ",$G3137),AllocFactorMatrix,(V$4+1),FALSE)*$E3143</f>
        <v>-43.61519083094975</v>
      </c>
      <c r="W3137" s="5">
        <f ca="1">VLOOKUP(CONCATENATE($F3137," ",$G3137),AllocFactorMatrix,(W$4+1),FALSE)*$E3143</f>
        <v>-7.8761805743854243</v>
      </c>
      <c r="X3137" s="5">
        <f t="shared" ref="X3137:X3143" ca="1" si="1570">SUBTOTAL(9,T3137:W3137)</f>
        <v>-60.248253751865882</v>
      </c>
      <c r="Y3137" s="5">
        <f ca="1">VLOOKUP(CONCATENATE($F3137," ",$G3137),AllocFactorMatrix,(Y$4+1),FALSE)*$E3143</f>
        <v>-4.4332898898398314</v>
      </c>
      <c r="Z3137" s="5">
        <f ca="1">VLOOKUP(CONCATENATE($F3137," ",$G3137),AllocFactorMatrix,(Z$4+1),FALSE)*$E3143</f>
        <v>-7.4255911049104159E-2</v>
      </c>
      <c r="AA3137" s="5">
        <f t="shared" ca="1" si="1564"/>
        <v>-4.507545800888936</v>
      </c>
      <c r="AB3137" s="5">
        <f ca="1">VLOOKUP(CONCATENATE($F3137," ",$G3137),AllocFactorMatrix,(AB$4+1),FALSE)*$E3143</f>
        <v>-5.7528518877644021E-2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-46.771925620147783</v>
      </c>
      <c r="I3138" s="5">
        <f ca="1">VLOOKUP(CONCATENATE($F3138," ",$G3138),AllocFactorMatrix,(I$4+1),FALSE)*$E3143</f>
        <v>-22.771727331358516</v>
      </c>
      <c r="J3138" s="5">
        <f ca="1">VLOOKUP(CONCATENATE($F3138," ",$G3138),AllocFactorMatrix,(J$4+1),FALSE)*$E3143</f>
        <v>-1.0989933499673916</v>
      </c>
      <c r="K3138" s="5">
        <f ca="1">VLOOKUP(CONCATENATE($F3138," ",$G3138),AllocFactorMatrix,(K$4+1),FALSE)*$E3143</f>
        <v>-3.9980840714803785</v>
      </c>
      <c r="L3138" s="5">
        <f ca="1">VLOOKUP(CONCATENATE($F3138," ",$G3138),AllocFactorMatrix,(L$4+1),FALSE)*$E3143</f>
        <v>-0.12349705525864348</v>
      </c>
      <c r="M3138" s="5">
        <f ca="1">VLOOKUP(CONCATENATE($F3138," ",$G3138),AllocFactorMatrix,(M$4+1),FALSE)*$E3143</f>
        <v>-1.5380905097253933E-2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-3.0206150053180472</v>
      </c>
      <c r="P3138" s="5">
        <f ca="1">VLOOKUP(CONCATENATE($F3138," ",$G3138),AllocFactorMatrix,(P$4+1),FALSE)*$E3143</f>
        <v>-0.56152880637650449</v>
      </c>
      <c r="Q3138" s="5">
        <f ca="1">VLOOKUP(CONCATENATE($F3138," ",$G3138),AllocFactorMatrix,(Q$4+1),FALSE)*$E3143</f>
        <v>-0.33411633062635526</v>
      </c>
      <c r="R3138" s="5">
        <f ca="1">VLOOKUP(CONCATENATE($F3138," ",$G3138),AllocFactorMatrix,(R$4+1),FALSE)*$E3143</f>
        <v>0</v>
      </c>
      <c r="S3138" s="5">
        <f t="shared" ca="1" si="1565"/>
        <v>-3.9162601423209074</v>
      </c>
      <c r="T3138" s="5">
        <f ca="1">VLOOKUP(CONCATENATE($F3138," ",$G3138),AllocFactorMatrix,(T$4+1),FALSE)*$E3143</f>
        <v>-0.10547468942956144</v>
      </c>
      <c r="U3138" s="5">
        <f ca="1">VLOOKUP(CONCATENATE($F3138," ",$G3138),AllocFactorMatrix,(U$4+1),FALSE)*$E3143</f>
        <v>-1.7266808861726808</v>
      </c>
      <c r="V3138" s="5">
        <f ca="1">VLOOKUP(CONCATENATE($F3138," ",$G3138),AllocFactorMatrix,(V$4+1),FALSE)*$E3143</f>
        <v>-12.029238560262286</v>
      </c>
      <c r="W3138" s="5">
        <f ca="1">VLOOKUP(CONCATENATE($F3138," ",$G3138),AllocFactorMatrix,(W$4+1),FALSE)*$E3143</f>
        <v>0</v>
      </c>
      <c r="X3138" s="5">
        <f t="shared" ca="1" si="1570"/>
        <v>-13.861394135864527</v>
      </c>
      <c r="Y3138" s="5">
        <f ca="1">VLOOKUP(CONCATENATE($F3138," ",$G3138),AllocFactorMatrix,(Y$4+1),FALSE)*$E3143</f>
        <v>-0.9091166199747247</v>
      </c>
      <c r="Z3138" s="5">
        <f ca="1">VLOOKUP(CONCATENATE($F3138," ",$G3138),AllocFactorMatrix,(Z$4+1),FALSE)*$E3143</f>
        <v>-1.515499875389925E-2</v>
      </c>
      <c r="AA3138" s="5">
        <f t="shared" ca="1" si="1564"/>
        <v>-0.92427161872862396</v>
      </c>
      <c r="AB3138" s="5">
        <f ca="1">VLOOKUP(CONCATENATE($F3138," ",$G3138),AllocFactorMatrix,(AB$4+1),FALSE)*$E3143</f>
        <v>-1.2140014243458123E-2</v>
      </c>
      <c r="AC3138" s="5">
        <f ca="1">VLOOKUP(CONCATENATE($F3138," ",$G3138),AllocFactorMatrix,(AC$4+1),FALSE)*$E3143</f>
        <v>-4.127864370385196E-2</v>
      </c>
      <c r="AD3138" s="5">
        <f ca="1">VLOOKUP(CONCATENATE($F3138," ",$G3138),AllocFactorMatrix,(AD$4+1),FALSE)*$E3143</f>
        <v>-8.8983521242305217E-3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-214.60443827593684</v>
      </c>
      <c r="I3139" s="5">
        <f ca="1">VLOOKUP(CONCATENATE($F3139," ",$G3139),AllocFactorMatrix,(I$4+1),FALSE)*$E3143</f>
        <v>-143.42929909227735</v>
      </c>
      <c r="J3139" s="5">
        <f ca="1">VLOOKUP(CONCATENATE($F3139," ",$G3139),AllocFactorMatrix,(J$4+1),FALSE)*$E3143</f>
        <v>-6.7608827317265989</v>
      </c>
      <c r="K3139" s="5">
        <f ca="1">VLOOKUP(CONCATENATE($F3139," ",$G3139),AllocFactorMatrix,(K$4+1),FALSE)*$E3143</f>
        <v>-24.549180136998483</v>
      </c>
      <c r="L3139" s="5">
        <f ca="1">VLOOKUP(CONCATENATE($F3139," ",$G3139),AllocFactorMatrix,(L$4+1),FALSE)*$E3143</f>
        <v>-0.75869740626080595</v>
      </c>
      <c r="M3139" s="5">
        <f ca="1">VLOOKUP(CONCATENATE($F3139," ",$G3139),AllocFactorMatrix,(M$4+1),FALSE)*$E3143</f>
        <v>0</v>
      </c>
      <c r="N3139" s="5">
        <f t="shared" ca="1" si="1563"/>
        <v>-25.307877543259288</v>
      </c>
      <c r="O3139" s="5">
        <f ca="1">VLOOKUP(CONCATENATE($F3139," ",$G3139),AllocFactorMatrix,(O$4+1),FALSE)*$E3143</f>
        <v>-18.407594272946739</v>
      </c>
      <c r="P3139" s="5">
        <f ca="1">VLOOKUP(CONCATENATE($F3139," ",$G3139),AllocFactorMatrix,(P$4+1),FALSE)*$E3143</f>
        <v>-3.428415672057298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-21.836009945004037</v>
      </c>
      <c r="T3139" s="5">
        <f ca="1">VLOOKUP(CONCATENATE($F3139," ",$G3139),AllocFactorMatrix,(T$4+1),FALSE)*$E3143</f>
        <v>-0.65621939209250568</v>
      </c>
      <c r="U3139" s="5">
        <f ca="1">VLOOKUP(CONCATENATE($F3139," ",$G3139),AllocFactorMatrix,(U$4+1),FALSE)*$E3143</f>
        <v>-10.583333870958757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-11.239553263051263</v>
      </c>
      <c r="Y3139" s="5">
        <f ca="1">VLOOKUP(CONCATENATE($F3139," ",$G3139),AllocFactorMatrix,(Y$4+1),FALSE)*$E3143</f>
        <v>-5.550735605609538</v>
      </c>
      <c r="Z3139" s="5">
        <f ca="1">VLOOKUP(CONCATENATE($F3139," ",$G3139),AllocFactorMatrix,(Z$4+1),FALSE)*$E3143</f>
        <v>-9.2607998326648677E-2</v>
      </c>
      <c r="AA3139" s="5">
        <f t="shared" ca="1" si="1564"/>
        <v>-5.6433436039361871</v>
      </c>
      <c r="AB3139" s="5">
        <f ca="1">VLOOKUP(CONCATENATE($F3139," ",$G3139),AllocFactorMatrix,(AB$4+1),FALSE)*$E3143</f>
        <v>-7.5027995838072362E-2</v>
      </c>
      <c r="AC3139" s="5">
        <f ca="1">VLOOKUP(CONCATENATE($F3139," ",$G3139),AllocFactorMatrix,(AC$4+1),FALSE)*$E3143</f>
        <v>-0.25703549013376137</v>
      </c>
      <c r="AD3139" s="5">
        <f ca="1">VLOOKUP(CONCATENATE($F3139," ",$G3139),AllocFactorMatrix,(AD$4+1),FALSE)*$E3143</f>
        <v>-5.5408610710263151E-2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-110.43228655627325</v>
      </c>
      <c r="I3140" s="5">
        <f ca="1">VLOOKUP(CONCATENATE($F3140," ",$G3140),AllocFactorMatrix,(I$4+1),FALSE)*$E3143</f>
        <v>-82.570380962052027</v>
      </c>
      <c r="J3140" s="5">
        <f ca="1">VLOOKUP(CONCATENATE($F3140," ",$G3140),AllocFactorMatrix,(J$4+1),FALSE)*$E3143</f>
        <v>-3.9807443821346147</v>
      </c>
      <c r="K3140" s="5">
        <f ca="1">VLOOKUP(CONCATENATE($F3140," ",$G3140),AllocFactorMatrix,(K$4+1),FALSE)*$E3143</f>
        <v>-12.011564726075708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-12.011564726075708</v>
      </c>
      <c r="O3140" s="5">
        <f ca="1">VLOOKUP(CONCATENATE($F3140," ",$G3140),AllocFactorMatrix,(O$4+1),FALSE)*$E3143</f>
        <v>-7.65381579532455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-7.65381579532455</v>
      </c>
      <c r="T3140" s="5">
        <f ca="1">VLOOKUP(CONCATENATE($F3140," ",$G3140),AllocFactorMatrix,(T$4+1),FALSE)*$E3143</f>
        <v>-0.20694312242250901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-0.20694312242250901</v>
      </c>
      <c r="Y3140" s="5">
        <f ca="1">VLOOKUP(CONCATENATE($F3140," ",$G3140),AllocFactorMatrix,(Y$4+1),FALSE)*$E3143</f>
        <v>-2.8230647441035055</v>
      </c>
      <c r="Z3140" s="5">
        <f ca="1">VLOOKUP(CONCATENATE($F3140," ",$G3140),AllocFactorMatrix,(Z$4+1),FALSE)*$E3143</f>
        <v>0</v>
      </c>
      <c r="AA3140" s="5">
        <f t="shared" ca="1" si="1564"/>
        <v>-2.8230647441035055</v>
      </c>
      <c r="AB3140" s="5">
        <f ca="1">VLOOKUP(CONCATENATE($F3140," ",$G3140),AllocFactorMatrix,(AB$4+1),FALSE)*$E3143</f>
        <v>-2.9295033664166425E-2</v>
      </c>
      <c r="AC3140" s="5">
        <f ca="1">VLOOKUP(CONCATENATE($F3140," ",$G3140),AllocFactorMatrix,(AC$4+1),FALSE)*$E3143</f>
        <v>-0.99467906610485113</v>
      </c>
      <c r="AD3140" s="5">
        <f ca="1">VLOOKUP(CONCATENATE($F3140," ",$G3140),AllocFactorMatrix,(AD$4+1),FALSE)*$E3143</f>
        <v>-0.16179872439131918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-3.39434404589593</v>
      </c>
      <c r="I3141" s="5">
        <f ca="1">VLOOKUP(CONCATENATE($F3141," ",$G3141),AllocFactorMatrix,(I$4+1),FALSE)*$E3143</f>
        <v>-1.2736498345314273</v>
      </c>
      <c r="J3141" s="5">
        <f ca="1">VLOOKUP(CONCATENATE($F3141," ",$G3141),AllocFactorMatrix,(J$4+1),FALSE)*$E3143</f>
        <v>-8.2540739341425418E-2</v>
      </c>
      <c r="K3141" s="5">
        <f ca="1">VLOOKUP(CONCATENATE($F3141," ",$G3141),AllocFactorMatrix,(K$4+1),FALSE)*$E3143</f>
        <v>-0.27693312821458294</v>
      </c>
      <c r="L3141" s="5">
        <f ca="1">VLOOKUP(CONCATENATE($F3141," ",$G3141),AllocFactorMatrix,(L$4+1),FALSE)*$E3143</f>
        <v>-8.8015635174989587E-3</v>
      </c>
      <c r="M3141" s="5">
        <f ca="1">VLOOKUP(CONCATENATE($F3141," ",$G3141),AllocFactorMatrix,(M$4+1),FALSE)*$E3143</f>
        <v>-8.1140126418783915E-4</v>
      </c>
      <c r="N3141" s="5">
        <f t="shared" ca="1" si="1563"/>
        <v>-0.28654609299626971</v>
      </c>
      <c r="O3141" s="5">
        <f ca="1">VLOOKUP(CONCATENATE($F3141," ",$G3141),AllocFactorMatrix,(O$4+1),FALSE)*$E3143</f>
        <v>-0.25248379711284835</v>
      </c>
      <c r="P3141" s="5">
        <f ca="1">VLOOKUP(CONCATENATE($F3141," ",$G3141),AllocFactorMatrix,(P$4+1),FALSE)*$E3143</f>
        <v>-4.6805637775872766E-2</v>
      </c>
      <c r="Q3141" s="5">
        <f ca="1">VLOOKUP(CONCATENATE($F3141," ",$G3141),AllocFactorMatrix,(Q$4+1),FALSE)*$E3143</f>
        <v>-2.1267283771674566E-2</v>
      </c>
      <c r="R3141" s="5">
        <f ca="1">VLOOKUP(CONCATENATE($F3141," ",$G3141),AllocFactorMatrix,(R$4+1),FALSE)*$E3143</f>
        <v>-9.8540126521986485E-4</v>
      </c>
      <c r="S3141" s="5">
        <f t="shared" ca="1" si="1565"/>
        <v>-0.32154211992561554</v>
      </c>
      <c r="T3141" s="5">
        <f ca="1">VLOOKUP(CONCATENATE($F3141," ",$G3141),AllocFactorMatrix,(T$4+1),FALSE)*$E3143</f>
        <v>-9.6756575612023457E-3</v>
      </c>
      <c r="U3141" s="5">
        <f ca="1">VLOOKUP(CONCATENATE($F3141," ",$G3141),AllocFactorMatrix,(U$4+1),FALSE)*$E3143</f>
        <v>-0.16989005186937919</v>
      </c>
      <c r="V3141" s="5">
        <f ca="1">VLOOKUP(CONCATENATE($F3141," ",$G3141),AllocFactorMatrix,(V$4+1),FALSE)*$E3143</f>
        <v>-0.96456517975549694</v>
      </c>
      <c r="W3141" s="5">
        <f ca="1">VLOOKUP(CONCATENATE($F3141," ",$G3141),AllocFactorMatrix,(W$4+1),FALSE)*$E3143</f>
        <v>-0.18300058992232415</v>
      </c>
      <c r="X3141" s="5">
        <f t="shared" ca="1" si="1570"/>
        <v>-1.3271314791084026</v>
      </c>
      <c r="Y3141" s="5">
        <f ca="1">VLOOKUP(CONCATENATE($F3141," ",$G3141),AllocFactorMatrix,(Y$4+1),FALSE)*$E3143</f>
        <v>-6.8405471375529062E-2</v>
      </c>
      <c r="Z3141" s="5">
        <f ca="1">VLOOKUP(CONCATENATE($F3141," ",$G3141),AllocFactorMatrix,(Z$4+1),FALSE)*$E3143</f>
        <v>-1.1135320251050198E-3</v>
      </c>
      <c r="AA3141" s="5">
        <f t="shared" ca="1" si="1564"/>
        <v>-6.9519003400634077E-2</v>
      </c>
      <c r="AB3141" s="5">
        <f ca="1">VLOOKUP(CONCATENATE($F3141," ",$G3141),AllocFactorMatrix,(AB$4+1),FALSE)*$E3143</f>
        <v>-1.2420554010594981E-3</v>
      </c>
      <c r="AC3141" s="5">
        <f ca="1">VLOOKUP(CONCATENATE($F3141," ",$G3141),AllocFactorMatrix,(AC$4+1),FALSE)*$E3143</f>
        <v>-2.6857784834802403E-2</v>
      </c>
      <c r="AD3141" s="5">
        <f ca="1">VLOOKUP(CONCATENATE($F3141," ",$G3141),AllocFactorMatrix,(AD$4+1),FALSE)*$E3143</f>
        <v>-5.3149363562929571E-3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-53.160554659614228</v>
      </c>
      <c r="I3142" s="5">
        <f ca="1">VLOOKUP(CONCATENATE($F3142," ",$G3142),AllocFactorMatrix,(I$4+1),FALSE)*$E3143</f>
        <v>-24.859930262000123</v>
      </c>
      <c r="J3142" s="5">
        <f ca="1">VLOOKUP(CONCATENATE($F3142," ",$G3142),AllocFactorMatrix,(J$4+1),FALSE)*$E3143</f>
        <v>-6.5128901219551327</v>
      </c>
      <c r="K3142" s="5">
        <f ca="1">VLOOKUP(CONCATENATE($F3142," ",$G3142),AllocFactorMatrix,(K$4+1),FALSE)*$E3143</f>
        <v>-1.8488228252601642</v>
      </c>
      <c r="L3142" s="5">
        <f ca="1">VLOOKUP(CONCATENATE($F3142," ",$G3142),AllocFactorMatrix,(L$4+1),FALSE)*$E3143</f>
        <v>-0.59678978529415783</v>
      </c>
      <c r="M3142" s="5">
        <f ca="1">VLOOKUP(CONCATENATE($F3142," ",$G3142),AllocFactorMatrix,(M$4+1),FALSE)*$E3143</f>
        <v>-9.687100070176996E-2</v>
      </c>
      <c r="N3142" s="5">
        <f t="shared" ca="1" si="1563"/>
        <v>-2.5424836112560918</v>
      </c>
      <c r="O3142" s="5">
        <f ca="1">VLOOKUP(CONCATENATE($F3142," ",$G3142),AllocFactorMatrix,(O$4+1),FALSE)*$E3143</f>
        <v>-0.52466898740283563</v>
      </c>
      <c r="P3142" s="5">
        <f ca="1">VLOOKUP(CONCATENATE($F3142," ",$G3142),AllocFactorMatrix,(P$4+1),FALSE)*$E3143</f>
        <v>-0.15536100456175364</v>
      </c>
      <c r="Q3142" s="5">
        <f ca="1">VLOOKUP(CONCATENATE($F3142," ",$G3142),AllocFactorMatrix,(Q$4+1),FALSE)*$E3143</f>
        <v>-0.33748091540828967</v>
      </c>
      <c r="R3142" s="5">
        <f ca="1">VLOOKUP(CONCATENATE($F3142," ",$G3142),AllocFactorMatrix,(R$4+1),FALSE)*$E3143</f>
        <v>-5.9303477244450037E-2</v>
      </c>
      <c r="S3142" s="5">
        <f t="shared" ca="1" si="1565"/>
        <v>-1.076814384617329</v>
      </c>
      <c r="T3142" s="5">
        <f ca="1">VLOOKUP(CONCATENATE($F3142," ",$G3142),AllocFactorMatrix,(T$4+1),FALSE)*$E3143</f>
        <v>-3.6111179112648128E-3</v>
      </c>
      <c r="U3142" s="5">
        <f ca="1">VLOOKUP(CONCATENATE($F3142," ",$G3142),AllocFactorMatrix,(U$4+1),FALSE)*$E3143</f>
        <v>-9.2172431401749508E-2</v>
      </c>
      <c r="V3142" s="5">
        <f ca="1">VLOOKUP(CONCATENATE($F3142," ",$G3142),AllocFactorMatrix,(V$4+1),FALSE)*$E3143</f>
        <v>-0.49630165437927193</v>
      </c>
      <c r="W3142" s="5">
        <f ca="1">VLOOKUP(CONCATENATE($F3142," ",$G3142),AllocFactorMatrix,(W$4+1),FALSE)*$E3143</f>
        <v>-8.8956198866934746E-2</v>
      </c>
      <c r="X3142" s="5">
        <f t="shared" ca="1" si="1570"/>
        <v>-0.68104140255922097</v>
      </c>
      <c r="Y3142" s="5">
        <f ca="1">VLOOKUP(CONCATENATE($F3142," ",$G3142),AllocFactorMatrix,(Y$4+1),FALSE)*$E3143</f>
        <v>-0.14524167538374499</v>
      </c>
      <c r="Z3142" s="5">
        <f ca="1">VLOOKUP(CONCATENATE($F3142," ",$G3142),AllocFactorMatrix,(Z$4+1),FALSE)*$E3143</f>
        <v>-2.6329245020988838E-3</v>
      </c>
      <c r="AA3142" s="5">
        <f t="shared" ca="1" si="1564"/>
        <v>-0.14787459988584387</v>
      </c>
      <c r="AB3142" s="5">
        <f ca="1">VLOOKUP(CONCATENATE($F3142," ",$G3142),AllocFactorMatrix,(AB$4+1),FALSE)*$E3143</f>
        <v>-2.7264220015109347E-3</v>
      </c>
      <c r="AC3142" s="5">
        <f ca="1">VLOOKUP(CONCATENATE($F3142," ",$G3142),AllocFactorMatrix,(AC$4+1),FALSE)*$E3143</f>
        <v>-15.445508958306599</v>
      </c>
      <c r="AD3142" s="5">
        <f ca="1">VLOOKUP(CONCATENATE($F3142," ",$G3142),AllocFactorMatrix,(AD$4+1),FALSE)*$E3143</f>
        <v>-1.8912848970323823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</v>
      </c>
      <c r="I3143" s="5">
        <f ca="1">VLOOKUP(CONCATENATE($F3143," ",$G3143),AllocFactorMatrix,(I$4+1),FALSE)*$E3143</f>
        <v>-577.66444848185245</v>
      </c>
      <c r="J3143" s="5">
        <f ca="1">VLOOKUP(CONCATENATE($F3143," ",$G3143),AllocFactorMatrix,(J$4+1),FALSE)*$E3143</f>
        <v>-33.402533309703138</v>
      </c>
      <c r="K3143" s="5">
        <f ca="1">VLOOKUP(CONCATENATE($F3143," ",$G3143),AllocFactorMatrix,(K$4+1),FALSE)*$E3143</f>
        <v>-97.505950656703121</v>
      </c>
      <c r="L3143" s="5">
        <f ca="1">VLOOKUP(CONCATENATE($F3143," ",$G3143),AllocFactorMatrix,(L$4+1),FALSE)*$E3143</f>
        <v>-3.2133677670758969</v>
      </c>
      <c r="M3143" s="5">
        <f ca="1">VLOOKUP(CONCATENATE($F3143," ",$G3143),AllocFactorMatrix,(M$4+1),FALSE)*$E3143</f>
        <v>-0.2748828613936915</v>
      </c>
      <c r="N3143" s="5">
        <f t="shared" ca="1" si="1563"/>
        <v>-100.99420128517271</v>
      </c>
      <c r="O3143" s="5">
        <f ca="1">VLOOKUP(CONCATENATE($F3143," ",$G3143),AllocFactorMatrix,(O$4+1),FALSE)*$E3143</f>
        <v>-71.531943895784408</v>
      </c>
      <c r="P3143" s="5">
        <f ca="1">VLOOKUP(CONCATENATE($F3143," ",$G3143),AllocFactorMatrix,(P$4+1),FALSE)*$E3143</f>
        <v>-11.956961525796491</v>
      </c>
      <c r="Q3143" s="5">
        <f ca="1">VLOOKUP(CONCATENATE($F3143," ",$G3143),AllocFactorMatrix,(Q$4+1),FALSE)*$E3143</f>
        <v>-4.201655846318876</v>
      </c>
      <c r="R3143" s="5">
        <f ca="1">VLOOKUP(CONCATENATE($F3143," ",$G3143),AllocFactorMatrix,(R$4+1),FALSE)*$E3143</f>
        <v>-0.21807530185481441</v>
      </c>
      <c r="S3143" s="5">
        <f t="shared" ca="1" si="1565"/>
        <v>-87.908636569754577</v>
      </c>
      <c r="T3143" s="5">
        <f ca="1">VLOOKUP(CONCATENATE($F3143," ",$G3143),AllocFactorMatrix,(T$4+1),FALSE)*$E3143</f>
        <v>-2.4376604351844269</v>
      </c>
      <c r="U3143" s="5">
        <f ca="1">VLOOKUP(CONCATENATE($F3143," ",$G3143),AllocFactorMatrix,(U$4+1),FALSE)*$E3143</f>
        <v>-36.394956307975626</v>
      </c>
      <c r="V3143" s="5">
        <f ca="1">VLOOKUP(CONCATENATE($F3143," ",$G3143),AllocFactorMatrix,(V$4+1),FALSE)*$E3143</f>
        <v>-139.39469065235733</v>
      </c>
      <c r="W3143" s="5">
        <f ca="1">VLOOKUP(CONCATENATE($F3143," ",$G3143),AllocFactorMatrix,(W$4+1),FALSE)*$E3143</f>
        <v>-23.008238110551076</v>
      </c>
      <c r="X3143" s="5">
        <f t="shared" ca="1" si="1570"/>
        <v>-201.23554550606846</v>
      </c>
      <c r="Y3143" s="5">
        <f ca="1">VLOOKUP(CONCATENATE($F3143," ",$G3143),AllocFactorMatrix,(Y$4+1),FALSE)*$E3143</f>
        <v>-22.294204440251573</v>
      </c>
      <c r="Z3143" s="5">
        <f ca="1">VLOOKUP(CONCATENATE($F3143," ",$G3143),AllocFactorMatrix,(Z$4+1),FALSE)*$E3143</f>
        <v>-0.32586503718931431</v>
      </c>
      <c r="AA3143" s="5">
        <f t="shared" ca="1" si="1564"/>
        <v>-22.620069477440886</v>
      </c>
      <c r="AB3143" s="5">
        <f ca="1">VLOOKUP(CONCATENATE($F3143," ",$G3143),AllocFactorMatrix,(AB$4+1),FALSE)*$E3143</f>
        <v>-0.28649990630949262</v>
      </c>
      <c r="AC3143" s="5">
        <f ca="1">VLOOKUP(CONCATENATE($F3143," ",$G3143),AllocFactorMatrix,(AC$4+1),FALSE)*$E3143</f>
        <v>-16.765359943083865</v>
      </c>
      <c r="AD3143" s="5">
        <f ca="1">VLOOKUP(CONCATENATE($F3143," ",$G3143),AllocFactorMatrix,(AD$4+1),FALSE)*$E3143</f>
        <v>-2.1227055206144883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-106873.77249276305</v>
      </c>
      <c r="I3144" s="5">
        <f ca="1">VLOOKUP(CONCATENATE($F3144," ",$G3144),AllocFactorMatrix,(I$4+1),FALSE)*$E3151</f>
        <v>-52644.202455895625</v>
      </c>
      <c r="J3144" s="5">
        <f ca="1">VLOOKUP(CONCATENATE($F3144," ",$G3144),AllocFactorMatrix,(J$4+1),FALSE)*$E3151</f>
        <v>-2602.3910369215259</v>
      </c>
      <c r="K3144" s="5">
        <f ca="1">VLOOKUP(CONCATENATE($F3144," ",$G3144),AllocFactorMatrix,(K$4+1),FALSE)*$E3151</f>
        <v>-9532.4092231696377</v>
      </c>
      <c r="L3144" s="5">
        <f ca="1">VLOOKUP(CONCATENATE($F3144," ",$G3144),AllocFactorMatrix,(L$4+1),FALSE)*$E3151</f>
        <v>-300.04639850122936</v>
      </c>
      <c r="M3144" s="5">
        <f ca="1">VLOOKUP(CONCATENATE($F3144," ",$G3144),AllocFactorMatrix,(M$4+1),FALSE)*$E3151</f>
        <v>-28.137391153259138</v>
      </c>
      <c r="N3144" s="5">
        <f t="shared" ca="1" si="1563"/>
        <v>-9860.5930128241271</v>
      </c>
      <c r="O3144" s="5">
        <f ca="1">VLOOKUP(CONCATENATE($F3144," ",$G3144),AllocFactorMatrix,(O$4+1),FALSE)*$E3151</f>
        <v>-7246.1138784608429</v>
      </c>
      <c r="P3144" s="5">
        <f ca="1">VLOOKUP(CONCATENATE($F3144," ",$G3144),AllocFactorMatrix,(P$4+1),FALSE)*$E3151</f>
        <v>-1350.1621234633462</v>
      </c>
      <c r="Q3144" s="5">
        <f ca="1">VLOOKUP(CONCATENATE($F3144," ",$G3144),AllocFactorMatrix,(Q$4+1),FALSE)*$E3151</f>
        <v>-610.113123573699</v>
      </c>
      <c r="R3144" s="5">
        <f ca="1">VLOOKUP(CONCATENATE($F3144," ",$G3144),AllocFactorMatrix,(R$4+1),FALSE)*$E3151</f>
        <v>-27.436105177183919</v>
      </c>
      <c r="S3144" s="5">
        <f t="shared" ca="1" si="1565"/>
        <v>-9233.8252306750728</v>
      </c>
      <c r="T3144" s="5">
        <f ca="1">VLOOKUP(CONCATENATE($F3144," ",$G3144),AllocFactorMatrix,(T$4+1),FALSE)*$E3151</f>
        <v>-253.12531752703515</v>
      </c>
      <c r="U3144" s="5">
        <f ca="1">VLOOKUP(CONCATENATE($F3144," ",$G3144),AllocFactorMatrix,(U$4+1),FALSE)*$E3151</f>
        <v>-4142.352693371834</v>
      </c>
      <c r="V3144" s="5">
        <f ca="1">VLOOKUP(CONCATENATE($F3144," ",$G3144),AllocFactorMatrix,(V$4+1),FALSE)*$E3151</f>
        <v>-21892.450378135887</v>
      </c>
      <c r="W3144" s="5">
        <f ca="1">VLOOKUP(CONCATENATE($F3144," ",$G3144),AllocFactorMatrix,(W$4+1),FALSE)*$E3151</f>
        <v>-3953.4136870407438</v>
      </c>
      <c r="X3144" s="5">
        <f ca="1">SUBTOTAL(9,T3144:W3144)</f>
        <v>-30241.342076075503</v>
      </c>
      <c r="Y3144" s="5">
        <f ca="1">VLOOKUP(CONCATENATE($F3144," ",$G3144),AllocFactorMatrix,(Y$4+1),FALSE)*$E3151</f>
        <v>-2225.2700739380566</v>
      </c>
      <c r="Z3144" s="5">
        <f ca="1">VLOOKUP(CONCATENATE($F3144," ",$G3144),AllocFactorMatrix,(Z$4+1),FALSE)*$E3151</f>
        <v>-37.272423138688019</v>
      </c>
      <c r="AA3144" s="5">
        <f t="shared" ca="1" si="1564"/>
        <v>-2262.5424970767444</v>
      </c>
      <c r="AB3144" s="5">
        <f ca="1">VLOOKUP(CONCATENATE($F3144," ",$G3144),AllocFactorMatrix,(AB$4+1),FALSE)*$E3151</f>
        <v>-28.876183294439798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-56645.4524857379</v>
      </c>
      <c r="I3145" s="5">
        <f ca="1">VLOOKUP(CONCATENATE($F3145," ",$G3145),AllocFactorMatrix,(I$4+1),FALSE)*$E3151</f>
        <v>-27902.586381209028</v>
      </c>
      <c r="J3145" s="5">
        <f ca="1">VLOOKUP(CONCATENATE($F3145," ",$G3145),AllocFactorMatrix,(J$4+1),FALSE)*$E3151</f>
        <v>-1379.3245470139145</v>
      </c>
      <c r="K3145" s="5">
        <f ca="1">VLOOKUP(CONCATENATE($F3145," ",$G3145),AllocFactorMatrix,(K$4+1),FALSE)*$E3151</f>
        <v>-5052.3867655390313</v>
      </c>
      <c r="L3145" s="5">
        <f ca="1">VLOOKUP(CONCATENATE($F3145," ",$G3145),AllocFactorMatrix,(L$4+1),FALSE)*$E3151</f>
        <v>-159.03119739662108</v>
      </c>
      <c r="M3145" s="5">
        <f ca="1">VLOOKUP(CONCATENATE($F3145," ",$G3145),AllocFactorMatrix,(M$4+1),FALSE)*$E3151</f>
        <v>-14.913436818677761</v>
      </c>
      <c r="N3145" s="5">
        <f t="shared" ca="1" si="1563"/>
        <v>-5226.3313997543301</v>
      </c>
      <c r="O3145" s="5">
        <f ca="1">VLOOKUP(CONCATENATE($F3145," ",$G3145),AllocFactorMatrix,(O$4+1),FALSE)*$E3151</f>
        <v>-3840.599894949848</v>
      </c>
      <c r="P3145" s="5">
        <f ca="1">VLOOKUP(CONCATENATE($F3145," ",$G3145),AllocFactorMatrix,(P$4+1),FALSE)*$E3151</f>
        <v>-715.6156522673964</v>
      </c>
      <c r="Q3145" s="5">
        <f ca="1">VLOOKUP(CONCATENATE($F3145," ",$G3145),AllocFactorMatrix,(Q$4+1),FALSE)*$E3151</f>
        <v>-323.37338849584779</v>
      </c>
      <c r="R3145" s="5">
        <f ca="1">VLOOKUP(CONCATENATE($F3145," ",$G3145),AllocFactorMatrix,(R$4+1),FALSE)*$E3151</f>
        <v>-14.541739810982321</v>
      </c>
      <c r="S3145" s="5">
        <f t="shared" ca="1" si="1565"/>
        <v>-4894.1306755240739</v>
      </c>
      <c r="T3145" s="5">
        <f ca="1">VLOOKUP(CONCATENATE($F3145," ",$G3145),AllocFactorMatrix,(T$4+1),FALSE)*$E3151</f>
        <v>-134.16199140800342</v>
      </c>
      <c r="U3145" s="5">
        <f ca="1">VLOOKUP(CONCATENATE($F3145," ",$G3145),AllocFactorMatrix,(U$4+1),FALSE)*$E3151</f>
        <v>-2195.5381306246268</v>
      </c>
      <c r="V3145" s="5">
        <f ca="1">VLOOKUP(CONCATENATE($F3145," ",$G3145),AllocFactorMatrix,(V$4+1),FALSE)*$E3151</f>
        <v>-11603.480711556662</v>
      </c>
      <c r="W3145" s="5">
        <f ca="1">VLOOKUP(CONCATENATE($F3145," ",$G3145),AllocFactorMatrix,(W$4+1),FALSE)*$E3151</f>
        <v>-2095.3962973553371</v>
      </c>
      <c r="X3145" s="5">
        <f t="shared" ref="X3145:X3151" ca="1" si="1571">SUBTOTAL(9,T3145:W3145)</f>
        <v>-16028.57713094463</v>
      </c>
      <c r="Y3145" s="5">
        <f ca="1">VLOOKUP(CONCATENATE($F3145," ",$G3145),AllocFactorMatrix,(Y$4+1),FALSE)*$E3151</f>
        <v>-1179.442133473189</v>
      </c>
      <c r="Z3145" s="5">
        <f ca="1">VLOOKUP(CONCATENATE($F3145," ",$G3145),AllocFactorMatrix,(Z$4+1),FALSE)*$E3151</f>
        <v>-19.755204899067614</v>
      </c>
      <c r="AA3145" s="5">
        <f t="shared" ca="1" si="1564"/>
        <v>-1199.1973383722566</v>
      </c>
      <c r="AB3145" s="5">
        <f ca="1">VLOOKUP(CONCATENATE($F3145," ",$G3145),AllocFactorMatrix,(AB$4+1),FALSE)*$E3151</f>
        <v>-15.305012919660994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-12443.305335503212</v>
      </c>
      <c r="I3146" s="5">
        <f ca="1">VLOOKUP(CONCATENATE($F3146," ",$G3146),AllocFactorMatrix,(I$4+1),FALSE)*$E3151</f>
        <v>-6058.2401182742315</v>
      </c>
      <c r="J3146" s="5">
        <f ca="1">VLOOKUP(CONCATENATE($F3146," ",$G3146),AllocFactorMatrix,(J$4+1),FALSE)*$E3151</f>
        <v>-292.37859322689525</v>
      </c>
      <c r="K3146" s="5">
        <f ca="1">VLOOKUP(CONCATENATE($F3146," ",$G3146),AllocFactorMatrix,(K$4+1),FALSE)*$E3151</f>
        <v>-1063.6590261960866</v>
      </c>
      <c r="L3146" s="5">
        <f ca="1">VLOOKUP(CONCATENATE($F3146," ",$G3146),AllocFactorMatrix,(L$4+1),FALSE)*$E3151</f>
        <v>-32.855426545809117</v>
      </c>
      <c r="M3146" s="5">
        <f ca="1">VLOOKUP(CONCATENATE($F3146," ",$G3146),AllocFactorMatrix,(M$4+1),FALSE)*$E3151</f>
        <v>-4.0919696147614726</v>
      </c>
      <c r="N3146" s="5">
        <f t="shared" ca="1" si="1563"/>
        <v>-1100.6064223566573</v>
      </c>
      <c r="O3146" s="5">
        <f ca="1">VLOOKUP(CONCATENATE($F3146," ",$G3146),AllocFactorMatrix,(O$4+1),FALSE)*$E3151</f>
        <v>-803.61101908500711</v>
      </c>
      <c r="P3146" s="5">
        <f ca="1">VLOOKUP(CONCATENATE($F3146," ",$G3146),AllocFactorMatrix,(P$4+1),FALSE)*$E3151</f>
        <v>-149.39035115145273</v>
      </c>
      <c r="Q3146" s="5">
        <f ca="1">VLOOKUP(CONCATENATE($F3146," ",$G3146),AllocFactorMatrix,(Q$4+1),FALSE)*$E3151</f>
        <v>-88.889038978774991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-28.060716943713871</v>
      </c>
      <c r="U3146" s="5">
        <f ca="1">VLOOKUP(CONCATENATE($F3146," ",$G3146),AllocFactorMatrix,(U$4+1),FALSE)*$E3151</f>
        <v>-459.36995748510816</v>
      </c>
      <c r="V3146" s="5">
        <f ca="1">VLOOKUP(CONCATENATE($F3146," ",$G3146),AllocFactorMatrix,(V$4+1),FALSE)*$E3151</f>
        <v>-3200.2849225107379</v>
      </c>
      <c r="W3146" s="5">
        <f ca="1">VLOOKUP(CONCATENATE($F3146," ",$G3146),AllocFactorMatrix,(W$4+1),FALSE)*$E3151</f>
        <v>0</v>
      </c>
      <c r="X3146" s="5">
        <f t="shared" ca="1" si="1571"/>
        <v>-3687.7155969395599</v>
      </c>
      <c r="Y3146" s="5">
        <f ca="1">VLOOKUP(CONCATENATE($F3146," ",$G3146),AllocFactorMatrix,(Y$4+1),FALSE)*$E3151</f>
        <v>-241.86337290875028</v>
      </c>
      <c r="Z3146" s="5">
        <f ca="1">VLOOKUP(CONCATENATE($F3146," ",$G3146),AllocFactorMatrix,(Z$4+1),FALSE)*$E3151</f>
        <v>-4.0318689973436932</v>
      </c>
      <c r="AA3146" s="5">
        <f t="shared" ca="1" si="1564"/>
        <v>-245.89524190609399</v>
      </c>
      <c r="AB3146" s="5">
        <f ca="1">VLOOKUP(CONCATENATE($F3146," ",$G3146),AllocFactorMatrix,(AB$4+1),FALSE)*$E3151</f>
        <v>-3.2297559274240144</v>
      </c>
      <c r="AC3146" s="5">
        <f ca="1">VLOOKUP(CONCATENATE($F3146," ",$G3146),AllocFactorMatrix,(AC$4+1),FALSE)*$E3151</f>
        <v>-10.981860606167066</v>
      </c>
      <c r="AD3146" s="5">
        <f ca="1">VLOOKUP(CONCATENATE($F3146," ",$G3146),AllocFactorMatrix,(AD$4+1),FALSE)*$E3151</f>
        <v>-2.3673370509450944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-57093.83388464382</v>
      </c>
      <c r="I3147" s="5">
        <f ca="1">VLOOKUP(CONCATENATE($F3147," ",$G3147),AllocFactorMatrix,(I$4+1),FALSE)*$E3151</f>
        <v>-38158.244267232316</v>
      </c>
      <c r="J3147" s="5">
        <f ca="1">VLOOKUP(CONCATENATE($F3147," ",$G3147),AllocFactorMatrix,(J$4+1),FALSE)*$E3151</f>
        <v>-1798.6800212511603</v>
      </c>
      <c r="K3147" s="5">
        <f ca="1">VLOOKUP(CONCATENATE($F3147," ",$G3147),AllocFactorMatrix,(K$4+1),FALSE)*$E3151</f>
        <v>-6531.1175482019298</v>
      </c>
      <c r="L3147" s="5">
        <f ca="1">VLOOKUP(CONCATENATE($F3147," ",$G3147),AllocFactorMatrix,(L$4+1),FALSE)*$E3151</f>
        <v>-201.84551647560974</v>
      </c>
      <c r="M3147" s="5">
        <f ca="1">VLOOKUP(CONCATENATE($F3147," ",$G3147),AllocFactorMatrix,(M$4+1),FALSE)*$E3151</f>
        <v>0</v>
      </c>
      <c r="N3147" s="5">
        <f t="shared" ca="1" si="1563"/>
        <v>-6732.9630646775395</v>
      </c>
      <c r="O3147" s="5">
        <f ca="1">VLOOKUP(CONCATENATE($F3147," ",$G3147),AllocFactorMatrix,(O$4+1),FALSE)*$E3151</f>
        <v>-4897.1966194111283</v>
      </c>
      <c r="P3147" s="5">
        <f ca="1">VLOOKUP(CONCATENATE($F3147," ",$G3147),AllocFactorMatrix,(P$4+1),FALSE)*$E3151</f>
        <v>-912.10319991735673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-5809.2998193284848</v>
      </c>
      <c r="T3147" s="5">
        <f ca="1">VLOOKUP(CONCATENATE($F3147," ",$G3147),AllocFactorMatrix,(T$4+1),FALSE)*$E3151</f>
        <v>-174.58204156913965</v>
      </c>
      <c r="U3147" s="5">
        <f ca="1">VLOOKUP(CONCATENATE($F3147," ",$G3147),AllocFactorMatrix,(U$4+1),FALSE)*$E3151</f>
        <v>-2815.6132782180039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-2990.1953197871435</v>
      </c>
      <c r="Y3147" s="5">
        <f ca="1">VLOOKUP(CONCATENATE($F3147," ",$G3147),AllocFactorMatrix,(Y$4+1),FALSE)*$E3151</f>
        <v>-1476.7298344350393</v>
      </c>
      <c r="Z3147" s="5">
        <f ca="1">VLOOKUP(CONCATENATE($F3147," ",$G3147),AllocFactorMatrix,(Z$4+1),FALSE)*$E3151</f>
        <v>-24.637634316083538</v>
      </c>
      <c r="AA3147" s="5">
        <f t="shared" ca="1" si="1564"/>
        <v>-1501.3674687511227</v>
      </c>
      <c r="AB3147" s="5">
        <f ca="1">VLOOKUP(CONCATENATE($F3147," ",$G3147),AllocFactorMatrix,(AB$4+1),FALSE)*$E3151</f>
        <v>-19.960612024103543</v>
      </c>
      <c r="AC3147" s="5">
        <f ca="1">VLOOKUP(CONCATENATE($F3147," ",$G3147),AllocFactorMatrix,(AC$4+1),FALSE)*$E3151</f>
        <v>-68.382283675260183</v>
      </c>
      <c r="AD3147" s="5">
        <f ca="1">VLOOKUP(CONCATENATE($F3147," ",$G3147),AllocFactorMatrix,(AD$4+1),FALSE)*$E3151</f>
        <v>-14.741027916687671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-29379.646920621108</v>
      </c>
      <c r="I3148" s="5">
        <f ca="1">VLOOKUP(CONCATENATE($F3148," ",$G3148),AllocFactorMatrix,(I$4+1),FALSE)*$E3151</f>
        <v>-21967.204650155436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-3195.5829370287051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-3195.5829370287051</v>
      </c>
      <c r="O3148" s="5">
        <f ca="1">VLOOKUP(CONCATENATE($F3148," ",$G3148),AllocFactorMatrix,(O$4+1),FALSE)*$E3151</f>
        <v>-2036.2378854441483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-2036.2378854441483</v>
      </c>
      <c r="T3148" s="5">
        <f ca="1">VLOOKUP(CONCATENATE($F3148," ",$G3148),AllocFactorMatrix,(T$4+1),FALSE)*$E3151</f>
        <v>-55.055600667346738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-55.055600667346738</v>
      </c>
      <c r="Y3148" s="5">
        <f ca="1">VLOOKUP(CONCATENATE($F3148," ",$G3148),AllocFactorMatrix,(Y$4+1),FALSE)*$E3151</f>
        <v>-751.05431574624049</v>
      </c>
      <c r="Z3148" s="5">
        <f ca="1">VLOOKUP(CONCATENATE($F3148," ",$G3148),AllocFactorMatrix,(Z$4+1),FALSE)*$E3151</f>
        <v>0</v>
      </c>
      <c r="AA3148" s="5">
        <f t="shared" ca="1" si="1564"/>
        <v>-751.05431574624049</v>
      </c>
      <c r="AB3148" s="5">
        <f ca="1">VLOOKUP(CONCATENATE($F3148," ",$G3148),AllocFactorMatrix,(AB$4+1),FALSE)*$E3151</f>
        <v>-7.7937147950145995</v>
      </c>
      <c r="AC3148" s="5">
        <f ca="1">VLOOKUP(CONCATENATE($F3148," ",$G3148),AllocFactorMatrix,(AC$4+1),FALSE)*$E3151</f>
        <v>-264.62659311688043</v>
      </c>
      <c r="AD3148" s="5">
        <f ca="1">VLOOKUP(CONCATENATE($F3148," ",$G3148),AllocFactorMatrix,(AD$4+1),FALSE)*$E3151</f>
        <v>-43.045286329388333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-903.03871001274626</v>
      </c>
      <c r="I3149" s="5">
        <f ca="1">VLOOKUP(CONCATENATE($F3149," ",$G3149),AllocFactorMatrix,(I$4+1),FALSE)*$E3151</f>
        <v>-338.84458617972149</v>
      </c>
      <c r="J3149" s="5">
        <f ca="1">VLOOKUP(CONCATENATE($F3149," ",$G3149),AllocFactorMatrix,(J$4+1),FALSE)*$E3151</f>
        <v>-21.959318728607293</v>
      </c>
      <c r="K3149" s="5">
        <f ca="1">VLOOKUP(CONCATENATE($F3149," ",$G3149),AllocFactorMatrix,(K$4+1),FALSE)*$E3151</f>
        <v>-73.675894806556954</v>
      </c>
      <c r="L3149" s="5">
        <f ca="1">VLOOKUP(CONCATENATE($F3149," ",$G3149),AllocFactorMatrix,(L$4+1),FALSE)*$E3151</f>
        <v>-2.3415871984301493</v>
      </c>
      <c r="M3149" s="5">
        <f ca="1">VLOOKUP(CONCATENATE($F3149," ",$G3149),AllocFactorMatrix,(M$4+1),FALSE)*$E3151</f>
        <v>-0.21586696604925215</v>
      </c>
      <c r="N3149" s="5">
        <f t="shared" ca="1" si="1563"/>
        <v>-76.233348971036349</v>
      </c>
      <c r="O3149" s="5">
        <f ca="1">VLOOKUP(CONCATENATE($F3149," ",$G3149),AllocFactorMatrix,(O$4+1),FALSE)*$E3151</f>
        <v>-67.171341313966806</v>
      </c>
      <c r="P3149" s="5">
        <f ca="1">VLOOKUP(CONCATENATE($F3149," ",$G3149),AllocFactorMatrix,(P$4+1),FALSE)*$E3151</f>
        <v>-12.45227419110712</v>
      </c>
      <c r="Q3149" s="5">
        <f ca="1">VLOOKUP(CONCATENATE($F3149," ",$G3149),AllocFactorMatrix,(Q$4+1),FALSE)*$E3151</f>
        <v>-5.6579946649394071</v>
      </c>
      <c r="R3149" s="5">
        <f ca="1">VLOOKUP(CONCATENATE($F3149," ",$G3149),AllocFactorMatrix,(R$4+1),FALSE)*$E3151</f>
        <v>-0.26215830668814816</v>
      </c>
      <c r="S3149" s="5">
        <f t="shared" ca="1" si="1565"/>
        <v>-85.543768476701487</v>
      </c>
      <c r="T3149" s="5">
        <f ca="1">VLOOKUP(CONCATENATE($F3149," ",$G3149),AllocFactorMatrix,(T$4+1),FALSE)*$E3151</f>
        <v>-2.5741330885882543</v>
      </c>
      <c r="U3149" s="5">
        <f ca="1">VLOOKUP(CONCATENATE($F3149," ",$G3149),AllocFactorMatrix,(U$4+1),FALSE)*$E3151</f>
        <v>-45.197920779308802</v>
      </c>
      <c r="V3149" s="5">
        <f ca="1">VLOOKUP(CONCATENATE($F3149," ",$G3149),AllocFactorMatrix,(V$4+1),FALSE)*$E3151</f>
        <v>-256.61502896348497</v>
      </c>
      <c r="W3149" s="5">
        <f ca="1">VLOOKUP(CONCATENATE($F3149," ",$G3149),AllocFactorMatrix,(W$4+1),FALSE)*$E3151</f>
        <v>-48.6858769825756</v>
      </c>
      <c r="X3149" s="5">
        <f t="shared" ca="1" si="1571"/>
        <v>-353.07295981395765</v>
      </c>
      <c r="Y3149" s="5">
        <f ca="1">VLOOKUP(CONCATENATE($F3149," ",$G3149),AllocFactorMatrix,(Y$4+1),FALSE)*$E3151</f>
        <v>-18.198741139237349</v>
      </c>
      <c r="Z3149" s="5">
        <f ca="1">VLOOKUP(CONCATENATE($F3149," ",$G3149),AllocFactorMatrix,(Z$4+1),FALSE)*$E3151</f>
        <v>-0.2962464941420816</v>
      </c>
      <c r="AA3149" s="5">
        <f t="shared" ca="1" si="1564"/>
        <v>-18.494987633379431</v>
      </c>
      <c r="AB3149" s="5">
        <f ca="1">VLOOKUP(CONCATENATE($F3149," ",$G3149),AllocFactorMatrix,(AB$4+1),FALSE)*$E3151</f>
        <v>-0.33043913403335728</v>
      </c>
      <c r="AC3149" s="5">
        <f ca="1">VLOOKUP(CONCATENATE($F3149," ",$G3149),AllocFactorMatrix,(AC$4+1),FALSE)*$E3151</f>
        <v>-7.1453037886199811</v>
      </c>
      <c r="AD3149" s="5">
        <f ca="1">VLOOKUP(CONCATENATE($F3149," ",$G3149),AllocFactorMatrix,(AD$4+1),FALSE)*$E3151</f>
        <v>-1.4139972866892447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-14142.950170718197</v>
      </c>
      <c r="I3150" s="5">
        <f ca="1">VLOOKUP(CONCATENATE($F3150," ",$G3150),AllocFactorMatrix,(I$4+1),FALSE)*$E3151</f>
        <v>-6613.7901907577352</v>
      </c>
      <c r="J3150" s="5">
        <f ca="1">VLOOKUP(CONCATENATE($F3150," ",$G3150),AllocFactorMatrix,(J$4+1),FALSE)*$E3151</f>
        <v>-1732.7035252352389</v>
      </c>
      <c r="K3150" s="5">
        <f ca="1">VLOOKUP(CONCATENATE($F3150," ",$G3150),AllocFactorMatrix,(K$4+1),FALSE)*$E3151</f>
        <v>-491.86486596245533</v>
      </c>
      <c r="L3150" s="5">
        <f ca="1">VLOOKUP(CONCATENATE($F3150," ",$G3150),AllocFactorMatrix,(L$4+1),FALSE)*$E3151</f>
        <v>-158.77125906327279</v>
      </c>
      <c r="M3150" s="5">
        <f ca="1">VLOOKUP(CONCATENATE($F3150," ",$G3150),AllocFactorMatrix,(M$4+1),FALSE)*$E3151</f>
        <v>-25.771772786892168</v>
      </c>
      <c r="N3150" s="5">
        <f t="shared" ca="1" si="1563"/>
        <v>-676.40789781262026</v>
      </c>
      <c r="O3150" s="5">
        <f ca="1">VLOOKUP(CONCATENATE($F3150," ",$G3150),AllocFactorMatrix,(O$4+1),FALSE)*$E3151</f>
        <v>-139.58408433606292</v>
      </c>
      <c r="P3150" s="5">
        <f ca="1">VLOOKUP(CONCATENATE($F3150," ",$G3150),AllocFactorMatrix,(P$4+1),FALSE)*$E3151</f>
        <v>-41.332581273062829</v>
      </c>
      <c r="Q3150" s="5">
        <f ca="1">VLOOKUP(CONCATENATE($F3150," ",$G3150),AllocFactorMatrix,(Q$4+1),FALSE)*$E3151</f>
        <v>-89.784160469149597</v>
      </c>
      <c r="R3150" s="5">
        <f ca="1">VLOOKUP(CONCATENATE($F3150," ",$G3150),AllocFactorMatrix,(R$4+1),FALSE)*$E3151</f>
        <v>-15.777226723628461</v>
      </c>
      <c r="S3150" s="5">
        <f t="shared" ca="1" si="1565"/>
        <v>-286.4780528019038</v>
      </c>
      <c r="T3150" s="5">
        <f ca="1">VLOOKUP(CONCATENATE($F3150," ",$G3150),AllocFactorMatrix,(T$4+1),FALSE)*$E3151</f>
        <v>-0.96070970302356928</v>
      </c>
      <c r="U3150" s="5">
        <f ca="1">VLOOKUP(CONCATENATE($F3150," ",$G3150),AllocFactorMatrix,(U$4+1),FALSE)*$E3151</f>
        <v>-24.521755139233228</v>
      </c>
      <c r="V3150" s="5">
        <f ca="1">VLOOKUP(CONCATENATE($F3150," ",$G3150),AllocFactorMatrix,(V$4+1),FALSE)*$E3151</f>
        <v>-132.03717704742965</v>
      </c>
      <c r="W3150" s="5">
        <f ca="1">VLOOKUP(CONCATENATE($F3150," ",$G3150),AllocFactorMatrix,(W$4+1),FALSE)*$E3151</f>
        <v>-23.666101604980621</v>
      </c>
      <c r="X3150" s="5">
        <f t="shared" ca="1" si="1571"/>
        <v>-181.18574349466707</v>
      </c>
      <c r="Y3150" s="5">
        <f ca="1">VLOOKUP(CONCATENATE($F3150," ",$G3150),AllocFactorMatrix,(Y$4+1),FALSE)*$E3151</f>
        <v>-38.640412817672413</v>
      </c>
      <c r="Z3150" s="5">
        <f ca="1">VLOOKUP(CONCATENATE($F3150," ",$G3150),AllocFactorMatrix,(Z$4+1),FALSE)*$E3151</f>
        <v>-0.70046899011639741</v>
      </c>
      <c r="AA3150" s="5">
        <f t="shared" ca="1" si="1564"/>
        <v>-39.340881807788811</v>
      </c>
      <c r="AB3150" s="5">
        <f ca="1">VLOOKUP(CONCATENATE($F3150," ",$G3150),AllocFactorMatrix,(AB$4+1),FALSE)*$E3151</f>
        <v>-0.72534326924569248</v>
      </c>
      <c r="AC3150" s="5">
        <f ca="1">VLOOKUP(CONCATENATE($F3150," ",$G3150),AllocFactorMatrix,(AC$4+1),FALSE)*$E3151</f>
        <v>-4109.156967180088</v>
      </c>
      <c r="AD3150" s="5">
        <f ca="1">VLOOKUP(CONCATENATE($F3150," ",$G3150),AllocFactorMatrix,(AD$4+1),FALSE)*$E3151</f>
        <v>-503.16156835890649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-277482</v>
      </c>
      <c r="I3151" s="5">
        <f ca="1">VLOOKUP(CONCATENATE($F3151," ",$G3151),AllocFactorMatrix,(I$4+1),FALSE)*$E3151</f>
        <v>-153683.1126497041</v>
      </c>
      <c r="J3151" s="5">
        <f ca="1">VLOOKUP(CONCATENATE($F3151," ",$G3151),AllocFactorMatrix,(J$4+1),FALSE)*$E3151</f>
        <v>-8886.4829797152888</v>
      </c>
      <c r="K3151" s="5">
        <f ca="1">VLOOKUP(CONCATENATE($F3151," ",$G3151),AllocFactorMatrix,(K$4+1),FALSE)*$E3151</f>
        <v>-25940.696260904406</v>
      </c>
      <c r="L3151" s="5">
        <f ca="1">VLOOKUP(CONCATENATE($F3151," ",$G3151),AllocFactorMatrix,(L$4+1),FALSE)*$E3151</f>
        <v>-854.89138518097229</v>
      </c>
      <c r="M3151" s="5">
        <f ca="1">VLOOKUP(CONCATENATE($F3151," ",$G3151),AllocFactorMatrix,(M$4+1),FALSE)*$E3151</f>
        <v>-73.130437339639798</v>
      </c>
      <c r="N3151" s="5">
        <f t="shared" ca="1" si="1563"/>
        <v>-26868.718083425021</v>
      </c>
      <c r="O3151" s="5">
        <f ca="1">VLOOKUP(CONCATENATE($F3151," ",$G3151),AllocFactorMatrix,(O$4+1),FALSE)*$E3151</f>
        <v>-19030.514723001008</v>
      </c>
      <c r="P3151" s="5">
        <f ca="1">VLOOKUP(CONCATENATE($F3151," ",$G3151),AllocFactorMatrix,(P$4+1),FALSE)*$E3151</f>
        <v>-3181.0561822637214</v>
      </c>
      <c r="Q3151" s="5">
        <f ca="1">VLOOKUP(CONCATENATE($F3151," ",$G3151),AllocFactorMatrix,(Q$4+1),FALSE)*$E3151</f>
        <v>-1117.8177061824108</v>
      </c>
      <c r="R3151" s="5">
        <f ca="1">VLOOKUP(CONCATENATE($F3151," ",$G3151),AllocFactorMatrix,(R$4+1),FALSE)*$E3151</f>
        <v>-58.017230018482849</v>
      </c>
      <c r="S3151" s="5">
        <f t="shared" ca="1" si="1565"/>
        <v>-23387.405841465621</v>
      </c>
      <c r="T3151" s="5">
        <f ca="1">VLOOKUP(CONCATENATE($F3151," ",$G3151),AllocFactorMatrix,(T$4+1),FALSE)*$E3151</f>
        <v>-648.52051090685063</v>
      </c>
      <c r="U3151" s="5">
        <f ca="1">VLOOKUP(CONCATENATE($F3151," ",$G3151),AllocFactorMatrix,(U$4+1),FALSE)*$E3151</f>
        <v>-9682.5937356181148</v>
      </c>
      <c r="V3151" s="5">
        <f ca="1">VLOOKUP(CONCATENATE($F3151," ",$G3151),AllocFactorMatrix,(V$4+1),FALSE)*$E3151</f>
        <v>-37084.8682182142</v>
      </c>
      <c r="W3151" s="5">
        <f ca="1">VLOOKUP(CONCATENATE($F3151," ",$G3151),AllocFactorMatrix,(W$4+1),FALSE)*$E3151</f>
        <v>-6121.1619629836368</v>
      </c>
      <c r="X3151" s="5">
        <f t="shared" ca="1" si="1571"/>
        <v>-53537.1444277228</v>
      </c>
      <c r="Y3151" s="5">
        <f ca="1">VLOOKUP(CONCATENATE($F3151," ",$G3151),AllocFactorMatrix,(Y$4+1),FALSE)*$E3151</f>
        <v>-5931.1988844581856</v>
      </c>
      <c r="Z3151" s="5">
        <f ca="1">VLOOKUP(CONCATENATE($F3151," ",$G3151),AllocFactorMatrix,(Z$4+1),FALSE)*$E3151</f>
        <v>-86.693846835441335</v>
      </c>
      <c r="AA3151" s="5">
        <f t="shared" ca="1" si="1564"/>
        <v>-6017.8927312936266</v>
      </c>
      <c r="AB3151" s="5">
        <f ca="1">VLOOKUP(CONCATENATE($F3151," ",$G3151),AllocFactorMatrix,(AB$4+1),FALSE)*$E3151</f>
        <v>-76.22106136392199</v>
      </c>
      <c r="AC3151" s="5">
        <f ca="1">VLOOKUP(CONCATENATE($F3151," ",$G3151),AllocFactorMatrix,(AC$4+1),FALSE)*$E3151</f>
        <v>-4460.2930083670162</v>
      </c>
      <c r="AD3151" s="5">
        <f ca="1">VLOOKUP(CONCATENATE($F3151," ",$G3151),AllocFactorMatrix,(AD$4+1),FALSE)*$E3151</f>
        <v>-564.72921694261686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-119216.47188696911</v>
      </c>
      <c r="I3152" s="5">
        <f ca="1">VLOOKUP(CONCATENATE($F3152," ",$G3152),AllocFactorMatrix,(I$4+1),FALSE)*$E3159</f>
        <v>-58724.006233804219</v>
      </c>
      <c r="J3152" s="5">
        <f ca="1">VLOOKUP(CONCATENATE($F3152," ",$G3152),AllocFactorMatrix,(J$4+1),FALSE)*$E3159</f>
        <v>-2902.9374621641987</v>
      </c>
      <c r="K3152" s="5">
        <f ca="1">VLOOKUP(CONCATENATE($F3152," ",$G3152),AllocFactorMatrix,(K$4+1),FALSE)*$E3159</f>
        <v>-10633.293554281905</v>
      </c>
      <c r="L3152" s="5">
        <f ca="1">VLOOKUP(CONCATENATE($F3152," ",$G3152),AllocFactorMatrix,(L$4+1),FALSE)*$E3159</f>
        <v>-334.69832866740376</v>
      </c>
      <c r="M3152" s="5">
        <f ca="1">VLOOKUP(CONCATENATE($F3152," ",$G3152),AllocFactorMatrix,(M$4+1),FALSE)*$E3159</f>
        <v>-31.386938283874251</v>
      </c>
      <c r="N3152" s="5">
        <f t="shared" ref="N3152:N3167" ca="1" si="1573">SUBTOTAL(9,K3152:M3152)</f>
        <v>-10999.378821233184</v>
      </c>
      <c r="O3152" s="5">
        <f ca="1">VLOOKUP(CONCATENATE($F3152," ",$G3152),AllocFactorMatrix,(O$4+1),FALSE)*$E3159</f>
        <v>-8082.957224512681</v>
      </c>
      <c r="P3152" s="5">
        <f ca="1">VLOOKUP(CONCATENATE($F3152," ",$G3152),AllocFactorMatrix,(P$4+1),FALSE)*$E3159</f>
        <v>-1506.0904193834649</v>
      </c>
      <c r="Q3152" s="5">
        <f ca="1">VLOOKUP(CONCATENATE($F3152," ",$G3152),AllocFactorMatrix,(Q$4+1),FALSE)*$E3159</f>
        <v>-680.57421711505572</v>
      </c>
      <c r="R3152" s="5">
        <f ca="1">VLOOKUP(CONCATENATE($F3152," ",$G3152),AllocFactorMatrix,(R$4+1),FALSE)*$E3159</f>
        <v>-30.604661791695978</v>
      </c>
      <c r="S3152" s="5">
        <f t="shared" ca="1" si="1565"/>
        <v>-10300.226522802897</v>
      </c>
      <c r="T3152" s="5">
        <f ca="1">VLOOKUP(CONCATENATE($F3152," ",$G3152),AllocFactorMatrix,(T$4+1),FALSE)*$E3159</f>
        <v>-282.35839904393129</v>
      </c>
      <c r="U3152" s="5">
        <f ca="1">VLOOKUP(CONCATENATE($F3152," ",$G3152),AllocFactorMatrix,(U$4+1),FALSE)*$E3159</f>
        <v>-4620.7470916095353</v>
      </c>
      <c r="V3152" s="5">
        <f ca="1">VLOOKUP(CONCATENATE($F3152," ",$G3152),AllocFactorMatrix,(V$4+1),FALSE)*$E3159</f>
        <v>-24420.77821496041</v>
      </c>
      <c r="W3152" s="5">
        <f ca="1">VLOOKUP(CONCATENATE($F3152," ",$G3152),AllocFactorMatrix,(W$4+1),FALSE)*$E3159</f>
        <v>-4409.9877891983888</v>
      </c>
      <c r="X3152" s="5">
        <f ca="1">SUBTOTAL(9,T3152:W3152)</f>
        <v>-33733.871494812265</v>
      </c>
      <c r="Y3152" s="5">
        <f ca="1">VLOOKUP(CONCATENATE($F3152," ",$G3152),AllocFactorMatrix,(Y$4+1),FALSE)*$E3159</f>
        <v>-2482.2633376071199</v>
      </c>
      <c r="Z3152" s="5">
        <f ca="1">VLOOKUP(CONCATENATE($F3152," ",$G3152),AllocFactorMatrix,(Z$4+1),FALSE)*$E3159</f>
        <v>-41.576962070591335</v>
      </c>
      <c r="AA3152" s="5">
        <f t="shared" ref="AA3152:AA3191" ca="1" si="1574">SUBTOTAL(9,Y3152:Z3152)</f>
        <v>-2523.8402996777113</v>
      </c>
      <c r="AB3152" s="5">
        <f ca="1">VLOOKUP(CONCATENATE($F3152," ",$G3152),AllocFactorMatrix,(AB$4+1),FALSE)*$E3159</f>
        <v>-32.211052474615876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-63187.354916735072</v>
      </c>
      <c r="I3153" s="5">
        <f ca="1">VLOOKUP(CONCATENATE($F3153," ",$G3153),AllocFactorMatrix,(I$4+1),FALSE)*$E3159</f>
        <v>-31125.01624394688</v>
      </c>
      <c r="J3153" s="5">
        <f ca="1">VLOOKUP(CONCATENATE($F3153," ",$G3153),AllocFactorMatrix,(J$4+1),FALSE)*$E3159</f>
        <v>-1538.6207695927048</v>
      </c>
      <c r="K3153" s="5">
        <f ca="1">VLOOKUP(CONCATENATE($F3153," ",$G3153),AllocFactorMatrix,(K$4+1),FALSE)*$E3159</f>
        <v>-5635.8796994535332</v>
      </c>
      <c r="L3153" s="5">
        <f ca="1">VLOOKUP(CONCATENATE($F3153," ",$G3153),AllocFactorMatrix,(L$4+1),FALSE)*$E3159</f>
        <v>-177.39748332425646</v>
      </c>
      <c r="M3153" s="5">
        <f ca="1">VLOOKUP(CONCATENATE($F3153," ",$G3153),AllocFactorMatrix,(M$4+1),FALSE)*$E3159</f>
        <v>-16.635768343934707</v>
      </c>
      <c r="N3153" s="5">
        <f t="shared" ca="1" si="1573"/>
        <v>-5829.9129511217243</v>
      </c>
      <c r="O3153" s="5">
        <f ca="1">VLOOKUP(CONCATENATE($F3153," ",$G3153),AllocFactorMatrix,(O$4+1),FALSE)*$E3159</f>
        <v>-4284.1452933308701</v>
      </c>
      <c r="P3153" s="5">
        <f ca="1">VLOOKUP(CONCATENATE($F3153," ",$G3153),AllocFactorMatrix,(P$4+1),FALSE)*$E3159</f>
        <v>-798.2610822144236</v>
      </c>
      <c r="Q3153" s="5">
        <f ca="1">VLOOKUP(CONCATENATE($F3153," ",$G3153),AllocFactorMatrix,(Q$4+1),FALSE)*$E3159</f>
        <v>-360.71931943096405</v>
      </c>
      <c r="R3153" s="5">
        <f ca="1">VLOOKUP(CONCATENATE($F3153," ",$G3153),AllocFactorMatrix,(R$4+1),FALSE)*$E3159</f>
        <v>-16.22114457951772</v>
      </c>
      <c r="S3153" s="5">
        <f t="shared" ca="1" si="1565"/>
        <v>-5459.3468395557747</v>
      </c>
      <c r="T3153" s="5">
        <f ca="1">VLOOKUP(CONCATENATE($F3153," ",$G3153),AllocFactorMatrix,(T$4+1),FALSE)*$E3159</f>
        <v>-149.65616824347697</v>
      </c>
      <c r="U3153" s="5">
        <f ca="1">VLOOKUP(CONCATENATE($F3153," ",$G3153),AllocFactorMatrix,(U$4+1),FALSE)*$E3159</f>
        <v>-2449.0976946107476</v>
      </c>
      <c r="V3153" s="5">
        <f ca="1">VLOOKUP(CONCATENATE($F3153," ",$G3153),AllocFactorMatrix,(V$4+1),FALSE)*$E3159</f>
        <v>-12943.550131852555</v>
      </c>
      <c r="W3153" s="5">
        <f ca="1">VLOOKUP(CONCATENATE($F3153," ",$G3153),AllocFactorMatrix,(W$4+1),FALSE)*$E3159</f>
        <v>-2337.3906239965213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-1315.6542214979322</v>
      </c>
      <c r="Z3153" s="5">
        <f ca="1">VLOOKUP(CONCATENATE($F3153," ",$G3153),AllocFactorMatrix,(Z$4+1),FALSE)*$E3159</f>
        <v>-22.03670530700586</v>
      </c>
      <c r="AA3153" s="5">
        <f t="shared" ca="1" si="1574"/>
        <v>-1337.690926804938</v>
      </c>
      <c r="AB3153" s="5">
        <f ca="1">VLOOKUP(CONCATENATE($F3153," ",$G3153),AllocFactorMatrix,(AB$4+1),FALSE)*$E3159</f>
        <v>-17.072567009740553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-13880.364902543721</v>
      </c>
      <c r="I3154" s="5">
        <f ca="1">VLOOKUP(CONCATENATE($F3154," ",$G3154),AllocFactorMatrix,(I$4+1),FALSE)*$E3159</f>
        <v>-6757.8976197706024</v>
      </c>
      <c r="J3154" s="5">
        <f ca="1">VLOOKUP(CONCATENATE($F3154," ",$G3154),AllocFactorMatrix,(J$4+1),FALSE)*$E3159</f>
        <v>-326.14497950978597</v>
      </c>
      <c r="K3154" s="5">
        <f ca="1">VLOOKUP(CONCATENATE($F3154," ",$G3154),AllocFactorMatrix,(K$4+1),FALSE)*$E3159</f>
        <v>-1186.4994884728462</v>
      </c>
      <c r="L3154" s="5">
        <f ca="1">VLOOKUP(CONCATENATE($F3154," ",$G3154),AllocFactorMatrix,(L$4+1),FALSE)*$E3159</f>
        <v>-36.649852847648511</v>
      </c>
      <c r="M3154" s="5">
        <f ca="1">VLOOKUP(CONCATENATE($F3154," ",$G3154),AllocFactorMatrix,(M$4+1),FALSE)*$E3159</f>
        <v>-4.5645453431858245</v>
      </c>
      <c r="N3154" s="5">
        <f t="shared" ca="1" si="1573"/>
        <v>-1227.7138866636806</v>
      </c>
      <c r="O3154" s="5">
        <f ca="1">VLOOKUP(CONCATENATE($F3154," ",$G3154),AllocFactorMatrix,(O$4+1),FALSE)*$E3159</f>
        <v>-896.41890830880584</v>
      </c>
      <c r="P3154" s="5">
        <f ca="1">VLOOKUP(CONCATENATE($F3154," ",$G3154),AllocFactorMatrix,(P$4+1),FALSE)*$E3159</f>
        <v>-166.64322951112817</v>
      </c>
      <c r="Q3154" s="5">
        <f ca="1">VLOOKUP(CONCATENATE($F3154," ",$G3154),AllocFactorMatrix,(Q$4+1),FALSE)*$E3159</f>
        <v>-99.154707177482734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-31.301409079341603</v>
      </c>
      <c r="U3154" s="5">
        <f ca="1">VLOOKUP(CONCATENATE($F3154," ",$G3154),AllocFactorMatrix,(U$4+1),FALSE)*$E3159</f>
        <v>-512.42193800120572</v>
      </c>
      <c r="V3154" s="5">
        <f ca="1">VLOOKUP(CONCATENATE($F3154," ",$G3154),AllocFactorMatrix,(V$4+1),FALSE)*$E3159</f>
        <v>-3569.8812589461791</v>
      </c>
      <c r="W3154" s="5">
        <f ca="1">VLOOKUP(CONCATENATE($F3154," ",$G3154),AllocFactorMatrix,(W$4+1),FALSE)*$E3159</f>
        <v>0</v>
      </c>
      <c r="X3154" s="5">
        <f t="shared" ca="1" si="1575"/>
        <v>-4113.6046060267263</v>
      </c>
      <c r="Y3154" s="5">
        <f ca="1">VLOOKUP(CONCATENATE($F3154," ",$G3154),AllocFactorMatrix,(Y$4+1),FALSE)*$E3159</f>
        <v>-269.79582852112804</v>
      </c>
      <c r="Z3154" s="5">
        <f ca="1">VLOOKUP(CONCATENATE($F3154," ",$G3154),AllocFactorMatrix,(Z$4+1),FALSE)*$E3159</f>
        <v>-4.4975037912722211</v>
      </c>
      <c r="AA3154" s="5">
        <f t="shared" ca="1" si="1574"/>
        <v>-274.29333231240025</v>
      </c>
      <c r="AB3154" s="5">
        <f ca="1">VLOOKUP(CONCATENATE($F3154," ",$G3154),AllocFactorMatrix,(AB$4+1),FALSE)*$E3159</f>
        <v>-3.6027558281391237</v>
      </c>
      <c r="AC3154" s="5">
        <f ca="1">VLOOKUP(CONCATENATE($F3154," ",$G3154),AllocFactorMatrix,(AC$4+1),FALSE)*$E3159</f>
        <v>-12.250140008020988</v>
      </c>
      <c r="AD3154" s="5">
        <f ca="1">VLOOKUP(CONCATENATE($F3154," ",$G3154),AllocFactorMatrix,(AD$4+1),FALSE)*$E3159</f>
        <v>-2.6407374269499759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-63687.51924321588</v>
      </c>
      <c r="I3155" s="5">
        <f ca="1">VLOOKUP(CONCATENATE($F3155," ",$G3155),AllocFactorMatrix,(I$4+1),FALSE)*$E3159</f>
        <v>-42565.085416523892</v>
      </c>
      <c r="J3155" s="5">
        <f ca="1">VLOOKUP(CONCATENATE($F3155," ",$G3155),AllocFactorMatrix,(J$4+1),FALSE)*$E3159</f>
        <v>-2006.4070088071628</v>
      </c>
      <c r="K3155" s="5">
        <f ca="1">VLOOKUP(CONCATENATE($F3155," ",$G3155),AllocFactorMatrix,(K$4+1),FALSE)*$E3159</f>
        <v>-7285.3869889212519</v>
      </c>
      <c r="L3155" s="5">
        <f ca="1">VLOOKUP(CONCATENATE($F3155," ",$G3155),AllocFactorMatrix,(L$4+1),FALSE)*$E3159</f>
        <v>-225.15636698475049</v>
      </c>
      <c r="M3155" s="5">
        <f ca="1">VLOOKUP(CONCATENATE($F3155," ",$G3155),AllocFactorMatrix,(M$4+1),FALSE)*$E3159</f>
        <v>0</v>
      </c>
      <c r="N3155" s="5">
        <f t="shared" ca="1" si="1573"/>
        <v>-7510.543355906002</v>
      </c>
      <c r="O3155" s="5">
        <f ca="1">VLOOKUP(CONCATENATE($F3155," ",$G3155),AllocFactorMatrix,(O$4+1),FALSE)*$E3159</f>
        <v>-5462.7668649248881</v>
      </c>
      <c r="P3155" s="5">
        <f ca="1">VLOOKUP(CONCATENATE($F3155," ",$G3155),AllocFactorMatrix,(P$4+1),FALSE)*$E3159</f>
        <v>-1017.4406962037883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-6480.2075611286764</v>
      </c>
      <c r="T3155" s="5">
        <f ca="1">VLOOKUP(CONCATENATE($F3155," ",$G3155),AllocFactorMatrix,(T$4+1),FALSE)*$E3159</f>
        <v>-194.74427228725705</v>
      </c>
      <c r="U3155" s="5">
        <f ca="1">VLOOKUP(CONCATENATE($F3155," ",$G3155),AllocFactorMatrix,(U$4+1),FALSE)*$E3159</f>
        <v>-3140.784435676052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-3335.528707963309</v>
      </c>
      <c r="Y3155" s="5">
        <f ca="1">VLOOKUP(CONCATENATE($F3155," ",$G3155),AllocFactorMatrix,(Y$4+1),FALSE)*$E3159</f>
        <v>-1647.2752545859148</v>
      </c>
      <c r="Z3155" s="5">
        <f ca="1">VLOOKUP(CONCATENATE($F3155," ",$G3155),AllocFactorMatrix,(Z$4+1),FALSE)*$E3159</f>
        <v>-27.482999526415064</v>
      </c>
      <c r="AA3155" s="5">
        <f t="shared" ca="1" si="1574"/>
        <v>-1674.75825411233</v>
      </c>
      <c r="AB3155" s="5">
        <f ca="1">VLOOKUP(CONCATENATE($F3155," ",$G3155),AllocFactorMatrix,(AB$4+1),FALSE)*$E3159</f>
        <v>-22.265834607638411</v>
      </c>
      <c r="AC3155" s="5">
        <f ca="1">VLOOKUP(CONCATENATE($F3155," ",$G3155),AllocFactorMatrix,(AC$4+1),FALSE)*$E3159</f>
        <v>-76.279655982859921</v>
      </c>
      <c r="AD3155" s="5">
        <f ca="1">VLOOKUP(CONCATENATE($F3155," ",$G3155),AllocFactorMatrix,(AD$4+1),FALSE)*$E3159</f>
        <v>-16.443448184013743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-24504.165751123717</v>
      </c>
      <c r="J3156" s="5">
        <f ca="1">VLOOKUP(CONCATENATE($F3156," ",$G3156),AllocFactorMatrix,(J$4+1),FALSE)*$E3159</f>
        <v>-1181.3536405689003</v>
      </c>
      <c r="K3156" s="5">
        <f ca="1">VLOOKUP(CONCATENATE($F3156," ",$G3156),AllocFactorMatrix,(K$4+1),FALSE)*$E3159</f>
        <v>-3564.6362478741721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-3564.6362478741721</v>
      </c>
      <c r="O3156" s="5">
        <f ca="1">VLOOKUP(CONCATENATE($F3156," ",$G3156),AllocFactorMatrix,(O$4+1),FALSE)*$E3159</f>
        <v>-2271.4000915582142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-2271.4000915582142</v>
      </c>
      <c r="T3156" s="5">
        <f ca="1">VLOOKUP(CONCATENATE($F3156," ",$G3156),AllocFactorMatrix,(T$4+1),FALSE)*$E3159</f>
        <v>-61.413893381777918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-61.413893381777918</v>
      </c>
      <c r="Y3156" s="5">
        <f ca="1">VLOOKUP(CONCATENATE($F3156," ",$G3156),AllocFactorMatrix,(Y$4+1),FALSE)*$E3159</f>
        <v>-837.79250634023947</v>
      </c>
      <c r="Z3156" s="5">
        <f ca="1">VLOOKUP(CONCATENATE($F3156," ",$G3156),AllocFactorMatrix,(Z$4+1),FALSE)*$E3159</f>
        <v>0</v>
      </c>
      <c r="AA3156" s="5">
        <f t="shared" ca="1" si="1574"/>
        <v>-837.79250634023947</v>
      </c>
      <c r="AB3156" s="5">
        <f ca="1">VLOOKUP(CONCATENATE($F3156," ",$G3156),AllocFactorMatrix,(AB$4+1),FALSE)*$E3159</f>
        <v>-8.693799789072008</v>
      </c>
      <c r="AC3156" s="5">
        <f ca="1">VLOOKUP(CONCATENATE($F3156," ",$G3156),AllocFactorMatrix,(AC$4+1),FALSE)*$E3159</f>
        <v>-295.18794053049123</v>
      </c>
      <c r="AD3156" s="5">
        <f ca="1">VLOOKUP(CONCATENATE($F3156," ",$G3156),AllocFactorMatrix,(AD$4+1),FALSE)*$E3159</f>
        <v>-48.016524988874636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-1007.3293613020857</v>
      </c>
      <c r="I3157" s="5">
        <f ca="1">VLOOKUP(CONCATENATE($F3157," ",$G3157),AllocFactorMatrix,(I$4+1),FALSE)*$E3159</f>
        <v>-377.97726364606291</v>
      </c>
      <c r="J3157" s="5">
        <f ca="1">VLOOKUP(CONCATENATE($F3157," ",$G3157),AllocFactorMatrix,(J$4+1),FALSE)*$E3159</f>
        <v>-24.495369095755247</v>
      </c>
      <c r="K3157" s="5">
        <f ca="1">VLOOKUP(CONCATENATE($F3157," ",$G3157),AllocFactorMatrix,(K$4+1),FALSE)*$E3159</f>
        <v>-82.184618705660043</v>
      </c>
      <c r="L3157" s="5">
        <f ca="1">VLOOKUP(CONCATENATE($F3157," ",$G3157),AllocFactorMatrix,(L$4+1),FALSE)*$E3159</f>
        <v>-2.6120137607329026</v>
      </c>
      <c r="M3157" s="5">
        <f ca="1">VLOOKUP(CONCATENATE($F3157," ",$G3157),AllocFactorMatrix,(M$4+1),FALSE)*$E3159</f>
        <v>-0.24079713375027181</v>
      </c>
      <c r="N3157" s="5">
        <f t="shared" ca="1" si="1573"/>
        <v>-85.037429600143227</v>
      </c>
      <c r="O3157" s="5">
        <f ca="1">VLOOKUP(CONCATENATE($F3157," ",$G3157),AllocFactorMatrix,(O$4+1),FALSE)*$E3159</f>
        <v>-74.928863617205863</v>
      </c>
      <c r="P3157" s="5">
        <f ca="1">VLOOKUP(CONCATENATE($F3157," ",$G3157),AllocFactorMatrix,(P$4+1),FALSE)*$E3159</f>
        <v>-13.890369558475884</v>
      </c>
      <c r="Q3157" s="5">
        <f ca="1">VLOOKUP(CONCATENATE($F3157," ",$G3157),AllocFactorMatrix,(Q$4+1),FALSE)*$E3159</f>
        <v>-6.3114283904879045</v>
      </c>
      <c r="R3157" s="5">
        <f ca="1">VLOOKUP(CONCATENATE($F3157," ",$G3157),AllocFactorMatrix,(R$4+1),FALSE)*$E3159</f>
        <v>-0.29243459522624576</v>
      </c>
      <c r="S3157" s="5">
        <f t="shared" ca="1" si="1565"/>
        <v>-95.42309616139589</v>
      </c>
      <c r="T3157" s="5">
        <f ca="1">VLOOKUP(CONCATENATE($F3157," ",$G3157),AllocFactorMatrix,(T$4+1),FALSE)*$E3159</f>
        <v>-2.8714160437237197</v>
      </c>
      <c r="U3157" s="5">
        <f ca="1">VLOOKUP(CONCATENATE($F3157," ",$G3157),AllocFactorMatrix,(U$4+1),FALSE)*$E3159</f>
        <v>-50.417764117953219</v>
      </c>
      <c r="V3157" s="5">
        <f ca="1">VLOOKUP(CONCATENATE($F3157," ",$G3157),AllocFactorMatrix,(V$4+1),FALSE)*$E3159</f>
        <v>-286.25113227167736</v>
      </c>
      <c r="W3157" s="5">
        <f ca="1">VLOOKUP(CONCATENATE($F3157," ",$G3157),AllocFactorMatrix,(W$4+1),FALSE)*$E3159</f>
        <v>-54.308539403142042</v>
      </c>
      <c r="X3157" s="5">
        <f t="shared" ca="1" si="1575"/>
        <v>-393.84885183649635</v>
      </c>
      <c r="Y3157" s="5">
        <f ca="1">VLOOKUP(CONCATENATE($F3157," ",$G3157),AllocFactorMatrix,(Y$4+1),FALSE)*$E3159</f>
        <v>-20.300487769822396</v>
      </c>
      <c r="Z3157" s="5">
        <f ca="1">VLOOKUP(CONCATENATE($F3157," ",$G3157),AllocFactorMatrix,(Z$4+1),FALSE)*$E3159</f>
        <v>-0.33045957877920096</v>
      </c>
      <c r="AA3157" s="5">
        <f t="shared" ca="1" si="1574"/>
        <v>-20.630947348601598</v>
      </c>
      <c r="AB3157" s="5">
        <f ca="1">VLOOKUP(CONCATENATE($F3157," ",$G3157),AllocFactorMatrix,(AB$4+1),FALSE)*$E3159</f>
        <v>-0.36860107783235313</v>
      </c>
      <c r="AC3157" s="5">
        <f ca="1">VLOOKUP(CONCATENATE($F3157," ",$G3157),AllocFactorMatrix,(AC$4+1),FALSE)*$E3159</f>
        <v>-7.9705047213295481</v>
      </c>
      <c r="AD3157" s="5">
        <f ca="1">VLOOKUP(CONCATENATE($F3157," ",$G3157),AllocFactorMatrix,(AD$4+1),FALSE)*$E3159</f>
        <v>-1.5772978144685008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-15776.299293078693</v>
      </c>
      <c r="I3158" s="5">
        <f ca="1">VLOOKUP(CONCATENATE($F3158," ",$G3158),AllocFactorMatrix,(I$4+1),FALSE)*$E3159</f>
        <v>-7377.6073769284503</v>
      </c>
      <c r="J3158" s="5">
        <f ca="1">VLOOKUP(CONCATENATE($F3158," ",$G3158),AllocFactorMatrix,(J$4+1),FALSE)*$E3159</f>
        <v>-1932.8109814655113</v>
      </c>
      <c r="K3158" s="5">
        <f ca="1">VLOOKUP(CONCATENATE($F3158," ",$G3158),AllocFactorMatrix,(K$4+1),FALSE)*$E3159</f>
        <v>-548.66963706340186</v>
      </c>
      <c r="L3158" s="5">
        <f ca="1">VLOOKUP(CONCATENATE($F3158," ",$G3158),AllocFactorMatrix,(L$4+1),FALSE)*$E3159</f>
        <v>-177.10752508392147</v>
      </c>
      <c r="M3158" s="5">
        <f ca="1">VLOOKUP(CONCATENATE($F3158," ",$G3158),AllocFactorMatrix,(M$4+1),FALSE)*$E3159</f>
        <v>-28.748118029930442</v>
      </c>
      <c r="N3158" s="5">
        <f t="shared" ca="1" si="1573"/>
        <v>-754.52528017725376</v>
      </c>
      <c r="O3158" s="5">
        <f ca="1">VLOOKUP(CONCATENATE($F3158," ",$G3158),AllocFactorMatrix,(O$4+1),FALSE)*$E3159</f>
        <v>-155.70445094230575</v>
      </c>
      <c r="P3158" s="5">
        <f ca="1">VLOOKUP(CONCATENATE($F3158," ",$G3158),AllocFactorMatrix,(P$4+1),FALSE)*$E3159</f>
        <v>-46.106022070940064</v>
      </c>
      <c r="Q3158" s="5">
        <f ca="1">VLOOKUP(CONCATENATE($F3158," ",$G3158),AllocFactorMatrix,(Q$4+1),FALSE)*$E3159</f>
        <v>-100.15320497075464</v>
      </c>
      <c r="R3158" s="5">
        <f ca="1">VLOOKUP(CONCATENATE($F3158," ",$G3158),AllocFactorMatrix,(R$4+1),FALSE)*$E3159</f>
        <v>-17.599316111716327</v>
      </c>
      <c r="S3158" s="5">
        <f t="shared" ca="1" si="1565"/>
        <v>-319.56299409571682</v>
      </c>
      <c r="T3158" s="5">
        <f ca="1">VLOOKUP(CONCATENATE($F3158," ",$G3158),AllocFactorMatrix,(T$4+1),FALSE)*$E3159</f>
        <v>-1.0716606949549137</v>
      </c>
      <c r="U3158" s="5">
        <f ca="1">VLOOKUP(CONCATENATE($F3158," ",$G3158),AllocFactorMatrix,(U$4+1),FALSE)*$E3159</f>
        <v>-27.353737628878925</v>
      </c>
      <c r="V3158" s="5">
        <f ca="1">VLOOKUP(CONCATENATE($F3158," ",$G3158),AllocFactorMatrix,(V$4+1),FALSE)*$E3159</f>
        <v>-147.28596210614313</v>
      </c>
      <c r="W3158" s="5">
        <f ca="1">VLOOKUP(CONCATENATE($F3158," ",$G3158),AllocFactorMatrix,(W$4+1),FALSE)*$E3159</f>
        <v>-26.399265889630467</v>
      </c>
      <c r="X3158" s="5">
        <f t="shared" ca="1" si="1575"/>
        <v>-202.11062631960743</v>
      </c>
      <c r="Y3158" s="5">
        <f ca="1">VLOOKUP(CONCATENATE($F3158," ",$G3158),AllocFactorMatrix,(Y$4+1),FALSE)*$E3159</f>
        <v>-43.10293892442936</v>
      </c>
      <c r="Z3158" s="5">
        <f ca="1">VLOOKUP(CONCATENATE($F3158," ",$G3158),AllocFactorMatrix,(Z$4+1),FALSE)*$E3159</f>
        <v>-0.78136515367752957</v>
      </c>
      <c r="AA3158" s="5">
        <f t="shared" ca="1" si="1574"/>
        <v>-43.884304078106886</v>
      </c>
      <c r="AB3158" s="5">
        <f ca="1">VLOOKUP(CONCATENATE($F3158," ",$G3158),AllocFactorMatrix,(AB$4+1),FALSE)*$E3159</f>
        <v>-0.80911212778875996</v>
      </c>
      <c r="AC3158" s="5">
        <f ca="1">VLOOKUP(CONCATENATE($F3158," ",$G3158),AllocFactorMatrix,(AC$4+1),FALSE)*$E3159</f>
        <v>-4583.7176383957094</v>
      </c>
      <c r="AD3158" s="5">
        <f ca="1">VLOOKUP(CONCATENATE($F3158," ",$G3158),AllocFactorMatrix,(AD$4+1),FALSE)*$E3159</f>
        <v>-561.27097949054576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-309528</v>
      </c>
      <c r="I3159" s="5">
        <f ca="1">VLOOKUP(CONCATENATE($F3159," ",$G3159),AllocFactorMatrix,(I$4+1),FALSE)*$E3159</f>
        <v>-171431.75590574383</v>
      </c>
      <c r="J3159" s="5">
        <f ca="1">VLOOKUP(CONCATENATE($F3159," ",$G3159),AllocFactorMatrix,(J$4+1),FALSE)*$E3159</f>
        <v>-9912.7702112040206</v>
      </c>
      <c r="K3159" s="5">
        <f ca="1">VLOOKUP(CONCATENATE($F3159," ",$G3159),AllocFactorMatrix,(K$4+1),FALSE)*$E3159</f>
        <v>-28936.550234772774</v>
      </c>
      <c r="L3159" s="5">
        <f ca="1">VLOOKUP(CONCATENATE($F3159," ",$G3159),AllocFactorMatrix,(L$4+1),FALSE)*$E3159</f>
        <v>-953.6215706687135</v>
      </c>
      <c r="M3159" s="5">
        <f ca="1">VLOOKUP(CONCATENATE($F3159," ",$G3159),AllocFactorMatrix,(M$4+1),FALSE)*$E3159</f>
        <v>-81.576167134675501</v>
      </c>
      <c r="N3159" s="5">
        <f t="shared" ca="1" si="1573"/>
        <v>-29971.747972576166</v>
      </c>
      <c r="O3159" s="5">
        <f ca="1">VLOOKUP(CONCATENATE($F3159," ",$G3159),AllocFactorMatrix,(O$4+1),FALSE)*$E3159</f>
        <v>-21228.321697194973</v>
      </c>
      <c r="P3159" s="5">
        <f ca="1">VLOOKUP(CONCATENATE($F3159," ",$G3159),AllocFactorMatrix,(P$4+1),FALSE)*$E3159</f>
        <v>-3548.4318189422206</v>
      </c>
      <c r="Q3159" s="5">
        <f ca="1">VLOOKUP(CONCATENATE($F3159," ",$G3159),AllocFactorMatrix,(Q$4+1),FALSE)*$E3159</f>
        <v>-1246.9128770847451</v>
      </c>
      <c r="R3159" s="5">
        <f ca="1">VLOOKUP(CONCATENATE($F3159," ",$G3159),AllocFactorMatrix,(R$4+1),FALSE)*$E3159</f>
        <v>-64.717557078156275</v>
      </c>
      <c r="S3159" s="5">
        <f t="shared" ca="1" si="1565"/>
        <v>-26088.383950300093</v>
      </c>
      <c r="T3159" s="5">
        <f ca="1">VLOOKUP(CONCATENATE($F3159," ",$G3159),AllocFactorMatrix,(T$4+1),FALSE)*$E3159</f>
        <v>-723.41721877446332</v>
      </c>
      <c r="U3159" s="5">
        <f ca="1">VLOOKUP(CONCATENATE($F3159," ",$G3159),AllocFactorMatrix,(U$4+1),FALSE)*$E3159</f>
        <v>-10800.822661644372</v>
      </c>
      <c r="V3159" s="5">
        <f ca="1">VLOOKUP(CONCATENATE($F3159," ",$G3159),AllocFactorMatrix,(V$4+1),FALSE)*$E3159</f>
        <v>-41367.746700136966</v>
      </c>
      <c r="W3159" s="5">
        <f ca="1">VLOOKUP(CONCATENATE($F3159," ",$G3159),AllocFactorMatrix,(W$4+1),FALSE)*$E3159</f>
        <v>-6828.0862184876833</v>
      </c>
      <c r="X3159" s="5">
        <f t="shared" ca="1" si="1575"/>
        <v>-59720.072799043483</v>
      </c>
      <c r="Y3159" s="5">
        <f ca="1">VLOOKUP(CONCATENATE($F3159," ",$G3159),AllocFactorMatrix,(Y$4+1),FALSE)*$E3159</f>
        <v>-6616.1845752465861</v>
      </c>
      <c r="Z3159" s="5">
        <f ca="1">VLOOKUP(CONCATENATE($F3159," ",$G3159),AllocFactorMatrix,(Z$4+1),FALSE)*$E3159</f>
        <v>-96.705995427741215</v>
      </c>
      <c r="AA3159" s="5">
        <f t="shared" ca="1" si="1574"/>
        <v>-6712.8905706743271</v>
      </c>
      <c r="AB3159" s="5">
        <f ca="1">VLOOKUP(CONCATENATE($F3159," ",$G3159),AllocFactorMatrix,(AB$4+1),FALSE)*$E3159</f>
        <v>-85.023722914827076</v>
      </c>
      <c r="AC3159" s="5">
        <f ca="1">VLOOKUP(CONCATENATE($F3159," ",$G3159),AllocFactorMatrix,(AC$4+1),FALSE)*$E3159</f>
        <v>-4975.4058796384115</v>
      </c>
      <c r="AD3159" s="5">
        <f ca="1">VLOOKUP(CONCATENATE($F3159," ",$G3159),AllocFactorMatrix,(AD$4+1),FALSE)*$E3159</f>
        <v>-629.94898790485263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-25798030.53778949</v>
      </c>
      <c r="I3216" s="53">
        <f t="shared" ca="1" si="1590"/>
        <v>-12718073.026266173</v>
      </c>
      <c r="J3216" s="53">
        <f t="shared" ca="1" si="1590"/>
        <v>-626936.37139111222</v>
      </c>
      <c r="K3216" s="53">
        <f t="shared" ca="1" si="1590"/>
        <v>-2298023.6614760868</v>
      </c>
      <c r="L3216" s="53">
        <f t="shared" ca="1" si="1590"/>
        <v>-72382.525518161332</v>
      </c>
      <c r="M3216" s="53">
        <f t="shared" ca="1" si="1590"/>
        <v>-6785.2407801038898</v>
      </c>
      <c r="N3216" s="53">
        <f t="shared" ca="1" si="1590"/>
        <v>-2377191.427774353</v>
      </c>
      <c r="O3216" s="53">
        <f t="shared" ca="1" si="1590"/>
        <v>-1746782.6675025292</v>
      </c>
      <c r="P3216" s="53">
        <f t="shared" ca="1" si="1590"/>
        <v>-325358.10268599686</v>
      </c>
      <c r="Q3216" s="53">
        <f t="shared" ca="1" si="1590"/>
        <v>-147105.61741420816</v>
      </c>
      <c r="R3216" s="53">
        <f t="shared" ca="1" si="1590"/>
        <v>-6616.9735905385423</v>
      </c>
      <c r="S3216" s="53">
        <f t="shared" ca="1" si="1590"/>
        <v>-2225863.3611932723</v>
      </c>
      <c r="T3216" s="53">
        <f t="shared" ca="1" si="1590"/>
        <v>-61112.650589272293</v>
      </c>
      <c r="U3216" s="53">
        <f t="shared" ca="1" si="1590"/>
        <v>-999537.48900928185</v>
      </c>
      <c r="V3216" s="53">
        <f t="shared" ca="1" si="1590"/>
        <v>-5281868.3015002841</v>
      </c>
      <c r="W3216" s="53">
        <f t="shared" ca="1" si="1590"/>
        <v>-954706.65916414955</v>
      </c>
      <c r="X3216" s="53">
        <f t="shared" ca="1" si="1590"/>
        <v>-7297225.1002629865</v>
      </c>
      <c r="Y3216" s="53">
        <f t="shared" ca="1" si="1590"/>
        <v>-536791.17331016355</v>
      </c>
      <c r="Z3216" s="53">
        <f t="shared" ca="1" si="1590"/>
        <v>-8995.7373101169705</v>
      </c>
      <c r="AA3216" s="53">
        <f t="shared" ca="1" si="1590"/>
        <v>-545786.91062028031</v>
      </c>
      <c r="AB3216" s="53">
        <f t="shared" ca="1" si="1590"/>
        <v>-6954.3402813122375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-11032870.014279453</v>
      </c>
      <c r="I3217" s="53">
        <f t="shared" ca="1" si="1591"/>
        <v>-5439823.8792815134</v>
      </c>
      <c r="J3217" s="53">
        <f t="shared" ca="1" si="1591"/>
        <v>-268066.58958036604</v>
      </c>
      <c r="K3217" s="53">
        <f t="shared" ca="1" si="1591"/>
        <v>-982640.30251145945</v>
      </c>
      <c r="L3217" s="53">
        <f t="shared" ca="1" si="1591"/>
        <v>-30941.863791494132</v>
      </c>
      <c r="M3217" s="53">
        <f t="shared" ca="1" si="1591"/>
        <v>-2883.1162239027435</v>
      </c>
      <c r="N3217" s="53">
        <f t="shared" ca="1" si="1591"/>
        <v>-1016465.2825268565</v>
      </c>
      <c r="O3217" s="53">
        <f t="shared" ca="1" si="1591"/>
        <v>-746964.93370225397</v>
      </c>
      <c r="P3217" s="53">
        <f t="shared" ca="1" si="1591"/>
        <v>-139139.10405763573</v>
      </c>
      <c r="Q3217" s="53">
        <f t="shared" ca="1" si="1591"/>
        <v>-62905.08541532488</v>
      </c>
      <c r="R3217" s="53">
        <f t="shared" ca="1" si="1591"/>
        <v>-2829.5259899138296</v>
      </c>
      <c r="S3217" s="53">
        <f t="shared" ca="1" si="1591"/>
        <v>-951838.64916512859</v>
      </c>
      <c r="T3217" s="53">
        <f t="shared" ca="1" si="1591"/>
        <v>-26134.758448155721</v>
      </c>
      <c r="U3217" s="53">
        <f t="shared" ca="1" si="1591"/>
        <v>-427395.99215850024</v>
      </c>
      <c r="V3217" s="53">
        <f t="shared" ca="1" si="1591"/>
        <v>-2258565.881484299</v>
      </c>
      <c r="W3217" s="53">
        <f t="shared" ca="1" si="1591"/>
        <v>-408217.47559498163</v>
      </c>
      <c r="X3217" s="53">
        <f t="shared" ca="1" si="1591"/>
        <v>-3120314.1076859361</v>
      </c>
      <c r="Y3217" s="53">
        <f t="shared" ca="1" si="1591"/>
        <v>-229541.09853327041</v>
      </c>
      <c r="Z3217" s="53">
        <f t="shared" ca="1" si="1591"/>
        <v>-3846.9246346199725</v>
      </c>
      <c r="AA3217" s="53">
        <f t="shared" ca="1" si="1591"/>
        <v>-233388.02316789038</v>
      </c>
      <c r="AB3217" s="53">
        <f t="shared" ca="1" si="1591"/>
        <v>-2973.4828717593982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-2430642.028189376</v>
      </c>
      <c r="I3218" s="53">
        <f t="shared" ca="1" si="1592"/>
        <v>-1184526.7013231637</v>
      </c>
      <c r="J3218" s="53">
        <f t="shared" ca="1" si="1592"/>
        <v>-56996.290762487086</v>
      </c>
      <c r="K3218" s="53">
        <f t="shared" ca="1" si="1592"/>
        <v>-207495.57365343207</v>
      </c>
      <c r="L3218" s="53">
        <f t="shared" ca="1" si="1592"/>
        <v>-6411.7298535685459</v>
      </c>
      <c r="M3218" s="53">
        <f t="shared" ca="1" si="1592"/>
        <v>-792.37703738285393</v>
      </c>
      <c r="N3218" s="53">
        <f t="shared" ca="1" si="1592"/>
        <v>-214699.68054438342</v>
      </c>
      <c r="O3218" s="53">
        <f t="shared" ca="1" si="1592"/>
        <v>-156767.0528675376</v>
      </c>
      <c r="P3218" s="53">
        <f t="shared" ca="1" si="1592"/>
        <v>-29134.482954831739</v>
      </c>
      <c r="Q3218" s="53">
        <f t="shared" ca="1" si="1592"/>
        <v>-17343.500065121862</v>
      </c>
      <c r="R3218" s="53">
        <f t="shared" ca="1" si="1592"/>
        <v>0</v>
      </c>
      <c r="S3218" s="53">
        <f t="shared" ca="1" si="1592"/>
        <v>-203245.03588749122</v>
      </c>
      <c r="T3218" s="53">
        <f t="shared" ca="1" si="1592"/>
        <v>-5482.2992086604681</v>
      </c>
      <c r="U3218" s="53">
        <f t="shared" ca="1" si="1592"/>
        <v>-89689.504391046721</v>
      </c>
      <c r="V3218" s="53">
        <f t="shared" ca="1" si="1592"/>
        <v>-624776.18246417074</v>
      </c>
      <c r="W3218" s="53">
        <f t="shared" ca="1" si="1592"/>
        <v>0</v>
      </c>
      <c r="X3218" s="53">
        <f t="shared" ca="1" si="1592"/>
        <v>-719947.9860638777</v>
      </c>
      <c r="Y3218" s="53">
        <f t="shared" ca="1" si="1592"/>
        <v>-47211.522682716692</v>
      </c>
      <c r="Z3218" s="53">
        <f t="shared" ca="1" si="1592"/>
        <v>-787.44621081817434</v>
      </c>
      <c r="AA3218" s="53">
        <f t="shared" ca="1" si="1592"/>
        <v>-47998.968893534839</v>
      </c>
      <c r="AB3218" s="53">
        <f t="shared" ca="1" si="1592"/>
        <v>-629.40594519364697</v>
      </c>
      <c r="AC3218" s="53">
        <f t="shared" ca="1" si="1592"/>
        <v>-2137.305063441067</v>
      </c>
      <c r="AD3218" s="53">
        <f t="shared" ca="1" si="1592"/>
        <v>-460.65370580212402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-9872825.3097695131</v>
      </c>
      <c r="I3219" s="53">
        <f t="shared" ca="1" si="1593"/>
        <v>-6604331.6958759297</v>
      </c>
      <c r="J3219" s="53">
        <f t="shared" ca="1" si="1593"/>
        <v>-310151.41104415362</v>
      </c>
      <c r="K3219" s="53">
        <f t="shared" ca="1" si="1593"/>
        <v>-1127194.385659962</v>
      </c>
      <c r="L3219" s="53">
        <f t="shared" ca="1" si="1593"/>
        <v>-34860.140726793805</v>
      </c>
      <c r="M3219" s="53">
        <f t="shared" ca="1" si="1593"/>
        <v>0</v>
      </c>
      <c r="N3219" s="53">
        <f t="shared" ca="1" si="1593"/>
        <v>-1162054.5263867555</v>
      </c>
      <c r="O3219" s="53">
        <f t="shared" ca="1" si="1593"/>
        <v>-845177.56657261401</v>
      </c>
      <c r="P3219" s="53">
        <f t="shared" ca="1" si="1593"/>
        <v>-157347.45806160179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-1002525.0246342154</v>
      </c>
      <c r="T3219" s="53">
        <f t="shared" ca="1" si="1593"/>
        <v>-30189.076047285034</v>
      </c>
      <c r="U3219" s="53">
        <f t="shared" ca="1" si="1593"/>
        <v>-486501.81065040163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-516690.88669768663</v>
      </c>
      <c r="Y3219" s="53">
        <f t="shared" ca="1" si="1593"/>
        <v>-255071.88167147513</v>
      </c>
      <c r="Z3219" s="53">
        <f t="shared" ca="1" si="1593"/>
        <v>-4258.5195427044173</v>
      </c>
      <c r="AA3219" s="53">
        <f t="shared" ca="1" si="1593"/>
        <v>-259330.40121417955</v>
      </c>
      <c r="AB3219" s="53">
        <f t="shared" ca="1" si="1593"/>
        <v>-3440.4713452718156</v>
      </c>
      <c r="AC3219" s="53">
        <f t="shared" ca="1" si="1593"/>
        <v>-11764.719723461065</v>
      </c>
      <c r="AD3219" s="53">
        <f t="shared" ca="1" si="1593"/>
        <v>-2536.1728478623377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-5255187.3100949218</v>
      </c>
      <c r="I3220" s="53">
        <f t="shared" ca="1" si="1594"/>
        <v>-3932168.6725862171</v>
      </c>
      <c r="J3220" s="53">
        <f t="shared" ca="1" si="1594"/>
        <v>-188892.72436105119</v>
      </c>
      <c r="K3220" s="53">
        <f t="shared" ca="1" si="1594"/>
        <v>-570459.13890736911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-570459.13890736911</v>
      </c>
      <c r="O3220" s="53">
        <f t="shared" ca="1" si="1594"/>
        <v>-363492.88333584758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-363492.88333584758</v>
      </c>
      <c r="T3220" s="53">
        <f t="shared" ca="1" si="1594"/>
        <v>-9846.4052766148543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-9846.4052766148543</v>
      </c>
      <c r="Y3220" s="53">
        <f t="shared" ca="1" si="1594"/>
        <v>-134177.54313895339</v>
      </c>
      <c r="Z3220" s="53">
        <f t="shared" ca="1" si="1594"/>
        <v>0</v>
      </c>
      <c r="AA3220" s="53">
        <f t="shared" ca="1" si="1594"/>
        <v>-134177.54313895339</v>
      </c>
      <c r="AB3220" s="53">
        <f t="shared" ca="1" si="1594"/>
        <v>-1389.5601722405802</v>
      </c>
      <c r="AC3220" s="53">
        <f t="shared" ca="1" si="1594"/>
        <v>-47099.23745041481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-855961.61240148556</v>
      </c>
      <c r="I3221" s="53">
        <f t="shared" ca="1" si="1595"/>
        <v>-247104.81536766593</v>
      </c>
      <c r="J3221" s="53">
        <f t="shared" ca="1" si="1595"/>
        <v>-18970.735419528603</v>
      </c>
      <c r="K3221" s="53">
        <f t="shared" ca="1" si="1595"/>
        <v>-63540.243248417326</v>
      </c>
      <c r="L3221" s="53">
        <f t="shared" ca="1" si="1595"/>
        <v>-2928.9490529039267</v>
      </c>
      <c r="M3221" s="53">
        <f t="shared" ca="1" si="1595"/>
        <v>-456.33364255981672</v>
      </c>
      <c r="N3221" s="53">
        <f t="shared" ca="1" si="1595"/>
        <v>-66925.525943881075</v>
      </c>
      <c r="O3221" s="53">
        <f t="shared" ca="1" si="1595"/>
        <v>-55222.118836261317</v>
      </c>
      <c r="P3221" s="53">
        <f t="shared" ca="1" si="1595"/>
        <v>-10738.51430403198</v>
      </c>
      <c r="Q3221" s="53">
        <f t="shared" ca="1" si="1595"/>
        <v>-5617.1676477311212</v>
      </c>
      <c r="R3221" s="53">
        <f t="shared" ca="1" si="1595"/>
        <v>-270.32397473517545</v>
      </c>
      <c r="S3221" s="53">
        <f t="shared" ca="1" si="1595"/>
        <v>-71848.124762759544</v>
      </c>
      <c r="T3221" s="53">
        <f t="shared" ca="1" si="1595"/>
        <v>-2209.8366626935358</v>
      </c>
      <c r="U3221" s="53">
        <f t="shared" ca="1" si="1595"/>
        <v>-46456.386776421336</v>
      </c>
      <c r="V3221" s="53">
        <f t="shared" ca="1" si="1595"/>
        <v>-320909.21228841814</v>
      </c>
      <c r="W3221" s="53">
        <f t="shared" ca="1" si="1595"/>
        <v>-58616.673357252694</v>
      </c>
      <c r="X3221" s="53">
        <f t="shared" ca="1" si="1595"/>
        <v>-428192.10908478574</v>
      </c>
      <c r="Y3221" s="53">
        <f t="shared" ca="1" si="1595"/>
        <v>-15780.375851813506</v>
      </c>
      <c r="Z3221" s="53">
        <f t="shared" ca="1" si="1595"/>
        <v>-283.610323926212</v>
      </c>
      <c r="AA3221" s="53">
        <f t="shared" ca="1" si="1595"/>
        <v>-16063.986175739685</v>
      </c>
      <c r="AB3221" s="53">
        <f t="shared" ca="1" si="1595"/>
        <v>-282.24240113403749</v>
      </c>
      <c r="AC3221" s="53">
        <f t="shared" ca="1" si="1595"/>
        <v>-5369.1785280054419</v>
      </c>
      <c r="AD3221" s="53">
        <f t="shared" ca="1" si="1595"/>
        <v>-1204.894717986293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-5326769.1874757549</v>
      </c>
      <c r="I3222" s="53">
        <f t="shared" ca="1" si="1596"/>
        <v>-2962070.7102734828</v>
      </c>
      <c r="J3222" s="53">
        <f t="shared" ca="1" si="1596"/>
        <v>-616786.62280220585</v>
      </c>
      <c r="K3222" s="53">
        <f t="shared" ca="1" si="1596"/>
        <v>-174282.0079411999</v>
      </c>
      <c r="L3222" s="53">
        <f t="shared" ca="1" si="1596"/>
        <v>-28947.226907580571</v>
      </c>
      <c r="M3222" s="53">
        <f t="shared" ca="1" si="1596"/>
        <v>-4596.5405147095234</v>
      </c>
      <c r="N3222" s="53">
        <f t="shared" ca="1" si="1596"/>
        <v>-207825.77536349001</v>
      </c>
      <c r="O3222" s="53">
        <f t="shared" ca="1" si="1596"/>
        <v>-32255.231076631553</v>
      </c>
      <c r="P3222" s="53">
        <f t="shared" ca="1" si="1596"/>
        <v>-8011.9632124951195</v>
      </c>
      <c r="Q3222" s="53">
        <f t="shared" ca="1" si="1596"/>
        <v>-16024.758083835786</v>
      </c>
      <c r="R3222" s="53">
        <f t="shared" ca="1" si="1596"/>
        <v>-2804.4679342991926</v>
      </c>
      <c r="S3222" s="53">
        <f t="shared" ca="1" si="1596"/>
        <v>-59096.420307261651</v>
      </c>
      <c r="T3222" s="53">
        <f t="shared" ca="1" si="1596"/>
        <v>-221.85077971009957</v>
      </c>
      <c r="U3222" s="53">
        <f t="shared" ca="1" si="1596"/>
        <v>-4760.3017041130797</v>
      </c>
      <c r="V3222" s="53">
        <f t="shared" ca="1" si="1596"/>
        <v>-23583.861731571913</v>
      </c>
      <c r="W3222" s="53">
        <f t="shared" ca="1" si="1596"/>
        <v>-4213.1452398732308</v>
      </c>
      <c r="X3222" s="53">
        <f t="shared" ca="1" si="1596"/>
        <v>-32779.159455268295</v>
      </c>
      <c r="Y3222" s="53">
        <f t="shared" ca="1" si="1596"/>
        <v>-8913.5779073279264</v>
      </c>
      <c r="Z3222" s="53">
        <f t="shared" ca="1" si="1596"/>
        <v>-136.00455520862306</v>
      </c>
      <c r="AA3222" s="53">
        <f t="shared" ca="1" si="1596"/>
        <v>-9049.582462536544</v>
      </c>
      <c r="AB3222" s="53">
        <f t="shared" ca="1" si="1596"/>
        <v>-258.15277554917583</v>
      </c>
      <c r="AC3222" s="53">
        <f t="shared" ca="1" si="1596"/>
        <v>-1352018.8121372871</v>
      </c>
      <c r="AD3222" s="53">
        <f t="shared" ca="1" si="1596"/>
        <v>-86883.951898674874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-33088099.50097416</v>
      </c>
      <c r="J3223" s="53">
        <f t="shared" ca="1" si="1597"/>
        <v>-2086800.7453609053</v>
      </c>
      <c r="K3223" s="53">
        <f t="shared" ca="1" si="1597"/>
        <v>-5423635.3133979263</v>
      </c>
      <c r="L3223" s="53">
        <f t="shared" ca="1" si="1597"/>
        <v>-176472.43585050228</v>
      </c>
      <c r="M3223" s="53">
        <f t="shared" ca="1" si="1597"/>
        <v>-15513.608198658823</v>
      </c>
      <c r="N3223" s="53">
        <f t="shared" ca="1" si="1597"/>
        <v>-5615621.3574470887</v>
      </c>
      <c r="O3223" s="53">
        <f t="shared" ca="1" si="1597"/>
        <v>-3946662.4538936783</v>
      </c>
      <c r="P3223" s="53">
        <f t="shared" ca="1" si="1597"/>
        <v>-669729.62527659291</v>
      </c>
      <c r="Q3223" s="53">
        <f t="shared" ca="1" si="1597"/>
        <v>-248996.12862622176</v>
      </c>
      <c r="R3223" s="53">
        <f t="shared" ca="1" si="1597"/>
        <v>-12521.291489486743</v>
      </c>
      <c r="S3223" s="53">
        <f t="shared" ca="1" si="1597"/>
        <v>-4877909.4992859773</v>
      </c>
      <c r="T3223" s="53">
        <f t="shared" ca="1" si="1597"/>
        <v>-135196.87701239189</v>
      </c>
      <c r="U3223" s="53">
        <f t="shared" ca="1" si="1597"/>
        <v>-2054341.484689764</v>
      </c>
      <c r="V3223" s="53">
        <f t="shared" ca="1" si="1597"/>
        <v>-8509703.4394687433</v>
      </c>
      <c r="W3223" s="53">
        <f t="shared" ca="1" si="1597"/>
        <v>-1425753.9533562574</v>
      </c>
      <c r="X3223" s="53">
        <f t="shared" ca="1" si="1597"/>
        <v>-12124995.754527157</v>
      </c>
      <c r="Y3223" s="53">
        <f t="shared" ca="1" si="1597"/>
        <v>-1227487.1730957199</v>
      </c>
      <c r="Z3223" s="53">
        <f t="shared" ca="1" si="1597"/>
        <v>-18308.242577394383</v>
      </c>
      <c r="AA3223" s="53">
        <f t="shared" ca="1" si="1597"/>
        <v>-1245795.4156731155</v>
      </c>
      <c r="AB3223" s="53">
        <f t="shared" ca="1" si="1597"/>
        <v>-15927.655792460897</v>
      </c>
      <c r="AC3223" s="53">
        <f t="shared" ca="1" si="1597"/>
        <v>-1418389.2529026088</v>
      </c>
      <c r="AD3223" s="53">
        <f t="shared" ca="1" si="1597"/>
        <v>-98746.818036538534</v>
      </c>
    </row>
    <row r="3224" spans="1:30" s="51" customFormat="1">
      <c r="A3224" s="56"/>
      <c r="B3224" s="111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8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-1920690.9999999993</v>
      </c>
      <c r="I3226" s="5">
        <f>VLOOKUP(CONCATENATE($F3226," ",$G3226),AllocFactorMatrix,(I$4+1),FALSE)*$E3233</f>
        <v>-946099.71652365406</v>
      </c>
      <c r="J3226" s="5">
        <f>VLOOKUP(CONCATENATE($F3226," ",$G3226),AllocFactorMatrix,(J$4+1),FALSE)*$E3233</f>
        <v>-46769.089613958451</v>
      </c>
      <c r="K3226" s="5">
        <f>VLOOKUP(CONCATENATE($F3226," ",$G3226),AllocFactorMatrix,(K$4+1),FALSE)*$E3233</f>
        <v>-171312.49488267751</v>
      </c>
      <c r="L3226" s="5">
        <f>VLOOKUP(CONCATENATE($F3226," ",$G3226),AllocFactorMatrix,(L$4+1),FALSE)*$E3233</f>
        <v>-5392.3091114122381</v>
      </c>
      <c r="M3226" s="5">
        <f>VLOOKUP(CONCATENATE($F3226," ",$G3226),AllocFactorMatrix,(M$4+1),FALSE)*$E3233</f>
        <v>-505.67349398285705</v>
      </c>
      <c r="N3226" s="5">
        <f t="shared" ref="N3226:N3233" si="1599">SUBTOTAL(9,K3226:M3226)</f>
        <v>-177210.47748807259</v>
      </c>
      <c r="O3226" s="5">
        <f>VLOOKUP(CONCATENATE($F3226," ",$G3226),AllocFactorMatrix,(O$4+1),FALSE)*$E3233</f>
        <v>-130224.14561324911</v>
      </c>
      <c r="P3226" s="5">
        <f>VLOOKUP(CONCATENATE($F3226," ",$G3226),AllocFactorMatrix,(P$4+1),FALSE)*$E3233</f>
        <v>-24264.552271255689</v>
      </c>
      <c r="Q3226" s="5">
        <f>VLOOKUP(CONCATENATE($F3226," ",$G3226),AllocFactorMatrix,(Q$4+1),FALSE)*$E3233</f>
        <v>-10964.699365405506</v>
      </c>
      <c r="R3226" s="5">
        <f>VLOOKUP(CONCATENATE($F3226," ",$G3226),AllocFactorMatrix,(R$4+1),FALSE)*$E3233</f>
        <v>-493.0702740229263</v>
      </c>
      <c r="S3226" s="5">
        <f t="shared" ref="S3226:S3233" si="1600">SUBTOTAL(9,O3226:R3226)</f>
        <v>-165946.46752393324</v>
      </c>
      <c r="T3226" s="5">
        <f>VLOOKUP(CONCATENATE($F3226," ",$G3226),AllocFactorMatrix,(T$4+1),FALSE)*$E3233</f>
        <v>-4549.0629544235453</v>
      </c>
      <c r="U3226" s="5">
        <f>VLOOKUP(CONCATENATE($F3226," ",$G3226),AllocFactorMatrix,(U$4+1),FALSE)*$E3233</f>
        <v>-74444.640171411491</v>
      </c>
      <c r="V3226" s="5">
        <f>VLOOKUP(CONCATENATE($F3226," ",$G3226),AllocFactorMatrix,(V$4+1),FALSE)*$E3233</f>
        <v>-393442.01508447272</v>
      </c>
      <c r="W3226" s="5">
        <f>VLOOKUP(CONCATENATE($F3226," ",$G3226),AllocFactorMatrix,(W$4+1),FALSE)*$E3233</f>
        <v>-71049.106912457413</v>
      </c>
      <c r="X3226" s="5">
        <f>SUBTOTAL(9,T3226:W3226)</f>
        <v>-543484.82512276515</v>
      </c>
      <c r="Y3226" s="5">
        <f>VLOOKUP(CONCATENATE($F3226," ",$G3226),AllocFactorMatrix,(Y$4+1),FALSE)*$E3233</f>
        <v>-39991.628478086859</v>
      </c>
      <c r="Z3226" s="5">
        <f>VLOOKUP(CONCATENATE($F3226," ",$G3226),AllocFactorMatrix,(Z$4+1),FALSE)*$E3233</f>
        <v>-669.84449038249716</v>
      </c>
      <c r="AA3226" s="5">
        <f t="shared" ref="AA3226:AA3233" si="1601">SUBTOTAL(9,Y3226:Z3226)</f>
        <v>-40661.472968469359</v>
      </c>
      <c r="AB3226" s="5">
        <f>VLOOKUP(CONCATENATE($F3226," ",$G3226),AllocFactorMatrix,(AB$4+1),FALSE)*$E3233</f>
        <v>-518.95075914660436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-1920690.9999999993</v>
      </c>
      <c r="I3233" s="5">
        <f>VLOOKUP(CONCATENATE($F3233," ",$G3233),AllocFactorMatrix,(I$4+1),FALSE)*$E3233</f>
        <v>-946099.71652365406</v>
      </c>
      <c r="J3233" s="5">
        <f>VLOOKUP(CONCATENATE($F3233," ",$G3233),AllocFactorMatrix,(J$4+1),FALSE)*$E3233</f>
        <v>-46769.089613958451</v>
      </c>
      <c r="K3233" s="5">
        <f>VLOOKUP(CONCATENATE($F3233," ",$G3233),AllocFactorMatrix,(K$4+1),FALSE)*$E3233</f>
        <v>-171312.49488267751</v>
      </c>
      <c r="L3233" s="5">
        <f>VLOOKUP(CONCATENATE($F3233," ",$G3233),AllocFactorMatrix,(L$4+1),FALSE)*$E3233</f>
        <v>-5392.3091114122381</v>
      </c>
      <c r="M3233" s="5">
        <f>VLOOKUP(CONCATENATE($F3233," ",$G3233),AllocFactorMatrix,(M$4+1),FALSE)*$E3233</f>
        <v>-505.67349398285705</v>
      </c>
      <c r="N3233" s="5">
        <f t="shared" si="1599"/>
        <v>-177210.47748807259</v>
      </c>
      <c r="O3233" s="5">
        <f>VLOOKUP(CONCATENATE($F3233," ",$G3233),AllocFactorMatrix,(O$4+1),FALSE)*$E3233</f>
        <v>-130224.14561324911</v>
      </c>
      <c r="P3233" s="5">
        <f>VLOOKUP(CONCATENATE($F3233," ",$G3233),AllocFactorMatrix,(P$4+1),FALSE)*$E3233</f>
        <v>-24264.552271255689</v>
      </c>
      <c r="Q3233" s="5">
        <f>VLOOKUP(CONCATENATE($F3233," ",$G3233),AllocFactorMatrix,(Q$4+1),FALSE)*$E3233</f>
        <v>-10964.699365405506</v>
      </c>
      <c r="R3233" s="5">
        <f>VLOOKUP(CONCATENATE($F3233," ",$G3233),AllocFactorMatrix,(R$4+1),FALSE)*$E3233</f>
        <v>-493.0702740229263</v>
      </c>
      <c r="S3233" s="5">
        <f t="shared" si="1600"/>
        <v>-165946.46752393324</v>
      </c>
      <c r="T3233" s="5">
        <f>VLOOKUP(CONCATENATE($F3233," ",$G3233),AllocFactorMatrix,(T$4+1),FALSE)*$E3233</f>
        <v>-4549.0629544235453</v>
      </c>
      <c r="U3233" s="5">
        <f>VLOOKUP(CONCATENATE($F3233," ",$G3233),AllocFactorMatrix,(U$4+1),FALSE)*$E3233</f>
        <v>-74444.640171411491</v>
      </c>
      <c r="V3233" s="5">
        <f>VLOOKUP(CONCATENATE($F3233," ",$G3233),AllocFactorMatrix,(V$4+1),FALSE)*$E3233</f>
        <v>-393442.01508447272</v>
      </c>
      <c r="W3233" s="5">
        <f>VLOOKUP(CONCATENATE($F3233," ",$G3233),AllocFactorMatrix,(W$4+1),FALSE)*$E3233</f>
        <v>-71049.106912457413</v>
      </c>
      <c r="X3233" s="5">
        <f t="shared" si="1602"/>
        <v>-543484.82512276515</v>
      </c>
      <c r="Y3233" s="5">
        <f>VLOOKUP(CONCATENATE($F3233," ",$G3233),AllocFactorMatrix,(Y$4+1),FALSE)*$E3233</f>
        <v>-39991.628478086859</v>
      </c>
      <c r="Z3233" s="5">
        <f>VLOOKUP(CONCATENATE($F3233," ",$G3233),AllocFactorMatrix,(Z$4+1),FALSE)*$E3233</f>
        <v>-669.84449038249716</v>
      </c>
      <c r="AA3233" s="5">
        <f t="shared" si="1601"/>
        <v>-40661.472968469359</v>
      </c>
      <c r="AB3233" s="5">
        <f>VLOOKUP(CONCATENATE($F3233," ",$G3233),AllocFactorMatrix,(AB$4+1),FALSE)*$E3233</f>
        <v>-518.95075914660436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-4333901</v>
      </c>
      <c r="I3242" s="5">
        <f>VLOOKUP(CONCATENATE($F3242," ",$G3242),AllocFactorMatrix,(I$4+1),FALSE)*$E3249</f>
        <v>-2134805.9149241503</v>
      </c>
      <c r="J3242" s="5">
        <f>VLOOKUP(CONCATENATE($F3242," ",$G3242),AllocFactorMatrix,(J$4+1),FALSE)*$E3249</f>
        <v>-105531.08451438787</v>
      </c>
      <c r="K3242" s="5">
        <f>VLOOKUP(CONCATENATE($F3242," ",$G3242),AllocFactorMatrix,(K$4+1),FALSE)*$E3249</f>
        <v>-386554.31450687849</v>
      </c>
      <c r="L3242" s="5">
        <f>VLOOKUP(CONCATENATE($F3242," ",$G3242),AllocFactorMatrix,(L$4+1),FALSE)*$E3249</f>
        <v>-12167.357399112407</v>
      </c>
      <c r="M3242" s="5">
        <f>VLOOKUP(CONCATENATE($F3242," ",$G3242),AllocFactorMatrix,(M$4+1),FALSE)*$E3249</f>
        <v>-1141.0158433843851</v>
      </c>
      <c r="N3242" s="5">
        <f t="shared" ref="N3242:N3249" si="1609">SUBTOTAL(9,K3242:M3242)</f>
        <v>-399862.6877493753</v>
      </c>
      <c r="O3242" s="5">
        <f>VLOOKUP(CONCATENATE($F3242," ",$G3242),AllocFactorMatrix,(O$4+1),FALSE)*$E3249</f>
        <v>-293841.41170933063</v>
      </c>
      <c r="P3242" s="5">
        <f>VLOOKUP(CONCATENATE($F3242," ",$G3242),AllocFactorMatrix,(P$4+1),FALSE)*$E3249</f>
        <v>-54751.215761904074</v>
      </c>
      <c r="Q3242" s="5">
        <f>VLOOKUP(CONCATENATE($F3242," ",$G3242),AllocFactorMatrix,(Q$4+1),FALSE)*$E3249</f>
        <v>-24741.054935140681</v>
      </c>
      <c r="R3242" s="5">
        <f>VLOOKUP(CONCATENATE($F3242," ",$G3242),AllocFactorMatrix,(R$4+1),FALSE)*$E3249</f>
        <v>-1112.5775846600179</v>
      </c>
      <c r="S3242" s="5">
        <f t="shared" ref="S3242:S3250" si="1610">SUBTOTAL(9,O3242:R3242)</f>
        <v>-374446.25999103545</v>
      </c>
      <c r="T3242" s="5">
        <f>VLOOKUP(CONCATENATE($F3242," ",$G3242),AllocFactorMatrix,(T$4+1),FALSE)*$E3249</f>
        <v>-10264.63313840652</v>
      </c>
      <c r="U3242" s="5">
        <f>VLOOKUP(CONCATENATE($F3242," ",$G3242),AllocFactorMatrix,(U$4+1),FALSE)*$E3249</f>
        <v>-167978.97240291149</v>
      </c>
      <c r="V3242" s="5">
        <f>VLOOKUP(CONCATENATE($F3242," ",$G3242),AllocFactorMatrix,(V$4+1),FALSE)*$E3249</f>
        <v>-887773.5890971591</v>
      </c>
      <c r="W3242" s="5">
        <f>VLOOKUP(CONCATENATE($F3242," ",$G3242),AllocFactorMatrix,(W$4+1),FALSE)*$E3249</f>
        <v>-160317.19599717297</v>
      </c>
      <c r="X3242" s="5">
        <f>SUBTOTAL(9,T3242:W3242)</f>
        <v>-1226334.3906356501</v>
      </c>
      <c r="Y3242" s="5">
        <f>VLOOKUP(CONCATENATE($F3242," ",$G3242),AllocFactorMatrix,(Y$4+1),FALSE)*$E3249</f>
        <v>-90238.231268230622</v>
      </c>
      <c r="Z3242" s="5">
        <f>VLOOKUP(CONCATENATE($F3242," ",$G3242),AllocFactorMatrix,(Z$4+1),FALSE)*$E3249</f>
        <v>-1511.4558805727704</v>
      </c>
      <c r="AA3242" s="5">
        <f t="shared" ref="AA3242:AA3249" si="1611">SUBTOTAL(9,Y3242:Z3242)</f>
        <v>-91749.687148803394</v>
      </c>
      <c r="AB3242" s="5">
        <f>VLOOKUP(CONCATENATE($F3242," ",$G3242),AllocFactorMatrix,(AB$4+1),FALSE)*$E3249</f>
        <v>-1170.9750365968434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-4333901</v>
      </c>
      <c r="I3249" s="5">
        <f>VLOOKUP(CONCATENATE($F3249," ",$G3249),AllocFactorMatrix,(I$4+1),FALSE)*$E3249</f>
        <v>-2134805.9149241503</v>
      </c>
      <c r="J3249" s="5">
        <f>VLOOKUP(CONCATENATE($F3249," ",$G3249),AllocFactorMatrix,(J$4+1),FALSE)*$E3249</f>
        <v>-105531.08451438787</v>
      </c>
      <c r="K3249" s="5">
        <f>VLOOKUP(CONCATENATE($F3249," ",$G3249),AllocFactorMatrix,(K$4+1),FALSE)*$E3249</f>
        <v>-386554.31450687849</v>
      </c>
      <c r="L3249" s="5">
        <f>VLOOKUP(CONCATENATE($F3249," ",$G3249),AllocFactorMatrix,(L$4+1),FALSE)*$E3249</f>
        <v>-12167.357399112407</v>
      </c>
      <c r="M3249" s="5">
        <f>VLOOKUP(CONCATENATE($F3249," ",$G3249),AllocFactorMatrix,(M$4+1),FALSE)*$E3249</f>
        <v>-1141.0158433843851</v>
      </c>
      <c r="N3249" s="5">
        <f t="shared" si="1609"/>
        <v>-399862.6877493753</v>
      </c>
      <c r="O3249" s="5">
        <f>VLOOKUP(CONCATENATE($F3249," ",$G3249),AllocFactorMatrix,(O$4+1),FALSE)*$E3249</f>
        <v>-293841.41170933063</v>
      </c>
      <c r="P3249" s="5">
        <f>VLOOKUP(CONCATENATE($F3249," ",$G3249),AllocFactorMatrix,(P$4+1),FALSE)*$E3249</f>
        <v>-54751.215761904074</v>
      </c>
      <c r="Q3249" s="5">
        <f>VLOOKUP(CONCATENATE($F3249," ",$G3249),AllocFactorMatrix,(Q$4+1),FALSE)*$E3249</f>
        <v>-24741.054935140681</v>
      </c>
      <c r="R3249" s="5">
        <f>VLOOKUP(CONCATENATE($F3249," ",$G3249),AllocFactorMatrix,(R$4+1),FALSE)*$E3249</f>
        <v>-1112.5775846600179</v>
      </c>
      <c r="S3249" s="5">
        <f t="shared" si="1610"/>
        <v>-374446.25999103545</v>
      </c>
      <c r="T3249" s="5">
        <f>VLOOKUP(CONCATENATE($F3249," ",$G3249),AllocFactorMatrix,(T$4+1),FALSE)*$E3249</f>
        <v>-10264.63313840652</v>
      </c>
      <c r="U3249" s="5">
        <f>VLOOKUP(CONCATENATE($F3249," ",$G3249),AllocFactorMatrix,(U$4+1),FALSE)*$E3249</f>
        <v>-167978.97240291149</v>
      </c>
      <c r="V3249" s="5">
        <f>VLOOKUP(CONCATENATE($F3249," ",$G3249),AllocFactorMatrix,(V$4+1),FALSE)*$E3249</f>
        <v>-887773.5890971591</v>
      </c>
      <c r="W3249" s="5">
        <f>VLOOKUP(CONCATENATE($F3249," ",$G3249),AllocFactorMatrix,(W$4+1),FALSE)*$E3249</f>
        <v>-160317.19599717297</v>
      </c>
      <c r="X3249" s="5">
        <f t="shared" si="1612"/>
        <v>-1226334.3906356501</v>
      </c>
      <c r="Y3249" s="5">
        <f>VLOOKUP(CONCATENATE($F3249," ",$G3249),AllocFactorMatrix,(Y$4+1),FALSE)*$E3249</f>
        <v>-90238.231268230622</v>
      </c>
      <c r="Z3249" s="5">
        <f>VLOOKUP(CONCATENATE($F3249," ",$G3249),AllocFactorMatrix,(Z$4+1),FALSE)*$E3249</f>
        <v>-1511.4558805727704</v>
      </c>
      <c r="AA3249" s="5">
        <f t="shared" si="1611"/>
        <v>-91749.687148803394</v>
      </c>
      <c r="AB3249" s="5">
        <f>VLOOKUP(CONCATENATE($F3249," ",$G3249),AllocFactorMatrix,(AB$4+1),FALSE)*$E3249</f>
        <v>-1170.9750365968434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1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1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1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1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1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1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1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1"/>
      <c r="C3265" s="55"/>
      <c r="D3265" s="49" t="str">
        <f>D1896</f>
        <v>Adj 9 - PPA Rider Sync</v>
      </c>
      <c r="E3265" s="97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1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1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1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1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1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1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1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1"/>
      <c r="C3273" s="55"/>
      <c r="D3273" s="55" t="str">
        <f>D1904</f>
        <v>Adj 10 - Remove DSM Rider</v>
      </c>
      <c r="E3273" s="57">
        <v>2403838</v>
      </c>
      <c r="F3273" s="97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8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67779.374817501492</v>
      </c>
      <c r="I3282" s="5">
        <f ca="1">VLOOKUP(CONCATENATE($F3282," ",$G3282),AllocFactorMatrix,(I$4+1),FALSE)*$E3289</f>
        <v>33386.967138904009</v>
      </c>
      <c r="J3282" s="5">
        <f ca="1">VLOOKUP(CONCATENATE($F3282," ",$G3282),AllocFactorMatrix,(J$4+1),FALSE)*$E3289</f>
        <v>1650.4370847876141</v>
      </c>
      <c r="K3282" s="5">
        <f ca="1">VLOOKUP(CONCATENATE($F3282," ",$G3282),AllocFactorMatrix,(K$4+1),FALSE)*$E3289</f>
        <v>6045.4564537316555</v>
      </c>
      <c r="L3282" s="5">
        <f ca="1">VLOOKUP(CONCATENATE($F3282," ",$G3282),AllocFactorMatrix,(L$4+1),FALSE)*$E3289</f>
        <v>190.28950538854954</v>
      </c>
      <c r="M3282" s="5">
        <f ca="1">VLOOKUP(CONCATENATE($F3282," ",$G3282),AllocFactorMatrix,(M$4+1),FALSE)*$E3289</f>
        <v>17.84474092081426</v>
      </c>
      <c r="N3282" s="5">
        <f t="shared" ca="1" si="1614"/>
        <v>6253.5907000410189</v>
      </c>
      <c r="O3282" s="5">
        <f ca="1">VLOOKUP(CONCATENATE($F3282," ",$G3282),AllocFactorMatrix,(O$4+1),FALSE)*$E3289</f>
        <v>4595.487340654643</v>
      </c>
      <c r="P3282" s="5">
        <f ca="1">VLOOKUP(CONCATENATE($F3282," ",$G3282),AllocFactorMatrix,(P$4+1),FALSE)*$E3289</f>
        <v>856.27317625390913</v>
      </c>
      <c r="Q3282" s="5">
        <f ca="1">VLOOKUP(CONCATENATE($F3282," ",$G3282),AllocFactorMatrix,(Q$4+1),FALSE)*$E3289</f>
        <v>386.9339045421886</v>
      </c>
      <c r="R3282" s="5">
        <f ca="1">VLOOKUP(CONCATENATE($F3282," ",$G3282),AllocFactorMatrix,(R$4+1),FALSE)*$E3289</f>
        <v>17.399985169070977</v>
      </c>
      <c r="S3282" s="5">
        <f t="shared" ca="1" si="1616"/>
        <v>5856.0944066198108</v>
      </c>
      <c r="T3282" s="5">
        <f ca="1">VLOOKUP(CONCATENATE($F3282," ",$G3282),AllocFactorMatrix,(T$4+1),FALSE)*$E3289</f>
        <v>160.53214340895244</v>
      </c>
      <c r="U3282" s="5">
        <f ca="1">VLOOKUP(CONCATENATE($F3282," ",$G3282),AllocFactorMatrix,(U$4+1),FALSE)*$E3289</f>
        <v>2627.0811751250617</v>
      </c>
      <c r="V3282" s="5">
        <f ca="1">VLOOKUP(CONCATENATE($F3282," ",$G3282),AllocFactorMatrix,(V$4+1),FALSE)*$E3289</f>
        <v>13884.197827429589</v>
      </c>
      <c r="W3282" s="5">
        <f ca="1">VLOOKUP(CONCATENATE($F3282," ",$G3282),AllocFactorMatrix,(W$4+1),FALSE)*$E3289</f>
        <v>2507.2560072745637</v>
      </c>
      <c r="X3282" s="5">
        <f ca="1">SUBTOTAL(9,T3282:W3282)</f>
        <v>19179.067153238168</v>
      </c>
      <c r="Y3282" s="5">
        <f ca="1">VLOOKUP(CONCATENATE($F3282," ",$G3282),AllocFactorMatrix,(Y$4+1),FALSE)*$E3289</f>
        <v>1411.2668701933403</v>
      </c>
      <c r="Z3282" s="5">
        <f ca="1">VLOOKUP(CONCATENATE($F3282," ",$G3282),AllocFactorMatrix,(Z$4+1),FALSE)*$E3289</f>
        <v>23.638180625136247</v>
      </c>
      <c r="AA3282" s="5">
        <f t="shared" ca="1" si="1615"/>
        <v>1434.9050508184766</v>
      </c>
      <c r="AB3282" s="5">
        <f ca="1">VLOOKUP(CONCATENATE($F3282," ",$G3282),AllocFactorMatrix,(AB$4+1),FALSE)*$E3289</f>
        <v>18.313283092399896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247.65351004820425</v>
      </c>
      <c r="I3283" s="5">
        <f ca="1">VLOOKUP(CONCATENATE($F3283," ",$G3283),AllocFactorMatrix,(I$4+1),FALSE)*$E3289</f>
        <v>121.98990657669245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22.088998528555674</v>
      </c>
      <c r="L3283" s="5">
        <f ca="1">VLOOKUP(CONCATENATE($F3283," ",$G3283),AllocFactorMatrix,(L$4+1),FALSE)*$E3289</f>
        <v>0.69528324894850568</v>
      </c>
      <c r="M3283" s="5">
        <f ca="1">VLOOKUP(CONCATENATE($F3283," ",$G3283),AllocFactorMatrix,(M$4+1),FALSE)*$E3289</f>
        <v>6.5201438296526665E-2</v>
      </c>
      <c r="N3283" s="5">
        <f t="shared" ca="1" si="1614"/>
        <v>22.849483215800706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3.1286664745784725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6.3576381657542855E-2</v>
      </c>
      <c r="S3283" s="5">
        <f t="shared" ca="1" si="1616"/>
        <v>21.397104043493936</v>
      </c>
      <c r="T3283" s="5">
        <f ca="1">VLOOKUP(CONCATENATE($F3283," ",$G3283),AllocFactorMatrix,(T$4+1),FALSE)*$E3289</f>
        <v>0.58655525958795329</v>
      </c>
      <c r="U3283" s="5">
        <f ca="1">VLOOKUP(CONCATENATE($F3283," ",$G3283),AllocFactorMatrix,(U$4+1),FALSE)*$E3289</f>
        <v>9.5988768847907391</v>
      </c>
      <c r="V3283" s="5">
        <f ca="1">VLOOKUP(CONCATENATE($F3283," ",$G3283),AllocFactorMatrix,(V$4+1),FALSE)*$E3289</f>
        <v>50.730334049624972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70.076823705420239</v>
      </c>
      <c r="Y3283" s="5">
        <f ca="1">VLOOKUP(CONCATENATE($F3283," ",$G3283),AllocFactorMatrix,(Y$4+1),FALSE)*$E3289</f>
        <v>5.1565125078120015</v>
      </c>
      <c r="Z3283" s="5">
        <f ca="1">VLOOKUP(CONCATENATE($F3283," ",$G3283),AllocFactorMatrix,(Z$4+1),FALSE)*$E3289</f>
        <v>8.6369613451448501E-2</v>
      </c>
      <c r="AA3283" s="5">
        <f t="shared" ca="1" si="1615"/>
        <v>5.2428821212634498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54.473499892266979</v>
      </c>
      <c r="I3284" s="5">
        <f ca="1">VLOOKUP(CONCATENATE($F3284," ",$G3284),AllocFactorMatrix,(I$4+1),FALSE)*$E3289</f>
        <v>26.52137302204946</v>
      </c>
      <c r="J3284" s="5">
        <f ca="1">VLOOKUP(CONCATENATE($F3284," ",$G3284),AllocFactorMatrix,(J$4+1),FALSE)*$E3289</f>
        <v>1.2799561561190578</v>
      </c>
      <c r="K3284" s="5">
        <f ca="1">VLOOKUP(CONCATENATE($F3284," ",$G3284),AllocFactorMatrix,(K$4+1),FALSE)*$E3289</f>
        <v>4.656417912014386</v>
      </c>
      <c r="L3284" s="5">
        <f ca="1">VLOOKUP(CONCATENATE($F3284," ",$G3284),AllocFactorMatrix,(L$4+1),FALSE)*$E3289</f>
        <v>0.14383236818090508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4.8181638409702465</v>
      </c>
      <c r="O3284" s="5">
        <f ca="1">VLOOKUP(CONCATENATE($F3284," ",$G3284),AllocFactorMatrix,(O$4+1),FALSE)*$E3289</f>
        <v>3.5179965114776648</v>
      </c>
      <c r="P3284" s="5">
        <f ca="1">VLOOKUP(CONCATENATE($F3284," ",$G3284),AllocFactorMatrix,(P$4+1),FALSE)*$E3289</f>
        <v>0.65399144824772493</v>
      </c>
      <c r="Q3284" s="5">
        <f ca="1">VLOOKUP(CONCATENATE($F3284," ",$G3284),AllocFactorMatrix,(Q$4+1),FALSE)*$E3289</f>
        <v>0.38913270426777641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0.12284239759423349</v>
      </c>
      <c r="U3284" s="5">
        <f ca="1">VLOOKUP(CONCATENATE($F3284," ",$G3284),AllocFactorMatrix,(U$4+1),FALSE)*$E3289</f>
        <v>2.0110001848286059</v>
      </c>
      <c r="V3284" s="5">
        <f ca="1">VLOOKUP(CONCATENATE($F3284," ",$G3284),AllocFactorMatrix,(V$4+1),FALSE)*$E3289</f>
        <v>14.010001015101054</v>
      </c>
      <c r="W3284" s="5">
        <f ca="1">VLOOKUP(CONCATENATE($F3284," ",$G3284),AllocFactorMatrix,(W$4+1),FALSE)*$E3289</f>
        <v>0</v>
      </c>
      <c r="X3284" s="5">
        <f t="shared" ca="1" si="1629"/>
        <v>16.143843597523894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1.7650456166641539E-2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1.4139017280448802E-2</v>
      </c>
      <c r="AC3284" s="5">
        <f ca="1">VLOOKUP(CONCATENATE($F3284," ",$G3284),AllocFactorMatrix,(AC$4+1),FALSE)*$E3289</f>
        <v>4.8075681373830129E-2</v>
      </c>
      <c r="AD3284" s="5">
        <f ca="1">VLOOKUP(CONCATENATE($F3284," ",$G3284),AllocFactorMatrix,(AD$4+1),FALSE)*$E3289</f>
        <v>1.0363575522146597E-2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34901.08848688579</v>
      </c>
      <c r="I3285" s="5">
        <f ca="1">VLOOKUP(CONCATENATE($F3285," ",$G3285),AllocFactorMatrix,(I$4+1),FALSE)*$E3289</f>
        <v>23325.885985615583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3992.4295840527989</v>
      </c>
      <c r="L3285" s="5">
        <f ca="1">VLOOKUP(CONCATENATE($F3285," ",$G3285),AllocFactorMatrix,(L$4+1),FALSE)*$E3289</f>
        <v>123.38684848927568</v>
      </c>
      <c r="M3285" s="5">
        <f ca="1">VLOOKUP(CONCATENATE($F3285," ",$G3285),AllocFactorMatrix,(M$4+1),FALSE)*$E3289</f>
        <v>0</v>
      </c>
      <c r="N3285" s="5">
        <f t="shared" ca="1" si="1614"/>
        <v>4115.8164325420748</v>
      </c>
      <c r="O3285" s="5">
        <f ca="1">VLOOKUP(CONCATENATE($F3285," ",$G3285),AllocFactorMatrix,(O$4+1),FALSE)*$E3289</f>
        <v>2993.6243710148947</v>
      </c>
      <c r="P3285" s="5">
        <f ca="1">VLOOKUP(CONCATENATE($F3285," ",$G3285),AllocFactorMatrix,(P$4+1),FALSE)*$E3289</f>
        <v>557.56274055453457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3551.1871115694294</v>
      </c>
      <c r="T3285" s="5">
        <f ca="1">VLOOKUP(CONCATENATE($F3285," ",$G3285),AllocFactorMatrix,(T$4+1),FALSE)*$E3289</f>
        <v>106.72086399621766</v>
      </c>
      <c r="U3285" s="5">
        <f ca="1">VLOOKUP(CONCATENATE($F3285," ",$G3285),AllocFactorMatrix,(U$4+1),FALSE)*$E3289</f>
        <v>1721.1660433679106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1827.8869073641283</v>
      </c>
      <c r="Y3285" s="5">
        <f ca="1">VLOOKUP(CONCATENATE($F3285," ",$G3285),AllocFactorMatrix,(Y$4+1),FALSE)*$E3289</f>
        <v>902.71532171013951</v>
      </c>
      <c r="Z3285" s="5">
        <f ca="1">VLOOKUP(CONCATENATE($F3285," ",$G3285),AllocFactorMatrix,(Z$4+1),FALSE)*$E3289</f>
        <v>15.060825256726059</v>
      </c>
      <c r="AA3285" s="5">
        <f t="shared" ca="1" si="1615"/>
        <v>917.77614696686555</v>
      </c>
      <c r="AB3285" s="5">
        <f ca="1">VLOOKUP(CONCATENATE($F3285," ",$G3285),AllocFactorMatrix,(AB$4+1),FALSE)*$E3289</f>
        <v>12.201792016860988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9.0110942759152497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14404.10848803746</v>
      </c>
      <c r="I3286" s="5">
        <f ca="1">VLOOKUP(CONCATENATE($F3286," ",$G3286),AllocFactorMatrix,(I$4+1),FALSE)*$E3289</f>
        <v>10769.972825564188</v>
      </c>
      <c r="J3286" s="5">
        <f ca="1">VLOOKUP(CONCATENATE($F3286," ",$G3286),AllocFactorMatrix,(J$4+1),FALSE)*$E3289</f>
        <v>519.22382241170249</v>
      </c>
      <c r="K3286" s="5">
        <f ca="1">VLOOKUP(CONCATENATE($F3286," ",$G3286),AllocFactorMatrix,(K$4+1),FALSE)*$E3289</f>
        <v>1566.7146522164448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1566.7146522164448</v>
      </c>
      <c r="O3286" s="5">
        <f ca="1">VLOOKUP(CONCATENATE($F3286," ",$G3286),AllocFactorMatrix,(O$4+1),FALSE)*$E3289</f>
        <v>998.31667441868115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998.31667441868115</v>
      </c>
      <c r="T3286" s="5">
        <f ca="1">VLOOKUP(CONCATENATE($F3286," ",$G3286),AllocFactorMatrix,(T$4+1),FALSE)*$E3289</f>
        <v>26.992388541263136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26.992388541263136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3.8210640766216408</v>
      </c>
      <c r="AC3286" s="5">
        <f ca="1">VLOOKUP(CONCATENATE($F3286," ",$G3286),AllocFactorMatrix,(AC$4+1),FALSE)*$E3289</f>
        <v>129.73982180159945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17843.228837084407</v>
      </c>
      <c r="I3287" s="5">
        <f ca="1">VLOOKUP(CONCATENATE($F3287," ",$G3287),AllocFactorMatrix,(I$4+1),FALSE)*$E3289</f>
        <v>6695.2628103025618</v>
      </c>
      <c r="J3287" s="5">
        <f ca="1">VLOOKUP(CONCATENATE($F3287," ",$G3287),AllocFactorMatrix,(J$4+1),FALSE)*$E3289</f>
        <v>433.89629352155112</v>
      </c>
      <c r="K3287" s="5">
        <f ca="1">VLOOKUP(CONCATENATE($F3287," ",$G3287),AllocFactorMatrix,(K$4+1),FALSE)*$E3289</f>
        <v>1455.7691007418709</v>
      </c>
      <c r="L3287" s="5">
        <f ca="1">VLOOKUP(CONCATENATE($F3287," ",$G3287),AllocFactorMatrix,(L$4+1),FALSE)*$E3289</f>
        <v>46.267646957223789</v>
      </c>
      <c r="M3287" s="5">
        <f ca="1">VLOOKUP(CONCATENATE($F3287," ",$G3287),AllocFactorMatrix,(M$4+1),FALSE)*$E3289</f>
        <v>4.2653361709483866</v>
      </c>
      <c r="N3287" s="5">
        <f t="shared" ca="1" si="1614"/>
        <v>1506.3020838700431</v>
      </c>
      <c r="O3287" s="5">
        <f ca="1">VLOOKUP(CONCATENATE($F3287," ",$G3287),AllocFactorMatrix,(O$4+1),FALSE)*$E3289</f>
        <v>1327.2450018694044</v>
      </c>
      <c r="P3287" s="5">
        <f ca="1">VLOOKUP(CONCATENATE($F3287," ",$G3287),AllocFactorMatrix,(P$4+1),FALSE)*$E3289</f>
        <v>246.04568494179878</v>
      </c>
      <c r="Q3287" s="5">
        <f ca="1">VLOOKUP(CONCATENATE($F3287," ",$G3287),AllocFactorMatrix,(Q$4+1),FALSE)*$E3289</f>
        <v>111.79686147019278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1690.2675595100543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893.07006940404165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961.98893192737592</v>
      </c>
      <c r="X3287" s="5">
        <f t="shared" ca="1" si="1629"/>
        <v>6976.4026151860444</v>
      </c>
      <c r="Y3287" s="5">
        <f ca="1">VLOOKUP(CONCATENATE($F3287," ",$G3287),AllocFactorMatrix,(Y$4+1),FALSE)*$E3289</f>
        <v>359.5906787757645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365.44424178314273</v>
      </c>
      <c r="AB3287" s="5">
        <f ca="1">VLOOKUP(CONCATENATE($F3287," ",$G3287),AllocFactorMatrix,(AB$4+1),FALSE)*$E3289</f>
        <v>6.5291786718666565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27.939308560821853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13449.072360550377</v>
      </c>
      <c r="I3288" s="5">
        <f ca="1">VLOOKUP(CONCATENATE($F3288," ",$G3288),AllocFactorMatrix,(I$4+1),FALSE)*$E3289</f>
        <v>9609.3755475273356</v>
      </c>
      <c r="J3288" s="5">
        <f ca="1">VLOOKUP(CONCATENATE($F3288," ",$G3288),AllocFactorMatrix,(J$4+1),FALSE)*$E3289</f>
        <v>1644.4805752554025</v>
      </c>
      <c r="K3288" s="5">
        <f ca="1">VLOOKUP(CONCATENATE($F3288," ",$G3288),AllocFactorMatrix,(K$4+1),FALSE)*$E3289</f>
        <v>473.52177368154457</v>
      </c>
      <c r="L3288" s="5">
        <f ca="1">VLOOKUP(CONCATENATE($F3288," ",$G3288),AllocFactorMatrix,(L$4+1),FALSE)*$E3289</f>
        <v>79.155281033970255</v>
      </c>
      <c r="M3288" s="5">
        <f ca="1">VLOOKUP(CONCATENATE($F3288," ",$G3288),AllocFactorMatrix,(M$4+1),FALSE)*$E3289</f>
        <v>12.50615481581621</v>
      </c>
      <c r="N3288" s="5">
        <f t="shared" ca="1" si="1614"/>
        <v>565.18320953133104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22.693364951690448</v>
      </c>
      <c r="Q3288" s="5">
        <f ca="1">VLOOKUP(CONCATENATE($F3288," ",$G3288),AllocFactorMatrix,(Q$4+1),FALSE)*$E3289</f>
        <v>43.405324525427226</v>
      </c>
      <c r="R3288" s="5">
        <f ca="1">VLOOKUP(CONCATENATE($F3288," ",$G3288),AllocFactorMatrix,(R$4+1),FALSE)*$E3289</f>
        <v>7.5757339639858543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13.510062825367033</v>
      </c>
      <c r="V3288" s="5">
        <f ca="1">VLOOKUP(CONCATENATE($F3288," ",$G3288),AllocFactorMatrix,(V$4+1),FALSE)*$E3289</f>
        <v>63.865661882168844</v>
      </c>
      <c r="W3288" s="5">
        <f ca="1">VLOOKUP(CONCATENATE($F3288," ",$G3288),AllocFactorMatrix,(W$4+1),FALSE)*$E3289</f>
        <v>11.367833268517742</v>
      </c>
      <c r="X3288" s="5">
        <f t="shared" ca="1" si="1629"/>
        <v>89.358081729124024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0.38314714479923911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0.68913258600791572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292.78638649288649</v>
      </c>
    </row>
    <row r="3289" spans="1:30" collapsed="1">
      <c r="D3289" s="92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83935.97558751241</v>
      </c>
      <c r="J3289" s="5">
        <f ca="1">VLOOKUP(CONCATENATE($F3289," ",$G3289),AllocFactorMatrix,(J$4+1),FALSE)*$E3289</f>
        <v>5354.8695013866636</v>
      </c>
      <c r="K3289" s="5">
        <f ca="1">VLOOKUP(CONCATENATE($F3289," ",$G3289),AllocFactorMatrix,(K$4+1),FALSE)*$E3289</f>
        <v>13560.636980864887</v>
      </c>
      <c r="L3289" s="5">
        <f ca="1">VLOOKUP(CONCATENATE($F3289," ",$G3289),AllocFactorMatrix,(L$4+1),FALSE)*$E3289</f>
        <v>439.93839748614874</v>
      </c>
      <c r="M3289" s="5">
        <f ca="1">VLOOKUP(CONCATENATE($F3289," ",$G3289),AllocFactorMatrix,(M$4+1),FALSE)*$E3289</f>
        <v>34.699346906650341</v>
      </c>
      <c r="N3289" s="5">
        <f t="shared" ca="1" si="1614"/>
        <v>14035.274725257686</v>
      </c>
      <c r="O3289" s="5">
        <f ca="1">VLOOKUP(CONCATENATE($F3289," ",$G3289),AllocFactorMatrix,(O$4+1),FALSE)*$E3289</f>
        <v>10023.342729012264</v>
      </c>
      <c r="P3289" s="5">
        <f ca="1">VLOOKUP(CONCATENATE($F3289," ",$G3289),AllocFactorMatrix,(P$4+1),FALSE)*$E3289</f>
        <v>1686.357624624759</v>
      </c>
      <c r="Q3289" s="5">
        <f ca="1">VLOOKUP(CONCATENATE($F3289," ",$G3289),AllocFactorMatrix,(Q$4+1),FALSE)*$E3289</f>
        <v>543.93900936616717</v>
      </c>
      <c r="R3289" s="5">
        <f ca="1">VLOOKUP(CONCATENATE($F3289," ",$G3289),AllocFactorMatrix,(R$4+1),FALSE)*$E3289</f>
        <v>30.219306743372734</v>
      </c>
      <c r="S3289" s="5">
        <f t="shared" ca="1" si="1616"/>
        <v>12283.858669746563</v>
      </c>
      <c r="T3289" s="5">
        <f ca="1">VLOOKUP(CONCATENATE($F3289," ",$G3289),AllocFactorMatrix,(T$4+1),FALSE)*$E3289</f>
        <v>346.43186095256641</v>
      </c>
      <c r="U3289" s="5">
        <f ca="1">VLOOKUP(CONCATENATE($F3289," ",$G3289),AllocFactorMatrix,(U$4+1),FALSE)*$E3289</f>
        <v>5266.4372277920011</v>
      </c>
      <c r="V3289" s="5">
        <f ca="1">VLOOKUP(CONCATENATE($F3289," ",$G3289),AllocFactorMatrix,(V$4+1),FALSE)*$E3289</f>
        <v>19083.284894635231</v>
      </c>
      <c r="W3289" s="5">
        <f ca="1">VLOOKUP(CONCATENATE($F3289," ",$G3289),AllocFactorMatrix,(W$4+1),FALSE)*$E3289</f>
        <v>3489.7738299818743</v>
      </c>
      <c r="X3289" s="5">
        <f t="shared" ca="1" si="1629"/>
        <v>28185.927813361672</v>
      </c>
      <c r="Y3289" s="5">
        <f ca="1">VLOOKUP(CONCATENATE($F3289," ",$G3289),AllocFactorMatrix,(Y$4+1),FALSE)*$E3289</f>
        <v>3072.1957917659156</v>
      </c>
      <c r="Z3289" s="5">
        <f ca="1">VLOOKUP(CONCATENATE($F3289," ",$G3289),AllocFactorMatrix,(Z$4+1),FALSE)*$E3289</f>
        <v>45.039736103657845</v>
      </c>
      <c r="AA3289" s="5">
        <f t="shared" ca="1" si="1615"/>
        <v>3117.2355278695736</v>
      </c>
      <c r="AB3289" s="5">
        <f ca="1">VLOOKUP(CONCATENATE($F3289," ",$G3289),AllocFactorMatrix,(AB$4+1),FALSE)*$E3289</f>
        <v>41.635502867225654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350.85118372833296</v>
      </c>
    </row>
    <row r="3290" spans="1:30" s="45" customFormat="1" hidden="1" outlineLevel="1">
      <c r="A3290" s="56"/>
      <c r="B3290" s="111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67233.000000000015</v>
      </c>
      <c r="I3290" s="47">
        <f>VLOOKUP(CONCATENATE($F3290," ",$G3290),AllocFactorMatrix,(I$4+1),FALSE)*$E3297</f>
        <v>33117.832197388787</v>
      </c>
      <c r="J3290" s="47">
        <f>VLOOKUP(CONCATENATE($F3290," ",$G3290),AllocFactorMatrix,(J$4+1),FALSE)*$E3297</f>
        <v>1637.1327829490895</v>
      </c>
      <c r="K3290" s="47">
        <f>VLOOKUP(CONCATENATE($F3290," ",$G3290),AllocFactorMatrix,(K$4+1),FALSE)*$E3297</f>
        <v>5996.7235585771268</v>
      </c>
      <c r="L3290" s="47">
        <f>VLOOKUP(CONCATENATE($F3290," ",$G3290),AllocFactorMatrix,(L$4+1),FALSE)*$E3297</f>
        <v>188.7555668702457</v>
      </c>
      <c r="M3290" s="47">
        <f>VLOOKUP(CONCATENATE($F3290," ",$G3290),AllocFactorMatrix,(M$4+1),FALSE)*$E3297</f>
        <v>17.700893074913896</v>
      </c>
      <c r="N3290" s="47">
        <f t="shared" ref="N3290:N3297" si="1631">SUBTOTAL(9,K3290:M3290)</f>
        <v>6203.1800185222864</v>
      </c>
      <c r="O3290" s="47">
        <f>VLOOKUP(CONCATENATE($F3290," ",$G3290),AllocFactorMatrix,(O$4+1),FALSE)*$E3297</f>
        <v>4558.4427594108483</v>
      </c>
      <c r="P3290" s="47">
        <f>VLOOKUP(CONCATENATE($F3290," ",$G3290),AllocFactorMatrix,(P$4+1),FALSE)*$E3297</f>
        <v>849.37069151328069</v>
      </c>
      <c r="Q3290" s="47">
        <f>VLOOKUP(CONCATENATE($F3290," ",$G3290),AllocFactorMatrix,(Q$4+1),FALSE)*$E3297</f>
        <v>383.81480021216777</v>
      </c>
      <c r="R3290" s="47">
        <f>VLOOKUP(CONCATENATE($F3290," ",$G3290),AllocFactorMatrix,(R$4+1),FALSE)*$E3297</f>
        <v>17.259722533912754</v>
      </c>
      <c r="S3290" s="47">
        <f t="shared" ref="S3290:S3297" si="1632">SUBTOTAL(9,O3290:R3290)</f>
        <v>5808.8879736702102</v>
      </c>
      <c r="T3290" s="47">
        <f>VLOOKUP(CONCATENATE($F3290," ",$G3290),AllocFactorMatrix,(T$4+1),FALSE)*$E3297</f>
        <v>159.23808130238461</v>
      </c>
      <c r="U3290" s="47">
        <f>VLOOKUP(CONCATENATE($F3290," ",$G3290),AllocFactorMatrix,(U$4+1),FALSE)*$E3297</f>
        <v>2605.9040692357653</v>
      </c>
      <c r="V3290" s="47">
        <f>VLOOKUP(CONCATENATE($F3290," ",$G3290),AllocFactorMatrix,(V$4+1),FALSE)*$E3297</f>
        <v>13772.276227760931</v>
      </c>
      <c r="W3290" s="47">
        <f>VLOOKUP(CONCATENATE($F3290," ",$G3290),AllocFactorMatrix,(W$4+1),FALSE)*$E3297</f>
        <v>2487.0448213925365</v>
      </c>
      <c r="X3290" s="47">
        <f>SUBTOTAL(9,T3290:W3290)</f>
        <v>19024.463199691618</v>
      </c>
      <c r="Y3290" s="47">
        <f>VLOOKUP(CONCATENATE($F3290," ",$G3290),AllocFactorMatrix,(Y$4+1),FALSE)*$E3297</f>
        <v>1399.8905380757317</v>
      </c>
      <c r="Z3290" s="47">
        <f>VLOOKUP(CONCATENATE($F3290," ",$G3290),AllocFactorMatrix,(Z$4+1),FALSE)*$E3297</f>
        <v>23.447631410719609</v>
      </c>
      <c r="AA3290" s="47">
        <f t="shared" ref="AA3290:AA3297" si="1633">SUBTOTAL(9,Y3290:Z3290)</f>
        <v>1423.3381694864513</v>
      </c>
      <c r="AB3290" s="47">
        <f>VLOOKUP(CONCATENATE($F3290," ",$G3290),AllocFactorMatrix,(AB$4+1),FALSE)*$E3297</f>
        <v>18.165658291575099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1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1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1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1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1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1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1"/>
      <c r="C3297" s="55"/>
      <c r="D3297" s="55" t="str">
        <f>D2197</f>
        <v>Adj 30 - NERC Compliance &amp; Cyber Security</v>
      </c>
      <c r="E3297" s="97">
        <v>67233</v>
      </c>
      <c r="F3297" s="61" t="s">
        <v>577</v>
      </c>
      <c r="G3297" s="55" t="str">
        <f>$G$15</f>
        <v>TOTAL</v>
      </c>
      <c r="H3297" s="46">
        <f t="shared" si="1630"/>
        <v>67233.000000000015</v>
      </c>
      <c r="I3297" s="47">
        <f>VLOOKUP(CONCATENATE($F3297," ",$G3297),AllocFactorMatrix,(I$4+1),FALSE)*$E3297</f>
        <v>33117.832197388787</v>
      </c>
      <c r="J3297" s="47">
        <f>VLOOKUP(CONCATENATE($F3297," ",$G3297),AllocFactorMatrix,(J$4+1),FALSE)*$E3297</f>
        <v>1637.1327829490895</v>
      </c>
      <c r="K3297" s="47">
        <f>VLOOKUP(CONCATENATE($F3297," ",$G3297),AllocFactorMatrix,(K$4+1),FALSE)*$E3297</f>
        <v>5996.7235585771268</v>
      </c>
      <c r="L3297" s="47">
        <f>VLOOKUP(CONCATENATE($F3297," ",$G3297),AllocFactorMatrix,(L$4+1),FALSE)*$E3297</f>
        <v>188.7555668702457</v>
      </c>
      <c r="M3297" s="47">
        <f>VLOOKUP(CONCATENATE($F3297," ",$G3297),AllocFactorMatrix,(M$4+1),FALSE)*$E3297</f>
        <v>17.700893074913896</v>
      </c>
      <c r="N3297" s="47">
        <f t="shared" si="1631"/>
        <v>6203.1800185222864</v>
      </c>
      <c r="O3297" s="47">
        <f>VLOOKUP(CONCATENATE($F3297," ",$G3297),AllocFactorMatrix,(O$4+1),FALSE)*$E3297</f>
        <v>4558.4427594108483</v>
      </c>
      <c r="P3297" s="47">
        <f>VLOOKUP(CONCATENATE($F3297," ",$G3297),AllocFactorMatrix,(P$4+1),FALSE)*$E3297</f>
        <v>849.37069151328069</v>
      </c>
      <c r="Q3297" s="47">
        <f>VLOOKUP(CONCATENATE($F3297," ",$G3297),AllocFactorMatrix,(Q$4+1),FALSE)*$E3297</f>
        <v>383.81480021216777</v>
      </c>
      <c r="R3297" s="47">
        <f>VLOOKUP(CONCATENATE($F3297," ",$G3297),AllocFactorMatrix,(R$4+1),FALSE)*$E3297</f>
        <v>17.259722533912754</v>
      </c>
      <c r="S3297" s="47">
        <f t="shared" si="1632"/>
        <v>5808.8879736702102</v>
      </c>
      <c r="T3297" s="47">
        <f>VLOOKUP(CONCATENATE($F3297," ",$G3297),AllocFactorMatrix,(T$4+1),FALSE)*$E3297</f>
        <v>159.23808130238461</v>
      </c>
      <c r="U3297" s="47">
        <f>VLOOKUP(CONCATENATE($F3297," ",$G3297),AllocFactorMatrix,(U$4+1),FALSE)*$E3297</f>
        <v>2605.9040692357653</v>
      </c>
      <c r="V3297" s="47">
        <f>VLOOKUP(CONCATENATE($F3297," ",$G3297),AllocFactorMatrix,(V$4+1),FALSE)*$E3297</f>
        <v>13772.276227760931</v>
      </c>
      <c r="W3297" s="47">
        <f>VLOOKUP(CONCATENATE($F3297," ",$G3297),AllocFactorMatrix,(W$4+1),FALSE)*$E3297</f>
        <v>2487.0448213925365</v>
      </c>
      <c r="X3297" s="47">
        <f t="shared" si="1634"/>
        <v>19024.463199691618</v>
      </c>
      <c r="Y3297" s="47">
        <f>VLOOKUP(CONCATENATE($F3297," ",$G3297),AllocFactorMatrix,(Y$4+1),FALSE)*$E3297</f>
        <v>1399.8905380757317</v>
      </c>
      <c r="Z3297" s="47">
        <f>VLOOKUP(CONCATENATE($F3297," ",$G3297),AllocFactorMatrix,(Z$4+1),FALSE)*$E3297</f>
        <v>23.447631410719609</v>
      </c>
      <c r="AA3297" s="47">
        <f t="shared" si="1633"/>
        <v>1423.3381694864513</v>
      </c>
      <c r="AB3297" s="47">
        <f>VLOOKUP(CONCATENATE($F3297," ",$G3297),AllocFactorMatrix,(AB$4+1),FALSE)*$E3297</f>
        <v>18.165658291575099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-227641.39694489297</v>
      </c>
      <c r="I3298" s="5">
        <f ca="1">VLOOKUP(CONCATENATE($F3298," ",$G3298),AllocFactorMatrix,(I$4+1),FALSE)*$E3305</f>
        <v>-112132.28005890166</v>
      </c>
      <c r="J3298" s="5">
        <f ca="1">VLOOKUP(CONCATENATE($F3298," ",$G3298),AllocFactorMatrix,(J$4+1),FALSE)*$E3305</f>
        <v>-5543.0992770635094</v>
      </c>
      <c r="K3298" s="5">
        <f ca="1">VLOOKUP(CONCATENATE($F3298," ",$G3298),AllocFactorMatrix,(K$4+1),FALSE)*$E3305</f>
        <v>-20304.054972511214</v>
      </c>
      <c r="L3298" s="5">
        <f ca="1">VLOOKUP(CONCATENATE($F3298," ",$G3298),AllocFactorMatrix,(L$4+1),FALSE)*$E3305</f>
        <v>-639.09956306379138</v>
      </c>
      <c r="M3298" s="5">
        <f ca="1">VLOOKUP(CONCATENATE($F3298," ",$G3298),AllocFactorMatrix,(M$4+1),FALSE)*$E3305</f>
        <v>-59.932712012636344</v>
      </c>
      <c r="N3298" s="5">
        <f t="shared" ref="N3298:N3305" ca="1" si="1636">SUBTOTAL(9,K3298:M3298)</f>
        <v>-21003.087247587642</v>
      </c>
      <c r="O3298" s="5">
        <f ca="1">VLOOKUP(CONCATENATE($F3298," ",$G3298),AllocFactorMatrix,(O$4+1),FALSE)*$E3305</f>
        <v>-15434.240293391904</v>
      </c>
      <c r="P3298" s="5">
        <f ca="1">VLOOKUP(CONCATENATE($F3298," ",$G3298),AllocFactorMatrix,(P$4+1),FALSE)*$E3305</f>
        <v>-2875.8486270154967</v>
      </c>
      <c r="Q3298" s="5">
        <f ca="1">VLOOKUP(CONCATENATE($F3298," ",$G3298),AllocFactorMatrix,(Q$4+1),FALSE)*$E3305</f>
        <v>-1299.5424462454873</v>
      </c>
      <c r="R3298" s="5">
        <f ca="1">VLOOKUP(CONCATENATE($F3298," ",$G3298),AllocFactorMatrix,(R$4+1),FALSE)*$E3305</f>
        <v>-58.438971167449694</v>
      </c>
      <c r="S3298" s="5">
        <f t="shared" ref="S3298:S3305" ca="1" si="1637">SUBTOTAL(9,O3298:R3298)</f>
        <v>-19668.070337820336</v>
      </c>
      <c r="T3298" s="5">
        <f ca="1">VLOOKUP(CONCATENATE($F3298," ",$G3298),AllocFactorMatrix,(T$4+1),FALSE)*$E3305</f>
        <v>-539.15754576620498</v>
      </c>
      <c r="U3298" s="5">
        <f ca="1">VLOOKUP(CONCATENATE($F3298," ",$G3298),AllocFactorMatrix,(U$4+1),FALSE)*$E3305</f>
        <v>-8823.2213738076607</v>
      </c>
      <c r="V3298" s="5">
        <f ca="1">VLOOKUP(CONCATENATE($F3298," ",$G3298),AllocFactorMatrix,(V$4+1),FALSE)*$E3305</f>
        <v>-46630.972879366353</v>
      </c>
      <c r="W3298" s="5">
        <f ca="1">VLOOKUP(CONCATENATE($F3298," ",$G3298),AllocFactorMatrix,(W$4+1),FALSE)*$E3305</f>
        <v>-8420.7808279618421</v>
      </c>
      <c r="X3298" s="5">
        <f ca="1">SUBTOTAL(9,T3298:W3298)</f>
        <v>-64414.132626902057</v>
      </c>
      <c r="Y3298" s="5">
        <f ca="1">VLOOKUP(CONCATENATE($F3298," ",$G3298),AllocFactorMatrix,(Y$4+1),FALSE)*$E3305</f>
        <v>-4739.8307030401347</v>
      </c>
      <c r="Z3298" s="5">
        <f ca="1">VLOOKUP(CONCATENATE($F3298," ",$G3298),AllocFactorMatrix,(Z$4+1),FALSE)*$E3305</f>
        <v>-79.390352496321171</v>
      </c>
      <c r="AA3298" s="5">
        <f t="shared" ref="AA3298:AA3305" ca="1" si="1638">SUBTOTAL(9,Y3298:Z3298)</f>
        <v>-4819.2210555364563</v>
      </c>
      <c r="AB3298" s="5">
        <f ca="1">VLOOKUP(CONCATENATE($F3298," ",$G3298),AllocFactorMatrix,(AB$4+1),FALSE)*$E3305</f>
        <v>-61.506341081280503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-831.76026833346123</v>
      </c>
      <c r="I3299" s="5">
        <f ca="1">VLOOKUP(CONCATENATE($F3299," ",$G3299),AllocFactorMatrix,(I$4+1),FALSE)*$E3305</f>
        <v>-409.71096031893018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-74.18732462040515</v>
      </c>
      <c r="L3299" s="5">
        <f ca="1">VLOOKUP(CONCATENATE($F3299," ",$G3299),AllocFactorMatrix,(L$4+1),FALSE)*$E3305</f>
        <v>-2.3351535845407785</v>
      </c>
      <c r="M3299" s="5">
        <f ca="1">VLOOKUP(CONCATENATE($F3299," ",$G3299),AllocFactorMatrix,(M$4+1),FALSE)*$E3305</f>
        <v>-0.21898323105814538</v>
      </c>
      <c r="N3299" s="5">
        <f t="shared" ca="1" si="1636"/>
        <v>-76.741461436004073</v>
      </c>
      <c r="O3299" s="5">
        <f ca="1">VLOOKUP(CONCATENATE($F3299," ",$G3299),AllocFactorMatrix,(O$4+1),FALSE)*$E3305</f>
        <v>-56.393907348330288</v>
      </c>
      <c r="P3299" s="5">
        <f ca="1">VLOOKUP(CONCATENATE($F3299," ",$G3299),AllocFactorMatrix,(P$4+1),FALSE)*$E3305</f>
        <v>-10.507827916167118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-0.2135253736434245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-1.9699836275783755</v>
      </c>
      <c r="U3299" s="5">
        <f ca="1">VLOOKUP(CONCATENATE($F3299," ",$G3299),AllocFactorMatrix,(U$4+1),FALSE)*$E3305</f>
        <v>-32.238446415879082</v>
      </c>
      <c r="V3299" s="5">
        <f ca="1">VLOOKUP(CONCATENATE($F3299," ",$G3299),AllocFactorMatrix,(V$4+1),FALSE)*$E3305</f>
        <v>-170.3810951581066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-235.35752704587864</v>
      </c>
      <c r="Y3299" s="5">
        <f ca="1">VLOOKUP(CONCATENATE($F3299," ",$G3299),AllocFactorMatrix,(Y$4+1),FALSE)*$E3305</f>
        <v>-17.318479460790748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-17.608557371845798</v>
      </c>
      <c r="AB3299" s="5">
        <f ca="1">VLOOKUP(CONCATENATE($F3299," ",$G3299),AllocFactorMatrix,(AB$4+1),FALSE)*$E3305</f>
        <v>-0.22473298551387663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-182.95275879043945</v>
      </c>
      <c r="I3300" s="5">
        <f ca="1">VLOOKUP(CONCATENATE($F3300," ",$G3300),AllocFactorMatrix,(I$4+1),FALSE)*$E3305</f>
        <v>-89.073739908220759</v>
      </c>
      <c r="J3300" s="5">
        <f ca="1">VLOOKUP(CONCATENATE($F3300," ",$G3300),AllocFactorMatrix,(J$4+1),FALSE)*$E3305</f>
        <v>-4.2988152102565884</v>
      </c>
      <c r="K3300" s="5">
        <f ca="1">VLOOKUP(CONCATENATE($F3300," ",$G3300),AllocFactorMatrix,(K$4+1),FALSE)*$E3305</f>
        <v>-15.638879542696412</v>
      </c>
      <c r="L3300" s="5">
        <f ca="1">VLOOKUP(CONCATENATE($F3300," ",$G3300),AllocFactorMatrix,(L$4+1),FALSE)*$E3305</f>
        <v>-0.48307027479602765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-16.182113665418861</v>
      </c>
      <c r="O3300" s="5">
        <f ca="1">VLOOKUP(CONCATENATE($F3300," ",$G3300),AllocFactorMatrix,(O$4+1),FALSE)*$E3305</f>
        <v>-11.8154179273021</v>
      </c>
      <c r="P3300" s="5">
        <f ca="1">VLOOKUP(CONCATENATE($F3300," ",$G3300),AllocFactorMatrix,(P$4+1),FALSE)*$E3305</f>
        <v>-2.1964724117030983</v>
      </c>
      <c r="Q3300" s="5">
        <f ca="1">VLOOKUP(CONCATENATE($F3300," ",$G3300),AllocFactorMatrix,(Q$4+1),FALSE)*$E3305</f>
        <v>-1.3069272567794081</v>
      </c>
      <c r="R3300" s="5">
        <f ca="1">VLOOKUP(CONCATENATE($F3300," ",$G3300),AllocFactorMatrix,(R$4+1),FALSE)*$E3305</f>
        <v>0</v>
      </c>
      <c r="S3300" s="5">
        <f t="shared" ca="1" si="1637"/>
        <v>-15.318817595784607</v>
      </c>
      <c r="T3300" s="5">
        <f ca="1">VLOOKUP(CONCATENATE($F3300," ",$G3300),AllocFactorMatrix,(T$4+1),FALSE)*$E3305</f>
        <v>-0.41257410632224661</v>
      </c>
      <c r="U3300" s="5">
        <f ca="1">VLOOKUP(CONCATENATE($F3300," ",$G3300),AllocFactorMatrix,(U$4+1),FALSE)*$E3305</f>
        <v>-6.7540736774782895</v>
      </c>
      <c r="V3300" s="5">
        <f ca="1">VLOOKUP(CONCATENATE($F3300," ",$G3300),AllocFactorMatrix,(V$4+1),FALSE)*$E3305</f>
        <v>-47.053490989909008</v>
      </c>
      <c r="W3300" s="5">
        <f ca="1">VLOOKUP(CONCATENATE($F3300," ",$G3300),AllocFactorMatrix,(W$4+1),FALSE)*$E3305</f>
        <v>0</v>
      </c>
      <c r="X3300" s="5">
        <f t="shared" ca="1" si="1639"/>
        <v>-54.220138773709543</v>
      </c>
      <c r="Y3300" s="5">
        <f ca="1">VLOOKUP(CONCATENATE($F3300," ",$G3300),AllocFactorMatrix,(Y$4+1),FALSE)*$E3305</f>
        <v>-3.5560946332936076</v>
      </c>
      <c r="Z3300" s="5">
        <f ca="1">VLOOKUP(CONCATENATE($F3300," ",$G3300),AllocFactorMatrix,(Z$4+1),FALSE)*$E3305</f>
        <v>-5.9280194149140895E-2</v>
      </c>
      <c r="AA3300" s="5">
        <f t="shared" ca="1" si="1638"/>
        <v>-3.6153748274427486</v>
      </c>
      <c r="AB3300" s="5">
        <f ca="1">VLOOKUP(CONCATENATE($F3300," ",$G3300),AllocFactorMatrix,(AB$4+1),FALSE)*$E3305</f>
        <v>-4.7486800428826859E-2</v>
      </c>
      <c r="AC3300" s="5">
        <f ca="1">VLOOKUP(CONCATENATE($F3300," ",$G3300),AllocFactorMatrix,(AC$4+1),FALSE)*$E3305</f>
        <v>-0.16146527312303235</v>
      </c>
      <c r="AD3300" s="5">
        <f ca="1">VLOOKUP(CONCATENATE($F3300," ",$G3300),AllocFactorMatrix,(AD$4+1),FALSE)*$E3305</f>
        <v>-3.4806736054404853E-2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-117217.55415189399</v>
      </c>
      <c r="I3301" s="5">
        <f ca="1">VLOOKUP(CONCATENATE($F3301," ",$G3301),AllocFactorMatrix,(I$4+1),FALSE)*$E3305</f>
        <v>-78341.49083021254</v>
      </c>
      <c r="J3301" s="5">
        <f ca="1">VLOOKUP(CONCATENATE($F3301," ",$G3301),AllocFactorMatrix,(J$4+1),FALSE)*$E3305</f>
        <v>-3692.8133643805845</v>
      </c>
      <c r="K3301" s="5">
        <f ca="1">VLOOKUP(CONCATENATE($F3301," ",$G3301),AllocFactorMatrix,(K$4+1),FALSE)*$E3305</f>
        <v>-13408.831966435051</v>
      </c>
      <c r="L3301" s="5">
        <f ca="1">VLOOKUP(CONCATENATE($F3301," ",$G3301),AllocFactorMatrix,(L$4+1),FALSE)*$E3305</f>
        <v>-414.40267972896532</v>
      </c>
      <c r="M3301" s="5">
        <f ca="1">VLOOKUP(CONCATENATE($F3301," ",$G3301),AllocFactorMatrix,(M$4+1),FALSE)*$E3305</f>
        <v>0</v>
      </c>
      <c r="N3301" s="5">
        <f t="shared" ca="1" si="1636"/>
        <v>-13823.234646164017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-1872.6103845897924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-358.42889711918491</v>
      </c>
      <c r="U3301" s="5">
        <f ca="1">VLOOKUP(CONCATENATE($F3301," ",$G3301),AllocFactorMatrix,(U$4+1),FALSE)*$E3305</f>
        <v>-5780.6470410998154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-6139.0759382189999</v>
      </c>
      <c r="Y3301" s="5">
        <f ca="1">VLOOKUP(CONCATENATE($F3301," ",$G3301),AllocFactorMatrix,(Y$4+1),FALSE)*$E3305</f>
        <v>-3031.8275645203071</v>
      </c>
      <c r="Z3301" s="5">
        <f ca="1">VLOOKUP(CONCATENATE($F3301," ",$G3301),AllocFactorMatrix,(Z$4+1),FALSE)*$E3305</f>
        <v>-50.582751903736536</v>
      </c>
      <c r="AA3301" s="5">
        <f t="shared" ca="1" si="1638"/>
        <v>-3082.4103164240437</v>
      </c>
      <c r="AB3301" s="5">
        <f ca="1">VLOOKUP(CONCATENATE($F3301," ",$G3301),AllocFactorMatrix,(AB$4+1),FALSE)*$E3305</f>
        <v>-40.980504577213331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-30.264340656647732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-48377.12632775664</v>
      </c>
      <c r="I3302" s="5">
        <f ca="1">VLOOKUP(CONCATENATE($F3302," ",$G3302),AllocFactorMatrix,(I$4+1),FALSE)*$E3305</f>
        <v>-36171.647579683922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-5261.912093536931</v>
      </c>
      <c r="O3302" s="5">
        <f ca="1">VLOOKUP(CONCATENATE($F3302," ",$G3302),AllocFactorMatrix,(O$4+1),FALSE)*$E3305</f>
        <v>-3352.9108666161301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-3352.9108666161301</v>
      </c>
      <c r="T3302" s="5">
        <f ca="1">VLOOKUP(CONCATENATE($F3302," ",$G3302),AllocFactorMatrix,(T$4+1),FALSE)*$E3305</f>
        <v>-90.655675874216698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-90.655675874216698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-12.833289869671326</v>
      </c>
      <c r="AC3302" s="5">
        <f ca="1">VLOOKUP(CONCATENATE($F3302," ",$G3302),AllocFactorMatrix,(AC$4+1),FALSE)*$E3305</f>
        <v>-435.73954988253269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-22486.471484197253</v>
      </c>
      <c r="J3303" s="5">
        <f ca="1">VLOOKUP(CONCATENATE($F3303," ",$G3303),AllocFactorMatrix,(J$4+1),FALSE)*$E3305</f>
        <v>-1457.2686551389202</v>
      </c>
      <c r="K3303" s="5">
        <f ca="1">VLOOKUP(CONCATENATE($F3303," ",$G3303),AllocFactorMatrix,(K$4+1),FALSE)*$E3305</f>
        <v>-4889.2943113503034</v>
      </c>
      <c r="L3303" s="5">
        <f ca="1">VLOOKUP(CONCATENATE($F3303," ",$G3303),AllocFactorMatrix,(L$4+1),FALSE)*$E3305</f>
        <v>-155.3928730540008</v>
      </c>
      <c r="M3303" s="5">
        <f ca="1">VLOOKUP(CONCATENATE($F3303," ",$G3303),AllocFactorMatrix,(M$4+1),FALSE)*$E3305</f>
        <v>-14.325406320265371</v>
      </c>
      <c r="N3303" s="5">
        <f t="shared" ca="1" si="1636"/>
        <v>-5059.0125907245701</v>
      </c>
      <c r="O3303" s="5">
        <f ca="1">VLOOKUP(CONCATENATE($F3303," ",$G3303),AllocFactorMatrix,(O$4+1),FALSE)*$E3305</f>
        <v>-4457.6378452470317</v>
      </c>
      <c r="P3303" s="5">
        <f ca="1">VLOOKUP(CONCATENATE($F3303," ",$G3303),AllocFactorMatrix,(P$4+1),FALSE)*$E3305</f>
        <v>-826.36028413102952</v>
      </c>
      <c r="Q3303" s="5">
        <f ca="1">VLOOKUP(CONCATENATE($F3303," ",$G3303),AllocFactorMatrix,(Q$4+1),FALSE)*$E3305</f>
        <v>-375.47696165173176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-2999.4333632642765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-3230.9018030795964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-1207.7084609482204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-1227.3680294186049</v>
      </c>
      <c r="AB3303" s="5">
        <f ca="1">VLOOKUP(CONCATENATE($F3303," ",$G3303),AllocFactorMatrix,(AB$4+1),FALSE)*$E3305</f>
        <v>-21.928667205451148</v>
      </c>
      <c r="AC3303" s="5">
        <f ca="1">VLOOKUP(CONCATENATE($F3303," ",$G3303),AllocFactorMatrix,(AC$4+1),FALSE)*$E3305</f>
        <v>-474.17806405060827</v>
      </c>
      <c r="AD3303" s="5">
        <f ca="1">VLOOKUP(CONCATENATE($F3303," ",$G3303),AllocFactorMatrix,(AD$4+1),FALSE)*$E3305</f>
        <v>-93.835967764306119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-45169.575966317439</v>
      </c>
      <c r="I3304" s="5">
        <f ca="1">VLOOKUP(CONCATENATE($F3304," ",$G3304),AllocFactorMatrix,(I$4+1),FALSE)*$E3305</f>
        <v>-32273.706851046081</v>
      </c>
      <c r="J3304" s="5">
        <f ca="1">VLOOKUP(CONCATENATE($F3304," ",$G3304),AllocFactorMatrix,(J$4+1),FALSE)*$E3305</f>
        <v>-5523.0939560572424</v>
      </c>
      <c r="K3304" s="5">
        <f ca="1">VLOOKUP(CONCATENATE($F3304," ",$G3304),AllocFactorMatrix,(K$4+1),FALSE)*$E3305</f>
        <v>-1590.3533830892857</v>
      </c>
      <c r="L3304" s="5">
        <f ca="1">VLOOKUP(CONCATENATE($F3304," ",$G3304),AllocFactorMatrix,(L$4+1),FALSE)*$E3305</f>
        <v>-265.84811085459933</v>
      </c>
      <c r="M3304" s="5">
        <f ca="1">VLOOKUP(CONCATENATE($F3304," ",$G3304),AllocFactorMatrix,(M$4+1),FALSE)*$E3305</f>
        <v>-42.002726645781799</v>
      </c>
      <c r="N3304" s="5">
        <f t="shared" ca="1" si="1636"/>
        <v>-1898.2042205896669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-76.217128188222432</v>
      </c>
      <c r="Q3304" s="5">
        <f ca="1">VLOOKUP(CONCATENATE($F3304," ",$G3304),AllocFactorMatrix,(Q$4+1),FALSE)*$E3305</f>
        <v>-145.77957876447269</v>
      </c>
      <c r="R3304" s="5">
        <f ca="1">VLOOKUP(CONCATENATE($F3304," ",$G3304),AllocFactorMatrix,(R$4+1),FALSE)*$E3305</f>
        <v>-25.443590577340501</v>
      </c>
      <c r="S3304" s="5">
        <f t="shared" ca="1" si="1637"/>
        <v>-544.20395510304263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-214.49693991442805</v>
      </c>
      <c r="W3304" s="5">
        <f ca="1">VLOOKUP(CONCATENATE($F3304," ",$G3304),AllocFactorMatrix,(W$4+1),FALSE)*$E3305</f>
        <v>-38.17960039392112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-2.3144961868043281</v>
      </c>
      <c r="AC3304" s="5">
        <f ca="1">VLOOKUP(CONCATENATE($F3304," ",$G3304),AllocFactorMatrix,(AC$4+1),FALSE)*$E3305</f>
        <v>-3562.0840269932705</v>
      </c>
      <c r="AD3304" s="5">
        <f ca="1">VLOOKUP(CONCATENATE($F3304," ",$G3304),AllocFactorMatrix,(AD$4+1),FALSE)*$E3305</f>
        <v>-983.34194151460451</v>
      </c>
    </row>
    <row r="3305" spans="1:30" collapsed="1">
      <c r="D3305" s="98" t="str">
        <f>D2064</f>
        <v>Adjs 32-39 - Total Incentive Compensation &amp; Payroll Adjustment</v>
      </c>
      <c r="E3305" s="97">
        <v>-499348</v>
      </c>
      <c r="F3305" s="97" t="s">
        <v>70</v>
      </c>
      <c r="G3305" s="55" t="str">
        <f>$G$15</f>
        <v>TOTAL</v>
      </c>
      <c r="H3305" s="4">
        <f t="shared" ca="1" si="1635"/>
        <v>-499347.99999999994</v>
      </c>
      <c r="I3305" s="5">
        <f ca="1">VLOOKUP(CONCATENATE($F3305," ",$G3305),AllocFactorMatrix,(I$4+1),FALSE)*$E3305</f>
        <v>-281904.38150426856</v>
      </c>
      <c r="J3305" s="5">
        <f ca="1">VLOOKUP(CONCATENATE($F3305," ",$G3305),AllocFactorMatrix,(J$4+1),FALSE)*$E3305</f>
        <v>-17984.674202667677</v>
      </c>
      <c r="K3305" s="5">
        <f ca="1">VLOOKUP(CONCATENATE($F3305," ",$G3305),AllocFactorMatrix,(K$4+1),FALSE)*$E3305</f>
        <v>-45544.272931085892</v>
      </c>
      <c r="L3305" s="5">
        <f ca="1">VLOOKUP(CONCATENATE($F3305," ",$G3305),AllocFactorMatrix,(L$4+1),FALSE)*$E3305</f>
        <v>-1477.5614505606939</v>
      </c>
      <c r="M3305" s="5">
        <f ca="1">VLOOKUP(CONCATENATE($F3305," ",$G3305),AllocFactorMatrix,(M$4+1),FALSE)*$E3305</f>
        <v>-116.53999205766809</v>
      </c>
      <c r="N3305" s="5">
        <f t="shared" ca="1" si="1636"/>
        <v>-47138.374373704253</v>
      </c>
      <c r="O3305" s="5">
        <f ca="1">VLOOKUP(CONCATENATE($F3305," ",$G3305),AllocFactorMatrix,(O$4+1),FALSE)*$E3305</f>
        <v>-33664.042299496337</v>
      </c>
      <c r="P3305" s="5">
        <f ca="1">VLOOKUP(CONCATENATE($F3305," ",$G3305),AllocFactorMatrix,(P$4+1),FALSE)*$E3305</f>
        <v>-5663.7407242524105</v>
      </c>
      <c r="Q3305" s="5">
        <f ca="1">VLOOKUP(CONCATENATE($F3305," ",$G3305),AllocFactorMatrix,(Q$4+1),FALSE)*$E3305</f>
        <v>-1826.8542056980261</v>
      </c>
      <c r="R3305" s="5">
        <f ca="1">VLOOKUP(CONCATENATE($F3305," ",$G3305),AllocFactorMatrix,(R$4+1),FALSE)*$E3305</f>
        <v>-101.49348854706911</v>
      </c>
      <c r="S3305" s="5">
        <f t="shared" ca="1" si="1637"/>
        <v>-41256.130717993852</v>
      </c>
      <c r="T3305" s="5">
        <f ca="1">VLOOKUP(CONCATENATE($F3305," ",$G3305),AllocFactorMatrix,(T$4+1),FALSE)*$E3305</f>
        <v>-1163.513723544967</v>
      </c>
      <c r="U3305" s="5">
        <f ca="1">VLOOKUP(CONCATENATE($F3305," ",$G3305),AllocFactorMatrix,(U$4+1),FALSE)*$E3305</f>
        <v>-17687.668714636769</v>
      </c>
      <c r="V3305" s="5">
        <f ca="1">VLOOKUP(CONCATENATE($F3305," ",$G3305),AllocFactorMatrix,(V$4+1),FALSE)*$E3305</f>
        <v>-64092.441740705231</v>
      </c>
      <c r="W3305" s="5">
        <f ca="1">VLOOKUP(CONCATENATE($F3305," ",$G3305),AllocFactorMatrix,(W$4+1),FALSE)*$E3305</f>
        <v>-11720.630233279675</v>
      </c>
      <c r="X3305" s="5">
        <f t="shared" ca="1" si="1639"/>
        <v>-94664.254412166643</v>
      </c>
      <c r="Y3305" s="5">
        <f ca="1">VLOOKUP(CONCATENATE($F3305," ",$G3305),AllocFactorMatrix,(Y$4+1),FALSE)*$E3305</f>
        <v>-10318.167489872318</v>
      </c>
      <c r="Z3305" s="5">
        <f ca="1">VLOOKUP(CONCATENATE($F3305," ",$G3305),AllocFactorMatrix,(Z$4+1),FALSE)*$E3305</f>
        <v>-151.26885534533685</v>
      </c>
      <c r="AA3305" s="5">
        <f t="shared" ca="1" si="1638"/>
        <v>-10469.436345217655</v>
      </c>
      <c r="AB3305" s="5">
        <f ca="1">VLOOKUP(CONCATENATE($F3305," ",$G3305),AllocFactorMatrix,(AB$4+1),FALSE)*$E3305</f>
        <v>-139.83551870636333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-1178.3563037979513</v>
      </c>
    </row>
    <row r="3306" spans="1:30" s="51" customFormat="1" hidden="1" outlineLevel="1">
      <c r="A3306" s="56"/>
      <c r="B3306" s="111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4466767.0000000019</v>
      </c>
      <c r="I3306" s="54">
        <f>VLOOKUP(CONCATENATE($F3306," ",$G3306),AllocFactorMatrix,(I$4+1),FALSE)*$E3313</f>
        <v>2200253.4465341978</v>
      </c>
      <c r="J3306" s="54">
        <f>VLOOKUP(CONCATENATE($F3306," ",$G3306),AllocFactorMatrix,(J$4+1),FALSE)*$E3313</f>
        <v>108766.38986056186</v>
      </c>
      <c r="K3306" s="54">
        <f>VLOOKUP(CONCATENATE($F3306," ",$G3306),AllocFactorMatrix,(K$4+1),FALSE)*$E3313</f>
        <v>398405.05257202382</v>
      </c>
      <c r="L3306" s="54">
        <f>VLOOKUP(CONCATENATE($F3306," ",$G3306),AllocFactorMatrix,(L$4+1),FALSE)*$E3313</f>
        <v>12540.376558569555</v>
      </c>
      <c r="M3306" s="54">
        <f>VLOOKUP(CONCATENATE($F3306," ",$G3306),AllocFactorMatrix,(M$4+1),FALSE)*$E3313</f>
        <v>1175.9963865594859</v>
      </c>
      <c r="N3306" s="54">
        <f t="shared" ref="N3306:N3329" si="1641">SUBTOTAL(9,K3306:M3306)</f>
        <v>412121.42551715288</v>
      </c>
      <c r="O3306" s="54">
        <f>VLOOKUP(CONCATENATE($F3306," ",$G3306),AllocFactorMatrix,(O$4+1),FALSE)*$E3313</f>
        <v>302849.81614869658</v>
      </c>
      <c r="P3306" s="54">
        <f>VLOOKUP(CONCATENATE($F3306," ",$G3306),AllocFactorMatrix,(P$4+1),FALSE)*$E3313</f>
        <v>56429.743959345891</v>
      </c>
      <c r="Q3306" s="54">
        <f>VLOOKUP(CONCATENATE($F3306," ",$G3306),AllocFactorMatrix,(Q$4+1),FALSE)*$E3313</f>
        <v>25499.55057336879</v>
      </c>
      <c r="R3306" s="54">
        <f>VLOOKUP(CONCATENATE($F3306," ",$G3306),AllocFactorMatrix,(R$4+1),FALSE)*$E3313</f>
        <v>1146.6862856579041</v>
      </c>
      <c r="S3306" s="54">
        <f t="shared" ref="S3306:S3329" si="1642">SUBTOTAL(9,O3306:R3306)</f>
        <v>385925.79696706921</v>
      </c>
      <c r="T3306" s="54">
        <f>VLOOKUP(CONCATENATE($F3306," ",$G3306),AllocFactorMatrix,(T$4+1),FALSE)*$E3313</f>
        <v>10579.319779049107</v>
      </c>
      <c r="U3306" s="54">
        <f>VLOOKUP(CONCATENATE($F3306," ",$G3306),AllocFactorMatrix,(U$4+1),FALSE)*$E3313</f>
        <v>173128.76566013758</v>
      </c>
      <c r="V3306" s="54">
        <f>VLOOKUP(CONCATENATE($F3306," ",$G3306),AllocFactorMatrix,(V$4+1),FALSE)*$E3313</f>
        <v>914990.39116277732</v>
      </c>
      <c r="W3306" s="54">
        <f>VLOOKUP(CONCATENATE($F3306," ",$G3306),AllocFactorMatrix,(W$4+1),FALSE)*$E3313</f>
        <v>165232.09935176291</v>
      </c>
      <c r="X3306" s="54">
        <f>SUBTOTAL(9,T3306:W3306)</f>
        <v>1263930.5759537271</v>
      </c>
      <c r="Y3306" s="54">
        <f>VLOOKUP(CONCATENATE($F3306," ",$G3306),AllocFactorMatrix,(Y$4+1),FALSE)*$E3313</f>
        <v>93004.697977019052</v>
      </c>
      <c r="Z3306" s="54">
        <f>VLOOKUP(CONCATENATE($F3306," ",$G3306),AllocFactorMatrix,(Z$4+1),FALSE)*$E3313</f>
        <v>1557.7931404751505</v>
      </c>
      <c r="AA3306" s="54">
        <f t="shared" ref="AA3306:AA3329" si="1643">SUBTOTAL(9,Y3306:Z3306)</f>
        <v>94562.491117494195</v>
      </c>
      <c r="AB3306" s="54">
        <f>VLOOKUP(CONCATENATE($F3306," ",$G3306),AllocFactorMatrix,(AB$4+1),FALSE)*$E3313</f>
        <v>1206.8740497982244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1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1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1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1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1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1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1"/>
      <c r="C3313" s="55"/>
      <c r="D3313" s="108" t="str">
        <f>D2205</f>
        <v>Adj 42 - Annualization Depreciation/Amortization Expense Production</v>
      </c>
      <c r="E3313" s="97">
        <f>1390210+3076557</f>
        <v>4466767</v>
      </c>
      <c r="F3313" s="61" t="s">
        <v>577</v>
      </c>
      <c r="G3313" s="55" t="str">
        <f>$G$15</f>
        <v>TOTAL</v>
      </c>
      <c r="H3313" s="53">
        <f t="shared" si="1640"/>
        <v>4466767.0000000019</v>
      </c>
      <c r="I3313" s="54">
        <f>VLOOKUP(CONCATENATE($F3313," ",$G3313),AllocFactorMatrix,(I$4+1),FALSE)*$E3313</f>
        <v>2200253.4465341978</v>
      </c>
      <c r="J3313" s="54">
        <f>VLOOKUP(CONCATENATE($F3313," ",$G3313),AllocFactorMatrix,(J$4+1),FALSE)*$E3313</f>
        <v>108766.38986056186</v>
      </c>
      <c r="K3313" s="54">
        <f>VLOOKUP(CONCATENATE($F3313," ",$G3313),AllocFactorMatrix,(K$4+1),FALSE)*$E3313</f>
        <v>398405.05257202382</v>
      </c>
      <c r="L3313" s="54">
        <f>VLOOKUP(CONCATENATE($F3313," ",$G3313),AllocFactorMatrix,(L$4+1),FALSE)*$E3313</f>
        <v>12540.376558569555</v>
      </c>
      <c r="M3313" s="54">
        <f>VLOOKUP(CONCATENATE($F3313," ",$G3313),AllocFactorMatrix,(M$4+1),FALSE)*$E3313</f>
        <v>1175.9963865594859</v>
      </c>
      <c r="N3313" s="54">
        <f t="shared" si="1641"/>
        <v>412121.42551715288</v>
      </c>
      <c r="O3313" s="54">
        <f>VLOOKUP(CONCATENATE($F3313," ",$G3313),AllocFactorMatrix,(O$4+1),FALSE)*$E3313</f>
        <v>302849.81614869658</v>
      </c>
      <c r="P3313" s="54">
        <f>VLOOKUP(CONCATENATE($F3313," ",$G3313),AllocFactorMatrix,(P$4+1),FALSE)*$E3313</f>
        <v>56429.743959345891</v>
      </c>
      <c r="Q3313" s="54">
        <f>VLOOKUP(CONCATENATE($F3313," ",$G3313),AllocFactorMatrix,(Q$4+1),FALSE)*$E3313</f>
        <v>25499.55057336879</v>
      </c>
      <c r="R3313" s="54">
        <f>VLOOKUP(CONCATENATE($F3313," ",$G3313),AllocFactorMatrix,(R$4+1),FALSE)*$E3313</f>
        <v>1146.6862856579041</v>
      </c>
      <c r="S3313" s="54">
        <f t="shared" si="1642"/>
        <v>385925.79696706921</v>
      </c>
      <c r="T3313" s="54">
        <f>VLOOKUP(CONCATENATE($F3313," ",$G3313),AllocFactorMatrix,(T$4+1),FALSE)*$E3313</f>
        <v>10579.319779049107</v>
      </c>
      <c r="U3313" s="54">
        <f>VLOOKUP(CONCATENATE($F3313," ",$G3313),AllocFactorMatrix,(U$4+1),FALSE)*$E3313</f>
        <v>173128.76566013758</v>
      </c>
      <c r="V3313" s="54">
        <f>VLOOKUP(CONCATENATE($F3313," ",$G3313),AllocFactorMatrix,(V$4+1),FALSE)*$E3313</f>
        <v>914990.39116277732</v>
      </c>
      <c r="W3313" s="54">
        <f>VLOOKUP(CONCATENATE($F3313," ",$G3313),AllocFactorMatrix,(W$4+1),FALSE)*$E3313</f>
        <v>165232.09935176291</v>
      </c>
      <c r="X3313" s="54">
        <f t="shared" si="1644"/>
        <v>1263930.5759537271</v>
      </c>
      <c r="Y3313" s="54">
        <f>VLOOKUP(CONCATENATE($F3313," ",$G3313),AllocFactorMatrix,(Y$4+1),FALSE)*$E3313</f>
        <v>93004.697977019052</v>
      </c>
      <c r="Z3313" s="54">
        <f>VLOOKUP(CONCATENATE($F3313," ",$G3313),AllocFactorMatrix,(Z$4+1),FALSE)*$E3313</f>
        <v>1557.7931404751505</v>
      </c>
      <c r="AA3313" s="54">
        <f t="shared" si="1643"/>
        <v>94562.491117494195</v>
      </c>
      <c r="AB3313" s="54">
        <f>VLOOKUP(CONCATENATE($F3313," ",$G3313),AllocFactorMatrix,(AB$4+1),FALSE)*$E3313</f>
        <v>1206.8740497982244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1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982.61278165688168</v>
      </c>
      <c r="I3314" s="54">
        <f>VLOOKUP(CONCATENATE($F3314," ",$G3314),AllocFactorMatrix,(I$4+1),FALSE)*$E3321</f>
        <v>484.01834244972002</v>
      </c>
      <c r="J3314" s="54">
        <f>VLOOKUP(CONCATENATE($F3314," ",$G3314),AllocFactorMatrix,(J$4+1),FALSE)*$E3321</f>
        <v>23.9267561732375</v>
      </c>
      <c r="K3314" s="54">
        <f>VLOOKUP(CONCATENATE($F3314," ",$G3314),AllocFactorMatrix,(K$4+1),FALSE)*$E3321</f>
        <v>87.642336601383633</v>
      </c>
      <c r="L3314" s="54">
        <f>VLOOKUP(CONCATENATE($F3314," ",$G3314),AllocFactorMatrix,(L$4+1),FALSE)*$E3321</f>
        <v>2.7586695910578687</v>
      </c>
      <c r="M3314" s="54">
        <f>VLOOKUP(CONCATENATE($F3314," ",$G3314),AllocFactorMatrix,(M$4+1),FALSE)*$E3321</f>
        <v>0.25869920696908022</v>
      </c>
      <c r="N3314" s="54">
        <f t="shared" si="1641"/>
        <v>90.659705399410583</v>
      </c>
      <c r="O3314" s="54">
        <f>VLOOKUP(CONCATENATE($F3314," ",$G3314),AllocFactorMatrix,(O$4+1),FALSE)*$E3321</f>
        <v>66.621809525803769</v>
      </c>
      <c r="P3314" s="54">
        <f>VLOOKUP(CONCATENATE($F3314," ",$G3314),AllocFactorMatrix,(P$4+1),FALSE)*$E3321</f>
        <v>12.413584071002241</v>
      </c>
      <c r="Q3314" s="54">
        <f>VLOOKUP(CONCATENATE($F3314," ",$G3314),AllocFactorMatrix,(Q$4+1),FALSE)*$E3321</f>
        <v>5.6094675007445511</v>
      </c>
      <c r="R3314" s="54">
        <f>VLOOKUP(CONCATENATE($F3314," ",$G3314),AllocFactorMatrix,(R$4+1),FALSE)*$E3321</f>
        <v>0.25225148319536495</v>
      </c>
      <c r="S3314" s="54">
        <f t="shared" si="1642"/>
        <v>84.89711258074594</v>
      </c>
      <c r="T3314" s="54">
        <f>VLOOKUP(CONCATENATE($F3314," ",$G3314),AllocFactorMatrix,(T$4+1),FALSE)*$E3321</f>
        <v>2.3272704477598918</v>
      </c>
      <c r="U3314" s="54">
        <f>VLOOKUP(CONCATENATE($F3314," ",$G3314),AllocFactorMatrix,(U$4+1),FALSE)*$E3321</f>
        <v>38.08538435296272</v>
      </c>
      <c r="V3314" s="54">
        <f>VLOOKUP(CONCATENATE($F3314," ",$G3314),AllocFactorMatrix,(V$4+1),FALSE)*$E3321</f>
        <v>201.28232644545255</v>
      </c>
      <c r="W3314" s="54">
        <f>VLOOKUP(CONCATENATE($F3314," ",$G3314),AllocFactorMatrix,(W$4+1),FALSE)*$E3321</f>
        <v>36.348252049646192</v>
      </c>
      <c r="X3314" s="54">
        <f>SUBTOTAL(9,T3314:W3314)</f>
        <v>278.04323329582132</v>
      </c>
      <c r="Y3314" s="54">
        <f>VLOOKUP(CONCATENATE($F3314," ",$G3314),AllocFactorMatrix,(Y$4+1),FALSE)*$E3321</f>
        <v>20.459451989852358</v>
      </c>
      <c r="Z3314" s="54">
        <f>VLOOKUP(CONCATENATE($F3314," ",$G3314),AllocFactorMatrix,(Z$4+1),FALSE)*$E3321</f>
        <v>0.34268800029379121</v>
      </c>
      <c r="AA3314" s="54">
        <f t="shared" si="1643"/>
        <v>20.802139990146149</v>
      </c>
      <c r="AB3314" s="54">
        <f>VLOOKUP(CONCATENATE($F3314," ",$G3314),AllocFactorMatrix,(AB$4+1),FALSE)*$E3321</f>
        <v>0.26549176780023209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1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1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1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1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1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1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1"/>
      <c r="C3321" s="55"/>
      <c r="D3321" s="108" t="str">
        <f>D2213</f>
        <v>Adj 42 - Annualization Depreciation/Amortization Expense Transmission</v>
      </c>
      <c r="E3321" s="97">
        <v>52403</v>
      </c>
      <c r="F3321" s="61" t="s">
        <v>578</v>
      </c>
      <c r="G3321" s="55" t="str">
        <f>$G$15</f>
        <v>TOTAL</v>
      </c>
      <c r="H3321" s="53">
        <f t="shared" si="1640"/>
        <v>52402.999999999993</v>
      </c>
      <c r="I3321" s="54">
        <f>VLOOKUP(CONCATENATE($F3321," ",$G3321),AllocFactorMatrix,(I$4+1),FALSE)*$E3321</f>
        <v>25756.726998359441</v>
      </c>
      <c r="J3321" s="54">
        <f>VLOOKUP(CONCATENATE($F3321," ",$G3321),AllocFactorMatrix,(J$4+1),FALSE)*$E3321</f>
        <v>1267.6451351494322</v>
      </c>
      <c r="K3321" s="54">
        <f>VLOOKUP(CONCATENATE($F3321," ",$G3321),AllocFactorMatrix,(K$4+1),FALSE)*$E3321</f>
        <v>4637.5477511026584</v>
      </c>
      <c r="L3321" s="54">
        <f>VLOOKUP(CONCATENATE($F3321," ",$G3321),AllocFactorMatrix,(L$4+1),FALSE)*$E3321</f>
        <v>145.48071215092344</v>
      </c>
      <c r="M3321" s="54">
        <f>VLOOKUP(CONCATENATE($F3321," ",$G3321),AllocFactorMatrix,(M$4+1),FALSE)*$E3321</f>
        <v>14.440102992670472</v>
      </c>
      <c r="N3321" s="54">
        <f t="shared" si="1641"/>
        <v>4797.4685662462525</v>
      </c>
      <c r="O3321" s="54">
        <f>VLOOKUP(CONCATENATE($F3321," ",$G3321),AllocFactorMatrix,(O$4+1),FALSE)*$E3321</f>
        <v>3521.3647673592222</v>
      </c>
      <c r="P3321" s="54">
        <f>VLOOKUP(CONCATENATE($F3321," ",$G3321),AllocFactorMatrix,(P$4+1),FALSE)*$E3321</f>
        <v>655.86008675347614</v>
      </c>
      <c r="Q3321" s="54">
        <f>VLOOKUP(CONCATENATE($F3321," ",$G3321),AllocFactorMatrix,(Q$4+1),FALSE)*$E3321</f>
        <v>313.23723103561662</v>
      </c>
      <c r="R3321" s="54">
        <f>VLOOKUP(CONCATENATE($F3321," ",$G3321),AllocFactorMatrix,(R$4+1),FALSE)*$E3321</f>
        <v>10.932924252555608</v>
      </c>
      <c r="S3321" s="54">
        <f t="shared" si="1642"/>
        <v>4501.3950094008705</v>
      </c>
      <c r="T3321" s="54">
        <f>VLOOKUP(CONCATENATE($F3321," ",$G3321),AllocFactorMatrix,(T$4+1),FALSE)*$E3321</f>
        <v>123.00123988166972</v>
      </c>
      <c r="U3321" s="54">
        <f>VLOOKUP(CONCATENATE($F3321," ",$G3321),AllocFactorMatrix,(U$4+1),FALSE)*$E3321</f>
        <v>2013.0214129019337</v>
      </c>
      <c r="V3321" s="54">
        <f>VLOOKUP(CONCATENATE($F3321," ",$G3321),AllocFactorMatrix,(V$4+1),FALSE)*$E3321</f>
        <v>11248.220354952336</v>
      </c>
      <c r="W3321" s="54">
        <f>VLOOKUP(CONCATENATE($F3321," ",$G3321),AllocFactorMatrix,(W$4+1),FALSE)*$E3321</f>
        <v>1575.3829525109525</v>
      </c>
      <c r="X3321" s="54">
        <f t="shared" si="1645"/>
        <v>14959.625960246893</v>
      </c>
      <c r="Y3321" s="54">
        <f>VLOOKUP(CONCATENATE($F3321," ",$G3321),AllocFactorMatrix,(Y$4+1),FALSE)*$E3321</f>
        <v>1077.5212718989162</v>
      </c>
      <c r="Z3321" s="54">
        <f>VLOOKUP(CONCATENATE($F3321," ",$G3321),AllocFactorMatrix,(Z$4+1),FALSE)*$E3321</f>
        <v>18.032885083269669</v>
      </c>
      <c r="AA3321" s="54">
        <f t="shared" si="1643"/>
        <v>1095.554156982186</v>
      </c>
      <c r="AB3321" s="54">
        <f>VLOOKUP(CONCATENATE($F3321," ",$G3321),AllocFactorMatrix,(AB$4+1),FALSE)*$E3321</f>
        <v>14.05439193821228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1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1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1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1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1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1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1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1"/>
      <c r="C3329" s="55"/>
      <c r="D3329" s="108" t="str">
        <f>D2221</f>
        <v>Adj 42 - Annualization Depreciation/Amortization Expense Distribution</v>
      </c>
      <c r="E3329" s="97">
        <v>513467</v>
      </c>
      <c r="F3329" s="61" t="s">
        <v>579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37053.247639489804</v>
      </c>
      <c r="I3330" s="5">
        <f ca="1">VLOOKUP(CONCATENATE($F3330," ",$G3330),AllocFactorMatrix,(I$4+1),FALSE)*$E3337</f>
        <v>18251.79952839997</v>
      </c>
      <c r="J3330" s="5">
        <f ca="1">VLOOKUP(CONCATENATE($F3330," ",$G3330),AllocFactorMatrix,(J$4+1),FALSE)*$E3337</f>
        <v>902.25166845655747</v>
      </c>
      <c r="K3330" s="5">
        <f ca="1">VLOOKUP(CONCATENATE($F3330," ",$G3330),AllocFactorMatrix,(K$4+1),FALSE)*$E3337</f>
        <v>3304.8961528047353</v>
      </c>
      <c r="L3330" s="5">
        <f ca="1">VLOOKUP(CONCATENATE($F3330," ",$G3330),AllocFactorMatrix,(L$4+1),FALSE)*$E3337</f>
        <v>104.02639719446537</v>
      </c>
      <c r="M3330" s="5">
        <f ca="1">VLOOKUP(CONCATENATE($F3330," ",$G3330),AllocFactorMatrix,(M$4+1),FALSE)*$E3337</f>
        <v>9.7552626618612077</v>
      </c>
      <c r="N3330" s="5">
        <f t="shared" ref="N3330:N3337" ca="1" si="1648">SUBTOTAL(9,K3330:M3330)</f>
        <v>3418.677812661062</v>
      </c>
      <c r="O3330" s="5">
        <f ca="1">VLOOKUP(CONCATENATE($F3330," ",$G3330),AllocFactorMatrix,(O$4+1),FALSE)*$E3337</f>
        <v>2512.2351882987427</v>
      </c>
      <c r="P3330" s="5">
        <f ca="1">VLOOKUP(CONCATENATE($F3330," ",$G3330),AllocFactorMatrix,(P$4+1),FALSE)*$E3337</f>
        <v>468.10260690979544</v>
      </c>
      <c r="Q3330" s="5">
        <f ca="1">VLOOKUP(CONCATENATE($F3330," ",$G3330),AllocFactorMatrix,(Q$4+1),FALSE)*$E3337</f>
        <v>211.52685199177122</v>
      </c>
      <c r="R3330" s="5">
        <f ca="1">VLOOKUP(CONCATENATE($F3330," ",$G3330),AllocFactorMatrix,(R$4+1),FALSE)*$E3337</f>
        <v>9.5121260874563323</v>
      </c>
      <c r="S3330" s="5">
        <f t="shared" ref="S3330:S3337" ca="1" si="1649">SUBTOTAL(9,O3330:R3330)</f>
        <v>3201.3767732877659</v>
      </c>
      <c r="T3330" s="5">
        <f ca="1">VLOOKUP(CONCATENATE($F3330," ",$G3330),AllocFactorMatrix,(T$4+1),FALSE)*$E3337</f>
        <v>87.75880981265847</v>
      </c>
      <c r="U3330" s="5">
        <f ca="1">VLOOKUP(CONCATENATE($F3330," ",$G3330),AllocFactorMatrix,(U$4+1),FALSE)*$E3337</f>
        <v>1436.1579700764057</v>
      </c>
      <c r="V3330" s="5">
        <f ca="1">VLOOKUP(CONCATENATE($F3330," ",$G3330),AllocFactorMatrix,(V$4+1),FALSE)*$E3337</f>
        <v>7590.1352256582959</v>
      </c>
      <c r="W3330" s="5">
        <f ca="1">VLOOKUP(CONCATENATE($F3330," ",$G3330),AllocFactorMatrix,(W$4+1),FALSE)*$E3337</f>
        <v>1370.652620849409</v>
      </c>
      <c r="X3330" s="5">
        <f ca="1">SUBTOTAL(9,T3330:W3330)</f>
        <v>10484.70462639677</v>
      </c>
      <c r="Y3330" s="5">
        <f ca="1">VLOOKUP(CONCATENATE($F3330," ",$G3330),AllocFactorMatrix,(Y$4+1),FALSE)*$E3337</f>
        <v>771.50343991044156</v>
      </c>
      <c r="Z3330" s="5">
        <f ca="1">VLOOKUP(CONCATENATE($F3330," ",$G3330),AllocFactorMatrix,(Z$4+1),FALSE)*$E3337</f>
        <v>12.922387714676917</v>
      </c>
      <c r="AA3330" s="5">
        <f t="shared" ref="AA3330:AA3337" ca="1" si="1650">SUBTOTAL(9,Y3330:Z3330)</f>
        <v>784.42582762511847</v>
      </c>
      <c r="AB3330" s="5">
        <f ca="1">VLOOKUP(CONCATENATE($F3330," ",$G3330),AllocFactorMatrix,(AB$4+1),FALSE)*$E3337</f>
        <v>10.01140266256278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3.2966635239960724</v>
      </c>
      <c r="K3331" s="5">
        <f ca="1">VLOOKUP(CONCATENATE($F3331," ",$G3331),AllocFactorMatrix,(K$4+1),FALSE)*$E3337</f>
        <v>12.075489554022269</v>
      </c>
      <c r="L3331" s="5">
        <f ca="1">VLOOKUP(CONCATENATE($F3331," ",$G3331),AllocFactorMatrix,(L$4+1),FALSE)*$E3337</f>
        <v>0.38009353836981419</v>
      </c>
      <c r="M3331" s="5">
        <f ca="1">VLOOKUP(CONCATENATE($F3331," ",$G3331),AllocFactorMatrix,(M$4+1),FALSE)*$E3337</f>
        <v>3.5643955792703685E-2</v>
      </c>
      <c r="N3331" s="5">
        <f t="shared" ca="1" si="1648"/>
        <v>12.491227048184788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1.7103618021863456</v>
      </c>
      <c r="Q3331" s="5">
        <f ca="1">VLOOKUP(CONCATENATE($F3331," ",$G3331),AllocFactorMatrix,(Q$4+1),FALSE)*$E3337</f>
        <v>0.77288065147043161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0.3206547323028085</v>
      </c>
      <c r="U3331" s="5">
        <f ca="1">VLOOKUP(CONCATENATE($F3331," ",$G3331),AllocFactorMatrix,(U$4+1),FALSE)*$E3337</f>
        <v>5.2474600603912238</v>
      </c>
      <c r="V3331" s="5">
        <f ca="1">VLOOKUP(CONCATENATE($F3331," ",$G3331),AllocFactorMatrix,(V$4+1),FALSE)*$E3337</f>
        <v>27.732973864630981</v>
      </c>
      <c r="W3331" s="5">
        <f ca="1">VLOOKUP(CONCATENATE($F3331," ",$G3331),AllocFactorMatrix,(W$4+1),FALSE)*$E3337</f>
        <v>5.0081154263240135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2.8189332731754435</v>
      </c>
      <c r="Z3331" s="5">
        <f ca="1">VLOOKUP(CONCATENATE($F3331," ",$G3331),AllocFactorMatrix,(Z$4+1),FALSE)*$E3337</f>
        <v>4.7216054800747136E-2</v>
      </c>
      <c r="AA3331" s="5">
        <f t="shared" ca="1" si="1650"/>
        <v>2.8661493279761907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14.498555127887316</v>
      </c>
      <c r="J3332" s="5">
        <f ca="1">VLOOKUP(CONCATENATE($F3332," ",$G3332),AllocFactorMatrix,(J$4+1),FALSE)*$E3337</f>
        <v>0.69971923683372172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7.8629470559902798E-2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0.35752036886262911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7.658908605158758</v>
      </c>
      <c r="W3332" s="5">
        <f ca="1">VLOOKUP(CONCATENATE($F3332," ",$G3332),AllocFactorMatrix,(W$4+1),FALSE)*$E3337</f>
        <v>0</v>
      </c>
      <c r="X3332" s="5">
        <f t="shared" ca="1" si="1651"/>
        <v>8.8254256738553867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7.7294384919026782E-3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19079.530876085999</v>
      </c>
      <c r="I3333" s="5">
        <f ca="1">VLOOKUP(CONCATENATE($F3333," ",$G3333),AllocFactorMatrix,(I$4+1),FALSE)*$E3337</f>
        <v>12751.664236542145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2182.5589636883988</v>
      </c>
      <c r="L3333" s="5">
        <f ca="1">VLOOKUP(CONCATENATE($F3333," ",$G3333),AllocFactorMatrix,(L$4+1),FALSE)*$E3337</f>
        <v>67.45242877850832</v>
      </c>
      <c r="M3333" s="5">
        <f ca="1">VLOOKUP(CONCATENATE($F3333," ",$G3333),AllocFactorMatrix,(M$4+1),FALSE)*$E3337</f>
        <v>0</v>
      </c>
      <c r="N3333" s="5">
        <f t="shared" ca="1" si="1648"/>
        <v>2250.0113924669072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58.34156205481996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493.49133793796329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501.72470523288348</v>
      </c>
      <c r="AB3333" s="5">
        <f ca="1">VLOOKUP(CONCATENATE($F3333," ",$G3333),AllocFactorMatrix,(AB$4+1),FALSE)*$E3337</f>
        <v>6.6704070738869943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7874.3570631978782</v>
      </c>
      <c r="I3334" s="5">
        <f ca="1">VLOOKUP(CONCATENATE($F3334," ",$G3334),AllocFactorMatrix,(I$4+1),FALSE)*$E3337</f>
        <v>5887.6682065996674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856.4827596197207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856.4827596197207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201.29819367879008</v>
      </c>
      <c r="Z3334" s="5">
        <f ca="1">VLOOKUP(CONCATENATE($F3334," ",$G3334),AllocFactorMatrix,(Z$4+1),FALSE)*$E3337</f>
        <v>0</v>
      </c>
      <c r="AA3334" s="5">
        <f t="shared" ca="1" si="1650"/>
        <v>201.29819367879008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3660.1286392737507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725.57083721940114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2.8317794218021555</v>
      </c>
      <c r="S3335" s="5">
        <f t="shared" ca="1" si="1649"/>
        <v>924.02596849197084</v>
      </c>
      <c r="T3335" s="5">
        <f ca="1">VLOOKUP(CONCATENATE($F3335," ",$G3335),AllocFactorMatrix,(T$4+1),FALSE)*$E3337</f>
        <v>27.805249436232291</v>
      </c>
      <c r="U3335" s="5">
        <f ca="1">VLOOKUP(CONCATENATE($F3335," ",$G3335),AllocFactorMatrix,(U$4+1),FALSE)*$E3337</f>
        <v>488.21852562292668</v>
      </c>
      <c r="V3335" s="5">
        <f ca="1">VLOOKUP(CONCATENATE($F3335," ",$G3335),AllocFactorMatrix,(V$4+1),FALSE)*$E3337</f>
        <v>2771.9020904738431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3813.8205675294184</v>
      </c>
      <c r="Y3335" s="5">
        <f ca="1">VLOOKUP(CONCATENATE($F3335," ",$G3335),AllocFactorMatrix,(Y$4+1),FALSE)*$E3337</f>
        <v>196.57901102519776</v>
      </c>
      <c r="Z3335" s="5">
        <f ca="1">VLOOKUP(CONCATENATE($F3335," ",$G3335),AllocFactorMatrix,(Z$4+1),FALSE)*$E3337</f>
        <v>3.1999929221792813</v>
      </c>
      <c r="AA3335" s="5">
        <f t="shared" ca="1" si="1650"/>
        <v>199.77900394737705</v>
      </c>
      <c r="AB3335" s="5">
        <f ca="1">VLOOKUP(CONCATENATE($F3335," ",$G3335),AllocFactorMatrix,(AB$4+1),FALSE)*$E3337</f>
        <v>3.5693346960273482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898.9953973068416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43.272164106296579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23.728578831591552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0.33594439110976609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</v>
      </c>
      <c r="Z3336" s="5">
        <f ca="1">VLOOKUP(CONCATENATE($F3336," ",$G3336),AllocFactorMatrix,(Z$4+1),FALSE)*$E3337</f>
        <v>0.20945672746075344</v>
      </c>
      <c r="AA3336" s="5">
        <f t="shared" ca="1" si="1650"/>
        <v>13.430441207156244</v>
      </c>
      <c r="AB3336" s="5">
        <f ca="1">VLOOKUP(CONCATENATE($F3336," ",$G3336),AllocFactorMatrix,(AB$4+1),FALSE)*$E3337</f>
        <v>0.37673112852613605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160.05881602482748</v>
      </c>
    </row>
    <row r="3337" spans="1:30" collapsed="1">
      <c r="D3337" s="108" t="str">
        <f>D2229</f>
        <v>Adj 42 - Annualization Depreciation/Amortization Expense General</v>
      </c>
      <c r="E3337" s="97">
        <v>81279</v>
      </c>
      <c r="F3337" s="61" t="s">
        <v>580</v>
      </c>
      <c r="G3337" s="55" t="str">
        <f>$G$15</f>
        <v>TOTAL</v>
      </c>
      <c r="H3337" s="4">
        <f t="shared" ca="1" si="1647"/>
        <v>81278.999999999985</v>
      </c>
      <c r="I3337" s="5">
        <f ca="1">VLOOKUP(CONCATENATE($F3337," ",$G3337),AllocFactorMatrix,(I$4+1),FALSE)*$E3337</f>
        <v>45885.64733269273</v>
      </c>
      <c r="J3337" s="5">
        <f ca="1">VLOOKUP(CONCATENATE($F3337," ",$G3337),AllocFactorMatrix,(J$4+1),FALSE)*$E3337</f>
        <v>2927.3699594643945</v>
      </c>
      <c r="K3337" s="5">
        <f ca="1">VLOOKUP(CONCATENATE($F3337," ",$G3337),AllocFactorMatrix,(K$4+1),FALSE)*$E3337</f>
        <v>7413.2528007836827</v>
      </c>
      <c r="L3337" s="5">
        <f ca="1">VLOOKUP(CONCATENATE($F3337," ",$G3337),AllocFactorMatrix,(L$4+1),FALSE)*$E3337</f>
        <v>240.50305025778141</v>
      </c>
      <c r="M3337" s="5">
        <f ca="1">VLOOKUP(CONCATENATE($F3337," ",$G3337),AllocFactorMatrix,(M$4+1),FALSE)*$E3337</f>
        <v>18.969243922985985</v>
      </c>
      <c r="N3337" s="5">
        <f t="shared" ca="1" si="1648"/>
        <v>7672.7250949644495</v>
      </c>
      <c r="O3337" s="5">
        <f ca="1">VLOOKUP(CONCATENATE($F3337," ",$G3337),AllocFactorMatrix,(O$4+1),FALSE)*$E3337</f>
        <v>5479.5046622010359</v>
      </c>
      <c r="P3337" s="5">
        <f ca="1">VLOOKUP(CONCATENATE($F3337," ",$G3337),AllocFactorMatrix,(P$4+1),FALSE)*$E3337</f>
        <v>921.88850726649889</v>
      </c>
      <c r="Q3337" s="5">
        <f ca="1">VLOOKUP(CONCATENATE($F3337," ",$G3337),AllocFactorMatrix,(Q$4+1),FALSE)*$E3337</f>
        <v>297.35752017616949</v>
      </c>
      <c r="R3337" s="5">
        <f ca="1">VLOOKUP(CONCATENATE($F3337," ",$G3337),AllocFactorMatrix,(R$4+1),FALSE)*$E3337</f>
        <v>16.520120748690754</v>
      </c>
      <c r="S3337" s="5">
        <f t="shared" ca="1" si="1649"/>
        <v>6715.2708103923951</v>
      </c>
      <c r="T3337" s="5">
        <f ca="1">VLOOKUP(CONCATENATE($F3337," ",$G3337),AllocFactorMatrix,(T$4+1),FALSE)*$E3337</f>
        <v>189.38542246291439</v>
      </c>
      <c r="U3337" s="5">
        <f ca="1">VLOOKUP(CONCATENATE($F3337," ",$G3337),AllocFactorMatrix,(U$4+1),FALSE)*$E3337</f>
        <v>2879.0263012107025</v>
      </c>
      <c r="V3337" s="5">
        <f ca="1">VLOOKUP(CONCATENATE($F3337," ",$G3337),AllocFactorMatrix,(V$4+1),FALSE)*$E3337</f>
        <v>10432.342919652789</v>
      </c>
      <c r="W3337" s="5">
        <f ca="1">VLOOKUP(CONCATENATE($F3337," ",$G3337),AllocFactorMatrix,(W$4+1),FALSE)*$E3337</f>
        <v>1907.7699414651481</v>
      </c>
      <c r="X3337" s="5">
        <f t="shared" ca="1" si="1651"/>
        <v>15408.524584791554</v>
      </c>
      <c r="Y3337" s="5">
        <f ca="1">VLOOKUP(CONCATENATE($F3337," ",$G3337),AllocFactorMatrix,(Y$4+1),FALSE)*$E3337</f>
        <v>1679.4907267263156</v>
      </c>
      <c r="Z3337" s="5">
        <f ca="1">VLOOKUP(CONCATENATE($F3337," ",$G3337),AllocFactorMatrix,(Z$4+1),FALSE)*$E3337</f>
        <v>24.622069766202401</v>
      </c>
      <c r="AA3337" s="5">
        <f t="shared" ca="1" si="1650"/>
        <v>1704.1127964925181</v>
      </c>
      <c r="AB3337" s="5">
        <f ca="1">VLOOKUP(CONCATENATE($F3337," ",$G3337),AllocFactorMatrix,(AB$4+1),FALSE)*$E3337</f>
        <v>22.761062675597994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-3818.0000000000009</v>
      </c>
      <c r="I3338" s="5">
        <f>VLOOKUP(CONCATENATE($F3338," ",$G3338),AllocFactorMatrix,(I$4+1),FALSE)*$E3345</f>
        <v>-1880.6818575644456</v>
      </c>
      <c r="J3338" s="5">
        <f>VLOOKUP(CONCATENATE($F3338," ",$G3338),AllocFactorMatrix,(J$4+1),FALSE)*$E3345</f>
        <v>-92.968824316922095</v>
      </c>
      <c r="K3338" s="5">
        <f>VLOOKUP(CONCATENATE($F3338," ",$G3338),AllocFactorMatrix,(K$4+1),FALSE)*$E3345</f>
        <v>-340.53947535655811</v>
      </c>
      <c r="L3338" s="5">
        <f>VLOOKUP(CONCATENATE($F3338," ",$G3338),AllocFactorMatrix,(L$4+1),FALSE)*$E3345</f>
        <v>-10.718973633641189</v>
      </c>
      <c r="M3338" s="5">
        <f>VLOOKUP(CONCATENATE($F3338," ",$G3338),AllocFactorMatrix,(M$4+1),FALSE)*$E3345</f>
        <v>-1.0051910484437889</v>
      </c>
      <c r="N3338" s="5">
        <f t="shared" ref="N3338:N3345" si="1653">SUBTOTAL(9,K3338:M3338)</f>
        <v>-352.26364003864313</v>
      </c>
      <c r="O3338" s="5">
        <f>VLOOKUP(CONCATENATE($F3338," ",$G3338),AllocFactorMatrix,(O$4+1),FALSE)*$E3345</f>
        <v>-258.86297585159991</v>
      </c>
      <c r="P3338" s="5">
        <f>VLOOKUP(CONCATENATE($F3338," ",$G3338),AllocFactorMatrix,(P$4+1),FALSE)*$E3345</f>
        <v>-48.233714101671879</v>
      </c>
      <c r="Q3338" s="5">
        <f>VLOOKUP(CONCATENATE($F3338," ",$G3338),AllocFactorMatrix,(Q$4+1),FALSE)*$E3345</f>
        <v>-21.795917290765793</v>
      </c>
      <c r="R3338" s="5">
        <f>VLOOKUP(CONCATENATE($F3338," ",$G3338),AllocFactorMatrix,(R$4+1),FALSE)*$E3345</f>
        <v>-0.98013803689377077</v>
      </c>
      <c r="S3338" s="5">
        <f t="shared" ref="S3338:S3345" si="1654">SUBTOTAL(9,O3338:R3338)</f>
        <v>-329.87274528093133</v>
      </c>
      <c r="T3338" s="5">
        <f>VLOOKUP(CONCATENATE($F3338," ",$G3338),AllocFactorMatrix,(T$4+1),FALSE)*$E3345</f>
        <v>-9.0427467822721646</v>
      </c>
      <c r="U3338" s="5">
        <f>VLOOKUP(CONCATENATE($F3338," ",$G3338),AllocFactorMatrix,(U$4+1),FALSE)*$E3345</f>
        <v>-147.98301037202194</v>
      </c>
      <c r="V3338" s="5">
        <f>VLOOKUP(CONCATENATE($F3338," ",$G3338),AllocFactorMatrix,(V$4+1),FALSE)*$E3345</f>
        <v>-782.09436790848588</v>
      </c>
      <c r="W3338" s="5">
        <f>VLOOKUP(CONCATENATE($F3338," ",$G3338),AllocFactorMatrix,(W$4+1),FALSE)*$E3345</f>
        <v>-141.23328020580229</v>
      </c>
      <c r="X3338" s="5">
        <f>SUBTOTAL(9,T3338:W3338)</f>
        <v>-1080.3534052685823</v>
      </c>
      <c r="Y3338" s="5">
        <f>VLOOKUP(CONCATENATE($F3338," ",$G3338),AllocFactorMatrix,(Y$4+1),FALSE)*$E3345</f>
        <v>-79.496409120121726</v>
      </c>
      <c r="Z3338" s="5">
        <f>VLOOKUP(CONCATENATE($F3338," ",$G3338),AllocFactorMatrix,(Z$4+1),FALSE)*$E3345</f>
        <v>-1.331534465606584</v>
      </c>
      <c r="AA3338" s="5">
        <f t="shared" ref="AA3338:AA3345" si="1655">SUBTOTAL(9,Y3338:Z3338)</f>
        <v>-80.827943585728306</v>
      </c>
      <c r="AB3338" s="5">
        <f>VLOOKUP(CONCATENATE($F3338," ",$G3338),AllocFactorMatrix,(AB$4+1),FALSE)*$E3345</f>
        <v>-1.0315839447478727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8" t="str">
        <f>D2245</f>
        <v>Adj 44 - ARO Depreciation</v>
      </c>
      <c r="E3345" s="97">
        <v>-3818</v>
      </c>
      <c r="F3345" s="61" t="s">
        <v>577</v>
      </c>
      <c r="G3345" s="55" t="str">
        <f>$G$15</f>
        <v>TOTAL</v>
      </c>
      <c r="H3345" s="4">
        <f t="shared" si="1652"/>
        <v>-3818.0000000000009</v>
      </c>
      <c r="I3345" s="5">
        <f>VLOOKUP(CONCATENATE($F3345," ",$G3345),AllocFactorMatrix,(I$4+1),FALSE)*$E3345</f>
        <v>-1880.6818575644456</v>
      </c>
      <c r="J3345" s="5">
        <f>VLOOKUP(CONCATENATE($F3345," ",$G3345),AllocFactorMatrix,(J$4+1),FALSE)*$E3345</f>
        <v>-92.968824316922095</v>
      </c>
      <c r="K3345" s="5">
        <f>VLOOKUP(CONCATENATE($F3345," ",$G3345),AllocFactorMatrix,(K$4+1),FALSE)*$E3345</f>
        <v>-340.53947535655811</v>
      </c>
      <c r="L3345" s="5">
        <f>VLOOKUP(CONCATENATE($F3345," ",$G3345),AllocFactorMatrix,(L$4+1),FALSE)*$E3345</f>
        <v>-10.718973633641189</v>
      </c>
      <c r="M3345" s="5">
        <f>VLOOKUP(CONCATENATE($F3345," ",$G3345),AllocFactorMatrix,(M$4+1),FALSE)*$E3345</f>
        <v>-1.0051910484437889</v>
      </c>
      <c r="N3345" s="5">
        <f t="shared" si="1653"/>
        <v>-352.26364003864313</v>
      </c>
      <c r="O3345" s="5">
        <f>VLOOKUP(CONCATENATE($F3345," ",$G3345),AllocFactorMatrix,(O$4+1),FALSE)*$E3345</f>
        <v>-258.86297585159991</v>
      </c>
      <c r="P3345" s="5">
        <f>VLOOKUP(CONCATENATE($F3345," ",$G3345),AllocFactorMatrix,(P$4+1),FALSE)*$E3345</f>
        <v>-48.233714101671879</v>
      </c>
      <c r="Q3345" s="5">
        <f>VLOOKUP(CONCATENATE($F3345," ",$G3345),AllocFactorMatrix,(Q$4+1),FALSE)*$E3345</f>
        <v>-21.795917290765793</v>
      </c>
      <c r="R3345" s="5">
        <f>VLOOKUP(CONCATENATE($F3345," ",$G3345),AllocFactorMatrix,(R$4+1),FALSE)*$E3345</f>
        <v>-0.98013803689377077</v>
      </c>
      <c r="S3345" s="5">
        <f t="shared" si="1654"/>
        <v>-329.87274528093133</v>
      </c>
      <c r="T3345" s="5">
        <f>VLOOKUP(CONCATENATE($F3345," ",$G3345),AllocFactorMatrix,(T$4+1),FALSE)*$E3345</f>
        <v>-9.0427467822721646</v>
      </c>
      <c r="U3345" s="5">
        <f>VLOOKUP(CONCATENATE($F3345," ",$G3345),AllocFactorMatrix,(U$4+1),FALSE)*$E3345</f>
        <v>-147.98301037202194</v>
      </c>
      <c r="V3345" s="5">
        <f>VLOOKUP(CONCATENATE($F3345," ",$G3345),AllocFactorMatrix,(V$4+1),FALSE)*$E3345</f>
        <v>-782.09436790848588</v>
      </c>
      <c r="W3345" s="5">
        <f>VLOOKUP(CONCATENATE($F3345," ",$G3345),AllocFactorMatrix,(W$4+1),FALSE)*$E3345</f>
        <v>-141.23328020580229</v>
      </c>
      <c r="X3345" s="5">
        <f t="shared" si="1656"/>
        <v>-1080.3534052685823</v>
      </c>
      <c r="Y3345" s="5">
        <f>VLOOKUP(CONCATENATE($F3345," ",$G3345),AllocFactorMatrix,(Y$4+1),FALSE)*$E3345</f>
        <v>-79.496409120121726</v>
      </c>
      <c r="Z3345" s="5">
        <f>VLOOKUP(CONCATENATE($F3345," ",$G3345),AllocFactorMatrix,(Z$4+1),FALSE)*$E3345</f>
        <v>-1.331534465606584</v>
      </c>
      <c r="AA3345" s="5">
        <f t="shared" si="1655"/>
        <v>-80.827943585728306</v>
      </c>
      <c r="AB3345" s="5">
        <f>VLOOKUP(CONCATENATE($F3345," ",$G3345),AllocFactorMatrix,(AB$4+1),FALSE)*$E3345</f>
        <v>-1.0315839447478727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-109494.99999999997</v>
      </c>
      <c r="I3346" s="5">
        <f>VLOOKUP(CONCATENATE($F3346," ",$G3346),AllocFactorMatrix,(I$4+1),FALSE)*$E3353</f>
        <v>-53935.374540078286</v>
      </c>
      <c r="J3346" s="5">
        <f>VLOOKUP(CONCATENATE($F3346," ",$G3346),AllocFactorMatrix,(J$4+1),FALSE)*$E3353</f>
        <v>-2666.2182866897283</v>
      </c>
      <c r="K3346" s="5">
        <f>VLOOKUP(CONCATENATE($F3346," ",$G3346),AllocFactorMatrix,(K$4+1),FALSE)*$E3353</f>
        <v>-9766.2047810807544</v>
      </c>
      <c r="L3346" s="5">
        <f>VLOOKUP(CONCATENATE($F3346," ",$G3346),AllocFactorMatrix,(L$4+1),FALSE)*$E3353</f>
        <v>-307.40545259705124</v>
      </c>
      <c r="M3346" s="5">
        <f>VLOOKUP(CONCATENATE($F3346," ",$G3346),AllocFactorMatrix,(M$4+1),FALSE)*$E3353</f>
        <v>-28.827499698625616</v>
      </c>
      <c r="N3346" s="5">
        <f t="shared" ref="N3346:N3353" si="1658">SUBTOTAL(9,K3346:M3346)</f>
        <v>-10102.437733376431</v>
      </c>
      <c r="O3346" s="5">
        <f>VLOOKUP(CONCATENATE($F3346," ",$G3346),AllocFactorMatrix,(O$4+1),FALSE)*$E3353</f>
        <v>-7423.8348718886655</v>
      </c>
      <c r="P3346" s="5">
        <f>VLOOKUP(CONCATENATE($F3346," ",$G3346),AllocFactorMatrix,(P$4+1),FALSE)*$E3353</f>
        <v>-1383.2767222531586</v>
      </c>
      <c r="Q3346" s="5">
        <f>VLOOKUP(CONCATENATE($F3346," ",$G3346),AllocFactorMatrix,(Q$4+1),FALSE)*$E3353</f>
        <v>-625.07699417296999</v>
      </c>
      <c r="R3346" s="5">
        <f>VLOOKUP(CONCATENATE($F3346," ",$G3346),AllocFactorMatrix,(R$4+1),FALSE)*$E3353</f>
        <v>-28.10901371128428</v>
      </c>
      <c r="S3346" s="5">
        <f t="shared" ref="S3346:S3353" si="1659">SUBTOTAL(9,O3346:R3346)</f>
        <v>-9460.2976020260794</v>
      </c>
      <c r="T3346" s="5">
        <f>VLOOKUP(CONCATENATE($F3346," ",$G3346),AllocFactorMatrix,(T$4+1),FALSE)*$E3353</f>
        <v>-259.33356703113935</v>
      </c>
      <c r="U3346" s="5">
        <f>VLOOKUP(CONCATENATE($F3346," ",$G3346),AllocFactorMatrix,(U$4+1),FALSE)*$E3353</f>
        <v>-4243.9496387335084</v>
      </c>
      <c r="V3346" s="5">
        <f>VLOOKUP(CONCATENATE($F3346," ",$G3346),AllocFactorMatrix,(V$4+1),FALSE)*$E3353</f>
        <v>-22429.393089088429</v>
      </c>
      <c r="W3346" s="5">
        <f>VLOOKUP(CONCATENATE($F3346," ",$G3346),AllocFactorMatrix,(W$4+1),FALSE)*$E3353</f>
        <v>-4050.3766412085679</v>
      </c>
      <c r="X3346" s="5">
        <f>SUBTOTAL(9,T3346:W3346)</f>
        <v>-30983.052936061646</v>
      </c>
      <c r="Y3346" s="5">
        <f>VLOOKUP(CONCATENATE($F3346," ",$G3346),AllocFactorMatrix,(Y$4+1),FALSE)*$E3353</f>
        <v>-2279.8479090119758</v>
      </c>
      <c r="Z3346" s="5">
        <f>VLOOKUP(CONCATENATE($F3346," ",$G3346),AllocFactorMatrix,(Z$4+1),FALSE)*$E3353</f>
        <v>-38.186581014036889</v>
      </c>
      <c r="AA3346" s="5">
        <f t="shared" ref="AA3346:AA3353" si="1660">SUBTOTAL(9,Y3346:Z3346)</f>
        <v>-2318.0344900260129</v>
      </c>
      <c r="AB3346" s="5">
        <f>VLOOKUP(CONCATENATE($F3346," ",$G3346),AllocFactorMatrix,(AB$4+1),FALSE)*$E3353</f>
        <v>-29.584411741793684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8" t="str">
        <f>D2551</f>
        <v>Adj 45 - ARO Accretion</v>
      </c>
      <c r="E3353" s="97">
        <v>-109495</v>
      </c>
      <c r="F3353" s="97" t="s">
        <v>30</v>
      </c>
      <c r="G3353" s="55" t="str">
        <f>$G$15</f>
        <v>TOTAL</v>
      </c>
      <c r="H3353" s="4">
        <f t="shared" si="1657"/>
        <v>-109494.99999999997</v>
      </c>
      <c r="I3353" s="5">
        <f>VLOOKUP(CONCATENATE($F3353," ",$G3353),AllocFactorMatrix,(I$4+1),FALSE)*$E3353</f>
        <v>-53935.374540078286</v>
      </c>
      <c r="J3353" s="5">
        <f>VLOOKUP(CONCATENATE($F3353," ",$G3353),AllocFactorMatrix,(J$4+1),FALSE)*$E3353</f>
        <v>-2666.2182866897283</v>
      </c>
      <c r="K3353" s="5">
        <f>VLOOKUP(CONCATENATE($F3353," ",$G3353),AllocFactorMatrix,(K$4+1),FALSE)*$E3353</f>
        <v>-9766.2047810807544</v>
      </c>
      <c r="L3353" s="5">
        <f>VLOOKUP(CONCATENATE($F3353," ",$G3353),AllocFactorMatrix,(L$4+1),FALSE)*$E3353</f>
        <v>-307.40545259705124</v>
      </c>
      <c r="M3353" s="5">
        <f>VLOOKUP(CONCATENATE($F3353," ",$G3353),AllocFactorMatrix,(M$4+1),FALSE)*$E3353</f>
        <v>-28.827499698625616</v>
      </c>
      <c r="N3353" s="5">
        <f t="shared" si="1658"/>
        <v>-10102.437733376431</v>
      </c>
      <c r="O3353" s="5">
        <f>VLOOKUP(CONCATENATE($F3353," ",$G3353),AllocFactorMatrix,(O$4+1),FALSE)*$E3353</f>
        <v>-7423.8348718886655</v>
      </c>
      <c r="P3353" s="5">
        <f>VLOOKUP(CONCATENATE($F3353," ",$G3353),AllocFactorMatrix,(P$4+1),FALSE)*$E3353</f>
        <v>-1383.2767222531586</v>
      </c>
      <c r="Q3353" s="5">
        <f>VLOOKUP(CONCATENATE($F3353," ",$G3353),AllocFactorMatrix,(Q$4+1),FALSE)*$E3353</f>
        <v>-625.07699417296999</v>
      </c>
      <c r="R3353" s="5">
        <f>VLOOKUP(CONCATENATE($F3353," ",$G3353),AllocFactorMatrix,(R$4+1),FALSE)*$E3353</f>
        <v>-28.10901371128428</v>
      </c>
      <c r="S3353" s="5">
        <f t="shared" si="1659"/>
        <v>-9460.2976020260794</v>
      </c>
      <c r="T3353" s="5">
        <f>VLOOKUP(CONCATENATE($F3353," ",$G3353),AllocFactorMatrix,(T$4+1),FALSE)*$E3353</f>
        <v>-259.33356703113935</v>
      </c>
      <c r="U3353" s="5">
        <f>VLOOKUP(CONCATENATE($F3353," ",$G3353),AllocFactorMatrix,(U$4+1),FALSE)*$E3353</f>
        <v>-4243.9496387335084</v>
      </c>
      <c r="V3353" s="5">
        <f>VLOOKUP(CONCATENATE($F3353," ",$G3353),AllocFactorMatrix,(V$4+1),FALSE)*$E3353</f>
        <v>-22429.393089088429</v>
      </c>
      <c r="W3353" s="5">
        <f>VLOOKUP(CONCATENATE($F3353," ",$G3353),AllocFactorMatrix,(W$4+1),FALSE)*$E3353</f>
        <v>-4050.3766412085679</v>
      </c>
      <c r="X3353" s="5">
        <f t="shared" si="1661"/>
        <v>-30983.052936061646</v>
      </c>
      <c r="Y3353" s="5">
        <f>VLOOKUP(CONCATENATE($F3353," ",$G3353),AllocFactorMatrix,(Y$4+1),FALSE)*$E3353</f>
        <v>-2279.8479090119758</v>
      </c>
      <c r="Z3353" s="5">
        <f>VLOOKUP(CONCATENATE($F3353," ",$G3353),AllocFactorMatrix,(Z$4+1),FALSE)*$E3353</f>
        <v>-38.186581014036889</v>
      </c>
      <c r="AA3353" s="5">
        <f t="shared" si="1660"/>
        <v>-2318.0344900260129</v>
      </c>
      <c r="AB3353" s="5">
        <f>VLOOKUP(CONCATENATE($F3353," ",$G3353),AllocFactorMatrix,(AB$4+1),FALSE)*$E3353</f>
        <v>-29.584411741793684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-1955731.1617062418</v>
      </c>
      <c r="I3355" s="53">
        <f t="shared" ca="1" si="1662"/>
        <v>-963359.90416300856</v>
      </c>
      <c r="J3355" s="53">
        <f t="shared" ca="1" si="1662"/>
        <v>-47622.322363488129</v>
      </c>
      <c r="K3355" s="53">
        <f t="shared" ca="1" si="1662"/>
        <v>-174437.83754476579</v>
      </c>
      <c r="L3355" s="53">
        <f t="shared" ca="1" si="1662"/>
        <v>-5490.6838022052543</v>
      </c>
      <c r="M3355" s="53">
        <f t="shared" ca="1" si="1662"/>
        <v>-514.89875770290337</v>
      </c>
      <c r="N3355" s="53">
        <f t="shared" ca="1" si="1662"/>
        <v>-180443.42010467395</v>
      </c>
      <c r="O3355" s="53">
        <f t="shared" ca="1" si="1662"/>
        <v>-132599.89221712528</v>
      </c>
      <c r="P3355" s="53">
        <f t="shared" ca="1" si="1662"/>
        <v>-24707.223078436196</v>
      </c>
      <c r="Q3355" s="53">
        <f t="shared" ca="1" si="1662"/>
        <v>-11164.734060639741</v>
      </c>
      <c r="R3355" s="53">
        <f t="shared" ca="1" si="1662"/>
        <v>-502.06561066703216</v>
      </c>
      <c r="S3355" s="53">
        <f t="shared" ca="1" si="1662"/>
        <v>-168973.91496686829</v>
      </c>
      <c r="T3355" s="53">
        <f t="shared" ca="1" si="1662"/>
        <v>-4632.053868388819</v>
      </c>
      <c r="U3355" s="53">
        <f t="shared" ca="1" si="1662"/>
        <v>-75802.772338308423</v>
      </c>
      <c r="V3355" s="53">
        <f t="shared" ca="1" si="1662"/>
        <v>-400619.78174792347</v>
      </c>
      <c r="W3355" s="53">
        <f t="shared" ca="1" si="1662"/>
        <v>-72345.292605677532</v>
      </c>
      <c r="X3355" s="53">
        <f t="shared" ca="1" si="1662"/>
        <v>-553399.90056029824</v>
      </c>
      <c r="Y3355" s="53">
        <f t="shared" ca="1" si="1662"/>
        <v>-40721.216490301289</v>
      </c>
      <c r="Z3355" s="53">
        <f t="shared" ca="1" si="1662"/>
        <v>-682.06481070525501</v>
      </c>
      <c r="AA3355" s="53">
        <f t="shared" ca="1" si="1662"/>
        <v>-41403.281301006544</v>
      </c>
      <c r="AB3355" s="53">
        <f t="shared" ca="1" si="1662"/>
        <v>-528.41824689870714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95944.408019514085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351.08513395225532</v>
      </c>
      <c r="AA3358" s="53">
        <f t="shared" ca="1" si="1665"/>
        <v>21394.416043181081</v>
      </c>
      <c r="AB3358" s="53">
        <f t="shared" ca="1" si="1665"/>
        <v>284.43778555787003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40109.626366333636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40109.626366333636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26491.195356608769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216.3230238238682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8" t="s">
        <v>678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3694476.0000000019</v>
      </c>
      <c r="I3362" s="53">
        <f t="shared" ca="1" si="1669"/>
        <v>2167149.4855341869</v>
      </c>
      <c r="J3362" s="53">
        <f t="shared" ca="1" si="1669"/>
        <v>320972.87940265634</v>
      </c>
      <c r="K3362" s="53">
        <f t="shared" ca="1" si="1669"/>
        <v>199145.15718738193</v>
      </c>
      <c r="L3362" s="53">
        <f t="shared" ca="1" si="1669"/>
        <v>5328.3598844077314</v>
      </c>
      <c r="M3362" s="53">
        <f t="shared" ca="1" si="1669"/>
        <v>342.06688546986413</v>
      </c>
      <c r="N3362" s="53">
        <f t="shared" ca="1" si="1669"/>
        <v>204815.58395725969</v>
      </c>
      <c r="O3362" s="53">
        <f t="shared" ca="1" si="1669"/>
        <v>117173.90903216219</v>
      </c>
      <c r="P3362" s="53">
        <f t="shared" ca="1" si="1669"/>
        <v>16581.575864922626</v>
      </c>
      <c r="Q3362" s="53">
        <f t="shared" ca="1" si="1669"/>
        <v>2469.8925007989055</v>
      </c>
      <c r="R3362" s="53">
        <f t="shared" ca="1" si="1669"/>
        <v>282.54325830733762</v>
      </c>
      <c r="S3362" s="53">
        <f t="shared" ca="1" si="1669"/>
        <v>136507.92065619098</v>
      </c>
      <c r="T3362" s="53">
        <f t="shared" ca="1" si="1669"/>
        <v>4197.7852380569229</v>
      </c>
      <c r="U3362" s="53">
        <f t="shared" ca="1" si="1669"/>
        <v>63118.540934001881</v>
      </c>
      <c r="V3362" s="53">
        <f t="shared" ca="1" si="1669"/>
        <v>158139.26319877943</v>
      </c>
      <c r="W3362" s="53">
        <f t="shared" ca="1" si="1669"/>
        <v>33076.843936142977</v>
      </c>
      <c r="X3362" s="53">
        <f t="shared" ca="1" si="1669"/>
        <v>258532.43330698134</v>
      </c>
      <c r="Y3362" s="53">
        <f t="shared" ca="1" si="1669"/>
        <v>31740.881409718691</v>
      </c>
      <c r="Z3362" s="53">
        <f t="shared" ca="1" si="1669"/>
        <v>336.48657571595209</v>
      </c>
      <c r="AA3362" s="53">
        <f t="shared" ca="1" si="1669"/>
        <v>32077.367985434634</v>
      </c>
      <c r="AB3362" s="53">
        <f t="shared" ca="1" si="1669"/>
        <v>688.4009477172491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-27753761.699495733</v>
      </c>
      <c r="I3364" s="4">
        <f t="shared" ca="1" si="1670"/>
        <v>-13681432.930429181</v>
      </c>
      <c r="J3364" s="4">
        <f t="shared" ca="1" si="1670"/>
        <v>-674558.69375460036</v>
      </c>
      <c r="K3364" s="4">
        <f t="shared" ca="1" si="1670"/>
        <v>-2472461.4990208526</v>
      </c>
      <c r="L3364" s="4">
        <f t="shared" ca="1" si="1670"/>
        <v>-77873.209320366586</v>
      </c>
      <c r="M3364" s="4">
        <f t="shared" ca="1" si="1670"/>
        <v>-7300.1395378067937</v>
      </c>
      <c r="N3364" s="4">
        <f t="shared" ca="1" si="1670"/>
        <v>-2557634.847879027</v>
      </c>
      <c r="O3364" s="4">
        <f t="shared" ca="1" si="1670"/>
        <v>-1879382.5597196545</v>
      </c>
      <c r="P3364" s="4">
        <f t="shared" ca="1" si="1670"/>
        <v>-350065.32576443307</v>
      </c>
      <c r="Q3364" s="4">
        <f t="shared" ca="1" si="1670"/>
        <v>-158270.35147484791</v>
      </c>
      <c r="R3364" s="4">
        <f t="shared" ca="1" si="1670"/>
        <v>-7119.0392012055745</v>
      </c>
      <c r="S3364" s="4">
        <f t="shared" ca="1" si="1670"/>
        <v>-2394837.2761601405</v>
      </c>
      <c r="T3364" s="4">
        <f t="shared" ca="1" si="1670"/>
        <v>-65744.704457661108</v>
      </c>
      <c r="U3364" s="4">
        <f t="shared" ca="1" si="1670"/>
        <v>-1075340.2613475902</v>
      </c>
      <c r="V3364" s="4">
        <f t="shared" ca="1" si="1670"/>
        <v>-5682488.0832482073</v>
      </c>
      <c r="W3364" s="4">
        <f t="shared" ca="1" si="1670"/>
        <v>-1027051.9517698271</v>
      </c>
      <c r="X3364" s="4">
        <f t="shared" ca="1" si="1670"/>
        <v>-7850625.0008232845</v>
      </c>
      <c r="Y3364" s="4">
        <f t="shared" ca="1" si="1670"/>
        <v>-577512.38980046485</v>
      </c>
      <c r="Z3364" s="4">
        <f t="shared" ca="1" si="1670"/>
        <v>-9677.8021208222253</v>
      </c>
      <c r="AA3364" s="4">
        <f t="shared" ca="1" si="1670"/>
        <v>-587190.19192128687</v>
      </c>
      <c r="AB3364" s="4">
        <f t="shared" ca="1" si="1670"/>
        <v>-7482.7585282109449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-10991713.566244502</v>
      </c>
      <c r="I3365" s="4">
        <f t="shared" ca="1" si="1671"/>
        <v>-5419550.9130318724</v>
      </c>
      <c r="J3365" s="4">
        <f t="shared" ca="1" si="1671"/>
        <v>-267064.42441879713</v>
      </c>
      <c r="K3365" s="4">
        <f t="shared" ca="1" si="1671"/>
        <v>-978969.42895950493</v>
      </c>
      <c r="L3365" s="4">
        <f t="shared" ca="1" si="1671"/>
        <v>-30826.317725139765</v>
      </c>
      <c r="M3365" s="4">
        <f t="shared" ca="1" si="1671"/>
        <v>-2872.2806835280771</v>
      </c>
      <c r="N3365" s="4">
        <f t="shared" ca="1" si="1671"/>
        <v>-1012668.027368173</v>
      </c>
      <c r="O3365" s="4">
        <f t="shared" ca="1" si="1671"/>
        <v>-744174.49875887798</v>
      </c>
      <c r="P3365" s="4">
        <f t="shared" ca="1" si="1671"/>
        <v>-138619.16473129782</v>
      </c>
      <c r="Q3365" s="4">
        <f t="shared" ca="1" si="1671"/>
        <v>-62670.134515023274</v>
      </c>
      <c r="R3365" s="4">
        <f t="shared" ca="1" si="1671"/>
        <v>-2818.9605105574915</v>
      </c>
      <c r="S3365" s="4">
        <f t="shared" ca="1" si="1671"/>
        <v>-948282.75851575669</v>
      </c>
      <c r="T3365" s="4">
        <f t="shared" ca="1" si="1671"/>
        <v>-26037.281408334395</v>
      </c>
      <c r="U3365" s="4">
        <f t="shared" ca="1" si="1671"/>
        <v>-425800.79701014195</v>
      </c>
      <c r="V3365" s="4">
        <f t="shared" ca="1" si="1671"/>
        <v>-2250135.2303027236</v>
      </c>
      <c r="W3365" s="4">
        <f t="shared" ca="1" si="1671"/>
        <v>-406695.03972342692</v>
      </c>
      <c r="X3365" s="4">
        <f t="shared" ca="1" si="1671"/>
        <v>-3108668.3484446267</v>
      </c>
      <c r="Y3365" s="4">
        <f t="shared" ca="1" si="1671"/>
        <v>-228684.16039002326</v>
      </c>
      <c r="Z3365" s="4">
        <f t="shared" ca="1" si="1671"/>
        <v>-3832.5712482814483</v>
      </c>
      <c r="AA3365" s="4">
        <f t="shared" ca="1" si="1671"/>
        <v>-232516.73163830471</v>
      </c>
      <c r="AB3365" s="4">
        <f t="shared" ca="1" si="1671"/>
        <v>-2962.3628269674373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-2420925.5099276211</v>
      </c>
      <c r="I3366" s="4">
        <f t="shared" ca="1" si="1672"/>
        <v>-1179796.0450259694</v>
      </c>
      <c r="J3366" s="4">
        <f t="shared" ca="1" si="1672"/>
        <v>-56767.983101151338</v>
      </c>
      <c r="K3366" s="4">
        <f t="shared" ca="1" si="1672"/>
        <v>-206665.00154468321</v>
      </c>
      <c r="L3366" s="4">
        <f t="shared" ca="1" si="1672"/>
        <v>-6386.0742625963267</v>
      </c>
      <c r="M3366" s="4">
        <f t="shared" ca="1" si="1672"/>
        <v>-789.18176921122642</v>
      </c>
      <c r="N3366" s="4">
        <f t="shared" ca="1" si="1672"/>
        <v>-213840.25757649069</v>
      </c>
      <c r="O3366" s="4">
        <f t="shared" ca="1" si="1672"/>
        <v>-156139.54265768937</v>
      </c>
      <c r="P3366" s="4">
        <f t="shared" ca="1" si="1672"/>
        <v>-29017.829538721187</v>
      </c>
      <c r="Q3366" s="4">
        <f t="shared" ca="1" si="1672"/>
        <v>-17274.089892565633</v>
      </c>
      <c r="R3366" s="4">
        <f t="shared" ca="1" si="1672"/>
        <v>0</v>
      </c>
      <c r="S3366" s="4">
        <f t="shared" ca="1" si="1672"/>
        <v>-202431.46208897623</v>
      </c>
      <c r="T3366" s="4">
        <f t="shared" ca="1" si="1672"/>
        <v>-5460.3876296008748</v>
      </c>
      <c r="U3366" s="4">
        <f t="shared" ca="1" si="1672"/>
        <v>-89330.799331542104</v>
      </c>
      <c r="V3366" s="4">
        <f t="shared" ca="1" si="1672"/>
        <v>-622277.1979858526</v>
      </c>
      <c r="W3366" s="4">
        <f t="shared" ca="1" si="1672"/>
        <v>0</v>
      </c>
      <c r="X3366" s="4">
        <f t="shared" ca="1" si="1672"/>
        <v>-717068.38494699541</v>
      </c>
      <c r="Y3366" s="4">
        <f t="shared" ca="1" si="1672"/>
        <v>-47022.660494065552</v>
      </c>
      <c r="Z3366" s="4">
        <f t="shared" ca="1" si="1672"/>
        <v>-784.29787300234352</v>
      </c>
      <c r="AA3366" s="4">
        <f t="shared" ca="1" si="1672"/>
        <v>-47806.958367067869</v>
      </c>
      <c r="AB3366" s="4">
        <f t="shared" ca="1" si="1672"/>
        <v>-626.88394789440144</v>
      </c>
      <c r="AC3366" s="4">
        <f t="shared" ca="1" si="1672"/>
        <v>-2128.7297334744044</v>
      </c>
      <c r="AD3366" s="4">
        <f t="shared" ca="1" si="1672"/>
        <v>-458.80513959989418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-9059240.8535641264</v>
      </c>
      <c r="I3367" s="4">
        <f t="shared" ca="1" si="1673"/>
        <v>-6060578.5039877519</v>
      </c>
      <c r="J3367" s="4">
        <f t="shared" ca="1" si="1673"/>
        <v>-284520.30506633781</v>
      </c>
      <c r="K3367" s="4">
        <f t="shared" ca="1" si="1673"/>
        <v>-1034126.2667873828</v>
      </c>
      <c r="L3367" s="4">
        <f t="shared" ca="1" si="1673"/>
        <v>-31983.851579858918</v>
      </c>
      <c r="M3367" s="4">
        <f t="shared" ca="1" si="1673"/>
        <v>0</v>
      </c>
      <c r="N3367" s="4">
        <f t="shared" ca="1" si="1673"/>
        <v>-1066110.1183672415</v>
      </c>
      <c r="O3367" s="4">
        <f t="shared" ca="1" si="1673"/>
        <v>-775392.74433446187</v>
      </c>
      <c r="P3367" s="4">
        <f t="shared" ca="1" si="1673"/>
        <v>-144350.03022364492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-919742.77455810632</v>
      </c>
      <c r="T3367" s="4">
        <f t="shared" ca="1" si="1673"/>
        <v>-27701.290139611781</v>
      </c>
      <c r="U3367" s="4">
        <f t="shared" ca="1" si="1673"/>
        <v>-446379.45343627548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-474080.74357588723</v>
      </c>
      <c r="Y3367" s="4">
        <f t="shared" ca="1" si="1673"/>
        <v>-234028.5507622463</v>
      </c>
      <c r="Z3367" s="4">
        <f t="shared" ca="1" si="1673"/>
        <v>-3907.4344087521622</v>
      </c>
      <c r="AA3367" s="4">
        <f t="shared" ca="1" si="1673"/>
        <v>-237935.98517099847</v>
      </c>
      <c r="AB3367" s="4">
        <f t="shared" ca="1" si="1673"/>
        <v>-3156.0335597139456</v>
      </c>
      <c r="AC3367" s="4">
        <f t="shared" ca="1" si="1673"/>
        <v>-10790.275386960084</v>
      </c>
      <c r="AD3367" s="4">
        <f t="shared" ca="1" si="1673"/>
        <v>-2326.1138911326434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-4886426.2158024935</v>
      </c>
      <c r="I3368" s="4">
        <f t="shared" ca="1" si="1674"/>
        <v>-3656445.4670887636</v>
      </c>
      <c r="J3368" s="4">
        <f t="shared" ca="1" si="1674"/>
        <v>-175600.02074844987</v>
      </c>
      <c r="K3368" s="4">
        <f t="shared" ca="1" si="1674"/>
        <v>-530349.51254103542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-530349.51254103542</v>
      </c>
      <c r="O3368" s="4">
        <f t="shared" ca="1" si="1674"/>
        <v>-337934.87329900637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-337934.87329900637</v>
      </c>
      <c r="T3368" s="4">
        <f t="shared" ca="1" si="1674"/>
        <v>-9155.3703025094364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-9155.3703025094364</v>
      </c>
      <c r="Y3368" s="4">
        <f t="shared" ca="1" si="1674"/>
        <v>-124750.62211107538</v>
      </c>
      <c r="Z3368" s="4">
        <f t="shared" ca="1" si="1674"/>
        <v>0</v>
      </c>
      <c r="AA3368" s="4">
        <f t="shared" ca="1" si="1674"/>
        <v>-124750.62211107538</v>
      </c>
      <c r="AB3368" s="4">
        <f t="shared" ca="1" si="1674"/>
        <v>-1291.7367094815556</v>
      </c>
      <c r="AC3368" s="4">
        <f t="shared" ca="1" si="1674"/>
        <v>-43777.754645658388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1065179.4188980106</v>
      </c>
      <c r="I3369" s="4">
        <f t="shared" ca="1" si="1675"/>
        <v>473759.34087030147</v>
      </c>
      <c r="J3369" s="4">
        <f t="shared" ca="1" si="1675"/>
        <v>27745.919980897685</v>
      </c>
      <c r="K3369" s="4">
        <f t="shared" ca="1" si="1675"/>
        <v>93199.199879756197</v>
      </c>
      <c r="L3369" s="4">
        <f t="shared" ca="1" si="1675"/>
        <v>2052.5862848296001</v>
      </c>
      <c r="M3369" s="4">
        <f t="shared" ca="1" si="1675"/>
        <v>2.9056803851543123</v>
      </c>
      <c r="N3369" s="4">
        <f t="shared" ca="1" si="1675"/>
        <v>95254.691844970977</v>
      </c>
      <c r="O3369" s="4">
        <f t="shared" ca="1" si="1675"/>
        <v>87679.418489711315</v>
      </c>
      <c r="P3369" s="4">
        <f t="shared" ca="1" si="1675"/>
        <v>15752.681052576789</v>
      </c>
      <c r="Q3369" s="4">
        <f t="shared" ca="1" si="1675"/>
        <v>6419.7534556126284</v>
      </c>
      <c r="R3369" s="4">
        <f t="shared" ca="1" si="1675"/>
        <v>287.3963910589884</v>
      </c>
      <c r="S3369" s="4">
        <f t="shared" ca="1" si="1675"/>
        <v>110139.24938895978</v>
      </c>
      <c r="T3369" s="4">
        <f t="shared" ca="1" si="1675"/>
        <v>3266.4210455090206</v>
      </c>
      <c r="U3369" s="4">
        <f t="shared" ca="1" si="1675"/>
        <v>49698.49470958786</v>
      </c>
      <c r="V3369" s="4">
        <f t="shared" ca="1" si="1675"/>
        <v>225018.28331462323</v>
      </c>
      <c r="W3369" s="4">
        <f t="shared" ca="1" si="1675"/>
        <v>44958.549807549942</v>
      </c>
      <c r="X3369" s="4">
        <f t="shared" ca="1" si="1675"/>
        <v>322941.74887726997</v>
      </c>
      <c r="Y3369" s="4">
        <f t="shared" ca="1" si="1675"/>
        <v>22935.958157936213</v>
      </c>
      <c r="Z3369" s="4">
        <f t="shared" ca="1" si="1675"/>
        <v>346.62987393523474</v>
      </c>
      <c r="AA3369" s="4">
        <f t="shared" ca="1" si="1675"/>
        <v>23282.588031871477</v>
      </c>
      <c r="AB3369" s="4">
        <f t="shared" ca="1" si="1675"/>
        <v>420.73984281605414</v>
      </c>
      <c r="AC3369" s="4">
        <f t="shared" ca="1" si="1675"/>
        <v>9831.871147067548</v>
      </c>
      <c r="AD3369" s="4">
        <f t="shared" ca="1" si="1675"/>
        <v>1803.2689138546075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-2830921.5738635287</v>
      </c>
      <c r="I3370" s="4">
        <f t="shared" ca="1" si="1676"/>
        <v>-1396905.4967467219</v>
      </c>
      <c r="J3370" s="4">
        <f t="shared" ca="1" si="1676"/>
        <v>-335062.35884980939</v>
      </c>
      <c r="K3370" s="4">
        <f t="shared" ca="1" si="1676"/>
        <v>-95117.647236841774</v>
      </c>
      <c r="L3370" s="4">
        <f t="shared" ca="1" si="1676"/>
        <v>-26127.209362962585</v>
      </c>
      <c r="M3370" s="4">
        <f t="shared" ca="1" si="1676"/>
        <v>-4212.845003028021</v>
      </c>
      <c r="N3370" s="4">
        <f t="shared" ca="1" si="1676"/>
        <v>-125457.70160283239</v>
      </c>
      <c r="O3370" s="4">
        <f t="shared" ca="1" si="1676"/>
        <v>-24143.744581534302</v>
      </c>
      <c r="P3370" s="4">
        <f t="shared" ca="1" si="1676"/>
        <v>-6848.3802061504121</v>
      </c>
      <c r="Q3370" s="4">
        <f t="shared" ca="1" si="1676"/>
        <v>-14731.413698598713</v>
      </c>
      <c r="R3370" s="4">
        <f t="shared" ca="1" si="1676"/>
        <v>-2588.1449104753247</v>
      </c>
      <c r="S3370" s="4">
        <f t="shared" ca="1" si="1676"/>
        <v>-48311.683396758752</v>
      </c>
      <c r="T3370" s="4">
        <f t="shared" ca="1" si="1676"/>
        <v>-166.47888212650497</v>
      </c>
      <c r="U3370" s="4">
        <f t="shared" ca="1" si="1676"/>
        <v>-4070.127339800983</v>
      </c>
      <c r="V3370" s="4">
        <f t="shared" ca="1" si="1676"/>
        <v>-21681.948047803864</v>
      </c>
      <c r="W3370" s="4">
        <f t="shared" ca="1" si="1676"/>
        <v>-3888.6677344101122</v>
      </c>
      <c r="X3370" s="4">
        <f t="shared" ca="1" si="1676"/>
        <v>-29807.222004141437</v>
      </c>
      <c r="Y3370" s="4">
        <f t="shared" ca="1" si="1676"/>
        <v>-6683.866286062791</v>
      </c>
      <c r="Z3370" s="4">
        <f t="shared" ca="1" si="1676"/>
        <v>-116.28022475547353</v>
      </c>
      <c r="AA3370" s="4">
        <f t="shared" ca="1" si="1676"/>
        <v>-6800.1465108182583</v>
      </c>
      <c r="AB3370" s="4">
        <f t="shared" ca="1" si="1676"/>
        <v>-140.21911529141209</v>
      </c>
      <c r="AC3370" s="4">
        <f t="shared" ca="1" si="1676"/>
        <v>-809122.37145239837</v>
      </c>
      <c r="AD3370" s="4">
        <f t="shared" ca="1" si="1676"/>
        <v>-79314.374184758213</v>
      </c>
    </row>
    <row r="3371" spans="1:30" collapsed="1">
      <c r="B3371" s="111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-30920950.015439972</v>
      </c>
      <c r="J3371" s="4">
        <f t="shared" ca="1" si="1677"/>
        <v>-1765827.865958249</v>
      </c>
      <c r="K3371" s="4">
        <f t="shared" ca="1" si="1677"/>
        <v>-5224490.1562105445</v>
      </c>
      <c r="L3371" s="4">
        <f t="shared" ca="1" si="1677"/>
        <v>-171144.07596609456</v>
      </c>
      <c r="M3371" s="4">
        <f t="shared" ca="1" si="1677"/>
        <v>-15171.54131318896</v>
      </c>
      <c r="N3371" s="4">
        <f t="shared" ca="1" si="1677"/>
        <v>-5410805.7734898292</v>
      </c>
      <c r="O3371" s="4">
        <f t="shared" ca="1" si="1677"/>
        <v>-3829488.544861516</v>
      </c>
      <c r="P3371" s="4">
        <f t="shared" ca="1" si="1677"/>
        <v>-653148.0494116703</v>
      </c>
      <c r="Q3371" s="4">
        <f t="shared" ca="1" si="1677"/>
        <v>-246526.23612542285</v>
      </c>
      <c r="R3371" s="4">
        <f t="shared" ca="1" si="1677"/>
        <v>-12238.748231179405</v>
      </c>
      <c r="S3371" s="4">
        <f t="shared" ca="1" si="1677"/>
        <v>-4741401.5786297861</v>
      </c>
      <c r="T3371" s="4">
        <f t="shared" ca="1" si="1677"/>
        <v>-130999.09177433497</v>
      </c>
      <c r="U3371" s="4">
        <f t="shared" ca="1" si="1677"/>
        <v>-1991222.9437557622</v>
      </c>
      <c r="V3371" s="4">
        <f t="shared" ca="1" si="1677"/>
        <v>-8351564.1762699634</v>
      </c>
      <c r="W3371" s="4">
        <f t="shared" ca="1" si="1677"/>
        <v>-1392677.1094201144</v>
      </c>
      <c r="X3371" s="4">
        <f t="shared" ca="1" si="1677"/>
        <v>-11866463.321220176</v>
      </c>
      <c r="Y3371" s="4">
        <f t="shared" ca="1" si="1677"/>
        <v>-1195746.2916860012</v>
      </c>
      <c r="Z3371" s="4">
        <f t="shared" ca="1" si="1677"/>
        <v>-17971.75600167843</v>
      </c>
      <c r="AA3371" s="4">
        <f t="shared" ca="1" si="1677"/>
        <v>-1213718.0476876809</v>
      </c>
      <c r="AB3371" s="4">
        <f t="shared" ca="1" si="1677"/>
        <v>-15239.254844743647</v>
      </c>
      <c r="AC3371" s="4">
        <f t="shared" ca="1" si="1677"/>
        <v>-855987.26007142302</v>
      </c>
      <c r="AD3371" s="4">
        <f t="shared" ca="1" si="1677"/>
        <v>-87416.882658149203</v>
      </c>
    </row>
    <row r="3372" spans="1:30" s="51" customFormat="1">
      <c r="A3372" s="56"/>
      <c r="B3372" s="111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-20338538.075515669</v>
      </c>
      <c r="I3373" s="11">
        <f t="shared" ca="1" si="1678"/>
        <v>-21072554.123726331</v>
      </c>
      <c r="J3373" s="11">
        <f t="shared" ca="1" si="1678"/>
        <v>748154.95377245639</v>
      </c>
      <c r="K3373" s="11">
        <f t="shared" ca="1" si="1678"/>
        <v>1185080.1918155439</v>
      </c>
      <c r="L3373" s="11">
        <f t="shared" ca="1" si="1678"/>
        <v>17754.457626574294</v>
      </c>
      <c r="M3373" s="11">
        <f t="shared" ca="1" si="1678"/>
        <v>14634.313920891895</v>
      </c>
      <c r="N3373" s="11">
        <f t="shared" ca="1" si="1678"/>
        <v>1217468.963363009</v>
      </c>
      <c r="O3373" s="11">
        <f t="shared" ca="1" si="1678"/>
        <v>870860.91910956032</v>
      </c>
      <c r="P3373" s="11">
        <f t="shared" ca="1" si="1678"/>
        <v>254485.22073952499</v>
      </c>
      <c r="Q3373" s="11">
        <f t="shared" ca="1" si="1678"/>
        <v>55380.895145216578</v>
      </c>
      <c r="R3373" s="11">
        <f t="shared" ca="1" si="1678"/>
        <v>600.43314576297962</v>
      </c>
      <c r="S3373" s="11">
        <f t="shared" ca="1" si="1678"/>
        <v>1181327.4681400675</v>
      </c>
      <c r="T3373" s="11">
        <f t="shared" ca="1" si="1678"/>
        <v>-56480.463575674883</v>
      </c>
      <c r="U3373" s="11">
        <f t="shared" ca="1" si="1678"/>
        <v>-290564.06540655659</v>
      </c>
      <c r="V3373" s="11">
        <f t="shared" ca="1" si="1678"/>
        <v>-1092697.5024183802</v>
      </c>
      <c r="W3373" s="11">
        <f t="shared" ca="1" si="1678"/>
        <v>-931906.61579770804</v>
      </c>
      <c r="X3373" s="11">
        <f t="shared" ca="1" si="1678"/>
        <v>-2371648.6471983111</v>
      </c>
      <c r="Y3373" s="11">
        <f t="shared" ca="1" si="1678"/>
        <v>-46081.420487431926</v>
      </c>
      <c r="Z3373" s="11">
        <f t="shared" ca="1" si="1678"/>
        <v>-5401.8913461596821</v>
      </c>
      <c r="AA3373" s="11">
        <f t="shared" ca="1" si="1678"/>
        <v>-51483.311833591317</v>
      </c>
      <c r="AB3373" s="11">
        <f t="shared" ca="1" si="1678"/>
        <v>10196.621967080142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-7406861.9784564767</v>
      </c>
      <c r="I3374" s="11">
        <f t="shared" ca="1" si="1679"/>
        <v>-8708246.2698388807</v>
      </c>
      <c r="J3374" s="11">
        <f t="shared" ca="1" si="1679"/>
        <v>386017.95780007716</v>
      </c>
      <c r="K3374" s="11">
        <f t="shared" ca="1" si="1679"/>
        <v>708093.84111544001</v>
      </c>
      <c r="L3374" s="11">
        <f t="shared" ca="1" si="1679"/>
        <v>13030.392433417961</v>
      </c>
      <c r="M3374" s="11">
        <f t="shared" ca="1" si="1679"/>
        <v>20724.225742446695</v>
      </c>
      <c r="N3374" s="11">
        <f t="shared" ca="1" si="1679"/>
        <v>741848.45929130353</v>
      </c>
      <c r="O3374" s="11">
        <f t="shared" ca="1" si="1679"/>
        <v>525619.9256535467</v>
      </c>
      <c r="P3374" s="11">
        <f t="shared" ca="1" si="1679"/>
        <v>138729.08786164911</v>
      </c>
      <c r="Q3374" s="11">
        <f t="shared" ca="1" si="1679"/>
        <v>35014.842417102722</v>
      </c>
      <c r="R3374" s="11">
        <f t="shared" ca="1" si="1679"/>
        <v>764.34253452699159</v>
      </c>
      <c r="S3374" s="11">
        <f t="shared" ca="1" si="1679"/>
        <v>700128.19846682472</v>
      </c>
      <c r="T3374" s="11">
        <f t="shared" ca="1" si="1679"/>
        <v>-21384.412054615132</v>
      </c>
      <c r="U3374" s="11">
        <f t="shared" ca="1" si="1679"/>
        <v>-59736.603155079007</v>
      </c>
      <c r="V3374" s="11">
        <f t="shared" ca="1" si="1679"/>
        <v>-110630.04615562921</v>
      </c>
      <c r="W3374" s="11">
        <f t="shared" ca="1" si="1679"/>
        <v>-356752.77695510082</v>
      </c>
      <c r="X3374" s="11">
        <f t="shared" ca="1" si="1679"/>
        <v>-548503.83832042292</v>
      </c>
      <c r="Y3374" s="11">
        <f t="shared" ca="1" si="1679"/>
        <v>18516.048814425711</v>
      </c>
      <c r="Z3374" s="11">
        <f t="shared" ca="1" si="1679"/>
        <v>-1812.3985934928226</v>
      </c>
      <c r="AA3374" s="11">
        <f t="shared" ca="1" si="1679"/>
        <v>16703.650220932846</v>
      </c>
      <c r="AB3374" s="11">
        <f t="shared" ca="1" si="1679"/>
        <v>5189.8639237002753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-1591909.8798049521</v>
      </c>
      <c r="I3375" s="11">
        <f t="shared" ca="1" si="1680"/>
        <v>-1866189.6109603876</v>
      </c>
      <c r="J3375" s="11">
        <f t="shared" ca="1" si="1680"/>
        <v>75080.216861533729</v>
      </c>
      <c r="K3375" s="11">
        <f t="shared" ca="1" si="1680"/>
        <v>131607.81002331033</v>
      </c>
      <c r="L3375" s="11">
        <f t="shared" ca="1" si="1680"/>
        <v>2209.1402116176178</v>
      </c>
      <c r="M3375" s="11">
        <f t="shared" ca="1" si="1680"/>
        <v>6675.9158737554071</v>
      </c>
      <c r="N3375" s="11">
        <f t="shared" ca="1" si="1680"/>
        <v>140492.86610868329</v>
      </c>
      <c r="O3375" s="11">
        <f t="shared" ca="1" si="1680"/>
        <v>97011.578626226576</v>
      </c>
      <c r="P3375" s="11">
        <f t="shared" ca="1" si="1680"/>
        <v>26082.528675316844</v>
      </c>
      <c r="Q3375" s="11">
        <f t="shared" ca="1" si="1680"/>
        <v>8208.2323254739422</v>
      </c>
      <c r="R3375" s="11">
        <f t="shared" ca="1" si="1680"/>
        <v>0</v>
      </c>
      <c r="S3375" s="11">
        <f t="shared" ca="1" si="1680"/>
        <v>131302.33962701744</v>
      </c>
      <c r="T3375" s="11">
        <f t="shared" ca="1" si="1680"/>
        <v>-4552.6041377173233</v>
      </c>
      <c r="U3375" s="11">
        <f t="shared" ca="1" si="1680"/>
        <v>-16530.122490954789</v>
      </c>
      <c r="V3375" s="11">
        <f t="shared" ca="1" si="1680"/>
        <v>-60863.65041143191</v>
      </c>
      <c r="W3375" s="11">
        <f t="shared" ca="1" si="1680"/>
        <v>0</v>
      </c>
      <c r="X3375" s="11">
        <f t="shared" ca="1" si="1680"/>
        <v>-81946.377040104126</v>
      </c>
      <c r="Y3375" s="11">
        <f t="shared" ca="1" si="1680"/>
        <v>1234.8950357561553</v>
      </c>
      <c r="Z3375" s="11">
        <f t="shared" ca="1" si="1680"/>
        <v>-393.42626739253933</v>
      </c>
      <c r="AA3375" s="11">
        <f t="shared" ca="1" si="1680"/>
        <v>841.46876836360752</v>
      </c>
      <c r="AB3375" s="11">
        <f t="shared" ca="1" si="1680"/>
        <v>1014.894298989127</v>
      </c>
      <c r="AC3375" s="11">
        <f t="shared" ca="1" si="1680"/>
        <v>6083.6876771977668</v>
      </c>
      <c r="AD3375" s="11">
        <f t="shared" ca="1" si="1680"/>
        <v>1410.6348537541185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-7305792.6077698469</v>
      </c>
      <c r="I3376" s="11">
        <f t="shared" ca="1" si="1681"/>
        <v>-10777907.893497203</v>
      </c>
      <c r="J3376" s="11">
        <f t="shared" ca="1" si="1681"/>
        <v>643143.70825682255</v>
      </c>
      <c r="K3376" s="11">
        <f t="shared" ca="1" si="1681"/>
        <v>1345988.8207522552</v>
      </c>
      <c r="L3376" s="11">
        <f t="shared" ca="1" si="1681"/>
        <v>29145.839296238872</v>
      </c>
      <c r="M3376" s="11">
        <f t="shared" ca="1" si="1681"/>
        <v>0</v>
      </c>
      <c r="N3376" s="11">
        <f t="shared" ca="1" si="1681"/>
        <v>1375134.6600484943</v>
      </c>
      <c r="O3376" s="11">
        <f t="shared" ca="1" si="1681"/>
        <v>991057.26035455964</v>
      </c>
      <c r="P3376" s="11">
        <f t="shared" ca="1" si="1681"/>
        <v>241745.4105887101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1232802.67094327</v>
      </c>
      <c r="T3376" s="11">
        <f t="shared" ca="1" si="1681"/>
        <v>-20511.170605532319</v>
      </c>
      <c r="U3376" s="11">
        <f t="shared" ca="1" si="1681"/>
        <v>70763.683076477726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50252.512470944377</v>
      </c>
      <c r="Y3376" s="11">
        <f t="shared" ca="1" si="1681"/>
        <v>105312.86346270138</v>
      </c>
      <c r="Z3376" s="11">
        <f t="shared" ca="1" si="1681"/>
        <v>-1097.4617065351717</v>
      </c>
      <c r="AA3376" s="11">
        <f t="shared" ca="1" si="1681"/>
        <v>104215.40175616639</v>
      </c>
      <c r="AB3376" s="11">
        <f t="shared" ca="1" si="1681"/>
        <v>8383.5934015294679</v>
      </c>
      <c r="AC3376" s="11">
        <f t="shared" ca="1" si="1681"/>
        <v>47312.817271878223</v>
      </c>
      <c r="AD3376" s="11">
        <f t="shared" ca="1" si="1681"/>
        <v>10869.921578243102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-4732276.2444796972</v>
      </c>
      <c r="I3377" s="11">
        <f t="shared" ca="1" si="1682"/>
        <v>-6351113.4330412969</v>
      </c>
      <c r="J3377" s="11">
        <f t="shared" ca="1" si="1682"/>
        <v>363293.1105164222</v>
      </c>
      <c r="K3377" s="11">
        <f t="shared" ca="1" si="1682"/>
        <v>618299.04726956156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618299.04726956156</v>
      </c>
      <c r="O3377" s="11">
        <f t="shared" ca="1" si="1682"/>
        <v>386545.39397050638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386545.39397050638</v>
      </c>
      <c r="T3377" s="11">
        <f t="shared" ca="1" si="1682"/>
        <v>-6945.8555473741553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-6945.8555473741553</v>
      </c>
      <c r="Y3377" s="11">
        <f t="shared" ca="1" si="1682"/>
        <v>45363.715982812515</v>
      </c>
      <c r="Z3377" s="11">
        <f t="shared" ca="1" si="1682"/>
        <v>0</v>
      </c>
      <c r="AA3377" s="11">
        <f t="shared" ca="1" si="1682"/>
        <v>45363.715982812515</v>
      </c>
      <c r="AB3377" s="11">
        <f t="shared" ca="1" si="1682"/>
        <v>3156.0973577066607</v>
      </c>
      <c r="AC3377" s="11">
        <f t="shared" ca="1" si="1682"/>
        <v>178191.21073459901</v>
      </c>
      <c r="AD3377" s="11">
        <f t="shared" ca="1" si="1682"/>
        <v>30934.468277371598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2033057.7664148463</v>
      </c>
      <c r="I3378" s="11">
        <f t="shared" ca="1" si="1683"/>
        <v>230194.1273458222</v>
      </c>
      <c r="J3378" s="11">
        <f t="shared" ca="1" si="1683"/>
        <v>120035.62163058859</v>
      </c>
      <c r="K3378" s="11">
        <f t="shared" ca="1" si="1683"/>
        <v>315007.49383588851</v>
      </c>
      <c r="L3378" s="11">
        <f t="shared" ca="1" si="1683"/>
        <v>7799.5274188282619</v>
      </c>
      <c r="M3378" s="11">
        <f t="shared" ca="1" si="1683"/>
        <v>-4686.4320982820072</v>
      </c>
      <c r="N3378" s="11">
        <f t="shared" ca="1" si="1683"/>
        <v>318120.58915642876</v>
      </c>
      <c r="O3378" s="11">
        <f t="shared" ca="1" si="1683"/>
        <v>289103.27426044067</v>
      </c>
      <c r="P3378" s="11">
        <f t="shared" ca="1" si="1683"/>
        <v>60746.117179410474</v>
      </c>
      <c r="Q3378" s="11">
        <f t="shared" ca="1" si="1683"/>
        <v>22822.573016670081</v>
      </c>
      <c r="R3378" s="11">
        <f t="shared" ca="1" si="1683"/>
        <v>876.32029520477522</v>
      </c>
      <c r="S3378" s="11">
        <f t="shared" ca="1" si="1683"/>
        <v>373548.28475172538</v>
      </c>
      <c r="T3378" s="11">
        <f t="shared" ca="1" si="1683"/>
        <v>4689.2726619197128</v>
      </c>
      <c r="U3378" s="11">
        <f t="shared" ca="1" si="1683"/>
        <v>121589.74574496018</v>
      </c>
      <c r="V3378" s="11">
        <f t="shared" ca="1" si="1683"/>
        <v>666305.23324231617</v>
      </c>
      <c r="W3378" s="11">
        <f t="shared" ca="1" si="1683"/>
        <v>66170.886300204686</v>
      </c>
      <c r="X3378" s="11">
        <f t="shared" ca="1" si="1683"/>
        <v>858755.13794939965</v>
      </c>
      <c r="Y3378" s="11">
        <f t="shared" ca="1" si="1683"/>
        <v>58553.247204131469</v>
      </c>
      <c r="Z3378" s="11">
        <f t="shared" ca="1" si="1683"/>
        <v>669.71757304805817</v>
      </c>
      <c r="AA3378" s="11">
        <f t="shared" ca="1" si="1683"/>
        <v>59222.964777179091</v>
      </c>
      <c r="AB3378" s="11">
        <f t="shared" ca="1" si="1683"/>
        <v>1928.1167604256566</v>
      </c>
      <c r="AC3378" s="11">
        <f t="shared" ca="1" si="1683"/>
        <v>59883.601815188507</v>
      </c>
      <c r="AD3378" s="11">
        <f t="shared" ca="1" si="1683"/>
        <v>11369.322228097866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1466150.0196118383</v>
      </c>
      <c r="I3379" s="11">
        <f t="shared" ca="1" si="1684"/>
        <v>-2239445.7190857683</v>
      </c>
      <c r="J3379" s="11">
        <f t="shared" ca="1" si="1684"/>
        <v>550670.35535123234</v>
      </c>
      <c r="K3379" s="11">
        <f t="shared" ca="1" si="1684"/>
        <v>82311.811229669911</v>
      </c>
      <c r="L3379" s="11">
        <f t="shared" ca="1" si="1684"/>
        <v>21372.42057849796</v>
      </c>
      <c r="M3379" s="11">
        <f t="shared" ca="1" si="1684"/>
        <v>27771.444978909287</v>
      </c>
      <c r="N3379" s="11">
        <f t="shared" ca="1" si="1684"/>
        <v>131455.6767870771</v>
      </c>
      <c r="O3379" s="11">
        <f t="shared" ca="1" si="1684"/>
        <v>25652.436974321688</v>
      </c>
      <c r="P3379" s="11">
        <f t="shared" ca="1" si="1684"/>
        <v>10461.048410772079</v>
      </c>
      <c r="Q3379" s="11">
        <f t="shared" ca="1" si="1684"/>
        <v>14687.059047660558</v>
      </c>
      <c r="R3379" s="11">
        <f t="shared" ca="1" si="1684"/>
        <v>1613.4326338587862</v>
      </c>
      <c r="S3379" s="11">
        <f t="shared" ca="1" si="1684"/>
        <v>52413.977066613057</v>
      </c>
      <c r="T3379" s="11">
        <f t="shared" ca="1" si="1684"/>
        <v>-128.15317855275816</v>
      </c>
      <c r="U3379" s="11">
        <f t="shared" ca="1" si="1684"/>
        <v>379.93796062680076</v>
      </c>
      <c r="V3379" s="11">
        <f t="shared" ca="1" si="1684"/>
        <v>4740.1445790136459</v>
      </c>
      <c r="W3379" s="11">
        <f t="shared" ca="1" si="1684"/>
        <v>-3207.9577980309291</v>
      </c>
      <c r="X3379" s="11">
        <f t="shared" ca="1" si="1684"/>
        <v>1783.971563056788</v>
      </c>
      <c r="Y3379" s="11">
        <f t="shared" ca="1" si="1684"/>
        <v>2084.1823226353436</v>
      </c>
      <c r="Z3379" s="11">
        <f t="shared" ca="1" si="1684"/>
        <v>-37.483512305979417</v>
      </c>
      <c r="AA3379" s="11">
        <f t="shared" ca="1" si="1684"/>
        <v>2046.698810329377</v>
      </c>
      <c r="AB3379" s="11">
        <f t="shared" ca="1" si="1684"/>
        <v>275.68417139839642</v>
      </c>
      <c r="AC3379" s="11">
        <f t="shared" ca="1" si="1684"/>
        <v>2599215.3462831136</v>
      </c>
      <c r="AD3379" s="11">
        <f t="shared" ca="1" si="1684"/>
        <v>367734.02866477717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-37876170.99999994</v>
      </c>
      <c r="I3380" s="11">
        <f t="shared" ca="1" si="1685"/>
        <v>-50785262.922804028</v>
      </c>
      <c r="J3380" s="11">
        <f t="shared" ca="1" si="1685"/>
        <v>2886395.9241891317</v>
      </c>
      <c r="K3380" s="11">
        <f t="shared" ca="1" si="1685"/>
        <v>4386389.0160416486</v>
      </c>
      <c r="L3380" s="11">
        <f t="shared" ca="1" si="1685"/>
        <v>91311.777565174561</v>
      </c>
      <c r="M3380" s="11">
        <f t="shared" ca="1" si="1685"/>
        <v>65119.468417721255</v>
      </c>
      <c r="N3380" s="11">
        <f t="shared" ca="1" si="1685"/>
        <v>4542820.262024546</v>
      </c>
      <c r="O3380" s="11">
        <f t="shared" ca="1" si="1685"/>
        <v>3185850.7889491683</v>
      </c>
      <c r="P3380" s="11">
        <f t="shared" ca="1" si="1685"/>
        <v>732249.41345538804</v>
      </c>
      <c r="Q3380" s="11">
        <f t="shared" ca="1" si="1685"/>
        <v>136113.60195212372</v>
      </c>
      <c r="R3380" s="11">
        <f t="shared" ca="1" si="1685"/>
        <v>3854.5286093534996</v>
      </c>
      <c r="S3380" s="11">
        <f t="shared" ca="1" si="1685"/>
        <v>4058068.3329660241</v>
      </c>
      <c r="T3380" s="11">
        <f t="shared" ca="1" si="1685"/>
        <v>-105313.38643754632</v>
      </c>
      <c r="U3380" s="11">
        <f t="shared" ca="1" si="1685"/>
        <v>-174097.42427052394</v>
      </c>
      <c r="V3380" s="11">
        <f t="shared" ca="1" si="1685"/>
        <v>-593145.82116410136</v>
      </c>
      <c r="W3380" s="11">
        <f t="shared" ca="1" si="1685"/>
        <v>-1225696.464250633</v>
      </c>
      <c r="X3380" s="11">
        <f t="shared" ca="1" si="1685"/>
        <v>-2098253.0961227808</v>
      </c>
      <c r="Y3380" s="11">
        <f t="shared" ca="1" si="1685"/>
        <v>184983.53233502712</v>
      </c>
      <c r="Z3380" s="11">
        <f t="shared" ca="1" si="1685"/>
        <v>-8072.943852838107</v>
      </c>
      <c r="AA3380" s="11">
        <f t="shared" ca="1" si="1685"/>
        <v>176910.58848219318</v>
      </c>
      <c r="AB3380" s="11">
        <f t="shared" ca="1" si="1685"/>
        <v>30144.871880829807</v>
      </c>
      <c r="AC3380" s="11">
        <f t="shared" ca="1" si="1685"/>
        <v>2890686.6637819777</v>
      </c>
      <c r="AD3380" s="11">
        <f t="shared" ca="1" si="1685"/>
        <v>422318.37560224417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15546394.035900924</v>
      </c>
      <c r="I3381" s="5">
        <f ca="1">VLOOKUP(CONCATENATE($F3381," ",$G3381),AllocFactorMatrix,(I$4+1),FALSE)*$E3388</f>
        <v>7657889.2650253968</v>
      </c>
      <c r="J3381" s="5">
        <f ca="1">VLOOKUP(CONCATENATE($F3381," ",$G3381),AllocFactorMatrix,(J$4+1),FALSE)*$E3388</f>
        <v>378556.82972376066</v>
      </c>
      <c r="K3381" s="5">
        <f ca="1">VLOOKUP(CONCATENATE($F3381," ",$G3381),AllocFactorMatrix,(K$4+1),FALSE)*$E3388</f>
        <v>1386631.9718889536</v>
      </c>
      <c r="L3381" s="5">
        <f ca="1">VLOOKUP(CONCATENATE($F3381," ",$G3381),AllocFactorMatrix,(L$4+1),FALSE)*$E3388</f>
        <v>43646.251380046779</v>
      </c>
      <c r="M3381" s="5">
        <f ca="1">VLOOKUP(CONCATENATE($F3381," ",$G3381),AllocFactorMatrix,(M$4+1),FALSE)*$E3388</f>
        <v>4093.0057937316683</v>
      </c>
      <c r="N3381" s="5">
        <f t="shared" ref="N3381:N3388" ca="1" si="1687">SUBTOTAL(9,K3381:M3381)</f>
        <v>1434371.2290627321</v>
      </c>
      <c r="O3381" s="5">
        <f ca="1">VLOOKUP(CONCATENATE($F3381," ",$G3381),AllocFactorMatrix,(O$4+1),FALSE)*$E3388</f>
        <v>1054056.0041631423</v>
      </c>
      <c r="P3381" s="5">
        <f ca="1">VLOOKUP(CONCATENATE($F3381," ",$G3381),AllocFactorMatrix,(P$4+1),FALSE)*$E3388</f>
        <v>196401.34238857566</v>
      </c>
      <c r="Q3381" s="5">
        <f ca="1">VLOOKUP(CONCATENATE($F3381," ",$G3381),AllocFactorMatrix,(Q$4+1),FALSE)*$E3388</f>
        <v>88750.109632307765</v>
      </c>
      <c r="R3381" s="5">
        <f ca="1">VLOOKUP(CONCATENATE($F3381," ",$G3381),AllocFactorMatrix,(R$4+1),FALSE)*$E3388</f>
        <v>3990.9932244957968</v>
      </c>
      <c r="S3381" s="5">
        <f ca="1">SUBTOTAL(9,O3381:R3381)</f>
        <v>1343198.4494085214</v>
      </c>
      <c r="T3381" s="5">
        <f ca="1">VLOOKUP(CONCATENATE($F3381," ",$G3381),AllocFactorMatrix,(T$4+1),FALSE)*$E3388</f>
        <v>36820.876019926203</v>
      </c>
      <c r="U3381" s="5">
        <f ca="1">VLOOKUP(CONCATENATE($F3381," ",$G3381),AllocFactorMatrix,(U$4+1),FALSE)*$E3388</f>
        <v>602567.36245737725</v>
      </c>
      <c r="V3381" s="5">
        <f ca="1">VLOOKUP(CONCATENATE($F3381," ",$G3381),AllocFactorMatrix,(V$4+1),FALSE)*$E3388</f>
        <v>3184585.4417926101</v>
      </c>
      <c r="W3381" s="5">
        <f ca="1">VLOOKUP(CONCATENATE($F3381," ",$G3381),AllocFactorMatrix,(W$4+1),FALSE)*$E3388</f>
        <v>575083.34862813191</v>
      </c>
      <c r="X3381" s="5">
        <f ca="1">SUBTOTAL(9,T3381:W3381)</f>
        <v>4399057.0288980454</v>
      </c>
      <c r="Y3381" s="5">
        <f ca="1">VLOOKUP(CONCATENATE($F3381," ",$G3381),AllocFactorMatrix,(Y$4+1),FALSE)*$E3388</f>
        <v>323698.92630188586</v>
      </c>
      <c r="Z3381" s="5">
        <f ca="1">VLOOKUP(CONCATENATE($F3381," ",$G3381),AllocFactorMatrix,(Z$4+1),FALSE)*$E3388</f>
        <v>5421.8332830546669</v>
      </c>
      <c r="AA3381" s="5">
        <f t="shared" ref="AA3381:AA3388" ca="1" si="1688">SUBTOTAL(9,Y3381:Z3381)</f>
        <v>329120.7595849405</v>
      </c>
      <c r="AB3381" s="5">
        <f ca="1">VLOOKUP(CONCATENATE($F3381," ",$G3381),AllocFactorMatrix,(AB$4+1),FALSE)*$E3388</f>
        <v>4200.4741975273637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8239931.1275815303</v>
      </c>
      <c r="I3382" s="5">
        <f ca="1">VLOOKUP(CONCATENATE($F3382," ",$G3382),AllocFactorMatrix,(I$4+1),FALSE)*$E3388</f>
        <v>4058849.9159830082</v>
      </c>
      <c r="J3382" s="5">
        <f ca="1">VLOOKUP(CONCATENATE($F3382," ",$G3382),AllocFactorMatrix,(J$4+1),FALSE)*$E3388</f>
        <v>200643.45452688978</v>
      </c>
      <c r="K3382" s="5">
        <f ca="1">VLOOKUP(CONCATENATE($F3382," ",$G3382),AllocFactorMatrix,(K$4+1),FALSE)*$E3388</f>
        <v>734945.47489805822</v>
      </c>
      <c r="L3382" s="5">
        <f ca="1">VLOOKUP(CONCATENATE($F3382," ",$G3382),AllocFactorMatrix,(L$4+1),FALSE)*$E3388</f>
        <v>23133.474201038694</v>
      </c>
      <c r="M3382" s="5">
        <f ca="1">VLOOKUP(CONCATENATE($F3382," ",$G3382),AllocFactorMatrix,(M$4+1),FALSE)*$E3388</f>
        <v>2169.3831873332342</v>
      </c>
      <c r="N3382" s="5">
        <f t="shared" ca="1" si="1687"/>
        <v>760248.33228643017</v>
      </c>
      <c r="O3382" s="5">
        <f ca="1">VLOOKUP(CONCATENATE($F3382," ",$G3382),AllocFactorMatrix,(O$4+1),FALSE)*$E3388</f>
        <v>558672.88960135775</v>
      </c>
      <c r="P3382" s="5">
        <f ca="1">VLOOKUP(CONCATENATE($F3382," ",$G3382),AllocFactorMatrix,(P$4+1),FALSE)*$E3388</f>
        <v>104097.03567973657</v>
      </c>
      <c r="Q3382" s="5">
        <f ca="1">VLOOKUP(CONCATENATE($F3382," ",$G3382),AllocFactorMatrix,(Q$4+1),FALSE)*$E3388</f>
        <v>47039.512136818637</v>
      </c>
      <c r="R3382" s="5">
        <f ca="1">VLOOKUP(CONCATENATE($F3382," ",$G3382),AllocFactorMatrix,(R$4+1),FALSE)*$E3388</f>
        <v>2115.3142796038856</v>
      </c>
      <c r="S3382" s="5">
        <f t="shared" ref="S3382:S3388" ca="1" si="1689">SUBTOTAL(9,O3382:R3382)</f>
        <v>711924.75169751677</v>
      </c>
      <c r="T3382" s="5">
        <f ca="1">VLOOKUP(CONCATENATE($F3382," ",$G3382),AllocFactorMatrix,(T$4+1),FALSE)*$E3388</f>
        <v>19515.874984306472</v>
      </c>
      <c r="U3382" s="5">
        <f ca="1">VLOOKUP(CONCATENATE($F3382," ",$G3382),AllocFactorMatrix,(U$4+1),FALSE)*$E3388</f>
        <v>319373.96896742895</v>
      </c>
      <c r="V3382" s="5">
        <f ca="1">VLOOKUP(CONCATENATE($F3382," ",$G3382),AllocFactorMatrix,(V$4+1),FALSE)*$E3388</f>
        <v>1687900.3999044872</v>
      </c>
      <c r="W3382" s="5">
        <f ca="1">VLOOKUP(CONCATENATE($F3382," ",$G3382),AllocFactorMatrix,(W$4+1),FALSE)*$E3388</f>
        <v>304806.83651603828</v>
      </c>
      <c r="X3382" s="5">
        <f t="shared" ref="X3382:X3388" ca="1" si="1690">SUBTOTAL(9,T3382:W3382)</f>
        <v>2331597.0803722609</v>
      </c>
      <c r="Y3382" s="5">
        <f ca="1">VLOOKUP(CONCATENATE($F3382," ",$G3382),AllocFactorMatrix,(Y$4+1),FALSE)*$E3388</f>
        <v>171567.5578941454</v>
      </c>
      <c r="Z3382" s="5">
        <f ca="1">VLOOKUP(CONCATENATE($F3382," ",$G3382),AllocFactorMatrix,(Z$4+1),FALSE)*$E3388</f>
        <v>2873.6910137766704</v>
      </c>
      <c r="AA3382" s="5">
        <f t="shared" ca="1" si="1688"/>
        <v>174441.24890792207</v>
      </c>
      <c r="AB3382" s="5">
        <f ca="1">VLOOKUP(CONCATENATE($F3382," ",$G3382),AllocFactorMatrix,(AB$4+1),FALSE)*$E3388</f>
        <v>2226.3438075016602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1810065.4944865974</v>
      </c>
      <c r="I3383" s="5">
        <f ca="1">VLOOKUP(CONCATENATE($F3383," ",$G3383),AllocFactorMatrix,(I$4+1),FALSE)*$E3388</f>
        <v>881261.93963230669</v>
      </c>
      <c r="J3383" s="5">
        <f ca="1">VLOOKUP(CONCATENATE($F3383," ",$G3383),AllocFactorMatrix,(J$4+1),FALSE)*$E3388</f>
        <v>42530.854034141077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4779.3148439046217</v>
      </c>
      <c r="M3383" s="5">
        <f ca="1">VLOOKUP(CONCATENATE($F3383," ",$G3383),AllocFactorMatrix,(M$4+1),FALSE)*$E3388</f>
        <v>595.23838758778049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116897.28230687654</v>
      </c>
      <c r="P3383" s="5">
        <f ca="1">VLOOKUP(CONCATENATE($F3383," ",$G3383),AllocFactorMatrix,(P$4+1),FALSE)*$E3388</f>
        <v>21731.068437013924</v>
      </c>
      <c r="Q3383" s="5">
        <f ca="1">VLOOKUP(CONCATENATE($F3383," ",$G3383),AllocFactorMatrix,(Q$4+1),FALSE)*$E3388</f>
        <v>12930.244654086371</v>
      </c>
      <c r="R3383" s="5">
        <f ca="1">VLOOKUP(CONCATENATE($F3383," ",$G3383),AllocFactorMatrix,(R$4+1),FALSE)*$E3388</f>
        <v>0</v>
      </c>
      <c r="S3383" s="5">
        <f t="shared" ca="1" si="1689"/>
        <v>151558.59539797684</v>
      </c>
      <c r="T3383" s="5">
        <f ca="1">VLOOKUP(CONCATENATE($F3383," ",$G3383),AllocFactorMatrix,(T$4+1),FALSE)*$E3388</f>
        <v>4081.8523793234449</v>
      </c>
      <c r="U3383" s="5">
        <f ca="1">VLOOKUP(CONCATENATE($F3383," ",$G3383),AllocFactorMatrix,(U$4+1),FALSE)*$E3388</f>
        <v>66822.2539613462</v>
      </c>
      <c r="V3383" s="5">
        <f ca="1">VLOOKUP(CONCATENATE($F3383," ",$G3383),AllocFactorMatrix,(V$4+1),FALSE)*$E3388</f>
        <v>465529.46782030741</v>
      </c>
      <c r="W3383" s="5">
        <f ca="1">VLOOKUP(CONCATENATE($F3383," ",$G3383),AllocFactorMatrix,(W$4+1),FALSE)*$E3388</f>
        <v>0</v>
      </c>
      <c r="X3383" s="5">
        <f t="shared" ca="1" si="1690"/>
        <v>536433.57416097703</v>
      </c>
      <c r="Y3383" s="5">
        <f ca="1">VLOOKUP(CONCATENATE($F3383," ",$G3383),AllocFactorMatrix,(Y$4+1),FALSE)*$E3388</f>
        <v>35182.65717013117</v>
      </c>
      <c r="Z3383" s="5">
        <f ca="1">VLOOKUP(CONCATENATE($F3383," ",$G3383),AllocFactorMatrix,(Z$4+1),FALSE)*$E3388</f>
        <v>586.49585087007461</v>
      </c>
      <c r="AA3383" s="5">
        <f t="shared" ca="1" si="1688"/>
        <v>35769.153021001242</v>
      </c>
      <c r="AB3383" s="5">
        <f ca="1">VLOOKUP(CONCATENATE($F3383," ",$G3383),AllocFactorMatrix,(AB$4+1),FALSE)*$E3388</f>
        <v>469.81646774862747</v>
      </c>
      <c r="AC3383" s="5">
        <f ca="1">VLOOKUP(CONCATENATE($F3383," ",$G3383),AllocFactorMatrix,(AC$4+1),FALSE)*$E3388</f>
        <v>1597.4764270847822</v>
      </c>
      <c r="AD3383" s="5">
        <f ca="1">VLOOKUP(CONCATENATE($F3383," ",$G3383),AllocFactorMatrix,(AD$4+1),FALSE)*$E3388</f>
        <v>344.3647000696289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8305154.9307951005</v>
      </c>
      <c r="I3384" s="5">
        <f ca="1">VLOOKUP(CONCATENATE($F3384," ",$G3384),AllocFactorMatrix,(I$4+1),FALSE)*$E3388</f>
        <v>5550689.2594880676</v>
      </c>
      <c r="J3384" s="5">
        <f ca="1">VLOOKUP(CONCATENATE($F3384," ",$G3384),AllocFactorMatrix,(J$4+1),FALSE)*$E3388</f>
        <v>261645.00141292103</v>
      </c>
      <c r="K3384" s="5">
        <f ca="1">VLOOKUP(CONCATENATE($F3384," ",$G3384),AllocFactorMatrix,(K$4+1),FALSE)*$E3388</f>
        <v>950049.05816354358</v>
      </c>
      <c r="L3384" s="5">
        <f ca="1">VLOOKUP(CONCATENATE($F3384," ",$G3384),AllocFactorMatrix,(L$4+1),FALSE)*$E3388</f>
        <v>29361.459414397006</v>
      </c>
      <c r="M3384" s="5">
        <f ca="1">VLOOKUP(CONCATENATE($F3384," ",$G3384),AllocFactorMatrix,(M$4+1),FALSE)*$E3388</f>
        <v>0</v>
      </c>
      <c r="N3384" s="5">
        <f t="shared" ca="1" si="1687"/>
        <v>979410.5175779406</v>
      </c>
      <c r="O3384" s="5">
        <f ca="1">VLOOKUP(CONCATENATE($F3384," ",$G3384),AllocFactorMatrix,(O$4+1),FALSE)*$E3388</f>
        <v>712370.73924570915</v>
      </c>
      <c r="P3384" s="5">
        <f ca="1">VLOOKUP(CONCATENATE($F3384," ",$G3384),AllocFactorMatrix,(P$4+1),FALSE)*$E3388</f>
        <v>132679.09812280218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845049.83736851136</v>
      </c>
      <c r="T3384" s="5">
        <f ca="1">VLOOKUP(CONCATENATE($F3384," ",$G3384),AllocFactorMatrix,(T$4+1),FALSE)*$E3388</f>
        <v>25395.577853393981</v>
      </c>
      <c r="U3384" s="5">
        <f ca="1">VLOOKUP(CONCATENATE($F3384," ",$G3384),AllocFactorMatrix,(U$4+1),FALSE)*$E3388</f>
        <v>409573.20449089498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434968.78234428895</v>
      </c>
      <c r="Y3384" s="5">
        <f ca="1">VLOOKUP(CONCATENATE($F3384," ",$G3384),AllocFactorMatrix,(Y$4+1),FALSE)*$E3388</f>
        <v>214812.51531803506</v>
      </c>
      <c r="Z3384" s="5">
        <f ca="1">VLOOKUP(CONCATENATE($F3384," ",$G3384),AllocFactorMatrix,(Z$4+1),FALSE)*$E3388</f>
        <v>3583.9136418264425</v>
      </c>
      <c r="AA3384" s="5">
        <f t="shared" ca="1" si="1688"/>
        <v>218396.42895986151</v>
      </c>
      <c r="AB3384" s="5">
        <f ca="1">VLOOKUP(CONCATENATE($F3384," ",$G3384),AllocFactorMatrix,(AB$4+1),FALSE)*$E3388</f>
        <v>2903.5705626042968</v>
      </c>
      <c r="AC3384" s="5">
        <f ca="1">VLOOKUP(CONCATENATE($F3384," ",$G3384),AllocFactorMatrix,(AC$4+1),FALSE)*$E3388</f>
        <v>9947.2293556619588</v>
      </c>
      <c r="AD3384" s="5">
        <f ca="1">VLOOKUP(CONCATENATE($F3384," ",$G3384),AllocFactorMatrix,(AD$4+1),FALSE)*$E3388</f>
        <v>2144.3037252433519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4273710.5373027567</v>
      </c>
      <c r="I3385" s="5">
        <f ca="1">VLOOKUP(CONCATENATE($F3385," ",$G3385),AllocFactorMatrix,(I$4+1),FALSE)*$E3388</f>
        <v>3195459.572475716</v>
      </c>
      <c r="J3385" s="5">
        <f ca="1">VLOOKUP(CONCATENATE($F3385," ",$G3385),AllocFactorMatrix,(J$4+1),FALSE)*$E3388</f>
        <v>154054.12441196106</v>
      </c>
      <c r="K3385" s="5">
        <f ca="1">VLOOKUP(CONCATENATE($F3385," ",$G3385),AllocFactorMatrix,(K$4+1),FALSE)*$E3388</f>
        <v>464845.49347047607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464845.49347047607</v>
      </c>
      <c r="O3385" s="5">
        <f ca="1">VLOOKUP(CONCATENATE($F3385," ",$G3385),AllocFactorMatrix,(O$4+1),FALSE)*$E3388</f>
        <v>296201.35772869829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296201.35772869829</v>
      </c>
      <c r="T3385" s="5">
        <f ca="1">VLOOKUP(CONCATENATE($F3385," ",$G3385),AllocFactorMatrix,(T$4+1),FALSE)*$E3388</f>
        <v>8008.6633221049688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8008.6633221049688</v>
      </c>
      <c r="Y3385" s="5">
        <f ca="1">VLOOKUP(CONCATENATE($F3385," ",$G3385),AllocFactorMatrix,(Y$4+1),FALSE)*$E3388</f>
        <v>109252.121101514</v>
      </c>
      <c r="Z3385" s="5">
        <f ca="1">VLOOKUP(CONCATENATE($F3385," ",$G3385),AllocFactorMatrix,(Z$4+1),FALSE)*$E3388</f>
        <v>0</v>
      </c>
      <c r="AA3385" s="5">
        <f t="shared" ca="1" si="1688"/>
        <v>109252.121101514</v>
      </c>
      <c r="AB3385" s="5">
        <f ca="1">VLOOKUP(CONCATENATE($F3385," ",$G3385),AllocFactorMatrix,(AB$4+1),FALSE)*$E3388</f>
        <v>1133.7127751800135</v>
      </c>
      <c r="AC3385" s="5">
        <f ca="1">VLOOKUP(CONCATENATE($F3385," ",$G3385),AllocFactorMatrix,(AC$4+1),FALSE)*$E3388</f>
        <v>38493.909151112166</v>
      </c>
      <c r="AD3385" s="5">
        <f ca="1">VLOOKUP(CONCATENATE($F3385," ",$G3385),AllocFactorMatrix,(AD$4+1),FALSE)*$E3388</f>
        <v>6261.582865994229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131360.53203774081</v>
      </c>
      <c r="I3386" s="5">
        <f ca="1">VLOOKUP(CONCATENATE($F3386," ",$G3386),AllocFactorMatrix,(I$4+1),FALSE)*$E3388</f>
        <v>49290.030012166448</v>
      </c>
      <c r="J3386" s="5">
        <f ca="1">VLOOKUP(CONCATENATE($F3386," ",$G3386),AllocFactorMatrix,(J$4+1),FALSE)*$E3388</f>
        <v>3194.3124468445708</v>
      </c>
      <c r="K3386" s="5">
        <f ca="1">VLOOKUP(CONCATENATE($F3386," ",$G3386),AllocFactorMatrix,(K$4+1),FALSE)*$E3388</f>
        <v>10717.264534550621</v>
      </c>
      <c r="L3386" s="5">
        <f ca="1">VLOOKUP(CONCATENATE($F3386," ",$G3386),AllocFactorMatrix,(L$4+1),FALSE)*$E3388</f>
        <v>340.61899760000966</v>
      </c>
      <c r="M3386" s="5">
        <f ca="1">VLOOKUP(CONCATENATE($F3386," ",$G3386),AllocFactorMatrix,(M$4+1),FALSE)*$E3388</f>
        <v>31.401089671119916</v>
      </c>
      <c r="N3386" s="5">
        <f t="shared" ca="1" si="1687"/>
        <v>11089.284621821751</v>
      </c>
      <c r="O3386" s="5">
        <f ca="1">VLOOKUP(CONCATENATE($F3386," ",$G3386),AllocFactorMatrix,(O$4+1),FALSE)*$E3388</f>
        <v>9771.0796169156656</v>
      </c>
      <c r="P3386" s="5">
        <f ca="1">VLOOKUP(CONCATENATE($F3386," ",$G3386),AllocFactorMatrix,(P$4+1),FALSE)*$E3388</f>
        <v>1811.3701491274633</v>
      </c>
      <c r="Q3386" s="5">
        <f ca="1">VLOOKUP(CONCATENATE($F3386," ",$G3386),AllocFactorMatrix,(Q$4+1),FALSE)*$E3388</f>
        <v>823.04023206563193</v>
      </c>
      <c r="R3386" s="5">
        <f ca="1">VLOOKUP(CONCATENATE($F3386," ",$G3386),AllocFactorMatrix,(R$4+1),FALSE)*$E3388</f>
        <v>38.134859849122407</v>
      </c>
      <c r="S3386" s="5">
        <f t="shared" ca="1" si="1689"/>
        <v>12443.624857957884</v>
      </c>
      <c r="T3386" s="5">
        <f ca="1">VLOOKUP(CONCATENATE($F3386," ",$G3386),AllocFactorMatrix,(T$4+1),FALSE)*$E3388</f>
        <v>374.44628707902604</v>
      </c>
      <c r="U3386" s="5">
        <f ca="1">VLOOKUP(CONCATENATE($F3386," ",$G3386),AllocFactorMatrix,(U$4+1),FALSE)*$E3388</f>
        <v>6574.715850758892</v>
      </c>
      <c r="V3386" s="5">
        <f ca="1">VLOOKUP(CONCATENATE($F3386," ",$G3386),AllocFactorMatrix,(V$4+1),FALSE)*$E3388</f>
        <v>37328.506917547151</v>
      </c>
      <c r="W3386" s="5">
        <f ca="1">VLOOKUP(CONCATENATE($F3386," ",$G3386),AllocFactorMatrix,(W$4+1),FALSE)*$E3388</f>
        <v>7082.0914233730473</v>
      </c>
      <c r="X3386" s="5">
        <f t="shared" ca="1" si="1690"/>
        <v>51359.760478758122</v>
      </c>
      <c r="Y3386" s="5">
        <f ca="1">VLOOKUP(CONCATENATE($F3386," ",$G3386),AllocFactorMatrix,(Y$4+1),FALSE)*$E3388</f>
        <v>2647.2800024636781</v>
      </c>
      <c r="Z3386" s="5">
        <f ca="1">VLOOKUP(CONCATENATE($F3386," ",$G3386),AllocFactorMatrix,(Z$4+1),FALSE)*$E3388</f>
        <v>43.093498266835127</v>
      </c>
      <c r="AA3386" s="5">
        <f t="shared" ca="1" si="1688"/>
        <v>2690.3735007305131</v>
      </c>
      <c r="AB3386" s="5">
        <f ca="1">VLOOKUP(CONCATENATE($F3386," ",$G3386),AllocFactorMatrix,(AB$4+1),FALSE)*$E3388</f>
        <v>48.067330859049754</v>
      </c>
      <c r="AC3386" s="5">
        <f ca="1">VLOOKUP(CONCATENATE($F3386," ",$G3386),AllocFactorMatrix,(AC$4+1),FALSE)*$E3388</f>
        <v>1039.3916637650645</v>
      </c>
      <c r="AD3386" s="5">
        <f ca="1">VLOOKUP(CONCATENATE($F3386," ",$G3386),AllocFactorMatrix,(AD$4+1),FALSE)*$E3388</f>
        <v>205.68712483742738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2057304.341895351</v>
      </c>
      <c r="I3387" s="5">
        <f ca="1">VLOOKUP(CONCATENATE($F3387," ",$G3387),AllocFactorMatrix,(I$4+1),FALSE)*$E3388</f>
        <v>962075.03467006923</v>
      </c>
      <c r="J3387" s="5">
        <f ca="1">VLOOKUP(CONCATENATE($F3387," ",$G3387),AllocFactorMatrix,(J$4+1),FALSE)*$E3388</f>
        <v>252047.72997533783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23095.662269626413</v>
      </c>
      <c r="M3387" s="5">
        <f ca="1">VLOOKUP(CONCATENATE($F3387," ",$G3387),AllocFactorMatrix,(M$4+1),FALSE)*$E3388</f>
        <v>3748.8911021257786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20304.599768627086</v>
      </c>
      <c r="P3387" s="5">
        <f ca="1">VLOOKUP(CONCATENATE($F3387," ",$G3387),AllocFactorMatrix,(P$4+1),FALSE)*$E3388</f>
        <v>6012.4442134336186</v>
      </c>
      <c r="Q3387" s="5">
        <f ca="1">VLOOKUP(CONCATENATE($F3387," ",$G3387),AllocFactorMatrix,(Q$4+1),FALSE)*$E3388</f>
        <v>13060.453507716094</v>
      </c>
      <c r="R3387" s="5">
        <f ca="1">VLOOKUP(CONCATENATE($F3387," ",$G3387),AllocFactorMatrix,(R$4+1),FALSE)*$E3388</f>
        <v>2295.0343916781198</v>
      </c>
      <c r="S3387" s="5">
        <f t="shared" ca="1" si="1689"/>
        <v>41672.531881454917</v>
      </c>
      <c r="T3387" s="5">
        <f ca="1">VLOOKUP(CONCATENATE($F3387," ",$G3387),AllocFactorMatrix,(T$4+1),FALSE)*$E3388</f>
        <v>139.74964342471517</v>
      </c>
      <c r="U3387" s="5">
        <f ca="1">VLOOKUP(CONCATENATE($F3387," ",$G3387),AllocFactorMatrix,(U$4+1),FALSE)*$E3388</f>
        <v>3567.057276584982</v>
      </c>
      <c r="V3387" s="5">
        <f ca="1">VLOOKUP(CONCATENATE($F3387," ",$G3387),AllocFactorMatrix,(V$4+1),FALSE)*$E3388</f>
        <v>19206.788849026114</v>
      </c>
      <c r="W3387" s="5">
        <f ca="1">VLOOKUP(CONCATENATE($F3387," ",$G3387),AllocFactorMatrix,(W$4+1),FALSE)*$E3388</f>
        <v>3442.5896294585268</v>
      </c>
      <c r="X3387" s="5">
        <f t="shared" ca="1" si="1690"/>
        <v>26356.185398494337</v>
      </c>
      <c r="Y3387" s="5">
        <f ca="1">VLOOKUP(CONCATENATE($F3387," ",$G3387),AllocFactorMatrix,(Y$4+1),FALSE)*$E3388</f>
        <v>5620.8279109272553</v>
      </c>
      <c r="Z3387" s="5">
        <f ca="1">VLOOKUP(CONCATENATE($F3387," ",$G3387),AllocFactorMatrix,(Z$4+1),FALSE)*$E3388</f>
        <v>101.89372636786547</v>
      </c>
      <c r="AA3387" s="5">
        <f t="shared" ca="1" si="1688"/>
        <v>5722.7216372951207</v>
      </c>
      <c r="AB3387" s="5">
        <f ca="1">VLOOKUP(CONCATENATE($F3387," ",$G3387),AllocFactorMatrix,(AB$4+1),FALSE)*$E3388</f>
        <v>105.51206354904052</v>
      </c>
      <c r="AC3387" s="5">
        <f ca="1">VLOOKUP(CONCATENATE($F3387," ",$G3387),AllocFactorMatrix,(AC$4+1),FALSE)*$E3388</f>
        <v>597738.54592318297</v>
      </c>
      <c r="AD3387" s="5">
        <f ca="1">VLOOKUP(CONCATENATE($F3387," ",$G3387),AllocFactorMatrix,(AD$4+1),FALSE)*$E3388</f>
        <v>73192.400932222634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40363921</v>
      </c>
      <c r="I3388" s="5">
        <f ca="1">VLOOKUP(CONCATENATE($F3388," ",$G3388),AllocFactorMatrix,(I$4+1),FALSE)*$E3388</f>
        <v>22355515.017286733</v>
      </c>
      <c r="J3388" s="5">
        <f ca="1">VLOOKUP(CONCATENATE($F3388," ",$G3388),AllocFactorMatrix,(J$4+1),FALSE)*$E3388</f>
        <v>1292672.3065318561</v>
      </c>
      <c r="K3388" s="5">
        <f ca="1">VLOOKUP(CONCATENATE($F3388," ",$G3388),AllocFactorMatrix,(K$4+1),FALSE)*$E3388</f>
        <v>3773463.5564113739</v>
      </c>
      <c r="L3388" s="5">
        <f ca="1">VLOOKUP(CONCATENATE($F3388," ",$G3388),AllocFactorMatrix,(L$4+1),FALSE)*$E3388</f>
        <v>124356.78110661352</v>
      </c>
      <c r="M3388" s="5">
        <f ca="1">VLOOKUP(CONCATENATE($F3388," ",$G3388),AllocFactorMatrix,(M$4+1),FALSE)*$E3388</f>
        <v>10637.919560449582</v>
      </c>
      <c r="N3388" s="5">
        <f t="shared" ca="1" si="1687"/>
        <v>3908458.2570784371</v>
      </c>
      <c r="O3388" s="5">
        <f ca="1">VLOOKUP(CONCATENATE($F3388," ",$G3388),AllocFactorMatrix,(O$4+1),FALSE)*$E3388</f>
        <v>2768273.9524313272</v>
      </c>
      <c r="P3388" s="5">
        <f ca="1">VLOOKUP(CONCATENATE($F3388," ",$G3388),AllocFactorMatrix,(P$4+1),FALSE)*$E3388</f>
        <v>462732.35899068933</v>
      </c>
      <c r="Q3388" s="5">
        <f ca="1">VLOOKUP(CONCATENATE($F3388," ",$G3388),AllocFactorMatrix,(Q$4+1),FALSE)*$E3388</f>
        <v>162603.3601629945</v>
      </c>
      <c r="R3388" s="5">
        <f ca="1">VLOOKUP(CONCATENATE($F3388," ",$G3388),AllocFactorMatrix,(R$4+1),FALSE)*$E3388</f>
        <v>8439.4767556269235</v>
      </c>
      <c r="S3388" s="5">
        <f t="shared" ca="1" si="1689"/>
        <v>3402049.1483406378</v>
      </c>
      <c r="T3388" s="5">
        <f ca="1">VLOOKUP(CONCATENATE($F3388," ",$G3388),AllocFactorMatrix,(T$4+1),FALSE)*$E3388</f>
        <v>94337.0404895588</v>
      </c>
      <c r="U3388" s="5">
        <f ca="1">VLOOKUP(CONCATENATE($F3388," ",$G3388),AllocFactorMatrix,(U$4+1),FALSE)*$E3388</f>
        <v>1408478.563004391</v>
      </c>
      <c r="V3388" s="5">
        <f ca="1">VLOOKUP(CONCATENATE($F3388," ",$G3388),AllocFactorMatrix,(V$4+1),FALSE)*$E3388</f>
        <v>5394550.6052839784</v>
      </c>
      <c r="W3388" s="5">
        <f ca="1">VLOOKUP(CONCATENATE($F3388," ",$G3388),AllocFactorMatrix,(W$4+1),FALSE)*$E3388</f>
        <v>890414.86619700177</v>
      </c>
      <c r="X3388" s="5">
        <f t="shared" ca="1" si="1690"/>
        <v>7787781.0749749308</v>
      </c>
      <c r="Y3388" s="5">
        <f ca="1">VLOOKUP(CONCATENATE($F3388," ",$G3388),AllocFactorMatrix,(Y$4+1),FALSE)*$E3388</f>
        <v>862781.88569910231</v>
      </c>
      <c r="Z3388" s="5">
        <f ca="1">VLOOKUP(CONCATENATE($F3388," ",$G3388),AllocFactorMatrix,(Z$4+1),FALSE)*$E3388</f>
        <v>12610.921014162555</v>
      </c>
      <c r="AA3388" s="5">
        <f t="shared" ca="1" si="1688"/>
        <v>875392.8067132649</v>
      </c>
      <c r="AB3388" s="5">
        <f ca="1">VLOOKUP(CONCATENATE($F3388," ",$G3388),AllocFactorMatrix,(AB$4+1),FALSE)*$E3388</f>
        <v>11087.49720497005</v>
      </c>
      <c r="AC3388" s="5">
        <f ca="1">VLOOKUP(CONCATENATE($F3388," ",$G3388),AllocFactorMatrix,(AC$4+1),FALSE)*$E3388</f>
        <v>648816.55252080702</v>
      </c>
      <c r="AD3388" s="5">
        <f ca="1">VLOOKUP(CONCATENATE($F3388," ",$G3388),AllocFactorMatrix,(AD$4+1),FALSE)*$E3388</f>
        <v>82148.339348367284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-4792144.0396147445</v>
      </c>
      <c r="I3389" s="4">
        <f t="shared" ca="1" si="1691"/>
        <v>-13414664.858700935</v>
      </c>
      <c r="J3389" s="4">
        <f t="shared" ca="1" si="1691"/>
        <v>1126711.7834962171</v>
      </c>
      <c r="K3389" s="4">
        <f t="shared" ca="1" si="1691"/>
        <v>2571712.1637044977</v>
      </c>
      <c r="L3389" s="4">
        <f t="shared" ca="1" si="1691"/>
        <v>61400.709006621073</v>
      </c>
      <c r="M3389" s="4">
        <f t="shared" ca="1" si="1691"/>
        <v>18727.319714623562</v>
      </c>
      <c r="N3389" s="4">
        <f t="shared" ca="1" si="1691"/>
        <v>2651840.1924257409</v>
      </c>
      <c r="O3389" s="4">
        <f t="shared" ca="1" si="1691"/>
        <v>1924916.9232727026</v>
      </c>
      <c r="P3389" s="4">
        <f t="shared" ca="1" si="1691"/>
        <v>450886.56312810065</v>
      </c>
      <c r="Q3389" s="4">
        <f t="shared" ca="1" si="1691"/>
        <v>144131.00477752433</v>
      </c>
      <c r="R3389" s="4">
        <f t="shared" ca="1" si="1691"/>
        <v>4591.4263702587759</v>
      </c>
      <c r="S3389" s="4">
        <f t="shared" ca="1" si="1691"/>
        <v>2524525.9175485889</v>
      </c>
      <c r="T3389" s="4">
        <f t="shared" ca="1" si="1691"/>
        <v>-19659.58755574868</v>
      </c>
      <c r="U3389" s="4">
        <f t="shared" ca="1" si="1691"/>
        <v>312003.29705082066</v>
      </c>
      <c r="V3389" s="4">
        <f t="shared" ca="1" si="1691"/>
        <v>2091887.9393742299</v>
      </c>
      <c r="W3389" s="4">
        <f t="shared" ca="1" si="1691"/>
        <v>-356823.26716957614</v>
      </c>
      <c r="X3389" s="4">
        <f t="shared" ca="1" si="1691"/>
        <v>2027408.3816997344</v>
      </c>
      <c r="Y3389" s="4">
        <f t="shared" ca="1" si="1691"/>
        <v>277617.50581445394</v>
      </c>
      <c r="Z3389" s="4">
        <f t="shared" ca="1" si="1691"/>
        <v>19.941936894984792</v>
      </c>
      <c r="AA3389" s="4">
        <f t="shared" ca="1" si="1691"/>
        <v>277637.44775134919</v>
      </c>
      <c r="AB3389" s="4">
        <f t="shared" ca="1" si="1691"/>
        <v>14397.096164607505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833069.14912505355</v>
      </c>
      <c r="I3390" s="4">
        <f t="shared" ca="1" si="1692"/>
        <v>-4649396.3538558725</v>
      </c>
      <c r="J3390" s="4">
        <f t="shared" ca="1" si="1692"/>
        <v>586661.41232696688</v>
      </c>
      <c r="K3390" s="4">
        <f t="shared" ca="1" si="1692"/>
        <v>1443039.3160134982</v>
      </c>
      <c r="L3390" s="4">
        <f t="shared" ca="1" si="1692"/>
        <v>36163.866634456659</v>
      </c>
      <c r="M3390" s="4">
        <f t="shared" ca="1" si="1692"/>
        <v>22893.60892977993</v>
      </c>
      <c r="N3390" s="4">
        <f t="shared" ca="1" si="1692"/>
        <v>1502096.7915777336</v>
      </c>
      <c r="O3390" s="4">
        <f t="shared" ca="1" si="1692"/>
        <v>1084292.8152549043</v>
      </c>
      <c r="P3390" s="4">
        <f t="shared" ca="1" si="1692"/>
        <v>242826.12354138569</v>
      </c>
      <c r="Q3390" s="4">
        <f t="shared" ca="1" si="1692"/>
        <v>82054.354553921352</v>
      </c>
      <c r="R3390" s="4">
        <f t="shared" ca="1" si="1692"/>
        <v>2879.6568141308771</v>
      </c>
      <c r="S3390" s="4">
        <f t="shared" ca="1" si="1692"/>
        <v>1412052.9501643414</v>
      </c>
      <c r="T3390" s="4">
        <f t="shared" ca="1" si="1692"/>
        <v>-1868.5370703086592</v>
      </c>
      <c r="U3390" s="4">
        <f t="shared" ca="1" si="1692"/>
        <v>259637.36581234995</v>
      </c>
      <c r="V3390" s="4">
        <f t="shared" ca="1" si="1692"/>
        <v>1577270.353748858</v>
      </c>
      <c r="W3390" s="4">
        <f t="shared" ca="1" si="1692"/>
        <v>-51945.940439062542</v>
      </c>
      <c r="X3390" s="4">
        <f t="shared" ca="1" si="1692"/>
        <v>1783093.242051838</v>
      </c>
      <c r="Y3390" s="4">
        <f t="shared" ca="1" si="1692"/>
        <v>190083.60670857111</v>
      </c>
      <c r="Z3390" s="4">
        <f t="shared" ca="1" si="1692"/>
        <v>1061.2924202838478</v>
      </c>
      <c r="AA3390" s="4">
        <f t="shared" ca="1" si="1692"/>
        <v>191144.89912885492</v>
      </c>
      <c r="AB3390" s="4">
        <f t="shared" ca="1" si="1692"/>
        <v>7416.2077312019355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218155.6146816453</v>
      </c>
      <c r="I3391" s="4">
        <f t="shared" ca="1" si="1693"/>
        <v>-984927.67132808093</v>
      </c>
      <c r="J3391" s="4">
        <f t="shared" ca="1" si="1693"/>
        <v>117611.07089567481</v>
      </c>
      <c r="K3391" s="4">
        <f t="shared" ca="1" si="1693"/>
        <v>286332.97743710934</v>
      </c>
      <c r="L3391" s="4">
        <f t="shared" ca="1" si="1693"/>
        <v>6988.4550555222395</v>
      </c>
      <c r="M3391" s="4">
        <f t="shared" ca="1" si="1693"/>
        <v>7271.1542613431875</v>
      </c>
      <c r="N3391" s="4">
        <f t="shared" ca="1" si="1693"/>
        <v>300592.58675397467</v>
      </c>
      <c r="O3391" s="4">
        <f t="shared" ca="1" si="1693"/>
        <v>213908.86093310313</v>
      </c>
      <c r="P3391" s="4">
        <f t="shared" ca="1" si="1693"/>
        <v>47813.597112330768</v>
      </c>
      <c r="Q3391" s="4">
        <f t="shared" ca="1" si="1693"/>
        <v>21138.476979560313</v>
      </c>
      <c r="R3391" s="4">
        <f t="shared" ca="1" si="1693"/>
        <v>0</v>
      </c>
      <c r="S3391" s="4">
        <f t="shared" ca="1" si="1693"/>
        <v>282860.93502499431</v>
      </c>
      <c r="T3391" s="4">
        <f t="shared" ca="1" si="1693"/>
        <v>-470.75175839387839</v>
      </c>
      <c r="U3391" s="4">
        <f t="shared" ca="1" si="1693"/>
        <v>50292.13147039141</v>
      </c>
      <c r="V3391" s="4">
        <f t="shared" ca="1" si="1693"/>
        <v>404665.8174088755</v>
      </c>
      <c r="W3391" s="4">
        <f t="shared" ca="1" si="1693"/>
        <v>0</v>
      </c>
      <c r="X3391" s="4">
        <f t="shared" ca="1" si="1693"/>
        <v>454487.19712087291</v>
      </c>
      <c r="Y3391" s="4">
        <f t="shared" ca="1" si="1693"/>
        <v>36417.552205887325</v>
      </c>
      <c r="Z3391" s="4">
        <f t="shared" ca="1" si="1693"/>
        <v>193.06958347753528</v>
      </c>
      <c r="AA3391" s="4">
        <f t="shared" ca="1" si="1693"/>
        <v>36610.62178936485</v>
      </c>
      <c r="AB3391" s="4">
        <f t="shared" ca="1" si="1693"/>
        <v>1484.7107667377545</v>
      </c>
      <c r="AC3391" s="4">
        <f t="shared" ca="1" si="1693"/>
        <v>7681.1641042825486</v>
      </c>
      <c r="AD3391" s="4">
        <f t="shared" ca="1" si="1693"/>
        <v>1754.9995538237474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999362.3230252536</v>
      </c>
      <c r="I3392" s="4">
        <f t="shared" ca="1" si="1694"/>
        <v>-5227218.634009135</v>
      </c>
      <c r="J3392" s="4">
        <f t="shared" ca="1" si="1694"/>
        <v>904788.70966974355</v>
      </c>
      <c r="K3392" s="4">
        <f t="shared" ca="1" si="1694"/>
        <v>2296037.8789157989</v>
      </c>
      <c r="L3392" s="4">
        <f t="shared" ca="1" si="1694"/>
        <v>58507.298710635878</v>
      </c>
      <c r="M3392" s="4">
        <f t="shared" ca="1" si="1694"/>
        <v>0</v>
      </c>
      <c r="N3392" s="4">
        <f t="shared" ca="1" si="1694"/>
        <v>2354545.1776264347</v>
      </c>
      <c r="O3392" s="4">
        <f t="shared" ca="1" si="1694"/>
        <v>1703427.9996002689</v>
      </c>
      <c r="P3392" s="4">
        <f t="shared" ca="1" si="1694"/>
        <v>374424.50871151232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2077852.5083117813</v>
      </c>
      <c r="T3392" s="4">
        <f t="shared" ca="1" si="1694"/>
        <v>4884.4072478616617</v>
      </c>
      <c r="U3392" s="4">
        <f t="shared" ca="1" si="1694"/>
        <v>480336.8875673727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485221.29481523333</v>
      </c>
      <c r="Y3392" s="4">
        <f t="shared" ca="1" si="1694"/>
        <v>320125.37878073647</v>
      </c>
      <c r="Z3392" s="4">
        <f t="shared" ca="1" si="1694"/>
        <v>2486.4519352912707</v>
      </c>
      <c r="AA3392" s="4">
        <f t="shared" ca="1" si="1694"/>
        <v>322611.83071602788</v>
      </c>
      <c r="AB3392" s="4">
        <f t="shared" ca="1" si="1694"/>
        <v>11287.163964133764</v>
      </c>
      <c r="AC3392" s="4">
        <f t="shared" ca="1" si="1694"/>
        <v>57260.046627540185</v>
      </c>
      <c r="AD3392" s="4">
        <f t="shared" ca="1" si="1694"/>
        <v>13014.225303486453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-458565.70717694052</v>
      </c>
      <c r="I3393" s="4">
        <f t="shared" ca="1" si="1695"/>
        <v>-3155653.8605655809</v>
      </c>
      <c r="J3393" s="4">
        <f t="shared" ca="1" si="1695"/>
        <v>517347.23492838326</v>
      </c>
      <c r="K3393" s="4">
        <f t="shared" ca="1" si="1695"/>
        <v>1083144.5407400376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1083144.5407400376</v>
      </c>
      <c r="O3393" s="4">
        <f t="shared" ca="1" si="1695"/>
        <v>682746.75169920467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682746.75169920467</v>
      </c>
      <c r="T3393" s="4">
        <f t="shared" ca="1" si="1695"/>
        <v>1062.8077747308134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1062.8077747308134</v>
      </c>
      <c r="Y3393" s="4">
        <f t="shared" ca="1" si="1695"/>
        <v>154615.83708432651</v>
      </c>
      <c r="Z3393" s="4">
        <f t="shared" ca="1" si="1695"/>
        <v>0</v>
      </c>
      <c r="AA3393" s="4">
        <f t="shared" ca="1" si="1695"/>
        <v>154615.83708432651</v>
      </c>
      <c r="AB3393" s="4">
        <f t="shared" ca="1" si="1695"/>
        <v>4289.8101328866742</v>
      </c>
      <c r="AC3393" s="4">
        <f t="shared" ca="1" si="1695"/>
        <v>216685.11988571117</v>
      </c>
      <c r="AD3393" s="4">
        <f t="shared" ca="1" si="1695"/>
        <v>37196.051143365825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2164418.2984525869</v>
      </c>
      <c r="I3394" s="4">
        <f t="shared" ca="1" si="1696"/>
        <v>279484.15735798865</v>
      </c>
      <c r="J3394" s="4">
        <f t="shared" ca="1" si="1696"/>
        <v>123229.93407743316</v>
      </c>
      <c r="K3394" s="4">
        <f t="shared" ca="1" si="1696"/>
        <v>325724.75837043911</v>
      </c>
      <c r="L3394" s="4">
        <f t="shared" ca="1" si="1696"/>
        <v>8140.1464164282716</v>
      </c>
      <c r="M3394" s="4">
        <f t="shared" ca="1" si="1696"/>
        <v>-4655.0310086108875</v>
      </c>
      <c r="N3394" s="4">
        <f t="shared" ca="1" si="1696"/>
        <v>329209.87377825053</v>
      </c>
      <c r="O3394" s="4">
        <f t="shared" ca="1" si="1696"/>
        <v>298874.35387735633</v>
      </c>
      <c r="P3394" s="4">
        <f t="shared" ca="1" si="1696"/>
        <v>62557.487328537936</v>
      </c>
      <c r="Q3394" s="4">
        <f t="shared" ca="1" si="1696"/>
        <v>23645.613248735714</v>
      </c>
      <c r="R3394" s="4">
        <f t="shared" ca="1" si="1696"/>
        <v>914.45515505389767</v>
      </c>
      <c r="S3394" s="4">
        <f t="shared" ca="1" si="1696"/>
        <v>385991.90960968327</v>
      </c>
      <c r="T3394" s="4">
        <f t="shared" ca="1" si="1696"/>
        <v>5063.7189489987386</v>
      </c>
      <c r="U3394" s="4">
        <f t="shared" ca="1" si="1696"/>
        <v>128164.46159571907</v>
      </c>
      <c r="V3394" s="4">
        <f t="shared" ca="1" si="1696"/>
        <v>703633.74015986337</v>
      </c>
      <c r="W3394" s="4">
        <f t="shared" ca="1" si="1696"/>
        <v>73252.977723577729</v>
      </c>
      <c r="X3394" s="4">
        <f t="shared" ca="1" si="1696"/>
        <v>910114.89842815779</v>
      </c>
      <c r="Y3394" s="4">
        <f t="shared" ca="1" si="1696"/>
        <v>61200.527206595143</v>
      </c>
      <c r="Z3394" s="4">
        <f t="shared" ca="1" si="1696"/>
        <v>712.8110713148933</v>
      </c>
      <c r="AA3394" s="4">
        <f t="shared" ca="1" si="1696"/>
        <v>61913.338277909606</v>
      </c>
      <c r="AB3394" s="4">
        <f t="shared" ca="1" si="1696"/>
        <v>1976.1840912847063</v>
      </c>
      <c r="AC3394" s="4">
        <f t="shared" ca="1" si="1696"/>
        <v>60922.993478953569</v>
      </c>
      <c r="AD3394" s="4">
        <f t="shared" ca="1" si="1696"/>
        <v>11575.009352935294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3523454.3615071895</v>
      </c>
      <c r="I3395" s="4">
        <f t="shared" ca="1" si="1697"/>
        <v>-1277370.684415699</v>
      </c>
      <c r="J3395" s="4">
        <f t="shared" ca="1" si="1697"/>
        <v>802718.0853265702</v>
      </c>
      <c r="K3395" s="4">
        <f t="shared" ca="1" si="1697"/>
        <v>153860.93727166229</v>
      </c>
      <c r="L3395" s="4">
        <f t="shared" ca="1" si="1697"/>
        <v>44468.082848124373</v>
      </c>
      <c r="M3395" s="4">
        <f t="shared" ca="1" si="1697"/>
        <v>31520.336081035064</v>
      </c>
      <c r="N3395" s="4">
        <f t="shared" ca="1" si="1697"/>
        <v>229849.3562008217</v>
      </c>
      <c r="O3395" s="4">
        <f t="shared" ca="1" si="1697"/>
        <v>45957.036742948774</v>
      </c>
      <c r="P3395" s="4">
        <f t="shared" ca="1" si="1697"/>
        <v>16473.492624205697</v>
      </c>
      <c r="Q3395" s="4">
        <f t="shared" ca="1" si="1697"/>
        <v>27747.512555376652</v>
      </c>
      <c r="R3395" s="4">
        <f t="shared" ca="1" si="1697"/>
        <v>3908.467025536906</v>
      </c>
      <c r="S3395" s="4">
        <f t="shared" ca="1" si="1697"/>
        <v>94086.508948067974</v>
      </c>
      <c r="T3395" s="4">
        <f t="shared" ca="1" si="1697"/>
        <v>11.596464871957011</v>
      </c>
      <c r="U3395" s="4">
        <f t="shared" ca="1" si="1697"/>
        <v>3946.9952372117828</v>
      </c>
      <c r="V3395" s="4">
        <f t="shared" ca="1" si="1697"/>
        <v>23946.93342803976</v>
      </c>
      <c r="W3395" s="4">
        <f t="shared" ca="1" si="1697"/>
        <v>234.63183142759772</v>
      </c>
      <c r="X3395" s="4">
        <f t="shared" ca="1" si="1697"/>
        <v>28140.156961551125</v>
      </c>
      <c r="Y3395" s="4">
        <f t="shared" ca="1" si="1697"/>
        <v>7705.0102335625988</v>
      </c>
      <c r="Z3395" s="4">
        <f t="shared" ca="1" si="1697"/>
        <v>64.410214061886052</v>
      </c>
      <c r="AA3395" s="4">
        <f t="shared" ca="1" si="1697"/>
        <v>7769.4204476244977</v>
      </c>
      <c r="AB3395" s="4">
        <f t="shared" ca="1" si="1697"/>
        <v>381.19623494743695</v>
      </c>
      <c r="AC3395" s="4">
        <f t="shared" ca="1" si="1697"/>
        <v>3196953.8922062963</v>
      </c>
      <c r="AD3395" s="4">
        <f t="shared" ca="1" si="1697"/>
        <v>440926.42959699978</v>
      </c>
    </row>
    <row r="3396" spans="2:30" collapsed="1">
      <c r="B3396" s="111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2487750.0000000596</v>
      </c>
      <c r="I3396" s="4">
        <f t="shared" ca="1" si="1698"/>
        <v>-28429747.905517295</v>
      </c>
      <c r="J3396" s="4">
        <f t="shared" ca="1" si="1698"/>
        <v>4179068.2307209875</v>
      </c>
      <c r="K3396" s="4">
        <f t="shared" ca="1" si="1698"/>
        <v>8159852.572453022</v>
      </c>
      <c r="L3396" s="4">
        <f t="shared" ca="1" si="1698"/>
        <v>215668.55867178808</v>
      </c>
      <c r="M3396" s="4">
        <f t="shared" ca="1" si="1698"/>
        <v>75757.387978170838</v>
      </c>
      <c r="N3396" s="4">
        <f t="shared" ca="1" si="1698"/>
        <v>8451278.5191029832</v>
      </c>
      <c r="O3396" s="4">
        <f t="shared" ca="1" si="1698"/>
        <v>5954124.741380496</v>
      </c>
      <c r="P3396" s="4">
        <f t="shared" ca="1" si="1698"/>
        <v>1194981.7724460773</v>
      </c>
      <c r="Q3396" s="4">
        <f t="shared" ca="1" si="1698"/>
        <v>298716.96211511822</v>
      </c>
      <c r="R3396" s="4">
        <f t="shared" ca="1" si="1698"/>
        <v>12294.005364980423</v>
      </c>
      <c r="S3396" s="4">
        <f t="shared" ca="1" si="1698"/>
        <v>7460117.4813066619</v>
      </c>
      <c r="T3396" s="4">
        <f t="shared" ca="1" si="1698"/>
        <v>-10976.345947987516</v>
      </c>
      <c r="U3396" s="4">
        <f t="shared" ca="1" si="1698"/>
        <v>1234381.1387338671</v>
      </c>
      <c r="V3396" s="4">
        <f t="shared" ca="1" si="1698"/>
        <v>4801404.784119877</v>
      </c>
      <c r="W3396" s="4">
        <f t="shared" ca="1" si="1698"/>
        <v>-335281.59805363126</v>
      </c>
      <c r="X3396" s="4">
        <f t="shared" ca="1" si="1698"/>
        <v>5689527.97885215</v>
      </c>
      <c r="Y3396" s="4">
        <f t="shared" ca="1" si="1698"/>
        <v>1047765.4180341294</v>
      </c>
      <c r="Z3396" s="4">
        <f t="shared" ca="1" si="1698"/>
        <v>4537.9771613244484</v>
      </c>
      <c r="AA3396" s="4">
        <f t="shared" ca="1" si="1698"/>
        <v>1052303.3951954581</v>
      </c>
      <c r="AB3396" s="4">
        <f t="shared" ca="1" si="1698"/>
        <v>41232.369085799859</v>
      </c>
      <c r="AC3396" s="4">
        <f t="shared" ca="1" si="1698"/>
        <v>3539503.2163027846</v>
      </c>
      <c r="AD3396" s="4">
        <f t="shared" ca="1" si="1698"/>
        <v>504466.71495061147</v>
      </c>
    </row>
    <row r="3397" spans="2:30">
      <c r="D3397" s="108" t="s">
        <v>157</v>
      </c>
      <c r="E3397" s="121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-207203.20319926628</v>
      </c>
      <c r="I3398" s="53">
        <f ca="1">I3389*$E$3397</f>
        <v>-580024.62062699685</v>
      </c>
      <c r="J3398" s="53">
        <f t="shared" ca="1" si="1699"/>
        <v>48716.876765987785</v>
      </c>
      <c r="K3398" s="53">
        <f t="shared" ca="1" si="1699"/>
        <v>111195.94770547145</v>
      </c>
      <c r="L3398" s="53">
        <f t="shared" ca="1" si="1699"/>
        <v>2654.8499960991826</v>
      </c>
      <c r="M3398" s="53">
        <f t="shared" ca="1" si="1699"/>
        <v>809.73372255286506</v>
      </c>
      <c r="N3398" s="53">
        <f t="shared" ca="1" si="1699"/>
        <v>114660.53142412343</v>
      </c>
      <c r="O3398" s="53">
        <f t="shared" ca="1" si="1699"/>
        <v>83229.750420157448</v>
      </c>
      <c r="P3398" s="53">
        <f t="shared" ca="1" si="1699"/>
        <v>19495.478305189128</v>
      </c>
      <c r="Q3398" s="53">
        <f t="shared" ca="1" si="1699"/>
        <v>6231.9507976710747</v>
      </c>
      <c r="R3398" s="53">
        <f t="shared" ca="1" si="1699"/>
        <v>198.52455253988597</v>
      </c>
      <c r="S3398" s="53">
        <f t="shared" ca="1" si="1699"/>
        <v>109155.70407555765</v>
      </c>
      <c r="T3398" s="53">
        <f t="shared" ca="1" si="1699"/>
        <v>-850.043212694217</v>
      </c>
      <c r="U3398" s="53">
        <f t="shared" ca="1" si="1699"/>
        <v>13490.429758213089</v>
      </c>
      <c r="V3398" s="53">
        <f t="shared" ca="1" si="1699"/>
        <v>90449.259911456887</v>
      </c>
      <c r="W3398" s="53">
        <f t="shared" ca="1" si="1699"/>
        <v>-15428.36010820485</v>
      </c>
      <c r="X3398" s="53">
        <f t="shared" ca="1" si="1699"/>
        <v>87661.286348771289</v>
      </c>
      <c r="Y3398" s="53">
        <f t="shared" ca="1" si="1699"/>
        <v>12003.65347815594</v>
      </c>
      <c r="Z3398" s="53">
        <f t="shared" ca="1" si="1699"/>
        <v>0.86225146165904198</v>
      </c>
      <c r="AA3398" s="53">
        <f t="shared" ca="1" si="1699"/>
        <v>12004.515729617611</v>
      </c>
      <c r="AB3398" s="53">
        <f t="shared" ca="1" si="1699"/>
        <v>622.50308367491573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36020.327176783976</v>
      </c>
      <c r="I3399" s="53">
        <f t="shared" ca="1" si="1700"/>
        <v>-201031.06448765562</v>
      </c>
      <c r="J3399" s="53">
        <f t="shared" ca="1" si="1700"/>
        <v>25366.124812334627</v>
      </c>
      <c r="K3399" s="53">
        <f t="shared" ca="1" si="1700"/>
        <v>62394.27824972324</v>
      </c>
      <c r="L3399" s="53">
        <f t="shared" ca="1" si="1700"/>
        <v>1563.6568819273004</v>
      </c>
      <c r="M3399" s="53">
        <f t="shared" ca="1" si="1700"/>
        <v>989.87615226671767</v>
      </c>
      <c r="N3399" s="53">
        <f t="shared" ca="1" si="1700"/>
        <v>64947.811283917203</v>
      </c>
      <c r="O3399" s="53">
        <f t="shared" ca="1" si="1700"/>
        <v>46882.761175273081</v>
      </c>
      <c r="P3399" s="53">
        <f t="shared" ca="1" si="1700"/>
        <v>10499.340212294788</v>
      </c>
      <c r="Q3399" s="53">
        <f t="shared" ca="1" si="1700"/>
        <v>3547.8743876379071</v>
      </c>
      <c r="R3399" s="53">
        <f t="shared" ca="1" si="1700"/>
        <v>124.51088929507229</v>
      </c>
      <c r="S3399" s="53">
        <f t="shared" ca="1" si="1700"/>
        <v>61054.486664500808</v>
      </c>
      <c r="T3399" s="53">
        <f t="shared" ca="1" si="1700"/>
        <v>-80.791992699712836</v>
      </c>
      <c r="U3399" s="53">
        <f t="shared" ca="1" si="1700"/>
        <v>11226.226386730968</v>
      </c>
      <c r="V3399" s="53">
        <f t="shared" ca="1" si="1700"/>
        <v>68198.173282428499</v>
      </c>
      <c r="W3399" s="53">
        <f t="shared" ca="1" si="1700"/>
        <v>-2246.0437672982303</v>
      </c>
      <c r="X3399" s="53">
        <f t="shared" ca="1" si="1700"/>
        <v>77097.563909161574</v>
      </c>
      <c r="Y3399" s="53">
        <f t="shared" ca="1" si="1700"/>
        <v>8218.8539952258689</v>
      </c>
      <c r="Z3399" s="53">
        <f t="shared" ca="1" si="1700"/>
        <v>45.888267797475045</v>
      </c>
      <c r="AA3399" s="53">
        <f t="shared" ca="1" si="1700"/>
        <v>8264.7422630233414</v>
      </c>
      <c r="AB3399" s="53">
        <f t="shared" ca="1" si="1700"/>
        <v>320.66273150248242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9432.6342831664479</v>
      </c>
      <c r="I3400" s="53">
        <f t="shared" ca="1" si="1701"/>
        <v>-42586.4011456507</v>
      </c>
      <c r="J3400" s="53">
        <f t="shared" ca="1" si="1701"/>
        <v>5085.279244494277</v>
      </c>
      <c r="K3400" s="53">
        <f t="shared" ca="1" si="1701"/>
        <v>12380.493911723477</v>
      </c>
      <c r="L3400" s="53">
        <f t="shared" ca="1" si="1701"/>
        <v>302.16751853617615</v>
      </c>
      <c r="M3400" s="53">
        <f t="shared" ca="1" si="1701"/>
        <v>314.39089506738287</v>
      </c>
      <c r="N3400" s="53">
        <f t="shared" ca="1" si="1701"/>
        <v>12997.052325327033</v>
      </c>
      <c r="O3400" s="53">
        <f t="shared" ca="1" si="1701"/>
        <v>9249.0127199116068</v>
      </c>
      <c r="P3400" s="53">
        <f t="shared" ca="1" si="1701"/>
        <v>2067.3690933026692</v>
      </c>
      <c r="Q3400" s="53">
        <f t="shared" ca="1" si="1701"/>
        <v>913.98758148992681</v>
      </c>
      <c r="R3400" s="53">
        <f t="shared" ca="1" si="1701"/>
        <v>0</v>
      </c>
      <c r="S3400" s="53">
        <f t="shared" ca="1" si="1701"/>
        <v>12230.369394704207</v>
      </c>
      <c r="T3400" s="53">
        <f t="shared" ca="1" si="1701"/>
        <v>-20.354411604610355</v>
      </c>
      <c r="U3400" s="53">
        <f t="shared" ca="1" si="1701"/>
        <v>2174.5362097299308</v>
      </c>
      <c r="V3400" s="53">
        <f t="shared" ca="1" si="1701"/>
        <v>17496.9810797067</v>
      </c>
      <c r="W3400" s="53">
        <f t="shared" ca="1" si="1701"/>
        <v>0</v>
      </c>
      <c r="X3400" s="53">
        <f t="shared" ca="1" si="1701"/>
        <v>19651.162877832016</v>
      </c>
      <c r="Y3400" s="53">
        <f t="shared" ca="1" si="1701"/>
        <v>1574.6257640333768</v>
      </c>
      <c r="Z3400" s="53">
        <f t="shared" ca="1" si="1701"/>
        <v>8.3479619573600186</v>
      </c>
      <c r="AA3400" s="53">
        <f t="shared" ca="1" si="1701"/>
        <v>1582.9737259907363</v>
      </c>
      <c r="AB3400" s="53">
        <f t="shared" ca="1" si="1701"/>
        <v>64.19607260328371</v>
      </c>
      <c r="AC3400" s="53">
        <f t="shared" ca="1" si="1701"/>
        <v>332.11894165737925</v>
      </c>
      <c r="AD3400" s="53">
        <f t="shared" ca="1" si="1701"/>
        <v>75.882846208186578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43210.528059198223</v>
      </c>
      <c r="I3401" s="53">
        <f t="shared" ca="1" si="1702"/>
        <v>-226015.00201915039</v>
      </c>
      <c r="J3401" s="53">
        <f t="shared" ca="1" si="1702"/>
        <v>39121.344707571341</v>
      </c>
      <c r="K3401" s="53">
        <f t="shared" ca="1" si="1702"/>
        <v>99276.315412349199</v>
      </c>
      <c r="L3401" s="53">
        <f t="shared" ca="1" si="1702"/>
        <v>2529.7444323803452</v>
      </c>
      <c r="M3401" s="53">
        <f t="shared" ca="1" si="1702"/>
        <v>0</v>
      </c>
      <c r="N3401" s="53">
        <f t="shared" ca="1" si="1702"/>
        <v>101806.05984472955</v>
      </c>
      <c r="O3401" s="53">
        <f t="shared" ca="1" si="1702"/>
        <v>73652.990189516393</v>
      </c>
      <c r="P3401" s="53">
        <f t="shared" ca="1" si="1702"/>
        <v>16189.404350119241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89842.394539635628</v>
      </c>
      <c r="T3401" s="53">
        <f t="shared" ca="1" si="1702"/>
        <v>211.19248902376734</v>
      </c>
      <c r="U3401" s="53">
        <f t="shared" ca="1" si="1702"/>
        <v>20768.854378326818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20980.046867350542</v>
      </c>
      <c r="Y3401" s="53">
        <f t="shared" ca="1" si="1702"/>
        <v>13841.613140259362</v>
      </c>
      <c r="Z3401" s="53">
        <f t="shared" ca="1" si="1702"/>
        <v>107.5094574233175</v>
      </c>
      <c r="AA3401" s="53">
        <f t="shared" ca="1" si="1702"/>
        <v>13949.122597682686</v>
      </c>
      <c r="AB3401" s="53">
        <f t="shared" ca="1" si="1702"/>
        <v>488.03552419761212</v>
      </c>
      <c r="AC3401" s="53">
        <f t="shared" ca="1" si="1702"/>
        <v>2475.8156220862452</v>
      </c>
      <c r="AD3401" s="53">
        <f t="shared" ca="1" si="1702"/>
        <v>562.7103750946776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-19827.509903487273</v>
      </c>
      <c r="I3402" s="53">
        <f t="shared" ca="1" si="1703"/>
        <v>-136444.47718852066</v>
      </c>
      <c r="J3402" s="53">
        <f t="shared" ca="1" si="1703"/>
        <v>22369.11147855693</v>
      </c>
      <c r="K3402" s="53">
        <f t="shared" ca="1" si="1703"/>
        <v>46833.111966971817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46833.111966971817</v>
      </c>
      <c r="O3402" s="53">
        <f t="shared" ca="1" si="1703"/>
        <v>29520.672324645384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29520.672324645384</v>
      </c>
      <c r="T3402" s="53">
        <f t="shared" ca="1" si="1703"/>
        <v>45.953788844588388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45.953788844588388</v>
      </c>
      <c r="Y3402" s="53">
        <f t="shared" ca="1" si="1703"/>
        <v>6685.2950254358184</v>
      </c>
      <c r="Z3402" s="53">
        <f t="shared" ca="1" si="1703"/>
        <v>0</v>
      </c>
      <c r="AA3402" s="53">
        <f t="shared" ca="1" si="1703"/>
        <v>6685.2950254358184</v>
      </c>
      <c r="AB3402" s="53">
        <f t="shared" ca="1" si="1703"/>
        <v>185.48323950676732</v>
      </c>
      <c r="AC3402" s="53">
        <f t="shared" ca="1" si="1703"/>
        <v>9369.0528821303687</v>
      </c>
      <c r="AD3402" s="53">
        <f t="shared" ca="1" si="1703"/>
        <v>1608.2865789419659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93585.334830322798</v>
      </c>
      <c r="I3403" s="53">
        <f t="shared" ca="1" si="1704"/>
        <v>12084.363944260449</v>
      </c>
      <c r="J3403" s="53">
        <f t="shared" ca="1" si="1704"/>
        <v>5328.228212633463</v>
      </c>
      <c r="K3403" s="53">
        <f t="shared" ca="1" si="1704"/>
        <v>14083.719674896884</v>
      </c>
      <c r="L3403" s="53">
        <f t="shared" ca="1" si="1704"/>
        <v>351.96446476816726</v>
      </c>
      <c r="M3403" s="53">
        <f t="shared" ca="1" si="1704"/>
        <v>-201.27469625341843</v>
      </c>
      <c r="N3403" s="53">
        <f t="shared" ca="1" si="1704"/>
        <v>14234.409443411374</v>
      </c>
      <c r="O3403" s="53">
        <f t="shared" ca="1" si="1704"/>
        <v>12922.759200384522</v>
      </c>
      <c r="P3403" s="53">
        <f t="shared" ca="1" si="1704"/>
        <v>2704.8668928600564</v>
      </c>
      <c r="Q3403" s="53">
        <f t="shared" ca="1" si="1704"/>
        <v>1022.3913902101597</v>
      </c>
      <c r="R3403" s="53">
        <f t="shared" ca="1" si="1704"/>
        <v>39.539303439735932</v>
      </c>
      <c r="S3403" s="53">
        <f t="shared" ca="1" si="1704"/>
        <v>16689.556786894445</v>
      </c>
      <c r="T3403" s="53">
        <f t="shared" ca="1" si="1704"/>
        <v>218.94558628870237</v>
      </c>
      <c r="U3403" s="53">
        <f t="shared" ca="1" si="1704"/>
        <v>5541.5878069218606</v>
      </c>
      <c r="V3403" s="53">
        <f t="shared" ca="1" si="1704"/>
        <v>30423.786020406191</v>
      </c>
      <c r="W3403" s="53">
        <f t="shared" ca="1" si="1704"/>
        <v>3167.3195761098264</v>
      </c>
      <c r="X3403" s="53">
        <f t="shared" ca="1" si="1704"/>
        <v>39351.638989726533</v>
      </c>
      <c r="Y3403" s="53">
        <f t="shared" ca="1" si="1704"/>
        <v>2646.1945154114815</v>
      </c>
      <c r="Z3403" s="53">
        <f t="shared" ca="1" si="1704"/>
        <v>30.82059638262049</v>
      </c>
      <c r="AA3403" s="53">
        <f t="shared" ca="1" si="1704"/>
        <v>2677.0151117940836</v>
      </c>
      <c r="AB3403" s="53">
        <f t="shared" ca="1" si="1704"/>
        <v>85.446445357377257</v>
      </c>
      <c r="AC3403" s="53">
        <f t="shared" ca="1" si="1704"/>
        <v>2634.1944843423425</v>
      </c>
      <c r="AD3403" s="53">
        <f t="shared" ca="1" si="1704"/>
        <v>500.48141190315158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152347.47202828401</v>
      </c>
      <c r="I3404" s="53">
        <f t="shared" ca="1" si="1705"/>
        <v>-55231.081389834435</v>
      </c>
      <c r="J3404" s="53">
        <f t="shared" ca="1" si="1705"/>
        <v>34708.004845158779</v>
      </c>
      <c r="K3404" s="53">
        <f t="shared" ca="1" si="1705"/>
        <v>6652.6545918458614</v>
      </c>
      <c r="L3404" s="53">
        <f t="shared" ca="1" si="1705"/>
        <v>1922.7154129954865</v>
      </c>
      <c r="M3404" s="53">
        <f t="shared" ca="1" si="1705"/>
        <v>1362.8794435054022</v>
      </c>
      <c r="N3404" s="53">
        <f t="shared" ca="1" si="1705"/>
        <v>9938.249448346749</v>
      </c>
      <c r="O3404" s="53">
        <f t="shared" ca="1" si="1705"/>
        <v>1987.0949503952934</v>
      </c>
      <c r="P3404" s="53">
        <f t="shared" ca="1" si="1705"/>
        <v>712.28252143466841</v>
      </c>
      <c r="Q3404" s="53">
        <f t="shared" ca="1" si="1705"/>
        <v>1199.7497226206312</v>
      </c>
      <c r="R3404" s="53">
        <f t="shared" ca="1" si="1705"/>
        <v>168.99468809686729</v>
      </c>
      <c r="S3404" s="53">
        <f t="shared" ca="1" si="1705"/>
        <v>4068.121882547458</v>
      </c>
      <c r="T3404" s="53">
        <f t="shared" ca="1" si="1705"/>
        <v>0.50140910778016445</v>
      </c>
      <c r="U3404" s="53">
        <f t="shared" ca="1" si="1705"/>
        <v>170.6605747660868</v>
      </c>
      <c r="V3404" s="53">
        <f t="shared" ca="1" si="1705"/>
        <v>1035.419902254926</v>
      </c>
      <c r="W3404" s="53">
        <f t="shared" ca="1" si="1705"/>
        <v>10.145034590449614</v>
      </c>
      <c r="X3404" s="53">
        <f t="shared" ca="1" si="1705"/>
        <v>1216.7269207192437</v>
      </c>
      <c r="Y3404" s="53">
        <f t="shared" ca="1" si="1705"/>
        <v>333.15000297980299</v>
      </c>
      <c r="Z3404" s="53">
        <f t="shared" ca="1" si="1705"/>
        <v>2.7849752766292353</v>
      </c>
      <c r="AA3404" s="53">
        <f t="shared" ca="1" si="1705"/>
        <v>335.93497825643283</v>
      </c>
      <c r="AB3404" s="53">
        <f t="shared" ca="1" si="1705"/>
        <v>16.482200926280775</v>
      </c>
      <c r="AC3404" s="53">
        <f t="shared" ca="1" si="1705"/>
        <v>138230.21208660505</v>
      </c>
      <c r="AD3404" s="53">
        <f t="shared" ca="1" si="1705"/>
        <v>19064.821055558037</v>
      </c>
    </row>
    <row r="3405" spans="2:30" collapsed="1">
      <c r="B3405" s="111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107565.58327500259</v>
      </c>
      <c r="I3405" s="53">
        <f t="shared" ca="1" si="1706"/>
        <v>-1229248.2829135475</v>
      </c>
      <c r="J3405" s="53">
        <f t="shared" ca="1" si="1706"/>
        <v>180694.97006673715</v>
      </c>
      <c r="K3405" s="53">
        <f t="shared" ca="1" si="1706"/>
        <v>352816.52151298104</v>
      </c>
      <c r="L3405" s="53">
        <f t="shared" ca="1" si="1706"/>
        <v>9325.0987067066399</v>
      </c>
      <c r="M3405" s="53">
        <f t="shared" ca="1" si="1706"/>
        <v>3275.6055171389485</v>
      </c>
      <c r="N3405" s="53">
        <f t="shared" ca="1" si="1706"/>
        <v>365417.22573682672</v>
      </c>
      <c r="O3405" s="53">
        <f t="shared" ca="1" si="1706"/>
        <v>257445.04098028404</v>
      </c>
      <c r="P3405" s="53">
        <f t="shared" ca="1" si="1706"/>
        <v>51668.741375200734</v>
      </c>
      <c r="Q3405" s="53">
        <f t="shared" ca="1" si="1706"/>
        <v>12915.953879629693</v>
      </c>
      <c r="R3405" s="53">
        <f t="shared" ca="1" si="1706"/>
        <v>531.56943337156008</v>
      </c>
      <c r="S3405" s="53">
        <f t="shared" ca="1" si="1706"/>
        <v>322561.30566848558</v>
      </c>
      <c r="T3405" s="53">
        <f t="shared" ca="1" si="1706"/>
        <v>-474.59634373367908</v>
      </c>
      <c r="U3405" s="53">
        <f t="shared" ca="1" si="1706"/>
        <v>53372.295114688823</v>
      </c>
      <c r="V3405" s="53">
        <f t="shared" ca="1" si="1706"/>
        <v>207603.62019625367</v>
      </c>
      <c r="W3405" s="53">
        <f t="shared" ca="1" si="1706"/>
        <v>-14496.939264802713</v>
      </c>
      <c r="X3405" s="53">
        <f t="shared" ca="1" si="1706"/>
        <v>246004.37970240717</v>
      </c>
      <c r="Y3405" s="53">
        <f t="shared" ca="1" si="1706"/>
        <v>45303.385921501496</v>
      </c>
      <c r="Z3405" s="53">
        <f t="shared" ca="1" si="1706"/>
        <v>196.21351029906265</v>
      </c>
      <c r="AA3405" s="53">
        <f t="shared" ca="1" si="1706"/>
        <v>45499.599431800736</v>
      </c>
      <c r="AB3405" s="53">
        <f t="shared" ca="1" si="1706"/>
        <v>1782.8092977687229</v>
      </c>
      <c r="AC3405" s="53">
        <f t="shared" ca="1" si="1706"/>
        <v>153041.39401682143</v>
      </c>
      <c r="AD3405" s="53">
        <f t="shared" ca="1" si="1706"/>
        <v>21812.182267706034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-20338538.075515669</v>
      </c>
      <c r="I3407" s="11">
        <f t="shared" ca="1" si="1707"/>
        <v>-21072554.123726331</v>
      </c>
      <c r="J3407" s="11">
        <f t="shared" ca="1" si="1707"/>
        <v>748154.95377245639</v>
      </c>
      <c r="K3407" s="11">
        <f t="shared" ca="1" si="1707"/>
        <v>1185080.1918155439</v>
      </c>
      <c r="L3407" s="11">
        <f t="shared" ca="1" si="1707"/>
        <v>17754.457626574294</v>
      </c>
      <c r="M3407" s="11">
        <f t="shared" ca="1" si="1707"/>
        <v>14634.313920891895</v>
      </c>
      <c r="N3407" s="11">
        <f t="shared" ca="1" si="1707"/>
        <v>1217468.963363009</v>
      </c>
      <c r="O3407" s="11">
        <f t="shared" ca="1" si="1707"/>
        <v>870860.91910956032</v>
      </c>
      <c r="P3407" s="11">
        <f t="shared" ca="1" si="1707"/>
        <v>254485.22073952499</v>
      </c>
      <c r="Q3407" s="11">
        <f t="shared" ca="1" si="1707"/>
        <v>55380.895145216578</v>
      </c>
      <c r="R3407" s="11">
        <f t="shared" ca="1" si="1707"/>
        <v>600.43314576297962</v>
      </c>
      <c r="S3407" s="11">
        <f t="shared" ca="1" si="1707"/>
        <v>1181327.4681400675</v>
      </c>
      <c r="T3407" s="11">
        <f t="shared" ca="1" si="1707"/>
        <v>-56480.463575674883</v>
      </c>
      <c r="U3407" s="11">
        <f t="shared" ca="1" si="1707"/>
        <v>-290564.06540655659</v>
      </c>
      <c r="V3407" s="11">
        <f t="shared" ca="1" si="1707"/>
        <v>-1092697.5024183802</v>
      </c>
      <c r="W3407" s="11">
        <f t="shared" ca="1" si="1707"/>
        <v>-931906.61579770804</v>
      </c>
      <c r="X3407" s="11">
        <f t="shared" ca="1" si="1707"/>
        <v>-2371648.6471983111</v>
      </c>
      <c r="Y3407" s="11">
        <f t="shared" ca="1" si="1707"/>
        <v>-46081.420487431926</v>
      </c>
      <c r="Z3407" s="11">
        <f t="shared" ca="1" si="1707"/>
        <v>-5401.8913461596821</v>
      </c>
      <c r="AA3407" s="11">
        <f t="shared" ca="1" si="1707"/>
        <v>-51483.311833591317</v>
      </c>
      <c r="AB3407" s="11">
        <f t="shared" ca="1" si="1707"/>
        <v>10196.621967080142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-7406861.9784564767</v>
      </c>
      <c r="I3408" s="11">
        <f t="shared" ca="1" si="1708"/>
        <v>-8708246.2698388807</v>
      </c>
      <c r="J3408" s="11">
        <f t="shared" ca="1" si="1708"/>
        <v>386017.95780007716</v>
      </c>
      <c r="K3408" s="11">
        <f t="shared" ca="1" si="1708"/>
        <v>708093.84111544001</v>
      </c>
      <c r="L3408" s="11">
        <f t="shared" ca="1" si="1708"/>
        <v>13030.392433417961</v>
      </c>
      <c r="M3408" s="11">
        <f t="shared" ca="1" si="1708"/>
        <v>20724.225742446695</v>
      </c>
      <c r="N3408" s="11">
        <f t="shared" ca="1" si="1708"/>
        <v>741848.45929130353</v>
      </c>
      <c r="O3408" s="11">
        <f t="shared" ca="1" si="1708"/>
        <v>525619.9256535467</v>
      </c>
      <c r="P3408" s="11">
        <f t="shared" ca="1" si="1708"/>
        <v>138729.08786164911</v>
      </c>
      <c r="Q3408" s="11">
        <f t="shared" ca="1" si="1708"/>
        <v>35014.842417102722</v>
      </c>
      <c r="R3408" s="11">
        <f t="shared" ca="1" si="1708"/>
        <v>764.34253452699159</v>
      </c>
      <c r="S3408" s="11">
        <f t="shared" ca="1" si="1708"/>
        <v>700128.19846682472</v>
      </c>
      <c r="T3408" s="11">
        <f t="shared" ca="1" si="1708"/>
        <v>-21384.412054615132</v>
      </c>
      <c r="U3408" s="11">
        <f t="shared" ca="1" si="1708"/>
        <v>-59736.603155079007</v>
      </c>
      <c r="V3408" s="11">
        <f t="shared" ca="1" si="1708"/>
        <v>-110630.04615562921</v>
      </c>
      <c r="W3408" s="11">
        <f t="shared" ca="1" si="1708"/>
        <v>-356752.77695510082</v>
      </c>
      <c r="X3408" s="11">
        <f t="shared" ca="1" si="1708"/>
        <v>-548503.83832042292</v>
      </c>
      <c r="Y3408" s="11">
        <f t="shared" ca="1" si="1708"/>
        <v>18516.048814425711</v>
      </c>
      <c r="Z3408" s="11">
        <f t="shared" ca="1" si="1708"/>
        <v>-1812.3985934928226</v>
      </c>
      <c r="AA3408" s="11">
        <f t="shared" ca="1" si="1708"/>
        <v>16703.650220932846</v>
      </c>
      <c r="AB3408" s="11">
        <f t="shared" ca="1" si="1708"/>
        <v>5189.8639237002753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-1591909.8798049521</v>
      </c>
      <c r="I3409" s="11">
        <f t="shared" ca="1" si="1709"/>
        <v>-1866189.6109603876</v>
      </c>
      <c r="J3409" s="11">
        <f t="shared" ca="1" si="1709"/>
        <v>75080.216861533729</v>
      </c>
      <c r="K3409" s="11">
        <f t="shared" ca="1" si="1709"/>
        <v>131607.81002331033</v>
      </c>
      <c r="L3409" s="11">
        <f t="shared" ca="1" si="1709"/>
        <v>2209.1402116176178</v>
      </c>
      <c r="M3409" s="11">
        <f t="shared" ca="1" si="1709"/>
        <v>6675.9158737554071</v>
      </c>
      <c r="N3409" s="11">
        <f t="shared" ca="1" si="1709"/>
        <v>140492.86610868329</v>
      </c>
      <c r="O3409" s="11">
        <f t="shared" ca="1" si="1709"/>
        <v>97011.578626226576</v>
      </c>
      <c r="P3409" s="11">
        <f t="shared" ca="1" si="1709"/>
        <v>26082.528675316844</v>
      </c>
      <c r="Q3409" s="11">
        <f t="shared" ca="1" si="1709"/>
        <v>8208.2323254739422</v>
      </c>
      <c r="R3409" s="11">
        <f t="shared" ca="1" si="1709"/>
        <v>0</v>
      </c>
      <c r="S3409" s="11">
        <f t="shared" ca="1" si="1709"/>
        <v>131302.33962701744</v>
      </c>
      <c r="T3409" s="11">
        <f t="shared" ca="1" si="1709"/>
        <v>-4552.6041377173233</v>
      </c>
      <c r="U3409" s="11">
        <f t="shared" ca="1" si="1709"/>
        <v>-16530.122490954789</v>
      </c>
      <c r="V3409" s="11">
        <f t="shared" ca="1" si="1709"/>
        <v>-60863.65041143191</v>
      </c>
      <c r="W3409" s="11">
        <f t="shared" ca="1" si="1709"/>
        <v>0</v>
      </c>
      <c r="X3409" s="11">
        <f t="shared" ca="1" si="1709"/>
        <v>-81946.377040104126</v>
      </c>
      <c r="Y3409" s="11">
        <f t="shared" ca="1" si="1709"/>
        <v>1234.8950357561553</v>
      </c>
      <c r="Z3409" s="11">
        <f t="shared" ca="1" si="1709"/>
        <v>-393.42626739253933</v>
      </c>
      <c r="AA3409" s="11">
        <f t="shared" ca="1" si="1709"/>
        <v>841.46876836360752</v>
      </c>
      <c r="AB3409" s="11">
        <f t="shared" ca="1" si="1709"/>
        <v>1014.894298989127</v>
      </c>
      <c r="AC3409" s="11">
        <f t="shared" ca="1" si="1709"/>
        <v>6083.6876771977668</v>
      </c>
      <c r="AD3409" s="11">
        <f t="shared" ca="1" si="1709"/>
        <v>1410.6348537541185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-7305792.6077698469</v>
      </c>
      <c r="I3410" s="11">
        <f t="shared" ca="1" si="1710"/>
        <v>-10777907.893497203</v>
      </c>
      <c r="J3410" s="11">
        <f t="shared" ca="1" si="1710"/>
        <v>643143.70825682255</v>
      </c>
      <c r="K3410" s="11">
        <f t="shared" ca="1" si="1710"/>
        <v>1345988.8207522552</v>
      </c>
      <c r="L3410" s="11">
        <f t="shared" ca="1" si="1710"/>
        <v>29145.839296238872</v>
      </c>
      <c r="M3410" s="11">
        <f t="shared" ca="1" si="1710"/>
        <v>0</v>
      </c>
      <c r="N3410" s="11">
        <f t="shared" ca="1" si="1710"/>
        <v>1375134.6600484943</v>
      </c>
      <c r="O3410" s="11">
        <f t="shared" ca="1" si="1710"/>
        <v>991057.26035455964</v>
      </c>
      <c r="P3410" s="11">
        <f t="shared" ca="1" si="1710"/>
        <v>241745.4105887101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1232802.67094327</v>
      </c>
      <c r="T3410" s="11">
        <f t="shared" ca="1" si="1710"/>
        <v>-20511.170605532319</v>
      </c>
      <c r="U3410" s="11">
        <f t="shared" ca="1" si="1710"/>
        <v>70763.683076477726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50252.512470944377</v>
      </c>
      <c r="Y3410" s="11">
        <f t="shared" ca="1" si="1710"/>
        <v>105312.86346270138</v>
      </c>
      <c r="Z3410" s="11">
        <f t="shared" ca="1" si="1710"/>
        <v>-1097.4617065351717</v>
      </c>
      <c r="AA3410" s="11">
        <f t="shared" ca="1" si="1710"/>
        <v>104215.40175616639</v>
      </c>
      <c r="AB3410" s="11">
        <f t="shared" ca="1" si="1710"/>
        <v>8383.5934015294679</v>
      </c>
      <c r="AC3410" s="11">
        <f t="shared" ca="1" si="1710"/>
        <v>47312.817271878223</v>
      </c>
      <c r="AD3410" s="11">
        <f t="shared" ca="1" si="1710"/>
        <v>10869.921578243102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-4732276.2444796972</v>
      </c>
      <c r="I3411" s="11">
        <f t="shared" ca="1" si="1711"/>
        <v>-6351113.4330412969</v>
      </c>
      <c r="J3411" s="11">
        <f t="shared" ca="1" si="1711"/>
        <v>363293.1105164222</v>
      </c>
      <c r="K3411" s="11">
        <f t="shared" ca="1" si="1711"/>
        <v>618299.04726956156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618299.04726956156</v>
      </c>
      <c r="O3411" s="11">
        <f t="shared" ca="1" si="1711"/>
        <v>386545.39397050638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386545.39397050638</v>
      </c>
      <c r="T3411" s="11">
        <f t="shared" ca="1" si="1711"/>
        <v>-6945.8555473741553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-6945.8555473741553</v>
      </c>
      <c r="Y3411" s="11">
        <f t="shared" ca="1" si="1711"/>
        <v>45363.715982812515</v>
      </c>
      <c r="Z3411" s="11">
        <f t="shared" ca="1" si="1711"/>
        <v>0</v>
      </c>
      <c r="AA3411" s="11">
        <f t="shared" ca="1" si="1711"/>
        <v>45363.715982812515</v>
      </c>
      <c r="AB3411" s="11">
        <f t="shared" ca="1" si="1711"/>
        <v>3156.0973577066607</v>
      </c>
      <c r="AC3411" s="11">
        <f t="shared" ca="1" si="1711"/>
        <v>178191.21073459901</v>
      </c>
      <c r="AD3411" s="11">
        <f t="shared" ca="1" si="1711"/>
        <v>30934.468277371598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2033057.7664148463</v>
      </c>
      <c r="I3412" s="11">
        <f t="shared" ca="1" si="1712"/>
        <v>230194.1273458222</v>
      </c>
      <c r="J3412" s="11">
        <f t="shared" ca="1" si="1712"/>
        <v>120035.62163058859</v>
      </c>
      <c r="K3412" s="11">
        <f t="shared" ca="1" si="1712"/>
        <v>315007.49383588851</v>
      </c>
      <c r="L3412" s="11">
        <f t="shared" ca="1" si="1712"/>
        <v>7799.5274188282619</v>
      </c>
      <c r="M3412" s="11">
        <f t="shared" ca="1" si="1712"/>
        <v>-4686.4320982820072</v>
      </c>
      <c r="N3412" s="11">
        <f t="shared" ca="1" si="1712"/>
        <v>318120.58915642876</v>
      </c>
      <c r="O3412" s="11">
        <f t="shared" ca="1" si="1712"/>
        <v>289103.27426044067</v>
      </c>
      <c r="P3412" s="11">
        <f t="shared" ca="1" si="1712"/>
        <v>60746.117179410474</v>
      </c>
      <c r="Q3412" s="11">
        <f t="shared" ca="1" si="1712"/>
        <v>22822.573016670081</v>
      </c>
      <c r="R3412" s="11">
        <f t="shared" ca="1" si="1712"/>
        <v>876.32029520477522</v>
      </c>
      <c r="S3412" s="11">
        <f t="shared" ca="1" si="1712"/>
        <v>373548.28475172538</v>
      </c>
      <c r="T3412" s="11">
        <f t="shared" ca="1" si="1712"/>
        <v>4689.2726619197128</v>
      </c>
      <c r="U3412" s="11">
        <f t="shared" ca="1" si="1712"/>
        <v>121589.74574496018</v>
      </c>
      <c r="V3412" s="11">
        <f t="shared" ca="1" si="1712"/>
        <v>666305.23324231617</v>
      </c>
      <c r="W3412" s="11">
        <f t="shared" ca="1" si="1712"/>
        <v>66170.886300204686</v>
      </c>
      <c r="X3412" s="11">
        <f t="shared" ca="1" si="1712"/>
        <v>858755.13794939965</v>
      </c>
      <c r="Y3412" s="11">
        <f t="shared" ca="1" si="1712"/>
        <v>58553.247204131469</v>
      </c>
      <c r="Z3412" s="11">
        <f t="shared" ca="1" si="1712"/>
        <v>669.71757304805817</v>
      </c>
      <c r="AA3412" s="11">
        <f t="shared" ca="1" si="1712"/>
        <v>59222.964777179091</v>
      </c>
      <c r="AB3412" s="11">
        <f t="shared" ca="1" si="1712"/>
        <v>1928.1167604256566</v>
      </c>
      <c r="AC3412" s="11">
        <f t="shared" ca="1" si="1712"/>
        <v>59883.601815188507</v>
      </c>
      <c r="AD3412" s="11">
        <f t="shared" ca="1" si="1712"/>
        <v>11369.322228097866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1466150.0196118383</v>
      </c>
      <c r="I3413" s="11">
        <f t="shared" ca="1" si="1713"/>
        <v>-2239445.7190857683</v>
      </c>
      <c r="J3413" s="11">
        <f t="shared" ca="1" si="1713"/>
        <v>550670.35535123234</v>
      </c>
      <c r="K3413" s="11">
        <f t="shared" ca="1" si="1713"/>
        <v>82311.811229669911</v>
      </c>
      <c r="L3413" s="11">
        <f t="shared" ca="1" si="1713"/>
        <v>21372.42057849796</v>
      </c>
      <c r="M3413" s="11">
        <f t="shared" ca="1" si="1713"/>
        <v>27771.444978909287</v>
      </c>
      <c r="N3413" s="11">
        <f t="shared" ca="1" si="1713"/>
        <v>131455.6767870771</v>
      </c>
      <c r="O3413" s="11">
        <f t="shared" ca="1" si="1713"/>
        <v>25652.436974321688</v>
      </c>
      <c r="P3413" s="11">
        <f t="shared" ca="1" si="1713"/>
        <v>10461.048410772079</v>
      </c>
      <c r="Q3413" s="11">
        <f t="shared" ca="1" si="1713"/>
        <v>14687.059047660558</v>
      </c>
      <c r="R3413" s="11">
        <f t="shared" ca="1" si="1713"/>
        <v>1613.4326338587862</v>
      </c>
      <c r="S3413" s="11">
        <f t="shared" ca="1" si="1713"/>
        <v>52413.977066613057</v>
      </c>
      <c r="T3413" s="11">
        <f t="shared" ca="1" si="1713"/>
        <v>-128.15317855275816</v>
      </c>
      <c r="U3413" s="11">
        <f t="shared" ca="1" si="1713"/>
        <v>379.93796062680076</v>
      </c>
      <c r="V3413" s="11">
        <f t="shared" ca="1" si="1713"/>
        <v>4740.1445790136459</v>
      </c>
      <c r="W3413" s="11">
        <f t="shared" ca="1" si="1713"/>
        <v>-3207.9577980309291</v>
      </c>
      <c r="X3413" s="11">
        <f t="shared" ca="1" si="1713"/>
        <v>1783.971563056788</v>
      </c>
      <c r="Y3413" s="11">
        <f t="shared" ca="1" si="1713"/>
        <v>2084.1823226353436</v>
      </c>
      <c r="Z3413" s="11">
        <f t="shared" ca="1" si="1713"/>
        <v>-37.483512305979417</v>
      </c>
      <c r="AA3413" s="11">
        <f t="shared" ca="1" si="1713"/>
        <v>2046.698810329377</v>
      </c>
      <c r="AB3413" s="11">
        <f t="shared" ca="1" si="1713"/>
        <v>275.68417139839642</v>
      </c>
      <c r="AC3413" s="11">
        <f t="shared" ca="1" si="1713"/>
        <v>2599215.3462831136</v>
      </c>
      <c r="AD3413" s="11">
        <f t="shared" ca="1" si="1713"/>
        <v>367734.02866477717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-37876170.99999994</v>
      </c>
      <c r="I3414" s="11">
        <f t="shared" ca="1" si="1714"/>
        <v>-50785262.922804028</v>
      </c>
      <c r="J3414" s="11">
        <f t="shared" ca="1" si="1714"/>
        <v>2886395.9241891317</v>
      </c>
      <c r="K3414" s="11">
        <f t="shared" ca="1" si="1714"/>
        <v>4386389.0160416486</v>
      </c>
      <c r="L3414" s="11">
        <f t="shared" ca="1" si="1714"/>
        <v>91311.777565174561</v>
      </c>
      <c r="M3414" s="11">
        <f t="shared" ca="1" si="1714"/>
        <v>65119.468417721255</v>
      </c>
      <c r="N3414" s="11">
        <f t="shared" ca="1" si="1714"/>
        <v>4542820.262024546</v>
      </c>
      <c r="O3414" s="11">
        <f t="shared" ca="1" si="1714"/>
        <v>3185850.7889491683</v>
      </c>
      <c r="P3414" s="11">
        <f t="shared" ca="1" si="1714"/>
        <v>732249.41345538804</v>
      </c>
      <c r="Q3414" s="11">
        <f t="shared" ca="1" si="1714"/>
        <v>136113.60195212372</v>
      </c>
      <c r="R3414" s="11">
        <f t="shared" ca="1" si="1714"/>
        <v>3854.5286093534996</v>
      </c>
      <c r="S3414" s="11">
        <f t="shared" ca="1" si="1714"/>
        <v>4058068.3329660241</v>
      </c>
      <c r="T3414" s="11">
        <f t="shared" ca="1" si="1714"/>
        <v>-105313.38643754632</v>
      </c>
      <c r="U3414" s="11">
        <f t="shared" ca="1" si="1714"/>
        <v>-174097.42427052394</v>
      </c>
      <c r="V3414" s="11">
        <f t="shared" ca="1" si="1714"/>
        <v>-593145.82116410136</v>
      </c>
      <c r="W3414" s="11">
        <f t="shared" ca="1" si="1714"/>
        <v>-1225696.464250633</v>
      </c>
      <c r="X3414" s="11">
        <f t="shared" ca="1" si="1714"/>
        <v>-2098253.0961227808</v>
      </c>
      <c r="Y3414" s="11">
        <f t="shared" ca="1" si="1714"/>
        <v>184983.53233502712</v>
      </c>
      <c r="Z3414" s="11">
        <f t="shared" ca="1" si="1714"/>
        <v>-8072.943852838107</v>
      </c>
      <c r="AA3414" s="11">
        <f t="shared" ca="1" si="1714"/>
        <v>176910.58848219318</v>
      </c>
      <c r="AB3414" s="11">
        <f t="shared" ca="1" si="1714"/>
        <v>30144.871880829807</v>
      </c>
      <c r="AC3414" s="11">
        <f t="shared" ca="1" si="1714"/>
        <v>2890686.6637819777</v>
      </c>
      <c r="AD3414" s="11">
        <f t="shared" ca="1" si="1714"/>
        <v>422318.37560224417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-20338538.075515669</v>
      </c>
      <c r="I3423" s="4">
        <f t="shared" ca="1" si="1720"/>
        <v>-21072554.123726331</v>
      </c>
      <c r="J3423" s="4">
        <f t="shared" ca="1" si="1720"/>
        <v>748154.95377245639</v>
      </c>
      <c r="K3423" s="4">
        <f t="shared" ca="1" si="1720"/>
        <v>1185080.1918155439</v>
      </c>
      <c r="L3423" s="4">
        <f t="shared" ca="1" si="1720"/>
        <v>17754.457626574294</v>
      </c>
      <c r="M3423" s="4">
        <f t="shared" ca="1" si="1720"/>
        <v>14634.313920891895</v>
      </c>
      <c r="N3423" s="4">
        <f t="shared" ca="1" si="1720"/>
        <v>1217468.963363009</v>
      </c>
      <c r="O3423" s="4">
        <f t="shared" ca="1" si="1720"/>
        <v>870860.91910956032</v>
      </c>
      <c r="P3423" s="4">
        <f t="shared" ca="1" si="1720"/>
        <v>254485.22073952499</v>
      </c>
      <c r="Q3423" s="4">
        <f t="shared" ca="1" si="1720"/>
        <v>55380.895145216578</v>
      </c>
      <c r="R3423" s="4">
        <f t="shared" ca="1" si="1720"/>
        <v>600.43314576297962</v>
      </c>
      <c r="S3423" s="4">
        <f t="shared" ca="1" si="1720"/>
        <v>1181327.4681400675</v>
      </c>
      <c r="T3423" s="4">
        <f t="shared" ca="1" si="1720"/>
        <v>-56480.463575674883</v>
      </c>
      <c r="U3423" s="4">
        <f t="shared" ca="1" si="1720"/>
        <v>-290564.06540655659</v>
      </c>
      <c r="V3423" s="4">
        <f t="shared" ca="1" si="1720"/>
        <v>-1092697.5024183802</v>
      </c>
      <c r="W3423" s="4">
        <f t="shared" ca="1" si="1720"/>
        <v>-931906.61579770804</v>
      </c>
      <c r="X3423" s="4">
        <f t="shared" ca="1" si="1720"/>
        <v>-2371648.6471983111</v>
      </c>
      <c r="Y3423" s="4">
        <f t="shared" ca="1" si="1720"/>
        <v>-46081.420487431926</v>
      </c>
      <c r="Z3423" s="4">
        <f t="shared" ca="1" si="1720"/>
        <v>-5401.8913461596821</v>
      </c>
      <c r="AA3423" s="4">
        <f t="shared" ca="1" si="1720"/>
        <v>-51483.311833591317</v>
      </c>
      <c r="AB3423" s="4">
        <f t="shared" ca="1" si="1720"/>
        <v>10196.621967080142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-7406861.9784564767</v>
      </c>
      <c r="I3424" s="4">
        <f t="shared" ca="1" si="1721"/>
        <v>-8708246.2698388807</v>
      </c>
      <c r="J3424" s="4">
        <f t="shared" ca="1" si="1721"/>
        <v>386017.95780007716</v>
      </c>
      <c r="K3424" s="4">
        <f t="shared" ca="1" si="1721"/>
        <v>708093.84111544001</v>
      </c>
      <c r="L3424" s="4">
        <f t="shared" ca="1" si="1721"/>
        <v>13030.392433417961</v>
      </c>
      <c r="M3424" s="4">
        <f t="shared" ca="1" si="1721"/>
        <v>20724.225742446695</v>
      </c>
      <c r="N3424" s="4">
        <f t="shared" ca="1" si="1721"/>
        <v>741848.45929130353</v>
      </c>
      <c r="O3424" s="4">
        <f t="shared" ca="1" si="1721"/>
        <v>525619.9256535467</v>
      </c>
      <c r="P3424" s="4">
        <f t="shared" ca="1" si="1721"/>
        <v>138729.08786164911</v>
      </c>
      <c r="Q3424" s="4">
        <f t="shared" ca="1" si="1721"/>
        <v>35014.842417102722</v>
      </c>
      <c r="R3424" s="4">
        <f t="shared" ca="1" si="1721"/>
        <v>764.34253452699159</v>
      </c>
      <c r="S3424" s="4">
        <f t="shared" ca="1" si="1721"/>
        <v>700128.19846682472</v>
      </c>
      <c r="T3424" s="4">
        <f t="shared" ca="1" si="1721"/>
        <v>-21384.412054615132</v>
      </c>
      <c r="U3424" s="4">
        <f t="shared" ca="1" si="1721"/>
        <v>-59736.603155079007</v>
      </c>
      <c r="V3424" s="4">
        <f t="shared" ca="1" si="1721"/>
        <v>-110630.04615562921</v>
      </c>
      <c r="W3424" s="4">
        <f t="shared" ca="1" si="1721"/>
        <v>-356752.77695510082</v>
      </c>
      <c r="X3424" s="4">
        <f t="shared" ca="1" si="1721"/>
        <v>-548503.83832042292</v>
      </c>
      <c r="Y3424" s="4">
        <f t="shared" ca="1" si="1721"/>
        <v>18516.048814425711</v>
      </c>
      <c r="Z3424" s="4">
        <f t="shared" ca="1" si="1721"/>
        <v>-1812.3985934928226</v>
      </c>
      <c r="AA3424" s="4">
        <f t="shared" ca="1" si="1721"/>
        <v>16703.650220932846</v>
      </c>
      <c r="AB3424" s="4">
        <f t="shared" ca="1" si="1721"/>
        <v>5189.8639237002753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-1591909.8798049521</v>
      </c>
      <c r="I3425" s="4">
        <f t="shared" ca="1" si="1722"/>
        <v>-1866189.6109603876</v>
      </c>
      <c r="J3425" s="4">
        <f t="shared" ca="1" si="1722"/>
        <v>75080.216861533729</v>
      </c>
      <c r="K3425" s="4">
        <f t="shared" ca="1" si="1722"/>
        <v>131607.81002331033</v>
      </c>
      <c r="L3425" s="4">
        <f t="shared" ca="1" si="1722"/>
        <v>2209.1402116176178</v>
      </c>
      <c r="M3425" s="4">
        <f t="shared" ca="1" si="1722"/>
        <v>6675.9158737554071</v>
      </c>
      <c r="N3425" s="4">
        <f t="shared" ca="1" si="1722"/>
        <v>140492.86610868329</v>
      </c>
      <c r="O3425" s="4">
        <f t="shared" ca="1" si="1722"/>
        <v>97011.578626226576</v>
      </c>
      <c r="P3425" s="4">
        <f t="shared" ca="1" si="1722"/>
        <v>26082.528675316844</v>
      </c>
      <c r="Q3425" s="4">
        <f t="shared" ca="1" si="1722"/>
        <v>8208.2323254739422</v>
      </c>
      <c r="R3425" s="4">
        <f t="shared" ca="1" si="1722"/>
        <v>0</v>
      </c>
      <c r="S3425" s="4">
        <f t="shared" ca="1" si="1722"/>
        <v>131302.33962701744</v>
      </c>
      <c r="T3425" s="4">
        <f t="shared" ca="1" si="1722"/>
        <v>-4552.6041377173233</v>
      </c>
      <c r="U3425" s="4">
        <f t="shared" ca="1" si="1722"/>
        <v>-16530.122490954789</v>
      </c>
      <c r="V3425" s="4">
        <f t="shared" ca="1" si="1722"/>
        <v>-60863.65041143191</v>
      </c>
      <c r="W3425" s="4">
        <f t="shared" ca="1" si="1722"/>
        <v>0</v>
      </c>
      <c r="X3425" s="4">
        <f t="shared" ca="1" si="1722"/>
        <v>-81946.377040104126</v>
      </c>
      <c r="Y3425" s="4">
        <f t="shared" ca="1" si="1722"/>
        <v>1234.8950357561553</v>
      </c>
      <c r="Z3425" s="4">
        <f t="shared" ca="1" si="1722"/>
        <v>-393.42626739253933</v>
      </c>
      <c r="AA3425" s="4">
        <f t="shared" ca="1" si="1722"/>
        <v>841.46876836360752</v>
      </c>
      <c r="AB3425" s="4">
        <f t="shared" ca="1" si="1722"/>
        <v>1014.894298989127</v>
      </c>
      <c r="AC3425" s="4">
        <f t="shared" ca="1" si="1722"/>
        <v>6083.6876771977668</v>
      </c>
      <c r="AD3425" s="4">
        <f t="shared" ca="1" si="1722"/>
        <v>1410.6348537541185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-7305792.6077698469</v>
      </c>
      <c r="I3426" s="4">
        <f t="shared" ca="1" si="1723"/>
        <v>-10777907.893497203</v>
      </c>
      <c r="J3426" s="4">
        <f t="shared" ca="1" si="1723"/>
        <v>643143.70825682255</v>
      </c>
      <c r="K3426" s="4">
        <f t="shared" ca="1" si="1723"/>
        <v>1345988.8207522552</v>
      </c>
      <c r="L3426" s="4">
        <f t="shared" ca="1" si="1723"/>
        <v>29145.839296238872</v>
      </c>
      <c r="M3426" s="4">
        <f t="shared" ca="1" si="1723"/>
        <v>0</v>
      </c>
      <c r="N3426" s="4">
        <f t="shared" ca="1" si="1723"/>
        <v>1375134.6600484943</v>
      </c>
      <c r="O3426" s="4">
        <f t="shared" ca="1" si="1723"/>
        <v>991057.26035455964</v>
      </c>
      <c r="P3426" s="4">
        <f t="shared" ca="1" si="1723"/>
        <v>241745.4105887101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1232802.67094327</v>
      </c>
      <c r="T3426" s="4">
        <f t="shared" ca="1" si="1723"/>
        <v>-20511.170605532319</v>
      </c>
      <c r="U3426" s="4">
        <f t="shared" ca="1" si="1723"/>
        <v>70763.683076477726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50252.512470944377</v>
      </c>
      <c r="Y3426" s="4">
        <f t="shared" ca="1" si="1723"/>
        <v>105312.86346270138</v>
      </c>
      <c r="Z3426" s="4">
        <f t="shared" ca="1" si="1723"/>
        <v>-1097.4617065351717</v>
      </c>
      <c r="AA3426" s="4">
        <f t="shared" ca="1" si="1723"/>
        <v>104215.40175616639</v>
      </c>
      <c r="AB3426" s="4">
        <f t="shared" ca="1" si="1723"/>
        <v>8383.5934015294679</v>
      </c>
      <c r="AC3426" s="4">
        <f t="shared" ca="1" si="1723"/>
        <v>47312.817271878223</v>
      </c>
      <c r="AD3426" s="4">
        <f t="shared" ca="1" si="1723"/>
        <v>10869.921578243102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-4732276.2444796972</v>
      </c>
      <c r="I3427" s="4">
        <f t="shared" ca="1" si="1724"/>
        <v>-6351113.4330412969</v>
      </c>
      <c r="J3427" s="4">
        <f t="shared" ca="1" si="1724"/>
        <v>363293.1105164222</v>
      </c>
      <c r="K3427" s="4">
        <f t="shared" ca="1" si="1724"/>
        <v>618299.04726956156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618299.04726956156</v>
      </c>
      <c r="O3427" s="4">
        <f t="shared" ca="1" si="1724"/>
        <v>386545.39397050638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386545.39397050638</v>
      </c>
      <c r="T3427" s="4">
        <f t="shared" ca="1" si="1724"/>
        <v>-6945.8555473741553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-6945.8555473741553</v>
      </c>
      <c r="Y3427" s="4">
        <f t="shared" ca="1" si="1724"/>
        <v>45363.715982812515</v>
      </c>
      <c r="Z3427" s="4">
        <f t="shared" ca="1" si="1724"/>
        <v>0</v>
      </c>
      <c r="AA3427" s="4">
        <f t="shared" ca="1" si="1724"/>
        <v>45363.715982812515</v>
      </c>
      <c r="AB3427" s="4">
        <f t="shared" ca="1" si="1724"/>
        <v>3156.0973577066607</v>
      </c>
      <c r="AC3427" s="4">
        <f t="shared" ca="1" si="1724"/>
        <v>178191.21073459901</v>
      </c>
      <c r="AD3427" s="4">
        <f t="shared" ca="1" si="1724"/>
        <v>30934.468277371598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2033057.7664148463</v>
      </c>
      <c r="I3428" s="4">
        <f t="shared" ca="1" si="1725"/>
        <v>230194.1273458222</v>
      </c>
      <c r="J3428" s="4">
        <f t="shared" ca="1" si="1725"/>
        <v>120035.62163058859</v>
      </c>
      <c r="K3428" s="4">
        <f t="shared" ca="1" si="1725"/>
        <v>315007.49383588851</v>
      </c>
      <c r="L3428" s="4">
        <f t="shared" ca="1" si="1725"/>
        <v>7799.5274188282619</v>
      </c>
      <c r="M3428" s="4">
        <f t="shared" ca="1" si="1725"/>
        <v>-4686.4320982820072</v>
      </c>
      <c r="N3428" s="4">
        <f t="shared" ca="1" si="1725"/>
        <v>318120.58915642876</v>
      </c>
      <c r="O3428" s="4">
        <f t="shared" ca="1" si="1725"/>
        <v>289103.27426044067</v>
      </c>
      <c r="P3428" s="4">
        <f t="shared" ca="1" si="1725"/>
        <v>60746.117179410474</v>
      </c>
      <c r="Q3428" s="4">
        <f t="shared" ca="1" si="1725"/>
        <v>22822.573016670081</v>
      </c>
      <c r="R3428" s="4">
        <f t="shared" ca="1" si="1725"/>
        <v>876.32029520477522</v>
      </c>
      <c r="S3428" s="4">
        <f t="shared" ca="1" si="1725"/>
        <v>373548.28475172538</v>
      </c>
      <c r="T3428" s="4">
        <f t="shared" ca="1" si="1725"/>
        <v>4689.2726619197128</v>
      </c>
      <c r="U3428" s="4">
        <f t="shared" ca="1" si="1725"/>
        <v>121589.74574496018</v>
      </c>
      <c r="V3428" s="4">
        <f t="shared" ca="1" si="1725"/>
        <v>666305.23324231617</v>
      </c>
      <c r="W3428" s="4">
        <f t="shared" ca="1" si="1725"/>
        <v>66170.886300204686</v>
      </c>
      <c r="X3428" s="4">
        <f t="shared" ca="1" si="1725"/>
        <v>858755.13794939965</v>
      </c>
      <c r="Y3428" s="4">
        <f t="shared" ca="1" si="1725"/>
        <v>58553.247204131469</v>
      </c>
      <c r="Z3428" s="4">
        <f t="shared" ca="1" si="1725"/>
        <v>669.71757304805817</v>
      </c>
      <c r="AA3428" s="4">
        <f t="shared" ca="1" si="1725"/>
        <v>59222.964777179091</v>
      </c>
      <c r="AB3428" s="4">
        <f t="shared" ca="1" si="1725"/>
        <v>1928.1167604256566</v>
      </c>
      <c r="AC3428" s="4">
        <f t="shared" ca="1" si="1725"/>
        <v>59883.601815188507</v>
      </c>
      <c r="AD3428" s="4">
        <f t="shared" ca="1" si="1725"/>
        <v>11369.322228097866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1466150.0196118383</v>
      </c>
      <c r="I3429" s="4">
        <f t="shared" ca="1" si="1726"/>
        <v>-2239445.7190857683</v>
      </c>
      <c r="J3429" s="4">
        <f t="shared" ca="1" si="1726"/>
        <v>550670.35535123234</v>
      </c>
      <c r="K3429" s="4">
        <f t="shared" ca="1" si="1726"/>
        <v>82311.811229669911</v>
      </c>
      <c r="L3429" s="4">
        <f t="shared" ca="1" si="1726"/>
        <v>21372.42057849796</v>
      </c>
      <c r="M3429" s="4">
        <f t="shared" ca="1" si="1726"/>
        <v>27771.444978909287</v>
      </c>
      <c r="N3429" s="4">
        <f t="shared" ca="1" si="1726"/>
        <v>131455.6767870771</v>
      </c>
      <c r="O3429" s="4">
        <f t="shared" ca="1" si="1726"/>
        <v>25652.436974321688</v>
      </c>
      <c r="P3429" s="4">
        <f t="shared" ca="1" si="1726"/>
        <v>10461.048410772079</v>
      </c>
      <c r="Q3429" s="4">
        <f t="shared" ca="1" si="1726"/>
        <v>14687.059047660558</v>
      </c>
      <c r="R3429" s="4">
        <f t="shared" ca="1" si="1726"/>
        <v>1613.4326338587862</v>
      </c>
      <c r="S3429" s="4">
        <f t="shared" ca="1" si="1726"/>
        <v>52413.977066613057</v>
      </c>
      <c r="T3429" s="4">
        <f t="shared" ca="1" si="1726"/>
        <v>-128.15317855275816</v>
      </c>
      <c r="U3429" s="4">
        <f t="shared" ca="1" si="1726"/>
        <v>379.93796062680076</v>
      </c>
      <c r="V3429" s="4">
        <f t="shared" ca="1" si="1726"/>
        <v>4740.1445790136459</v>
      </c>
      <c r="W3429" s="4">
        <f t="shared" ca="1" si="1726"/>
        <v>-3207.9577980309291</v>
      </c>
      <c r="X3429" s="4">
        <f t="shared" ca="1" si="1726"/>
        <v>1783.971563056788</v>
      </c>
      <c r="Y3429" s="4">
        <f t="shared" ca="1" si="1726"/>
        <v>2084.1823226353436</v>
      </c>
      <c r="Z3429" s="4">
        <f t="shared" ca="1" si="1726"/>
        <v>-37.483512305979417</v>
      </c>
      <c r="AA3429" s="4">
        <f t="shared" ca="1" si="1726"/>
        <v>2046.698810329377</v>
      </c>
      <c r="AB3429" s="4">
        <f t="shared" ca="1" si="1726"/>
        <v>275.68417139839642</v>
      </c>
      <c r="AC3429" s="4">
        <f t="shared" ca="1" si="1726"/>
        <v>2599215.3462831136</v>
      </c>
      <c r="AD3429" s="4">
        <f t="shared" ca="1" si="1726"/>
        <v>367734.02866477717</v>
      </c>
    </row>
    <row r="3430" spans="1:30" collapsed="1">
      <c r="B3430" s="111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-37876170.99999994</v>
      </c>
      <c r="I3430" s="4">
        <f t="shared" ca="1" si="1727"/>
        <v>-50785262.922804028</v>
      </c>
      <c r="J3430" s="4">
        <f t="shared" ca="1" si="1727"/>
        <v>2886395.9241891317</v>
      </c>
      <c r="K3430" s="4">
        <f t="shared" ca="1" si="1727"/>
        <v>4386389.0160416486</v>
      </c>
      <c r="L3430" s="4">
        <f t="shared" ca="1" si="1727"/>
        <v>91311.777565174561</v>
      </c>
      <c r="M3430" s="4">
        <f t="shared" ca="1" si="1727"/>
        <v>65119.468417721255</v>
      </c>
      <c r="N3430" s="4">
        <f t="shared" ca="1" si="1727"/>
        <v>4542820.262024546</v>
      </c>
      <c r="O3430" s="4">
        <f t="shared" ca="1" si="1727"/>
        <v>3185850.7889491683</v>
      </c>
      <c r="P3430" s="4">
        <f t="shared" ca="1" si="1727"/>
        <v>732249.41345538804</v>
      </c>
      <c r="Q3430" s="4">
        <f t="shared" ca="1" si="1727"/>
        <v>136113.60195212372</v>
      </c>
      <c r="R3430" s="4">
        <f t="shared" ca="1" si="1727"/>
        <v>3854.5286093534996</v>
      </c>
      <c r="S3430" s="4">
        <f t="shared" ca="1" si="1727"/>
        <v>4058068.3329660241</v>
      </c>
      <c r="T3430" s="4">
        <f t="shared" ca="1" si="1727"/>
        <v>-105313.38643754632</v>
      </c>
      <c r="U3430" s="4">
        <f t="shared" ca="1" si="1727"/>
        <v>-174097.42427052394</v>
      </c>
      <c r="V3430" s="4">
        <f t="shared" ca="1" si="1727"/>
        <v>-593145.82116410136</v>
      </c>
      <c r="W3430" s="4">
        <f t="shared" ca="1" si="1727"/>
        <v>-1225696.464250633</v>
      </c>
      <c r="X3430" s="4">
        <f t="shared" ca="1" si="1727"/>
        <v>-2098253.0961227808</v>
      </c>
      <c r="Y3430" s="4">
        <f t="shared" ca="1" si="1727"/>
        <v>184983.53233502712</v>
      </c>
      <c r="Z3430" s="4">
        <f t="shared" ca="1" si="1727"/>
        <v>-8072.943852838107</v>
      </c>
      <c r="AA3430" s="4">
        <f t="shared" ca="1" si="1727"/>
        <v>176910.58848219318</v>
      </c>
      <c r="AB3430" s="4">
        <f t="shared" ca="1" si="1727"/>
        <v>30144.871880829807</v>
      </c>
      <c r="AC3430" s="4">
        <f t="shared" ca="1" si="1727"/>
        <v>2890686.6637819777</v>
      </c>
      <c r="AD3430" s="4">
        <f t="shared" ca="1" si="1727"/>
        <v>422318.37560224417</v>
      </c>
    </row>
    <row r="3431" spans="1:30">
      <c r="B3431" s="55"/>
      <c r="D3431" s="108" t="s">
        <v>365</v>
      </c>
      <c r="E3431" s="122">
        <v>0.21620800000000001</v>
      </c>
    </row>
    <row r="3432" spans="1:30" s="51" customFormat="1" hidden="1" outlineLevel="1">
      <c r="A3432" s="56"/>
      <c r="B3432" s="111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-4397354.6402310915</v>
      </c>
      <c r="I3432" s="53">
        <f t="shared" ca="1" si="1728"/>
        <v>-4556054.781982623</v>
      </c>
      <c r="J3432" s="53">
        <f t="shared" ca="1" si="1728"/>
        <v>161757.08624523526</v>
      </c>
      <c r="K3432" s="53">
        <f t="shared" ca="1" si="1728"/>
        <v>256223.81811205513</v>
      </c>
      <c r="L3432" s="53">
        <f t="shared" ca="1" si="1728"/>
        <v>3838.6557745263754</v>
      </c>
      <c r="M3432" s="53">
        <f t="shared" ca="1" si="1728"/>
        <v>3164.0557442081949</v>
      </c>
      <c r="N3432" s="53">
        <f t="shared" ca="1" si="1728"/>
        <v>263226.52963078948</v>
      </c>
      <c r="O3432" s="53">
        <f t="shared" ca="1" si="1728"/>
        <v>188287.09759883981</v>
      </c>
      <c r="P3432" s="53">
        <f t="shared" ca="1" si="1728"/>
        <v>55021.740605651219</v>
      </c>
      <c r="Q3432" s="53">
        <f t="shared" ca="1" si="1728"/>
        <v>11973.792577556987</v>
      </c>
      <c r="R3432" s="53">
        <f t="shared" ca="1" si="1728"/>
        <v>129.8184495791223</v>
      </c>
      <c r="S3432" s="53">
        <f t="shared" ca="1" si="1728"/>
        <v>255412.44923162775</v>
      </c>
      <c r="T3432" s="53">
        <f t="shared" ca="1" si="1728"/>
        <v>-12211.528068769516</v>
      </c>
      <c r="U3432" s="53">
        <f t="shared" ca="1" si="1728"/>
        <v>-62822.275453420792</v>
      </c>
      <c r="V3432" s="53">
        <f t="shared" ca="1" si="1728"/>
        <v>-236249.94160287318</v>
      </c>
      <c r="W3432" s="53">
        <f t="shared" ca="1" si="1728"/>
        <v>-201485.66558839087</v>
      </c>
      <c r="X3432" s="53">
        <f t="shared" ca="1" si="1728"/>
        <v>-512769.41071345244</v>
      </c>
      <c r="Y3432" s="53">
        <f t="shared" ca="1" si="1728"/>
        <v>-9963.1717607466817</v>
      </c>
      <c r="Z3432" s="53">
        <f t="shared" ca="1" si="1728"/>
        <v>-1167.9321241704927</v>
      </c>
      <c r="AA3432" s="53">
        <f t="shared" ca="1" si="1728"/>
        <v>-11131.103884917113</v>
      </c>
      <c r="AB3432" s="53">
        <f t="shared" ca="1" si="1728"/>
        <v>2204.5912422584634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1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-1601422.814638118</v>
      </c>
      <c r="I3433" s="53">
        <f t="shared" ca="1" si="1729"/>
        <v>-1882792.5095093248</v>
      </c>
      <c r="J3433" s="53">
        <f t="shared" ca="1" si="1729"/>
        <v>83460.170620039091</v>
      </c>
      <c r="K3433" s="53">
        <f t="shared" ca="1" si="1729"/>
        <v>153095.55319988707</v>
      </c>
      <c r="L3433" s="53">
        <f t="shared" ca="1" si="1729"/>
        <v>2817.2750872444308</v>
      </c>
      <c r="M3433" s="53">
        <f t="shared" ca="1" si="1729"/>
        <v>4480.7433993229151</v>
      </c>
      <c r="N3433" s="53">
        <f t="shared" ca="1" si="1729"/>
        <v>160393.57168645418</v>
      </c>
      <c r="O3433" s="53">
        <f t="shared" ca="1" si="1729"/>
        <v>113643.23288570203</v>
      </c>
      <c r="P3433" s="53">
        <f t="shared" ca="1" si="1729"/>
        <v>29994.338628391433</v>
      </c>
      <c r="Q3433" s="53">
        <f t="shared" ca="1" si="1729"/>
        <v>7570.489049316946</v>
      </c>
      <c r="R3433" s="53">
        <f t="shared" ca="1" si="1729"/>
        <v>165.25697070501181</v>
      </c>
      <c r="S3433" s="53">
        <f t="shared" ca="1" si="1729"/>
        <v>151373.31753411525</v>
      </c>
      <c r="T3433" s="53">
        <f t="shared" ca="1" si="1729"/>
        <v>-4623.4809615042286</v>
      </c>
      <c r="U3433" s="53">
        <f t="shared" ca="1" si="1729"/>
        <v>-12915.531494953322</v>
      </c>
      <c r="V3433" s="53">
        <f t="shared" ca="1" si="1729"/>
        <v>-23919.101019216283</v>
      </c>
      <c r="W3433" s="53">
        <f t="shared" ca="1" si="1729"/>
        <v>-77132.804399908448</v>
      </c>
      <c r="X3433" s="53">
        <f t="shared" ca="1" si="1729"/>
        <v>-118590.917875582</v>
      </c>
      <c r="Y3433" s="53">
        <f t="shared" ca="1" si="1729"/>
        <v>4003.3178820693543</v>
      </c>
      <c r="Z3433" s="53">
        <f t="shared" ca="1" si="1729"/>
        <v>-391.8550751018962</v>
      </c>
      <c r="AA3433" s="53">
        <f t="shared" ca="1" si="1729"/>
        <v>3611.4628069674491</v>
      </c>
      <c r="AB3433" s="53">
        <f t="shared" ca="1" si="1729"/>
        <v>1122.0900992153893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1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-344183.65129286912</v>
      </c>
      <c r="I3434" s="53">
        <f t="shared" ca="1" si="1730"/>
        <v>-403485.12340652349</v>
      </c>
      <c r="J3434" s="53">
        <f t="shared" ca="1" si="1730"/>
        <v>16232.943527198486</v>
      </c>
      <c r="K3434" s="53">
        <f t="shared" ca="1" si="1730"/>
        <v>28454.661389519883</v>
      </c>
      <c r="L3434" s="53">
        <f t="shared" ca="1" si="1730"/>
        <v>477.63378687342191</v>
      </c>
      <c r="M3434" s="53">
        <f t="shared" ca="1" si="1730"/>
        <v>1443.3864192329092</v>
      </c>
      <c r="N3434" s="53">
        <f t="shared" ca="1" si="1730"/>
        <v>30375.681595626196</v>
      </c>
      <c r="O3434" s="53">
        <f t="shared" ca="1" si="1730"/>
        <v>20974.679391619196</v>
      </c>
      <c r="P3434" s="53">
        <f t="shared" ca="1" si="1730"/>
        <v>5639.2513598329042</v>
      </c>
      <c r="Q3434" s="53">
        <f t="shared" ca="1" si="1730"/>
        <v>1774.6854946260703</v>
      </c>
      <c r="R3434" s="53">
        <f t="shared" ca="1" si="1730"/>
        <v>0</v>
      </c>
      <c r="S3434" s="53">
        <f t="shared" ca="1" si="1730"/>
        <v>28388.616246078189</v>
      </c>
      <c r="T3434" s="53">
        <f t="shared" ca="1" si="1730"/>
        <v>-984.3094354075871</v>
      </c>
      <c r="U3434" s="53">
        <f t="shared" ca="1" si="1730"/>
        <v>-3573.9447235243533</v>
      </c>
      <c r="V3434" s="53">
        <f t="shared" ca="1" si="1730"/>
        <v>-13159.208128154871</v>
      </c>
      <c r="W3434" s="53">
        <f t="shared" ca="1" si="1730"/>
        <v>0</v>
      </c>
      <c r="X3434" s="53">
        <f t="shared" ca="1" si="1730"/>
        <v>-17717.462287086833</v>
      </c>
      <c r="Y3434" s="53">
        <f t="shared" ca="1" si="1730"/>
        <v>266.99418589076686</v>
      </c>
      <c r="Z3434" s="53">
        <f t="shared" ca="1" si="1730"/>
        <v>-85.061906420406146</v>
      </c>
      <c r="AA3434" s="53">
        <f t="shared" ca="1" si="1730"/>
        <v>181.93227947035888</v>
      </c>
      <c r="AB3434" s="53">
        <f t="shared" ca="1" si="1730"/>
        <v>219.42826659584119</v>
      </c>
      <c r="AC3434" s="53">
        <f t="shared" ca="1" si="1730"/>
        <v>1315.3419453115748</v>
      </c>
      <c r="AD3434" s="53">
        <f t="shared" ca="1" si="1730"/>
        <v>304.99054046047047</v>
      </c>
    </row>
    <row r="3435" spans="1:30" s="51" customFormat="1" hidden="1" outlineLevel="1">
      <c r="A3435" s="56"/>
      <c r="B3435" s="111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-1579570.8081407032</v>
      </c>
      <c r="I3435" s="53">
        <f t="shared" ca="1" si="1731"/>
        <v>-2330269.9098372431</v>
      </c>
      <c r="J3435" s="53">
        <f t="shared" ca="1" si="1731"/>
        <v>139052.8148747911</v>
      </c>
      <c r="K3435" s="53">
        <f t="shared" ca="1" si="1731"/>
        <v>291013.55095720361</v>
      </c>
      <c r="L3435" s="53">
        <f t="shared" ca="1" si="1731"/>
        <v>6301.5636225612143</v>
      </c>
      <c r="M3435" s="53">
        <f t="shared" ca="1" si="1731"/>
        <v>0</v>
      </c>
      <c r="N3435" s="53">
        <f t="shared" ca="1" si="1731"/>
        <v>297315.11457976489</v>
      </c>
      <c r="O3435" s="53">
        <f t="shared" ca="1" si="1731"/>
        <v>214274.50814673863</v>
      </c>
      <c r="P3435" s="53">
        <f t="shared" ca="1" si="1731"/>
        <v>52267.291732563834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266541.7998793025</v>
      </c>
      <c r="T3435" s="53">
        <f t="shared" ca="1" si="1731"/>
        <v>-4434.6791742809319</v>
      </c>
      <c r="U3435" s="53">
        <f t="shared" ca="1" si="1731"/>
        <v>15299.674390599097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10864.995216317942</v>
      </c>
      <c r="Y3435" s="53">
        <f t="shared" ca="1" si="1731"/>
        <v>22769.483583543741</v>
      </c>
      <c r="Z3435" s="53">
        <f t="shared" ca="1" si="1731"/>
        <v>-237.28000064655643</v>
      </c>
      <c r="AA3435" s="53">
        <f t="shared" ca="1" si="1731"/>
        <v>22532.203582897226</v>
      </c>
      <c r="AB3435" s="53">
        <f t="shared" ca="1" si="1731"/>
        <v>1812.5999621578833</v>
      </c>
      <c r="AC3435" s="53">
        <f t="shared" ca="1" si="1731"/>
        <v>10229.409596718247</v>
      </c>
      <c r="AD3435" s="53">
        <f t="shared" ca="1" si="1731"/>
        <v>2350.1640045887848</v>
      </c>
    </row>
    <row r="3436" spans="1:30" s="51" customFormat="1" hidden="1" outlineLevel="1">
      <c r="A3436" s="56"/>
      <c r="B3436" s="111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-1023155.9822664665</v>
      </c>
      <c r="I3436" s="53">
        <f t="shared" ca="1" si="1732"/>
        <v>-1373161.5331309929</v>
      </c>
      <c r="J3436" s="53">
        <f t="shared" ca="1" si="1732"/>
        <v>78546.876838534619</v>
      </c>
      <c r="K3436" s="53">
        <f t="shared" ca="1" si="1732"/>
        <v>133681.20041205737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133681.20041205737</v>
      </c>
      <c r="O3436" s="53">
        <f t="shared" ca="1" si="1732"/>
        <v>83574.206539575243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83574.206539575243</v>
      </c>
      <c r="T3436" s="53">
        <f t="shared" ca="1" si="1732"/>
        <v>-1501.7495361866715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-1501.7495361866715</v>
      </c>
      <c r="Y3436" s="53">
        <f t="shared" ca="1" si="1732"/>
        <v>9807.9983052119296</v>
      </c>
      <c r="Z3436" s="53">
        <f t="shared" ca="1" si="1732"/>
        <v>0</v>
      </c>
      <c r="AA3436" s="53">
        <f t="shared" ca="1" si="1732"/>
        <v>9807.9983052119296</v>
      </c>
      <c r="AB3436" s="53">
        <f t="shared" ca="1" si="1732"/>
        <v>682.37349751504178</v>
      </c>
      <c r="AC3436" s="53">
        <f t="shared" ca="1" si="1732"/>
        <v>38526.365290506183</v>
      </c>
      <c r="AD3436" s="53">
        <f t="shared" ca="1" si="1732"/>
        <v>6688.2795173139584</v>
      </c>
    </row>
    <row r="3437" spans="1:30" s="51" customFormat="1" hidden="1" outlineLevel="1">
      <c r="A3437" s="56"/>
      <c r="B3437" s="111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439563.3535610211</v>
      </c>
      <c r="I3437" s="53">
        <f t="shared" ca="1" si="1733"/>
        <v>49769.811885185525</v>
      </c>
      <c r="J3437" s="53">
        <f t="shared" ca="1" si="1733"/>
        <v>25952.661681506299</v>
      </c>
      <c r="K3437" s="53">
        <f t="shared" ca="1" si="1733"/>
        <v>68107.140227269789</v>
      </c>
      <c r="L3437" s="53">
        <f t="shared" ca="1" si="1733"/>
        <v>1686.320224170021</v>
      </c>
      <c r="M3437" s="53">
        <f t="shared" ca="1" si="1733"/>
        <v>-1013.2441111053563</v>
      </c>
      <c r="N3437" s="53">
        <f t="shared" ca="1" si="1733"/>
        <v>68780.216340333151</v>
      </c>
      <c r="O3437" s="53">
        <f t="shared" ca="1" si="1733"/>
        <v>62506.440721301362</v>
      </c>
      <c r="P3437" s="53">
        <f t="shared" ca="1" si="1733"/>
        <v>13133.796503125981</v>
      </c>
      <c r="Q3437" s="53">
        <f t="shared" ca="1" si="1733"/>
        <v>4934.4228667882053</v>
      </c>
      <c r="R3437" s="53">
        <f t="shared" ca="1" si="1733"/>
        <v>189.46745838563405</v>
      </c>
      <c r="S3437" s="53">
        <f t="shared" ca="1" si="1733"/>
        <v>80764.127549601049</v>
      </c>
      <c r="T3437" s="53">
        <f t="shared" ca="1" si="1733"/>
        <v>1013.8582636883373</v>
      </c>
      <c r="U3437" s="53">
        <f t="shared" ca="1" si="1733"/>
        <v>26288.675748026351</v>
      </c>
      <c r="V3437" s="53">
        <f t="shared" ca="1" si="1733"/>
        <v>144060.5218688547</v>
      </c>
      <c r="W3437" s="53">
        <f t="shared" ca="1" si="1733"/>
        <v>14306.674985194655</v>
      </c>
      <c r="X3437" s="53">
        <f t="shared" ca="1" si="1733"/>
        <v>185669.73086576382</v>
      </c>
      <c r="Y3437" s="53">
        <f t="shared" ca="1" si="1733"/>
        <v>12659.680471510857</v>
      </c>
      <c r="Z3437" s="53">
        <f t="shared" ca="1" si="1733"/>
        <v>144.79829703357456</v>
      </c>
      <c r="AA3437" s="53">
        <f t="shared" ca="1" si="1733"/>
        <v>12804.478768544337</v>
      </c>
      <c r="AB3437" s="53">
        <f t="shared" ca="1" si="1733"/>
        <v>416.87426853811036</v>
      </c>
      <c r="AC3437" s="53">
        <f t="shared" ca="1" si="1733"/>
        <v>12947.313781258277</v>
      </c>
      <c r="AD3437" s="53">
        <f t="shared" ca="1" si="1733"/>
        <v>2458.1384202925838</v>
      </c>
    </row>
    <row r="3438" spans="1:30" s="51" customFormat="1" hidden="1" outlineLevel="1">
      <c r="A3438" s="56"/>
      <c r="B3438" s="111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316993.36344023637</v>
      </c>
      <c r="I3438" s="53">
        <f t="shared" ca="1" si="1734"/>
        <v>-484186.08003209584</v>
      </c>
      <c r="J3438" s="53">
        <f t="shared" ca="1" si="1734"/>
        <v>119059.33618977925</v>
      </c>
      <c r="K3438" s="53">
        <f t="shared" ca="1" si="1734"/>
        <v>17796.472082344473</v>
      </c>
      <c r="L3438" s="53">
        <f t="shared" ca="1" si="1734"/>
        <v>4620.8883084358877</v>
      </c>
      <c r="M3438" s="53">
        <f t="shared" ca="1" si="1734"/>
        <v>6004.4085760000198</v>
      </c>
      <c r="N3438" s="53">
        <f t="shared" ca="1" si="1734"/>
        <v>28421.768966780368</v>
      </c>
      <c r="O3438" s="53">
        <f t="shared" ca="1" si="1734"/>
        <v>5546.262093344144</v>
      </c>
      <c r="P3438" s="53">
        <f t="shared" ca="1" si="1734"/>
        <v>2261.7623547962098</v>
      </c>
      <c r="Q3438" s="53">
        <f t="shared" ca="1" si="1734"/>
        <v>3175.4596625765939</v>
      </c>
      <c r="R3438" s="53">
        <f t="shared" ca="1" si="1734"/>
        <v>348.83704290134045</v>
      </c>
      <c r="S3438" s="53">
        <f t="shared" ca="1" si="1734"/>
        <v>11332.321153618277</v>
      </c>
      <c r="T3438" s="53">
        <f t="shared" ca="1" si="1734"/>
        <v>-27.70774242853474</v>
      </c>
      <c r="U3438" s="53">
        <f t="shared" ca="1" si="1734"/>
        <v>82.145626591199346</v>
      </c>
      <c r="V3438" s="53">
        <f t="shared" ca="1" si="1734"/>
        <v>1024.8571791393824</v>
      </c>
      <c r="W3438" s="53">
        <f t="shared" ca="1" si="1734"/>
        <v>-693.58613959667116</v>
      </c>
      <c r="X3438" s="53">
        <f t="shared" ca="1" si="1734"/>
        <v>385.70892370538206</v>
      </c>
      <c r="Y3438" s="53">
        <f t="shared" ca="1" si="1734"/>
        <v>450.61689161234239</v>
      </c>
      <c r="Z3438" s="53">
        <f t="shared" ca="1" si="1734"/>
        <v>-8.1042352286511985</v>
      </c>
      <c r="AA3438" s="53">
        <f t="shared" ca="1" si="1734"/>
        <v>442.51265638369398</v>
      </c>
      <c r="AB3438" s="53">
        <f t="shared" ca="1" si="1734"/>
        <v>59.605123329704497</v>
      </c>
      <c r="AC3438" s="53">
        <f t="shared" ca="1" si="1734"/>
        <v>561971.15158917941</v>
      </c>
      <c r="AD3438" s="53">
        <f t="shared" ca="1" si="1734"/>
        <v>79507.038869554148</v>
      </c>
    </row>
    <row r="3439" spans="1:30" s="51" customFormat="1" collapsed="1">
      <c r="A3439" s="56"/>
      <c r="B3439" s="111" t="s">
        <v>436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-8189131.1795679871</v>
      </c>
      <c r="I3439" s="53">
        <f t="shared" ca="1" si="1735"/>
        <v>-10980180.126013614</v>
      </c>
      <c r="J3439" s="53">
        <f t="shared" ca="1" si="1735"/>
        <v>624061.88997708377</v>
      </c>
      <c r="K3439" s="53">
        <f t="shared" ca="1" si="1735"/>
        <v>948372.39638033276</v>
      </c>
      <c r="L3439" s="53">
        <f t="shared" ca="1" si="1735"/>
        <v>19742.336803811264</v>
      </c>
      <c r="M3439" s="53">
        <f t="shared" ca="1" si="1735"/>
        <v>14079.350027658678</v>
      </c>
      <c r="N3439" s="53">
        <f t="shared" ca="1" si="1735"/>
        <v>982194.08321180311</v>
      </c>
      <c r="O3439" s="53">
        <f t="shared" ca="1" si="1735"/>
        <v>688806.42737712176</v>
      </c>
      <c r="P3439" s="53">
        <f t="shared" ca="1" si="1735"/>
        <v>158318.18118436253</v>
      </c>
      <c r="Q3439" s="53">
        <f t="shared" ca="1" si="1735"/>
        <v>29428.849650864766</v>
      </c>
      <c r="R3439" s="53">
        <f t="shared" ca="1" si="1735"/>
        <v>833.37992157110148</v>
      </c>
      <c r="S3439" s="53">
        <f t="shared" ca="1" si="1735"/>
        <v>877386.83813391812</v>
      </c>
      <c r="T3439" s="53">
        <f t="shared" ca="1" si="1735"/>
        <v>-22769.596654889014</v>
      </c>
      <c r="U3439" s="53">
        <f t="shared" ca="1" si="1735"/>
        <v>-37641.255906681443</v>
      </c>
      <c r="V3439" s="53">
        <f t="shared" ca="1" si="1735"/>
        <v>-128242.87170224803</v>
      </c>
      <c r="W3439" s="53">
        <f t="shared" ca="1" si="1735"/>
        <v>-265005.38114270091</v>
      </c>
      <c r="X3439" s="53">
        <f t="shared" ca="1" si="1735"/>
        <v>-453659.10540651419</v>
      </c>
      <c r="Y3439" s="53">
        <f t="shared" ca="1" si="1735"/>
        <v>39994.919559091548</v>
      </c>
      <c r="Z3439" s="53">
        <f t="shared" ca="1" si="1735"/>
        <v>-1745.4350445344214</v>
      </c>
      <c r="AA3439" s="53">
        <f t="shared" ca="1" si="1735"/>
        <v>38249.484514558026</v>
      </c>
      <c r="AB3439" s="53">
        <f t="shared" ca="1" si="1735"/>
        <v>6517.5624596104517</v>
      </c>
      <c r="AC3439" s="53">
        <f t="shared" ca="1" si="1735"/>
        <v>624989.58220297389</v>
      </c>
      <c r="AD3439" s="53">
        <f t="shared" ca="1" si="1735"/>
        <v>91308.611352210006</v>
      </c>
    </row>
    <row r="3440" spans="1:30" s="51" customFormat="1" hidden="1" outlineLevel="1">
      <c r="A3440" s="56"/>
      <c r="B3440" s="111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2649730.2129488671</v>
      </c>
      <c r="I3440" s="54">
        <f ca="1">VLOOKUP(CONCATENATE($F3440," ",$G3440),AllocFactorMatrix,(I$4+1),FALSE)*$E3447</f>
        <v>1305212.0321983518</v>
      </c>
      <c r="J3440" s="54">
        <f ca="1">VLOOKUP(CONCATENATE($F3440," ",$G3440),AllocFactorMatrix,(J$4+1),FALSE)*$E3447</f>
        <v>64521.294566496515</v>
      </c>
      <c r="K3440" s="54">
        <f ca="1">VLOOKUP(CONCATENATE($F3440," ",$G3440),AllocFactorMatrix,(K$4+1),FALSE)*$E3447</f>
        <v>236337.80423101832</v>
      </c>
      <c r="L3440" s="54">
        <f ca="1">VLOOKUP(CONCATENATE($F3440," ",$G3440),AllocFactorMatrix,(L$4+1),FALSE)*$E3447</f>
        <v>7439.0749839867331</v>
      </c>
      <c r="M3440" s="54">
        <f ca="1">VLOOKUP(CONCATENATE($F3440," ",$G3440),AllocFactorMatrix,(M$4+1),FALSE)*$E3447</f>
        <v>697.61264820514771</v>
      </c>
      <c r="N3440" s="54">
        <f t="shared" ref="N3440:N3447" ca="1" si="1737">SUBTOTAL(9,K3440:M3440)</f>
        <v>244474.49186321022</v>
      </c>
      <c r="O3440" s="54">
        <f ca="1">VLOOKUP(CONCATENATE($F3440," ",$G3440),AllocFactorMatrix,(O$4+1),FALSE)*$E3447</f>
        <v>179653.49610472421</v>
      </c>
      <c r="P3440" s="54">
        <f ca="1">VLOOKUP(CONCATENATE($F3440," ",$G3440),AllocFactorMatrix,(P$4+1),FALSE)*$E3447</f>
        <v>33474.680339952261</v>
      </c>
      <c r="Q3440" s="54">
        <f ca="1">VLOOKUP(CONCATENATE($F3440," ",$G3440),AllocFactorMatrix,(Q$4+1),FALSE)*$E3447</f>
        <v>15126.584747060426</v>
      </c>
      <c r="R3440" s="54">
        <f ca="1">VLOOKUP(CONCATENATE($F3440," ",$G3440),AllocFactorMatrix,(R$4+1),FALSE)*$E3447</f>
        <v>680.22560744311522</v>
      </c>
      <c r="S3440" s="54">
        <f ca="1">SUBTOTAL(9,O3440:R3440)</f>
        <v>228934.98679918001</v>
      </c>
      <c r="T3440" s="54">
        <f ca="1">VLOOKUP(CONCATENATE($F3440," ",$G3440),AllocFactorMatrix,(T$4+1),FALSE)*$E3447</f>
        <v>6275.7567724024866</v>
      </c>
      <c r="U3440" s="54">
        <f ca="1">VLOOKUP(CONCATENATE($F3440," ",$G3440),AllocFactorMatrix,(U$4+1),FALSE)*$E3447</f>
        <v>102701.69030536195</v>
      </c>
      <c r="V3440" s="54">
        <f ca="1">VLOOKUP(CONCATENATE($F3440," ",$G3440),AllocFactorMatrix,(V$4+1),FALSE)*$E3447</f>
        <v>542781.31902154558</v>
      </c>
      <c r="W3440" s="54">
        <f ca="1">VLOOKUP(CONCATENATE($F3440," ",$G3440),AllocFactorMatrix,(W$4+1),FALSE)*$E3447</f>
        <v>98017.310014454488</v>
      </c>
      <c r="X3440" s="54">
        <f ca="1">SUBTOTAL(9,T3440:W3440)</f>
        <v>749776.07611376455</v>
      </c>
      <c r="Y3440" s="54">
        <f ca="1">VLOOKUP(CONCATENATE($F3440," ",$G3440),AllocFactorMatrix,(Y$4+1),FALSE)*$E3447</f>
        <v>55171.303579499821</v>
      </c>
      <c r="Z3440" s="54">
        <f ca="1">VLOOKUP(CONCATENATE($F3440," ",$G3440),AllocFactorMatrix,(Z$4+1),FALSE)*$E3447</f>
        <v>924.09824596660258</v>
      </c>
      <c r="AA3440" s="54">
        <f t="shared" ref="AA3440:AA3447" ca="1" si="1738">SUBTOTAL(9,Y3440:Z3440)</f>
        <v>56095.401825466426</v>
      </c>
      <c r="AB3440" s="54">
        <f ca="1">VLOOKUP(CONCATENATE($F3440," ",$G3440),AllocFactorMatrix,(AB$4+1),FALSE)*$E3447</f>
        <v>715.92958239691245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1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1404415.3525859944</v>
      </c>
      <c r="I3441" s="54">
        <f ca="1">VLOOKUP(CONCATENATE($F3441," ",$G3441),AllocFactorMatrix,(I$4+1),FALSE)*$E3447</f>
        <v>691791.11422039126</v>
      </c>
      <c r="J3441" s="54">
        <f ca="1">VLOOKUP(CONCATENATE($F3441," ",$G3441),AllocFactorMatrix,(J$4+1),FALSE)*$E3447</f>
        <v>34197.706700512193</v>
      </c>
      <c r="K3441" s="54">
        <f ca="1">VLOOKUP(CONCATENATE($F3441," ",$G3441),AllocFactorMatrix,(K$4+1),FALSE)*$E3447</f>
        <v>125264.23974655058</v>
      </c>
      <c r="L3441" s="54">
        <f ca="1">VLOOKUP(CONCATENATE($F3441," ",$G3441),AllocFactorMatrix,(L$4+1),FALSE)*$E3447</f>
        <v>3942.8735293478708</v>
      </c>
      <c r="M3441" s="54">
        <f ca="1">VLOOKUP(CONCATENATE($F3441," ",$G3441),AllocFactorMatrix,(M$4+1),FALSE)*$E3447</f>
        <v>369.7500630477918</v>
      </c>
      <c r="N3441" s="54">
        <f t="shared" ca="1" si="1737"/>
        <v>129576.86333894623</v>
      </c>
      <c r="O3441" s="54">
        <f ca="1">VLOOKUP(CONCATENATE($F3441," ",$G3441),AllocFactorMatrix,(O$4+1),FALSE)*$E3447</f>
        <v>95220.308408089171</v>
      </c>
      <c r="P3441" s="54">
        <f ca="1">VLOOKUP(CONCATENATE($F3441," ",$G3441),AllocFactorMatrix,(P$4+1),FALSE)*$E3447</f>
        <v>17742.317599955881</v>
      </c>
      <c r="Q3441" s="54">
        <f ca="1">VLOOKUP(CONCATENATE($F3441," ",$G3441),AllocFactorMatrix,(Q$4+1),FALSE)*$E3447</f>
        <v>8017.4229614578362</v>
      </c>
      <c r="R3441" s="54">
        <f ca="1">VLOOKUP(CONCATENATE($F3441," ",$G3441),AllocFactorMatrix,(R$4+1),FALSE)*$E3447</f>
        <v>360.53454862941578</v>
      </c>
      <c r="S3441" s="54">
        <f t="shared" ref="S3441:S3447" ca="1" si="1739">SUBTOTAL(9,O3441:R3441)</f>
        <v>121340.58351813229</v>
      </c>
      <c r="T3441" s="54">
        <f ca="1">VLOOKUP(CONCATENATE($F3441," ",$G3441),AllocFactorMatrix,(T$4+1),FALSE)*$E3447</f>
        <v>3326.2892641620288</v>
      </c>
      <c r="U3441" s="54">
        <f ca="1">VLOOKUP(CONCATENATE($F3441," ",$G3441),AllocFactorMatrix,(U$4+1),FALSE)*$E3447</f>
        <v>54434.157068716617</v>
      </c>
      <c r="V3441" s="54">
        <f ca="1">VLOOKUP(CONCATENATE($F3441," ",$G3441),AllocFactorMatrix,(V$4+1),FALSE)*$E3447</f>
        <v>287686.04962328874</v>
      </c>
      <c r="W3441" s="54">
        <f ca="1">VLOOKUP(CONCATENATE($F3441," ",$G3441),AllocFactorMatrix,(W$4+1),FALSE)*$E3447</f>
        <v>51951.332377451101</v>
      </c>
      <c r="X3441" s="54">
        <f t="shared" ref="X3441:X3447" ca="1" si="1740">SUBTOTAL(9,T3441:W3441)</f>
        <v>397397.82833361853</v>
      </c>
      <c r="Y3441" s="54">
        <f ca="1">VLOOKUP(CONCATENATE($F3441," ",$G3441),AllocFactorMatrix,(Y$4+1),FALSE)*$E3447</f>
        <v>29242.005616489318</v>
      </c>
      <c r="Z3441" s="54">
        <f ca="1">VLOOKUP(CONCATENATE($F3441," ",$G3441),AllocFactorMatrix,(Z$4+1),FALSE)*$E3447</f>
        <v>489.79241644716456</v>
      </c>
      <c r="AA3441" s="54">
        <f t="shared" ca="1" si="1738"/>
        <v>29731.798032936484</v>
      </c>
      <c r="AB3441" s="54">
        <f ca="1">VLOOKUP(CONCATENATE($F3441," ",$G3441),AllocFactorMatrix,(AB$4+1),FALSE)*$E3447</f>
        <v>379.45844145760464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1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308507.89045238716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7248.9664584943102</v>
      </c>
      <c r="K3442" s="54">
        <f ca="1">VLOOKUP(CONCATENATE($F3442," ",$G3442),AllocFactorMatrix,(K$4+1),FALSE)*$E3447</f>
        <v>26371.385535009435</v>
      </c>
      <c r="L3442" s="54">
        <f ca="1">VLOOKUP(CONCATENATE($F3442," ",$G3442),AllocFactorMatrix,(L$4+1),FALSE)*$E3447</f>
        <v>814.58728691969554</v>
      </c>
      <c r="M3442" s="54">
        <f ca="1">VLOOKUP(CONCATENATE($F3442," ",$G3442),AllocFactorMatrix,(M$4+1),FALSE)*$E3447</f>
        <v>101.45253850224492</v>
      </c>
      <c r="N3442" s="54">
        <f t="shared" ca="1" si="1737"/>
        <v>27287.425360431374</v>
      </c>
      <c r="O3442" s="54">
        <f ca="1">VLOOKUP(CONCATENATE($F3442," ",$G3442),AllocFactorMatrix,(O$4+1),FALSE)*$E3447</f>
        <v>19923.993951578352</v>
      </c>
      <c r="P3442" s="54">
        <f ca="1">VLOOKUP(CONCATENATE($F3442," ",$G3442),AllocFactorMatrix,(P$4+1),FALSE)*$E3447</f>
        <v>3703.8472371306011</v>
      </c>
      <c r="Q3442" s="54">
        <f ca="1">VLOOKUP(CONCATENATE($F3442," ",$G3442),AllocFactorMatrix,(Q$4+1),FALSE)*$E3447</f>
        <v>2203.8332388612798</v>
      </c>
      <c r="R3442" s="54">
        <f ca="1">VLOOKUP(CONCATENATE($F3442," ",$G3442),AllocFactorMatrix,(R$4+1),FALSE)*$E3447</f>
        <v>0</v>
      </c>
      <c r="S3442" s="54">
        <f t="shared" ca="1" si="1739"/>
        <v>25831.674427570233</v>
      </c>
      <c r="T3442" s="54">
        <f ca="1">VLOOKUP(CONCATENATE($F3442," ",$G3442),AllocFactorMatrix,(T$4+1),FALSE)*$E3447</f>
        <v>695.71165823494869</v>
      </c>
      <c r="U3442" s="54">
        <f ca="1">VLOOKUP(CONCATENATE($F3442," ",$G3442),AllocFactorMatrix,(U$4+1),FALSE)*$E3447</f>
        <v>11389.197058162708</v>
      </c>
      <c r="V3442" s="54">
        <f ca="1">VLOOKUP(CONCATENATE($F3442," ",$G3442),AllocFactorMatrix,(V$4+1),FALSE)*$E3447</f>
        <v>79344.926743328353</v>
      </c>
      <c r="W3442" s="54">
        <f ca="1">VLOOKUP(CONCATENATE($F3442," ",$G3442),AllocFactorMatrix,(W$4+1),FALSE)*$E3447</f>
        <v>0</v>
      </c>
      <c r="X3442" s="54">
        <f t="shared" ca="1" si="1740"/>
        <v>91429.835459726004</v>
      </c>
      <c r="Y3442" s="54">
        <f ca="1">VLOOKUP(CONCATENATE($F3442," ",$G3442),AllocFactorMatrix,(Y$4+1),FALSE)*$E3447</f>
        <v>5996.5384551708485</v>
      </c>
      <c r="Z3442" s="54">
        <f ca="1">VLOOKUP(CONCATENATE($F3442," ",$G3442),AllocFactorMatrix,(Z$4+1),FALSE)*$E3447</f>
        <v>99.962458961920333</v>
      </c>
      <c r="AA3442" s="54">
        <f t="shared" ca="1" si="1738"/>
        <v>6096.5009141327691</v>
      </c>
      <c r="AB3442" s="54">
        <f ca="1">VLOOKUP(CONCATENATE($F3442," ",$G3442),AllocFactorMatrix,(AB$4+1),FALSE)*$E3447</f>
        <v>80.075603786940349</v>
      </c>
      <c r="AC3442" s="54">
        <f ca="1">VLOOKUP(CONCATENATE($F3442," ",$G3442),AllocFactorMatrix,(AC$4+1),FALSE)*$E3447</f>
        <v>272.27417133164516</v>
      </c>
      <c r="AD3442" s="54">
        <f ca="1">VLOOKUP(CONCATENATE($F3442," ",$G3442),AllocFactorMatrix,(AD$4+1),FALSE)*$E3447</f>
        <v>58.693581800410854</v>
      </c>
    </row>
    <row r="3443" spans="1:30" s="51" customFormat="1" hidden="1" outlineLevel="1">
      <c r="A3443" s="56"/>
      <c r="B3443" s="111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1415532.1094094308</v>
      </c>
      <c r="I3443" s="54">
        <f ca="1">VLOOKUP(CONCATENATE($F3443," ",$G3443),AllocFactorMatrix,(I$4+1),FALSE)*$E3447</f>
        <v>946060.48190930043</v>
      </c>
      <c r="J3443" s="54">
        <f ca="1">VLOOKUP(CONCATENATE($F3443," ",$G3443),AllocFactorMatrix,(J$4+1),FALSE)*$E3447</f>
        <v>44594.821391370271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5004.3724562067628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121416.59771655769</v>
      </c>
      <c r="P3443" s="54">
        <f ca="1">VLOOKUP(CONCATENATE($F3443," ",$G3443),AllocFactorMatrix,(P$4+1),FALSE)*$E3447</f>
        <v>22613.849495319497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144030.44721187718</v>
      </c>
      <c r="T3443" s="54">
        <f ca="1">VLOOKUP(CONCATENATE($F3443," ",$G3443),AllocFactorMatrix,(T$4+1),FALSE)*$E3447</f>
        <v>4328.4268852338764</v>
      </c>
      <c r="U3443" s="54">
        <f ca="1">VLOOKUP(CONCATENATE($F3443," ",$G3443),AllocFactorMatrix,(U$4+1),FALSE)*$E3447</f>
        <v>69807.73109491801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74136.157980151882</v>
      </c>
      <c r="Y3443" s="54">
        <f ca="1">VLOOKUP(CONCATENATE($F3443," ",$G3443),AllocFactorMatrix,(Y$4+1),FALSE)*$E3447</f>
        <v>36612.683985965457</v>
      </c>
      <c r="Z3443" s="54">
        <f ca="1">VLOOKUP(CONCATENATE($F3443," ",$G3443),AllocFactorMatrix,(Z$4+1),FALSE)*$E3447</f>
        <v>610.84288970273769</v>
      </c>
      <c r="AA3443" s="54">
        <f t="shared" ca="1" si="1738"/>
        <v>37223.526875668198</v>
      </c>
      <c r="AB3443" s="54">
        <f ca="1">VLOOKUP(CONCATENATE($F3443," ",$G3443),AllocFactorMatrix,(AB$4+1),FALSE)*$E3447</f>
        <v>494.88509215672207</v>
      </c>
      <c r="AC3443" s="54">
        <f ca="1">VLOOKUP(CONCATENATE($F3443," ",$G3443),AllocFactorMatrix,(AC$4+1),FALSE)*$E3447</f>
        <v>1695.4075715540646</v>
      </c>
      <c r="AD3443" s="54">
        <f ca="1">VLOOKUP(CONCATENATE($F3443," ",$G3443),AllocFactorMatrix,(AD$4+1),FALSE)*$E3447</f>
        <v>365.47551499049911</v>
      </c>
    </row>
    <row r="3444" spans="1:30" s="51" customFormat="1" hidden="1" outlineLevel="1">
      <c r="A3444" s="56"/>
      <c r="B3444" s="111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728411.99740199454</v>
      </c>
      <c r="I3444" s="54">
        <f ca="1">VLOOKUP(CONCATENATE($F3444," ",$G3444),AllocFactorMatrix,(I$4+1),FALSE)*$E3447</f>
        <v>544634.70782309282</v>
      </c>
      <c r="J3444" s="54">
        <f ca="1">VLOOKUP(CONCATENATE($F3444," ",$G3444),AllocFactorMatrix,(J$4+1),FALSE)*$E3447</f>
        <v>26257.012844335844</v>
      </c>
      <c r="K3444" s="54">
        <f ca="1">VLOOKUP(CONCATENATE($F3444," ",$G3444),AllocFactorMatrix,(K$4+1),FALSE)*$E3447</f>
        <v>79228.350031362541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79228.350031362541</v>
      </c>
      <c r="O3444" s="54">
        <f ca="1">VLOOKUP(CONCATENATE($F3444," ",$G3444),AllocFactorMatrix,(O$4+1),FALSE)*$E3447</f>
        <v>50484.613015581795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50484.613015581795</v>
      </c>
      <c r="T3444" s="54">
        <f ca="1">VLOOKUP(CONCATENATE($F3444," ",$G3444),AllocFactorMatrix,(T$4+1),FALSE)*$E3447</f>
        <v>1364.9980259674549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1364.9980259674549</v>
      </c>
      <c r="Y3444" s="54">
        <f ca="1">VLOOKUP(CONCATENATE($F3444," ",$G3444),AllocFactorMatrix,(Y$4+1),FALSE)*$E3447</f>
        <v>18620.951292172365</v>
      </c>
      <c r="Z3444" s="54">
        <f ca="1">VLOOKUP(CONCATENATE($F3444," ",$G3444),AllocFactorMatrix,(Z$4+1),FALSE)*$E3447</f>
        <v>0</v>
      </c>
      <c r="AA3444" s="54">
        <f t="shared" ca="1" si="1738"/>
        <v>18620.951292172365</v>
      </c>
      <c r="AB3444" s="54">
        <f ca="1">VLOOKUP(CONCATENATE($F3444," ",$G3444),AllocFactorMatrix,(AB$4+1),FALSE)*$E3447</f>
        <v>193.23021057252532</v>
      </c>
      <c r="AC3444" s="54">
        <f ca="1">VLOOKUP(CONCATENATE($F3444," ",$G3444),AllocFactorMatrix,(AC$4+1),FALSE)*$E3447</f>
        <v>6560.9088420548242</v>
      </c>
      <c r="AD3444" s="54">
        <f ca="1">VLOOKUP(CONCATENATE($F3444," ",$G3444),AllocFactorMatrix,(AD$4+1),FALSE)*$E3447</f>
        <v>1067.2253168544091</v>
      </c>
    </row>
    <row r="3445" spans="1:30" s="51" customFormat="1" hidden="1" outlineLevel="1">
      <c r="A3445" s="56"/>
      <c r="B3445" s="111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22389.112853157432</v>
      </c>
      <c r="I3445" s="54">
        <f ca="1">VLOOKUP(CONCATENATE($F3445," ",$G3445),AllocFactorMatrix,(I$4+1),FALSE)*$E3447</f>
        <v>8401.0016354139807</v>
      </c>
      <c r="J3445" s="54">
        <f ca="1">VLOOKUP(CONCATENATE($F3445," ",$G3445),AllocFactorMatrix,(J$4+1),FALSE)*$E3447</f>
        <v>544.43919152292221</v>
      </c>
      <c r="K3445" s="54">
        <f ca="1">VLOOKUP(CONCATENATE($F3445," ",$G3445),AllocFactorMatrix,(K$4+1),FALSE)*$E3447</f>
        <v>1826.6525067990451</v>
      </c>
      <c r="L3445" s="54">
        <f ca="1">VLOOKUP(CONCATENATE($F3445," ",$G3445),AllocFactorMatrix,(L$4+1),FALSE)*$E3447</f>
        <v>58.055163593619774</v>
      </c>
      <c r="M3445" s="54">
        <f ca="1">VLOOKUP(CONCATENATE($F3445," ",$G3445),AllocFactorMatrix,(M$4+1),FALSE)*$E3447</f>
        <v>5.3520074062796175</v>
      </c>
      <c r="N3445" s="54">
        <f t="shared" ca="1" si="1737"/>
        <v>1890.0596777989444</v>
      </c>
      <c r="O3445" s="54">
        <f ca="1">VLOOKUP(CONCATENATE($F3445," ",$G3445),AllocFactorMatrix,(O$4+1),FALSE)*$E3447</f>
        <v>1665.3845782038861</v>
      </c>
      <c r="P3445" s="54">
        <f ca="1">VLOOKUP(CONCATENATE($F3445," ",$G3445),AllocFactorMatrix,(P$4+1),FALSE)*$E3447</f>
        <v>308.7302560254829</v>
      </c>
      <c r="Q3445" s="54">
        <f ca="1">VLOOKUP(CONCATENATE($F3445," ",$G3445),AllocFactorMatrix,(Q$4+1),FALSE)*$E3447</f>
        <v>140.27912610092096</v>
      </c>
      <c r="R3445" s="54">
        <f ca="1">VLOOKUP(CONCATENATE($F3445," ",$G3445),AllocFactorMatrix,(R$4+1),FALSE)*$E3447</f>
        <v>6.4997124140456366</v>
      </c>
      <c r="S3445" s="54">
        <f t="shared" ca="1" si="1739"/>
        <v>2120.8936727443356</v>
      </c>
      <c r="T3445" s="54">
        <f ca="1">VLOOKUP(CONCATENATE($F3445," ",$G3445),AllocFactorMatrix,(T$4+1),FALSE)*$E3447</f>
        <v>63.820692934232731</v>
      </c>
      <c r="U3445" s="54">
        <f ca="1">VLOOKUP(CONCATENATE($F3445," ",$G3445),AllocFactorMatrix,(U$4+1),FALSE)*$E3447</f>
        <v>1120.5957594461597</v>
      </c>
      <c r="V3445" s="54">
        <f ca="1">VLOOKUP(CONCATENATE($F3445," ",$G3445),AllocFactorMatrix,(V$4+1),FALSE)*$E3447</f>
        <v>6362.2774744602384</v>
      </c>
      <c r="W3445" s="54">
        <f ca="1">VLOOKUP(CONCATENATE($F3445," ",$G3445),AllocFactorMatrix,(W$4+1),FALSE)*$E3447</f>
        <v>1207.072943863546</v>
      </c>
      <c r="X3445" s="54">
        <f t="shared" ca="1" si="1740"/>
        <v>8753.7668707041776</v>
      </c>
      <c r="Y3445" s="54">
        <f ca="1">VLOOKUP(CONCATENATE($F3445," ",$G3445),AllocFactorMatrix,(Y$4+1),FALSE)*$E3447</f>
        <v>451.20288270480967</v>
      </c>
      <c r="Z3445" s="54">
        <f ca="1">VLOOKUP(CONCATENATE($F3445," ",$G3445),AllocFactorMatrix,(Z$4+1),FALSE)*$E3447</f>
        <v>7.3448636433378223</v>
      </c>
      <c r="AA3445" s="54">
        <f t="shared" ca="1" si="1738"/>
        <v>458.54774634814748</v>
      </c>
      <c r="AB3445" s="54">
        <f ca="1">VLOOKUP(CONCATENATE($F3445," ",$G3445),AllocFactorMatrix,(AB$4+1),FALSE)*$E3447</f>
        <v>8.1926045704818407</v>
      </c>
      <c r="AC3445" s="54">
        <f ca="1">VLOOKUP(CONCATENATE($F3445," ",$G3445),AllocFactorMatrix,(AC$4+1),FALSE)*$E3447</f>
        <v>177.15410327343338</v>
      </c>
      <c r="AD3445" s="54">
        <f ca="1">VLOOKUP(CONCATENATE($F3445," ",$G3445),AllocFactorMatrix,(AD$4+1),FALSE)*$E3447</f>
        <v>35.057350781005887</v>
      </c>
    </row>
    <row r="3446" spans="1:30" s="51" customFormat="1" hidden="1" outlineLevel="1">
      <c r="A3446" s="56"/>
      <c r="B3446" s="111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350647.3243481692</v>
      </c>
      <c r="I3446" s="54">
        <f ca="1">VLOOKUP(CONCATENATE($F3446," ",$G3446),AllocFactorMatrix,(I$4+1),FALSE)*$E3447</f>
        <v>163976.24301829812</v>
      </c>
      <c r="J3446" s="54">
        <f ca="1">VLOOKUP(CONCATENATE($F3446," ",$G3446),AllocFactorMatrix,(J$4+1),FALSE)*$E3447</f>
        <v>42959.060710706304</v>
      </c>
      <c r="K3446" s="54">
        <f ca="1">VLOOKUP(CONCATENATE($F3446," ",$G3446),AllocFactorMatrix,(K$4+1),FALSE)*$E3447</f>
        <v>12194.845991021941</v>
      </c>
      <c r="L3446" s="54">
        <f ca="1">VLOOKUP(CONCATENATE($F3446," ",$G3446),AllocFactorMatrix,(L$4+1),FALSE)*$E3447</f>
        <v>3936.4288569150417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16770.236525829525</v>
      </c>
      <c r="O3446" s="54">
        <f ca="1">VLOOKUP(CONCATENATE($F3446," ",$G3446),AllocFactorMatrix,(O$4+1),FALSE)*$E3447</f>
        <v>3460.7196591391366</v>
      </c>
      <c r="P3446" s="54">
        <f ca="1">VLOOKUP(CONCATENATE($F3446," ",$G3446),AllocFactorMatrix,(P$4+1),FALSE)*$E3447</f>
        <v>1024.7620798247322</v>
      </c>
      <c r="Q3446" s="54">
        <f ca="1">VLOOKUP(CONCATENATE($F3446," ",$G3446),AllocFactorMatrix,(Q$4+1),FALSE)*$E3447</f>
        <v>2226.026059438153</v>
      </c>
      <c r="R3446" s="54">
        <f ca="1">VLOOKUP(CONCATENATE($F3446," ",$G3446),AllocFactorMatrix,(R$4+1),FALSE)*$E3447</f>
        <v>391.16607705574762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23.818954516151859</v>
      </c>
      <c r="U3446" s="54">
        <f ca="1">VLOOKUP(CONCATENATE($F3446," ",$G3446),AllocFactorMatrix,(U$4+1),FALSE)*$E3447</f>
        <v>607.96988776044441</v>
      </c>
      <c r="V3446" s="54">
        <f ca="1">VLOOKUP(CONCATENATE($F3446," ",$G3446),AllocFactorMatrix,(V$4+1),FALSE)*$E3447</f>
        <v>3273.6085673287516</v>
      </c>
      <c r="W3446" s="54">
        <f ca="1">VLOOKUP(CONCATENATE($F3446," ",$G3446),AllocFactorMatrix,(W$4+1),FALSE)*$E3447</f>
        <v>586.7555994589892</v>
      </c>
      <c r="X3446" s="54">
        <f t="shared" ca="1" si="1740"/>
        <v>4492.1530090643373</v>
      </c>
      <c r="Y3446" s="54">
        <f ca="1">VLOOKUP(CONCATENATE($F3446," ",$G3446),AllocFactorMatrix,(Y$4+1),FALSE)*$E3447</f>
        <v>958.01492635376326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975.38171151586539</v>
      </c>
      <c r="AB3446" s="54">
        <f ca="1">VLOOKUP(CONCATENATE($F3446," ",$G3446),AllocFactorMatrix,(AB$4+1),FALSE)*$E3447</f>
        <v>17.983495206081187</v>
      </c>
      <c r="AC3446" s="54">
        <f ca="1">VLOOKUP(CONCATENATE($F3446," ",$G3446),AllocFactorMatrix,(AC$4+1),FALSE)*$E3447</f>
        <v>101878.66594139085</v>
      </c>
      <c r="AD3446" s="54">
        <f ca="1">VLOOKUP(CONCATENATE($F3446," ",$G3446),AllocFactorMatrix,(AD$4+1),FALSE)*$E3447</f>
        <v>12474.92606070036</v>
      </c>
    </row>
    <row r="3447" spans="1:30" s="51" customFormat="1" collapsed="1">
      <c r="A3447" s="56"/>
      <c r="B3447" s="111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6879634.0000000019</v>
      </c>
      <c r="I3447" s="54">
        <f ca="1">VLOOKUP(CONCATENATE($F3447," ",$G3447),AllocFactorMatrix,(I$4+1),FALSE)*$E3447</f>
        <v>3810278.025279962</v>
      </c>
      <c r="J3447" s="54">
        <f ca="1">VLOOKUP(CONCATENATE($F3447," ",$G3447),AllocFactorMatrix,(J$4+1),FALSE)*$E3447</f>
        <v>220323.30186343839</v>
      </c>
      <c r="K3447" s="54">
        <f ca="1">VLOOKUP(CONCATENATE($F3447," ",$G3447),AllocFactorMatrix,(K$4+1),FALSE)*$E3447</f>
        <v>643149.81144791667</v>
      </c>
      <c r="L3447" s="54">
        <f ca="1">VLOOKUP(CONCATENATE($F3447," ",$G3447),AllocFactorMatrix,(L$4+1),FALSE)*$E3447</f>
        <v>21195.392276969724</v>
      </c>
      <c r="M3447" s="54">
        <f ca="1">VLOOKUP(CONCATENATE($F3447," ",$G3447),AllocFactorMatrix,(M$4+1),FALSE)*$E3447</f>
        <v>1813.1289350540053</v>
      </c>
      <c r="N3447" s="54">
        <f t="shared" ca="1" si="1737"/>
        <v>666158.33265994047</v>
      </c>
      <c r="O3447" s="54">
        <f ca="1">VLOOKUP(CONCATENATE($F3447," ",$G3447),AllocFactorMatrix,(O$4+1),FALSE)*$E3447</f>
        <v>471825.11343387433</v>
      </c>
      <c r="P3447" s="54">
        <f ca="1">VLOOKUP(CONCATENATE($F3447," ",$G3447),AllocFactorMatrix,(P$4+1),FALSE)*$E3447</f>
        <v>78868.18700820845</v>
      </c>
      <c r="Q3447" s="54">
        <f ca="1">VLOOKUP(CONCATENATE($F3447," ",$G3447),AllocFactorMatrix,(Q$4+1),FALSE)*$E3447</f>
        <v>27714.146132918613</v>
      </c>
      <c r="R3447" s="54">
        <f ca="1">VLOOKUP(CONCATENATE($F3447," ",$G3447),AllocFactorMatrix,(R$4+1),FALSE)*$E3447</f>
        <v>1438.4259455423244</v>
      </c>
      <c r="S3447" s="54">
        <f t="shared" ca="1" si="1739"/>
        <v>579845.87252054375</v>
      </c>
      <c r="T3447" s="54">
        <f ca="1">VLOOKUP(CONCATENATE($F3447," ",$G3447),AllocFactorMatrix,(T$4+1),FALSE)*$E3447</f>
        <v>16078.822253451179</v>
      </c>
      <c r="U3447" s="54">
        <f ca="1">VLOOKUP(CONCATENATE($F3447," ",$G3447),AllocFactorMatrix,(U$4+1),FALSE)*$E3447</f>
        <v>240061.34117436587</v>
      </c>
      <c r="V3447" s="54">
        <f ca="1">VLOOKUP(CONCATENATE($F3447," ",$G3447),AllocFactorMatrix,(V$4+1),FALSE)*$E3447</f>
        <v>919448.18142995168</v>
      </c>
      <c r="W3447" s="54">
        <f ca="1">VLOOKUP(CONCATENATE($F3447," ",$G3447),AllocFactorMatrix,(W$4+1),FALSE)*$E3447</f>
        <v>151762.47093522814</v>
      </c>
      <c r="X3447" s="54">
        <f t="shared" ca="1" si="1740"/>
        <v>1327350.8157929967</v>
      </c>
      <c r="Y3447" s="54">
        <f ca="1">VLOOKUP(CONCATENATE($F3447," ",$G3447),AllocFactorMatrix,(Y$4+1),FALSE)*$E3447</f>
        <v>147052.70073835636</v>
      </c>
      <c r="Z3447" s="54">
        <f ca="1">VLOOKUP(CONCATENATE($F3447," ",$G3447),AllocFactorMatrix,(Z$4+1),FALSE)*$E3447</f>
        <v>2149.4076598838651</v>
      </c>
      <c r="AA3447" s="54">
        <f t="shared" ca="1" si="1738"/>
        <v>149202.10839824023</v>
      </c>
      <c r="AB3447" s="54">
        <f ca="1">VLOOKUP(CONCATENATE($F3447," ",$G3447),AllocFactorMatrix,(AB$4+1),FALSE)*$E3447</f>
        <v>1889.7550301472675</v>
      </c>
      <c r="AC3447" s="54">
        <f ca="1">VLOOKUP(CONCATENATE($F3447," ",$G3447),AllocFactorMatrix,(AC$4+1),FALSE)*$E3447</f>
        <v>110584.41062960483</v>
      </c>
      <c r="AD3447" s="54">
        <f ca="1">VLOOKUP(CONCATENATE($F3447," ",$G3447),AllocFactorMatrix,(AD$4+1),FALSE)*$E3447</f>
        <v>14001.377825126687</v>
      </c>
    </row>
    <row r="3448" spans="1:30" s="51" customFormat="1" hidden="1" outlineLevel="1">
      <c r="A3448" s="56"/>
      <c r="B3448" s="111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-1747624.4272822244</v>
      </c>
      <c r="I3448" s="58">
        <f t="shared" ca="1" si="1741"/>
        <v>-3250842.7497842712</v>
      </c>
      <c r="J3448" s="58">
        <f t="shared" ca="1" si="1741"/>
        <v>226278.38081173177</v>
      </c>
      <c r="K3448" s="58">
        <f t="shared" ca="1" si="1741"/>
        <v>492561.62234307348</v>
      </c>
      <c r="L3448" s="58">
        <f t="shared" ca="1" si="1741"/>
        <v>11277.730758513109</v>
      </c>
      <c r="M3448" s="58">
        <f t="shared" ca="1" si="1741"/>
        <v>3861.6683924133426</v>
      </c>
      <c r="N3448" s="58">
        <f t="shared" ca="1" si="1741"/>
        <v>507701.02149399969</v>
      </c>
      <c r="O3448" s="58">
        <f t="shared" ca="1" si="1741"/>
        <v>367940.59370356402</v>
      </c>
      <c r="P3448" s="58">
        <f t="shared" ca="1" si="1741"/>
        <v>88496.420945603488</v>
      </c>
      <c r="Q3448" s="58">
        <f t="shared" ca="1" si="1741"/>
        <v>27100.377324617413</v>
      </c>
      <c r="R3448" s="58">
        <f t="shared" ca="1" si="1741"/>
        <v>810.04405702223755</v>
      </c>
      <c r="S3448" s="58">
        <f t="shared" ca="1" si="1741"/>
        <v>484347.43603080779</v>
      </c>
      <c r="T3448" s="58">
        <f t="shared" ca="1" si="1741"/>
        <v>-5935.7712963670292</v>
      </c>
      <c r="U3448" s="58">
        <f t="shared" ca="1" si="1741"/>
        <v>39879.414851941154</v>
      </c>
      <c r="V3448" s="58">
        <f t="shared" ca="1" si="1741"/>
        <v>306531.37741867243</v>
      </c>
      <c r="W3448" s="58">
        <f t="shared" ca="1" si="1741"/>
        <v>-103468.35557393638</v>
      </c>
      <c r="X3448" s="58">
        <f t="shared" ca="1" si="1741"/>
        <v>237006.66540031211</v>
      </c>
      <c r="Y3448" s="58">
        <f t="shared" ca="1" si="1741"/>
        <v>45208.131818753143</v>
      </c>
      <c r="Z3448" s="58">
        <f t="shared" ca="1" si="1741"/>
        <v>-243.83387820389009</v>
      </c>
      <c r="AA3448" s="58">
        <f t="shared" ca="1" si="1741"/>
        <v>44964.29794054931</v>
      </c>
      <c r="AB3448" s="58">
        <f t="shared" ca="1" si="1741"/>
        <v>2920.5208246553757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1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-197007.46205212362</v>
      </c>
      <c r="I3449" s="58">
        <f t="shared" ca="1" si="1742"/>
        <v>-1191001.3952889335</v>
      </c>
      <c r="J3449" s="58">
        <f t="shared" ca="1" si="1742"/>
        <v>117657.87732055128</v>
      </c>
      <c r="K3449" s="58">
        <f t="shared" ca="1" si="1742"/>
        <v>278359.79294643766</v>
      </c>
      <c r="L3449" s="58">
        <f t="shared" ca="1" si="1742"/>
        <v>6760.1486165923016</v>
      </c>
      <c r="M3449" s="58">
        <f t="shared" ca="1" si="1742"/>
        <v>4850.4934623707068</v>
      </c>
      <c r="N3449" s="58">
        <f t="shared" ca="1" si="1742"/>
        <v>289970.43502540042</v>
      </c>
      <c r="O3449" s="58">
        <f t="shared" ca="1" si="1742"/>
        <v>208863.5412937912</v>
      </c>
      <c r="P3449" s="58">
        <f t="shared" ca="1" si="1742"/>
        <v>47736.656228347318</v>
      </c>
      <c r="Q3449" s="58">
        <f t="shared" ca="1" si="1742"/>
        <v>15587.912010774782</v>
      </c>
      <c r="R3449" s="58">
        <f t="shared" ca="1" si="1742"/>
        <v>525.79151933442756</v>
      </c>
      <c r="S3449" s="58">
        <f t="shared" ca="1" si="1742"/>
        <v>272713.90105224756</v>
      </c>
      <c r="T3449" s="58">
        <f t="shared" ca="1" si="1742"/>
        <v>-1297.1916973421999</v>
      </c>
      <c r="U3449" s="58">
        <f t="shared" ca="1" si="1742"/>
        <v>41518.625573763296</v>
      </c>
      <c r="V3449" s="58">
        <f t="shared" ca="1" si="1742"/>
        <v>263766.94860407244</v>
      </c>
      <c r="W3449" s="58">
        <f t="shared" ca="1" si="1742"/>
        <v>-25181.472022457347</v>
      </c>
      <c r="X3449" s="58">
        <f t="shared" ca="1" si="1742"/>
        <v>278806.91045803652</v>
      </c>
      <c r="Y3449" s="58">
        <f t="shared" ca="1" si="1742"/>
        <v>33245.323498558675</v>
      </c>
      <c r="Z3449" s="58">
        <f t="shared" ca="1" si="1742"/>
        <v>97.937341345268351</v>
      </c>
      <c r="AA3449" s="58">
        <f t="shared" ca="1" si="1742"/>
        <v>33343.260839903931</v>
      </c>
      <c r="AB3449" s="58">
        <f t="shared" ca="1" si="1742"/>
        <v>1501.548540672994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1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-35675.760840481962</v>
      </c>
      <c r="I3450" s="58">
        <f t="shared" ca="1" si="1743"/>
        <v>-253282.67893141008</v>
      </c>
      <c r="J3450" s="58">
        <f t="shared" ca="1" si="1743"/>
        <v>23481.909985692797</v>
      </c>
      <c r="K3450" s="58">
        <f t="shared" ca="1" si="1743"/>
        <v>54826.046924529321</v>
      </c>
      <c r="L3450" s="58">
        <f t="shared" ca="1" si="1743"/>
        <v>1292.2210737931175</v>
      </c>
      <c r="M3450" s="58">
        <f t="shared" ca="1" si="1743"/>
        <v>1544.8389577351541</v>
      </c>
      <c r="N3450" s="58">
        <f t="shared" ca="1" si="1743"/>
        <v>57663.106956057571</v>
      </c>
      <c r="O3450" s="58">
        <f t="shared" ca="1" si="1743"/>
        <v>40898.673343197544</v>
      </c>
      <c r="P3450" s="58">
        <f t="shared" ca="1" si="1743"/>
        <v>9343.0985969635058</v>
      </c>
      <c r="Q3450" s="58">
        <f t="shared" ca="1" si="1743"/>
        <v>3978.5187334873499</v>
      </c>
      <c r="R3450" s="58">
        <f t="shared" ca="1" si="1743"/>
        <v>0</v>
      </c>
      <c r="S3450" s="58">
        <f t="shared" ca="1" si="1743"/>
        <v>54220.290673648422</v>
      </c>
      <c r="T3450" s="58">
        <f t="shared" ca="1" si="1743"/>
        <v>-288.59777717263842</v>
      </c>
      <c r="U3450" s="58">
        <f t="shared" ca="1" si="1743"/>
        <v>7815.252334638355</v>
      </c>
      <c r="V3450" s="58">
        <f t="shared" ca="1" si="1743"/>
        <v>66185.718615173479</v>
      </c>
      <c r="W3450" s="58">
        <f t="shared" ca="1" si="1743"/>
        <v>0</v>
      </c>
      <c r="X3450" s="58">
        <f t="shared" ca="1" si="1743"/>
        <v>73712.373172639171</v>
      </c>
      <c r="Y3450" s="58">
        <f t="shared" ca="1" si="1743"/>
        <v>6263.5326410616153</v>
      </c>
      <c r="Z3450" s="58">
        <f t="shared" ca="1" si="1743"/>
        <v>14.900552541514188</v>
      </c>
      <c r="AA3450" s="58">
        <f t="shared" ca="1" si="1743"/>
        <v>6278.4331936031276</v>
      </c>
      <c r="AB3450" s="58">
        <f t="shared" ca="1" si="1743"/>
        <v>299.50387038278154</v>
      </c>
      <c r="AC3450" s="58">
        <f t="shared" ca="1" si="1743"/>
        <v>1587.61611664322</v>
      </c>
      <c r="AD3450" s="58">
        <f t="shared" ca="1" si="1743"/>
        <v>363.68412226088134</v>
      </c>
    </row>
    <row r="3451" spans="1:30" s="51" customFormat="1" hidden="1" outlineLevel="1">
      <c r="A3451" s="56"/>
      <c r="B3451" s="111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-164038.69873127248</v>
      </c>
      <c r="I3451" s="58">
        <f t="shared" ca="1" si="1744"/>
        <v>-1384209.4279279427</v>
      </c>
      <c r="J3451" s="58">
        <f t="shared" ca="1" si="1744"/>
        <v>183647.63626616137</v>
      </c>
      <c r="K3451" s="58">
        <f t="shared" ca="1" si="1744"/>
        <v>452940.08436335833</v>
      </c>
      <c r="L3451" s="58">
        <f t="shared" ca="1" si="1744"/>
        <v>11305.936078767976</v>
      </c>
      <c r="M3451" s="58">
        <f t="shared" ca="1" si="1744"/>
        <v>0</v>
      </c>
      <c r="N3451" s="58">
        <f t="shared" ca="1" si="1744"/>
        <v>464246.02044212644</v>
      </c>
      <c r="O3451" s="58">
        <f t="shared" ca="1" si="1744"/>
        <v>335691.10586329631</v>
      </c>
      <c r="P3451" s="58">
        <f t="shared" ca="1" si="1744"/>
        <v>74881.14122788333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410572.24709117971</v>
      </c>
      <c r="T3451" s="58">
        <f t="shared" ca="1" si="1744"/>
        <v>-106.25228904705546</v>
      </c>
      <c r="U3451" s="58">
        <f t="shared" ca="1" si="1744"/>
        <v>85107.405485517113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85001.153196469822</v>
      </c>
      <c r="Y3451" s="58">
        <f t="shared" ca="1" si="1744"/>
        <v>59382.167569509198</v>
      </c>
      <c r="Z3451" s="58">
        <f t="shared" ca="1" si="1744"/>
        <v>373.56288905618123</v>
      </c>
      <c r="AA3451" s="58">
        <f t="shared" ca="1" si="1744"/>
        <v>59755.73045856542</v>
      </c>
      <c r="AB3451" s="58">
        <f t="shared" ca="1" si="1744"/>
        <v>2307.4850543146053</v>
      </c>
      <c r="AC3451" s="58">
        <f t="shared" ca="1" si="1744"/>
        <v>11924.817168272311</v>
      </c>
      <c r="AD3451" s="58">
        <f t="shared" ca="1" si="1744"/>
        <v>2715.6395195792838</v>
      </c>
    </row>
    <row r="3452" spans="1:30" s="51" customFormat="1" hidden="1" outlineLevel="1">
      <c r="A3452" s="56"/>
      <c r="B3452" s="111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-294743.98486447195</v>
      </c>
      <c r="I3452" s="58">
        <f t="shared" ca="1" si="1745"/>
        <v>-828526.82530790009</v>
      </c>
      <c r="J3452" s="58">
        <f t="shared" ca="1" si="1745"/>
        <v>104803.88968287046</v>
      </c>
      <c r="K3452" s="58">
        <f t="shared" ca="1" si="1745"/>
        <v>212909.5504434199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212909.5504434199</v>
      </c>
      <c r="O3452" s="58">
        <f t="shared" ca="1" si="1745"/>
        <v>134058.81955515704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134058.81955515704</v>
      </c>
      <c r="T3452" s="58">
        <f t="shared" ca="1" si="1745"/>
        <v>-136.7515102192167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-136.7515102192167</v>
      </c>
      <c r="Y3452" s="58">
        <f t="shared" ca="1" si="1745"/>
        <v>28428.949597384293</v>
      </c>
      <c r="Z3452" s="58">
        <f t="shared" ca="1" si="1745"/>
        <v>0</v>
      </c>
      <c r="AA3452" s="58">
        <f t="shared" ca="1" si="1745"/>
        <v>28428.949597384293</v>
      </c>
      <c r="AB3452" s="58">
        <f t="shared" ca="1" si="1745"/>
        <v>875.60370808756716</v>
      </c>
      <c r="AC3452" s="58">
        <f t="shared" ca="1" si="1745"/>
        <v>45087.274132561004</v>
      </c>
      <c r="AD3452" s="58">
        <f t="shared" ca="1" si="1745"/>
        <v>7755.5048341683678</v>
      </c>
    </row>
    <row r="3453" spans="1:30" s="51" customFormat="1" hidden="1" outlineLevel="1">
      <c r="A3453" s="56"/>
      <c r="B3453" s="111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461952.46641417855</v>
      </c>
      <c r="I3453" s="58">
        <f t="shared" ca="1" si="1746"/>
        <v>58170.813520599506</v>
      </c>
      <c r="J3453" s="58">
        <f t="shared" ca="1" si="1746"/>
        <v>26497.10087302922</v>
      </c>
      <c r="K3453" s="58">
        <f t="shared" ca="1" si="1746"/>
        <v>69933.792734068833</v>
      </c>
      <c r="L3453" s="58">
        <f t="shared" ca="1" si="1746"/>
        <v>1744.3753877636407</v>
      </c>
      <c r="M3453" s="58">
        <f t="shared" ca="1" si="1746"/>
        <v>-1007.8921036990766</v>
      </c>
      <c r="N3453" s="58">
        <f t="shared" ca="1" si="1746"/>
        <v>70670.276018132092</v>
      </c>
      <c r="O3453" s="58">
        <f t="shared" ca="1" si="1746"/>
        <v>64171.825299505246</v>
      </c>
      <c r="P3453" s="58">
        <f t="shared" ca="1" si="1746"/>
        <v>13442.526759151464</v>
      </c>
      <c r="Q3453" s="58">
        <f t="shared" ca="1" si="1746"/>
        <v>5074.7019928891259</v>
      </c>
      <c r="R3453" s="58">
        <f t="shared" ca="1" si="1746"/>
        <v>195.96717079967968</v>
      </c>
      <c r="S3453" s="58">
        <f t="shared" ca="1" si="1746"/>
        <v>82885.021222345385</v>
      </c>
      <c r="T3453" s="58">
        <f t="shared" ca="1" si="1746"/>
        <v>1077.67895662257</v>
      </c>
      <c r="U3453" s="58">
        <f t="shared" ca="1" si="1746"/>
        <v>27409.271507472513</v>
      </c>
      <c r="V3453" s="58">
        <f t="shared" ca="1" si="1746"/>
        <v>150422.79934331495</v>
      </c>
      <c r="W3453" s="58">
        <f t="shared" ca="1" si="1746"/>
        <v>15513.747929058201</v>
      </c>
      <c r="X3453" s="58">
        <f t="shared" ca="1" si="1746"/>
        <v>194423.49773646801</v>
      </c>
      <c r="Y3453" s="58">
        <f t="shared" ca="1" si="1746"/>
        <v>13110.883354215666</v>
      </c>
      <c r="Z3453" s="58">
        <f t="shared" ca="1" si="1746"/>
        <v>152.14316067691237</v>
      </c>
      <c r="AA3453" s="58">
        <f t="shared" ca="1" si="1746"/>
        <v>13263.026514892485</v>
      </c>
      <c r="AB3453" s="58">
        <f t="shared" ca="1" si="1746"/>
        <v>425.06687310859218</v>
      </c>
      <c r="AC3453" s="58">
        <f t="shared" ca="1" si="1746"/>
        <v>13124.46788453171</v>
      </c>
      <c r="AD3453" s="58">
        <f t="shared" ca="1" si="1746"/>
        <v>2493.1957710735896</v>
      </c>
    </row>
    <row r="3454" spans="1:30" s="51" customFormat="1" hidden="1" outlineLevel="1">
      <c r="A3454" s="56"/>
      <c r="B3454" s="111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667640.68778840557</v>
      </c>
      <c r="I3454" s="58">
        <f t="shared" ca="1" si="1747"/>
        <v>-320209.83701379772</v>
      </c>
      <c r="J3454" s="58">
        <f t="shared" ca="1" si="1747"/>
        <v>162018.39690048556</v>
      </c>
      <c r="K3454" s="58">
        <f t="shared" ca="1" si="1747"/>
        <v>29991.318073366412</v>
      </c>
      <c r="L3454" s="58">
        <f t="shared" ca="1" si="1747"/>
        <v>8557.3171653509289</v>
      </c>
      <c r="M3454" s="58">
        <f t="shared" ca="1" si="1747"/>
        <v>6643.3702538925609</v>
      </c>
      <c r="N3454" s="58">
        <f t="shared" ca="1" si="1747"/>
        <v>45192.005492609896</v>
      </c>
      <c r="O3454" s="58">
        <f t="shared" ca="1" si="1747"/>
        <v>9006.9817524832797</v>
      </c>
      <c r="P3454" s="58">
        <f t="shared" ca="1" si="1747"/>
        <v>3286.524434620942</v>
      </c>
      <c r="Q3454" s="58">
        <f t="shared" ca="1" si="1747"/>
        <v>5401.4857220147469</v>
      </c>
      <c r="R3454" s="58">
        <f t="shared" ca="1" si="1747"/>
        <v>740.00311995708807</v>
      </c>
      <c r="S3454" s="58">
        <f t="shared" ca="1" si="1747"/>
        <v>18434.995029076046</v>
      </c>
      <c r="T3454" s="58">
        <f t="shared" ca="1" si="1747"/>
        <v>-3.888787912382881</v>
      </c>
      <c r="U3454" s="58">
        <f t="shared" ca="1" si="1747"/>
        <v>690.1155143516437</v>
      </c>
      <c r="V3454" s="58">
        <f t="shared" ca="1" si="1747"/>
        <v>4298.4657464681341</v>
      </c>
      <c r="W3454" s="58">
        <f t="shared" ca="1" si="1747"/>
        <v>-106.83054013768196</v>
      </c>
      <c r="X3454" s="58">
        <f t="shared" ca="1" si="1747"/>
        <v>4877.8619327697197</v>
      </c>
      <c r="Y3454" s="58">
        <f t="shared" ca="1" si="1747"/>
        <v>1408.6318179661057</v>
      </c>
      <c r="Z3454" s="58">
        <f t="shared" ca="1" si="1747"/>
        <v>9.2625499334509591</v>
      </c>
      <c r="AA3454" s="58">
        <f t="shared" ca="1" si="1747"/>
        <v>1417.8943678995593</v>
      </c>
      <c r="AB3454" s="58">
        <f t="shared" ca="1" si="1747"/>
        <v>77.588618535785685</v>
      </c>
      <c r="AC3454" s="58">
        <f t="shared" ca="1" si="1747"/>
        <v>663849.81753057032</v>
      </c>
      <c r="AD3454" s="58">
        <f t="shared" ca="1" si="1747"/>
        <v>91981.9649302545</v>
      </c>
    </row>
    <row r="3455" spans="1:30" s="51" customFormat="1" collapsed="1">
      <c r="A3455" s="56"/>
      <c r="B3455" s="111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-1309497.1795679852</v>
      </c>
      <c r="I3455" s="58">
        <f t="shared" ca="1" si="1748"/>
        <v>-7169902.1007336527</v>
      </c>
      <c r="J3455" s="58">
        <f t="shared" ca="1" si="1748"/>
        <v>844385.19184052222</v>
      </c>
      <c r="K3455" s="58">
        <f t="shared" ca="1" si="1748"/>
        <v>1591522.2078282493</v>
      </c>
      <c r="L3455" s="58">
        <f t="shared" ca="1" si="1748"/>
        <v>40937.729080780991</v>
      </c>
      <c r="M3455" s="58">
        <f t="shared" ca="1" si="1748"/>
        <v>15892.478962712683</v>
      </c>
      <c r="N3455" s="58">
        <f t="shared" ca="1" si="1748"/>
        <v>1648352.4158717436</v>
      </c>
      <c r="O3455" s="58">
        <f t="shared" ca="1" si="1748"/>
        <v>1160631.5408109962</v>
      </c>
      <c r="P3455" s="58">
        <f t="shared" ca="1" si="1748"/>
        <v>237186.36819257098</v>
      </c>
      <c r="Q3455" s="58">
        <f t="shared" ca="1" si="1748"/>
        <v>57142.995783783379</v>
      </c>
      <c r="R3455" s="58">
        <f t="shared" ca="1" si="1748"/>
        <v>2271.8058671134258</v>
      </c>
      <c r="S3455" s="58">
        <f t="shared" ca="1" si="1748"/>
        <v>1457232.7106544618</v>
      </c>
      <c r="T3455" s="58">
        <f t="shared" ca="1" si="1748"/>
        <v>-6690.774401437835</v>
      </c>
      <c r="U3455" s="58">
        <f t="shared" ca="1" si="1748"/>
        <v>202420.08526768442</v>
      </c>
      <c r="V3455" s="58">
        <f t="shared" ca="1" si="1748"/>
        <v>791205.30972770369</v>
      </c>
      <c r="W3455" s="58">
        <f t="shared" ca="1" si="1748"/>
        <v>-113242.91020747277</v>
      </c>
      <c r="X3455" s="58">
        <f t="shared" ca="1" si="1748"/>
        <v>873691.71038648253</v>
      </c>
      <c r="Y3455" s="58">
        <f t="shared" ca="1" si="1748"/>
        <v>187047.62029744789</v>
      </c>
      <c r="Z3455" s="58">
        <f t="shared" ca="1" si="1748"/>
        <v>403.97261534944369</v>
      </c>
      <c r="AA3455" s="58">
        <f t="shared" ca="1" si="1748"/>
        <v>187451.59291279825</v>
      </c>
      <c r="AB3455" s="58">
        <f t="shared" ca="1" si="1748"/>
        <v>8407.3174897577192</v>
      </c>
      <c r="AC3455" s="58">
        <f t="shared" ca="1" si="1748"/>
        <v>735573.99283257872</v>
      </c>
      <c r="AD3455" s="58">
        <f t="shared" ca="1" si="1748"/>
        <v>105309.9891773367</v>
      </c>
    </row>
    <row r="3456" spans="1:30" s="51" customFormat="1">
      <c r="A3456" s="56"/>
      <c r="B3456" s="55"/>
      <c r="C3456" s="55"/>
      <c r="D3456" s="108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-113595.5877733446</v>
      </c>
      <c r="I3457" s="53">
        <f t="shared" ca="1" si="1749"/>
        <v>-211304.77873597763</v>
      </c>
      <c r="J3457" s="53">
        <f t="shared" ca="1" si="1749"/>
        <v>14708.094752762565</v>
      </c>
      <c r="K3457" s="53">
        <f t="shared" ca="1" si="1749"/>
        <v>32016.505452299778</v>
      </c>
      <c r="L3457" s="53">
        <f t="shared" ca="1" si="1749"/>
        <v>733.05249930335208</v>
      </c>
      <c r="M3457" s="53">
        <f t="shared" ca="1" si="1749"/>
        <v>251.00844550686728</v>
      </c>
      <c r="N3457" s="53">
        <f t="shared" ca="1" si="1749"/>
        <v>33000.566397109978</v>
      </c>
      <c r="O3457" s="53">
        <f t="shared" ca="1" si="1749"/>
        <v>23916.138590731662</v>
      </c>
      <c r="P3457" s="53">
        <f t="shared" ca="1" si="1749"/>
        <v>5752.2673614642272</v>
      </c>
      <c r="Q3457" s="53">
        <f t="shared" ca="1" si="1749"/>
        <v>1761.5245261001319</v>
      </c>
      <c r="R3457" s="53">
        <f t="shared" ca="1" si="1749"/>
        <v>52.652863706445444</v>
      </c>
      <c r="S3457" s="53">
        <f t="shared" ca="1" si="1749"/>
        <v>31482.583342002508</v>
      </c>
      <c r="T3457" s="53">
        <f t="shared" ca="1" si="1749"/>
        <v>-385.82513426385691</v>
      </c>
      <c r="U3457" s="53">
        <f t="shared" ca="1" si="1749"/>
        <v>2592.161965376175</v>
      </c>
      <c r="V3457" s="53">
        <f t="shared" ca="1" si="1749"/>
        <v>19924.539532213708</v>
      </c>
      <c r="W3457" s="53">
        <f t="shared" ca="1" si="1749"/>
        <v>-6725.4431123058648</v>
      </c>
      <c r="X3457" s="53">
        <f t="shared" ca="1" si="1749"/>
        <v>15405.433251020288</v>
      </c>
      <c r="Y3457" s="53">
        <f t="shared" ca="1" si="1749"/>
        <v>2938.5285682189542</v>
      </c>
      <c r="Z3457" s="53">
        <f t="shared" ca="1" si="1749"/>
        <v>-15.849202083252857</v>
      </c>
      <c r="AA3457" s="53">
        <f t="shared" ca="1" si="1749"/>
        <v>2922.6793661357051</v>
      </c>
      <c r="AB3457" s="53">
        <f t="shared" ca="1" si="1749"/>
        <v>189.83385360259942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-12805.485033388035</v>
      </c>
      <c r="I3458" s="53">
        <f t="shared" ca="1" si="1750"/>
        <v>-77415.090693780687</v>
      </c>
      <c r="J3458" s="53">
        <f t="shared" ca="1" si="1750"/>
        <v>7647.7620258358338</v>
      </c>
      <c r="K3458" s="53">
        <f t="shared" ca="1" si="1750"/>
        <v>18093.386541518448</v>
      </c>
      <c r="L3458" s="53">
        <f t="shared" ca="1" si="1750"/>
        <v>439.4096600784996</v>
      </c>
      <c r="M3458" s="53">
        <f t="shared" ca="1" si="1750"/>
        <v>315.28207505409597</v>
      </c>
      <c r="N3458" s="53">
        <f t="shared" ca="1" si="1750"/>
        <v>18848.078276651027</v>
      </c>
      <c r="O3458" s="53">
        <f t="shared" ca="1" si="1750"/>
        <v>13576.130184096428</v>
      </c>
      <c r="P3458" s="53">
        <f t="shared" ca="1" si="1750"/>
        <v>3102.8826548425759</v>
      </c>
      <c r="Q3458" s="53">
        <f t="shared" ca="1" si="1750"/>
        <v>1013.2142807003609</v>
      </c>
      <c r="R3458" s="53">
        <f t="shared" ca="1" si="1750"/>
        <v>34.176448756737791</v>
      </c>
      <c r="S3458" s="53">
        <f t="shared" ca="1" si="1750"/>
        <v>17726.40356839609</v>
      </c>
      <c r="T3458" s="53">
        <f t="shared" ca="1" si="1750"/>
        <v>-84.317460327242998</v>
      </c>
      <c r="U3458" s="53">
        <f t="shared" ca="1" si="1750"/>
        <v>2698.7106622946144</v>
      </c>
      <c r="V3458" s="53">
        <f t="shared" ca="1" si="1750"/>
        <v>17144.85165926471</v>
      </c>
      <c r="W3458" s="53">
        <f t="shared" ca="1" si="1750"/>
        <v>-1636.7956814597276</v>
      </c>
      <c r="X3458" s="53">
        <f t="shared" ca="1" si="1750"/>
        <v>18122.449179772375</v>
      </c>
      <c r="Y3458" s="53">
        <f t="shared" ca="1" si="1750"/>
        <v>2160.946027406314</v>
      </c>
      <c r="Z3458" s="53">
        <f t="shared" ca="1" si="1750"/>
        <v>6.365927187442443</v>
      </c>
      <c r="AA3458" s="53">
        <f t="shared" ca="1" si="1750"/>
        <v>2167.3119545937557</v>
      </c>
      <c r="AB3458" s="53">
        <f t="shared" ca="1" si="1750"/>
        <v>97.600655143744618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-2318.9244546313275</v>
      </c>
      <c r="I3459" s="53">
        <f t="shared" ca="1" si="1751"/>
        <v>-16463.374130541655</v>
      </c>
      <c r="J3459" s="53">
        <f t="shared" ca="1" si="1751"/>
        <v>1526.3241490700318</v>
      </c>
      <c r="K3459" s="53">
        <f t="shared" ca="1" si="1751"/>
        <v>3563.6930500944059</v>
      </c>
      <c r="L3459" s="53">
        <f t="shared" ca="1" si="1751"/>
        <v>83.994369796552647</v>
      </c>
      <c r="M3459" s="53">
        <f t="shared" ca="1" si="1751"/>
        <v>100.41453225278502</v>
      </c>
      <c r="N3459" s="53">
        <f t="shared" ca="1" si="1751"/>
        <v>3748.1019521437424</v>
      </c>
      <c r="O3459" s="53">
        <f t="shared" ca="1" si="1751"/>
        <v>2658.4137673078403</v>
      </c>
      <c r="P3459" s="53">
        <f t="shared" ca="1" si="1751"/>
        <v>607.30140880262786</v>
      </c>
      <c r="Q3459" s="53">
        <f t="shared" ca="1" si="1751"/>
        <v>258.60371767667777</v>
      </c>
      <c r="R3459" s="53">
        <f t="shared" ca="1" si="1751"/>
        <v>0</v>
      </c>
      <c r="S3459" s="53">
        <f t="shared" ca="1" si="1751"/>
        <v>3524.3188937871478</v>
      </c>
      <c r="T3459" s="53">
        <f t="shared" ca="1" si="1751"/>
        <v>-18.758855516221498</v>
      </c>
      <c r="U3459" s="53">
        <f t="shared" ca="1" si="1751"/>
        <v>507.99140175149307</v>
      </c>
      <c r="V3459" s="53">
        <f t="shared" ca="1" si="1751"/>
        <v>4302.0717099862759</v>
      </c>
      <c r="W3459" s="53">
        <f t="shared" ca="1" si="1751"/>
        <v>0</v>
      </c>
      <c r="X3459" s="53">
        <f t="shared" ca="1" si="1751"/>
        <v>4791.304256221546</v>
      </c>
      <c r="Y3459" s="53">
        <f t="shared" ca="1" si="1751"/>
        <v>407.12962166900502</v>
      </c>
      <c r="Z3459" s="53">
        <f t="shared" ca="1" si="1751"/>
        <v>0.96853591519842219</v>
      </c>
      <c r="AA3459" s="53">
        <f t="shared" ca="1" si="1751"/>
        <v>408.09815758420331</v>
      </c>
      <c r="AB3459" s="53">
        <f t="shared" ca="1" si="1751"/>
        <v>19.467751574880801</v>
      </c>
      <c r="AC3459" s="53">
        <f t="shared" ca="1" si="1751"/>
        <v>103.19504758180931</v>
      </c>
      <c r="AD3459" s="53">
        <f t="shared" ca="1" si="1751"/>
        <v>23.639467946957289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-10662.515417532712</v>
      </c>
      <c r="I3460" s="53">
        <f t="shared" ca="1" si="1752"/>
        <v>-89973.612815316286</v>
      </c>
      <c r="J3460" s="53">
        <f t="shared" ca="1" si="1752"/>
        <v>11937.09635730049</v>
      </c>
      <c r="K3460" s="53">
        <f t="shared" ca="1" si="1752"/>
        <v>29441.105483618292</v>
      </c>
      <c r="L3460" s="53">
        <f t="shared" ca="1" si="1752"/>
        <v>734.88584511991849</v>
      </c>
      <c r="M3460" s="53">
        <f t="shared" ca="1" si="1752"/>
        <v>0</v>
      </c>
      <c r="N3460" s="53">
        <f t="shared" ca="1" si="1752"/>
        <v>30175.991328738219</v>
      </c>
      <c r="O3460" s="53">
        <f t="shared" ca="1" si="1752"/>
        <v>21819.92188111426</v>
      </c>
      <c r="P3460" s="53">
        <f t="shared" ca="1" si="1752"/>
        <v>4867.2741798124171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26687.196060926683</v>
      </c>
      <c r="T3460" s="53">
        <f t="shared" ca="1" si="1752"/>
        <v>-6.9063987880586053</v>
      </c>
      <c r="U3460" s="53">
        <f t="shared" ca="1" si="1752"/>
        <v>5531.9813565586128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5525.0749577705383</v>
      </c>
      <c r="Y3460" s="53">
        <f t="shared" ca="1" si="1752"/>
        <v>3859.8408920180982</v>
      </c>
      <c r="Z3460" s="53">
        <f t="shared" ca="1" si="1752"/>
        <v>24.28158778865178</v>
      </c>
      <c r="AA3460" s="53">
        <f t="shared" ca="1" si="1752"/>
        <v>3884.1224798067524</v>
      </c>
      <c r="AB3460" s="53">
        <f t="shared" ca="1" si="1752"/>
        <v>149.98652853044936</v>
      </c>
      <c r="AC3460" s="53">
        <f t="shared" ca="1" si="1752"/>
        <v>775.11311593770029</v>
      </c>
      <c r="AD3460" s="53">
        <f t="shared" ca="1" si="1752"/>
        <v>176.51656877265344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-19158.359016190676</v>
      </c>
      <c r="I3461" s="53">
        <f t="shared" ca="1" si="1753"/>
        <v>-53854.243645013506</v>
      </c>
      <c r="J3461" s="53">
        <f t="shared" ca="1" si="1753"/>
        <v>6812.2528293865798</v>
      </c>
      <c r="K3461" s="53">
        <f t="shared" ca="1" si="1753"/>
        <v>13839.120778822293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13839.120778822293</v>
      </c>
      <c r="O3461" s="53">
        <f t="shared" ca="1" si="1753"/>
        <v>8713.823271085208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8713.823271085208</v>
      </c>
      <c r="T3461" s="53">
        <f t="shared" ca="1" si="1753"/>
        <v>-8.8888481642490849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-8.8888481642490849</v>
      </c>
      <c r="Y3461" s="53">
        <f t="shared" ca="1" si="1753"/>
        <v>1847.8817238299791</v>
      </c>
      <c r="Z3461" s="53">
        <f t="shared" ca="1" si="1753"/>
        <v>0</v>
      </c>
      <c r="AA3461" s="53">
        <f t="shared" ca="1" si="1753"/>
        <v>1847.8817238299791</v>
      </c>
      <c r="AB3461" s="53">
        <f t="shared" ca="1" si="1753"/>
        <v>56.914241025691865</v>
      </c>
      <c r="AC3461" s="53">
        <f t="shared" ca="1" si="1753"/>
        <v>2930.6728186164655</v>
      </c>
      <c r="AD3461" s="53">
        <f t="shared" ca="1" si="1753"/>
        <v>504.10781422094391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30026.910316921607</v>
      </c>
      <c r="I3462" s="53">
        <f t="shared" ca="1" si="1754"/>
        <v>3781.1028788389681</v>
      </c>
      <c r="J3462" s="53">
        <f t="shared" ca="1" si="1754"/>
        <v>1722.3115567468994</v>
      </c>
      <c r="K3462" s="53">
        <f t="shared" ca="1" si="1754"/>
        <v>4545.6965277144745</v>
      </c>
      <c r="L3462" s="53">
        <f t="shared" ca="1" si="1754"/>
        <v>113.38440020463665</v>
      </c>
      <c r="M3462" s="53">
        <f t="shared" ca="1" si="1754"/>
        <v>-65.512986740439985</v>
      </c>
      <c r="N3462" s="53">
        <f t="shared" ca="1" si="1754"/>
        <v>4593.5679411785859</v>
      </c>
      <c r="O3462" s="53">
        <f t="shared" ca="1" si="1754"/>
        <v>4171.1686444678407</v>
      </c>
      <c r="P3462" s="53">
        <f t="shared" ca="1" si="1754"/>
        <v>873.76423934484524</v>
      </c>
      <c r="Q3462" s="53">
        <f t="shared" ca="1" si="1754"/>
        <v>329.85562953779322</v>
      </c>
      <c r="R3462" s="53">
        <f t="shared" ca="1" si="1754"/>
        <v>12.737866101979179</v>
      </c>
      <c r="S3462" s="53">
        <f t="shared" ca="1" si="1754"/>
        <v>5387.5263794524499</v>
      </c>
      <c r="T3462" s="53">
        <f t="shared" ca="1" si="1754"/>
        <v>70.049132180467055</v>
      </c>
      <c r="U3462" s="53">
        <f t="shared" ca="1" si="1754"/>
        <v>1781.6026479857135</v>
      </c>
      <c r="V3462" s="53">
        <f t="shared" ca="1" si="1754"/>
        <v>9777.4819573154728</v>
      </c>
      <c r="W3462" s="53">
        <f t="shared" ca="1" si="1754"/>
        <v>1008.3936153887831</v>
      </c>
      <c r="X3462" s="53">
        <f t="shared" ca="1" si="1754"/>
        <v>12637.52735287042</v>
      </c>
      <c r="Y3462" s="53">
        <f t="shared" ca="1" si="1754"/>
        <v>852.20741802401835</v>
      </c>
      <c r="Z3462" s="53">
        <f t="shared" ca="1" si="1754"/>
        <v>9.8893054439993051</v>
      </c>
      <c r="AA3462" s="53">
        <f t="shared" ca="1" si="1754"/>
        <v>862.09672346801153</v>
      </c>
      <c r="AB3462" s="53">
        <f t="shared" ca="1" si="1754"/>
        <v>27.629346752058492</v>
      </c>
      <c r="AC3462" s="53">
        <f t="shared" ca="1" si="1754"/>
        <v>853.09041249456118</v>
      </c>
      <c r="AD3462" s="53">
        <f t="shared" ca="1" si="1754"/>
        <v>162.05772511978333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43396.644706246363</v>
      </c>
      <c r="I3463" s="53">
        <f t="shared" ca="1" si="1755"/>
        <v>-20813.639405896851</v>
      </c>
      <c r="J3463" s="53">
        <f t="shared" ca="1" si="1755"/>
        <v>10531.195798531562</v>
      </c>
      <c r="K3463" s="53">
        <f t="shared" ca="1" si="1755"/>
        <v>1949.4356747688169</v>
      </c>
      <c r="L3463" s="53">
        <f t="shared" ca="1" si="1755"/>
        <v>556.22561574781037</v>
      </c>
      <c r="M3463" s="53">
        <f t="shared" ca="1" si="1755"/>
        <v>431.81906650301647</v>
      </c>
      <c r="N3463" s="53">
        <f t="shared" ca="1" si="1755"/>
        <v>2937.4803570196432</v>
      </c>
      <c r="O3463" s="53">
        <f t="shared" ca="1" si="1755"/>
        <v>585.45381391141325</v>
      </c>
      <c r="P3463" s="53">
        <f t="shared" ca="1" si="1755"/>
        <v>213.62408825036124</v>
      </c>
      <c r="Q3463" s="53">
        <f t="shared" ca="1" si="1755"/>
        <v>351.09657193095853</v>
      </c>
      <c r="R3463" s="53">
        <f t="shared" ca="1" si="1755"/>
        <v>48.100202797210727</v>
      </c>
      <c r="S3463" s="53">
        <f t="shared" ca="1" si="1755"/>
        <v>1198.2746768899431</v>
      </c>
      <c r="T3463" s="53">
        <f t="shared" ca="1" si="1755"/>
        <v>-0.25277121430488725</v>
      </c>
      <c r="U3463" s="53">
        <f t="shared" ca="1" si="1755"/>
        <v>44.857508432856839</v>
      </c>
      <c r="V3463" s="53">
        <f t="shared" ca="1" si="1755"/>
        <v>279.4002735204287</v>
      </c>
      <c r="W3463" s="53">
        <f t="shared" ca="1" si="1755"/>
        <v>-6.9439851089493283</v>
      </c>
      <c r="X3463" s="53">
        <f t="shared" ca="1" si="1755"/>
        <v>317.06102563003179</v>
      </c>
      <c r="Y3463" s="53">
        <f t="shared" ca="1" si="1755"/>
        <v>91.561068167796876</v>
      </c>
      <c r="Z3463" s="53">
        <f t="shared" ca="1" si="1755"/>
        <v>0.60206574567431237</v>
      </c>
      <c r="AA3463" s="53">
        <f t="shared" ca="1" si="1755"/>
        <v>92.163133913471356</v>
      </c>
      <c r="AB3463" s="53">
        <f t="shared" ca="1" si="1755"/>
        <v>5.04326020482607</v>
      </c>
      <c r="AC3463" s="53">
        <f t="shared" ca="1" si="1755"/>
        <v>43150.238139487075</v>
      </c>
      <c r="AD3463" s="53">
        <f t="shared" ca="1" si="1755"/>
        <v>5978.8277204665428</v>
      </c>
    </row>
    <row r="3464" spans="2:30" collapsed="1">
      <c r="B3464" s="111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-85117.316671919049</v>
      </c>
      <c r="I3464" s="53">
        <f t="shared" ca="1" si="1756"/>
        <v>-466043.63654768746</v>
      </c>
      <c r="J3464" s="53">
        <f t="shared" ca="1" si="1756"/>
        <v>54885.03746963395</v>
      </c>
      <c r="K3464" s="53">
        <f t="shared" ca="1" si="1756"/>
        <v>103448.94350883621</v>
      </c>
      <c r="L3464" s="53">
        <f t="shared" ca="1" si="1756"/>
        <v>2660.9523902507644</v>
      </c>
      <c r="M3464" s="53">
        <f t="shared" ca="1" si="1756"/>
        <v>1033.0111325763244</v>
      </c>
      <c r="N3464" s="53">
        <f t="shared" ca="1" si="1756"/>
        <v>107142.90703166333</v>
      </c>
      <c r="O3464" s="53">
        <f t="shared" ca="1" si="1756"/>
        <v>75441.050152714757</v>
      </c>
      <c r="P3464" s="53">
        <f t="shared" ca="1" si="1756"/>
        <v>15417.113932517115</v>
      </c>
      <c r="Q3464" s="53">
        <f t="shared" ca="1" si="1756"/>
        <v>3714.2947259459197</v>
      </c>
      <c r="R3464" s="53">
        <f t="shared" ca="1" si="1756"/>
        <v>147.66738136237268</v>
      </c>
      <c r="S3464" s="53">
        <f t="shared" ca="1" si="1756"/>
        <v>94720.126192540018</v>
      </c>
      <c r="T3464" s="53">
        <f t="shared" ca="1" si="1756"/>
        <v>-434.90033609345932</v>
      </c>
      <c r="U3464" s="53">
        <f t="shared" ca="1" si="1756"/>
        <v>13157.305542399488</v>
      </c>
      <c r="V3464" s="53">
        <f t="shared" ca="1" si="1756"/>
        <v>51428.345132300739</v>
      </c>
      <c r="W3464" s="53">
        <f t="shared" ca="1" si="1756"/>
        <v>-7360.7891634857306</v>
      </c>
      <c r="X3464" s="53">
        <f t="shared" ca="1" si="1756"/>
        <v>56789.961175121367</v>
      </c>
      <c r="Y3464" s="53">
        <f t="shared" ca="1" si="1756"/>
        <v>12158.095319334114</v>
      </c>
      <c r="Z3464" s="53">
        <f t="shared" ca="1" si="1756"/>
        <v>26.258219997713841</v>
      </c>
      <c r="AA3464" s="53">
        <f t="shared" ca="1" si="1756"/>
        <v>12184.353539331887</v>
      </c>
      <c r="AB3464" s="53">
        <f t="shared" ca="1" si="1756"/>
        <v>546.47563683425176</v>
      </c>
      <c r="AC3464" s="53">
        <f t="shared" ca="1" si="1756"/>
        <v>47812.309534117616</v>
      </c>
      <c r="AD3464" s="53">
        <f t="shared" ca="1" si="1756"/>
        <v>6845.1492965268853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-20338538.075515669</v>
      </c>
      <c r="I3466" s="11">
        <f t="shared" ca="1" si="1757"/>
        <v>-21072554.123726331</v>
      </c>
      <c r="J3466" s="11">
        <f t="shared" ca="1" si="1757"/>
        <v>748154.95377245639</v>
      </c>
      <c r="K3466" s="11">
        <f t="shared" ca="1" si="1757"/>
        <v>1185080.1918155439</v>
      </c>
      <c r="L3466" s="11">
        <f t="shared" ca="1" si="1757"/>
        <v>17754.457626574294</v>
      </c>
      <c r="M3466" s="11">
        <f t="shared" ca="1" si="1757"/>
        <v>14634.313920891895</v>
      </c>
      <c r="N3466" s="11">
        <f t="shared" ca="1" si="1757"/>
        <v>1217468.963363009</v>
      </c>
      <c r="O3466" s="11">
        <f t="shared" ca="1" si="1757"/>
        <v>870860.91910956032</v>
      </c>
      <c r="P3466" s="11">
        <f t="shared" ca="1" si="1757"/>
        <v>254485.22073952499</v>
      </c>
      <c r="Q3466" s="11">
        <f t="shared" ca="1" si="1757"/>
        <v>55380.895145216578</v>
      </c>
      <c r="R3466" s="11">
        <f t="shared" ca="1" si="1757"/>
        <v>600.43314576297962</v>
      </c>
      <c r="S3466" s="11">
        <f t="shared" ca="1" si="1757"/>
        <v>1181327.4681400675</v>
      </c>
      <c r="T3466" s="11">
        <f t="shared" ca="1" si="1757"/>
        <v>-56480.463575674883</v>
      </c>
      <c r="U3466" s="11">
        <f t="shared" ca="1" si="1757"/>
        <v>-290564.06540655659</v>
      </c>
      <c r="V3466" s="11">
        <f t="shared" ca="1" si="1757"/>
        <v>-1092697.5024183802</v>
      </c>
      <c r="W3466" s="11">
        <f t="shared" ca="1" si="1757"/>
        <v>-931906.61579770804</v>
      </c>
      <c r="X3466" s="11">
        <f t="shared" ca="1" si="1757"/>
        <v>-2371648.6471983111</v>
      </c>
      <c r="Y3466" s="11">
        <f t="shared" ca="1" si="1757"/>
        <v>-46081.420487431926</v>
      </c>
      <c r="Z3466" s="11">
        <f t="shared" ca="1" si="1757"/>
        <v>-5401.8913461596821</v>
      </c>
      <c r="AA3466" s="11">
        <f t="shared" ca="1" si="1757"/>
        <v>-51483.311833591317</v>
      </c>
      <c r="AB3466" s="11">
        <f t="shared" ca="1" si="1757"/>
        <v>10196.621967080142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-7406861.9784564767</v>
      </c>
      <c r="I3467" s="11">
        <f t="shared" ca="1" si="1758"/>
        <v>-8708246.2698388807</v>
      </c>
      <c r="J3467" s="11">
        <f t="shared" ca="1" si="1758"/>
        <v>386017.95780007716</v>
      </c>
      <c r="K3467" s="11">
        <f t="shared" ca="1" si="1758"/>
        <v>708093.84111544001</v>
      </c>
      <c r="L3467" s="11">
        <f t="shared" ca="1" si="1758"/>
        <v>13030.392433417961</v>
      </c>
      <c r="M3467" s="11">
        <f t="shared" ca="1" si="1758"/>
        <v>20724.225742446695</v>
      </c>
      <c r="N3467" s="11">
        <f t="shared" ca="1" si="1758"/>
        <v>741848.45929130353</v>
      </c>
      <c r="O3467" s="11">
        <f t="shared" ca="1" si="1758"/>
        <v>525619.9256535467</v>
      </c>
      <c r="P3467" s="11">
        <f t="shared" ca="1" si="1758"/>
        <v>138729.08786164911</v>
      </c>
      <c r="Q3467" s="11">
        <f t="shared" ca="1" si="1758"/>
        <v>35014.842417102722</v>
      </c>
      <c r="R3467" s="11">
        <f t="shared" ca="1" si="1758"/>
        <v>764.34253452699159</v>
      </c>
      <c r="S3467" s="11">
        <f t="shared" ca="1" si="1758"/>
        <v>700128.19846682472</v>
      </c>
      <c r="T3467" s="11">
        <f t="shared" ca="1" si="1758"/>
        <v>-21384.412054615132</v>
      </c>
      <c r="U3467" s="11">
        <f t="shared" ca="1" si="1758"/>
        <v>-59736.603155079007</v>
      </c>
      <c r="V3467" s="11">
        <f t="shared" ca="1" si="1758"/>
        <v>-110630.04615562921</v>
      </c>
      <c r="W3467" s="11">
        <f t="shared" ca="1" si="1758"/>
        <v>-356752.77695510082</v>
      </c>
      <c r="X3467" s="11">
        <f t="shared" ca="1" si="1758"/>
        <v>-548503.83832042292</v>
      </c>
      <c r="Y3467" s="11">
        <f t="shared" ca="1" si="1758"/>
        <v>18516.048814425711</v>
      </c>
      <c r="Z3467" s="11">
        <f t="shared" ca="1" si="1758"/>
        <v>-1812.3985934928226</v>
      </c>
      <c r="AA3467" s="11">
        <f t="shared" ca="1" si="1758"/>
        <v>16703.650220932846</v>
      </c>
      <c r="AB3467" s="11">
        <f t="shared" ca="1" si="1758"/>
        <v>5189.8639237002753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-1591909.8798049521</v>
      </c>
      <c r="I3468" s="11">
        <f t="shared" ca="1" si="1759"/>
        <v>-1866189.6109603876</v>
      </c>
      <c r="J3468" s="11">
        <f t="shared" ca="1" si="1759"/>
        <v>75080.216861533729</v>
      </c>
      <c r="K3468" s="11">
        <f t="shared" ca="1" si="1759"/>
        <v>131607.81002331033</v>
      </c>
      <c r="L3468" s="11">
        <f t="shared" ca="1" si="1759"/>
        <v>2209.1402116176178</v>
      </c>
      <c r="M3468" s="11">
        <f t="shared" ca="1" si="1759"/>
        <v>6675.9158737554071</v>
      </c>
      <c r="N3468" s="11">
        <f t="shared" ca="1" si="1759"/>
        <v>140492.86610868329</v>
      </c>
      <c r="O3468" s="11">
        <f t="shared" ca="1" si="1759"/>
        <v>97011.578626226576</v>
      </c>
      <c r="P3468" s="11">
        <f t="shared" ca="1" si="1759"/>
        <v>26082.528675316844</v>
      </c>
      <c r="Q3468" s="11">
        <f t="shared" ca="1" si="1759"/>
        <v>8208.2323254739422</v>
      </c>
      <c r="R3468" s="11">
        <f t="shared" ca="1" si="1759"/>
        <v>0</v>
      </c>
      <c r="S3468" s="11">
        <f t="shared" ca="1" si="1759"/>
        <v>131302.33962701744</v>
      </c>
      <c r="T3468" s="11">
        <f t="shared" ca="1" si="1759"/>
        <v>-4552.6041377173233</v>
      </c>
      <c r="U3468" s="11">
        <f t="shared" ca="1" si="1759"/>
        <v>-16530.122490954789</v>
      </c>
      <c r="V3468" s="11">
        <f t="shared" ca="1" si="1759"/>
        <v>-60863.65041143191</v>
      </c>
      <c r="W3468" s="11">
        <f t="shared" ca="1" si="1759"/>
        <v>0</v>
      </c>
      <c r="X3468" s="11">
        <f t="shared" ca="1" si="1759"/>
        <v>-81946.377040104126</v>
      </c>
      <c r="Y3468" s="11">
        <f t="shared" ca="1" si="1759"/>
        <v>1234.8950357561553</v>
      </c>
      <c r="Z3468" s="11">
        <f t="shared" ca="1" si="1759"/>
        <v>-393.42626739253933</v>
      </c>
      <c r="AA3468" s="11">
        <f t="shared" ca="1" si="1759"/>
        <v>841.46876836360752</v>
      </c>
      <c r="AB3468" s="11">
        <f t="shared" ca="1" si="1759"/>
        <v>1014.894298989127</v>
      </c>
      <c r="AC3468" s="11">
        <f t="shared" ca="1" si="1759"/>
        <v>6083.6876771977668</v>
      </c>
      <c r="AD3468" s="11">
        <f t="shared" ca="1" si="1759"/>
        <v>1410.6348537541185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-7305792.6077698469</v>
      </c>
      <c r="I3469" s="11">
        <f t="shared" ca="1" si="1760"/>
        <v>-10777907.893497203</v>
      </c>
      <c r="J3469" s="11">
        <f t="shared" ca="1" si="1760"/>
        <v>643143.70825682255</v>
      </c>
      <c r="K3469" s="11">
        <f t="shared" ca="1" si="1760"/>
        <v>1345988.8207522552</v>
      </c>
      <c r="L3469" s="11">
        <f t="shared" ca="1" si="1760"/>
        <v>29145.839296238872</v>
      </c>
      <c r="M3469" s="11">
        <f t="shared" ca="1" si="1760"/>
        <v>0</v>
      </c>
      <c r="N3469" s="11">
        <f t="shared" ca="1" si="1760"/>
        <v>1375134.6600484943</v>
      </c>
      <c r="O3469" s="11">
        <f t="shared" ca="1" si="1760"/>
        <v>991057.26035455964</v>
      </c>
      <c r="P3469" s="11">
        <f t="shared" ca="1" si="1760"/>
        <v>241745.4105887101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1232802.67094327</v>
      </c>
      <c r="T3469" s="11">
        <f t="shared" ca="1" si="1760"/>
        <v>-20511.170605532319</v>
      </c>
      <c r="U3469" s="11">
        <f t="shared" ca="1" si="1760"/>
        <v>70763.683076477726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50252.512470944377</v>
      </c>
      <c r="Y3469" s="11">
        <f t="shared" ca="1" si="1760"/>
        <v>105312.86346270138</v>
      </c>
      <c r="Z3469" s="11">
        <f t="shared" ca="1" si="1760"/>
        <v>-1097.4617065351717</v>
      </c>
      <c r="AA3469" s="11">
        <f t="shared" ca="1" si="1760"/>
        <v>104215.40175616639</v>
      </c>
      <c r="AB3469" s="11">
        <f t="shared" ca="1" si="1760"/>
        <v>8383.5934015294679</v>
      </c>
      <c r="AC3469" s="11">
        <f t="shared" ca="1" si="1760"/>
        <v>47312.817271878223</v>
      </c>
      <c r="AD3469" s="11">
        <f t="shared" ca="1" si="1760"/>
        <v>10869.921578243102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-4732276.2444796972</v>
      </c>
      <c r="I3470" s="11">
        <f t="shared" ca="1" si="1761"/>
        <v>-6351113.4330412969</v>
      </c>
      <c r="J3470" s="11">
        <f t="shared" ca="1" si="1761"/>
        <v>363293.1105164222</v>
      </c>
      <c r="K3470" s="11">
        <f t="shared" ca="1" si="1761"/>
        <v>618299.04726956156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618299.04726956156</v>
      </c>
      <c r="O3470" s="11">
        <f t="shared" ca="1" si="1761"/>
        <v>386545.39397050638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386545.39397050638</v>
      </c>
      <c r="T3470" s="11">
        <f t="shared" ca="1" si="1761"/>
        <v>-6945.8555473741553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-6945.8555473741553</v>
      </c>
      <c r="Y3470" s="11">
        <f t="shared" ca="1" si="1761"/>
        <v>45363.715982812515</v>
      </c>
      <c r="Z3470" s="11">
        <f t="shared" ca="1" si="1761"/>
        <v>0</v>
      </c>
      <c r="AA3470" s="11">
        <f t="shared" ca="1" si="1761"/>
        <v>45363.715982812515</v>
      </c>
      <c r="AB3470" s="11">
        <f t="shared" ca="1" si="1761"/>
        <v>3156.0973577066607</v>
      </c>
      <c r="AC3470" s="11">
        <f t="shared" ca="1" si="1761"/>
        <v>178191.21073459901</v>
      </c>
      <c r="AD3470" s="11">
        <f t="shared" ca="1" si="1761"/>
        <v>30934.468277371598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2033057.7664148463</v>
      </c>
      <c r="I3471" s="11">
        <f t="shared" ca="1" si="1762"/>
        <v>230194.1273458222</v>
      </c>
      <c r="J3471" s="11">
        <f t="shared" ca="1" si="1762"/>
        <v>120035.62163058859</v>
      </c>
      <c r="K3471" s="11">
        <f t="shared" ca="1" si="1762"/>
        <v>315007.49383588851</v>
      </c>
      <c r="L3471" s="11">
        <f t="shared" ca="1" si="1762"/>
        <v>7799.5274188282619</v>
      </c>
      <c r="M3471" s="11">
        <f t="shared" ca="1" si="1762"/>
        <v>-4686.4320982820072</v>
      </c>
      <c r="N3471" s="11">
        <f t="shared" ca="1" si="1762"/>
        <v>318120.58915642876</v>
      </c>
      <c r="O3471" s="11">
        <f t="shared" ca="1" si="1762"/>
        <v>289103.27426044067</v>
      </c>
      <c r="P3471" s="11">
        <f t="shared" ca="1" si="1762"/>
        <v>60746.117179410474</v>
      </c>
      <c r="Q3471" s="11">
        <f t="shared" ca="1" si="1762"/>
        <v>22822.573016670081</v>
      </c>
      <c r="R3471" s="11">
        <f t="shared" ca="1" si="1762"/>
        <v>876.32029520477522</v>
      </c>
      <c r="S3471" s="11">
        <f t="shared" ca="1" si="1762"/>
        <v>373548.28475172538</v>
      </c>
      <c r="T3471" s="11">
        <f t="shared" ca="1" si="1762"/>
        <v>4689.2726619197128</v>
      </c>
      <c r="U3471" s="11">
        <f t="shared" ca="1" si="1762"/>
        <v>121589.74574496018</v>
      </c>
      <c r="V3471" s="11">
        <f t="shared" ca="1" si="1762"/>
        <v>666305.23324231617</v>
      </c>
      <c r="W3471" s="11">
        <f t="shared" ca="1" si="1762"/>
        <v>66170.886300204686</v>
      </c>
      <c r="X3471" s="11">
        <f t="shared" ca="1" si="1762"/>
        <v>858755.13794939965</v>
      </c>
      <c r="Y3471" s="11">
        <f t="shared" ca="1" si="1762"/>
        <v>58553.247204131469</v>
      </c>
      <c r="Z3471" s="11">
        <f t="shared" ca="1" si="1762"/>
        <v>669.71757304805817</v>
      </c>
      <c r="AA3471" s="11">
        <f t="shared" ca="1" si="1762"/>
        <v>59222.964777179091</v>
      </c>
      <c r="AB3471" s="11">
        <f t="shared" ca="1" si="1762"/>
        <v>1928.1167604256566</v>
      </c>
      <c r="AC3471" s="11">
        <f t="shared" ca="1" si="1762"/>
        <v>59883.601815188507</v>
      </c>
      <c r="AD3471" s="11">
        <f t="shared" ca="1" si="1762"/>
        <v>11369.322228097866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1466150.0196118383</v>
      </c>
      <c r="I3472" s="11">
        <f t="shared" ca="1" si="1763"/>
        <v>-2239445.7190857683</v>
      </c>
      <c r="J3472" s="11">
        <f t="shared" ca="1" si="1763"/>
        <v>550670.35535123234</v>
      </c>
      <c r="K3472" s="11">
        <f t="shared" ca="1" si="1763"/>
        <v>82311.811229669911</v>
      </c>
      <c r="L3472" s="11">
        <f t="shared" ca="1" si="1763"/>
        <v>21372.42057849796</v>
      </c>
      <c r="M3472" s="11">
        <f t="shared" ca="1" si="1763"/>
        <v>27771.444978909287</v>
      </c>
      <c r="N3472" s="11">
        <f t="shared" ca="1" si="1763"/>
        <v>131455.6767870771</v>
      </c>
      <c r="O3472" s="11">
        <f t="shared" ca="1" si="1763"/>
        <v>25652.436974321688</v>
      </c>
      <c r="P3472" s="11">
        <f t="shared" ca="1" si="1763"/>
        <v>10461.048410772079</v>
      </c>
      <c r="Q3472" s="11">
        <f t="shared" ca="1" si="1763"/>
        <v>14687.059047660558</v>
      </c>
      <c r="R3472" s="11">
        <f t="shared" ca="1" si="1763"/>
        <v>1613.4326338587862</v>
      </c>
      <c r="S3472" s="11">
        <f t="shared" ca="1" si="1763"/>
        <v>52413.977066613057</v>
      </c>
      <c r="T3472" s="11">
        <f t="shared" ca="1" si="1763"/>
        <v>-128.15317855275816</v>
      </c>
      <c r="U3472" s="11">
        <f t="shared" ca="1" si="1763"/>
        <v>379.93796062680076</v>
      </c>
      <c r="V3472" s="11">
        <f t="shared" ca="1" si="1763"/>
        <v>4740.1445790136459</v>
      </c>
      <c r="W3472" s="11">
        <f t="shared" ca="1" si="1763"/>
        <v>-3207.9577980309291</v>
      </c>
      <c r="X3472" s="11">
        <f t="shared" ca="1" si="1763"/>
        <v>1783.971563056788</v>
      </c>
      <c r="Y3472" s="11">
        <f t="shared" ca="1" si="1763"/>
        <v>2084.1823226353436</v>
      </c>
      <c r="Z3472" s="11">
        <f t="shared" ca="1" si="1763"/>
        <v>-37.483512305979417</v>
      </c>
      <c r="AA3472" s="11">
        <f t="shared" ca="1" si="1763"/>
        <v>2046.698810329377</v>
      </c>
      <c r="AB3472" s="11">
        <f t="shared" ca="1" si="1763"/>
        <v>275.68417139839642</v>
      </c>
      <c r="AC3472" s="11">
        <f t="shared" ca="1" si="1763"/>
        <v>2599215.3462831136</v>
      </c>
      <c r="AD3472" s="11">
        <f t="shared" ca="1" si="1763"/>
        <v>367734.02866477717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-37876170.99999994</v>
      </c>
      <c r="I3473" s="11">
        <f t="shared" ca="1" si="1764"/>
        <v>-50785262.922804028</v>
      </c>
      <c r="J3473" s="11">
        <f t="shared" ca="1" si="1764"/>
        <v>2886395.9241891317</v>
      </c>
      <c r="K3473" s="11">
        <f t="shared" ca="1" si="1764"/>
        <v>4386389.0160416486</v>
      </c>
      <c r="L3473" s="11">
        <f t="shared" ca="1" si="1764"/>
        <v>91311.777565174561</v>
      </c>
      <c r="M3473" s="11">
        <f t="shared" ca="1" si="1764"/>
        <v>65119.468417721255</v>
      </c>
      <c r="N3473" s="11">
        <f t="shared" ca="1" si="1764"/>
        <v>4542820.262024546</v>
      </c>
      <c r="O3473" s="11">
        <f t="shared" ca="1" si="1764"/>
        <v>3185850.7889491683</v>
      </c>
      <c r="P3473" s="11">
        <f t="shared" ca="1" si="1764"/>
        <v>732249.41345538804</v>
      </c>
      <c r="Q3473" s="11">
        <f t="shared" ca="1" si="1764"/>
        <v>136113.60195212372</v>
      </c>
      <c r="R3473" s="11">
        <f t="shared" ca="1" si="1764"/>
        <v>3854.5286093534996</v>
      </c>
      <c r="S3473" s="11">
        <f t="shared" ca="1" si="1764"/>
        <v>4058068.3329660241</v>
      </c>
      <c r="T3473" s="11">
        <f t="shared" ca="1" si="1764"/>
        <v>-105313.38643754632</v>
      </c>
      <c r="U3473" s="11">
        <f t="shared" ca="1" si="1764"/>
        <v>-174097.42427052394</v>
      </c>
      <c r="V3473" s="11">
        <f t="shared" ca="1" si="1764"/>
        <v>-593145.82116410136</v>
      </c>
      <c r="W3473" s="11">
        <f t="shared" ca="1" si="1764"/>
        <v>-1225696.464250633</v>
      </c>
      <c r="X3473" s="11">
        <f t="shared" ca="1" si="1764"/>
        <v>-2098253.0961227808</v>
      </c>
      <c r="Y3473" s="11">
        <f t="shared" ca="1" si="1764"/>
        <v>184983.53233502712</v>
      </c>
      <c r="Z3473" s="11">
        <f t="shared" ca="1" si="1764"/>
        <v>-8072.943852838107</v>
      </c>
      <c r="AA3473" s="11">
        <f t="shared" ca="1" si="1764"/>
        <v>176910.58848219318</v>
      </c>
      <c r="AB3473" s="11">
        <f t="shared" ca="1" si="1764"/>
        <v>30144.871880829807</v>
      </c>
      <c r="AC3473" s="11">
        <f t="shared" ca="1" si="1764"/>
        <v>2890686.6637819777</v>
      </c>
      <c r="AD3473" s="11">
        <f t="shared" ca="1" si="1764"/>
        <v>422318.37560224417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16586938.749127984</v>
      </c>
      <c r="I3474" s="5">
        <f ca="1">VLOOKUP(CONCATENATE($F3474," ",$G3474),AllocFactorMatrix,(I$4+1),FALSE)*$E3481</f>
        <v>8170443.8915708996</v>
      </c>
      <c r="J3474" s="5">
        <f ca="1">VLOOKUP(CONCATENATE($F3474," ",$G3474),AllocFactorMatrix,(J$4+1),FALSE)*$E3481</f>
        <v>403894.23638638732</v>
      </c>
      <c r="K3474" s="5">
        <f ca="1">VLOOKUP(CONCATENATE($F3474," ",$G3474),AllocFactorMatrix,(K$4+1),FALSE)*$E3481</f>
        <v>1479441.4403874825</v>
      </c>
      <c r="L3474" s="5">
        <f ca="1">VLOOKUP(CONCATENATE($F3474," ",$G3474),AllocFactorMatrix,(L$4+1),FALSE)*$E3481</f>
        <v>46567.563937853382</v>
      </c>
      <c r="M3474" s="5">
        <f ca="1">VLOOKUP(CONCATENATE($F3474," ",$G3474),AllocFactorMatrix,(M$4+1),FALSE)*$E3481</f>
        <v>4366.9571376922104</v>
      </c>
      <c r="N3474" s="5">
        <f t="shared" ref="N3474:N3481" ca="1" si="1766">SUBTOTAL(9,K3474:M3474)</f>
        <v>1530375.9614630281</v>
      </c>
      <c r="O3474" s="5">
        <f ca="1">VLOOKUP(CONCATENATE($F3474," ",$G3474),AllocFactorMatrix,(O$4+1),FALSE)*$E3481</f>
        <v>1124605.6377337568</v>
      </c>
      <c r="P3474" s="5">
        <f ca="1">VLOOKUP(CONCATENATE($F3474," ",$G3474),AllocFactorMatrix,(P$4+1),FALSE)*$E3481</f>
        <v>209546.79451214825</v>
      </c>
      <c r="Q3474" s="5">
        <f ca="1">VLOOKUP(CONCATENATE($F3474," ",$G3474),AllocFactorMatrix,(Q$4+1),FALSE)*$E3481</f>
        <v>94690.29467862536</v>
      </c>
      <c r="R3474" s="5">
        <f ca="1">VLOOKUP(CONCATENATE($F3474," ",$G3474),AllocFactorMatrix,(R$4+1),FALSE)*$E3481</f>
        <v>4258.1167060365415</v>
      </c>
      <c r="S3474" s="5">
        <f ca="1">SUBTOTAL(9,O3474:R3474)</f>
        <v>1433100.843630567</v>
      </c>
      <c r="T3474" s="5">
        <f ca="1">VLOOKUP(CONCATENATE($F3474," ",$G3474),AllocFactorMatrix,(T$4+1),FALSE)*$E3481</f>
        <v>39285.355422059336</v>
      </c>
      <c r="U3474" s="5">
        <f ca="1">VLOOKUP(CONCATENATE($F3474," ",$G3474),AllocFactorMatrix,(U$4+1),FALSE)*$E3481</f>
        <v>642898.14797074348</v>
      </c>
      <c r="V3474" s="5">
        <f ca="1">VLOOKUP(CONCATENATE($F3474," ",$G3474),AllocFactorMatrix,(V$4+1),FALSE)*$E3481</f>
        <v>3397734.7764630746</v>
      </c>
      <c r="W3474" s="5">
        <f ca="1">VLOOKUP(CONCATENATE($F3474," ",$G3474),AllocFactorMatrix,(W$4+1),FALSE)*$E3481</f>
        <v>613574.58567628893</v>
      </c>
      <c r="X3474" s="5">
        <f ca="1">SUBTOTAL(9,T3474:W3474)</f>
        <v>4693492.8655321663</v>
      </c>
      <c r="Y3474" s="5">
        <f ca="1">VLOOKUP(CONCATENATE($F3474," ",$G3474),AllocFactorMatrix,(Y$4+1),FALSE)*$E3481</f>
        <v>345364.60682322632</v>
      </c>
      <c r="Z3474" s="5">
        <f ca="1">VLOOKUP(CONCATENATE($F3474," ",$G3474),AllocFactorMatrix,(Z$4+1),FALSE)*$E3481</f>
        <v>5784.7251501752926</v>
      </c>
      <c r="AA3474" s="5">
        <f t="shared" ref="AA3474:AA3481" ca="1" si="1767">SUBTOTAL(9,Y3474:Z3474)</f>
        <v>351149.3319734016</v>
      </c>
      <c r="AB3474" s="5">
        <f ca="1">VLOOKUP(CONCATENATE($F3474," ",$G3474),AllocFactorMatrix,(AB$4+1),FALSE)*$E3481</f>
        <v>4481.6185715339934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8791442.7355055455</v>
      </c>
      <c r="I3475" s="5">
        <f ca="1">VLOOKUP(CONCATENATE($F3475," ",$G3475),AllocFactorMatrix,(I$4+1),FALSE)*$E3481</f>
        <v>4330515.1530859135</v>
      </c>
      <c r="J3475" s="5">
        <f ca="1">VLOOKUP(CONCATENATE($F3475," ",$G3475),AllocFactorMatrix,(J$4+1),FALSE)*$E3481</f>
        <v>214072.83791762605</v>
      </c>
      <c r="K3475" s="5">
        <f ca="1">VLOOKUP(CONCATENATE($F3475," ",$G3475),AllocFactorMatrix,(K$4+1),FALSE)*$E3481</f>
        <v>784136.53660981718</v>
      </c>
      <c r="L3475" s="5">
        <f ca="1">VLOOKUP(CONCATENATE($F3475," ",$G3475),AllocFactorMatrix,(L$4+1),FALSE)*$E3481</f>
        <v>24681.834175890603</v>
      </c>
      <c r="M3475" s="5">
        <f ca="1">VLOOKUP(CONCATENATE($F3475," ",$G3475),AllocFactorMatrix,(M$4+1),FALSE)*$E3481</f>
        <v>2314.5834312824381</v>
      </c>
      <c r="N3475" s="5">
        <f t="shared" ca="1" si="1766"/>
        <v>811132.95421699027</v>
      </c>
      <c r="O3475" s="5">
        <f ca="1">VLOOKUP(CONCATENATE($F3475," ",$G3475),AllocFactorMatrix,(O$4+1),FALSE)*$E3481</f>
        <v>596065.74870138697</v>
      </c>
      <c r="P3475" s="5">
        <f ca="1">VLOOKUP(CONCATENATE($F3475," ",$G3475),AllocFactorMatrix,(P$4+1),FALSE)*$E3481</f>
        <v>111064.41473169054</v>
      </c>
      <c r="Q3475" s="5">
        <f ca="1">VLOOKUP(CONCATENATE($F3475," ",$G3475),AllocFactorMatrix,(Q$4+1),FALSE)*$E3481</f>
        <v>50187.940997795355</v>
      </c>
      <c r="R3475" s="5">
        <f ca="1">VLOOKUP(CONCATENATE($F3475," ",$G3475),AllocFactorMatrix,(R$4+1),FALSE)*$E3481</f>
        <v>2256.8956061399704</v>
      </c>
      <c r="S3475" s="5">
        <f t="shared" ref="S3475:S3481" ca="1" si="1768">SUBTOTAL(9,O3475:R3475)</f>
        <v>759575.00003701285</v>
      </c>
      <c r="T3475" s="5">
        <f ca="1">VLOOKUP(CONCATENATE($F3475," ",$G3475),AllocFactorMatrix,(T$4+1),FALSE)*$E3481</f>
        <v>20822.103328450168</v>
      </c>
      <c r="U3475" s="5">
        <f ca="1">VLOOKUP(CONCATENATE($F3475," ",$G3475),AllocFactorMatrix,(U$4+1),FALSE)*$E3481</f>
        <v>340750.17326174799</v>
      </c>
      <c r="V3475" s="5">
        <f ca="1">VLOOKUP(CONCATENATE($F3475," ",$G3475),AllocFactorMatrix,(V$4+1),FALSE)*$E3481</f>
        <v>1800874.2402380453</v>
      </c>
      <c r="W3475" s="5">
        <f ca="1">VLOOKUP(CONCATENATE($F3475," ",$G3475),AllocFactorMatrix,(W$4+1),FALSE)*$E3481</f>
        <v>325208.03962203226</v>
      </c>
      <c r="X3475" s="5">
        <f t="shared" ref="X3475:X3481" ca="1" si="1769">SUBTOTAL(9,T3475:W3475)</f>
        <v>2487654.5564502757</v>
      </c>
      <c r="Y3475" s="5">
        <f ca="1">VLOOKUP(CONCATENATE($F3475," ",$G3475),AllocFactorMatrix,(Y$4+1),FALSE)*$E3481</f>
        <v>183050.84558875611</v>
      </c>
      <c r="Z3475" s="5">
        <f ca="1">VLOOKUP(CONCATENATE($F3475," ",$G3475),AllocFactorMatrix,(Z$4+1),FALSE)*$E3481</f>
        <v>3066.0316932247929</v>
      </c>
      <c r="AA3475" s="5">
        <f t="shared" ca="1" si="1767"/>
        <v>186116.87728198091</v>
      </c>
      <c r="AB3475" s="5">
        <f ca="1">VLOOKUP(CONCATENATE($F3475," ",$G3475),AllocFactorMatrix,(AB$4+1),FALSE)*$E3481</f>
        <v>2375.3565157458979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1931216.0375986099</v>
      </c>
      <c r="I3476" s="5">
        <f ca="1">VLOOKUP(CONCATENATE($F3476," ",$G3476),AllocFactorMatrix,(I$4+1),FALSE)*$E3481</f>
        <v>940246.19348146499</v>
      </c>
      <c r="J3476" s="5">
        <f ca="1">VLOOKUP(CONCATENATE($F3476," ",$G3476),AllocFactorMatrix,(J$4+1),FALSE)*$E3481</f>
        <v>45377.511285466346</v>
      </c>
      <c r="K3476" s="5">
        <f ca="1">VLOOKUP(CONCATENATE($F3476," ",$G3476),AllocFactorMatrix,(K$4+1),FALSE)*$E3481</f>
        <v>165081.16730572315</v>
      </c>
      <c r="L3476" s="5">
        <f ca="1">VLOOKUP(CONCATENATE($F3476," ",$G3476),AllocFactorMatrix,(L$4+1),FALSE)*$E3481</f>
        <v>5099.2019368335878</v>
      </c>
      <c r="M3476" s="5">
        <f ca="1">VLOOKUP(CONCATENATE($F3476," ",$G3476),AllocFactorMatrix,(M$4+1),FALSE)*$E3481</f>
        <v>635.07863323471076</v>
      </c>
      <c r="N3476" s="5">
        <f t="shared" ca="1" si="1766"/>
        <v>170815.44787579146</v>
      </c>
      <c r="O3476" s="5">
        <f ca="1">VLOOKUP(CONCATENATE($F3476," ",$G3476),AllocFactorMatrix,(O$4+1),FALSE)*$E3481</f>
        <v>124721.4020875883</v>
      </c>
      <c r="P3476" s="5">
        <f ca="1">VLOOKUP(CONCATENATE($F3476," ",$G3476),AllocFactorMatrix,(P$4+1),FALSE)*$E3481</f>
        <v>23185.56317854</v>
      </c>
      <c r="Q3476" s="5">
        <f ca="1">VLOOKUP(CONCATENATE($F3476," ",$G3476),AllocFactorMatrix,(Q$4+1),FALSE)*$E3481</f>
        <v>13795.686356160297</v>
      </c>
      <c r="R3476" s="5">
        <f ca="1">VLOOKUP(CONCATENATE($F3476," ",$G3476),AllocFactorMatrix,(R$4+1),FALSE)*$E3481</f>
        <v>0</v>
      </c>
      <c r="S3476" s="5">
        <f t="shared" ca="1" si="1768"/>
        <v>161702.6516222886</v>
      </c>
      <c r="T3476" s="5">
        <f ca="1">VLOOKUP(CONCATENATE($F3476," ",$G3476),AllocFactorMatrix,(T$4+1),FALSE)*$E3481</f>
        <v>4355.0572076373292</v>
      </c>
      <c r="U3476" s="5">
        <f ca="1">VLOOKUP(CONCATENATE($F3476," ",$G3476),AllocFactorMatrix,(U$4+1),FALSE)*$E3481</f>
        <v>71294.772985682459</v>
      </c>
      <c r="V3476" s="5">
        <f ca="1">VLOOKUP(CONCATENATE($F3476," ",$G3476),AllocFactorMatrix,(V$4+1),FALSE)*$E3481</f>
        <v>496688.09055128956</v>
      </c>
      <c r="W3476" s="5">
        <f ca="1">VLOOKUP(CONCATENATE($F3476," ",$G3476),AllocFactorMatrix,(W$4+1),FALSE)*$E3481</f>
        <v>0</v>
      </c>
      <c r="X3476" s="5">
        <f t="shared" ca="1" si="1769"/>
        <v>572337.92074460932</v>
      </c>
      <c r="Y3476" s="5">
        <f ca="1">VLOOKUP(CONCATENATE($F3476," ",$G3476),AllocFactorMatrix,(Y$4+1),FALSE)*$E3481</f>
        <v>37537.487996567157</v>
      </c>
      <c r="Z3476" s="5">
        <f ca="1">VLOOKUP(CONCATENATE($F3476," ",$G3476),AllocFactorMatrix,(Z$4+1),FALSE)*$E3481</f>
        <v>625.75094472291062</v>
      </c>
      <c r="AA3476" s="5">
        <f t="shared" ca="1" si="1767"/>
        <v>38163.238941290067</v>
      </c>
      <c r="AB3476" s="5">
        <f ca="1">VLOOKUP(CONCATENATE($F3476," ",$G3476),AllocFactorMatrix,(AB$4+1),FALSE)*$E3481</f>
        <v>501.26202615747269</v>
      </c>
      <c r="AC3476" s="5">
        <f ca="1">VLOOKUP(CONCATENATE($F3476," ",$G3476),AllocFactorMatrix,(AC$4+1),FALSE)*$E3481</f>
        <v>1704.3980480644989</v>
      </c>
      <c r="AD3476" s="5">
        <f ca="1">VLOOKUP(CONCATENATE($F3476," ",$G3476),AllocFactorMatrix,(AD$4+1),FALSE)*$E3481</f>
        <v>367.41357347731423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8861032.0709096491</v>
      </c>
      <c r="I3477" s="5">
        <f ca="1">VLOOKUP(CONCATENATE($F3477," ",$G3477),AllocFactorMatrix,(I$4+1),FALSE)*$E3481</f>
        <v>5922205.6606798004</v>
      </c>
      <c r="J3477" s="5">
        <f ca="1">VLOOKUP(CONCATENATE($F3477," ",$G3477),AllocFactorMatrix,(J$4+1),FALSE)*$E3481</f>
        <v>279157.31470781076</v>
      </c>
      <c r="K3477" s="5">
        <f ca="1">VLOOKUP(CONCATENATE($F3477," ",$G3477),AllocFactorMatrix,(K$4+1),FALSE)*$E3481</f>
        <v>1013637.3425268206</v>
      </c>
      <c r="L3477" s="5">
        <f ca="1">VLOOKUP(CONCATENATE($F3477," ",$G3477),AllocFactorMatrix,(L$4+1),FALSE)*$E3481</f>
        <v>31326.668278634519</v>
      </c>
      <c r="M3477" s="5">
        <f ca="1">VLOOKUP(CONCATENATE($F3477," ",$G3477),AllocFactorMatrix,(M$4+1),FALSE)*$E3481</f>
        <v>0</v>
      </c>
      <c r="N3477" s="5">
        <f t="shared" ca="1" si="1766"/>
        <v>1044964.0108054552</v>
      </c>
      <c r="O3477" s="5">
        <f ca="1">VLOOKUP(CONCATENATE($F3477," ",$G3477),AllocFactorMatrix,(O$4+1),FALSE)*$E3481</f>
        <v>760050.83823638281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901610.3580047834</v>
      </c>
      <c r="T3477" s="5">
        <f ca="1">VLOOKUP(CONCATENATE($F3477," ",$G3477),AllocFactorMatrix,(T$4+1),FALSE)*$E3481</f>
        <v>27095.343999400069</v>
      </c>
      <c r="U3477" s="5">
        <f ca="1">VLOOKUP(CONCATENATE($F3477," ",$G3477),AllocFactorMatrix,(U$4+1),FALSE)*$E3481</f>
        <v>436986.58611677558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464081.93011617567</v>
      </c>
      <c r="Y3477" s="5">
        <f ca="1">VLOOKUP(CONCATENATE($F3477," ",$G3477),AllocFactorMatrix,(Y$4+1),FALSE)*$E3481</f>
        <v>229190.25633199714</v>
      </c>
      <c r="Z3477" s="5">
        <f ca="1">VLOOKUP(CONCATENATE($F3477," ",$G3477),AllocFactorMatrix,(Z$4+1),FALSE)*$E3481</f>
        <v>3823.7906437892793</v>
      </c>
      <c r="AA3477" s="5">
        <f t="shared" ca="1" si="1767"/>
        <v>233014.04697578642</v>
      </c>
      <c r="AB3477" s="5">
        <f ca="1">VLOOKUP(CONCATENATE($F3477," ",$G3477),AllocFactorMatrix,(AB$4+1),FALSE)*$E3481</f>
        <v>3097.9111274595689</v>
      </c>
      <c r="AC3477" s="5">
        <f ca="1">VLOOKUP(CONCATENATE($F3477," ",$G3477),AllocFactorMatrix,(AC$4+1),FALSE)*$E3481</f>
        <v>10613.013131204301</v>
      </c>
      <c r="AD3477" s="5">
        <f ca="1">VLOOKUP(CONCATENATE($F3477," ",$G3477),AllocFactorMatrix,(AD$4+1),FALSE)*$E3481</f>
        <v>2287.8253611740056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4559756.7352303173</v>
      </c>
      <c r="I3478" s="5">
        <f ca="1">VLOOKUP(CONCATENATE($F3478," ",$G3478),AllocFactorMatrix,(I$4+1),FALSE)*$E3481</f>
        <v>3409336.7298919</v>
      </c>
      <c r="J3478" s="5">
        <f ca="1">VLOOKUP(CONCATENATE($F3478," ",$G3478),AllocFactorMatrix,(J$4+1),FALSE)*$E3481</f>
        <v>164365.21033564938</v>
      </c>
      <c r="K3478" s="5">
        <f ca="1">VLOOKUP(CONCATENATE($F3478," ",$G3478),AllocFactorMatrix,(K$4+1),FALSE)*$E3481</f>
        <v>495958.33671767201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495958.33671767201</v>
      </c>
      <c r="O3478" s="5">
        <f ca="1">VLOOKUP(CONCATENATE($F3478," ",$G3478),AllocFactorMatrix,(O$4+1),FALSE)*$E3481</f>
        <v>316026.58254440344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316026.58254440344</v>
      </c>
      <c r="T3478" s="5">
        <f ca="1">VLOOKUP(CONCATENATE($F3478," ",$G3478),AllocFactorMatrix,(T$4+1),FALSE)*$E3481</f>
        <v>8544.695810448422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8544.695810448422</v>
      </c>
      <c r="Y3478" s="5">
        <f ca="1">VLOOKUP(CONCATENATE($F3478," ",$G3478),AllocFactorMatrix,(Y$4+1),FALSE)*$E3481</f>
        <v>116564.53816482144</v>
      </c>
      <c r="Z3478" s="5">
        <f ca="1">VLOOKUP(CONCATENATE($F3478," ",$G3478),AllocFactorMatrix,(Z$4+1),FALSE)*$E3481</f>
        <v>0</v>
      </c>
      <c r="AA3478" s="5">
        <f t="shared" ca="1" si="1767"/>
        <v>116564.53816482144</v>
      </c>
      <c r="AB3478" s="5">
        <f ca="1">VLOOKUP(CONCATENATE($F3478," ",$G3478),AllocFactorMatrix,(AB$4+1),FALSE)*$E3481</f>
        <v>1209.5939622776348</v>
      </c>
      <c r="AC3478" s="5">
        <f ca="1">VLOOKUP(CONCATENATE($F3478," ",$G3478),AllocFactorMatrix,(AC$4+1),FALSE)*$E3481</f>
        <v>41070.367303796011</v>
      </c>
      <c r="AD3478" s="5">
        <f ca="1">VLOOKUP(CONCATENATE($F3478," ",$G3478),AllocFactorMatrix,(AD$4+1),FALSE)*$E3481</f>
        <v>6680.6804993487831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140152.69997217745</v>
      </c>
      <c r="I3479" s="5">
        <f ca="1">VLOOKUP(CONCATENATE($F3479," ",$G3479),AllocFactorMatrix,(I$4+1),FALSE)*$E3481</f>
        <v>52589.089589938863</v>
      </c>
      <c r="J3479" s="5">
        <f ca="1">VLOOKUP(CONCATENATE($F3479," ",$G3479),AllocFactorMatrix,(J$4+1),FALSE)*$E3481</f>
        <v>3408.1128253300176</v>
      </c>
      <c r="K3479" s="5">
        <f ca="1">VLOOKUP(CONCATENATE($F3479," ",$G3479),AllocFactorMatrix,(K$4+1),FALSE)*$E3481</f>
        <v>11434.587981128003</v>
      </c>
      <c r="L3479" s="5">
        <f ca="1">VLOOKUP(CONCATENATE($F3479," ",$G3479),AllocFactorMatrix,(L$4+1),FALSE)*$E3481</f>
        <v>363.41716522389174</v>
      </c>
      <c r="M3479" s="5">
        <f ca="1">VLOOKUP(CONCATENATE($F3479," ",$G3479),AllocFactorMatrix,(M$4+1),FALSE)*$E3481</f>
        <v>33.502814210675439</v>
      </c>
      <c r="N3479" s="5">
        <f t="shared" ca="1" si="1766"/>
        <v>11831.507960562569</v>
      </c>
      <c r="O3479" s="5">
        <f ca="1">VLOOKUP(CONCATENATE($F3479," ",$G3479),AllocFactorMatrix,(O$4+1),FALSE)*$E3481</f>
        <v>10425.073412159971</v>
      </c>
      <c r="P3479" s="5">
        <f ca="1">VLOOKUP(CONCATENATE($F3479," ",$G3479),AllocFactorMatrix,(P$4+1),FALSE)*$E3481</f>
        <v>1932.6080148357003</v>
      </c>
      <c r="Q3479" s="5">
        <f ca="1">VLOOKUP(CONCATENATE($F3479," ",$G3479),AllocFactorMatrix,(Q$4+1),FALSE)*$E3481</f>
        <v>878.12761504790922</v>
      </c>
      <c r="R3479" s="5">
        <f ca="1">VLOOKUP(CONCATENATE($F3479," ",$G3479),AllocFactorMatrix,(R$4+1),FALSE)*$E3481</f>
        <v>40.687286264793123</v>
      </c>
      <c r="S3479" s="5">
        <f t="shared" ca="1" si="1768"/>
        <v>13276.496328308373</v>
      </c>
      <c r="T3479" s="5">
        <f ca="1">VLOOKUP(CONCATENATE($F3479," ",$G3479),AllocFactorMatrix,(T$4+1),FALSE)*$E3481</f>
        <v>399.50856862854954</v>
      </c>
      <c r="U3479" s="5">
        <f ca="1">VLOOKUP(CONCATENATE($F3479," ",$G3479),AllocFactorMatrix,(U$4+1),FALSE)*$E3481</f>
        <v>7014.7719694754824</v>
      </c>
      <c r="V3479" s="5">
        <f ca="1">VLOOKUP(CONCATENATE($F3479," ",$G3479),AllocFactorMatrix,(V$4+1),FALSE)*$E3481</f>
        <v>39826.962857620238</v>
      </c>
      <c r="W3479" s="5">
        <f ca="1">VLOOKUP(CONCATENATE($F3479," ",$G3479),AllocFactorMatrix,(W$4+1),FALSE)*$E3481</f>
        <v>7556.106990723516</v>
      </c>
      <c r="X3479" s="5">
        <f t="shared" ca="1" si="1769"/>
        <v>54797.350386447783</v>
      </c>
      <c r="Y3479" s="5">
        <f ca="1">VLOOKUP(CONCATENATE($F3479," ",$G3479),AllocFactorMatrix,(Y$4+1),FALSE)*$E3481</f>
        <v>2824.4666352374347</v>
      </c>
      <c r="Z3479" s="5">
        <f ca="1">VLOOKUP(CONCATENATE($F3479," ",$G3479),AllocFactorMatrix,(Z$4+1),FALSE)*$E3481</f>
        <v>45.977814185527599</v>
      </c>
      <c r="AA3479" s="5">
        <f t="shared" ca="1" si="1767"/>
        <v>2870.4444494229624</v>
      </c>
      <c r="AB3479" s="5">
        <f ca="1">VLOOKUP(CONCATENATE($F3479," ",$G3479),AllocFactorMatrix,(AB$4+1),FALSE)*$E3481</f>
        <v>51.284553250867361</v>
      </c>
      <c r="AC3479" s="5">
        <f ca="1">VLOOKUP(CONCATENATE($F3479," ",$G3479),AllocFactorMatrix,(AC$4+1),FALSE)*$E3481</f>
        <v>1108.9597898659117</v>
      </c>
      <c r="AD3479" s="5">
        <f ca="1">VLOOKUP(CONCATENATE($F3479," ",$G3479),AllocFactorMatrix,(AD$4+1),FALSE)*$E3481</f>
        <v>219.45408905010672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2195002.9716557171</v>
      </c>
      <c r="I3480" s="5">
        <f ca="1">VLOOKUP(CONCATENATE($F3480," ",$G3480),AllocFactorMatrix,(I$4+1),FALSE)*$E3481</f>
        <v>1026468.2366397289</v>
      </c>
      <c r="J3480" s="5">
        <f ca="1">VLOOKUP(CONCATENATE($F3480," ",$G3480),AllocFactorMatrix,(J$4+1),FALSE)*$E3481</f>
        <v>268917.68273101043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24641.491432173094</v>
      </c>
      <c r="M3480" s="5">
        <f ca="1">VLOOKUP(CONCATENATE($F3480," ",$G3480),AllocFactorMatrix,(M$4+1),FALSE)*$E3481</f>
        <v>3999.8103061400802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21663.618708623479</v>
      </c>
      <c r="P3480" s="5">
        <f ca="1">VLOOKUP(CONCATENATE($F3480," ",$G3480),AllocFactorMatrix,(P$4+1),FALSE)*$E3481</f>
        <v>6414.8666031796674</v>
      </c>
      <c r="Q3480" s="5">
        <f ca="1">VLOOKUP(CONCATENATE($F3480," ",$G3480),AllocFactorMatrix,(Q$4+1),FALSE)*$E3481</f>
        <v>13934.610294069173</v>
      </c>
      <c r="R3480" s="5">
        <f ca="1">VLOOKUP(CONCATENATE($F3480," ",$G3480),AllocFactorMatrix,(R$4+1),FALSE)*$E3481</f>
        <v>2448.6446692396044</v>
      </c>
      <c r="S3480" s="5">
        <f t="shared" ca="1" si="1768"/>
        <v>44461.740275111923</v>
      </c>
      <c r="T3480" s="5">
        <f ca="1">VLOOKUP(CONCATENATE($F3480," ",$G3480),AllocFactorMatrix,(T$4+1),FALSE)*$E3481</f>
        <v>149.10330783751397</v>
      </c>
      <c r="U3480" s="5">
        <f ca="1">VLOOKUP(CONCATENATE($F3480," ",$G3480),AllocFactorMatrix,(U$4+1),FALSE)*$E3481</f>
        <v>3805.8060553922933</v>
      </c>
      <c r="V3480" s="5">
        <f ca="1">VLOOKUP(CONCATENATE($F3480," ",$G3480),AllocFactorMatrix,(V$4+1),FALSE)*$E3481</f>
        <v>20492.329569837028</v>
      </c>
      <c r="W3480" s="5">
        <f ca="1">VLOOKUP(CONCATENATE($F3480," ",$G3480),AllocFactorMatrix,(W$4+1),FALSE)*$E3481</f>
        <v>3673.0075920079876</v>
      </c>
      <c r="X3480" s="5">
        <f t="shared" ca="1" si="1769"/>
        <v>28120.246525074821</v>
      </c>
      <c r="Y3480" s="5">
        <f ca="1">VLOOKUP(CONCATENATE($F3480," ",$G3480),AllocFactorMatrix,(Y$4+1),FALSE)*$E3481</f>
        <v>5997.0388028658062</v>
      </c>
      <c r="Z3480" s="5">
        <f ca="1">VLOOKUP(CONCATENATE($F3480," ",$G3480),AllocFactorMatrix,(Z$4+1),FALSE)*$E3481</f>
        <v>108.71363444675798</v>
      </c>
      <c r="AA3480" s="5">
        <f t="shared" ca="1" si="1767"/>
        <v>6105.7524373125643</v>
      </c>
      <c r="AB3480" s="5">
        <f ca="1">VLOOKUP(CONCATENATE($F3480," ",$G3480),AllocFactorMatrix,(AB$4+1),FALSE)*$E3481</f>
        <v>112.57415265176724</v>
      </c>
      <c r="AC3480" s="5">
        <f ca="1">VLOOKUP(CONCATENATE($F3480," ",$G3480),AllocFactorMatrix,(AC$4+1),FALSE)*$E3481</f>
        <v>637746.13111728581</v>
      </c>
      <c r="AD3480" s="5">
        <f ca="1">VLOOKUP(CONCATENATE($F3480," ",$G3480),AllocFactorMatrix,(AD$4+1),FALSE)*$E3481</f>
        <v>78091.283956964267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43065542.000000015</v>
      </c>
      <c r="I3481" s="5">
        <f ca="1">VLOOKUP(CONCATENATE($F3481," ",$G3481),AllocFactorMatrix,(I$4+1),FALSE)*$E3481</f>
        <v>23851804.954939649</v>
      </c>
      <c r="J3481" s="5">
        <f ca="1">VLOOKUP(CONCATENATE($F3481," ",$G3481),AllocFactorMatrix,(J$4+1),FALSE)*$E3481</f>
        <v>1379192.9061892803</v>
      </c>
      <c r="K3481" s="5">
        <f ca="1">VLOOKUP(CONCATENATE($F3481," ",$G3481),AllocFactorMatrix,(K$4+1),FALSE)*$E3481</f>
        <v>4026027.4336109068</v>
      </c>
      <c r="L3481" s="5">
        <f ca="1">VLOOKUP(CONCATENATE($F3481," ",$G3481),AllocFactorMatrix,(L$4+1),FALSE)*$E3481</f>
        <v>132680.17692660907</v>
      </c>
      <c r="M3481" s="5">
        <f ca="1">VLOOKUP(CONCATENATE($F3481," ",$G3481),AllocFactorMatrix,(M$4+1),FALSE)*$E3481</f>
        <v>11349.932322560115</v>
      </c>
      <c r="N3481" s="5">
        <f t="shared" ca="1" si="1766"/>
        <v>4170057.5428600763</v>
      </c>
      <c r="O3481" s="5">
        <f ca="1">VLOOKUP(CONCATENATE($F3481," ",$G3481),AllocFactorMatrix,(O$4+1),FALSE)*$E3481</f>
        <v>2953558.9014243023</v>
      </c>
      <c r="P3481" s="5">
        <f ca="1">VLOOKUP(CONCATENATE($F3481," ",$G3481),AllocFactorMatrix,(P$4+1),FALSE)*$E3481</f>
        <v>493703.76680879464</v>
      </c>
      <c r="Q3481" s="5">
        <f ca="1">VLOOKUP(CONCATENATE($F3481," ",$G3481),AllocFactorMatrix,(Q$4+1),FALSE)*$E3481</f>
        <v>173486.65994169808</v>
      </c>
      <c r="R3481" s="5">
        <f ca="1">VLOOKUP(CONCATENATE($F3481," ",$G3481),AllocFactorMatrix,(R$4+1),FALSE)*$E3481</f>
        <v>9004.3442676809082</v>
      </c>
      <c r="S3481" s="5">
        <f t="shared" ca="1" si="1768"/>
        <v>3629753.6724424758</v>
      </c>
      <c r="T3481" s="5">
        <f ca="1">VLOOKUP(CONCATENATE($F3481," ",$G3481),AllocFactorMatrix,(T$4+1),FALSE)*$E3481</f>
        <v>100651.16764446138</v>
      </c>
      <c r="U3481" s="5">
        <f ca="1">VLOOKUP(CONCATENATE($F3481," ",$G3481),AllocFactorMatrix,(U$4+1),FALSE)*$E3481</f>
        <v>1502750.2583598173</v>
      </c>
      <c r="V3481" s="5">
        <f ca="1">VLOOKUP(CONCATENATE($F3481," ",$G3481),AllocFactorMatrix,(V$4+1),FALSE)*$E3481</f>
        <v>5755616.3996798676</v>
      </c>
      <c r="W3481" s="5">
        <f ca="1">VLOOKUP(CONCATENATE($F3481," ",$G3481),AllocFactorMatrix,(W$4+1),FALSE)*$E3481</f>
        <v>950011.73988105275</v>
      </c>
      <c r="X3481" s="5">
        <f t="shared" ca="1" si="1769"/>
        <v>8309029.5655651987</v>
      </c>
      <c r="Y3481" s="5">
        <f ca="1">VLOOKUP(CONCATENATE($F3481," ",$G3481),AllocFactorMatrix,(Y$4+1),FALSE)*$E3481</f>
        <v>920529.24034347141</v>
      </c>
      <c r="Z3481" s="5">
        <f ca="1">VLOOKUP(CONCATENATE($F3481," ",$G3481),AllocFactorMatrix,(Z$4+1),FALSE)*$E3481</f>
        <v>13454.989880544561</v>
      </c>
      <c r="AA3481" s="5">
        <f t="shared" ca="1" si="1767"/>
        <v>933984.23022401601</v>
      </c>
      <c r="AB3481" s="5">
        <f ca="1">VLOOKUP(CONCATENATE($F3481," ",$G3481),AllocFactorMatrix,(AB$4+1),FALSE)*$E3481</f>
        <v>11829.6009090772</v>
      </c>
      <c r="AC3481" s="5">
        <f ca="1">VLOOKUP(CONCATENATE($F3481," ",$G3481),AllocFactorMatrix,(AC$4+1),FALSE)*$E3481</f>
        <v>692242.86939021654</v>
      </c>
      <c r="AD3481" s="5">
        <f ca="1">VLOOKUP(CONCATENATE($F3481," ",$G3481),AllocFactorMatrix,(AD$4+1),FALSE)*$E3481</f>
        <v>87646.657480014488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-3751599.3263876848</v>
      </c>
      <c r="I3482" s="53">
        <f t="shared" ca="1" si="1770"/>
        <v>-12902110.232155431</v>
      </c>
      <c r="J3482" s="53">
        <f t="shared" ca="1" si="1770"/>
        <v>1152049.1901588438</v>
      </c>
      <c r="K3482" s="53">
        <f t="shared" ca="1" si="1770"/>
        <v>2664521.6322030267</v>
      </c>
      <c r="L3482" s="53">
        <f t="shared" ca="1" si="1770"/>
        <v>64322.021564427676</v>
      </c>
      <c r="M3482" s="53">
        <f t="shared" ca="1" si="1770"/>
        <v>19001.271058584105</v>
      </c>
      <c r="N3482" s="53">
        <f t="shared" ca="1" si="1770"/>
        <v>2747844.9248260371</v>
      </c>
      <c r="O3482" s="53">
        <f t="shared" ca="1" si="1770"/>
        <v>1995466.5568433171</v>
      </c>
      <c r="P3482" s="53">
        <f t="shared" ca="1" si="1770"/>
        <v>464032.01525167323</v>
      </c>
      <c r="Q3482" s="53">
        <f t="shared" ca="1" si="1770"/>
        <v>150071.18982384194</v>
      </c>
      <c r="R3482" s="53">
        <f t="shared" ca="1" si="1770"/>
        <v>4858.5498517995211</v>
      </c>
      <c r="S3482" s="53">
        <f t="shared" ca="1" si="1770"/>
        <v>2614428.3117706347</v>
      </c>
      <c r="T3482" s="53">
        <f t="shared" ca="1" si="1770"/>
        <v>-17195.108153615547</v>
      </c>
      <c r="U3482" s="53">
        <f t="shared" ca="1" si="1770"/>
        <v>352334.08256418689</v>
      </c>
      <c r="V3482" s="53">
        <f t="shared" ca="1" si="1770"/>
        <v>2305037.2740446944</v>
      </c>
      <c r="W3482" s="53">
        <f t="shared" ca="1" si="1770"/>
        <v>-318332.03012141911</v>
      </c>
      <c r="X3482" s="53">
        <f t="shared" ca="1" si="1770"/>
        <v>2321844.2183338553</v>
      </c>
      <c r="Y3482" s="53">
        <f t="shared" ca="1" si="1770"/>
        <v>299283.18633579439</v>
      </c>
      <c r="Z3482" s="53">
        <f t="shared" ca="1" si="1770"/>
        <v>382.83380401561044</v>
      </c>
      <c r="AA3482" s="53">
        <f t="shared" ca="1" si="1770"/>
        <v>299666.02013981028</v>
      </c>
      <c r="AB3482" s="53">
        <f t="shared" ca="1" si="1770"/>
        <v>14678.240538614136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1384580.7570490688</v>
      </c>
      <c r="I3483" s="53">
        <f t="shared" ca="1" si="1771"/>
        <v>-4377731.1167529672</v>
      </c>
      <c r="J3483" s="53">
        <f t="shared" ca="1" si="1771"/>
        <v>600090.79571770318</v>
      </c>
      <c r="K3483" s="53">
        <f t="shared" ca="1" si="1771"/>
        <v>1492230.3777252571</v>
      </c>
      <c r="L3483" s="53">
        <f t="shared" ca="1" si="1771"/>
        <v>37712.226609308564</v>
      </c>
      <c r="M3483" s="53">
        <f t="shared" ca="1" si="1771"/>
        <v>23038.809173729132</v>
      </c>
      <c r="N3483" s="53">
        <f t="shared" ca="1" si="1771"/>
        <v>1552981.4135082937</v>
      </c>
      <c r="O3483" s="53">
        <f t="shared" ca="1" si="1771"/>
        <v>1121685.6743549337</v>
      </c>
      <c r="P3483" s="53">
        <f t="shared" ca="1" si="1771"/>
        <v>249793.50259333965</v>
      </c>
      <c r="Q3483" s="53">
        <f t="shared" ca="1" si="1771"/>
        <v>85202.783414898076</v>
      </c>
      <c r="R3483" s="53">
        <f t="shared" ca="1" si="1771"/>
        <v>3021.238140666962</v>
      </c>
      <c r="S3483" s="53">
        <f t="shared" ca="1" si="1771"/>
        <v>1459703.1985038375</v>
      </c>
      <c r="T3483" s="53">
        <f t="shared" ca="1" si="1771"/>
        <v>-562.30872616496345</v>
      </c>
      <c r="U3483" s="53">
        <f t="shared" ca="1" si="1771"/>
        <v>281013.57010666898</v>
      </c>
      <c r="V3483" s="53">
        <f t="shared" ca="1" si="1771"/>
        <v>1690244.1940824161</v>
      </c>
      <c r="W3483" s="53">
        <f t="shared" ca="1" si="1771"/>
        <v>-31544.737333068566</v>
      </c>
      <c r="X3483" s="53">
        <f t="shared" ca="1" si="1771"/>
        <v>1939150.7181298528</v>
      </c>
      <c r="Y3483" s="53">
        <f t="shared" ca="1" si="1771"/>
        <v>201566.89440318182</v>
      </c>
      <c r="Z3483" s="53">
        <f t="shared" ca="1" si="1771"/>
        <v>1253.6330997319703</v>
      </c>
      <c r="AA3483" s="53">
        <f t="shared" ca="1" si="1771"/>
        <v>202820.52750291376</v>
      </c>
      <c r="AB3483" s="53">
        <f t="shared" ca="1" si="1771"/>
        <v>7565.2204394461733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339306.15779365785</v>
      </c>
      <c r="I3484" s="53">
        <f t="shared" ca="1" si="1772"/>
        <v>-925943.41747892264</v>
      </c>
      <c r="J3484" s="53">
        <f t="shared" ca="1" si="1772"/>
        <v>120457.72814700007</v>
      </c>
      <c r="K3484" s="53">
        <f t="shared" ca="1" si="1772"/>
        <v>296688.97732903349</v>
      </c>
      <c r="L3484" s="53">
        <f t="shared" ca="1" si="1772"/>
        <v>7308.3421484512055</v>
      </c>
      <c r="M3484" s="53">
        <f t="shared" ca="1" si="1772"/>
        <v>7310.9945069901178</v>
      </c>
      <c r="N3484" s="53">
        <f t="shared" ca="1" si="1772"/>
        <v>311308.31398447475</v>
      </c>
      <c r="O3484" s="53">
        <f t="shared" ca="1" si="1772"/>
        <v>221732.98071381488</v>
      </c>
      <c r="P3484" s="53">
        <f t="shared" ca="1" si="1772"/>
        <v>49268.091853856844</v>
      </c>
      <c r="Q3484" s="53">
        <f t="shared" ca="1" si="1772"/>
        <v>22003.918681634241</v>
      </c>
      <c r="R3484" s="53">
        <f t="shared" ca="1" si="1772"/>
        <v>0</v>
      </c>
      <c r="S3484" s="53">
        <f t="shared" ca="1" si="1772"/>
        <v>293004.99124930601</v>
      </c>
      <c r="T3484" s="53">
        <f t="shared" ca="1" si="1772"/>
        <v>-197.54693007999413</v>
      </c>
      <c r="U3484" s="53">
        <f t="shared" ca="1" si="1772"/>
        <v>54764.65049472767</v>
      </c>
      <c r="V3484" s="53">
        <f t="shared" ca="1" si="1772"/>
        <v>435824.44013985764</v>
      </c>
      <c r="W3484" s="53">
        <f t="shared" ca="1" si="1772"/>
        <v>0</v>
      </c>
      <c r="X3484" s="53">
        <f t="shared" ca="1" si="1772"/>
        <v>490391.54370450519</v>
      </c>
      <c r="Y3484" s="53">
        <f t="shared" ca="1" si="1772"/>
        <v>38772.383032323312</v>
      </c>
      <c r="Z3484" s="53">
        <f t="shared" ca="1" si="1772"/>
        <v>232.32467733037129</v>
      </c>
      <c r="AA3484" s="53">
        <f t="shared" ca="1" si="1772"/>
        <v>39004.707709653674</v>
      </c>
      <c r="AB3484" s="53">
        <f t="shared" ca="1" si="1772"/>
        <v>1516.1563251465998</v>
      </c>
      <c r="AC3484" s="53">
        <f t="shared" ca="1" si="1772"/>
        <v>7788.0857252622654</v>
      </c>
      <c r="AD3484" s="53">
        <f t="shared" ca="1" si="1772"/>
        <v>1778.0484272314327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1555239.4631398022</v>
      </c>
      <c r="I3485" s="53">
        <f t="shared" ca="1" si="1773"/>
        <v>-4855702.2328174021</v>
      </c>
      <c r="J3485" s="53">
        <f t="shared" ca="1" si="1773"/>
        <v>922301.0229646333</v>
      </c>
      <c r="K3485" s="53">
        <f t="shared" ca="1" si="1773"/>
        <v>2359626.1632790756</v>
      </c>
      <c r="L3485" s="53">
        <f t="shared" ca="1" si="1773"/>
        <v>60472.507574873394</v>
      </c>
      <c r="M3485" s="53">
        <f t="shared" ca="1" si="1773"/>
        <v>0</v>
      </c>
      <c r="N3485" s="53">
        <f t="shared" ca="1" si="1773"/>
        <v>2420098.6708539496</v>
      </c>
      <c r="O3485" s="53">
        <f t="shared" ca="1" si="1773"/>
        <v>1751108.0985909426</v>
      </c>
      <c r="P3485" s="53">
        <f t="shared" ca="1" si="1773"/>
        <v>383304.93035711069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2134413.0289480533</v>
      </c>
      <c r="T3485" s="53">
        <f t="shared" ca="1" si="1773"/>
        <v>6584.1733938677498</v>
      </c>
      <c r="U3485" s="53">
        <f t="shared" ca="1" si="1773"/>
        <v>507750.26919325331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514334.44258712005</v>
      </c>
      <c r="Y3485" s="53">
        <f t="shared" ca="1" si="1773"/>
        <v>334503.11979469855</v>
      </c>
      <c r="Z3485" s="53">
        <f t="shared" ca="1" si="1773"/>
        <v>2726.3289372541076</v>
      </c>
      <c r="AA3485" s="53">
        <f t="shared" ca="1" si="1773"/>
        <v>337229.44873195281</v>
      </c>
      <c r="AB3485" s="53">
        <f t="shared" ca="1" si="1773"/>
        <v>11481.504528989037</v>
      </c>
      <c r="AC3485" s="53">
        <f t="shared" ca="1" si="1773"/>
        <v>57925.830403082524</v>
      </c>
      <c r="AD3485" s="53">
        <f t="shared" ca="1" si="1773"/>
        <v>13157.746939417108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-172519.50924937986</v>
      </c>
      <c r="I3486" s="53">
        <f t="shared" ca="1" si="1774"/>
        <v>-2941776.7031493969</v>
      </c>
      <c r="J3486" s="53">
        <f t="shared" ca="1" si="1774"/>
        <v>527658.32085207151</v>
      </c>
      <c r="K3486" s="53">
        <f t="shared" ca="1" si="1774"/>
        <v>1114257.3839872335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1114257.3839872335</v>
      </c>
      <c r="O3486" s="53">
        <f t="shared" ca="1" si="1774"/>
        <v>702571.97651490988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702571.97651490988</v>
      </c>
      <c r="T3486" s="53">
        <f t="shared" ca="1" si="1774"/>
        <v>1598.8402630742667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1598.8402630742667</v>
      </c>
      <c r="Y3486" s="53">
        <f t="shared" ca="1" si="1774"/>
        <v>161928.25414763397</v>
      </c>
      <c r="Z3486" s="53">
        <f t="shared" ca="1" si="1774"/>
        <v>0</v>
      </c>
      <c r="AA3486" s="53">
        <f t="shared" ca="1" si="1774"/>
        <v>161928.25414763397</v>
      </c>
      <c r="AB3486" s="53">
        <f t="shared" ca="1" si="1774"/>
        <v>4365.6913199842957</v>
      </c>
      <c r="AC3486" s="53">
        <f t="shared" ca="1" si="1774"/>
        <v>219261.57803839503</v>
      </c>
      <c r="AD3486" s="53">
        <f t="shared" ca="1" si="1774"/>
        <v>37615.14877672038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2173210.4663870237</v>
      </c>
      <c r="I3487" s="53">
        <f t="shared" ca="1" si="1775"/>
        <v>282783.21693576104</v>
      </c>
      <c r="J3487" s="53">
        <f t="shared" ca="1" si="1775"/>
        <v>123443.7344559186</v>
      </c>
      <c r="K3487" s="53">
        <f t="shared" ca="1" si="1775"/>
        <v>326442.08181701653</v>
      </c>
      <c r="L3487" s="53">
        <f t="shared" ca="1" si="1775"/>
        <v>8162.9445840521539</v>
      </c>
      <c r="M3487" s="53">
        <f t="shared" ca="1" si="1775"/>
        <v>-4652.9292840713315</v>
      </c>
      <c r="N3487" s="53">
        <f t="shared" ca="1" si="1775"/>
        <v>329952.09711699135</v>
      </c>
      <c r="O3487" s="53">
        <f t="shared" ca="1" si="1775"/>
        <v>299528.34767260065</v>
      </c>
      <c r="P3487" s="53">
        <f t="shared" ca="1" si="1775"/>
        <v>62678.725194246173</v>
      </c>
      <c r="Q3487" s="53">
        <f t="shared" ca="1" si="1775"/>
        <v>23700.700631717991</v>
      </c>
      <c r="R3487" s="53">
        <f t="shared" ca="1" si="1775"/>
        <v>917.00758146956832</v>
      </c>
      <c r="S3487" s="53">
        <f t="shared" ca="1" si="1775"/>
        <v>386824.78108003375</v>
      </c>
      <c r="T3487" s="53">
        <f t="shared" ca="1" si="1775"/>
        <v>5088.7812305482621</v>
      </c>
      <c r="U3487" s="53">
        <f t="shared" ca="1" si="1775"/>
        <v>128604.51771443566</v>
      </c>
      <c r="V3487" s="53">
        <f t="shared" ca="1" si="1775"/>
        <v>706132.19609993638</v>
      </c>
      <c r="W3487" s="53">
        <f t="shared" ca="1" si="1775"/>
        <v>73726.993290928207</v>
      </c>
      <c r="X3487" s="53">
        <f t="shared" ca="1" si="1775"/>
        <v>913552.48833584739</v>
      </c>
      <c r="Y3487" s="53">
        <f t="shared" ca="1" si="1775"/>
        <v>61377.713839368902</v>
      </c>
      <c r="Z3487" s="53">
        <f t="shared" ca="1" si="1775"/>
        <v>715.69538723358573</v>
      </c>
      <c r="AA3487" s="53">
        <f t="shared" ca="1" si="1775"/>
        <v>62093.409226602053</v>
      </c>
      <c r="AB3487" s="53">
        <f t="shared" ca="1" si="1775"/>
        <v>1979.4013136765238</v>
      </c>
      <c r="AC3487" s="53">
        <f t="shared" ca="1" si="1775"/>
        <v>60992.561605054419</v>
      </c>
      <c r="AD3487" s="53">
        <f t="shared" ca="1" si="1775"/>
        <v>11588.776317147973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3661152.9912675554</v>
      </c>
      <c r="I3488" s="53">
        <f t="shared" ca="1" si="1776"/>
        <v>-1212977.4824460396</v>
      </c>
      <c r="J3488" s="53">
        <f t="shared" ca="1" si="1776"/>
        <v>819588.03808224271</v>
      </c>
      <c r="K3488" s="53">
        <f t="shared" ca="1" si="1776"/>
        <v>158649.83331193286</v>
      </c>
      <c r="L3488" s="53">
        <f t="shared" ca="1" si="1776"/>
        <v>46013.912010671054</v>
      </c>
      <c r="M3488" s="53">
        <f t="shared" ca="1" si="1776"/>
        <v>31771.255285049367</v>
      </c>
      <c r="N3488" s="53">
        <f t="shared" ca="1" si="1776"/>
        <v>236435.00060765323</v>
      </c>
      <c r="O3488" s="53">
        <f t="shared" ca="1" si="1776"/>
        <v>47316.055682945167</v>
      </c>
      <c r="P3488" s="53">
        <f t="shared" ca="1" si="1776"/>
        <v>16875.915013951744</v>
      </c>
      <c r="Q3488" s="53">
        <f t="shared" ca="1" si="1776"/>
        <v>28621.669341729728</v>
      </c>
      <c r="R3488" s="53">
        <f t="shared" ca="1" si="1776"/>
        <v>4062.0773030983905</v>
      </c>
      <c r="S3488" s="53">
        <f t="shared" ca="1" si="1776"/>
        <v>96875.717341724987</v>
      </c>
      <c r="T3488" s="53">
        <f t="shared" ca="1" si="1776"/>
        <v>20.950129284755803</v>
      </c>
      <c r="U3488" s="53">
        <f t="shared" ca="1" si="1776"/>
        <v>4185.7440160190945</v>
      </c>
      <c r="V3488" s="53">
        <f t="shared" ca="1" si="1776"/>
        <v>25232.474148850673</v>
      </c>
      <c r="W3488" s="53">
        <f t="shared" ca="1" si="1776"/>
        <v>465.04979397705847</v>
      </c>
      <c r="X3488" s="53">
        <f t="shared" ca="1" si="1776"/>
        <v>29904.218088131609</v>
      </c>
      <c r="Y3488" s="53">
        <f t="shared" ca="1" si="1776"/>
        <v>8081.2211255011498</v>
      </c>
      <c r="Z3488" s="53">
        <f t="shared" ca="1" si="1776"/>
        <v>71.230122140778562</v>
      </c>
      <c r="AA3488" s="53">
        <f t="shared" ca="1" si="1776"/>
        <v>8152.4512476419413</v>
      </c>
      <c r="AB3488" s="53">
        <f t="shared" ca="1" si="1776"/>
        <v>388.25832405016365</v>
      </c>
      <c r="AC3488" s="53">
        <f t="shared" ca="1" si="1776"/>
        <v>3236961.4774003993</v>
      </c>
      <c r="AD3488" s="53">
        <f t="shared" ca="1" si="1776"/>
        <v>445825.31262174144</v>
      </c>
    </row>
    <row r="3489" spans="2:30" collapsed="1">
      <c r="B3489" s="111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5189371.0000000745</v>
      </c>
      <c r="I3489" s="53">
        <f t="shared" ca="1" si="1777"/>
        <v>-26933457.967864379</v>
      </c>
      <c r="J3489" s="53">
        <f t="shared" ca="1" si="1777"/>
        <v>4265588.8303784123</v>
      </c>
      <c r="K3489" s="53">
        <f t="shared" ca="1" si="1777"/>
        <v>8412416.4496525563</v>
      </c>
      <c r="L3489" s="53">
        <f t="shared" ca="1" si="1777"/>
        <v>223991.95449178363</v>
      </c>
      <c r="M3489" s="53">
        <f t="shared" ca="1" si="1777"/>
        <v>76469.400740281373</v>
      </c>
      <c r="N3489" s="53">
        <f t="shared" ca="1" si="1777"/>
        <v>8712877.8048846219</v>
      </c>
      <c r="O3489" s="53">
        <f t="shared" ca="1" si="1777"/>
        <v>6139409.690373471</v>
      </c>
      <c r="P3489" s="53">
        <f t="shared" ca="1" si="1777"/>
        <v>1225953.1802641826</v>
      </c>
      <c r="Q3489" s="53">
        <f t="shared" ca="1" si="1777"/>
        <v>309600.26189382176</v>
      </c>
      <c r="R3489" s="53">
        <f t="shared" ca="1" si="1777"/>
        <v>12858.872877034408</v>
      </c>
      <c r="S3489" s="53">
        <f t="shared" ca="1" si="1777"/>
        <v>7687822.0054084994</v>
      </c>
      <c r="T3489" s="53">
        <f t="shared" ca="1" si="1777"/>
        <v>-4662.2187930849323</v>
      </c>
      <c r="U3489" s="53">
        <f t="shared" ca="1" si="1777"/>
        <v>1328652.8340892934</v>
      </c>
      <c r="V3489" s="53">
        <f t="shared" ca="1" si="1777"/>
        <v>5162470.5785157662</v>
      </c>
      <c r="W3489" s="53">
        <f t="shared" ca="1" si="1777"/>
        <v>-275684.72436958028</v>
      </c>
      <c r="X3489" s="53">
        <f t="shared" ca="1" si="1777"/>
        <v>6210776.4694424178</v>
      </c>
      <c r="Y3489" s="53">
        <f t="shared" ca="1" si="1777"/>
        <v>1105512.7726784986</v>
      </c>
      <c r="Z3489" s="53">
        <f t="shared" ca="1" si="1777"/>
        <v>5382.046027706454</v>
      </c>
      <c r="AA3489" s="53">
        <f t="shared" ca="1" si="1777"/>
        <v>1110894.8187062093</v>
      </c>
      <c r="AB3489" s="53">
        <f t="shared" ca="1" si="1777"/>
        <v>41974.472789907006</v>
      </c>
      <c r="AC3489" s="53">
        <f t="shared" ca="1" si="1777"/>
        <v>3582929.5331721944</v>
      </c>
      <c r="AD3489" s="53">
        <f t="shared" ca="1" si="1777"/>
        <v>509965.03308225865</v>
      </c>
    </row>
    <row r="3490" spans="2:30">
      <c r="B3490" s="111" t="s">
        <v>365</v>
      </c>
      <c r="D3490" s="7"/>
      <c r="E3490" s="123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-67791.399827825458</v>
      </c>
      <c r="I3491" s="53">
        <f t="shared" ca="1" si="1778"/>
        <v>-233141.13189504863</v>
      </c>
      <c r="J3491" s="53">
        <f t="shared" ca="1" si="1778"/>
        <v>20817.528866170305</v>
      </c>
      <c r="K3491" s="53">
        <f t="shared" ca="1" si="1778"/>
        <v>48147.90589390869</v>
      </c>
      <c r="L3491" s="53">
        <f t="shared" ca="1" si="1778"/>
        <v>1162.2989296692081</v>
      </c>
      <c r="M3491" s="53">
        <f t="shared" ca="1" si="1778"/>
        <v>343.35296802861478</v>
      </c>
      <c r="N3491" s="53">
        <f t="shared" ca="1" si="1778"/>
        <v>49653.557791606487</v>
      </c>
      <c r="O3491" s="53">
        <f t="shared" ca="1" si="1778"/>
        <v>36058.080682158739</v>
      </c>
      <c r="P3491" s="53">
        <f t="shared" ca="1" si="1778"/>
        <v>8385.0585155977351</v>
      </c>
      <c r="Q3491" s="53">
        <f t="shared" ca="1" si="1778"/>
        <v>2711.7864001168236</v>
      </c>
      <c r="R3491" s="53">
        <f t="shared" ca="1" si="1778"/>
        <v>87.793995822017337</v>
      </c>
      <c r="S3491" s="53">
        <f t="shared" ca="1" si="1778"/>
        <v>47242.719593695365</v>
      </c>
      <c r="T3491" s="53">
        <f t="shared" ca="1" si="1778"/>
        <v>-310.71560433583295</v>
      </c>
      <c r="U3491" s="53">
        <f t="shared" ca="1" si="1778"/>
        <v>6366.6768719348565</v>
      </c>
      <c r="V3491" s="53">
        <f t="shared" ca="1" si="1778"/>
        <v>41652.023541987626</v>
      </c>
      <c r="W3491" s="53">
        <f t="shared" ca="1" si="1778"/>
        <v>-5752.2597842940431</v>
      </c>
      <c r="X3491" s="53">
        <f t="shared" ca="1" si="1778"/>
        <v>41955.725025292762</v>
      </c>
      <c r="Y3491" s="53">
        <f t="shared" ca="1" si="1778"/>
        <v>5408.0471770878048</v>
      </c>
      <c r="Z3491" s="53">
        <f t="shared" ca="1" si="1778"/>
        <v>6.9178068385620808</v>
      </c>
      <c r="AA3491" s="53">
        <f t="shared" ca="1" si="1778"/>
        <v>5414.9649839263711</v>
      </c>
      <c r="AB3491" s="53">
        <f t="shared" ca="1" si="1778"/>
        <v>265.23580653275741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25019.374279876673</v>
      </c>
      <c r="I3492" s="53">
        <f t="shared" ca="1" si="1779"/>
        <v>-79105.601279726121</v>
      </c>
      <c r="J3492" s="53">
        <f t="shared" ca="1" si="1779"/>
        <v>10843.640678618896</v>
      </c>
      <c r="K3492" s="53">
        <f t="shared" ca="1" si="1779"/>
        <v>26964.602925495394</v>
      </c>
      <c r="L3492" s="53">
        <f t="shared" ca="1" si="1779"/>
        <v>681.45993483020573</v>
      </c>
      <c r="M3492" s="53">
        <f t="shared" ca="1" si="1779"/>
        <v>416.31128176928542</v>
      </c>
      <c r="N3492" s="53">
        <f t="shared" ca="1" si="1779"/>
        <v>28062.374142094865</v>
      </c>
      <c r="O3492" s="53">
        <f t="shared" ca="1" si="1779"/>
        <v>20268.860135593652</v>
      </c>
      <c r="P3492" s="53">
        <f t="shared" ca="1" si="1779"/>
        <v>4513.7685918616471</v>
      </c>
      <c r="Q3492" s="53">
        <f t="shared" ca="1" si="1779"/>
        <v>1539.6142963072082</v>
      </c>
      <c r="R3492" s="53">
        <f t="shared" ca="1" si="1779"/>
        <v>54.593773201852002</v>
      </c>
      <c r="S3492" s="53">
        <f t="shared" ca="1" si="1779"/>
        <v>26376.83679696434</v>
      </c>
      <c r="T3492" s="53">
        <f t="shared" ca="1" si="1779"/>
        <v>-10.160918681800888</v>
      </c>
      <c r="U3492" s="53">
        <f t="shared" ca="1" si="1779"/>
        <v>5077.9152118275078</v>
      </c>
      <c r="V3492" s="53">
        <f t="shared" ca="1" si="1779"/>
        <v>30542.712587069258</v>
      </c>
      <c r="W3492" s="53">
        <f t="shared" ca="1" si="1779"/>
        <v>-570.01340360854897</v>
      </c>
      <c r="X3492" s="53">
        <f t="shared" ca="1" si="1779"/>
        <v>35040.453476606439</v>
      </c>
      <c r="Y3492" s="53">
        <f t="shared" ca="1" si="1779"/>
        <v>3642.3137818654955</v>
      </c>
      <c r="Z3492" s="53">
        <f t="shared" ca="1" si="1779"/>
        <v>22.653150112156702</v>
      </c>
      <c r="AA3492" s="53">
        <f t="shared" ca="1" si="1779"/>
        <v>3664.9669319776513</v>
      </c>
      <c r="AB3492" s="53">
        <f t="shared" ca="1" si="1779"/>
        <v>136.70353334079235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6131.2622713313967</v>
      </c>
      <c r="I3493" s="53">
        <f t="shared" ca="1" si="1780"/>
        <v>-16731.797553844131</v>
      </c>
      <c r="J3493" s="53">
        <f t="shared" ca="1" si="1780"/>
        <v>2176.6711476162914</v>
      </c>
      <c r="K3493" s="53">
        <f t="shared" ca="1" si="1780"/>
        <v>5361.1698203356345</v>
      </c>
      <c r="L3493" s="53">
        <f t="shared" ca="1" si="1780"/>
        <v>132.06174262251326</v>
      </c>
      <c r="M3493" s="53">
        <f t="shared" ca="1" si="1780"/>
        <v>132.10967074131142</v>
      </c>
      <c r="N3493" s="53">
        <f t="shared" ca="1" si="1780"/>
        <v>5625.3412336994588</v>
      </c>
      <c r="O3493" s="53">
        <f t="shared" ca="1" si="1780"/>
        <v>4006.7149614986347</v>
      </c>
      <c r="P3493" s="53">
        <f t="shared" ca="1" si="1780"/>
        <v>890.27441979919308</v>
      </c>
      <c r="Q3493" s="53">
        <f t="shared" ca="1" si="1780"/>
        <v>397.61081057713074</v>
      </c>
      <c r="R3493" s="53">
        <f t="shared" ca="1" si="1780"/>
        <v>0</v>
      </c>
      <c r="S3493" s="53">
        <f t="shared" ca="1" si="1780"/>
        <v>5294.6001918749598</v>
      </c>
      <c r="T3493" s="53">
        <f t="shared" ca="1" si="1780"/>
        <v>-3.5696730265454937</v>
      </c>
      <c r="U3493" s="53">
        <f t="shared" ca="1" si="1780"/>
        <v>989.59723443972894</v>
      </c>
      <c r="V3493" s="53">
        <f t="shared" ca="1" si="1780"/>
        <v>7875.3476333272274</v>
      </c>
      <c r="W3493" s="53">
        <f t="shared" ca="1" si="1780"/>
        <v>0</v>
      </c>
      <c r="X3493" s="53">
        <f t="shared" ca="1" si="1780"/>
        <v>8861.3751947404089</v>
      </c>
      <c r="Y3493" s="53">
        <f t="shared" ca="1" si="1780"/>
        <v>700.61696139408218</v>
      </c>
      <c r="Z3493" s="53">
        <f t="shared" ca="1" si="1780"/>
        <v>4.1981069193598088</v>
      </c>
      <c r="AA3493" s="53">
        <f t="shared" ca="1" si="1780"/>
        <v>704.81506831344188</v>
      </c>
      <c r="AB3493" s="53">
        <f t="shared" ca="1" si="1780"/>
        <v>27.396944795399058</v>
      </c>
      <c r="AC3493" s="53">
        <f t="shared" ca="1" si="1780"/>
        <v>140.73070905548914</v>
      </c>
      <c r="AD3493" s="53">
        <f t="shared" ca="1" si="1780"/>
        <v>32.129335080071989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28103.177098936227</v>
      </c>
      <c r="I3494" s="53">
        <f t="shared" ca="1" si="1781"/>
        <v>-87742.539347010446</v>
      </c>
      <c r="J3494" s="53">
        <f t="shared" ca="1" si="1781"/>
        <v>16665.979484970921</v>
      </c>
      <c r="K3494" s="53">
        <f t="shared" ca="1" si="1781"/>
        <v>42638.444770452894</v>
      </c>
      <c r="L3494" s="53">
        <f t="shared" ca="1" si="1781"/>
        <v>1092.7382118779622</v>
      </c>
      <c r="M3494" s="53">
        <f t="shared" ca="1" si="1781"/>
        <v>0</v>
      </c>
      <c r="N3494" s="53">
        <f t="shared" ca="1" si="1781"/>
        <v>43731.182982330865</v>
      </c>
      <c r="O3494" s="53">
        <f t="shared" ca="1" si="1781"/>
        <v>31642.52334153833</v>
      </c>
      <c r="P3494" s="53">
        <f t="shared" ca="1" si="1781"/>
        <v>6926.3200915529897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38568.843433091322</v>
      </c>
      <c r="T3494" s="53">
        <f t="shared" ca="1" si="1781"/>
        <v>118.97601322719024</v>
      </c>
      <c r="U3494" s="53">
        <f t="shared" ca="1" si="1781"/>
        <v>9175.0473643220867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9294.0233775492597</v>
      </c>
      <c r="Y3494" s="53">
        <f t="shared" ca="1" si="1781"/>
        <v>6044.4713746902025</v>
      </c>
      <c r="Z3494" s="53">
        <f t="shared" ca="1" si="1781"/>
        <v>49.264763896181719</v>
      </c>
      <c r="AA3494" s="53">
        <f t="shared" ca="1" si="1781"/>
        <v>6093.7361385863869</v>
      </c>
      <c r="AB3494" s="53">
        <f t="shared" ca="1" si="1781"/>
        <v>207.47078683883188</v>
      </c>
      <c r="AC3494" s="53">
        <f t="shared" ca="1" si="1781"/>
        <v>1046.7197553837011</v>
      </c>
      <c r="AD3494" s="53">
        <f t="shared" ca="1" si="1781"/>
        <v>237.76048719526713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-3117.4275321362938</v>
      </c>
      <c r="I3495" s="53">
        <f t="shared" ca="1" si="1782"/>
        <v>-53157.905025909604</v>
      </c>
      <c r="J3495" s="53">
        <f t="shared" ca="1" si="1782"/>
        <v>9534.7858577969309</v>
      </c>
      <c r="K3495" s="53">
        <f t="shared" ca="1" si="1782"/>
        <v>20134.630928649309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20134.630928649309</v>
      </c>
      <c r="O3495" s="53">
        <f t="shared" ca="1" si="1782"/>
        <v>12695.47561562442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12695.47561562442</v>
      </c>
      <c r="T3495" s="53">
        <f t="shared" ca="1" si="1782"/>
        <v>28.891043553751999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28.891043553751999</v>
      </c>
      <c r="Y3495" s="53">
        <f t="shared" ca="1" si="1782"/>
        <v>2926.0435524477457</v>
      </c>
      <c r="Z3495" s="53">
        <f t="shared" ca="1" si="1782"/>
        <v>0</v>
      </c>
      <c r="AA3495" s="53">
        <f t="shared" ca="1" si="1782"/>
        <v>2926.0435524477457</v>
      </c>
      <c r="AB3495" s="53">
        <f t="shared" ca="1" si="1782"/>
        <v>78.888042152116213</v>
      </c>
      <c r="AC3495" s="53">
        <f t="shared" ca="1" si="1782"/>
        <v>3962.056715153798</v>
      </c>
      <c r="AD3495" s="53">
        <f t="shared" ca="1" si="1782"/>
        <v>679.70573839533722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39269.913127613516</v>
      </c>
      <c r="I3496" s="53">
        <f t="shared" ca="1" si="1783"/>
        <v>5109.8927300292016</v>
      </c>
      <c r="J3496" s="53">
        <f t="shared" ca="1" si="1783"/>
        <v>2230.6282816184489</v>
      </c>
      <c r="K3496" s="53">
        <f t="shared" ca="1" si="1783"/>
        <v>5898.8084184334884</v>
      </c>
      <c r="L3496" s="53">
        <f t="shared" ca="1" si="1783"/>
        <v>147.50440863382241</v>
      </c>
      <c r="M3496" s="53">
        <f t="shared" ca="1" si="1783"/>
        <v>-84.078432163168955</v>
      </c>
      <c r="N3496" s="53">
        <f t="shared" ca="1" si="1783"/>
        <v>5962.2343949040333</v>
      </c>
      <c r="O3496" s="53">
        <f t="shared" ca="1" si="1783"/>
        <v>5412.4772424438934</v>
      </c>
      <c r="P3496" s="53">
        <f t="shared" ca="1" si="1783"/>
        <v>1132.6045642600284</v>
      </c>
      <c r="Q3496" s="53">
        <f t="shared" ca="1" si="1783"/>
        <v>428.27166041514408</v>
      </c>
      <c r="R3496" s="53">
        <f t="shared" ca="1" si="1783"/>
        <v>16.570326997155099</v>
      </c>
      <c r="S3496" s="53">
        <f t="shared" ca="1" si="1783"/>
        <v>6989.9237941162091</v>
      </c>
      <c r="T3496" s="53">
        <f t="shared" ca="1" si="1783"/>
        <v>91.954276836007097</v>
      </c>
      <c r="U3496" s="53">
        <f t="shared" ca="1" si="1783"/>
        <v>2323.8836350998522</v>
      </c>
      <c r="V3496" s="53">
        <f t="shared" ca="1" si="1783"/>
        <v>12759.80878352585</v>
      </c>
      <c r="W3496" s="53">
        <f t="shared" ca="1" si="1783"/>
        <v>1332.2467687670726</v>
      </c>
      <c r="X3496" s="53">
        <f t="shared" ca="1" si="1783"/>
        <v>16507.89346422876</v>
      </c>
      <c r="Y3496" s="53">
        <f t="shared" ca="1" si="1783"/>
        <v>1109.095289077396</v>
      </c>
      <c r="Z3496" s="53">
        <f t="shared" ca="1" si="1783"/>
        <v>12.932615647310893</v>
      </c>
      <c r="AA3496" s="53">
        <f t="shared" ca="1" si="1783"/>
        <v>1122.0279047246991</v>
      </c>
      <c r="AB3496" s="53">
        <f t="shared" ca="1" si="1783"/>
        <v>35.767781738134786</v>
      </c>
      <c r="AC3496" s="53">
        <f t="shared" ca="1" si="1783"/>
        <v>1102.1355882033333</v>
      </c>
      <c r="AD3496" s="53">
        <f t="shared" ca="1" si="1783"/>
        <v>209.40918805086386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66157.034552204728</v>
      </c>
      <c r="I3497" s="53">
        <f t="shared" ca="1" si="1784"/>
        <v>-21918.503107799934</v>
      </c>
      <c r="J3497" s="53">
        <f t="shared" ca="1" si="1784"/>
        <v>14809.955848146124</v>
      </c>
      <c r="K3497" s="53">
        <f t="shared" ca="1" si="1784"/>
        <v>2866.8024879466266</v>
      </c>
      <c r="L3497" s="53">
        <f t="shared" ca="1" si="1784"/>
        <v>831.47139003282587</v>
      </c>
      <c r="M3497" s="53">
        <f t="shared" ca="1" si="1784"/>
        <v>574.10658300084208</v>
      </c>
      <c r="N3497" s="53">
        <f t="shared" ca="1" si="1784"/>
        <v>4272.3804609802937</v>
      </c>
      <c r="O3497" s="53">
        <f t="shared" ca="1" si="1784"/>
        <v>855.00112619081915</v>
      </c>
      <c r="P3497" s="53">
        <f t="shared" ca="1" si="1784"/>
        <v>304.947784302108</v>
      </c>
      <c r="Q3497" s="53">
        <f t="shared" ca="1" si="1784"/>
        <v>517.19356500505614</v>
      </c>
      <c r="R3497" s="53">
        <f t="shared" ca="1" si="1784"/>
        <v>73.401736866987918</v>
      </c>
      <c r="S3497" s="53">
        <f t="shared" ca="1" si="1784"/>
        <v>1750.5442123649705</v>
      </c>
      <c r="T3497" s="53">
        <f t="shared" ca="1" si="1784"/>
        <v>0.37856883617553733</v>
      </c>
      <c r="U3497" s="53">
        <f t="shared" ca="1" si="1784"/>
        <v>75.636394369465037</v>
      </c>
      <c r="V3497" s="53">
        <f t="shared" ca="1" si="1784"/>
        <v>455.95080786973165</v>
      </c>
      <c r="W3497" s="53">
        <f t="shared" ca="1" si="1784"/>
        <v>8.4034497771654468</v>
      </c>
      <c r="X3497" s="53">
        <f t="shared" ca="1" si="1784"/>
        <v>540.36922085253821</v>
      </c>
      <c r="Y3497" s="53">
        <f t="shared" ca="1" si="1784"/>
        <v>146.02766573780576</v>
      </c>
      <c r="Z3497" s="53">
        <f t="shared" ca="1" si="1784"/>
        <v>1.2871283070838686</v>
      </c>
      <c r="AA3497" s="53">
        <f t="shared" ca="1" si="1784"/>
        <v>147.31479404488988</v>
      </c>
      <c r="AB3497" s="53">
        <f t="shared" ca="1" si="1784"/>
        <v>7.0158279155864571</v>
      </c>
      <c r="AC3497" s="53">
        <f t="shared" ca="1" si="1784"/>
        <v>58491.89389662521</v>
      </c>
      <c r="AD3497" s="53">
        <f t="shared" ca="1" si="1784"/>
        <v>8056.0633990748674</v>
      </c>
    </row>
    <row r="3498" spans="2:30" collapsed="1">
      <c r="B3498" s="111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93771.933970001337</v>
      </c>
      <c r="I3498" s="53">
        <f t="shared" ca="1" si="1785"/>
        <v>-486687.58547930932</v>
      </c>
      <c r="J3498" s="53">
        <f t="shared" ca="1" si="1785"/>
        <v>77079.1901649379</v>
      </c>
      <c r="K3498" s="53">
        <f t="shared" ca="1" si="1785"/>
        <v>152012.36524522168</v>
      </c>
      <c r="L3498" s="53">
        <f t="shared" ca="1" si="1785"/>
        <v>4047.5346176665303</v>
      </c>
      <c r="M3498" s="53">
        <f t="shared" ca="1" si="1785"/>
        <v>1381.8020713768844</v>
      </c>
      <c r="N3498" s="53">
        <f t="shared" ca="1" si="1785"/>
        <v>157441.70193426512</v>
      </c>
      <c r="O3498" s="53">
        <f t="shared" ca="1" si="1785"/>
        <v>110939.13310504862</v>
      </c>
      <c r="P3498" s="53">
        <f t="shared" ca="1" si="1785"/>
        <v>22152.973967373779</v>
      </c>
      <c r="Q3498" s="53">
        <f t="shared" ca="1" si="1785"/>
        <v>5594.476732421359</v>
      </c>
      <c r="R3498" s="53">
        <f t="shared" ca="1" si="1785"/>
        <v>232.35983288801174</v>
      </c>
      <c r="S3498" s="53">
        <f t="shared" ca="1" si="1785"/>
        <v>138918.94363773157</v>
      </c>
      <c r="T3498" s="53">
        <f t="shared" ca="1" si="1785"/>
        <v>-84.246293591044719</v>
      </c>
      <c r="U3498" s="53">
        <f t="shared" ca="1" si="1785"/>
        <v>24008.75671199353</v>
      </c>
      <c r="V3498" s="53">
        <f t="shared" ca="1" si="1785"/>
        <v>93285.843353779885</v>
      </c>
      <c r="W3498" s="53">
        <f t="shared" ca="1" si="1785"/>
        <v>-4981.6229693583155</v>
      </c>
      <c r="X3498" s="53">
        <f t="shared" ca="1" si="1785"/>
        <v>112228.73080282449</v>
      </c>
      <c r="Y3498" s="53">
        <f t="shared" ca="1" si="1785"/>
        <v>19976.615802300468</v>
      </c>
      <c r="Z3498" s="53">
        <f t="shared" ca="1" si="1785"/>
        <v>97.253571720655614</v>
      </c>
      <c r="AA3498" s="53">
        <f t="shared" ca="1" si="1785"/>
        <v>20073.8693740212</v>
      </c>
      <c r="AB3498" s="53">
        <f t="shared" ca="1" si="1785"/>
        <v>758.47872331361953</v>
      </c>
      <c r="AC3498" s="53">
        <f t="shared" ca="1" si="1785"/>
        <v>64743.536664421546</v>
      </c>
      <c r="AD3498" s="53">
        <f t="shared" ca="1" si="1785"/>
        <v>9215.0681477964135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18103.087965002582</v>
      </c>
      <c r="I3499" s="5">
        <f ca="1">VLOOKUP(CONCATENATE($F3499," ",$G3499),AllocFactorMatrix,(I$4+1),FALSE)*$E3506</f>
        <v>8917.2732063052972</v>
      </c>
      <c r="J3499" s="5">
        <f ca="1">VLOOKUP(CONCATENATE($F3499," ",$G3499),AllocFactorMatrix,(J$4+1),FALSE)*$E3506</f>
        <v>440.8126780021247</v>
      </c>
      <c r="K3499" s="5">
        <f ca="1">VLOOKUP(CONCATENATE($F3499," ",$G3499),AllocFactorMatrix,(K$4+1),FALSE)*$E3506</f>
        <v>1614.6715762010483</v>
      </c>
      <c r="L3499" s="5">
        <f ca="1">VLOOKUP(CONCATENATE($F3499," ",$G3499),AllocFactorMatrix,(L$4+1),FALSE)*$E3506</f>
        <v>50.82412849249603</v>
      </c>
      <c r="M3499" s="5">
        <f ca="1">VLOOKUP(CONCATENATE($F3499," ",$G3499),AllocFactorMatrix,(M$4+1),FALSE)*$E3506</f>
        <v>4.7661241413334414</v>
      </c>
      <c r="N3499" s="5">
        <f t="shared" ref="N3499:N3506" ca="1" si="1787">SUBTOTAL(9,K3499:M3499)</f>
        <v>1670.2618288348779</v>
      </c>
      <c r="O3499" s="5">
        <f ca="1">VLOOKUP(CONCATENATE($F3499," ",$G3499),AllocFactorMatrix,(O$4+1),FALSE)*$E3506</f>
        <v>1227.4015774551738</v>
      </c>
      <c r="P3499" s="5">
        <f ca="1">VLOOKUP(CONCATENATE($F3499," ",$G3499),AllocFactorMatrix,(P$4+1),FALSE)*$E3506</f>
        <v>228.70067293382706</v>
      </c>
      <c r="Q3499" s="5">
        <f ca="1">VLOOKUP(CONCATENATE($F3499," ",$G3499),AllocFactorMatrix,(Q$4+1),FALSE)*$E3506</f>
        <v>103.3455756921566</v>
      </c>
      <c r="R3499" s="5">
        <f ca="1">VLOOKUP(CONCATENATE($F3499," ",$G3499),AllocFactorMatrix,(R$4+1),FALSE)*$E3506</f>
        <v>4.6473350182642426</v>
      </c>
      <c r="S3499" s="5">
        <f ca="1">SUBTOTAL(9,O3499:R3499)</f>
        <v>1564.0951610994216</v>
      </c>
      <c r="T3499" s="5">
        <f ca="1">VLOOKUP(CONCATENATE($F3499," ",$G3499),AllocFactorMatrix,(T$4+1),FALSE)*$E3506</f>
        <v>42.876280891754078</v>
      </c>
      <c r="U3499" s="5">
        <f ca="1">VLOOKUP(CONCATENATE($F3499," ",$G3499),AllocFactorMatrix,(U$4+1),FALSE)*$E3506</f>
        <v>701.66303145379868</v>
      </c>
      <c r="V3499" s="5">
        <f ca="1">VLOOKUP(CONCATENATE($F3499," ",$G3499),AllocFactorMatrix,(V$4+1),FALSE)*$E3506</f>
        <v>3708.3088368728168</v>
      </c>
      <c r="W3499" s="5">
        <f ca="1">VLOOKUP(CONCATENATE($F3499," ",$G3499),AllocFactorMatrix,(W$4+1),FALSE)*$E3506</f>
        <v>669.65911344984193</v>
      </c>
      <c r="X3499" s="5">
        <f ca="1">SUBTOTAL(9,T3499:W3499)</f>
        <v>5122.5072626682113</v>
      </c>
      <c r="Y3499" s="5">
        <f ca="1">VLOOKUP(CONCATENATE($F3499," ",$G3499),AllocFactorMatrix,(Y$4+1),FALSE)*$E3506</f>
        <v>376.93307679502288</v>
      </c>
      <c r="Z3499" s="5">
        <f ca="1">VLOOKUP(CONCATENATE($F3499," ",$G3499),AllocFactorMatrix,(Z$4+1),FALSE)*$E3506</f>
        <v>6.3134849552930072</v>
      </c>
      <c r="AA3499" s="5">
        <f t="shared" ref="AA3499:AA3506" ca="1" si="1788">SUBTOTAL(9,Y3499:Z3499)</f>
        <v>383.24656175031589</v>
      </c>
      <c r="AB3499" s="5">
        <f ca="1">VLOOKUP(CONCATENATE($F3499," ",$G3499),AllocFactorMatrix,(AB$4+1),FALSE)*$E3506</f>
        <v>4.8912663423402583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9595.0352013271222</v>
      </c>
      <c r="I3500" s="5">
        <f ca="1">VLOOKUP(CONCATENATE($F3500," ",$G3500),AllocFactorMatrix,(I$4+1),FALSE)*$E3506</f>
        <v>4726.3511330089405</v>
      </c>
      <c r="J3500" s="5">
        <f ca="1">VLOOKUP(CONCATENATE($F3500," ",$G3500),AllocFactorMatrix,(J$4+1),FALSE)*$E3506</f>
        <v>233.64042481583675</v>
      </c>
      <c r="K3500" s="5">
        <f ca="1">VLOOKUP(CONCATENATE($F3500," ",$G3500),AllocFactorMatrix,(K$4+1),FALSE)*$E3506</f>
        <v>855.8114859841919</v>
      </c>
      <c r="L3500" s="5">
        <f ca="1">VLOOKUP(CONCATENATE($F3500," ",$G3500),AllocFactorMatrix,(L$4+1),FALSE)*$E3506</f>
        <v>26.937907107617733</v>
      </c>
      <c r="M3500" s="5">
        <f ca="1">VLOOKUP(CONCATENATE($F3500," ",$G3500),AllocFactorMatrix,(M$4+1),FALSE)*$E3506</f>
        <v>2.5261507317645546</v>
      </c>
      <c r="N3500" s="5">
        <f t="shared" ca="1" si="1787"/>
        <v>885.27554382357425</v>
      </c>
      <c r="O3500" s="5">
        <f ca="1">VLOOKUP(CONCATENATE($F3500," ",$G3500),AllocFactorMatrix,(O$4+1),FALSE)*$E3506</f>
        <v>650.5498600357239</v>
      </c>
      <c r="P3500" s="5">
        <f ca="1">VLOOKUP(CONCATENATE($F3500," ",$G3500),AllocFactorMatrix,(P$4+1),FALSE)*$E3506</f>
        <v>121.21639201055264</v>
      </c>
      <c r="Q3500" s="5">
        <f ca="1">VLOOKUP(CONCATENATE($F3500," ",$G3500),AllocFactorMatrix,(Q$4+1),FALSE)*$E3506</f>
        <v>54.775430500291328</v>
      </c>
      <c r="R3500" s="5">
        <f ca="1">VLOOKUP(CONCATENATE($F3500," ",$G3500),AllocFactorMatrix,(R$4+1),FALSE)*$E3506</f>
        <v>2.4631898811302753</v>
      </c>
      <c r="S3500" s="5">
        <f t="shared" ref="S3500:S3506" ca="1" si="1789">SUBTOTAL(9,O3500:R3500)</f>
        <v>829.00487242769816</v>
      </c>
      <c r="T3500" s="5">
        <f ca="1">VLOOKUP(CONCATENATE($F3500," ",$G3500),AllocFactorMatrix,(T$4+1),FALSE)*$E3506</f>
        <v>22.725372889625188</v>
      </c>
      <c r="U3500" s="5">
        <f ca="1">VLOOKUP(CONCATENATE($F3500," ",$G3500),AllocFactorMatrix,(U$4+1),FALSE)*$E3506</f>
        <v>371.8968553478017</v>
      </c>
      <c r="V3500" s="5">
        <f ca="1">VLOOKUP(CONCATENATE($F3500," ",$G3500),AllocFactorMatrix,(V$4+1),FALSE)*$E3506</f>
        <v>1965.485330236146</v>
      </c>
      <c r="W3500" s="5">
        <f ca="1">VLOOKUP(CONCATENATE($F3500," ",$G3500),AllocFactorMatrix,(W$4+1),FALSE)*$E3506</f>
        <v>354.93407416803808</v>
      </c>
      <c r="X3500" s="5">
        <f t="shared" ref="X3500:X3506" ca="1" si="1790">SUBTOTAL(9,T3500:W3500)</f>
        <v>2715.0416326416107</v>
      </c>
      <c r="Y3500" s="5">
        <f ca="1">VLOOKUP(CONCATENATE($F3500," ",$G3500),AllocFactorMatrix,(Y$4+1),FALSE)*$E3506</f>
        <v>199.78282972411483</v>
      </c>
      <c r="Z3500" s="5">
        <f ca="1">VLOOKUP(CONCATENATE($F3500," ",$G3500),AllocFactorMatrix,(Z$4+1),FALSE)*$E3506</f>
        <v>3.3462860317641359</v>
      </c>
      <c r="AA3500" s="5">
        <f t="shared" ca="1" si="1788"/>
        <v>203.12911575587896</v>
      </c>
      <c r="AB3500" s="5">
        <f ca="1">VLOOKUP(CONCATENATE($F3500," ",$G3500),AllocFactorMatrix,(AB$4+1),FALSE)*$E3506</f>
        <v>2.592478853582957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2107.7411773712233</v>
      </c>
      <c r="I3501" s="5">
        <f ca="1">VLOOKUP(CONCATENATE($F3501," ",$G3501),AllocFactorMatrix,(I$4+1),FALSE)*$E3506</f>
        <v>1026.1905350225436</v>
      </c>
      <c r="J3501" s="5">
        <f ca="1">VLOOKUP(CONCATENATE($F3501," ",$G3501),AllocFactorMatrix,(J$4+1),FALSE)*$E3506</f>
        <v>49.52529763678556</v>
      </c>
      <c r="K3501" s="5">
        <f ca="1">VLOOKUP(CONCATENATE($F3501," ",$G3501),AllocFactorMatrix,(K$4+1),FALSE)*$E3506</f>
        <v>180.17061124421932</v>
      </c>
      <c r="L3501" s="5">
        <f ca="1">VLOOKUP(CONCATENATE($F3501," ",$G3501),AllocFactorMatrix,(L$4+1),FALSE)*$E3506</f>
        <v>5.5653006627677479</v>
      </c>
      <c r="M3501" s="5">
        <f ca="1">VLOOKUP(CONCATENATE($F3501," ",$G3501),AllocFactorMatrix,(M$4+1),FALSE)*$E3506</f>
        <v>0.69312876450731475</v>
      </c>
      <c r="N3501" s="5">
        <f t="shared" ca="1" si="1787"/>
        <v>186.42904067149439</v>
      </c>
      <c r="O3501" s="5">
        <f ca="1">VLOOKUP(CONCATENATE($F3501," ",$G3501),AllocFactorMatrix,(O$4+1),FALSE)*$E3506</f>
        <v>136.12171282834024</v>
      </c>
      <c r="P3501" s="5">
        <f ca="1">VLOOKUP(CONCATENATE($F3501," ",$G3501),AllocFactorMatrix,(P$4+1),FALSE)*$E3506</f>
        <v>25.304867648426139</v>
      </c>
      <c r="Q3501" s="5">
        <f ca="1">VLOOKUP(CONCATENATE($F3501," ",$G3501),AllocFactorMatrix,(Q$4+1),FALSE)*$E3506</f>
        <v>15.056697768072819</v>
      </c>
      <c r="R3501" s="5">
        <f ca="1">VLOOKUP(CONCATENATE($F3501," ",$G3501),AllocFactorMatrix,(R$4+1),FALSE)*$E3506</f>
        <v>0</v>
      </c>
      <c r="S3501" s="5">
        <f t="shared" ca="1" si="1789"/>
        <v>176.4832782448392</v>
      </c>
      <c r="T3501" s="5">
        <f ca="1">VLOOKUP(CONCATENATE($F3501," ",$G3501),AllocFactorMatrix,(T$4+1),FALSE)*$E3506</f>
        <v>4.7531364837662959</v>
      </c>
      <c r="U3501" s="5">
        <f ca="1">VLOOKUP(CONCATENATE($F3501," ",$G3501),AllocFactorMatrix,(U$4+1),FALSE)*$E3506</f>
        <v>77.811558017150858</v>
      </c>
      <c r="V3501" s="5">
        <f ca="1">VLOOKUP(CONCATENATE($F3501," ",$G3501),AllocFactorMatrix,(V$4+1),FALSE)*$E3506</f>
        <v>542.08846673964331</v>
      </c>
      <c r="W3501" s="5">
        <f ca="1">VLOOKUP(CONCATENATE($F3501," ",$G3501),AllocFactorMatrix,(W$4+1),FALSE)*$E3506</f>
        <v>0</v>
      </c>
      <c r="X3501" s="5">
        <f t="shared" ca="1" si="1790"/>
        <v>624.65316124056051</v>
      </c>
      <c r="Y3501" s="5">
        <f ca="1">VLOOKUP(CONCATENATE($F3501," ",$G3501),AllocFactorMatrix,(Y$4+1),FALSE)*$E3506</f>
        <v>40.968647528333662</v>
      </c>
      <c r="Z3501" s="5">
        <f ca="1">VLOOKUP(CONCATENATE($F3501," ",$G3501),AllocFactorMatrix,(Z$4+1),FALSE)*$E3506</f>
        <v>0.68294846733535242</v>
      </c>
      <c r="AA3501" s="5">
        <f t="shared" ca="1" si="1788"/>
        <v>41.651595995669012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1.8601906149266059</v>
      </c>
      <c r="AD3501" s="5">
        <f ca="1">VLOOKUP(CONCATENATE($F3501," ",$G3501),AllocFactorMatrix,(AD$4+1),FALSE)*$E3506</f>
        <v>0.40099745593775932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6463.5320382888012</v>
      </c>
      <c r="J3502" s="5">
        <f ca="1">VLOOKUP(CONCATENATE($F3502," ",$G3502),AllocFactorMatrix,(J$4+1),FALSE)*$E3506</f>
        <v>304.67402699579446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34.190120315503741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829.52420519371299</v>
      </c>
      <c r="P3502" s="5">
        <f ca="1">VLOOKUP(CONCATENATE($F3502," ",$G3502),AllocFactorMatrix,(P$4+1),FALSE)*$E3506</f>
        <v>154.49893903934526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984.02314423305825</v>
      </c>
      <c r="T3502" s="5">
        <f ca="1">VLOOKUP(CONCATENATE($F3502," ",$G3502),AllocFactorMatrix,(T$4+1),FALSE)*$E3506</f>
        <v>29.572026718247319</v>
      </c>
      <c r="U3502" s="5">
        <f ca="1">VLOOKUP(CONCATENATE($F3502," ",$G3502),AllocFactorMatrix,(U$4+1),FALSE)*$E3506</f>
        <v>476.92987401994583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506.50190073819317</v>
      </c>
      <c r="Y3502" s="5">
        <f ca="1">VLOOKUP(CONCATENATE($F3502," ",$G3502),AllocFactorMatrix,(Y$4+1),FALSE)*$E3506</f>
        <v>250.13966916093912</v>
      </c>
      <c r="Z3502" s="5">
        <f ca="1">VLOOKUP(CONCATENATE($F3502," ",$G3502),AllocFactorMatrix,(Z$4+1),FALSE)*$E3506</f>
        <v>4.1733088565188314</v>
      </c>
      <c r="AA3502" s="5">
        <f t="shared" ca="1" si="1788"/>
        <v>254.31297801745797</v>
      </c>
      <c r="AB3502" s="5">
        <f ca="1">VLOOKUP(CONCATENATE($F3502," ",$G3502),AllocFactorMatrix,(AB$4+1),FALSE)*$E3506</f>
        <v>3.3810794442771592</v>
      </c>
      <c r="AC3502" s="5">
        <f ca="1">VLOOKUP(CONCATENATE($F3502," ",$G3502),AllocFactorMatrix,(AC$4+1),FALSE)*$E3506</f>
        <v>11.583108444167836</v>
      </c>
      <c r="AD3502" s="5">
        <f ca="1">VLOOKUP(CONCATENATE($F3502," ",$G3502),AllocFactorMatrix,(AD$4+1),FALSE)*$E3506</f>
        <v>2.4969468078655694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4976.5468194803034</v>
      </c>
      <c r="I3503" s="5">
        <f ca="1">VLOOKUP(CONCATENATE($F3503," ",$G3503),AllocFactorMatrix,(I$4+1),FALSE)*$E3506</f>
        <v>3720.9712808996828</v>
      </c>
      <c r="J3503" s="5">
        <f ca="1">VLOOKUP(CONCATENATE($F3503," ",$G3503),AllocFactorMatrix,(J$4+1),FALSE)*$E3506</f>
        <v>179.38921136058596</v>
      </c>
      <c r="K3503" s="5">
        <f ca="1">VLOOKUP(CONCATENATE($F3503," ",$G3503),AllocFactorMatrix,(K$4+1),FALSE)*$E3506</f>
        <v>541.292008873452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541.292008873452</v>
      </c>
      <c r="O3503" s="5">
        <f ca="1">VLOOKUP(CONCATENATE($F3503," ",$G3503),AllocFactorMatrix,(O$4+1),FALSE)*$E3506</f>
        <v>344.91337489150959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344.91337489150959</v>
      </c>
      <c r="T3503" s="5">
        <f ca="1">VLOOKUP(CONCATENATE($F3503," ",$G3503),AllocFactorMatrix,(T$4+1),FALSE)*$E3506</f>
        <v>9.3257340748828081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9.3257340748828081</v>
      </c>
      <c r="Y3503" s="5">
        <f ca="1">VLOOKUP(CONCATENATE($F3503," ",$G3503),AllocFactorMatrix,(Y$4+1),FALSE)*$E3506</f>
        <v>127.2192608843269</v>
      </c>
      <c r="Z3503" s="5">
        <f ca="1">VLOOKUP(CONCATENATE($F3503," ",$G3503),AllocFactorMatrix,(Z$4+1),FALSE)*$E3506</f>
        <v>0</v>
      </c>
      <c r="AA3503" s="5">
        <f t="shared" ca="1" si="1788"/>
        <v>127.2192608843269</v>
      </c>
      <c r="AB3503" s="5">
        <f ca="1">VLOOKUP(CONCATENATE($F3503," ",$G3503),AllocFactorMatrix,(AB$4+1),FALSE)*$E3506</f>
        <v>1.3201583626875841</v>
      </c>
      <c r="AC3503" s="5">
        <f ca="1">VLOOKUP(CONCATENATE($F3503," ",$G3503),AllocFactorMatrix,(AC$4+1),FALSE)*$E3506</f>
        <v>44.824453945407683</v>
      </c>
      <c r="AD3503" s="5">
        <f ca="1">VLOOKUP(CONCATENATE($F3503," ",$G3503),AllocFactorMatrix,(AD$4+1),FALSE)*$E3506</f>
        <v>7.2913361877668112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152.96352717660645</v>
      </c>
      <c r="I3504" s="5">
        <f ca="1">VLOOKUP(CONCATENATE($F3504," ",$G3504),AllocFactorMatrix,(I$4+1),FALSE)*$E3506</f>
        <v>57.396058986237911</v>
      </c>
      <c r="J3504" s="5">
        <f ca="1">VLOOKUP(CONCATENATE($F3504," ",$G3504),AllocFactorMatrix,(J$4+1),FALSE)*$E3506</f>
        <v>3.7196355038597098</v>
      </c>
      <c r="K3504" s="5">
        <f ca="1">VLOOKUP(CONCATENATE($F3504," ",$G3504),AllocFactorMatrix,(K$4+1),FALSE)*$E3506</f>
        <v>12.47978033781575</v>
      </c>
      <c r="L3504" s="5">
        <f ca="1">VLOOKUP(CONCATENATE($F3504," ",$G3504),AllocFactorMatrix,(L$4+1),FALSE)*$E3506</f>
        <v>0.39663575115003452</v>
      </c>
      <c r="M3504" s="5">
        <f ca="1">VLOOKUP(CONCATENATE($F3504," ",$G3504),AllocFactorMatrix,(M$4+1),FALSE)*$E3506</f>
        <v>3.6565179500821492E-2</v>
      </c>
      <c r="N3504" s="5">
        <f t="shared" ca="1" si="1787"/>
        <v>12.912981268466606</v>
      </c>
      <c r="O3504" s="5">
        <f ca="1">VLOOKUP(CONCATENATE($F3504," ",$G3504),AllocFactorMatrix,(O$4+1),FALSE)*$E3506</f>
        <v>11.377989867591657</v>
      </c>
      <c r="P3504" s="5">
        <f ca="1">VLOOKUP(CONCATENATE($F3504," ",$G3504),AllocFactorMatrix,(P$4+1),FALSE)*$E3506</f>
        <v>2.1092603899727438</v>
      </c>
      <c r="Q3504" s="5">
        <f ca="1">VLOOKUP(CONCATENATE($F3504," ",$G3504),AllocFactorMatrix,(Q$4+1),FALSE)*$E3506</f>
        <v>0.95839393272890494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14.490050547213597</v>
      </c>
      <c r="T3504" s="5">
        <f ca="1">VLOOKUP(CONCATENATE($F3504," ",$G3504),AllocFactorMatrix,(T$4+1),FALSE)*$E3506</f>
        <v>0.43602613297376092</v>
      </c>
      <c r="U3504" s="5">
        <f ca="1">VLOOKUP(CONCATENATE($F3504," ",$G3504),AllocFactorMatrix,(U$4+1),FALSE)*$E3506</f>
        <v>7.6559656931587359</v>
      </c>
      <c r="V3504" s="5">
        <f ca="1">VLOOKUP(CONCATENATE($F3504," ",$G3504),AllocFactorMatrix,(V$4+1),FALSE)*$E3506</f>
        <v>43.467394610611571</v>
      </c>
      <c r="W3504" s="5">
        <f ca="1">VLOOKUP(CONCATENATE($F3504," ",$G3504),AllocFactorMatrix,(W$4+1),FALSE)*$E3506</f>
        <v>8.246782097343317</v>
      </c>
      <c r="X3504" s="5">
        <f t="shared" ca="1" si="1790"/>
        <v>59.806168534087377</v>
      </c>
      <c r="Y3504" s="5">
        <f ca="1">VLOOKUP(CONCATENATE($F3504," ",$G3504),AllocFactorMatrix,(Y$4+1),FALSE)*$E3506</f>
        <v>3.082640427222068</v>
      </c>
      <c r="Z3504" s="5">
        <f ca="1">VLOOKUP(CONCATENATE($F3504," ",$G3504),AllocFactorMatrix,(Z$4+1),FALSE)*$E3506</f>
        <v>5.0180471950130534E-2</v>
      </c>
      <c r="AA3504" s="5">
        <f t="shared" ca="1" si="1788"/>
        <v>3.1328208991721986</v>
      </c>
      <c r="AB3504" s="5">
        <f ca="1">VLOOKUP(CONCATENATE($F3504," ",$G3504),AllocFactorMatrix,(AB$4+1),FALSE)*$E3506</f>
        <v>5.5972279923872034E-2</v>
      </c>
      <c r="AC3504" s="5">
        <f ca="1">VLOOKUP(CONCATENATE($F3504," ",$G3504),AllocFactorMatrix,(AC$4+1),FALSE)*$E3506</f>
        <v>1.2103256019227062</v>
      </c>
      <c r="AD3504" s="5">
        <f ca="1">VLOOKUP(CONCATENATE($F3504," ",$G3504),AllocFactorMatrix,(AD$4+1),FALSE)*$E3506</f>
        <v>0.23951355572241759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2395.6398754661441</v>
      </c>
      <c r="I3505" s="5">
        <f ca="1">VLOOKUP(CONCATENATE($F3505," ",$G3505),AllocFactorMatrix,(I$4+1),FALSE)*$E3506</f>
        <v>1120.2938084127802</v>
      </c>
      <c r="J3505" s="5">
        <f ca="1">VLOOKUP(CONCATENATE($F3505," ",$G3505),AllocFactorMatrix,(J$4+1),FALSE)*$E3506</f>
        <v>293.49842906244982</v>
      </c>
      <c r="K3505" s="5">
        <f ca="1">VLOOKUP(CONCATENATE($F3505," ",$G3505),AllocFactorMatrix,(K$4+1),FALSE)*$E3506</f>
        <v>83.315791402567825</v>
      </c>
      <c r="L3505" s="5">
        <f ca="1">VLOOKUP(CONCATENATE($F3505," ",$G3505),AllocFactorMatrix,(L$4+1),FALSE)*$E3506</f>
        <v>26.893876786573355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114.57508599833062</v>
      </c>
      <c r="O3505" s="5">
        <f ca="1">VLOOKUP(CONCATENATE($F3505," ",$G3505),AllocFactorMatrix,(O$4+1),FALSE)*$E3506</f>
        <v>23.643808001829413</v>
      </c>
      <c r="P3505" s="5">
        <f ca="1">VLOOKUP(CONCATENATE($F3505," ",$G3505),AllocFactorMatrix,(P$4+1),FALSE)*$E3506</f>
        <v>7.0012252506342714</v>
      </c>
      <c r="Q3505" s="5">
        <f ca="1">VLOOKUP(CONCATENATE($F3505," ",$G3505),AllocFactorMatrix,(Q$4+1),FALSE)*$E3506</f>
        <v>15.208320216702235</v>
      </c>
      <c r="R3505" s="5">
        <f ca="1">VLOOKUP(CONCATENATE($F3505," ",$G3505),AllocFactorMatrix,(R$4+1),FALSE)*$E3506</f>
        <v>2.6724659994665778</v>
      </c>
      <c r="S3505" s="5">
        <f t="shared" ca="1" si="1789"/>
        <v>48.525819468632491</v>
      </c>
      <c r="T3505" s="5">
        <f ca="1">VLOOKUP(CONCATENATE($F3505," ",$G3505),AllocFactorMatrix,(T$4+1),FALSE)*$E3506</f>
        <v>0.16273227618913588</v>
      </c>
      <c r="U3505" s="5">
        <f ca="1">VLOOKUP(CONCATENATE($F3505," ",$G3505),AllocFactorMatrix,(U$4+1),FALSE)*$E3506</f>
        <v>4.1536803650479674</v>
      </c>
      <c r="V3505" s="5">
        <f ca="1">VLOOKUP(CONCATENATE($F3505," ",$G3505),AllocFactorMatrix,(V$4+1),FALSE)*$E3506</f>
        <v>22.365455761394575</v>
      </c>
      <c r="W3505" s="5">
        <f ca="1">VLOOKUP(CONCATENATE($F3505," ",$G3505),AllocFactorMatrix,(W$4+1),FALSE)*$E3506</f>
        <v>4.0087432973573032</v>
      </c>
      <c r="X3505" s="5">
        <f t="shared" ca="1" si="1790"/>
        <v>30.690611699988981</v>
      </c>
      <c r="Y3505" s="5">
        <f ca="1">VLOOKUP(CONCATENATE($F3505," ",$G3505),AllocFactorMatrix,(Y$4+1),FALSE)*$E3506</f>
        <v>6.5452053944264454</v>
      </c>
      <c r="Z3505" s="5">
        <f ca="1">VLOOKUP(CONCATENATE($F3505," ",$G3505),AllocFactorMatrix,(Z$4+1),FALSE)*$E3506</f>
        <v>0.11865073580791154</v>
      </c>
      <c r="AA3505" s="5">
        <f t="shared" ca="1" si="1788"/>
        <v>6.6638561302343566</v>
      </c>
      <c r="AB3505" s="5">
        <f ca="1">VLOOKUP(CONCATENATE($F3505," ",$G3505),AllocFactorMatrix,(AB$4+1),FALSE)*$E3506</f>
        <v>0.12286412935284464</v>
      </c>
      <c r="AC3505" s="5">
        <f ca="1">VLOOKUP(CONCATENATE($F3505," ",$G3505),AllocFactorMatrix,(AC$4+1),FALSE)*$E3506</f>
        <v>696.04008826301697</v>
      </c>
      <c r="AD3505" s="5">
        <f ca="1">VLOOKUP(CONCATENATE($F3505," ",$G3505),AllocFactorMatrix,(AD$4+1),FALSE)*$E3506</f>
        <v>85.229312301357652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47002.000000000015</v>
      </c>
      <c r="I3506" s="5">
        <f ca="1">VLOOKUP(CONCATENATE($F3506," ",$G3506),AllocFactorMatrix,(I$4+1),FALSE)*$E3506</f>
        <v>26032.008060924287</v>
      </c>
      <c r="J3506" s="5">
        <f ca="1">VLOOKUP(CONCATENATE($F3506," ",$G3506),AllocFactorMatrix,(J$4+1),FALSE)*$E3506</f>
        <v>1505.2597033774371</v>
      </c>
      <c r="K3506" s="5">
        <f ca="1">VLOOKUP(CONCATENATE($F3506," ",$G3506),AllocFactorMatrix,(K$4+1),FALSE)*$E3506</f>
        <v>4394.0313449341902</v>
      </c>
      <c r="L3506" s="5">
        <f ca="1">VLOOKUP(CONCATENATE($F3506," ",$G3506),AllocFactorMatrix,(L$4+1),FALSE)*$E3506</f>
        <v>144.80796911610864</v>
      </c>
      <c r="M3506" s="5">
        <f ca="1">VLOOKUP(CONCATENATE($F3506," ",$G3506),AllocFactorMatrix,(M$4+1),FALSE)*$E3506</f>
        <v>12.387386626295578</v>
      </c>
      <c r="N3506" s="5">
        <f t="shared" ca="1" si="1787"/>
        <v>4551.2267006765942</v>
      </c>
      <c r="O3506" s="5">
        <f ca="1">VLOOKUP(CONCATENATE($F3506," ",$G3506),AllocFactorMatrix,(O$4+1),FALSE)*$E3506</f>
        <v>3223.5325282738822</v>
      </c>
      <c r="P3506" s="5">
        <f ca="1">VLOOKUP(CONCATENATE($F3506," ",$G3506),AllocFactorMatrix,(P$4+1),FALSE)*$E3506</f>
        <v>538.83135727275805</v>
      </c>
      <c r="Q3506" s="5">
        <f ca="1">VLOOKUP(CONCATENATE($F3506," ",$G3506),AllocFactorMatrix,(Q$4+1),FALSE)*$E3506</f>
        <v>189.34441810995187</v>
      </c>
      <c r="R3506" s="5">
        <f ca="1">VLOOKUP(CONCATENATE($F3506," ",$G3506),AllocFactorMatrix,(R$4+1),FALSE)*$E3506</f>
        <v>9.8273972557813867</v>
      </c>
      <c r="S3506" s="5">
        <f t="shared" ca="1" si="1789"/>
        <v>3961.5357009123732</v>
      </c>
      <c r="T3506" s="5">
        <f ca="1">VLOOKUP(CONCATENATE($F3506," ",$G3506),AllocFactorMatrix,(T$4+1),FALSE)*$E3506</f>
        <v>109.85130946743858</v>
      </c>
      <c r="U3506" s="5">
        <f ca="1">VLOOKUP(CONCATENATE($F3506," ",$G3506),AllocFactorMatrix,(U$4+1),FALSE)*$E3506</f>
        <v>1640.1109648969036</v>
      </c>
      <c r="V3506" s="5">
        <f ca="1">VLOOKUP(CONCATENATE($F3506," ",$G3506),AllocFactorMatrix,(V$4+1),FALSE)*$E3506</f>
        <v>6281.7154842206119</v>
      </c>
      <c r="W3506" s="5">
        <f ca="1">VLOOKUP(CONCATENATE($F3506," ",$G3506),AllocFactorMatrix,(W$4+1),FALSE)*$E3506</f>
        <v>1036.8487130125807</v>
      </c>
      <c r="X3506" s="5">
        <f t="shared" ca="1" si="1790"/>
        <v>9068.5264715975354</v>
      </c>
      <c r="Y3506" s="5">
        <f ca="1">VLOOKUP(CONCATENATE($F3506," ",$G3506),AllocFactorMatrix,(Y$4+1),FALSE)*$E3506</f>
        <v>1004.6713299143859</v>
      </c>
      <c r="Z3506" s="5">
        <f ca="1">VLOOKUP(CONCATENATE($F3506," ",$G3506),AllocFactorMatrix,(Z$4+1),FALSE)*$E3506</f>
        <v>14.684859518669368</v>
      </c>
      <c r="AA3506" s="5">
        <f t="shared" ca="1" si="1788"/>
        <v>1019.3561894330552</v>
      </c>
      <c r="AB3506" s="5">
        <f ca="1">VLOOKUP(CONCATENATE($F3506," ",$G3506),AllocFactorMatrix,(AB$4+1),FALSE)*$E3506</f>
        <v>12.910899900631613</v>
      </c>
      <c r="AC3506" s="5">
        <f ca="1">VLOOKUP(CONCATENATE($F3506," ",$G3506),AllocFactorMatrix,(AC$4+1),FALSE)*$E3506</f>
        <v>755.51816686944187</v>
      </c>
      <c r="AD3506" s="5">
        <f ca="1">VLOOKUP(CONCATENATE($F3506," ",$G3506),AllocFactorMatrix,(AD$4+1),FALSE)*$E3506</f>
        <v>95.658106308650218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-49688.311862822877</v>
      </c>
      <c r="I3507" s="11">
        <f t="shared" ca="1" si="1791"/>
        <v>-224223.85868874332</v>
      </c>
      <c r="J3507" s="11">
        <f t="shared" ca="1" si="1791"/>
        <v>21258.341544172428</v>
      </c>
      <c r="K3507" s="11">
        <f t="shared" ca="1" si="1791"/>
        <v>49762.57747010974</v>
      </c>
      <c r="L3507" s="11">
        <f t="shared" ca="1" si="1791"/>
        <v>1213.1230581617042</v>
      </c>
      <c r="M3507" s="11">
        <f t="shared" ca="1" si="1791"/>
        <v>348.1190921699482</v>
      </c>
      <c r="N3507" s="11">
        <f t="shared" ca="1" si="1791"/>
        <v>51323.819620441362</v>
      </c>
      <c r="O3507" s="11">
        <f t="shared" ca="1" si="1791"/>
        <v>37285.482259613913</v>
      </c>
      <c r="P3507" s="11">
        <f t="shared" ca="1" si="1791"/>
        <v>8613.7591885315614</v>
      </c>
      <c r="Q3507" s="11">
        <f t="shared" ca="1" si="1791"/>
        <v>2815.1319758089803</v>
      </c>
      <c r="R3507" s="11">
        <f t="shared" ca="1" si="1791"/>
        <v>92.44133084028158</v>
      </c>
      <c r="S3507" s="11">
        <f t="shared" ca="1" si="1791"/>
        <v>48806.814754794788</v>
      </c>
      <c r="T3507" s="11">
        <f t="shared" ca="1" si="1791"/>
        <v>-267.8393234440789</v>
      </c>
      <c r="U3507" s="11">
        <f t="shared" ca="1" si="1791"/>
        <v>7068.3399033886553</v>
      </c>
      <c r="V3507" s="11">
        <f t="shared" ca="1" si="1791"/>
        <v>45360.332378860447</v>
      </c>
      <c r="W3507" s="11">
        <f t="shared" ca="1" si="1791"/>
        <v>-5082.600670844201</v>
      </c>
      <c r="X3507" s="11">
        <f t="shared" ca="1" si="1791"/>
        <v>47078.232287960971</v>
      </c>
      <c r="Y3507" s="11">
        <f t="shared" ca="1" si="1791"/>
        <v>5784.980253882828</v>
      </c>
      <c r="Z3507" s="11">
        <f t="shared" ca="1" si="1791"/>
        <v>13.231291793855089</v>
      </c>
      <c r="AA3507" s="11">
        <f t="shared" ca="1" si="1791"/>
        <v>5798.2115456766869</v>
      </c>
      <c r="AB3507" s="11">
        <f t="shared" ca="1" si="1791"/>
        <v>270.12707287509767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34614.409481203795</v>
      </c>
      <c r="I3508" s="11">
        <f t="shared" ca="1" si="1792"/>
        <v>-74379.250146717182</v>
      </c>
      <c r="J3508" s="11">
        <f t="shared" ca="1" si="1792"/>
        <v>11077.281103434732</v>
      </c>
      <c r="K3508" s="11">
        <f t="shared" ca="1" si="1792"/>
        <v>27820.414411479585</v>
      </c>
      <c r="L3508" s="11">
        <f t="shared" ca="1" si="1792"/>
        <v>708.3978419378235</v>
      </c>
      <c r="M3508" s="11">
        <f t="shared" ca="1" si="1792"/>
        <v>418.83743250104999</v>
      </c>
      <c r="N3508" s="11">
        <f t="shared" ca="1" si="1792"/>
        <v>28947.649685918437</v>
      </c>
      <c r="O3508" s="11">
        <f t="shared" ca="1" si="1792"/>
        <v>20919.409995629376</v>
      </c>
      <c r="P3508" s="11">
        <f t="shared" ca="1" si="1792"/>
        <v>4634.9849838721993</v>
      </c>
      <c r="Q3508" s="11">
        <f t="shared" ca="1" si="1792"/>
        <v>1594.3897268074995</v>
      </c>
      <c r="R3508" s="11">
        <f t="shared" ca="1" si="1792"/>
        <v>57.056963082982278</v>
      </c>
      <c r="S3508" s="11">
        <f t="shared" ca="1" si="1792"/>
        <v>27205.841669392037</v>
      </c>
      <c r="T3508" s="11">
        <f t="shared" ca="1" si="1792"/>
        <v>12.5644542078243</v>
      </c>
      <c r="U3508" s="11">
        <f t="shared" ca="1" si="1792"/>
        <v>5449.8120671753095</v>
      </c>
      <c r="V3508" s="11">
        <f t="shared" ca="1" si="1792"/>
        <v>32508.197917305402</v>
      </c>
      <c r="W3508" s="11">
        <f t="shared" ca="1" si="1792"/>
        <v>-215.07932944051089</v>
      </c>
      <c r="X3508" s="11">
        <f t="shared" ca="1" si="1792"/>
        <v>37755.495109248048</v>
      </c>
      <c r="Y3508" s="11">
        <f t="shared" ca="1" si="1792"/>
        <v>3842.0966115896103</v>
      </c>
      <c r="Z3508" s="11">
        <f t="shared" ca="1" si="1792"/>
        <v>25.999436143920839</v>
      </c>
      <c r="AA3508" s="11">
        <f t="shared" ca="1" si="1792"/>
        <v>3868.0960477335302</v>
      </c>
      <c r="AB3508" s="11">
        <f t="shared" ca="1" si="1792"/>
        <v>139.29601219437529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8239.0034487026205</v>
      </c>
      <c r="I3509" s="11">
        <f t="shared" ca="1" si="1793"/>
        <v>-15705.607018821587</v>
      </c>
      <c r="J3509" s="11">
        <f t="shared" ca="1" si="1793"/>
        <v>2226.1964452530769</v>
      </c>
      <c r="K3509" s="11">
        <f t="shared" ca="1" si="1793"/>
        <v>5541.3404315798534</v>
      </c>
      <c r="L3509" s="11">
        <f t="shared" ca="1" si="1793"/>
        <v>137.62704328528102</v>
      </c>
      <c r="M3509" s="11">
        <f t="shared" ca="1" si="1793"/>
        <v>132.80279950581874</v>
      </c>
      <c r="N3509" s="11">
        <f t="shared" ca="1" si="1793"/>
        <v>5811.7702743709533</v>
      </c>
      <c r="O3509" s="11">
        <f t="shared" ca="1" si="1793"/>
        <v>4142.8366743269753</v>
      </c>
      <c r="P3509" s="11">
        <f t="shared" ca="1" si="1793"/>
        <v>915.57928744761921</v>
      </c>
      <c r="Q3509" s="11">
        <f t="shared" ca="1" si="1793"/>
        <v>412.66750834520354</v>
      </c>
      <c r="R3509" s="11">
        <f t="shared" ca="1" si="1793"/>
        <v>0</v>
      </c>
      <c r="S3509" s="11">
        <f t="shared" ca="1" si="1793"/>
        <v>5471.0834701197991</v>
      </c>
      <c r="T3509" s="11">
        <f t="shared" ca="1" si="1793"/>
        <v>1.1834634572208023</v>
      </c>
      <c r="U3509" s="11">
        <f t="shared" ca="1" si="1793"/>
        <v>1067.4087924568798</v>
      </c>
      <c r="V3509" s="11">
        <f t="shared" ca="1" si="1793"/>
        <v>8417.4361000668705</v>
      </c>
      <c r="W3509" s="11">
        <f t="shared" ca="1" si="1793"/>
        <v>0</v>
      </c>
      <c r="X3509" s="11">
        <f t="shared" ca="1" si="1793"/>
        <v>9486.0283559809686</v>
      </c>
      <c r="Y3509" s="11">
        <f t="shared" ca="1" si="1793"/>
        <v>741.58560892241587</v>
      </c>
      <c r="Z3509" s="11">
        <f t="shared" ca="1" si="1793"/>
        <v>4.8810553866951611</v>
      </c>
      <c r="AA3509" s="11">
        <f t="shared" ca="1" si="1793"/>
        <v>746.46666430911091</v>
      </c>
      <c r="AB3509" s="11">
        <f t="shared" ca="1" si="1793"/>
        <v>27.944025283865997</v>
      </c>
      <c r="AC3509" s="11">
        <f t="shared" ca="1" si="1793"/>
        <v>142.59089967041575</v>
      </c>
      <c r="AD3509" s="11">
        <f t="shared" ca="1" si="1793"/>
        <v>32.530332536009752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37774.162533112241</v>
      </c>
      <c r="I3510" s="11">
        <f t="shared" ca="1" si="1794"/>
        <v>-81279.007308721644</v>
      </c>
      <c r="J3510" s="11">
        <f t="shared" ca="1" si="1794"/>
        <v>16970.653511966717</v>
      </c>
      <c r="K3510" s="11">
        <f t="shared" ca="1" si="1794"/>
        <v>43744.734861343786</v>
      </c>
      <c r="L3510" s="11">
        <f t="shared" ca="1" si="1794"/>
        <v>1126.9283321934658</v>
      </c>
      <c r="M3510" s="11">
        <f t="shared" ca="1" si="1794"/>
        <v>0</v>
      </c>
      <c r="N3510" s="11">
        <f t="shared" ca="1" si="1794"/>
        <v>44871.663193537264</v>
      </c>
      <c r="O3510" s="11">
        <f t="shared" ca="1" si="1794"/>
        <v>32472.047546732043</v>
      </c>
      <c r="P3510" s="11">
        <f t="shared" ca="1" si="1794"/>
        <v>7080.8190305923345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39552.866577324377</v>
      </c>
      <c r="T3510" s="11">
        <f t="shared" ca="1" si="1794"/>
        <v>148.54803994543755</v>
      </c>
      <c r="U3510" s="11">
        <f t="shared" ca="1" si="1794"/>
        <v>9651.9772383420332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9800.5252782874522</v>
      </c>
      <c r="Y3510" s="11">
        <f t="shared" ca="1" si="1794"/>
        <v>6294.6110438511414</v>
      </c>
      <c r="Z3510" s="11">
        <f t="shared" ca="1" si="1794"/>
        <v>53.438072752700549</v>
      </c>
      <c r="AA3510" s="11">
        <f t="shared" ca="1" si="1794"/>
        <v>6348.0491166038446</v>
      </c>
      <c r="AB3510" s="11">
        <f t="shared" ca="1" si="1794"/>
        <v>210.85186628310905</v>
      </c>
      <c r="AC3510" s="11">
        <f t="shared" ca="1" si="1794"/>
        <v>1058.302863827869</v>
      </c>
      <c r="AD3510" s="11">
        <f t="shared" ca="1" si="1794"/>
        <v>240.25743400313269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1859.1192873440095</v>
      </c>
      <c r="I3511" s="11">
        <f t="shared" ca="1" si="1795"/>
        <v>-49436.933745009919</v>
      </c>
      <c r="J3511" s="11">
        <f t="shared" ca="1" si="1795"/>
        <v>9714.1750691575162</v>
      </c>
      <c r="K3511" s="11">
        <f t="shared" ca="1" si="1795"/>
        <v>20675.922937522762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20675.922937522762</v>
      </c>
      <c r="O3511" s="11">
        <f t="shared" ca="1" si="1795"/>
        <v>13040.38899051593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13040.38899051593</v>
      </c>
      <c r="T3511" s="11">
        <f t="shared" ca="1" si="1795"/>
        <v>38.216777628634809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38.216777628634809</v>
      </c>
      <c r="Y3511" s="11">
        <f t="shared" ca="1" si="1795"/>
        <v>3053.2628133320727</v>
      </c>
      <c r="Z3511" s="11">
        <f t="shared" ca="1" si="1795"/>
        <v>0</v>
      </c>
      <c r="AA3511" s="11">
        <f t="shared" ca="1" si="1795"/>
        <v>3053.2628133320727</v>
      </c>
      <c r="AB3511" s="11">
        <f t="shared" ca="1" si="1795"/>
        <v>80.208200514803792</v>
      </c>
      <c r="AC3511" s="11">
        <f t="shared" ca="1" si="1795"/>
        <v>4006.8811690992056</v>
      </c>
      <c r="AD3511" s="11">
        <f t="shared" ca="1" si="1795"/>
        <v>686.99707458310399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39422.876654790125</v>
      </c>
      <c r="I3512" s="11">
        <f t="shared" ca="1" si="1796"/>
        <v>5167.2887890154398</v>
      </c>
      <c r="J3512" s="11">
        <f t="shared" ca="1" si="1796"/>
        <v>2234.3479171223084</v>
      </c>
      <c r="K3512" s="11">
        <f t="shared" ca="1" si="1796"/>
        <v>5911.2881987713045</v>
      </c>
      <c r="L3512" s="11">
        <f t="shared" ca="1" si="1796"/>
        <v>147.90104438497244</v>
      </c>
      <c r="M3512" s="11">
        <f t="shared" ca="1" si="1796"/>
        <v>-84.041866983668129</v>
      </c>
      <c r="N3512" s="11">
        <f t="shared" ca="1" si="1796"/>
        <v>5975.1473761725001</v>
      </c>
      <c r="O3512" s="11">
        <f t="shared" ca="1" si="1796"/>
        <v>5423.8552323114855</v>
      </c>
      <c r="P3512" s="11">
        <f t="shared" ca="1" si="1796"/>
        <v>1134.713824650001</v>
      </c>
      <c r="Q3512" s="11">
        <f t="shared" ca="1" si="1796"/>
        <v>429.23005434787297</v>
      </c>
      <c r="R3512" s="11">
        <f t="shared" ca="1" si="1796"/>
        <v>16.614733354075391</v>
      </c>
      <c r="S3512" s="11">
        <f t="shared" ca="1" si="1796"/>
        <v>7004.4138446634224</v>
      </c>
      <c r="T3512" s="11">
        <f t="shared" ca="1" si="1796"/>
        <v>92.390302968980862</v>
      </c>
      <c r="U3512" s="11">
        <f t="shared" ca="1" si="1796"/>
        <v>2331.5396007930108</v>
      </c>
      <c r="V3512" s="11">
        <f t="shared" ca="1" si="1796"/>
        <v>12803.276178136462</v>
      </c>
      <c r="W3512" s="11">
        <f t="shared" ca="1" si="1796"/>
        <v>1340.493550864416</v>
      </c>
      <c r="X3512" s="11">
        <f t="shared" ca="1" si="1796"/>
        <v>16567.699632762848</v>
      </c>
      <c r="Y3512" s="11">
        <f t="shared" ca="1" si="1796"/>
        <v>1112.1779295046181</v>
      </c>
      <c r="Z3512" s="11">
        <f t="shared" ca="1" si="1796"/>
        <v>12.982796119261023</v>
      </c>
      <c r="AA3512" s="11">
        <f t="shared" ca="1" si="1796"/>
        <v>1125.1607256238713</v>
      </c>
      <c r="AB3512" s="11">
        <f t="shared" ca="1" si="1796"/>
        <v>35.823754018058658</v>
      </c>
      <c r="AC3512" s="11">
        <f t="shared" ca="1" si="1796"/>
        <v>1103.345913805256</v>
      </c>
      <c r="AD3512" s="11">
        <f t="shared" ca="1" si="1796"/>
        <v>209.64870160658629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68552.674427670878</v>
      </c>
      <c r="I3513" s="11">
        <f t="shared" ca="1" si="1797"/>
        <v>-20798.209299387152</v>
      </c>
      <c r="J3513" s="11">
        <f t="shared" ca="1" si="1797"/>
        <v>15103.454277208575</v>
      </c>
      <c r="K3513" s="11">
        <f t="shared" ca="1" si="1797"/>
        <v>2950.1182793491944</v>
      </c>
      <c r="L3513" s="11">
        <f t="shared" ca="1" si="1797"/>
        <v>858.36526681939927</v>
      </c>
      <c r="M3513" s="11">
        <f t="shared" ca="1" si="1797"/>
        <v>578.47200081003155</v>
      </c>
      <c r="N3513" s="11">
        <f t="shared" ca="1" si="1797"/>
        <v>4386.9555469786246</v>
      </c>
      <c r="O3513" s="11">
        <f t="shared" ca="1" si="1797"/>
        <v>878.64493419264852</v>
      </c>
      <c r="P3513" s="11">
        <f t="shared" ca="1" si="1797"/>
        <v>311.94900955274227</v>
      </c>
      <c r="Q3513" s="11">
        <f t="shared" ca="1" si="1797"/>
        <v>532.40188522175833</v>
      </c>
      <c r="R3513" s="11">
        <f t="shared" ca="1" si="1797"/>
        <v>76.074202866454499</v>
      </c>
      <c r="S3513" s="11">
        <f t="shared" ca="1" si="1797"/>
        <v>1799.070031833603</v>
      </c>
      <c r="T3513" s="11">
        <f t="shared" ca="1" si="1797"/>
        <v>0.54130111236467315</v>
      </c>
      <c r="U3513" s="11">
        <f t="shared" ca="1" si="1797"/>
        <v>79.790074734512999</v>
      </c>
      <c r="V3513" s="11">
        <f t="shared" ca="1" si="1797"/>
        <v>478.31626363112622</v>
      </c>
      <c r="W3513" s="11">
        <f t="shared" ca="1" si="1797"/>
        <v>12.412193074522751</v>
      </c>
      <c r="X3513" s="11">
        <f t="shared" ca="1" si="1797"/>
        <v>571.05983255252715</v>
      </c>
      <c r="Y3513" s="11">
        <f t="shared" ca="1" si="1797"/>
        <v>152.57287113223219</v>
      </c>
      <c r="Z3513" s="11">
        <f t="shared" ca="1" si="1797"/>
        <v>1.4057790428917802</v>
      </c>
      <c r="AA3513" s="11">
        <f t="shared" ca="1" si="1797"/>
        <v>153.97865017512424</v>
      </c>
      <c r="AB3513" s="11">
        <f t="shared" ca="1" si="1797"/>
        <v>7.1386920449393019</v>
      </c>
      <c r="AC3513" s="11">
        <f t="shared" ca="1" si="1797"/>
        <v>59187.93398488823</v>
      </c>
      <c r="AD3513" s="11">
        <f t="shared" ca="1" si="1797"/>
        <v>8141.2927113762253</v>
      </c>
    </row>
    <row r="3514" spans="2:30" collapsed="1">
      <c r="B3514" s="111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140773.93397000135</v>
      </c>
      <c r="I3514" s="11">
        <f t="shared" ca="1" si="1798"/>
        <v>-460655.57741838502</v>
      </c>
      <c r="J3514" s="11">
        <f t="shared" ca="1" si="1798"/>
        <v>78584.449868315336</v>
      </c>
      <c r="K3514" s="11">
        <f t="shared" ca="1" si="1798"/>
        <v>156406.39659015587</v>
      </c>
      <c r="L3514" s="11">
        <f t="shared" ca="1" si="1798"/>
        <v>4192.342586782639</v>
      </c>
      <c r="M3514" s="11">
        <f t="shared" ca="1" si="1798"/>
        <v>1394.1894580031801</v>
      </c>
      <c r="N3514" s="11">
        <f t="shared" ca="1" si="1798"/>
        <v>161992.92863494172</v>
      </c>
      <c r="O3514" s="11">
        <f t="shared" ca="1" si="1798"/>
        <v>114162.6656333225</v>
      </c>
      <c r="P3514" s="11">
        <f t="shared" ca="1" si="1798"/>
        <v>22691.805324646535</v>
      </c>
      <c r="Q3514" s="11">
        <f t="shared" ca="1" si="1798"/>
        <v>5783.8211505313111</v>
      </c>
      <c r="R3514" s="11">
        <f t="shared" ca="1" si="1798"/>
        <v>242.18723014379313</v>
      </c>
      <c r="S3514" s="11">
        <f t="shared" ca="1" si="1798"/>
        <v>142880.47933864396</v>
      </c>
      <c r="T3514" s="11">
        <f t="shared" ca="1" si="1798"/>
        <v>25.605015876393864</v>
      </c>
      <c r="U3514" s="11">
        <f t="shared" ca="1" si="1798"/>
        <v>25648.867676890433</v>
      </c>
      <c r="V3514" s="11">
        <f t="shared" ca="1" si="1798"/>
        <v>99567.558838000492</v>
      </c>
      <c r="W3514" s="11">
        <f t="shared" ca="1" si="1798"/>
        <v>-3944.774256345735</v>
      </c>
      <c r="X3514" s="11">
        <f t="shared" ca="1" si="1798"/>
        <v>121297.25727442202</v>
      </c>
      <c r="Y3514" s="11">
        <f t="shared" ca="1" si="1798"/>
        <v>20981.287132214853</v>
      </c>
      <c r="Z3514" s="11">
        <f t="shared" ca="1" si="1798"/>
        <v>111.93843123932498</v>
      </c>
      <c r="AA3514" s="11">
        <f t="shared" ca="1" si="1798"/>
        <v>21093.225563454256</v>
      </c>
      <c r="AB3514" s="11">
        <f t="shared" ca="1" si="1798"/>
        <v>771.38962321425117</v>
      </c>
      <c r="AC3514" s="11">
        <f t="shared" ca="1" si="1798"/>
        <v>65499.054831290989</v>
      </c>
      <c r="AD3514" s="11">
        <f t="shared" ca="1" si="1798"/>
        <v>9310.7262541050641</v>
      </c>
    </row>
    <row r="3515" spans="2:30">
      <c r="B3515" s="55"/>
      <c r="D3515" s="108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-3850.8441693687728</v>
      </c>
      <c r="I3516" s="53">
        <f t="shared" ca="1" si="1799"/>
        <v>-17377.349048377608</v>
      </c>
      <c r="J3516" s="53">
        <f t="shared" ca="1" si="1799"/>
        <v>1647.5214696733631</v>
      </c>
      <c r="K3516" s="53">
        <f t="shared" ca="1" si="1799"/>
        <v>3856.5997539335049</v>
      </c>
      <c r="L3516" s="53">
        <f t="shared" ca="1" si="1799"/>
        <v>94.017037007532068</v>
      </c>
      <c r="M3516" s="53">
        <f t="shared" ca="1" si="1799"/>
        <v>26.979229643170985</v>
      </c>
      <c r="N3516" s="53">
        <f t="shared" ca="1" si="1799"/>
        <v>3977.5960205842057</v>
      </c>
      <c r="O3516" s="53">
        <f t="shared" ca="1" si="1799"/>
        <v>2889.6248751200783</v>
      </c>
      <c r="P3516" s="53">
        <f t="shared" ca="1" si="1799"/>
        <v>667.56633711119605</v>
      </c>
      <c r="Q3516" s="53">
        <f t="shared" ca="1" si="1799"/>
        <v>218.17272812519596</v>
      </c>
      <c r="R3516" s="53">
        <f t="shared" ca="1" si="1799"/>
        <v>7.1642031401218222</v>
      </c>
      <c r="S3516" s="53">
        <f t="shared" ca="1" si="1799"/>
        <v>3782.5281434965959</v>
      </c>
      <c r="T3516" s="53">
        <f t="shared" ca="1" si="1799"/>
        <v>-20.757547566916113</v>
      </c>
      <c r="U3516" s="53">
        <f t="shared" ca="1" si="1799"/>
        <v>547.79634251262075</v>
      </c>
      <c r="V3516" s="53">
        <f t="shared" ca="1" si="1799"/>
        <v>3515.4257593616844</v>
      </c>
      <c r="W3516" s="53">
        <f t="shared" ca="1" si="1799"/>
        <v>-393.90155199042556</v>
      </c>
      <c r="X3516" s="53">
        <f t="shared" ca="1" si="1799"/>
        <v>3648.5630023169751</v>
      </c>
      <c r="Y3516" s="53">
        <f t="shared" ca="1" si="1799"/>
        <v>448.33596967591916</v>
      </c>
      <c r="Z3516" s="53">
        <f t="shared" ca="1" si="1799"/>
        <v>1.0254251140237693</v>
      </c>
      <c r="AA3516" s="53">
        <f t="shared" ca="1" si="1799"/>
        <v>449.36139478994323</v>
      </c>
      <c r="AB3516" s="53">
        <f t="shared" ca="1" si="1799"/>
        <v>20.93484814782007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2682.6167347932942</v>
      </c>
      <c r="I3517" s="53">
        <f t="shared" ca="1" si="1800"/>
        <v>-5764.3918863705812</v>
      </c>
      <c r="J3517" s="53">
        <f t="shared" ca="1" si="1800"/>
        <v>858.48928551619179</v>
      </c>
      <c r="K3517" s="53">
        <f t="shared" ca="1" si="1800"/>
        <v>2156.0821168896678</v>
      </c>
      <c r="L3517" s="53">
        <f t="shared" ca="1" si="1800"/>
        <v>54.900832750181323</v>
      </c>
      <c r="M3517" s="53">
        <f t="shared" ca="1" si="1800"/>
        <v>32.459901018831374</v>
      </c>
      <c r="N3517" s="53">
        <f t="shared" ca="1" si="1800"/>
        <v>2243.4428506586787</v>
      </c>
      <c r="O3517" s="53">
        <f t="shared" ca="1" si="1800"/>
        <v>1621.2542746612767</v>
      </c>
      <c r="P3517" s="53">
        <f t="shared" ca="1" si="1800"/>
        <v>359.21133625009543</v>
      </c>
      <c r="Q3517" s="53">
        <f t="shared" ca="1" si="1800"/>
        <v>123.56520382758121</v>
      </c>
      <c r="R3517" s="53">
        <f t="shared" ca="1" si="1800"/>
        <v>4.4219146389311268</v>
      </c>
      <c r="S3517" s="53">
        <f t="shared" ca="1" si="1800"/>
        <v>2108.4527293778829</v>
      </c>
      <c r="T3517" s="53">
        <f t="shared" ca="1" si="1800"/>
        <v>0.97374520110638318</v>
      </c>
      <c r="U3517" s="53">
        <f t="shared" ca="1" si="1800"/>
        <v>422.36043520608649</v>
      </c>
      <c r="V3517" s="53">
        <f t="shared" ca="1" si="1800"/>
        <v>2519.3853385911689</v>
      </c>
      <c r="W3517" s="53">
        <f t="shared" ca="1" si="1800"/>
        <v>-16.668648031639595</v>
      </c>
      <c r="X3517" s="53">
        <f t="shared" ca="1" si="1800"/>
        <v>2926.0508709667238</v>
      </c>
      <c r="Y3517" s="53">
        <f t="shared" ca="1" si="1800"/>
        <v>297.76248739819482</v>
      </c>
      <c r="Z3517" s="53">
        <f t="shared" ca="1" si="1800"/>
        <v>2.0149563011538651</v>
      </c>
      <c r="AA3517" s="53">
        <f t="shared" ca="1" si="1800"/>
        <v>299.77744369934857</v>
      </c>
      <c r="AB3517" s="53">
        <f t="shared" ca="1" si="1800"/>
        <v>10.795440945064085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638.52276727445303</v>
      </c>
      <c r="I3518" s="53">
        <f t="shared" ca="1" si="1801"/>
        <v>-1217.184543958673</v>
      </c>
      <c r="J3518" s="53">
        <f t="shared" ca="1" si="1801"/>
        <v>172.53022450711347</v>
      </c>
      <c r="K3518" s="53">
        <f t="shared" ca="1" si="1801"/>
        <v>429.45388344743861</v>
      </c>
      <c r="L3518" s="53">
        <f t="shared" ca="1" si="1801"/>
        <v>10.66609585460928</v>
      </c>
      <c r="M3518" s="53">
        <f t="shared" ca="1" si="1801"/>
        <v>10.292216961700952</v>
      </c>
      <c r="N3518" s="53">
        <f t="shared" ca="1" si="1801"/>
        <v>450.41219626374885</v>
      </c>
      <c r="O3518" s="53">
        <f t="shared" ca="1" si="1801"/>
        <v>321.06984226034058</v>
      </c>
      <c r="P3518" s="53">
        <f t="shared" ca="1" si="1801"/>
        <v>70.957394777190487</v>
      </c>
      <c r="Q3518" s="53">
        <f t="shared" ca="1" si="1801"/>
        <v>31.981731896753274</v>
      </c>
      <c r="R3518" s="53">
        <f t="shared" ca="1" si="1801"/>
        <v>0</v>
      </c>
      <c r="S3518" s="53">
        <f t="shared" ca="1" si="1801"/>
        <v>424.00896893428444</v>
      </c>
      <c r="T3518" s="53">
        <f t="shared" ca="1" si="1801"/>
        <v>9.1718417934612176E-2</v>
      </c>
      <c r="U3518" s="53">
        <f t="shared" ca="1" si="1801"/>
        <v>82.724181415408182</v>
      </c>
      <c r="V3518" s="53">
        <f t="shared" ca="1" si="1801"/>
        <v>652.35129775518249</v>
      </c>
      <c r="W3518" s="53">
        <f t="shared" ca="1" si="1801"/>
        <v>0</v>
      </c>
      <c r="X3518" s="53">
        <f t="shared" ca="1" si="1801"/>
        <v>735.16719758852503</v>
      </c>
      <c r="Y3518" s="53">
        <f t="shared" ca="1" si="1801"/>
        <v>57.472884691487231</v>
      </c>
      <c r="Z3518" s="53">
        <f t="shared" ca="1" si="1801"/>
        <v>0.378281792468875</v>
      </c>
      <c r="AA3518" s="53">
        <f t="shared" ca="1" si="1801"/>
        <v>57.851166483956092</v>
      </c>
      <c r="AB3518" s="53">
        <f t="shared" ca="1" si="1801"/>
        <v>2.1656619594996149</v>
      </c>
      <c r="AC3518" s="53">
        <f t="shared" ca="1" si="1801"/>
        <v>11.050794724457221</v>
      </c>
      <c r="AD3518" s="53">
        <f t="shared" ca="1" si="1801"/>
        <v>2.5211007715407558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2927.4975963161987</v>
      </c>
      <c r="I3519" s="53">
        <f t="shared" ca="1" si="1802"/>
        <v>-6299.1230664259274</v>
      </c>
      <c r="J3519" s="53">
        <f t="shared" ca="1" si="1802"/>
        <v>1315.2256471774206</v>
      </c>
      <c r="K3519" s="53">
        <f t="shared" ca="1" si="1802"/>
        <v>3390.2169517541433</v>
      </c>
      <c r="L3519" s="53">
        <f t="shared" ca="1" si="1802"/>
        <v>87.336945744993599</v>
      </c>
      <c r="M3519" s="53">
        <f t="shared" ca="1" si="1802"/>
        <v>0</v>
      </c>
      <c r="N3519" s="53">
        <f t="shared" ca="1" si="1802"/>
        <v>3477.5538974991377</v>
      </c>
      <c r="O3519" s="53">
        <f t="shared" ca="1" si="1802"/>
        <v>2516.5836848717331</v>
      </c>
      <c r="P3519" s="53">
        <f t="shared" ca="1" si="1802"/>
        <v>548.76347487090595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3065.3471597426392</v>
      </c>
      <c r="T3519" s="53">
        <f t="shared" ca="1" si="1802"/>
        <v>11.51247309577141</v>
      </c>
      <c r="U3519" s="53">
        <f t="shared" ca="1" si="1802"/>
        <v>748.02823597150757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759.54070906727759</v>
      </c>
      <c r="Y3519" s="53">
        <f t="shared" ca="1" si="1802"/>
        <v>487.83235589846345</v>
      </c>
      <c r="Z3519" s="53">
        <f t="shared" ca="1" si="1802"/>
        <v>4.1414506383342928</v>
      </c>
      <c r="AA3519" s="53">
        <f t="shared" ca="1" si="1802"/>
        <v>491.97380653679795</v>
      </c>
      <c r="AB3519" s="53">
        <f t="shared" ca="1" si="1802"/>
        <v>16.341019636940953</v>
      </c>
      <c r="AC3519" s="53">
        <f t="shared" ca="1" si="1802"/>
        <v>82.018471946659844</v>
      </c>
      <c r="AD3519" s="53">
        <f t="shared" ca="1" si="1802"/>
        <v>18.619951135242783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144.08174476916074</v>
      </c>
      <c r="I3520" s="53">
        <f t="shared" ca="1" si="1803"/>
        <v>-3831.3623652382689</v>
      </c>
      <c r="J3520" s="53">
        <f t="shared" ca="1" si="1803"/>
        <v>752.84856785970749</v>
      </c>
      <c r="K3520" s="53">
        <f t="shared" ca="1" si="1803"/>
        <v>1602.384027658014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1602.384027658014</v>
      </c>
      <c r="O3520" s="53">
        <f t="shared" ca="1" si="1803"/>
        <v>1010.6301467649846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1010.6301467649846</v>
      </c>
      <c r="T3520" s="53">
        <f t="shared" ca="1" si="1803"/>
        <v>2.9618002662191976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2.9618002662191976</v>
      </c>
      <c r="Y3520" s="53">
        <f t="shared" ca="1" si="1803"/>
        <v>236.62786803323564</v>
      </c>
      <c r="Z3520" s="53">
        <f t="shared" ca="1" si="1803"/>
        <v>0</v>
      </c>
      <c r="AA3520" s="53">
        <f t="shared" ca="1" si="1803"/>
        <v>236.62786803323564</v>
      </c>
      <c r="AB3520" s="53">
        <f t="shared" ca="1" si="1803"/>
        <v>6.2161355398972935</v>
      </c>
      <c r="AC3520" s="53">
        <f t="shared" ca="1" si="1803"/>
        <v>310.53329060518843</v>
      </c>
      <c r="AD3520" s="53">
        <f t="shared" ca="1" si="1803"/>
        <v>53.24227328019056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3055.2729407462348</v>
      </c>
      <c r="I3521" s="53">
        <f t="shared" ca="1" si="1804"/>
        <v>400.46488114869658</v>
      </c>
      <c r="J3521" s="53">
        <f t="shared" ca="1" si="1804"/>
        <v>173.16196357697891</v>
      </c>
      <c r="K3521" s="53">
        <f t="shared" ca="1" si="1804"/>
        <v>458.12483540477609</v>
      </c>
      <c r="L3521" s="53">
        <f t="shared" ca="1" si="1804"/>
        <v>11.462330939835363</v>
      </c>
      <c r="M3521" s="53">
        <f t="shared" ca="1" si="1804"/>
        <v>-6.5132446912342798</v>
      </c>
      <c r="N3521" s="53">
        <f t="shared" ca="1" si="1804"/>
        <v>463.07392165336876</v>
      </c>
      <c r="O3521" s="53">
        <f t="shared" ca="1" si="1804"/>
        <v>420.34878050414011</v>
      </c>
      <c r="P3521" s="53">
        <f t="shared" ca="1" si="1804"/>
        <v>87.940321410375077</v>
      </c>
      <c r="Q3521" s="53">
        <f t="shared" ca="1" si="1804"/>
        <v>33.265329211960157</v>
      </c>
      <c r="R3521" s="53">
        <f t="shared" ca="1" si="1804"/>
        <v>1.2876418349408427</v>
      </c>
      <c r="S3521" s="53">
        <f t="shared" ca="1" si="1804"/>
        <v>542.84207296141528</v>
      </c>
      <c r="T3521" s="53">
        <f t="shared" ca="1" si="1804"/>
        <v>7.1602484800960164</v>
      </c>
      <c r="U3521" s="53">
        <f t="shared" ca="1" si="1804"/>
        <v>180.69431906145834</v>
      </c>
      <c r="V3521" s="53">
        <f t="shared" ca="1" si="1804"/>
        <v>992.25390380557587</v>
      </c>
      <c r="W3521" s="53">
        <f t="shared" ca="1" si="1804"/>
        <v>103.88825019199224</v>
      </c>
      <c r="X3521" s="53">
        <f t="shared" ca="1" si="1804"/>
        <v>1283.9967215391207</v>
      </c>
      <c r="Y3521" s="53">
        <f t="shared" ca="1" si="1804"/>
        <v>86.193789536607895</v>
      </c>
      <c r="Z3521" s="53">
        <f t="shared" ca="1" si="1804"/>
        <v>1.0061666992427292</v>
      </c>
      <c r="AA3521" s="53">
        <f t="shared" ca="1" si="1804"/>
        <v>87.199956235850024</v>
      </c>
      <c r="AB3521" s="53">
        <f t="shared" ca="1" si="1804"/>
        <v>2.7763409363995462</v>
      </c>
      <c r="AC3521" s="53">
        <f t="shared" ca="1" si="1804"/>
        <v>85.509308319907348</v>
      </c>
      <c r="AD3521" s="53">
        <f t="shared" ca="1" si="1804"/>
        <v>16.247774374510438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5312.8322681444934</v>
      </c>
      <c r="I3522" s="53">
        <f t="shared" ca="1" si="1805"/>
        <v>-1611.8612207025042</v>
      </c>
      <c r="J3522" s="53">
        <f t="shared" ca="1" si="1805"/>
        <v>1170.5177064836646</v>
      </c>
      <c r="K3522" s="53">
        <f t="shared" ca="1" si="1805"/>
        <v>228.63416664956256</v>
      </c>
      <c r="L3522" s="53">
        <f t="shared" ca="1" si="1805"/>
        <v>66.523308178503441</v>
      </c>
      <c r="M3522" s="53">
        <f t="shared" ca="1" si="1805"/>
        <v>44.831580062777448</v>
      </c>
      <c r="N3522" s="53">
        <f t="shared" ca="1" si="1805"/>
        <v>339.98905489084342</v>
      </c>
      <c r="O3522" s="53">
        <f t="shared" ca="1" si="1805"/>
        <v>68.094982399930259</v>
      </c>
      <c r="P3522" s="53">
        <f t="shared" ca="1" si="1805"/>
        <v>24.176048240337526</v>
      </c>
      <c r="Q3522" s="53">
        <f t="shared" ca="1" si="1805"/>
        <v>41.261146104686269</v>
      </c>
      <c r="R3522" s="53">
        <f t="shared" ca="1" si="1805"/>
        <v>5.8957507221502237</v>
      </c>
      <c r="S3522" s="53">
        <f t="shared" ca="1" si="1805"/>
        <v>139.42792746710424</v>
      </c>
      <c r="T3522" s="53">
        <f t="shared" ca="1" si="1805"/>
        <v>4.195083620826217E-2</v>
      </c>
      <c r="U3522" s="53">
        <f t="shared" ca="1" si="1805"/>
        <v>6.1837307919247575</v>
      </c>
      <c r="V3522" s="53">
        <f t="shared" ca="1" si="1805"/>
        <v>37.069510431412283</v>
      </c>
      <c r="W3522" s="53">
        <f t="shared" ca="1" si="1805"/>
        <v>0.96194496327551315</v>
      </c>
      <c r="X3522" s="53">
        <f t="shared" ca="1" si="1805"/>
        <v>44.257137022820856</v>
      </c>
      <c r="Y3522" s="53">
        <f t="shared" ca="1" si="1805"/>
        <v>11.824397512747995</v>
      </c>
      <c r="Z3522" s="53">
        <f t="shared" ca="1" si="1805"/>
        <v>0.10894787582411297</v>
      </c>
      <c r="AA3522" s="53">
        <f t="shared" ca="1" si="1805"/>
        <v>11.933345388572128</v>
      </c>
      <c r="AB3522" s="53">
        <f t="shared" ca="1" si="1805"/>
        <v>0.55324863348279585</v>
      </c>
      <c r="AC3522" s="53">
        <f t="shared" ca="1" si="1805"/>
        <v>4587.064883828838</v>
      </c>
      <c r="AD3522" s="53">
        <f t="shared" ca="1" si="1805"/>
        <v>630.95018513165746</v>
      </c>
    </row>
    <row r="3523" spans="2:30" collapsed="1">
      <c r="B3523" s="111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10909.979882675105</v>
      </c>
      <c r="I3523" s="53">
        <f t="shared" ca="1" si="1806"/>
        <v>-35700.807249924837</v>
      </c>
      <c r="J3523" s="53">
        <f t="shared" ca="1" si="1806"/>
        <v>6090.2948647944386</v>
      </c>
      <c r="K3523" s="53">
        <f t="shared" ca="1" si="1806"/>
        <v>12121.49573573708</v>
      </c>
      <c r="L3523" s="53">
        <f t="shared" ca="1" si="1806"/>
        <v>324.90655047565451</v>
      </c>
      <c r="M3523" s="53">
        <f t="shared" ca="1" si="1806"/>
        <v>108.04968299524646</v>
      </c>
      <c r="N3523" s="53">
        <f t="shared" ca="1" si="1806"/>
        <v>12554.451969207983</v>
      </c>
      <c r="O3523" s="53">
        <f t="shared" ca="1" si="1806"/>
        <v>8847.606586582493</v>
      </c>
      <c r="P3523" s="53">
        <f t="shared" ca="1" si="1806"/>
        <v>1758.6149126601065</v>
      </c>
      <c r="Q3523" s="53">
        <f t="shared" ca="1" si="1806"/>
        <v>448.24613916617659</v>
      </c>
      <c r="R3523" s="53">
        <f t="shared" ca="1" si="1806"/>
        <v>18.769510336143966</v>
      </c>
      <c r="S3523" s="53">
        <f t="shared" ca="1" si="1806"/>
        <v>11073.237148744907</v>
      </c>
      <c r="T3523" s="53">
        <f t="shared" ca="1" si="1806"/>
        <v>1.9843887304205245</v>
      </c>
      <c r="U3523" s="53">
        <f t="shared" ca="1" si="1806"/>
        <v>1987.7872449590086</v>
      </c>
      <c r="V3523" s="53">
        <f t="shared" ca="1" si="1806"/>
        <v>7716.4858099450385</v>
      </c>
      <c r="W3523" s="53">
        <f t="shared" ca="1" si="1806"/>
        <v>-305.72000486679445</v>
      </c>
      <c r="X3523" s="53">
        <f t="shared" ca="1" si="1806"/>
        <v>9400.5374387677075</v>
      </c>
      <c r="Y3523" s="53">
        <f t="shared" ca="1" si="1806"/>
        <v>1626.0497527466512</v>
      </c>
      <c r="Z3523" s="53">
        <f t="shared" ca="1" si="1806"/>
        <v>8.6752284210476862</v>
      </c>
      <c r="AA3523" s="53">
        <f t="shared" ca="1" si="1806"/>
        <v>1634.7249811677048</v>
      </c>
      <c r="AB3523" s="53">
        <f t="shared" ca="1" si="1806"/>
        <v>59.782695799104467</v>
      </c>
      <c r="AC3523" s="53">
        <f t="shared" ca="1" si="1806"/>
        <v>5076.1767494250516</v>
      </c>
      <c r="AD3523" s="53">
        <f t="shared" ca="1" si="1806"/>
        <v>721.58128469314249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-20338538.075515669</v>
      </c>
      <c r="I3525" s="58">
        <f t="shared" ca="1" si="1807"/>
        <v>-21072554.123726331</v>
      </c>
      <c r="J3525" s="58">
        <f t="shared" ca="1" si="1807"/>
        <v>748154.95377245639</v>
      </c>
      <c r="K3525" s="58">
        <f t="shared" ca="1" si="1807"/>
        <v>1185080.1918155439</v>
      </c>
      <c r="L3525" s="58">
        <f t="shared" ca="1" si="1807"/>
        <v>17754.457626574294</v>
      </c>
      <c r="M3525" s="58">
        <f t="shared" ca="1" si="1807"/>
        <v>14634.313920891895</v>
      </c>
      <c r="N3525" s="58">
        <f t="shared" ca="1" si="1807"/>
        <v>1217468.963363009</v>
      </c>
      <c r="O3525" s="58">
        <f t="shared" ca="1" si="1807"/>
        <v>870860.91910956032</v>
      </c>
      <c r="P3525" s="58">
        <f t="shared" ca="1" si="1807"/>
        <v>254485.22073952499</v>
      </c>
      <c r="Q3525" s="58">
        <f t="shared" ca="1" si="1807"/>
        <v>55380.895145216578</v>
      </c>
      <c r="R3525" s="58">
        <f t="shared" ca="1" si="1807"/>
        <v>600.43314576297962</v>
      </c>
      <c r="S3525" s="58">
        <f t="shared" ca="1" si="1807"/>
        <v>1181327.4681400675</v>
      </c>
      <c r="T3525" s="58">
        <f t="shared" ca="1" si="1807"/>
        <v>-56480.463575674883</v>
      </c>
      <c r="U3525" s="58">
        <f t="shared" ca="1" si="1807"/>
        <v>-290564.06540655659</v>
      </c>
      <c r="V3525" s="58">
        <f t="shared" ca="1" si="1807"/>
        <v>-1092697.5024183802</v>
      </c>
      <c r="W3525" s="58">
        <f t="shared" ca="1" si="1807"/>
        <v>-931906.61579770804</v>
      </c>
      <c r="X3525" s="58">
        <f t="shared" ca="1" si="1807"/>
        <v>-2371648.6471983111</v>
      </c>
      <c r="Y3525" s="58">
        <f t="shared" ca="1" si="1807"/>
        <v>-46081.420487431926</v>
      </c>
      <c r="Z3525" s="58">
        <f t="shared" ca="1" si="1807"/>
        <v>-5401.8913461596821</v>
      </c>
      <c r="AA3525" s="58">
        <f t="shared" ca="1" si="1807"/>
        <v>-51483.311833591317</v>
      </c>
      <c r="AB3525" s="58">
        <f t="shared" ca="1" si="1807"/>
        <v>10196.621967080142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-7406861.9784564767</v>
      </c>
      <c r="I3526" s="58">
        <f t="shared" ca="1" si="1808"/>
        <v>-8708246.2698388807</v>
      </c>
      <c r="J3526" s="58">
        <f t="shared" ca="1" si="1808"/>
        <v>386017.95780007716</v>
      </c>
      <c r="K3526" s="58">
        <f t="shared" ca="1" si="1808"/>
        <v>708093.84111544001</v>
      </c>
      <c r="L3526" s="58">
        <f t="shared" ca="1" si="1808"/>
        <v>13030.392433417961</v>
      </c>
      <c r="M3526" s="58">
        <f t="shared" ca="1" si="1808"/>
        <v>20724.225742446695</v>
      </c>
      <c r="N3526" s="58">
        <f t="shared" ca="1" si="1808"/>
        <v>741848.45929130353</v>
      </c>
      <c r="O3526" s="58">
        <f t="shared" ca="1" si="1808"/>
        <v>525619.9256535467</v>
      </c>
      <c r="P3526" s="58">
        <f t="shared" ca="1" si="1808"/>
        <v>138729.08786164911</v>
      </c>
      <c r="Q3526" s="58">
        <f t="shared" ca="1" si="1808"/>
        <v>35014.842417102722</v>
      </c>
      <c r="R3526" s="58">
        <f t="shared" ca="1" si="1808"/>
        <v>764.34253452699159</v>
      </c>
      <c r="S3526" s="58">
        <f t="shared" ca="1" si="1808"/>
        <v>700128.19846682472</v>
      </c>
      <c r="T3526" s="58">
        <f t="shared" ca="1" si="1808"/>
        <v>-21384.412054615132</v>
      </c>
      <c r="U3526" s="58">
        <f t="shared" ca="1" si="1808"/>
        <v>-59736.603155079007</v>
      </c>
      <c r="V3526" s="58">
        <f t="shared" ca="1" si="1808"/>
        <v>-110630.04615562921</v>
      </c>
      <c r="W3526" s="58">
        <f t="shared" ca="1" si="1808"/>
        <v>-356752.77695510082</v>
      </c>
      <c r="X3526" s="58">
        <f t="shared" ca="1" si="1808"/>
        <v>-548503.83832042292</v>
      </c>
      <c r="Y3526" s="58">
        <f t="shared" ca="1" si="1808"/>
        <v>18516.048814425711</v>
      </c>
      <c r="Z3526" s="58">
        <f t="shared" ca="1" si="1808"/>
        <v>-1812.3985934928226</v>
      </c>
      <c r="AA3526" s="58">
        <f t="shared" ca="1" si="1808"/>
        <v>16703.650220932846</v>
      </c>
      <c r="AB3526" s="58">
        <f t="shared" ca="1" si="1808"/>
        <v>5189.8639237002753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-1591909.8798049521</v>
      </c>
      <c r="I3527" s="58">
        <f t="shared" ca="1" si="1809"/>
        <v>-1866189.6109603876</v>
      </c>
      <c r="J3527" s="58">
        <f t="shared" ca="1" si="1809"/>
        <v>75080.216861533729</v>
      </c>
      <c r="K3527" s="58">
        <f t="shared" ca="1" si="1809"/>
        <v>131607.81002331033</v>
      </c>
      <c r="L3527" s="58">
        <f t="shared" ca="1" si="1809"/>
        <v>2209.1402116176178</v>
      </c>
      <c r="M3527" s="58">
        <f t="shared" ca="1" si="1809"/>
        <v>6675.9158737554071</v>
      </c>
      <c r="N3527" s="58">
        <f t="shared" ca="1" si="1809"/>
        <v>140492.86610868329</v>
      </c>
      <c r="O3527" s="58">
        <f t="shared" ca="1" si="1809"/>
        <v>97011.578626226576</v>
      </c>
      <c r="P3527" s="58">
        <f t="shared" ca="1" si="1809"/>
        <v>26082.528675316844</v>
      </c>
      <c r="Q3527" s="58">
        <f t="shared" ca="1" si="1809"/>
        <v>8208.2323254739422</v>
      </c>
      <c r="R3527" s="58">
        <f t="shared" ca="1" si="1809"/>
        <v>0</v>
      </c>
      <c r="S3527" s="58">
        <f t="shared" ca="1" si="1809"/>
        <v>131302.33962701744</v>
      </c>
      <c r="T3527" s="58">
        <f t="shared" ca="1" si="1809"/>
        <v>-4552.6041377173233</v>
      </c>
      <c r="U3527" s="58">
        <f t="shared" ca="1" si="1809"/>
        <v>-16530.122490954789</v>
      </c>
      <c r="V3527" s="58">
        <f t="shared" ca="1" si="1809"/>
        <v>-60863.65041143191</v>
      </c>
      <c r="W3527" s="58">
        <f t="shared" ca="1" si="1809"/>
        <v>0</v>
      </c>
      <c r="X3527" s="58">
        <f t="shared" ca="1" si="1809"/>
        <v>-81946.377040104126</v>
      </c>
      <c r="Y3527" s="58">
        <f t="shared" ca="1" si="1809"/>
        <v>1234.8950357561553</v>
      </c>
      <c r="Z3527" s="58">
        <f t="shared" ca="1" si="1809"/>
        <v>-393.42626739253933</v>
      </c>
      <c r="AA3527" s="58">
        <f t="shared" ca="1" si="1809"/>
        <v>841.46876836360752</v>
      </c>
      <c r="AB3527" s="58">
        <f t="shared" ca="1" si="1809"/>
        <v>1014.894298989127</v>
      </c>
      <c r="AC3527" s="58">
        <f t="shared" ca="1" si="1809"/>
        <v>6083.6876771977668</v>
      </c>
      <c r="AD3527" s="58">
        <f t="shared" ca="1" si="1809"/>
        <v>1410.6348537541185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-7305792.6077698469</v>
      </c>
      <c r="I3528" s="58">
        <f t="shared" ca="1" si="1810"/>
        <v>-10777907.893497203</v>
      </c>
      <c r="J3528" s="58">
        <f t="shared" ca="1" si="1810"/>
        <v>643143.70825682255</v>
      </c>
      <c r="K3528" s="58">
        <f t="shared" ca="1" si="1810"/>
        <v>1345988.8207522552</v>
      </c>
      <c r="L3528" s="58">
        <f t="shared" ca="1" si="1810"/>
        <v>29145.839296238872</v>
      </c>
      <c r="M3528" s="58">
        <f t="shared" ca="1" si="1810"/>
        <v>0</v>
      </c>
      <c r="N3528" s="58">
        <f t="shared" ca="1" si="1810"/>
        <v>1375134.6600484943</v>
      </c>
      <c r="O3528" s="58">
        <f t="shared" ca="1" si="1810"/>
        <v>991057.26035455964</v>
      </c>
      <c r="P3528" s="58">
        <f t="shared" ca="1" si="1810"/>
        <v>241745.4105887101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1232802.67094327</v>
      </c>
      <c r="T3528" s="58">
        <f t="shared" ca="1" si="1810"/>
        <v>-20511.170605532319</v>
      </c>
      <c r="U3528" s="58">
        <f t="shared" ca="1" si="1810"/>
        <v>70763.683076477726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50252.512470944377</v>
      </c>
      <c r="Y3528" s="58">
        <f t="shared" ca="1" si="1810"/>
        <v>105312.86346270138</v>
      </c>
      <c r="Z3528" s="58">
        <f t="shared" ca="1" si="1810"/>
        <v>-1097.4617065351717</v>
      </c>
      <c r="AA3528" s="58">
        <f t="shared" ca="1" si="1810"/>
        <v>104215.40175616639</v>
      </c>
      <c r="AB3528" s="58">
        <f t="shared" ca="1" si="1810"/>
        <v>8383.5934015294679</v>
      </c>
      <c r="AC3528" s="58">
        <f t="shared" ca="1" si="1810"/>
        <v>47312.817271878223</v>
      </c>
      <c r="AD3528" s="58">
        <f t="shared" ca="1" si="1810"/>
        <v>10869.921578243102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-4732276.2444796972</v>
      </c>
      <c r="I3529" s="58">
        <f t="shared" ca="1" si="1811"/>
        <v>-6351113.4330412969</v>
      </c>
      <c r="J3529" s="58">
        <f t="shared" ca="1" si="1811"/>
        <v>363293.1105164222</v>
      </c>
      <c r="K3529" s="58">
        <f t="shared" ca="1" si="1811"/>
        <v>618299.04726956156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618299.04726956156</v>
      </c>
      <c r="O3529" s="58">
        <f t="shared" ca="1" si="1811"/>
        <v>386545.39397050638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386545.39397050638</v>
      </c>
      <c r="T3529" s="58">
        <f t="shared" ca="1" si="1811"/>
        <v>-6945.8555473741553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-6945.8555473741553</v>
      </c>
      <c r="Y3529" s="58">
        <f t="shared" ca="1" si="1811"/>
        <v>45363.715982812515</v>
      </c>
      <c r="Z3529" s="58">
        <f t="shared" ca="1" si="1811"/>
        <v>0</v>
      </c>
      <c r="AA3529" s="58">
        <f t="shared" ca="1" si="1811"/>
        <v>45363.715982812515</v>
      </c>
      <c r="AB3529" s="58">
        <f t="shared" ca="1" si="1811"/>
        <v>3156.0973577066607</v>
      </c>
      <c r="AC3529" s="58">
        <f t="shared" ca="1" si="1811"/>
        <v>178191.21073459901</v>
      </c>
      <c r="AD3529" s="58">
        <f t="shared" ca="1" si="1811"/>
        <v>30934.468277371598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2033057.7664148463</v>
      </c>
      <c r="I3530" s="58">
        <f t="shared" ca="1" si="1812"/>
        <v>230194.1273458222</v>
      </c>
      <c r="J3530" s="58">
        <f t="shared" ca="1" si="1812"/>
        <v>120035.62163058859</v>
      </c>
      <c r="K3530" s="58">
        <f t="shared" ca="1" si="1812"/>
        <v>315007.49383588851</v>
      </c>
      <c r="L3530" s="58">
        <f t="shared" ca="1" si="1812"/>
        <v>7799.5274188282619</v>
      </c>
      <c r="M3530" s="58">
        <f t="shared" ca="1" si="1812"/>
        <v>-4686.4320982820072</v>
      </c>
      <c r="N3530" s="58">
        <f t="shared" ca="1" si="1812"/>
        <v>318120.58915642876</v>
      </c>
      <c r="O3530" s="58">
        <f t="shared" ca="1" si="1812"/>
        <v>289103.27426044067</v>
      </c>
      <c r="P3530" s="58">
        <f t="shared" ca="1" si="1812"/>
        <v>60746.117179410474</v>
      </c>
      <c r="Q3530" s="58">
        <f t="shared" ca="1" si="1812"/>
        <v>22822.573016670081</v>
      </c>
      <c r="R3530" s="58">
        <f t="shared" ca="1" si="1812"/>
        <v>876.32029520477522</v>
      </c>
      <c r="S3530" s="58">
        <f t="shared" ca="1" si="1812"/>
        <v>373548.28475172538</v>
      </c>
      <c r="T3530" s="58">
        <f t="shared" ca="1" si="1812"/>
        <v>4689.2726619197128</v>
      </c>
      <c r="U3530" s="58">
        <f t="shared" ca="1" si="1812"/>
        <v>121589.74574496018</v>
      </c>
      <c r="V3530" s="58">
        <f t="shared" ca="1" si="1812"/>
        <v>666305.23324231617</v>
      </c>
      <c r="W3530" s="58">
        <f t="shared" ca="1" si="1812"/>
        <v>66170.886300204686</v>
      </c>
      <c r="X3530" s="58">
        <f t="shared" ca="1" si="1812"/>
        <v>858755.13794939965</v>
      </c>
      <c r="Y3530" s="58">
        <f t="shared" ca="1" si="1812"/>
        <v>58553.247204131469</v>
      </c>
      <c r="Z3530" s="58">
        <f t="shared" ca="1" si="1812"/>
        <v>669.71757304805817</v>
      </c>
      <c r="AA3530" s="58">
        <f t="shared" ca="1" si="1812"/>
        <v>59222.964777179091</v>
      </c>
      <c r="AB3530" s="58">
        <f t="shared" ca="1" si="1812"/>
        <v>1928.1167604256566</v>
      </c>
      <c r="AC3530" s="58">
        <f t="shared" ca="1" si="1812"/>
        <v>59883.601815188507</v>
      </c>
      <c r="AD3530" s="58">
        <f t="shared" ca="1" si="1812"/>
        <v>11369.322228097866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1466150.0196118383</v>
      </c>
      <c r="I3531" s="58">
        <f t="shared" ca="1" si="1813"/>
        <v>-2239445.7190857683</v>
      </c>
      <c r="J3531" s="58">
        <f t="shared" ca="1" si="1813"/>
        <v>550670.35535123234</v>
      </c>
      <c r="K3531" s="58">
        <f t="shared" ca="1" si="1813"/>
        <v>82311.811229669911</v>
      </c>
      <c r="L3531" s="58">
        <f t="shared" ca="1" si="1813"/>
        <v>21372.42057849796</v>
      </c>
      <c r="M3531" s="58">
        <f t="shared" ca="1" si="1813"/>
        <v>27771.444978909287</v>
      </c>
      <c r="N3531" s="58">
        <f t="shared" ca="1" si="1813"/>
        <v>131455.6767870771</v>
      </c>
      <c r="O3531" s="58">
        <f t="shared" ca="1" si="1813"/>
        <v>25652.436974321688</v>
      </c>
      <c r="P3531" s="58">
        <f t="shared" ca="1" si="1813"/>
        <v>10461.048410772079</v>
      </c>
      <c r="Q3531" s="58">
        <f t="shared" ca="1" si="1813"/>
        <v>14687.059047660558</v>
      </c>
      <c r="R3531" s="58">
        <f t="shared" ca="1" si="1813"/>
        <v>1613.4326338587862</v>
      </c>
      <c r="S3531" s="58">
        <f t="shared" ca="1" si="1813"/>
        <v>52413.977066613057</v>
      </c>
      <c r="T3531" s="58">
        <f t="shared" ca="1" si="1813"/>
        <v>-128.15317855275816</v>
      </c>
      <c r="U3531" s="58">
        <f t="shared" ca="1" si="1813"/>
        <v>379.93796062680076</v>
      </c>
      <c r="V3531" s="58">
        <f t="shared" ca="1" si="1813"/>
        <v>4740.1445790136459</v>
      </c>
      <c r="W3531" s="58">
        <f t="shared" ca="1" si="1813"/>
        <v>-3207.9577980309291</v>
      </c>
      <c r="X3531" s="58">
        <f t="shared" ca="1" si="1813"/>
        <v>1783.971563056788</v>
      </c>
      <c r="Y3531" s="58">
        <f t="shared" ca="1" si="1813"/>
        <v>2084.1823226353436</v>
      </c>
      <c r="Z3531" s="58">
        <f t="shared" ca="1" si="1813"/>
        <v>-37.483512305979417</v>
      </c>
      <c r="AA3531" s="58">
        <f t="shared" ca="1" si="1813"/>
        <v>2046.698810329377</v>
      </c>
      <c r="AB3531" s="58">
        <f t="shared" ca="1" si="1813"/>
        <v>275.68417139839642</v>
      </c>
      <c r="AC3531" s="58">
        <f t="shared" ca="1" si="1813"/>
        <v>2599215.3462831136</v>
      </c>
      <c r="AD3531" s="58">
        <f t="shared" ca="1" si="1813"/>
        <v>367734.02866477717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-37876170.99999994</v>
      </c>
      <c r="I3532" s="58">
        <f t="shared" ca="1" si="1814"/>
        <v>-50785262.922804028</v>
      </c>
      <c r="J3532" s="58">
        <f t="shared" ca="1" si="1814"/>
        <v>2886395.9241891317</v>
      </c>
      <c r="K3532" s="58">
        <f t="shared" ca="1" si="1814"/>
        <v>4386389.0160416486</v>
      </c>
      <c r="L3532" s="58">
        <f t="shared" ca="1" si="1814"/>
        <v>91311.777565174561</v>
      </c>
      <c r="M3532" s="58">
        <f t="shared" ca="1" si="1814"/>
        <v>65119.468417721255</v>
      </c>
      <c r="N3532" s="58">
        <f t="shared" ca="1" si="1814"/>
        <v>4542820.262024546</v>
      </c>
      <c r="O3532" s="58">
        <f t="shared" ca="1" si="1814"/>
        <v>3185850.7889491683</v>
      </c>
      <c r="P3532" s="58">
        <f t="shared" ca="1" si="1814"/>
        <v>732249.41345538804</v>
      </c>
      <c r="Q3532" s="58">
        <f t="shared" ca="1" si="1814"/>
        <v>136113.60195212372</v>
      </c>
      <c r="R3532" s="58">
        <f t="shared" ca="1" si="1814"/>
        <v>3854.5286093534996</v>
      </c>
      <c r="S3532" s="58">
        <f t="shared" ca="1" si="1814"/>
        <v>4058068.3329660241</v>
      </c>
      <c r="T3532" s="58">
        <f t="shared" ca="1" si="1814"/>
        <v>-105313.38643754632</v>
      </c>
      <c r="U3532" s="58">
        <f t="shared" ca="1" si="1814"/>
        <v>-174097.42427052394</v>
      </c>
      <c r="V3532" s="58">
        <f t="shared" ca="1" si="1814"/>
        <v>-593145.82116410136</v>
      </c>
      <c r="W3532" s="58">
        <f t="shared" ca="1" si="1814"/>
        <v>-1225696.464250633</v>
      </c>
      <c r="X3532" s="58">
        <f t="shared" ca="1" si="1814"/>
        <v>-2098253.0961227808</v>
      </c>
      <c r="Y3532" s="58">
        <f t="shared" ca="1" si="1814"/>
        <v>184983.53233502712</v>
      </c>
      <c r="Z3532" s="58">
        <f t="shared" ca="1" si="1814"/>
        <v>-8072.943852838107</v>
      </c>
      <c r="AA3532" s="58">
        <f t="shared" ca="1" si="1814"/>
        <v>176910.58848219318</v>
      </c>
      <c r="AB3532" s="58">
        <f t="shared" ca="1" si="1814"/>
        <v>30144.871880829807</v>
      </c>
      <c r="AC3532" s="58">
        <f t="shared" ca="1" si="1814"/>
        <v>2890686.6637819777</v>
      </c>
      <c r="AD3532" s="58">
        <f t="shared" ca="1" si="1814"/>
        <v>422318.37560224417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15931994.200330403</v>
      </c>
      <c r="I3533" s="5">
        <f ca="1">VLOOKUP(CONCATENATE($F3533," ",$G3533),AllocFactorMatrix,(I$4+1),FALSE)*$E3540</f>
        <v>7847829.3471407397</v>
      </c>
      <c r="J3533" s="5">
        <f ca="1">VLOOKUP(CONCATENATE($F3533," ",$G3533),AllocFactorMatrix,(J$4+1),FALSE)*$E3540</f>
        <v>387946.24668117822</v>
      </c>
      <c r="K3533" s="5">
        <f ca="1">VLOOKUP(CONCATENATE($F3533," ",$G3533),AllocFactorMatrix,(K$4+1),FALSE)*$E3540</f>
        <v>1421024.868089115</v>
      </c>
      <c r="L3533" s="5">
        <f ca="1">VLOOKUP(CONCATENATE($F3533," ",$G3533),AllocFactorMatrix,(L$4+1),FALSE)*$E3540</f>
        <v>44728.817643966962</v>
      </c>
      <c r="M3533" s="5">
        <f ca="1">VLOOKUP(CONCATENATE($F3533," ",$G3533),AllocFactorMatrix,(M$4+1),FALSE)*$E3540</f>
        <v>4194.5253939315007</v>
      </c>
      <c r="N3533" s="5">
        <f t="shared" ref="N3533:N3540" ca="1" si="1816">SUBTOTAL(9,K3533:M3533)</f>
        <v>1469948.2111270134</v>
      </c>
      <c r="O3533" s="5">
        <f ca="1">VLOOKUP(CONCATENATE($F3533," ",$G3533),AllocFactorMatrix,(O$4+1),FALSE)*$E3540</f>
        <v>1080199.9554604394</v>
      </c>
      <c r="P3533" s="5">
        <f ca="1">VLOOKUP(CONCATENATE($F3533," ",$G3533),AllocFactorMatrix,(P$4+1),FALSE)*$E3540</f>
        <v>201272.72219178389</v>
      </c>
      <c r="Q3533" s="5">
        <f ca="1">VLOOKUP(CONCATENATE($F3533," ",$G3533),AllocFactorMatrix,(Q$4+1),FALSE)*$E3540</f>
        <v>90951.395460283282</v>
      </c>
      <c r="R3533" s="5">
        <f ca="1">VLOOKUP(CONCATENATE($F3533," ",$G3533),AllocFactorMatrix,(R$4+1),FALSE)*$E3540</f>
        <v>4089.9825875628007</v>
      </c>
      <c r="S3533" s="5">
        <f ca="1">SUBTOTAL(9,O3533:R3533)</f>
        <v>1376514.0557000695</v>
      </c>
      <c r="T3533" s="5">
        <f ca="1">VLOOKUP(CONCATENATE($F3533," ",$G3533),AllocFactorMatrix,(T$4+1),FALSE)*$E3540</f>
        <v>37734.151202256806</v>
      </c>
      <c r="U3533" s="5">
        <f ca="1">VLOOKUP(CONCATENATE($F3533," ",$G3533),AllocFactorMatrix,(U$4+1),FALSE)*$E3540</f>
        <v>617512.9552107089</v>
      </c>
      <c r="V3533" s="5">
        <f ca="1">VLOOKUP(CONCATENATE($F3533," ",$G3533),AllocFactorMatrix,(V$4+1),FALSE)*$E3540</f>
        <v>3263573.3194418713</v>
      </c>
      <c r="W3533" s="5">
        <f ca="1">VLOOKUP(CONCATENATE($F3533," ",$G3533),AllocFactorMatrix,(W$4+1),FALSE)*$E3540</f>
        <v>589347.25016565726</v>
      </c>
      <c r="X3533" s="5">
        <f ca="1">SUBTOTAL(9,T3533:W3533)</f>
        <v>4508167.6760204947</v>
      </c>
      <c r="Y3533" s="5">
        <f ca="1">VLOOKUP(CONCATENATE($F3533," ",$G3533),AllocFactorMatrix,(Y$4+1),FALSE)*$E3540</f>
        <v>331727.69226005027</v>
      </c>
      <c r="Z3533" s="5">
        <f ca="1">VLOOKUP(CONCATENATE($F3533," ",$G3533),AllocFactorMatrix,(Z$4+1),FALSE)*$E3540</f>
        <v>5556.3120438931728</v>
      </c>
      <c r="AA3533" s="5">
        <f t="shared" ref="AA3533:AA3540" ca="1" si="1817">SUBTOTAL(9,Y3533:Z3533)</f>
        <v>337284.00430394342</v>
      </c>
      <c r="AB3533" s="5">
        <f ca="1">VLOOKUP(CONCATENATE($F3533," ",$G3533),AllocFactorMatrix,(AB$4+1),FALSE)*$E3540</f>
        <v>4304.6593569609895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8444307.7045771778</v>
      </c>
      <c r="I3534" s="5">
        <f ca="1">VLOOKUP(CONCATENATE($F3534," ",$G3534),AllocFactorMatrix,(I$4+1),FALSE)*$E3540</f>
        <v>4159522.3414588696</v>
      </c>
      <c r="J3534" s="5">
        <f ca="1">VLOOKUP(CONCATENATE($F3534," ",$G3534),AllocFactorMatrix,(J$4+1),FALSE)*$E3540</f>
        <v>205620.05224328642</v>
      </c>
      <c r="K3534" s="5">
        <f ca="1">VLOOKUP(CONCATENATE($F3534," ",$G3534),AllocFactorMatrix,(K$4+1),FALSE)*$E3540</f>
        <v>753174.46712049586</v>
      </c>
      <c r="L3534" s="5">
        <f ca="1">VLOOKUP(CONCATENATE($F3534," ",$G3534),AllocFactorMatrix,(L$4+1),FALSE)*$E3540</f>
        <v>23707.258156028267</v>
      </c>
      <c r="M3534" s="5">
        <f ca="1">VLOOKUP(CONCATENATE($F3534," ",$G3534),AllocFactorMatrix,(M$4+1),FALSE)*$E3540</f>
        <v>2223.1908106196688</v>
      </c>
      <c r="N3534" s="5">
        <f t="shared" ca="1" si="1816"/>
        <v>779104.91608714371</v>
      </c>
      <c r="O3534" s="5">
        <f ca="1">VLOOKUP(CONCATENATE($F3534," ",$G3534),AllocFactorMatrix,(O$4+1),FALSE)*$E3540</f>
        <v>572529.75940634916</v>
      </c>
      <c r="P3534" s="5">
        <f ca="1">VLOOKUP(CONCATENATE($F3534," ",$G3534),AllocFactorMatrix,(P$4+1),FALSE)*$E3540</f>
        <v>106678.97422973301</v>
      </c>
      <c r="Q3534" s="5">
        <f ca="1">VLOOKUP(CONCATENATE($F3534," ",$G3534),AllocFactorMatrix,(Q$4+1),FALSE)*$E3540</f>
        <v>48206.242091864988</v>
      </c>
      <c r="R3534" s="5">
        <f ca="1">VLOOKUP(CONCATENATE($F3534," ",$G3534),AllocFactorMatrix,(R$4+1),FALSE)*$E3540</f>
        <v>2167.7808215011046</v>
      </c>
      <c r="S3534" s="5">
        <f t="shared" ref="S3534:S3540" ca="1" si="1818">SUBTOTAL(9,O3534:R3534)</f>
        <v>729582.75654944836</v>
      </c>
      <c r="T3534" s="5">
        <f ca="1">VLOOKUP(CONCATENATE($F3534," ",$G3534),AllocFactorMatrix,(T$4+1),FALSE)*$E3540</f>
        <v>19999.930938732661</v>
      </c>
      <c r="U3534" s="5">
        <f ca="1">VLOOKUP(CONCATENATE($F3534," ",$G3534),AllocFactorMatrix,(U$4+1),FALSE)*$E3540</f>
        <v>327295.46218726796</v>
      </c>
      <c r="V3534" s="5">
        <f ca="1">VLOOKUP(CONCATENATE($F3534," ",$G3534),AllocFactorMatrix,(V$4+1),FALSE)*$E3540</f>
        <v>1729765.714152971</v>
      </c>
      <c r="W3534" s="5">
        <f ca="1">VLOOKUP(CONCATENATE($F3534," ",$G3534),AllocFactorMatrix,(W$4+1),FALSE)*$E3540</f>
        <v>312367.01838254667</v>
      </c>
      <c r="X3534" s="5">
        <f t="shared" ref="X3534:X3540" ca="1" si="1819">SUBTOTAL(9,T3534:W3534)</f>
        <v>2389428.1256615184</v>
      </c>
      <c r="Y3534" s="5">
        <f ca="1">VLOOKUP(CONCATENATE($F3534," ",$G3534),AllocFactorMatrix,(Y$4+1),FALSE)*$E3540</f>
        <v>175822.98062317006</v>
      </c>
      <c r="Z3534" s="5">
        <f ca="1">VLOOKUP(CONCATENATE($F3534," ",$G3534),AllocFactorMatrix,(Z$4+1),FALSE)*$E3540</f>
        <v>2944.9677178710663</v>
      </c>
      <c r="AA3534" s="5">
        <f t="shared" ca="1" si="1817"/>
        <v>178767.94834104113</v>
      </c>
      <c r="AB3534" s="5">
        <f ca="1">VLOOKUP(CONCATENATE($F3534," ",$G3534),AllocFactorMatrix,(AB$4+1),FALSE)*$E3540</f>
        <v>2281.5642358702403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1854960.8927822001</v>
      </c>
      <c r="I3535" s="5">
        <f ca="1">VLOOKUP(CONCATENATE($F3535," ",$G3535),AllocFactorMatrix,(I$4+1),FALSE)*$E3540</f>
        <v>903120.046923485</v>
      </c>
      <c r="J3535" s="5">
        <f ca="1">VLOOKUP(CONCATENATE($F3535," ",$G3535),AllocFactorMatrix,(J$4+1),FALSE)*$E3540</f>
        <v>43585.754885812465</v>
      </c>
      <c r="K3535" s="5">
        <f ca="1">VLOOKUP(CONCATENATE($F3535," ",$G3535),AllocFactorMatrix,(K$4+1),FALSE)*$E3540</f>
        <v>158562.8451323981</v>
      </c>
      <c r="L3535" s="5">
        <f ca="1">VLOOKUP(CONCATENATE($F3535," ",$G3535),AllocFactorMatrix,(L$4+1),FALSE)*$E3540</f>
        <v>4897.8570978455728</v>
      </c>
      <c r="M3535" s="5">
        <f ca="1">VLOOKUP(CONCATENATE($F3535," ",$G3535),AllocFactorMatrix,(M$4+1),FALSE)*$E3540</f>
        <v>610.00219838522639</v>
      </c>
      <c r="N3535" s="5">
        <f t="shared" ca="1" si="1816"/>
        <v>164070.7044286289</v>
      </c>
      <c r="O3535" s="5">
        <f ca="1">VLOOKUP(CONCATENATE($F3535," ",$G3535),AllocFactorMatrix,(O$4+1),FALSE)*$E3540</f>
        <v>119796.70780547116</v>
      </c>
      <c r="P3535" s="5">
        <f ca="1">VLOOKUP(CONCATENATE($F3535," ",$G3535),AllocFactorMatrix,(P$4+1),FALSE)*$E3540</f>
        <v>22270.068255440638</v>
      </c>
      <c r="Q3535" s="5">
        <f ca="1">VLOOKUP(CONCATENATE($F3535," ",$G3535),AllocFactorMatrix,(Q$4+1),FALSE)*$E3540</f>
        <v>13250.95596844102</v>
      </c>
      <c r="R3535" s="5">
        <f ca="1">VLOOKUP(CONCATENATE($F3535," ",$G3535),AllocFactorMatrix,(R$4+1),FALSE)*$E3540</f>
        <v>0</v>
      </c>
      <c r="S3535" s="5">
        <f t="shared" ca="1" si="1818"/>
        <v>155317.7320293528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68479.65901975015</v>
      </c>
      <c r="V3535" s="5">
        <f ca="1">VLOOKUP(CONCATENATE($F3535," ",$G3535),AllocFactorMatrix,(V$4+1),FALSE)*$E3540</f>
        <v>477076.08364155464</v>
      </c>
      <c r="W3535" s="5">
        <f ca="1">VLOOKUP(CONCATENATE($F3535," ",$G3535),AllocFactorMatrix,(W$4+1),FALSE)*$E3540</f>
        <v>0</v>
      </c>
      <c r="X3535" s="5">
        <f t="shared" ca="1" si="1819"/>
        <v>549738.83800057182</v>
      </c>
      <c r="Y3535" s="5">
        <f ca="1">VLOOKUP(CONCATENATE($F3535," ",$G3535),AllocFactorMatrix,(Y$4+1),FALSE)*$E3540</f>
        <v>36055.299299138045</v>
      </c>
      <c r="Z3535" s="5">
        <f ca="1">VLOOKUP(CONCATENATE($F3535," ",$G3535),AllocFactorMatrix,(Z$4+1),FALSE)*$E3540</f>
        <v>601.04281886859928</v>
      </c>
      <c r="AA3535" s="5">
        <f t="shared" ca="1" si="1817"/>
        <v>36656.342118006643</v>
      </c>
      <c r="AB3535" s="5">
        <f ca="1">VLOOKUP(CONCATENATE($F3535," ",$G3535),AllocFactorMatrix,(AB$4+1),FALSE)*$E3540</f>
        <v>481.46941484344541</v>
      </c>
      <c r="AC3535" s="5">
        <f ca="1">VLOOKUP(CONCATENATE($F3535," ",$G3535),AllocFactorMatrix,(AC$4+1),FALSE)*$E3540</f>
        <v>1637.0989383586905</v>
      </c>
      <c r="AD3535" s="5">
        <f ca="1">VLOOKUP(CONCATENATE($F3535," ",$G3535),AllocFactorMatrix,(AD$4+1),FALSE)*$E3540</f>
        <v>352.90604314017725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8511149.2661716156</v>
      </c>
      <c r="I3536" s="5">
        <f ca="1">VLOOKUP(CONCATENATE($F3536," ",$G3536),AllocFactorMatrix,(I$4+1),FALSE)*$E3540</f>
        <v>5688364.0595872337</v>
      </c>
      <c r="J3536" s="5">
        <f ca="1">VLOOKUP(CONCATENATE($F3536," ",$G3536),AllocFactorMatrix,(J$4+1),FALSE)*$E3540</f>
        <v>268134.63208444451</v>
      </c>
      <c r="K3536" s="5">
        <f ca="1">VLOOKUP(CONCATENATE($F3536," ",$G3536),AllocFactorMatrix,(K$4+1),FALSE)*$E3540</f>
        <v>973613.30542229384</v>
      </c>
      <c r="L3536" s="5">
        <f ca="1">VLOOKUP(CONCATENATE($F3536," ",$G3536),AllocFactorMatrix,(L$4+1),FALSE)*$E3540</f>
        <v>30089.71726968716</v>
      </c>
      <c r="M3536" s="5">
        <f ca="1">VLOOKUP(CONCATENATE($F3536," ",$G3536),AllocFactorMatrix,(M$4+1),FALSE)*$E3540</f>
        <v>0</v>
      </c>
      <c r="N3536" s="5">
        <f t="shared" ca="1" si="1816"/>
        <v>1003703.0226919811</v>
      </c>
      <c r="O3536" s="5">
        <f ca="1">VLOOKUP(CONCATENATE($F3536," ",$G3536),AllocFactorMatrix,(O$4+1),FALSE)*$E3540</f>
        <v>730039.80601151707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866009.76900847349</v>
      </c>
      <c r="T3536" s="5">
        <f ca="1">VLOOKUP(CONCATENATE($F3536," ",$G3536),AllocFactorMatrix,(T$4+1),FALSE)*$E3540</f>
        <v>26025.469194976897</v>
      </c>
      <c r="U3536" s="5">
        <f ca="1">VLOOKUP(CONCATENATE($F3536," ",$G3536),AllocFactorMatrix,(U$4+1),FALSE)*$E3540</f>
        <v>419731.92648346053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445757.39567843743</v>
      </c>
      <c r="Y3536" s="5">
        <f ca="1">VLOOKUP(CONCATENATE($F3536," ",$G3536),AllocFactorMatrix,(Y$4+1),FALSE)*$E3540</f>
        <v>220140.55094075642</v>
      </c>
      <c r="Z3536" s="5">
        <f ca="1">VLOOKUP(CONCATENATE($F3536," ",$G3536),AllocFactorMatrix,(Z$4+1),FALSE)*$E3540</f>
        <v>3672.8061326766033</v>
      </c>
      <c r="AA3536" s="5">
        <f t="shared" ca="1" si="1817"/>
        <v>223813.35707343303</v>
      </c>
      <c r="AB3536" s="5">
        <f ca="1">VLOOKUP(CONCATENATE($F3536," ",$G3536),AllocFactorMatrix,(AB$4+1),FALSE)*$E3540</f>
        <v>2975.588374824114</v>
      </c>
      <c r="AC3536" s="5">
        <f ca="1">VLOOKUP(CONCATENATE($F3536," ",$G3536),AllocFactorMatrix,(AC$4+1),FALSE)*$E3540</f>
        <v>10193.952374923107</v>
      </c>
      <c r="AD3536" s="5">
        <f ca="1">VLOOKUP(CONCATENATE($F3536," ",$G3536),AllocFactorMatrix,(AD$4+1),FALSE)*$E3540</f>
        <v>2197.4892978675348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4379712.1915836381</v>
      </c>
      <c r="I3537" s="5">
        <f ca="1">VLOOKUP(CONCATENATE($F3537," ",$G3537),AllocFactorMatrix,(I$4+1),FALSE)*$E3540</f>
        <v>3274717.1632539351</v>
      </c>
      <c r="J3537" s="5">
        <f ca="1">VLOOKUP(CONCATENATE($F3537," ",$G3537),AllocFactorMatrix,(J$4+1),FALSE)*$E3540</f>
        <v>157875.15812351581</v>
      </c>
      <c r="K3537" s="5">
        <f ca="1">VLOOKUP(CONCATENATE($F3537," ",$G3537),AllocFactorMatrix,(K$4+1),FALSE)*$E3540</f>
        <v>476375.14454599819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476375.14454599819</v>
      </c>
      <c r="O3537" s="5">
        <f ca="1">VLOOKUP(CONCATENATE($F3537," ",$G3537),AllocFactorMatrix,(O$4+1),FALSE)*$E3540</f>
        <v>303548.09627016744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303548.09627016744</v>
      </c>
      <c r="T3537" s="5">
        <f ca="1">VLOOKUP(CONCATENATE($F3537," ",$G3537),AllocFactorMatrix,(T$4+1),FALSE)*$E3540</f>
        <v>8207.303719790285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8207.303719790285</v>
      </c>
      <c r="Y3537" s="5">
        <f ca="1">VLOOKUP(CONCATENATE($F3537," ",$G3537),AllocFactorMatrix,(Y$4+1),FALSE)*$E3540</f>
        <v>111961.92221447489</v>
      </c>
      <c r="Z3537" s="5">
        <f ca="1">VLOOKUP(CONCATENATE($F3537," ",$G3537),AllocFactorMatrix,(Z$4+1),FALSE)*$E3540</f>
        <v>0</v>
      </c>
      <c r="AA3537" s="5">
        <f t="shared" ca="1" si="1817"/>
        <v>111961.92221447489</v>
      </c>
      <c r="AB3537" s="5">
        <f ca="1">VLOOKUP(CONCATENATE($F3537," ",$G3537),AllocFactorMatrix,(AB$4+1),FALSE)*$E3540</f>
        <v>1161.8324685002578</v>
      </c>
      <c r="AC3537" s="5">
        <f ca="1">VLOOKUP(CONCATENATE($F3537," ",$G3537),AllocFactorMatrix,(AC$4+1),FALSE)*$E3540</f>
        <v>39448.680892001081</v>
      </c>
      <c r="AD3537" s="5">
        <f ca="1">VLOOKUP(CONCATENATE($F3537," ",$G3537),AllocFactorMatrix,(AD$4+1),FALSE)*$E3540</f>
        <v>6416.8900952552704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134618.69226681552</v>
      </c>
      <c r="I3538" s="5">
        <f ca="1">VLOOKUP(CONCATENATE($F3538," ",$G3538),AllocFactorMatrix,(I$4+1),FALSE)*$E3540</f>
        <v>50512.579989578218</v>
      </c>
      <c r="J3538" s="5">
        <f ca="1">VLOOKUP(CONCATENATE($F3538," ",$G3538),AllocFactorMatrix,(J$4+1),FALSE)*$E3540</f>
        <v>3273.541585247855</v>
      </c>
      <c r="K3538" s="5">
        <f ca="1">VLOOKUP(CONCATENATE($F3538," ",$G3538),AllocFactorMatrix,(K$4+1),FALSE)*$E3540</f>
        <v>10983.086882627842</v>
      </c>
      <c r="L3538" s="5">
        <f ca="1">VLOOKUP(CONCATENATE($F3538," ",$G3538),AllocFactorMatrix,(L$4+1),FALSE)*$E3540</f>
        <v>349.06743530067899</v>
      </c>
      <c r="M3538" s="5">
        <f ca="1">VLOOKUP(CONCATENATE($F3538," ",$G3538),AllocFactorMatrix,(M$4+1),FALSE)*$E3540</f>
        <v>32.17993686311101</v>
      </c>
      <c r="N3538" s="5">
        <f t="shared" ca="1" si="1816"/>
        <v>11364.334254791633</v>
      </c>
      <c r="O3538" s="5">
        <f ca="1">VLOOKUP(CONCATENATE($F3538," ",$G3538),AllocFactorMatrix,(O$4+1),FALSE)*$E3540</f>
        <v>10013.433560745691</v>
      </c>
      <c r="P3538" s="5">
        <f ca="1">VLOOKUP(CONCATENATE($F3538," ",$G3538),AllocFactorMatrix,(P$4+1),FALSE)*$E3540</f>
        <v>1856.2979070199524</v>
      </c>
      <c r="Q3538" s="5">
        <f ca="1">VLOOKUP(CONCATENATE($F3538," ",$G3538),AllocFactorMatrix,(Q$4+1),FALSE)*$E3540</f>
        <v>843.45425528437318</v>
      </c>
      <c r="R3538" s="5">
        <f ca="1">VLOOKUP(CONCATENATE($F3538," ",$G3538),AllocFactorMatrix,(R$4+1),FALSE)*$E3540</f>
        <v>39.080726021969895</v>
      </c>
      <c r="S3538" s="5">
        <f t="shared" ca="1" si="1818"/>
        <v>12752.266449071987</v>
      </c>
      <c r="T3538" s="5">
        <f ca="1">VLOOKUP(CONCATENATE($F3538," ",$G3538),AllocFactorMatrix,(T$4+1),FALSE)*$E3540</f>
        <v>383.73374946639706</v>
      </c>
      <c r="U3538" s="5">
        <f ca="1">VLOOKUP(CONCATENATE($F3538," ",$G3538),AllocFactorMatrix,(U$4+1),FALSE)*$E3540</f>
        <v>6737.7897769230685</v>
      </c>
      <c r="V3538" s="5">
        <f ca="1">VLOOKUP(CONCATENATE($F3538," ",$G3538),AllocFactorMatrix,(V$4+1),FALSE)*$E3540</f>
        <v>38254.372965459843</v>
      </c>
      <c r="W3538" s="5">
        <f ca="1">VLOOKUP(CONCATENATE($F3538," ",$G3538),AllocFactorMatrix,(W$4+1),FALSE)*$E3540</f>
        <v>7257.7498822446623</v>
      </c>
      <c r="X3538" s="5">
        <f t="shared" ca="1" si="1819"/>
        <v>52633.646374093973</v>
      </c>
      <c r="Y3538" s="5">
        <f ca="1">VLOOKUP(CONCATENATE($F3538," ",$G3538),AllocFactorMatrix,(Y$4+1),FALSE)*$E3540</f>
        <v>2712.9409912359661</v>
      </c>
      <c r="Z3538" s="5">
        <f ca="1">VLOOKUP(CONCATENATE($F3538," ",$G3538),AllocFactorMatrix,(Z$4+1),FALSE)*$E3540</f>
        <v>44.162354490288621</v>
      </c>
      <c r="AA3538" s="5">
        <f t="shared" ca="1" si="1817"/>
        <v>2757.1033457262547</v>
      </c>
      <c r="AB3538" s="5">
        <f ca="1">VLOOKUP(CONCATENATE($F3538," ",$G3538),AllocFactorMatrix,(AB$4+1),FALSE)*$E3540</f>
        <v>49.259553997105677</v>
      </c>
      <c r="AC3538" s="5">
        <f ca="1">VLOOKUP(CONCATENATE($F3538," ",$G3538),AllocFactorMatrix,(AC$4+1),FALSE)*$E3540</f>
        <v>1065.1718926418639</v>
      </c>
      <c r="AD3538" s="5">
        <f ca="1">VLOOKUP(CONCATENATE($F3538," ",$G3538),AllocFactorMatrix,(AD$4+1),FALSE)*$E3540</f>
        <v>210.78882166662021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2108332.0522881513</v>
      </c>
      <c r="I3539" s="5">
        <f ca="1">VLOOKUP(CONCATENATE($F3539," ",$G3539),AllocFactorMatrix,(I$4+1),FALSE)*$E3540</f>
        <v>985937.56450853753</v>
      </c>
      <c r="J3539" s="5">
        <f ca="1">VLOOKUP(CONCATENATE($F3539," ",$G3539),AllocFactorMatrix,(J$4+1),FALSE)*$E3540</f>
        <v>258299.31770031949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23668.508368098501</v>
      </c>
      <c r="M3539" s="5">
        <f ca="1">VLOOKUP(CONCATENATE($F3539," ",$G3539),AllocFactorMatrix,(M$4+1),FALSE)*$E3540</f>
        <v>3841.8755602624801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20808.218613703117</v>
      </c>
      <c r="P3539" s="5">
        <f ca="1">VLOOKUP(CONCATENATE($F3539," ",$G3539),AllocFactorMatrix,(P$4+1),FALSE)*$E3540</f>
        <v>6161.5720093693981</v>
      </c>
      <c r="Q3539" s="5">
        <f ca="1">VLOOKUP(CONCATENATE($F3539," ",$G3539),AllocFactorMatrix,(Q$4+1),FALSE)*$E3540</f>
        <v>13384.394417001495</v>
      </c>
      <c r="R3539" s="5">
        <f ca="1">VLOOKUP(CONCATENATE($F3539," ",$G3539),AllocFactorMatrix,(R$4+1),FALSE)*$E3540</f>
        <v>2351.9585656543327</v>
      </c>
      <c r="S3539" s="5">
        <f t="shared" ca="1" si="1818"/>
        <v>42706.143605728343</v>
      </c>
      <c r="T3539" s="5">
        <f ca="1">VLOOKUP(CONCATENATE($F3539," ",$G3539),AllocFactorMatrix,(T$4+1),FALSE)*$E3540</f>
        <v>143.21588037709714</v>
      </c>
      <c r="U3539" s="5">
        <f ca="1">VLOOKUP(CONCATENATE($F3539," ",$G3539),AllocFactorMatrix,(U$4+1),FALSE)*$E3540</f>
        <v>3655.5316758060626</v>
      </c>
      <c r="V3539" s="5">
        <f ca="1">VLOOKUP(CONCATENATE($F3539," ",$G3539),AllocFactorMatrix,(V$4+1),FALSE)*$E3540</f>
        <v>19683.17848132566</v>
      </c>
      <c r="W3539" s="5">
        <f ca="1">VLOOKUP(CONCATENATE($F3539," ",$G3539),AllocFactorMatrix,(W$4+1),FALSE)*$E3540</f>
        <v>3527.976833984344</v>
      </c>
      <c r="X3539" s="5">
        <f t="shared" ca="1" si="1819"/>
        <v>27009.902871493163</v>
      </c>
      <c r="Y3539" s="5">
        <f ca="1">VLOOKUP(CONCATENATE($F3539," ",$G3539),AllocFactorMatrix,(Y$4+1),FALSE)*$E3540</f>
        <v>5760.2423733214437</v>
      </c>
      <c r="Z3539" s="5">
        <f ca="1">VLOOKUP(CONCATENATE($F3539," ",$G3539),AllocFactorMatrix,(Z$4+1),FALSE)*$E3540</f>
        <v>104.42101581846403</v>
      </c>
      <c r="AA3539" s="5">
        <f t="shared" ca="1" si="1817"/>
        <v>5864.6633891399078</v>
      </c>
      <c r="AB3539" s="5">
        <f ca="1">VLOOKUP(CONCATENATE($F3539," ",$G3539),AllocFactorMatrix,(AB$4+1),FALSE)*$E3540</f>
        <v>108.12909930407471</v>
      </c>
      <c r="AC3539" s="5">
        <f ca="1">VLOOKUP(CONCATENATE($F3539," ",$G3539),AllocFactorMatrix,(AC$4+1),FALSE)*$E3540</f>
        <v>612564.3686227462</v>
      </c>
      <c r="AD3539" s="5">
        <f ca="1">VLOOKUP(CONCATENATE($F3539," ",$G3539),AllocFactorMatrix,(AD$4+1),FALSE)*$E3540</f>
        <v>75007.80595600362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</v>
      </c>
      <c r="I3540" s="5">
        <f ca="1">VLOOKUP(CONCATENATE($F3540," ",$G3540),AllocFactorMatrix,(I$4+1),FALSE)*$E3540</f>
        <v>22910003.10286238</v>
      </c>
      <c r="J3540" s="5">
        <f ca="1">VLOOKUP(CONCATENATE($F3540," ",$G3540),AllocFactorMatrix,(J$4+1),FALSE)*$E3540</f>
        <v>1324734.7033038049</v>
      </c>
      <c r="K3540" s="5">
        <f ca="1">VLOOKUP(CONCATENATE($F3540," ",$G3540),AllocFactorMatrix,(K$4+1),FALSE)*$E3540</f>
        <v>3867057.4897994474</v>
      </c>
      <c r="L3540" s="5">
        <f ca="1">VLOOKUP(CONCATENATE($F3540," ",$G3540),AllocFactorMatrix,(L$4+1),FALSE)*$E3540</f>
        <v>127441.22597092715</v>
      </c>
      <c r="M3540" s="5">
        <f ca="1">VLOOKUP(CONCATENATE($F3540," ",$G3540),AllocFactorMatrix,(M$4+1),FALSE)*$E3540</f>
        <v>10901.773900061988</v>
      </c>
      <c r="N3540" s="5">
        <f t="shared" ca="1" si="1816"/>
        <v>4005400.4896704364</v>
      </c>
      <c r="O3540" s="5">
        <f ca="1">VLOOKUP(CONCATENATE($F3540," ",$G3540),AllocFactorMatrix,(O$4+1),FALSE)*$E3540</f>
        <v>2836935.9771283935</v>
      </c>
      <c r="P3540" s="5">
        <f ca="1">VLOOKUP(CONCATENATE($F3540," ",$G3540),AllocFactorMatrix,(P$4+1),FALSE)*$E3540</f>
        <v>474209.59759030322</v>
      </c>
      <c r="Q3540" s="5">
        <f ca="1">VLOOKUP(CONCATENATE($F3540," ",$G3540),AllocFactorMatrix,(Q$4+1),FALSE)*$E3540</f>
        <v>166636.44219287514</v>
      </c>
      <c r="R3540" s="5">
        <f ca="1">VLOOKUP(CONCATENATE($F3540," ",$G3540),AllocFactorMatrix,(R$4+1),FALSE)*$E3540</f>
        <v>8648.802700740207</v>
      </c>
      <c r="S3540" s="5">
        <f t="shared" ca="1" si="1818"/>
        <v>3486430.8196123121</v>
      </c>
      <c r="T3540" s="5">
        <f ca="1">VLOOKUP(CONCATENATE($F3540," ",$G3540),AllocFactorMatrix,(T$4+1),FALSE)*$E3540</f>
        <v>96676.900024867165</v>
      </c>
      <c r="U3540" s="5">
        <f ca="1">VLOOKUP(CONCATENATE($F3540," ",$G3540),AllocFactorMatrix,(U$4+1),FALSE)*$E3540</f>
        <v>1443413.3243539166</v>
      </c>
      <c r="V3540" s="5">
        <f ca="1">VLOOKUP(CONCATENATE($F3540," ",$G3540),AllocFactorMatrix,(V$4+1),FALSE)*$E3540</f>
        <v>5528352.6686831824</v>
      </c>
      <c r="W3540" s="5">
        <f ca="1">VLOOKUP(CONCATENATE($F3540," ",$G3540),AllocFactorMatrix,(W$4+1),FALSE)*$E3540</f>
        <v>912499.99526443286</v>
      </c>
      <c r="X3540" s="5">
        <f t="shared" ca="1" si="1819"/>
        <v>7980942.888326399</v>
      </c>
      <c r="Y3540" s="5">
        <f ca="1">VLOOKUP(CONCATENATE($F3540," ",$G3540),AllocFactorMatrix,(Y$4+1),FALSE)*$E3540</f>
        <v>884181.62870214705</v>
      </c>
      <c r="Z3540" s="5">
        <f ca="1">VLOOKUP(CONCATENATE($F3540," ",$G3540),AllocFactorMatrix,(Z$4+1),FALSE)*$E3540</f>
        <v>12923.712083618193</v>
      </c>
      <c r="AA3540" s="5">
        <f t="shared" ca="1" si="1817"/>
        <v>897105.34078576521</v>
      </c>
      <c r="AB3540" s="5">
        <f ca="1">VLOOKUP(CONCATENATE($F3540," ",$G3540),AllocFactorMatrix,(AB$4+1),FALSE)*$E3540</f>
        <v>11362.502504300226</v>
      </c>
      <c r="AC3540" s="5">
        <f ca="1">VLOOKUP(CONCATENATE($F3540," ",$G3540),AllocFactorMatrix,(AC$4+1),FALSE)*$E3540</f>
        <v>664909.27272067103</v>
      </c>
      <c r="AD3540" s="5">
        <f ca="1">VLOOKUP(CONCATENATE($F3540," ",$G3540),AllocFactorMatrix,(AD$4+1),FALSE)*$E3540</f>
        <v>84185.880213933226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-4406543.8751852661</v>
      </c>
      <c r="I3541" s="53">
        <f t="shared" ca="1" si="1820"/>
        <v>-13224724.77658559</v>
      </c>
      <c r="J3541" s="53">
        <f t="shared" ca="1" si="1820"/>
        <v>1136101.2004536346</v>
      </c>
      <c r="K3541" s="53">
        <f t="shared" ca="1" si="1820"/>
        <v>2606105.0599046592</v>
      </c>
      <c r="L3541" s="53">
        <f t="shared" ca="1" si="1820"/>
        <v>62483.275270541257</v>
      </c>
      <c r="M3541" s="53">
        <f t="shared" ca="1" si="1820"/>
        <v>18828.839314823395</v>
      </c>
      <c r="N3541" s="53">
        <f t="shared" ca="1" si="1820"/>
        <v>2687417.1744900225</v>
      </c>
      <c r="O3541" s="53">
        <f t="shared" ca="1" si="1820"/>
        <v>1951060.8745699998</v>
      </c>
      <c r="P3541" s="53">
        <f t="shared" ca="1" si="1820"/>
        <v>455757.94293130888</v>
      </c>
      <c r="Q3541" s="53">
        <f t="shared" ca="1" si="1820"/>
        <v>146332.29060549987</v>
      </c>
      <c r="R3541" s="53">
        <f t="shared" ca="1" si="1820"/>
        <v>4690.4157333257808</v>
      </c>
      <c r="S3541" s="53">
        <f t="shared" ca="1" si="1820"/>
        <v>2557841.5238401368</v>
      </c>
      <c r="T3541" s="53">
        <f t="shared" ca="1" si="1820"/>
        <v>-18746.312373418077</v>
      </c>
      <c r="U3541" s="53">
        <f t="shared" ca="1" si="1820"/>
        <v>326948.88980415231</v>
      </c>
      <c r="V3541" s="53">
        <f t="shared" ca="1" si="1820"/>
        <v>2170875.817023491</v>
      </c>
      <c r="W3541" s="53">
        <f t="shared" ca="1" si="1820"/>
        <v>-342559.36563205079</v>
      </c>
      <c r="X3541" s="53">
        <f t="shared" ca="1" si="1820"/>
        <v>2136519.0288221836</v>
      </c>
      <c r="Y3541" s="53">
        <f t="shared" ca="1" si="1820"/>
        <v>285646.27177261835</v>
      </c>
      <c r="Z3541" s="53">
        <f t="shared" ca="1" si="1820"/>
        <v>154.42069773349067</v>
      </c>
      <c r="AA3541" s="53">
        <f t="shared" ca="1" si="1820"/>
        <v>285800.69247035211</v>
      </c>
      <c r="AB3541" s="53">
        <f t="shared" ca="1" si="1820"/>
        <v>14501.281324041131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1037445.7261207011</v>
      </c>
      <c r="I3542" s="53">
        <f t="shared" ca="1" si="1821"/>
        <v>-4548723.9283800106</v>
      </c>
      <c r="J3542" s="53">
        <f t="shared" ca="1" si="1821"/>
        <v>591638.01004336355</v>
      </c>
      <c r="K3542" s="53">
        <f t="shared" ca="1" si="1821"/>
        <v>1461268.3082359359</v>
      </c>
      <c r="L3542" s="53">
        <f t="shared" ca="1" si="1821"/>
        <v>36737.650589446232</v>
      </c>
      <c r="M3542" s="53">
        <f t="shared" ca="1" si="1821"/>
        <v>22947.416553066363</v>
      </c>
      <c r="N3542" s="53">
        <f t="shared" ca="1" si="1821"/>
        <v>1520953.3753784471</v>
      </c>
      <c r="O3542" s="53">
        <f t="shared" ca="1" si="1821"/>
        <v>1098149.6850598957</v>
      </c>
      <c r="P3542" s="53">
        <f t="shared" ca="1" si="1821"/>
        <v>245408.0620913821</v>
      </c>
      <c r="Q3542" s="53">
        <f t="shared" ca="1" si="1821"/>
        <v>83221.084508967702</v>
      </c>
      <c r="R3542" s="53">
        <f t="shared" ca="1" si="1821"/>
        <v>2932.1233560280962</v>
      </c>
      <c r="S3542" s="53">
        <f t="shared" ca="1" si="1821"/>
        <v>1429710.9550162731</v>
      </c>
      <c r="T3542" s="53">
        <f t="shared" ca="1" si="1821"/>
        <v>-1384.4811158824705</v>
      </c>
      <c r="U3542" s="53">
        <f t="shared" ca="1" si="1821"/>
        <v>267558.85903218895</v>
      </c>
      <c r="V3542" s="53">
        <f t="shared" ca="1" si="1821"/>
        <v>1619135.6679973418</v>
      </c>
      <c r="W3542" s="53">
        <f t="shared" ca="1" si="1821"/>
        <v>-44385.758572554158</v>
      </c>
      <c r="X3542" s="53">
        <f t="shared" ca="1" si="1821"/>
        <v>1840924.2873410955</v>
      </c>
      <c r="Y3542" s="53">
        <f t="shared" ca="1" si="1821"/>
        <v>194339.02943759577</v>
      </c>
      <c r="Z3542" s="53">
        <f t="shared" ca="1" si="1821"/>
        <v>1132.5691243782437</v>
      </c>
      <c r="AA3542" s="53">
        <f t="shared" ca="1" si="1821"/>
        <v>195471.59856197398</v>
      </c>
      <c r="AB3542" s="53">
        <f t="shared" ca="1" si="1821"/>
        <v>7471.4281595705161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263051.01297724806</v>
      </c>
      <c r="I3543" s="53">
        <f t="shared" ca="1" si="1822"/>
        <v>-963069.56403690262</v>
      </c>
      <c r="J3543" s="53">
        <f t="shared" ca="1" si="1822"/>
        <v>118665.97174734619</v>
      </c>
      <c r="K3543" s="53">
        <f t="shared" ca="1" si="1822"/>
        <v>290170.65515570843</v>
      </c>
      <c r="L3543" s="53">
        <f t="shared" ca="1" si="1822"/>
        <v>7106.9973094631905</v>
      </c>
      <c r="M3543" s="53">
        <f t="shared" ca="1" si="1822"/>
        <v>7285.9180721406337</v>
      </c>
      <c r="N3543" s="53">
        <f t="shared" ca="1" si="1822"/>
        <v>304563.57053731219</v>
      </c>
      <c r="O3543" s="53">
        <f t="shared" ca="1" si="1822"/>
        <v>216808.28643169772</v>
      </c>
      <c r="P3543" s="53">
        <f t="shared" ca="1" si="1822"/>
        <v>48352.596930757485</v>
      </c>
      <c r="Q3543" s="53">
        <f t="shared" ca="1" si="1822"/>
        <v>21459.188293914962</v>
      </c>
      <c r="R3543" s="53">
        <f t="shared" ca="1" si="1822"/>
        <v>0</v>
      </c>
      <c r="S3543" s="53">
        <f t="shared" ca="1" si="1822"/>
        <v>286620.07165637024</v>
      </c>
      <c r="T3543" s="53">
        <f t="shared" ca="1" si="1822"/>
        <v>-369.50879845028976</v>
      </c>
      <c r="U3543" s="53">
        <f t="shared" ca="1" si="1822"/>
        <v>51949.536528795361</v>
      </c>
      <c r="V3543" s="53">
        <f t="shared" ca="1" si="1822"/>
        <v>416212.43323012273</v>
      </c>
      <c r="W3543" s="53">
        <f t="shared" ca="1" si="1822"/>
        <v>0</v>
      </c>
      <c r="X3543" s="53">
        <f t="shared" ca="1" si="1822"/>
        <v>467792.4609604677</v>
      </c>
      <c r="Y3543" s="53">
        <f t="shared" ca="1" si="1822"/>
        <v>37290.1943348942</v>
      </c>
      <c r="Z3543" s="53">
        <f t="shared" ca="1" si="1822"/>
        <v>207.61655147605995</v>
      </c>
      <c r="AA3543" s="53">
        <f t="shared" ca="1" si="1822"/>
        <v>37497.810886370251</v>
      </c>
      <c r="AB3543" s="53">
        <f t="shared" ca="1" si="1822"/>
        <v>1496.3637138325726</v>
      </c>
      <c r="AC3543" s="53">
        <f t="shared" ca="1" si="1822"/>
        <v>7720.786615556457</v>
      </c>
      <c r="AD3543" s="53">
        <f t="shared" ca="1" si="1822"/>
        <v>1763.5408968942957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1205356.6584017687</v>
      </c>
      <c r="I3544" s="53">
        <f t="shared" ca="1" si="1823"/>
        <v>-5089543.8339099688</v>
      </c>
      <c r="J3544" s="53">
        <f t="shared" ca="1" si="1823"/>
        <v>911278.34034126706</v>
      </c>
      <c r="K3544" s="53">
        <f t="shared" ca="1" si="1823"/>
        <v>2319602.1261745491</v>
      </c>
      <c r="L3544" s="53">
        <f t="shared" ca="1" si="1823"/>
        <v>59235.556565926032</v>
      </c>
      <c r="M3544" s="53">
        <f t="shared" ca="1" si="1823"/>
        <v>0</v>
      </c>
      <c r="N3544" s="53">
        <f t="shared" ca="1" si="1823"/>
        <v>2378837.6827404755</v>
      </c>
      <c r="O3544" s="53">
        <f t="shared" ca="1" si="1823"/>
        <v>1721097.0663660767</v>
      </c>
      <c r="P3544" s="53">
        <f t="shared" ca="1" si="1823"/>
        <v>377715.37358566653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2098812.4399517435</v>
      </c>
      <c r="T3544" s="53">
        <f t="shared" ca="1" si="1823"/>
        <v>5514.2985894445774</v>
      </c>
      <c r="U3544" s="53">
        <f t="shared" ca="1" si="1823"/>
        <v>490495.60955993825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496009.90814938181</v>
      </c>
      <c r="Y3544" s="53">
        <f t="shared" ca="1" si="1823"/>
        <v>325453.41440345778</v>
      </c>
      <c r="Z3544" s="53">
        <f t="shared" ca="1" si="1823"/>
        <v>2575.3444261414315</v>
      </c>
      <c r="AA3544" s="53">
        <f t="shared" ca="1" si="1823"/>
        <v>328028.75882959942</v>
      </c>
      <c r="AB3544" s="53">
        <f t="shared" ca="1" si="1823"/>
        <v>11359.181776353582</v>
      </c>
      <c r="AC3544" s="53">
        <f t="shared" ca="1" si="1823"/>
        <v>57506.769646801331</v>
      </c>
      <c r="AD3544" s="53">
        <f t="shared" ca="1" si="1823"/>
        <v>13067.410876110636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-352564.05289605912</v>
      </c>
      <c r="I3545" s="53">
        <f t="shared" ca="1" si="1824"/>
        <v>-3076396.2697873618</v>
      </c>
      <c r="J3545" s="53">
        <f t="shared" ca="1" si="1824"/>
        <v>521168.26863993797</v>
      </c>
      <c r="K3545" s="53">
        <f t="shared" ca="1" si="1824"/>
        <v>1094674.1918155598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1094674.1918155598</v>
      </c>
      <c r="O3545" s="53">
        <f t="shared" ca="1" si="1824"/>
        <v>690093.49024067377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690093.49024067377</v>
      </c>
      <c r="T3545" s="53">
        <f t="shared" ca="1" si="1824"/>
        <v>1261.4481724161296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1261.4481724161296</v>
      </c>
      <c r="Y3545" s="53">
        <f t="shared" ca="1" si="1824"/>
        <v>157325.63819728739</v>
      </c>
      <c r="Z3545" s="53">
        <f t="shared" ca="1" si="1824"/>
        <v>0</v>
      </c>
      <c r="AA3545" s="53">
        <f t="shared" ca="1" si="1824"/>
        <v>157325.63819728739</v>
      </c>
      <c r="AB3545" s="53">
        <f t="shared" ca="1" si="1824"/>
        <v>4317.9298262069187</v>
      </c>
      <c r="AC3545" s="53">
        <f t="shared" ca="1" si="1824"/>
        <v>217639.89162660009</v>
      </c>
      <c r="AD3545" s="53">
        <f t="shared" ca="1" si="1824"/>
        <v>37351.35837262687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2167676.4586816616</v>
      </c>
      <c r="I3546" s="53">
        <f t="shared" ca="1" si="1825"/>
        <v>280706.7073354004</v>
      </c>
      <c r="J3546" s="53">
        <f t="shared" ca="1" si="1825"/>
        <v>123309.16321583645</v>
      </c>
      <c r="K3546" s="53">
        <f t="shared" ca="1" si="1825"/>
        <v>325990.58071851637</v>
      </c>
      <c r="L3546" s="53">
        <f t="shared" ca="1" si="1825"/>
        <v>8148.5948541289408</v>
      </c>
      <c r="M3546" s="53">
        <f t="shared" ca="1" si="1825"/>
        <v>-4654.2521614188963</v>
      </c>
      <c r="N3546" s="53">
        <f t="shared" ca="1" si="1825"/>
        <v>329484.92341122037</v>
      </c>
      <c r="O3546" s="53">
        <f t="shared" ca="1" si="1825"/>
        <v>299116.70782118634</v>
      </c>
      <c r="P3546" s="53">
        <f t="shared" ca="1" si="1825"/>
        <v>62602.415086430425</v>
      </c>
      <c r="Q3546" s="53">
        <f t="shared" ca="1" si="1825"/>
        <v>23666.027271954456</v>
      </c>
      <c r="R3546" s="53">
        <f t="shared" ca="1" si="1825"/>
        <v>915.40102122674512</v>
      </c>
      <c r="S3546" s="53">
        <f t="shared" ca="1" si="1825"/>
        <v>386300.55120079737</v>
      </c>
      <c r="T3546" s="53">
        <f t="shared" ca="1" si="1825"/>
        <v>5073.0064113861099</v>
      </c>
      <c r="U3546" s="53">
        <f t="shared" ca="1" si="1825"/>
        <v>128327.53552188324</v>
      </c>
      <c r="V3546" s="53">
        <f t="shared" ca="1" si="1825"/>
        <v>704559.606207776</v>
      </c>
      <c r="W3546" s="53">
        <f t="shared" ca="1" si="1825"/>
        <v>73428.636182449351</v>
      </c>
      <c r="X3546" s="53">
        <f t="shared" ca="1" si="1825"/>
        <v>911388.7843234936</v>
      </c>
      <c r="Y3546" s="53">
        <f t="shared" ca="1" si="1825"/>
        <v>61266.188195367431</v>
      </c>
      <c r="Z3546" s="53">
        <f t="shared" ca="1" si="1825"/>
        <v>713.87992753834681</v>
      </c>
      <c r="AA3546" s="53">
        <f t="shared" ca="1" si="1825"/>
        <v>61980.068122905344</v>
      </c>
      <c r="AB3546" s="53">
        <f t="shared" ca="1" si="1825"/>
        <v>1977.3763144227623</v>
      </c>
      <c r="AC3546" s="53">
        <f t="shared" ca="1" si="1825"/>
        <v>60948.773707830369</v>
      </c>
      <c r="AD3546" s="53">
        <f t="shared" ca="1" si="1825"/>
        <v>11580.111049764486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3574482.0718999896</v>
      </c>
      <c r="I3547" s="53">
        <f t="shared" ca="1" si="1826"/>
        <v>-1253508.1545772308</v>
      </c>
      <c r="J3547" s="53">
        <f t="shared" ca="1" si="1826"/>
        <v>808969.6730515518</v>
      </c>
      <c r="K3547" s="53">
        <f t="shared" ca="1" si="1826"/>
        <v>155635.58383618819</v>
      </c>
      <c r="L3547" s="53">
        <f t="shared" ca="1" si="1826"/>
        <v>45040.928946596461</v>
      </c>
      <c r="M3547" s="53">
        <f t="shared" ca="1" si="1826"/>
        <v>31613.320539171767</v>
      </c>
      <c r="N3547" s="53">
        <f t="shared" ca="1" si="1826"/>
        <v>232289.83332195636</v>
      </c>
      <c r="O3547" s="53">
        <f t="shared" ca="1" si="1826"/>
        <v>46460.655588024805</v>
      </c>
      <c r="P3547" s="53">
        <f t="shared" ca="1" si="1826"/>
        <v>16622.620420141477</v>
      </c>
      <c r="Q3547" s="53">
        <f t="shared" ca="1" si="1826"/>
        <v>28071.453464662052</v>
      </c>
      <c r="R3547" s="53">
        <f t="shared" ca="1" si="1826"/>
        <v>3965.3911995131189</v>
      </c>
      <c r="S3547" s="53">
        <f t="shared" ca="1" si="1826"/>
        <v>95120.120672341407</v>
      </c>
      <c r="T3547" s="53">
        <f t="shared" ca="1" si="1826"/>
        <v>15.062701824338973</v>
      </c>
      <c r="U3547" s="53">
        <f t="shared" ca="1" si="1826"/>
        <v>4035.4696364328634</v>
      </c>
      <c r="V3547" s="53">
        <f t="shared" ca="1" si="1826"/>
        <v>24423.323060339306</v>
      </c>
      <c r="W3547" s="53">
        <f t="shared" ca="1" si="1826"/>
        <v>320.01903595341491</v>
      </c>
      <c r="X3547" s="53">
        <f t="shared" ca="1" si="1826"/>
        <v>28793.874434549951</v>
      </c>
      <c r="Y3547" s="53">
        <f t="shared" ca="1" si="1826"/>
        <v>7844.4246959567872</v>
      </c>
      <c r="Z3547" s="53">
        <f t="shared" ca="1" si="1826"/>
        <v>66.937503512484611</v>
      </c>
      <c r="AA3547" s="53">
        <f t="shared" ca="1" si="1826"/>
        <v>7911.3621994692849</v>
      </c>
      <c r="AB3547" s="53">
        <f t="shared" ca="1" si="1826"/>
        <v>383.81327070247113</v>
      </c>
      <c r="AC3547" s="53">
        <f t="shared" ca="1" si="1826"/>
        <v>3211779.7149058599</v>
      </c>
      <c r="AD3547" s="53">
        <f t="shared" ca="1" si="1826"/>
        <v>442741.83462078078</v>
      </c>
    </row>
    <row r="3548" spans="2:30" collapsed="1">
      <c r="B3548" s="111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3488904.0000000596</v>
      </c>
      <c r="I3548" s="53">
        <f t="shared" ca="1" si="1827"/>
        <v>-27875259.819941647</v>
      </c>
      <c r="J3548" s="53">
        <f t="shared" ca="1" si="1827"/>
        <v>4211130.6274929363</v>
      </c>
      <c r="K3548" s="53">
        <f t="shared" ca="1" si="1827"/>
        <v>8253446.5058410959</v>
      </c>
      <c r="L3548" s="53">
        <f t="shared" ca="1" si="1827"/>
        <v>218753.00353610172</v>
      </c>
      <c r="M3548" s="53">
        <f t="shared" ca="1" si="1827"/>
        <v>76021.242317783239</v>
      </c>
      <c r="N3548" s="53">
        <f t="shared" ca="1" si="1827"/>
        <v>8548220.7516949829</v>
      </c>
      <c r="O3548" s="53">
        <f t="shared" ca="1" si="1827"/>
        <v>6022786.7660775613</v>
      </c>
      <c r="P3548" s="53">
        <f t="shared" ca="1" si="1827"/>
        <v>1206459.0110456913</v>
      </c>
      <c r="Q3548" s="53">
        <f t="shared" ca="1" si="1827"/>
        <v>302750.04414499889</v>
      </c>
      <c r="R3548" s="53">
        <f t="shared" ca="1" si="1827"/>
        <v>12503.331310093707</v>
      </c>
      <c r="S3548" s="53">
        <f t="shared" ca="1" si="1827"/>
        <v>7544499.1525783362</v>
      </c>
      <c r="T3548" s="53">
        <f t="shared" ca="1" si="1827"/>
        <v>-8636.4864126791508</v>
      </c>
      <c r="U3548" s="53">
        <f t="shared" ca="1" si="1827"/>
        <v>1269315.9000833926</v>
      </c>
      <c r="V3548" s="53">
        <f t="shared" ca="1" si="1827"/>
        <v>4935206.8475190811</v>
      </c>
      <c r="W3548" s="53">
        <f t="shared" ca="1" si="1827"/>
        <v>-313196.46898620017</v>
      </c>
      <c r="X3548" s="53">
        <f t="shared" ca="1" si="1827"/>
        <v>5882689.7922036182</v>
      </c>
      <c r="Y3548" s="53">
        <f t="shared" ca="1" si="1827"/>
        <v>1069165.1610371741</v>
      </c>
      <c r="Z3548" s="53">
        <f t="shared" ca="1" si="1827"/>
        <v>4850.768230780086</v>
      </c>
      <c r="AA3548" s="53">
        <f t="shared" ca="1" si="1827"/>
        <v>1074015.9292679583</v>
      </c>
      <c r="AB3548" s="53">
        <f t="shared" ca="1" si="1827"/>
        <v>41507.374385130031</v>
      </c>
      <c r="AC3548" s="53">
        <f t="shared" ca="1" si="1827"/>
        <v>3555595.9365026485</v>
      </c>
      <c r="AD3548" s="53">
        <f t="shared" ca="1" si="1827"/>
        <v>506504.25581617741</v>
      </c>
    </row>
    <row r="3549" spans="2:30">
      <c r="D3549" s="108" t="s">
        <v>157</v>
      </c>
      <c r="E3549" s="120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-221.03224077929295</v>
      </c>
      <c r="I3550" s="53">
        <f t="shared" ca="1" si="1828"/>
        <v>-663.35219479353316</v>
      </c>
      <c r="J3550" s="53">
        <f t="shared" ca="1" si="1828"/>
        <v>56.986836214754312</v>
      </c>
      <c r="K3550" s="53">
        <f t="shared" ca="1" si="1828"/>
        <v>130.72222980481772</v>
      </c>
      <c r="L3550" s="53">
        <f t="shared" ca="1" si="1828"/>
        <v>3.1341610875703494</v>
      </c>
      <c r="M3550" s="53">
        <f t="shared" ca="1" si="1828"/>
        <v>0.94445458003154148</v>
      </c>
      <c r="N3550" s="53">
        <f t="shared" ca="1" si="1828"/>
        <v>134.80084547241952</v>
      </c>
      <c r="O3550" s="53">
        <f t="shared" ca="1" si="1828"/>
        <v>97.865213468431193</v>
      </c>
      <c r="P3550" s="53">
        <f t="shared" ca="1" si="1828"/>
        <v>22.860818417434455</v>
      </c>
      <c r="Q3550" s="53">
        <f t="shared" ca="1" si="1828"/>
        <v>7.3400276967718741</v>
      </c>
      <c r="R3550" s="53">
        <f t="shared" ca="1" si="1828"/>
        <v>0.23527125318362116</v>
      </c>
      <c r="S3550" s="53">
        <f t="shared" ca="1" si="1828"/>
        <v>128.30133083582126</v>
      </c>
      <c r="T3550" s="53">
        <f t="shared" ca="1" si="1828"/>
        <v>-0.94031502865065075</v>
      </c>
      <c r="U3550" s="53">
        <f t="shared" ca="1" si="1828"/>
        <v>16.39975631257628</v>
      </c>
      <c r="V3550" s="53">
        <f t="shared" ca="1" si="1828"/>
        <v>108.89113098189831</v>
      </c>
      <c r="W3550" s="53">
        <f t="shared" ca="1" si="1828"/>
        <v>-17.182777780103667</v>
      </c>
      <c r="X3550" s="53">
        <f t="shared" ca="1" si="1828"/>
        <v>107.16779448572073</v>
      </c>
      <c r="Y3550" s="53">
        <f t="shared" ca="1" si="1828"/>
        <v>14.328016992114536</v>
      </c>
      <c r="Z3550" s="53">
        <f t="shared" ca="1" si="1828"/>
        <v>7.745742198311892E-3</v>
      </c>
      <c r="AA3550" s="53">
        <f t="shared" ca="1" si="1828"/>
        <v>14.335762734312862</v>
      </c>
      <c r="AB3550" s="53">
        <f t="shared" ca="1" si="1828"/>
        <v>0.72738427121390314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52.038277622214366</v>
      </c>
      <c r="I3551" s="53">
        <f t="shared" ca="1" si="1829"/>
        <v>-228.16399224754133</v>
      </c>
      <c r="J3551" s="53">
        <f t="shared" ca="1" si="1829"/>
        <v>29.676562583775116</v>
      </c>
      <c r="K3551" s="53">
        <f t="shared" ca="1" si="1829"/>
        <v>73.297218341114544</v>
      </c>
      <c r="L3551" s="53">
        <f t="shared" ca="1" si="1829"/>
        <v>1.8427605535666229</v>
      </c>
      <c r="M3551" s="53">
        <f t="shared" ca="1" si="1829"/>
        <v>1.1510424143018088</v>
      </c>
      <c r="N3551" s="53">
        <f t="shared" ca="1" si="1829"/>
        <v>76.291021308982906</v>
      </c>
      <c r="O3551" s="53">
        <f t="shared" ca="1" si="1829"/>
        <v>55.083188202604369</v>
      </c>
      <c r="P3551" s="53">
        <f t="shared" ca="1" si="1829"/>
        <v>12.309668394503726</v>
      </c>
      <c r="Q3551" s="53">
        <f t="shared" ca="1" si="1829"/>
        <v>4.17436959896982</v>
      </c>
      <c r="R3551" s="53">
        <f t="shared" ca="1" si="1829"/>
        <v>0.14707530753836931</v>
      </c>
      <c r="S3551" s="53">
        <f t="shared" ca="1" si="1829"/>
        <v>71.714301503616255</v>
      </c>
      <c r="T3551" s="53">
        <f t="shared" ca="1" si="1829"/>
        <v>-6.9445572772664721E-2</v>
      </c>
      <c r="U3551" s="53">
        <f t="shared" ca="1" si="1829"/>
        <v>13.420752369054599</v>
      </c>
      <c r="V3551" s="53">
        <f t="shared" ca="1" si="1829"/>
        <v>81.21584510674667</v>
      </c>
      <c r="W3551" s="53">
        <f t="shared" ca="1" si="1829"/>
        <v>-2.2263896499993168</v>
      </c>
      <c r="X3551" s="53">
        <f t="shared" ca="1" si="1829"/>
        <v>92.340762253029354</v>
      </c>
      <c r="Y3551" s="53">
        <f t="shared" ca="1" si="1829"/>
        <v>9.7480457165898038</v>
      </c>
      <c r="Z3551" s="53">
        <f t="shared" ca="1" si="1829"/>
        <v>5.6809667278812703E-2</v>
      </c>
      <c r="AA3551" s="53">
        <f t="shared" ca="1" si="1829"/>
        <v>9.804855383868615</v>
      </c>
      <c r="AB3551" s="53">
        <f t="shared" ca="1" si="1829"/>
        <v>0.37476683648405712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13.194638810938763</v>
      </c>
      <c r="I3552" s="53">
        <f t="shared" ca="1" si="1830"/>
        <v>-48.307569332091035</v>
      </c>
      <c r="J3552" s="53">
        <f t="shared" ca="1" si="1830"/>
        <v>5.9522851428468853</v>
      </c>
      <c r="K3552" s="53">
        <f t="shared" ca="1" si="1830"/>
        <v>14.554960062610336</v>
      </c>
      <c r="L3552" s="53">
        <f t="shared" ca="1" si="1830"/>
        <v>0.35648698504267362</v>
      </c>
      <c r="M3552" s="53">
        <f t="shared" ca="1" si="1830"/>
        <v>0.36546165049857421</v>
      </c>
      <c r="N3552" s="53">
        <f t="shared" ca="1" si="1830"/>
        <v>15.27690869815158</v>
      </c>
      <c r="O3552" s="53">
        <f t="shared" ca="1" si="1830"/>
        <v>10.875103647413958</v>
      </c>
      <c r="P3552" s="53">
        <f t="shared" ca="1" si="1830"/>
        <v>2.4253662620467953</v>
      </c>
      <c r="Q3552" s="53">
        <f t="shared" ca="1" si="1830"/>
        <v>1.0763928848227744</v>
      </c>
      <c r="R3552" s="53">
        <f t="shared" ca="1" si="1830"/>
        <v>0</v>
      </c>
      <c r="S3552" s="53">
        <f t="shared" ca="1" si="1830"/>
        <v>14.376862794283532</v>
      </c>
      <c r="T3552" s="53">
        <f t="shared" ca="1" si="1830"/>
        <v>-1.8534561330266534E-2</v>
      </c>
      <c r="U3552" s="53">
        <f t="shared" ca="1" si="1830"/>
        <v>2.6057887522843752</v>
      </c>
      <c r="V3552" s="53">
        <f t="shared" ca="1" si="1830"/>
        <v>20.877215650822958</v>
      </c>
      <c r="W3552" s="53">
        <f t="shared" ca="1" si="1830"/>
        <v>0</v>
      </c>
      <c r="X3552" s="53">
        <f t="shared" ca="1" si="1830"/>
        <v>23.46446984177706</v>
      </c>
      <c r="Y3552" s="53">
        <f t="shared" ca="1" si="1830"/>
        <v>1.8704761478382932</v>
      </c>
      <c r="Z3552" s="53">
        <f t="shared" ca="1" si="1830"/>
        <v>1.0414046222039168E-2</v>
      </c>
      <c r="AA3552" s="53">
        <f t="shared" ca="1" si="1830"/>
        <v>1.8808901940603318</v>
      </c>
      <c r="AB3552" s="53">
        <f t="shared" ca="1" si="1830"/>
        <v>7.5057603885841845E-2</v>
      </c>
      <c r="AC3552" s="53">
        <f t="shared" ca="1" si="1830"/>
        <v>0.38727465663631189</v>
      </c>
      <c r="AD3552" s="53">
        <f t="shared" ca="1" si="1830"/>
        <v>8.845921138821787E-2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60.460689985432715</v>
      </c>
      <c r="I3553" s="53">
        <f t="shared" ca="1" si="1831"/>
        <v>-255.29151870892403</v>
      </c>
      <c r="J3553" s="53">
        <f t="shared" ca="1" si="1831"/>
        <v>45.709721551517958</v>
      </c>
      <c r="K3553" s="53">
        <f t="shared" ca="1" si="1831"/>
        <v>116.35124264891539</v>
      </c>
      <c r="L3553" s="53">
        <f t="shared" ca="1" si="1831"/>
        <v>2.97125551734685</v>
      </c>
      <c r="M3553" s="53">
        <f t="shared" ca="1" si="1831"/>
        <v>0</v>
      </c>
      <c r="N3553" s="53">
        <f t="shared" ca="1" si="1831"/>
        <v>119.32249816626225</v>
      </c>
      <c r="O3553" s="53">
        <f t="shared" ca="1" si="1831"/>
        <v>86.330228848922403</v>
      </c>
      <c r="P3553" s="53">
        <f t="shared" ca="1" si="1831"/>
        <v>18.946203139057033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105.27643198797945</v>
      </c>
      <c r="T3553" s="53">
        <f t="shared" ca="1" si="1831"/>
        <v>0.27659721724654002</v>
      </c>
      <c r="U3553" s="53">
        <f t="shared" ca="1" si="1831"/>
        <v>24.603259775526503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24.879856992772993</v>
      </c>
      <c r="Y3553" s="53">
        <f t="shared" ca="1" si="1831"/>
        <v>16.324743266477441</v>
      </c>
      <c r="Z3553" s="53">
        <f t="shared" ca="1" si="1831"/>
        <v>0.1291792764152542</v>
      </c>
      <c r="AA3553" s="53">
        <f t="shared" ca="1" si="1831"/>
        <v>16.453922542892709</v>
      </c>
      <c r="AB3553" s="53">
        <f t="shared" ca="1" si="1831"/>
        <v>0.56977655790189563</v>
      </c>
      <c r="AC3553" s="53">
        <f t="shared" ca="1" si="1831"/>
        <v>2.8845395654835548</v>
      </c>
      <c r="AD3553" s="53">
        <f t="shared" ca="1" si="1831"/>
        <v>0.65546132954570957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-17.684612893266326</v>
      </c>
      <c r="I3554" s="53">
        <f t="shared" ca="1" si="1832"/>
        <v>-154.31203689253408</v>
      </c>
      <c r="J3554" s="53">
        <f t="shared" ca="1" si="1832"/>
        <v>26.141800354979289</v>
      </c>
      <c r="K3554" s="53">
        <f t="shared" ca="1" si="1832"/>
        <v>54.908857461468479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54.908857461468479</v>
      </c>
      <c r="O3554" s="53">
        <f t="shared" ca="1" si="1832"/>
        <v>34.615089470472199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34.615089470472199</v>
      </c>
      <c r="T3554" s="53">
        <f t="shared" ca="1" si="1832"/>
        <v>6.3274240328393058E-2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6.3274240328393058E-2</v>
      </c>
      <c r="Y3554" s="53">
        <f t="shared" ca="1" si="1832"/>
        <v>7.8914540119759362</v>
      </c>
      <c r="Z3554" s="53">
        <f t="shared" ca="1" si="1832"/>
        <v>0</v>
      </c>
      <c r="AA3554" s="53">
        <f t="shared" ca="1" si="1832"/>
        <v>7.8914540119759362</v>
      </c>
      <c r="AB3554" s="53">
        <f t="shared" ca="1" si="1832"/>
        <v>0.21658736008253904</v>
      </c>
      <c r="AC3554" s="53">
        <f t="shared" ca="1" si="1832"/>
        <v>10.916816963990261</v>
      </c>
      <c r="AD3554" s="53">
        <f t="shared" ca="1" si="1832"/>
        <v>1.8735441359709639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108.73065116747215</v>
      </c>
      <c r="I3555" s="53">
        <f t="shared" ca="1" si="1833"/>
        <v>14.080248439943684</v>
      </c>
      <c r="J3555" s="53">
        <f t="shared" ca="1" si="1833"/>
        <v>6.1851876269063562</v>
      </c>
      <c r="K3555" s="53">
        <f t="shared" ca="1" si="1833"/>
        <v>16.351687528840781</v>
      </c>
      <c r="L3555" s="53">
        <f t="shared" ca="1" si="1833"/>
        <v>0.40873351788310769</v>
      </c>
      <c r="M3555" s="53">
        <f t="shared" ca="1" si="1833"/>
        <v>-0.23345728841677185</v>
      </c>
      <c r="N3555" s="53">
        <f t="shared" ca="1" si="1833"/>
        <v>16.526963758306813</v>
      </c>
      <c r="O3555" s="53">
        <f t="shared" ca="1" si="1833"/>
        <v>15.003694064310707</v>
      </c>
      <c r="P3555" s="53">
        <f t="shared" ca="1" si="1833"/>
        <v>3.1401371407353502</v>
      </c>
      <c r="Q3555" s="53">
        <f t="shared" ca="1" si="1833"/>
        <v>1.1870879279612354</v>
      </c>
      <c r="R3555" s="53">
        <f t="shared" ca="1" si="1833"/>
        <v>4.5916515224733535E-2</v>
      </c>
      <c r="S3555" s="53">
        <f t="shared" ca="1" si="1833"/>
        <v>19.376835648231996</v>
      </c>
      <c r="T3555" s="53">
        <f t="shared" ca="1" si="1833"/>
        <v>0.25446200159512727</v>
      </c>
      <c r="U3555" s="53">
        <f t="shared" ca="1" si="1833"/>
        <v>6.4369091817776631</v>
      </c>
      <c r="V3555" s="53">
        <f t="shared" ca="1" si="1833"/>
        <v>35.340709847382044</v>
      </c>
      <c r="W3555" s="53">
        <f t="shared" ca="1" si="1833"/>
        <v>3.6831803909116596</v>
      </c>
      <c r="X3555" s="53">
        <f t="shared" ca="1" si="1833"/>
        <v>45.71526142166644</v>
      </c>
      <c r="Y3555" s="53">
        <f t="shared" ca="1" si="1833"/>
        <v>3.0731119998796306</v>
      </c>
      <c r="Z3555" s="53">
        <f t="shared" ca="1" si="1833"/>
        <v>3.5808217165323473E-2</v>
      </c>
      <c r="AA3555" s="53">
        <f t="shared" ca="1" si="1833"/>
        <v>3.1089202170449322</v>
      </c>
      <c r="AB3555" s="53">
        <f t="shared" ca="1" si="1833"/>
        <v>9.9185195931445758E-2</v>
      </c>
      <c r="AC3555" s="53">
        <f t="shared" ca="1" si="1833"/>
        <v>3.0571904891847712</v>
      </c>
      <c r="AD3555" s="53">
        <f t="shared" ca="1" si="1833"/>
        <v>0.58085837025618658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179.29602072650349</v>
      </c>
      <c r="I3556" s="53">
        <f t="shared" ca="1" si="1834"/>
        <v>-62.875969033593897</v>
      </c>
      <c r="J3556" s="53">
        <f t="shared" ca="1" si="1834"/>
        <v>40.577918800265842</v>
      </c>
      <c r="K3556" s="53">
        <f t="shared" ca="1" si="1834"/>
        <v>7.8066808852231997</v>
      </c>
      <c r="L3556" s="53">
        <f t="shared" ca="1" si="1834"/>
        <v>2.2592529959612784</v>
      </c>
      <c r="M3556" s="53">
        <f t="shared" ca="1" si="1834"/>
        <v>1.5857241582448558</v>
      </c>
      <c r="N3556" s="53">
        <f t="shared" ca="1" si="1834"/>
        <v>11.651658039429332</v>
      </c>
      <c r="O3556" s="53">
        <f t="shared" ca="1" si="1834"/>
        <v>2.3304664842953242</v>
      </c>
      <c r="P3556" s="53">
        <f t="shared" ca="1" si="1834"/>
        <v>0.8337906402742965</v>
      </c>
      <c r="Q3556" s="53">
        <f t="shared" ca="1" si="1834"/>
        <v>1.4080641057874486</v>
      </c>
      <c r="R3556" s="53">
        <f t="shared" ca="1" si="1834"/>
        <v>0.19890402256757805</v>
      </c>
      <c r="S3556" s="53">
        <f t="shared" ca="1" si="1834"/>
        <v>4.7712252529246451</v>
      </c>
      <c r="T3556" s="53">
        <f t="shared" ca="1" si="1834"/>
        <v>7.5554512350884285E-4</v>
      </c>
      <c r="U3556" s="53">
        <f t="shared" ca="1" si="1834"/>
        <v>0.20241915696347243</v>
      </c>
      <c r="V3556" s="53">
        <f t="shared" ca="1" si="1834"/>
        <v>1.2250738847066196</v>
      </c>
      <c r="W3556" s="53">
        <f t="shared" ca="1" si="1834"/>
        <v>1.6052154843423292E-2</v>
      </c>
      <c r="X3556" s="53">
        <f t="shared" ca="1" si="1834"/>
        <v>1.4443007416370255</v>
      </c>
      <c r="Y3556" s="53">
        <f t="shared" ca="1" si="1834"/>
        <v>0.39347634274919246</v>
      </c>
      <c r="Z3556" s="53">
        <f t="shared" ca="1" si="1834"/>
        <v>3.3575851761862281E-3</v>
      </c>
      <c r="AA3556" s="53">
        <f t="shared" ca="1" si="1834"/>
        <v>0.39683392792537936</v>
      </c>
      <c r="AB3556" s="53">
        <f t="shared" ca="1" si="1834"/>
        <v>1.9252073658435953E-2</v>
      </c>
      <c r="AC3556" s="53">
        <f t="shared" ca="1" si="1834"/>
        <v>161.10287049967795</v>
      </c>
      <c r="AD3556" s="53">
        <f t="shared" ca="1" si="1834"/>
        <v>22.207930424578365</v>
      </c>
    </row>
    <row r="3557" spans="1:30" collapsed="1">
      <c r="B3557" s="111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175.003424640003</v>
      </c>
      <c r="I3557" s="53">
        <f t="shared" ca="1" si="1835"/>
        <v>-1398.2230325682731</v>
      </c>
      <c r="J3557" s="53">
        <f t="shared" ca="1" si="1835"/>
        <v>211.23031227504569</v>
      </c>
      <c r="K3557" s="53">
        <f t="shared" ca="1" si="1835"/>
        <v>413.99287673298937</v>
      </c>
      <c r="L3557" s="53">
        <f t="shared" ca="1" si="1835"/>
        <v>10.972650657370863</v>
      </c>
      <c r="M3557" s="53">
        <f t="shared" ca="1" si="1835"/>
        <v>3.8132255146600071</v>
      </c>
      <c r="N3557" s="53">
        <f t="shared" ca="1" si="1835"/>
        <v>428.77875290502033</v>
      </c>
      <c r="O3557" s="53">
        <f t="shared" ca="1" si="1835"/>
        <v>302.1029841864505</v>
      </c>
      <c r="P3557" s="53">
        <f t="shared" ca="1" si="1835"/>
        <v>60.515983994051879</v>
      </c>
      <c r="Q3557" s="53">
        <f t="shared" ca="1" si="1835"/>
        <v>15.185942214313144</v>
      </c>
      <c r="R3557" s="53">
        <f t="shared" ca="1" si="1835"/>
        <v>0.6271670985143003</v>
      </c>
      <c r="S3557" s="53">
        <f t="shared" ca="1" si="1835"/>
        <v>378.43207749332936</v>
      </c>
      <c r="T3557" s="53">
        <f t="shared" ca="1" si="1835"/>
        <v>-0.43320615845998622</v>
      </c>
      <c r="U3557" s="53">
        <f t="shared" ca="1" si="1835"/>
        <v>63.668885548182978</v>
      </c>
      <c r="V3557" s="53">
        <f t="shared" ca="1" si="1835"/>
        <v>247.5499754715571</v>
      </c>
      <c r="W3557" s="53">
        <f t="shared" ca="1" si="1835"/>
        <v>-15.709934884347801</v>
      </c>
      <c r="X3557" s="53">
        <f t="shared" ca="1" si="1835"/>
        <v>295.0757199769335</v>
      </c>
      <c r="Y3557" s="53">
        <f t="shared" ca="1" si="1835"/>
        <v>53.62932447762465</v>
      </c>
      <c r="Z3557" s="53">
        <f t="shared" ca="1" si="1835"/>
        <v>0.24331453445592913</v>
      </c>
      <c r="AA3557" s="53">
        <f t="shared" ca="1" si="1835"/>
        <v>53.872639012080789</v>
      </c>
      <c r="AB3557" s="53">
        <f t="shared" ca="1" si="1835"/>
        <v>2.0820098991581224</v>
      </c>
      <c r="AC3557" s="53">
        <f t="shared" ca="1" si="1835"/>
        <v>178.34869217497285</v>
      </c>
      <c r="AD3557" s="53">
        <f t="shared" ca="1" si="1835"/>
        <v>25.406253471739458</v>
      </c>
    </row>
    <row r="3558" spans="1:30">
      <c r="D3558" s="7"/>
    </row>
    <row r="3559" spans="1:30" s="51" customFormat="1" hidden="1" outlineLevel="1">
      <c r="A3559" s="56"/>
      <c r="B3559" s="111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-324870.66738275898</v>
      </c>
      <c r="I3559" s="53">
        <f t="shared" ca="1" si="1836"/>
        <v>-809370.10060614557</v>
      </c>
      <c r="J3559" s="53">
        <f t="shared" ca="1" si="1836"/>
        <v>65129.47982463846</v>
      </c>
      <c r="K3559" s="53">
        <f t="shared" ca="1" si="1836"/>
        <v>147199.77514150954</v>
      </c>
      <c r="L3559" s="53">
        <f t="shared" ca="1" si="1836"/>
        <v>3485.0536934976367</v>
      </c>
      <c r="M3559" s="53">
        <f t="shared" ca="1" si="1836"/>
        <v>1088.665852282935</v>
      </c>
      <c r="N3559" s="53">
        <f t="shared" ca="1" si="1836"/>
        <v>151773.49468729005</v>
      </c>
      <c r="O3559" s="53">
        <f t="shared" ca="1" si="1836"/>
        <v>110133.37909947762</v>
      </c>
      <c r="P3559" s="53">
        <f t="shared" ca="1" si="1836"/>
        <v>25938.172822181983</v>
      </c>
      <c r="Q3559" s="53">
        <f t="shared" ca="1" si="1836"/>
        <v>8218.9880795931731</v>
      </c>
      <c r="R3559" s="53">
        <f t="shared" ca="1" si="1836"/>
        <v>258.57689063963682</v>
      </c>
      <c r="S3559" s="53">
        <f t="shared" ca="1" si="1836"/>
        <v>144549.11689189257</v>
      </c>
      <c r="T3559" s="53">
        <f t="shared" ca="1" si="1836"/>
        <v>-1257.5662095536409</v>
      </c>
      <c r="U3559" s="53">
        <f t="shared" ca="1" si="1836"/>
        <v>16646.787822414462</v>
      </c>
      <c r="V3559" s="53">
        <f t="shared" ca="1" si="1836"/>
        <v>113998.11633401416</v>
      </c>
      <c r="W3559" s="53">
        <f t="shared" ca="1" si="1836"/>
        <v>-22564.887550281244</v>
      </c>
      <c r="X3559" s="53">
        <f t="shared" ca="1" si="1836"/>
        <v>106822.45039659427</v>
      </c>
      <c r="Y3559" s="53">
        <f t="shared" ca="1" si="1836"/>
        <v>15404.84603304293</v>
      </c>
      <c r="Z3559" s="53">
        <f t="shared" ca="1" si="1836"/>
        <v>-13.953779765371733</v>
      </c>
      <c r="AA3559" s="53">
        <f t="shared" ca="1" si="1836"/>
        <v>15390.89225327757</v>
      </c>
      <c r="AB3559" s="53">
        <f t="shared" ca="1" si="1836"/>
        <v>833.99916969654907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1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25949.497155811448</v>
      </c>
      <c r="I3560" s="53">
        <f t="shared" ca="1" si="1837"/>
        <v>-284438.71106005448</v>
      </c>
      <c r="J3560" s="53">
        <f t="shared" ca="1" si="1837"/>
        <v>33902.052686270421</v>
      </c>
      <c r="K3560" s="53">
        <f t="shared" ca="1" si="1837"/>
        <v>82717.04412647248</v>
      </c>
      <c r="L3560" s="53">
        <f t="shared" ca="1" si="1837"/>
        <v>2059.8101353095481</v>
      </c>
      <c r="M3560" s="53">
        <f t="shared" ca="1" si="1837"/>
        <v>1338.7691707539468</v>
      </c>
      <c r="N3560" s="53">
        <f t="shared" ca="1" si="1837"/>
        <v>86115.623432535896</v>
      </c>
      <c r="O3560" s="53">
        <f t="shared" ca="1" si="1837"/>
        <v>62135.228822233388</v>
      </c>
      <c r="P3560" s="53">
        <f t="shared" ca="1" si="1837"/>
        <v>13973.743871781962</v>
      </c>
      <c r="Q3560" s="53">
        <f t="shared" ca="1" si="1837"/>
        <v>4688.8282417648188</v>
      </c>
      <c r="R3560" s="53">
        <f t="shared" ca="1" si="1837"/>
        <v>163.25632799827957</v>
      </c>
      <c r="S3560" s="53">
        <f t="shared" ca="1" si="1837"/>
        <v>80961.057263778392</v>
      </c>
      <c r="T3560" s="53">
        <f t="shared" ca="1" si="1837"/>
        <v>-164.20515339862209</v>
      </c>
      <c r="U3560" s="53">
        <f t="shared" ca="1" si="1837"/>
        <v>14360.718236600724</v>
      </c>
      <c r="V3560" s="53">
        <f t="shared" ca="1" si="1837"/>
        <v>87943.626125391122</v>
      </c>
      <c r="W3560" s="53">
        <f t="shared" ca="1" si="1837"/>
        <v>-3901.7344864395973</v>
      </c>
      <c r="X3560" s="53">
        <f t="shared" ca="1" si="1837"/>
        <v>98238.404722153704</v>
      </c>
      <c r="Y3560" s="53">
        <f t="shared" ca="1" si="1837"/>
        <v>10687.310555746966</v>
      </c>
      <c r="Z3560" s="53">
        <f t="shared" ca="1" si="1837"/>
        <v>54.325960953350169</v>
      </c>
      <c r="AA3560" s="53">
        <f t="shared" ca="1" si="1837"/>
        <v>10741.636516700313</v>
      </c>
      <c r="AB3560" s="53">
        <f t="shared" ca="1" si="1837"/>
        <v>429.43359442777518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1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7765.4272346205125</v>
      </c>
      <c r="I3561" s="53">
        <f t="shared" ca="1" si="1838"/>
        <v>-60315.267389483124</v>
      </c>
      <c r="J3561" s="53">
        <f t="shared" ca="1" si="1838"/>
        <v>6790.0859032142689</v>
      </c>
      <c r="K3561" s="53">
        <f t="shared" ca="1" si="1838"/>
        <v>16388.19580532793</v>
      </c>
      <c r="L3561" s="53">
        <f t="shared" ca="1" si="1838"/>
        <v>397.18447117238077</v>
      </c>
      <c r="M3561" s="53">
        <f t="shared" ca="1" si="1838"/>
        <v>425.4631059323674</v>
      </c>
      <c r="N3561" s="53">
        <f t="shared" ca="1" si="1838"/>
        <v>17210.843382432671</v>
      </c>
      <c r="O3561" s="53">
        <f t="shared" ca="1" si="1838"/>
        <v>12239.3714331272</v>
      </c>
      <c r="P3561" s="53">
        <f t="shared" ca="1" si="1838"/>
        <v>2748.0532631445344</v>
      </c>
      <c r="Q3561" s="53">
        <f t="shared" ca="1" si="1838"/>
        <v>1205.6494239481806</v>
      </c>
      <c r="R3561" s="53">
        <f t="shared" ca="1" si="1838"/>
        <v>0</v>
      </c>
      <c r="S3561" s="53">
        <f t="shared" ca="1" si="1838"/>
        <v>16193.074120219921</v>
      </c>
      <c r="T3561" s="53">
        <f t="shared" ca="1" si="1838"/>
        <v>-39.040083264227498</v>
      </c>
      <c r="U3561" s="53">
        <f t="shared" ca="1" si="1838"/>
        <v>2767.8575816491161</v>
      </c>
      <c r="V3561" s="53">
        <f t="shared" ca="1" si="1838"/>
        <v>22472.281303098986</v>
      </c>
      <c r="W3561" s="53">
        <f t="shared" ca="1" si="1838"/>
        <v>0</v>
      </c>
      <c r="X3561" s="53">
        <f t="shared" ca="1" si="1838"/>
        <v>25201.098801483862</v>
      </c>
      <c r="Y3561" s="53">
        <f t="shared" ca="1" si="1838"/>
        <v>2041.0987465417072</v>
      </c>
      <c r="Z3561" s="53">
        <f t="shared" ca="1" si="1838"/>
        <v>9.7051937112493558</v>
      </c>
      <c r="AA3561" s="53">
        <f t="shared" ca="1" si="1838"/>
        <v>2050.8039402529557</v>
      </c>
      <c r="AB3561" s="53">
        <f t="shared" ca="1" si="1838"/>
        <v>85.904543741549958</v>
      </c>
      <c r="AC3561" s="53">
        <f t="shared" ca="1" si="1838"/>
        <v>446.75205862028207</v>
      </c>
      <c r="AD3561" s="53">
        <f t="shared" ca="1" si="1838"/>
        <v>102.13187413807285</v>
      </c>
    </row>
    <row r="3562" spans="1:30" s="51" customFormat="1" hidden="1" outlineLevel="1">
      <c r="A3562" s="56"/>
      <c r="B3562" s="111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35535.970927967144</v>
      </c>
      <c r="I3562" s="53">
        <f t="shared" ca="1" si="1839"/>
        <v>-322543.02941960149</v>
      </c>
      <c r="J3562" s="53">
        <f t="shared" ca="1" si="1839"/>
        <v>52419.376433600773</v>
      </c>
      <c r="K3562" s="53">
        <f t="shared" ca="1" si="1839"/>
        <v>132223.98909037054</v>
      </c>
      <c r="L3562" s="53">
        <f t="shared" ca="1" si="1839"/>
        <v>3354.9384787626041</v>
      </c>
      <c r="M3562" s="53">
        <f t="shared" ca="1" si="1839"/>
        <v>0</v>
      </c>
      <c r="N3562" s="53">
        <f t="shared" ca="1" si="1839"/>
        <v>135578.92756913317</v>
      </c>
      <c r="O3562" s="53">
        <f t="shared" ca="1" si="1839"/>
        <v>98075.825984351308</v>
      </c>
      <c r="P3562" s="53">
        <f t="shared" ca="1" si="1839"/>
        <v>21624.388207941622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119700.21419229293</v>
      </c>
      <c r="T3562" s="53">
        <f t="shared" ca="1" si="1839"/>
        <v>216.0751605487267</v>
      </c>
      <c r="U3562" s="53">
        <f t="shared" ca="1" si="1839"/>
        <v>27073.467230632465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27289.54239118113</v>
      </c>
      <c r="Y3562" s="53">
        <f t="shared" ca="1" si="1839"/>
        <v>18205.611131442398</v>
      </c>
      <c r="Z3562" s="53">
        <f t="shared" ca="1" si="1839"/>
        <v>136.06167512671882</v>
      </c>
      <c r="AA3562" s="53">
        <f t="shared" ca="1" si="1839"/>
        <v>18341.672806569128</v>
      </c>
      <c r="AB3562" s="53">
        <f t="shared" ca="1" si="1839"/>
        <v>654.93284892290433</v>
      </c>
      <c r="AC3562" s="53">
        <f t="shared" ca="1" si="1839"/>
        <v>3335.8317495360889</v>
      </c>
      <c r="AD3562" s="53">
        <f t="shared" ca="1" si="1839"/>
        <v>758.50235633211958</v>
      </c>
    </row>
    <row r="3563" spans="1:30" s="51" customFormat="1" hidden="1" outlineLevel="1">
      <c r="A3563" s="56"/>
      <c r="B3563" s="111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-38859.471787802053</v>
      </c>
      <c r="I3563" s="53">
        <f t="shared" ca="1" si="1840"/>
        <v>-194284.395235665</v>
      </c>
      <c r="J3563" s="53">
        <f t="shared" ca="1" si="1840"/>
        <v>29960.354676158197</v>
      </c>
      <c r="K3563" s="53">
        <f t="shared" ca="1" si="1840"/>
        <v>62329.525630913595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62329.525630913595</v>
      </c>
      <c r="O3563" s="53">
        <f t="shared" ca="1" si="1840"/>
        <v>39279.740831966046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39279.740831966046</v>
      </c>
      <c r="T3563" s="53">
        <f t="shared" ca="1" si="1840"/>
        <v>40.090015186886895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40.090015186886895</v>
      </c>
      <c r="Y3563" s="53">
        <f t="shared" ca="1" si="1840"/>
        <v>8777.6960713110111</v>
      </c>
      <c r="Z3563" s="53">
        <f t="shared" ca="1" si="1840"/>
        <v>0</v>
      </c>
      <c r="AA3563" s="53">
        <f t="shared" ca="1" si="1840"/>
        <v>8777.6960713110111</v>
      </c>
      <c r="AB3563" s="53">
        <f t="shared" ca="1" si="1840"/>
        <v>248.83020343243902</v>
      </c>
      <c r="AC3563" s="53">
        <f t="shared" ca="1" si="1840"/>
        <v>12621.175808316013</v>
      </c>
      <c r="AD3563" s="53">
        <f t="shared" ca="1" si="1840"/>
        <v>2167.5102105790711</v>
      </c>
    </row>
    <row r="3564" spans="1:30" s="51" customFormat="1" hidden="1" outlineLevel="1">
      <c r="A3564" s="56"/>
      <c r="B3564" s="111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126776.24873915811</v>
      </c>
      <c r="I3564" s="53">
        <f t="shared" ca="1" si="1841"/>
        <v>16280.011952688057</v>
      </c>
      <c r="J3564" s="53">
        <f t="shared" ca="1" si="1841"/>
        <v>7229.8869205842475</v>
      </c>
      <c r="K3564" s="53">
        <f t="shared" ca="1" si="1841"/>
        <v>19103.892725544974</v>
      </c>
      <c r="L3564" s="53">
        <f t="shared" ca="1" si="1841"/>
        <v>477.21992943052231</v>
      </c>
      <c r="M3564" s="53">
        <f t="shared" ca="1" si="1841"/>
        <v>-273.53438497350948</v>
      </c>
      <c r="N3564" s="53">
        <f t="shared" ca="1" si="1841"/>
        <v>19307.578270001639</v>
      </c>
      <c r="O3564" s="53">
        <f t="shared" ca="1" si="1841"/>
        <v>17529.280319420814</v>
      </c>
      <c r="P3564" s="53">
        <f t="shared" ca="1" si="1841"/>
        <v>3669.7115907560119</v>
      </c>
      <c r="Q3564" s="53">
        <f t="shared" ca="1" si="1841"/>
        <v>1386.6994368878743</v>
      </c>
      <c r="R3564" s="53">
        <f t="shared" ca="1" si="1841"/>
        <v>53.610727891880686</v>
      </c>
      <c r="S3564" s="53">
        <f t="shared" ca="1" si="1841"/>
        <v>22639.302074956544</v>
      </c>
      <c r="T3564" s="53">
        <f t="shared" ca="1" si="1841"/>
        <v>296.40942895086056</v>
      </c>
      <c r="U3564" s="53">
        <f t="shared" ca="1" si="1841"/>
        <v>7510.3216831508107</v>
      </c>
      <c r="V3564" s="53">
        <f t="shared" ca="1" si="1841"/>
        <v>41228.862591374622</v>
      </c>
      <c r="W3564" s="53">
        <f t="shared" ca="1" si="1841"/>
        <v>4283.2846220815136</v>
      </c>
      <c r="X3564" s="53">
        <f t="shared" ca="1" si="1841"/>
        <v>53318.878325557744</v>
      </c>
      <c r="Y3564" s="53">
        <f t="shared" ca="1" si="1841"/>
        <v>3587.6688349719871</v>
      </c>
      <c r="Z3564" s="53">
        <f t="shared" ca="1" si="1841"/>
        <v>41.75187674302785</v>
      </c>
      <c r="AA3564" s="53">
        <f t="shared" ca="1" si="1841"/>
        <v>3629.4207117149904</v>
      </c>
      <c r="AB3564" s="53">
        <f t="shared" ca="1" si="1841"/>
        <v>115.95131824176674</v>
      </c>
      <c r="AC3564" s="53">
        <f t="shared" ca="1" si="1841"/>
        <v>3575.8513956459956</v>
      </c>
      <c r="AD3564" s="53">
        <f t="shared" ca="1" si="1841"/>
        <v>679.36776976770159</v>
      </c>
    </row>
    <row r="3565" spans="1:30" s="51" customFormat="1" hidden="1" outlineLevel="1">
      <c r="A3565" s="56"/>
      <c r="B3565" s="111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201236.24502340137</v>
      </c>
      <c r="I3565" s="53">
        <f t="shared" ca="1" si="1842"/>
        <v>-77719.457985467394</v>
      </c>
      <c r="J3565" s="53">
        <f t="shared" ca="1" si="1842"/>
        <v>46450.296268974271</v>
      </c>
      <c r="K3565" s="53">
        <f t="shared" ca="1" si="1842"/>
        <v>8838.531114149464</v>
      </c>
      <c r="L3565" s="53">
        <f t="shared" ca="1" si="1842"/>
        <v>2547.7235899177617</v>
      </c>
      <c r="M3565" s="53">
        <f t="shared" ca="1" si="1842"/>
        <v>1841.115814229441</v>
      </c>
      <c r="N3565" s="53">
        <f t="shared" ca="1" si="1842"/>
        <v>13227.370518296666</v>
      </c>
      <c r="O3565" s="53">
        <f t="shared" ca="1" si="1842"/>
        <v>2642.9742131909325</v>
      </c>
      <c r="P3565" s="53">
        <f t="shared" ca="1" si="1842"/>
        <v>950.91644856564153</v>
      </c>
      <c r="Q3565" s="53">
        <f t="shared" ca="1" si="1842"/>
        <v>1593.5155047620635</v>
      </c>
      <c r="R3565" s="53">
        <f t="shared" ca="1" si="1842"/>
        <v>223.18954563879581</v>
      </c>
      <c r="S3565" s="53">
        <f t="shared" ca="1" si="1842"/>
        <v>5410.5957121574302</v>
      </c>
      <c r="T3565" s="53">
        <f t="shared" ca="1" si="1842"/>
        <v>0.29134427480704822</v>
      </c>
      <c r="U3565" s="53">
        <f t="shared" ca="1" si="1842"/>
        <v>221.90423314783186</v>
      </c>
      <c r="V3565" s="53">
        <f t="shared" ca="1" si="1842"/>
        <v>1353.1147600914737</v>
      </c>
      <c r="W3565" s="53">
        <f t="shared" ca="1" si="1842"/>
        <v>4.1790465996192223</v>
      </c>
      <c r="X3565" s="53">
        <f t="shared" ca="1" si="1842"/>
        <v>1579.4893841137334</v>
      </c>
      <c r="Y3565" s="53">
        <f t="shared" ca="1" si="1842"/>
        <v>436.92894500309706</v>
      </c>
      <c r="Z3565" s="53">
        <f t="shared" ca="1" si="1842"/>
        <v>3.4993464833038463</v>
      </c>
      <c r="AA3565" s="53">
        <f t="shared" ca="1" si="1842"/>
        <v>440.42829148640175</v>
      </c>
      <c r="AB3565" s="53">
        <f t="shared" ca="1" si="1842"/>
        <v>22.097961838248075</v>
      </c>
      <c r="AC3565" s="53">
        <f t="shared" ca="1" si="1842"/>
        <v>186128.61798042065</v>
      </c>
      <c r="AD3565" s="53">
        <f t="shared" ca="1" si="1842"/>
        <v>25696.806891580814</v>
      </c>
    </row>
    <row r="3566" spans="1:30" s="51" customFormat="1" collapsed="1">
      <c r="A3566" s="56"/>
      <c r="B3566" s="111" t="s">
        <v>437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33533.249910398648</v>
      </c>
      <c r="I3566" s="53">
        <f t="shared" ca="1" si="1843"/>
        <v>-1732390.9497437282</v>
      </c>
      <c r="J3566" s="53">
        <f t="shared" ca="1" si="1843"/>
        <v>241881.5327134406</v>
      </c>
      <c r="K3566" s="53">
        <f t="shared" ca="1" si="1843"/>
        <v>468800.95363428735</v>
      </c>
      <c r="L3566" s="53">
        <f t="shared" ca="1" si="1843"/>
        <v>12321.93029809043</v>
      </c>
      <c r="M3566" s="53">
        <f t="shared" ca="1" si="1843"/>
        <v>4420.4795582251791</v>
      </c>
      <c r="N3566" s="53">
        <f t="shared" ca="1" si="1843"/>
        <v>485543.36349060305</v>
      </c>
      <c r="O3566" s="53">
        <f t="shared" ca="1" si="1843"/>
        <v>342035.80070376775</v>
      </c>
      <c r="P3566" s="53">
        <f t="shared" ca="1" si="1843"/>
        <v>68904.986204372006</v>
      </c>
      <c r="Q3566" s="53">
        <f t="shared" ca="1" si="1843"/>
        <v>17093.680686956104</v>
      </c>
      <c r="R3566" s="53">
        <f t="shared" ca="1" si="1843"/>
        <v>698.63349216859103</v>
      </c>
      <c r="S3566" s="53">
        <f t="shared" ca="1" si="1843"/>
        <v>428733.1010872639</v>
      </c>
      <c r="T3566" s="53">
        <f t="shared" ca="1" si="1843"/>
        <v>-907.94549725517788</v>
      </c>
      <c r="U3566" s="53">
        <f t="shared" ca="1" si="1843"/>
        <v>68581.056787595488</v>
      </c>
      <c r="V3566" s="53">
        <f t="shared" ca="1" si="1843"/>
        <v>266996.00111397106</v>
      </c>
      <c r="W3566" s="53">
        <f t="shared" ca="1" si="1843"/>
        <v>-22179.158368039585</v>
      </c>
      <c r="X3566" s="53">
        <f t="shared" ca="1" si="1843"/>
        <v>312489.95403627318</v>
      </c>
      <c r="Y3566" s="53">
        <f t="shared" ca="1" si="1843"/>
        <v>59141.160318059883</v>
      </c>
      <c r="Z3566" s="53">
        <f t="shared" ca="1" si="1843"/>
        <v>231.39027325228008</v>
      </c>
      <c r="AA3566" s="53">
        <f t="shared" ca="1" si="1843"/>
        <v>59372.550591312407</v>
      </c>
      <c r="AB3566" s="53">
        <f t="shared" ca="1" si="1843"/>
        <v>2391.1496403012375</v>
      </c>
      <c r="AC3566" s="53">
        <f t="shared" ca="1" si="1843"/>
        <v>206108.22899253905</v>
      </c>
      <c r="AD3566" s="53">
        <f t="shared" ca="1" si="1843"/>
        <v>29404.3191023978</v>
      </c>
    </row>
    <row r="3567" spans="1:30" s="51" customFormat="1">
      <c r="A3567" s="56"/>
      <c r="B3567" s="111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1" t="s">
        <v>438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1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-172232.46384167636</v>
      </c>
      <c r="I3569" s="58">
        <f t="shared" ca="1" si="1844"/>
        <v>-84838.78209289287</v>
      </c>
      <c r="J3569" s="58">
        <f t="shared" ca="1" si="1844"/>
        <v>-4193.8841468222736</v>
      </c>
      <c r="K3569" s="58">
        <f t="shared" ca="1" si="1844"/>
        <v>-15361.957275016191</v>
      </c>
      <c r="L3569" s="58">
        <f t="shared" ca="1" si="1844"/>
        <v>-483.53987395913765</v>
      </c>
      <c r="M3569" s="58">
        <f t="shared" ca="1" si="1844"/>
        <v>-45.344822133334603</v>
      </c>
      <c r="N3569" s="58">
        <f t="shared" ca="1" si="1844"/>
        <v>-15890.841971108664</v>
      </c>
      <c r="O3569" s="58">
        <f t="shared" ca="1" si="1844"/>
        <v>-11677.477246807073</v>
      </c>
      <c r="P3569" s="58">
        <f t="shared" ca="1" si="1844"/>
        <v>-2175.854222096897</v>
      </c>
      <c r="Q3569" s="58">
        <f t="shared" ca="1" si="1844"/>
        <v>-983.22800855892774</v>
      </c>
      <c r="R3569" s="58">
        <f t="shared" ca="1" si="1844"/>
        <v>-44.214664483802494</v>
      </c>
      <c r="S3569" s="58">
        <f t="shared" ca="1" si="1844"/>
        <v>-14880.774141946702</v>
      </c>
      <c r="T3569" s="58">
        <f t="shared" ca="1" si="1844"/>
        <v>-407.92419020616165</v>
      </c>
      <c r="U3569" s="58">
        <f t="shared" ca="1" si="1844"/>
        <v>-6675.6098698485266</v>
      </c>
      <c r="V3569" s="58">
        <f t="shared" ca="1" si="1844"/>
        <v>-35280.785736400467</v>
      </c>
      <c r="W3569" s="58">
        <f t="shared" ca="1" si="1844"/>
        <v>-6371.1251509395415</v>
      </c>
      <c r="X3569" s="58">
        <f t="shared" ca="1" si="1844"/>
        <v>-48735.444947394695</v>
      </c>
      <c r="Y3569" s="58">
        <f t="shared" ca="1" si="1844"/>
        <v>-3586.1347326674886</v>
      </c>
      <c r="Z3569" s="58">
        <f t="shared" ca="1" si="1844"/>
        <v>-60.066385987829172</v>
      </c>
      <c r="AA3569" s="58">
        <f t="shared" ca="1" si="1844"/>
        <v>-3646.2011186553177</v>
      </c>
      <c r="AB3569" s="58">
        <f t="shared" ca="1" si="1844"/>
        <v>-46.535422855799311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1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-91286.997918089633</v>
      </c>
      <c r="I3570" s="58">
        <f t="shared" ca="1" si="1845"/>
        <v>-44966.422424325436</v>
      </c>
      <c r="J3570" s="58">
        <f t="shared" ca="1" si="1845"/>
        <v>-2222.8509355332926</v>
      </c>
      <c r="K3570" s="58">
        <f t="shared" ca="1" si="1845"/>
        <v>-8142.1755835257882</v>
      </c>
      <c r="L3570" s="58">
        <f t="shared" ca="1" si="1845"/>
        <v>-256.28677940761162</v>
      </c>
      <c r="M3570" s="58">
        <f t="shared" ca="1" si="1845"/>
        <v>-24.033754098106467</v>
      </c>
      <c r="N3570" s="58">
        <f t="shared" ca="1" si="1845"/>
        <v>-8422.4961170315055</v>
      </c>
      <c r="O3570" s="58">
        <f t="shared" ca="1" si="1845"/>
        <v>-6189.320046525796</v>
      </c>
      <c r="P3570" s="58">
        <f t="shared" ca="1" si="1845"/>
        <v>-1153.2506439971323</v>
      </c>
      <c r="Q3570" s="58">
        <f t="shared" ca="1" si="1845"/>
        <v>-521.13249249475939</v>
      </c>
      <c r="R3570" s="58">
        <f t="shared" ca="1" si="1845"/>
        <v>-23.434745660912025</v>
      </c>
      <c r="S3570" s="58">
        <f t="shared" ca="1" si="1845"/>
        <v>-7887.1379286785996</v>
      </c>
      <c r="T3570" s="58">
        <f t="shared" ca="1" si="1845"/>
        <v>-216.20880217053187</v>
      </c>
      <c r="U3570" s="58">
        <f t="shared" ca="1" si="1845"/>
        <v>-3538.2202094665804</v>
      </c>
      <c r="V3570" s="58">
        <f t="shared" ca="1" si="1845"/>
        <v>-18699.593225513767</v>
      </c>
      <c r="W3570" s="58">
        <f t="shared" ca="1" si="1845"/>
        <v>-3376.8366045343219</v>
      </c>
      <c r="X3570" s="58">
        <f t="shared" ca="1" si="1845"/>
        <v>-25830.858841685204</v>
      </c>
      <c r="Y3570" s="58">
        <f t="shared" ca="1" si="1845"/>
        <v>-1900.7303650718056</v>
      </c>
      <c r="Z3570" s="58">
        <f t="shared" ca="1" si="1845"/>
        <v>-31.836507069065696</v>
      </c>
      <c r="AA3570" s="58">
        <f t="shared" ca="1" si="1845"/>
        <v>-1932.5668721408715</v>
      </c>
      <c r="AB3570" s="58">
        <f t="shared" ca="1" si="1845"/>
        <v>-24.664798694744302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1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-20053.012879405167</v>
      </c>
      <c r="I3571" s="58">
        <f t="shared" ca="1" si="1846"/>
        <v>-9763.1588908823724</v>
      </c>
      <c r="J3571" s="58">
        <f t="shared" ca="1" si="1846"/>
        <v>-471.18281980213015</v>
      </c>
      <c r="K3571" s="58">
        <f t="shared" ca="1" si="1846"/>
        <v>-1714.1400597756133</v>
      </c>
      <c r="L3571" s="58">
        <f t="shared" ca="1" si="1846"/>
        <v>-52.948173649780209</v>
      </c>
      <c r="M3571" s="58">
        <f t="shared" ca="1" si="1846"/>
        <v>-6.5944150026459196</v>
      </c>
      <c r="N3571" s="58">
        <f t="shared" ca="1" si="1846"/>
        <v>-1773.6826484280393</v>
      </c>
      <c r="O3571" s="58">
        <f t="shared" ca="1" si="1846"/>
        <v>-1295.0596068525929</v>
      </c>
      <c r="P3571" s="58">
        <f t="shared" ca="1" si="1846"/>
        <v>-240.75007041348908</v>
      </c>
      <c r="Q3571" s="58">
        <f t="shared" ca="1" si="1846"/>
        <v>-143.2491605259832</v>
      </c>
      <c r="R3571" s="58">
        <f t="shared" ca="1" si="1846"/>
        <v>0</v>
      </c>
      <c r="S3571" s="58">
        <f t="shared" ca="1" si="1846"/>
        <v>-1679.0588377920651</v>
      </c>
      <c r="T3571" s="58">
        <f t="shared" ca="1" si="1846"/>
        <v>-45.221257785271668</v>
      </c>
      <c r="U3571" s="58">
        <f t="shared" ca="1" si="1846"/>
        <v>-740.29780878057602</v>
      </c>
      <c r="V3571" s="58">
        <f t="shared" ca="1" si="1846"/>
        <v>-5157.4202383163429</v>
      </c>
      <c r="W3571" s="58">
        <f t="shared" ca="1" si="1846"/>
        <v>0</v>
      </c>
      <c r="X3571" s="58">
        <f t="shared" ca="1" si="1846"/>
        <v>-5942.9393048821903</v>
      </c>
      <c r="Y3571" s="58">
        <f t="shared" ca="1" si="1846"/>
        <v>-389.77499958610514</v>
      </c>
      <c r="Z3571" s="58">
        <f t="shared" ca="1" si="1846"/>
        <v>-6.4975598325248223</v>
      </c>
      <c r="AA3571" s="58">
        <f t="shared" ca="1" si="1846"/>
        <v>-396.27255941863001</v>
      </c>
      <c r="AB3571" s="58">
        <f t="shared" ca="1" si="1846"/>
        <v>-5.2049142461511231</v>
      </c>
      <c r="AC3571" s="58">
        <f t="shared" ca="1" si="1846"/>
        <v>-17.697821136556936</v>
      </c>
      <c r="AD3571" s="58">
        <f t="shared" ca="1" si="1846"/>
        <v>-3.8150828170267057</v>
      </c>
    </row>
    <row r="3572" spans="1:30" s="51" customFormat="1" hidden="1" outlineLevel="1">
      <c r="A3572" s="56"/>
      <c r="B3572" s="111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-92009.587111613</v>
      </c>
      <c r="I3572" s="58">
        <f t="shared" ca="1" si="1847"/>
        <v>-61493.931324104531</v>
      </c>
      <c r="J3572" s="58">
        <f t="shared" ca="1" si="1847"/>
        <v>-2898.6633904390678</v>
      </c>
      <c r="K3572" s="58">
        <f t="shared" ca="1" si="1847"/>
        <v>-10525.224671400059</v>
      </c>
      <c r="L3572" s="58">
        <f t="shared" ca="1" si="1847"/>
        <v>-325.28420965343958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-7892.0788515762506</v>
      </c>
      <c r="P3572" s="58">
        <f t="shared" ca="1" si="1847"/>
        <v>-1469.9002171957673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-9361.9790687720179</v>
      </c>
      <c r="T3572" s="58">
        <f t="shared" ca="1" si="1847"/>
        <v>-281.34774754020196</v>
      </c>
      <c r="U3572" s="58">
        <f t="shared" ca="1" si="1847"/>
        <v>-4537.5025211696711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-4818.8502687098726</v>
      </c>
      <c r="Y3572" s="58">
        <f t="shared" ca="1" si="1847"/>
        <v>-2379.8244590877548</v>
      </c>
      <c r="Z3572" s="58">
        <f t="shared" ca="1" si="1847"/>
        <v>-39.704787830677951</v>
      </c>
      <c r="AA3572" s="58">
        <f t="shared" ca="1" si="1847"/>
        <v>-2419.5292469184328</v>
      </c>
      <c r="AB3572" s="58">
        <f t="shared" ca="1" si="1847"/>
        <v>-32.167530990186933</v>
      </c>
      <c r="AC3572" s="58">
        <f t="shared" ca="1" si="1847"/>
        <v>-110.20149215101421</v>
      </c>
      <c r="AD3572" s="58">
        <f t="shared" ca="1" si="1847"/>
        <v>-23.755908474382444</v>
      </c>
    </row>
    <row r="3573" spans="1:30" s="51" customFormat="1" hidden="1" outlineLevel="1">
      <c r="A3573" s="56"/>
      <c r="B3573" s="111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-47346.77983112965</v>
      </c>
      <c r="I3573" s="58">
        <f t="shared" ca="1" si="1848"/>
        <v>-35401.256008501034</v>
      </c>
      <c r="J3573" s="58">
        <f t="shared" ca="1" si="1848"/>
        <v>-1706.70583488183</v>
      </c>
      <c r="K3573" s="58">
        <f t="shared" ca="1" si="1848"/>
        <v>-5149.8427520385658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-5149.8427520385658</v>
      </c>
      <c r="O3573" s="58">
        <f t="shared" ca="1" si="1848"/>
        <v>-3281.4998460128168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-3281.4998460128168</v>
      </c>
      <c r="T3573" s="58">
        <f t="shared" ca="1" si="1848"/>
        <v>-88.724871687884573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-88.724871687884573</v>
      </c>
      <c r="Y3573" s="58">
        <f t="shared" ca="1" si="1848"/>
        <v>-1210.3618339912039</v>
      </c>
      <c r="Z3573" s="58">
        <f t="shared" ca="1" si="1848"/>
        <v>0</v>
      </c>
      <c r="AA3573" s="58">
        <f t="shared" ca="1" si="1848"/>
        <v>-1210.3618339912039</v>
      </c>
      <c r="AB3573" s="58">
        <f t="shared" ca="1" si="1848"/>
        <v>-12.559963687214147</v>
      </c>
      <c r="AC3573" s="58">
        <f t="shared" ca="1" si="1848"/>
        <v>-426.45907473356357</v>
      </c>
      <c r="AD3573" s="58">
        <f t="shared" ca="1" si="1848"/>
        <v>-69.369645595536596</v>
      </c>
    </row>
    <row r="3574" spans="1:30" s="51" customFormat="1" hidden="1" outlineLevel="1">
      <c r="A3574" s="56"/>
      <c r="B3574" s="111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-1455.2923354552331</v>
      </c>
      <c r="I3574" s="58">
        <f t="shared" ca="1" si="1849"/>
        <v>-546.06510630190871</v>
      </c>
      <c r="J3574" s="58">
        <f t="shared" ca="1" si="1849"/>
        <v>-35.388547448989947</v>
      </c>
      <c r="K3574" s="58">
        <f t="shared" ca="1" si="1849"/>
        <v>-118.73241294193794</v>
      </c>
      <c r="L3574" s="58">
        <f t="shared" ca="1" si="1849"/>
        <v>-3.7735856335852853</v>
      </c>
      <c r="M3574" s="58">
        <f t="shared" ca="1" si="1849"/>
        <v>-0.34788048140817512</v>
      </c>
      <c r="N3574" s="58">
        <f t="shared" ca="1" si="1849"/>
        <v>-122.85387905693139</v>
      </c>
      <c r="O3574" s="58">
        <f t="shared" ca="1" si="1849"/>
        <v>-108.24999758325261</v>
      </c>
      <c r="P3574" s="58">
        <f t="shared" ca="1" si="1849"/>
        <v>-20.067466641656388</v>
      </c>
      <c r="Q3574" s="58">
        <f t="shared" ca="1" si="1849"/>
        <v>-9.1181431965598634</v>
      </c>
      <c r="R3574" s="58">
        <f t="shared" ca="1" si="1849"/>
        <v>-0.42248130691296637</v>
      </c>
      <c r="S3574" s="58">
        <f t="shared" ca="1" si="1849"/>
        <v>-137.85808872838183</v>
      </c>
      <c r="T3574" s="58">
        <f t="shared" ca="1" si="1849"/>
        <v>-4.1483450407251281</v>
      </c>
      <c r="U3574" s="58">
        <f t="shared" ca="1" si="1849"/>
        <v>-72.838724364000385</v>
      </c>
      <c r="V3574" s="58">
        <f t="shared" ca="1" si="1849"/>
        <v>-413.54803583991549</v>
      </c>
      <c r="W3574" s="58">
        <f t="shared" ca="1" si="1849"/>
        <v>-78.459741351130489</v>
      </c>
      <c r="X3574" s="58">
        <f t="shared" ca="1" si="1849"/>
        <v>-568.99484659577161</v>
      </c>
      <c r="Y3574" s="58">
        <f t="shared" ca="1" si="1849"/>
        <v>-29.328187375812629</v>
      </c>
      <c r="Z3574" s="58">
        <f t="shared" ca="1" si="1849"/>
        <v>-0.47741613681695844</v>
      </c>
      <c r="AA3574" s="58">
        <f t="shared" ca="1" si="1849"/>
        <v>-29.805603512629588</v>
      </c>
      <c r="AB3574" s="58">
        <f t="shared" ca="1" si="1849"/>
        <v>-0.53251929708131962</v>
      </c>
      <c r="AC3574" s="58">
        <f t="shared" ca="1" si="1849"/>
        <v>-11.51501671277317</v>
      </c>
      <c r="AD3574" s="58">
        <f t="shared" ca="1" si="1849"/>
        <v>-2.2787278007653828</v>
      </c>
    </row>
    <row r="3575" spans="1:30" s="51" customFormat="1" hidden="1" outlineLevel="1">
      <c r="A3575" s="56"/>
      <c r="B3575" s="111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-22792.076082631</v>
      </c>
      <c r="I3575" s="58">
        <f t="shared" ca="1" si="1850"/>
        <v>-10658.455796189379</v>
      </c>
      <c r="J3575" s="58">
        <f t="shared" ca="1" si="1850"/>
        <v>-2792.33894619591</v>
      </c>
      <c r="K3575" s="58">
        <f t="shared" ca="1" si="1850"/>
        <v>-792.66498941642612</v>
      </c>
      <c r="L3575" s="58">
        <f t="shared" ca="1" si="1850"/>
        <v>-255.86787569947771</v>
      </c>
      <c r="M3575" s="58">
        <f t="shared" ca="1" si="1850"/>
        <v>-41.532509063015176</v>
      </c>
      <c r="N3575" s="58">
        <f t="shared" ca="1" si="1850"/>
        <v>-1090.0653741789192</v>
      </c>
      <c r="O3575" s="58">
        <f t="shared" ca="1" si="1850"/>
        <v>-224.94677784404388</v>
      </c>
      <c r="P3575" s="58">
        <f t="shared" ca="1" si="1850"/>
        <v>-66.609535188607595</v>
      </c>
      <c r="Q3575" s="58">
        <f t="shared" ca="1" si="1850"/>
        <v>-144.69169386347994</v>
      </c>
      <c r="R3575" s="58">
        <f t="shared" ca="1" si="1850"/>
        <v>-25.425795008623595</v>
      </c>
      <c r="S3575" s="58">
        <f t="shared" ca="1" si="1850"/>
        <v>-461.67380190475495</v>
      </c>
      <c r="T3575" s="58">
        <f t="shared" ca="1" si="1850"/>
        <v>-1.5482320435498709</v>
      </c>
      <c r="U3575" s="58">
        <f t="shared" ca="1" si="1850"/>
        <v>-39.518042704428886</v>
      </c>
      <c r="V3575" s="58">
        <f t="shared" ca="1" si="1850"/>
        <v>-212.78455687636887</v>
      </c>
      <c r="W3575" s="58">
        <f t="shared" ca="1" si="1850"/>
        <v>-38.139113964834301</v>
      </c>
      <c r="X3575" s="58">
        <f t="shared" ca="1" si="1850"/>
        <v>-291.98994558918196</v>
      </c>
      <c r="Y3575" s="58">
        <f t="shared" ca="1" si="1850"/>
        <v>-62.270970212994612</v>
      </c>
      <c r="Z3575" s="58">
        <f t="shared" ca="1" si="1850"/>
        <v>-1.1288410355366403</v>
      </c>
      <c r="AA3575" s="58">
        <f t="shared" ca="1" si="1850"/>
        <v>-63.39981124853125</v>
      </c>
      <c r="AB3575" s="58">
        <f t="shared" ca="1" si="1850"/>
        <v>-1.1689271883952772</v>
      </c>
      <c r="AC3575" s="58">
        <f t="shared" ca="1" si="1850"/>
        <v>-6622.1132861904052</v>
      </c>
      <c r="AD3575" s="58">
        <f t="shared" ca="1" si="1850"/>
        <v>-810.8701939455234</v>
      </c>
    </row>
    <row r="3576" spans="1:30" s="51" customFormat="1" collapsed="1">
      <c r="A3576" s="56"/>
      <c r="B3576" s="55"/>
      <c r="C3576" s="108" t="s">
        <v>679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-447176.21000000014</v>
      </c>
      <c r="I3576" s="58">
        <f t="shared" ca="1" si="1851"/>
        <v>-247668.07164319753</v>
      </c>
      <c r="J3576" s="58">
        <f t="shared" ca="1" si="1851"/>
        <v>-14321.014621123495</v>
      </c>
      <c r="K3576" s="58">
        <f t="shared" ca="1" si="1851"/>
        <v>-41804.737744114587</v>
      </c>
      <c r="L3576" s="58">
        <f t="shared" ca="1" si="1851"/>
        <v>-1377.7004980030322</v>
      </c>
      <c r="M3576" s="58">
        <f t="shared" ca="1" si="1851"/>
        <v>-117.85338077851034</v>
      </c>
      <c r="N3576" s="58">
        <f t="shared" ca="1" si="1851"/>
        <v>-43300.291622896133</v>
      </c>
      <c r="O3576" s="58">
        <f t="shared" ca="1" si="1851"/>
        <v>-30668.632373201832</v>
      </c>
      <c r="P3576" s="58">
        <f t="shared" ca="1" si="1851"/>
        <v>-5126.4321555335491</v>
      </c>
      <c r="Q3576" s="58">
        <f t="shared" ca="1" si="1851"/>
        <v>-1801.4194986397099</v>
      </c>
      <c r="R3576" s="58">
        <f t="shared" ca="1" si="1851"/>
        <v>-93.497686460251089</v>
      </c>
      <c r="S3576" s="58">
        <f t="shared" ca="1" si="1851"/>
        <v>-37689.981713835346</v>
      </c>
      <c r="T3576" s="58">
        <f t="shared" ca="1" si="1851"/>
        <v>-1045.1234464743266</v>
      </c>
      <c r="U3576" s="58">
        <f t="shared" ca="1" si="1851"/>
        <v>-15603.987176333781</v>
      </c>
      <c r="V3576" s="58">
        <f t="shared" ca="1" si="1851"/>
        <v>-59764.131792946864</v>
      </c>
      <c r="W3576" s="58">
        <f t="shared" ca="1" si="1851"/>
        <v>-9864.5606107898293</v>
      </c>
      <c r="X3576" s="58">
        <f t="shared" ca="1" si="1851"/>
        <v>-86277.803026544789</v>
      </c>
      <c r="Y3576" s="58">
        <f t="shared" ca="1" si="1851"/>
        <v>-9558.4255479931635</v>
      </c>
      <c r="Z3576" s="58">
        <f t="shared" ca="1" si="1851"/>
        <v>-139.71149789245123</v>
      </c>
      <c r="AA3576" s="58">
        <f t="shared" ca="1" si="1851"/>
        <v>-9698.1370458856163</v>
      </c>
      <c r="AB3576" s="58">
        <f t="shared" ca="1" si="1851"/>
        <v>-122.83407695957239</v>
      </c>
      <c r="AC3576" s="58">
        <f t="shared" ca="1" si="1851"/>
        <v>-7187.9866909243137</v>
      </c>
      <c r="AD3576" s="58">
        <f t="shared" ca="1" si="1851"/>
        <v>-910.08955863323467</v>
      </c>
    </row>
    <row r="3577" spans="1:30" s="51" customFormat="1" hidden="1" outlineLevel="1">
      <c r="A3577" s="56"/>
      <c r="B3577" s="55"/>
      <c r="C3577" s="111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-1551003.0000000002</v>
      </c>
      <c r="I3577" s="54">
        <f>VLOOKUP(CONCATENATE($F3577," ",$G3577),AllocFactorMatrix,(I$4+1),FALSE)*$E3584</f>
        <v>-763997.69594762393</v>
      </c>
      <c r="J3577" s="54">
        <f>VLOOKUP(CONCATENATE($F3577," ",$G3577),AllocFactorMatrix,(J$4+1),FALSE)*$E3584</f>
        <v>-37767.136045578613</v>
      </c>
      <c r="K3577" s="54">
        <f>VLOOKUP(CONCATENATE($F3577," ",$G3577),AllocFactorMatrix,(K$4+1),FALSE)*$E3584</f>
        <v>-138338.85487073017</v>
      </c>
      <c r="L3577" s="54">
        <f>VLOOKUP(CONCATENATE($F3577," ",$G3577),AllocFactorMatrix,(L$4+1),FALSE)*$E3584</f>
        <v>-4354.4159933730716</v>
      </c>
      <c r="M3577" s="54">
        <f>VLOOKUP(CONCATENATE($F3577," ",$G3577),AllocFactorMatrix,(M$4+1),FALSE)*$E3584</f>
        <v>-408.34319845716652</v>
      </c>
      <c r="N3577" s="54">
        <f t="shared" ref="N3577:N3584" si="1853">SUBTOTAL(9,K3577:M3577)</f>
        <v>-143101.61406256043</v>
      </c>
      <c r="O3577" s="54">
        <f>VLOOKUP(CONCATENATE($F3577," ",$G3577),AllocFactorMatrix,(O$4+1),FALSE)*$E3584</f>
        <v>-105159.0497995702</v>
      </c>
      <c r="P3577" s="54">
        <f>VLOOKUP(CONCATENATE($F3577," ",$G3577),AllocFactorMatrix,(P$4+1),FALSE)*$E3584</f>
        <v>-19594.194675965267</v>
      </c>
      <c r="Q3577" s="54">
        <f>VLOOKUP(CONCATENATE($F3577," ",$G3577),AllocFactorMatrix,(Q$4+1),FALSE)*$E3584</f>
        <v>-8854.2517301544303</v>
      </c>
      <c r="R3577" s="54">
        <f>VLOOKUP(CONCATENATE($F3577," ",$G3577),AllocFactorMatrix,(R$4+1),FALSE)*$E3584</f>
        <v>-398.16580294299342</v>
      </c>
      <c r="S3577" s="54">
        <f>SUBTOTAL(9,O3577:R3577)</f>
        <v>-134005.66200863291</v>
      </c>
      <c r="T3577" s="54">
        <f>VLOOKUP(CONCATENATE($F3577," ",$G3577),AllocFactorMatrix,(T$4+1),FALSE)*$E3584</f>
        <v>-3673.4749574500979</v>
      </c>
      <c r="U3577" s="54">
        <f>VLOOKUP(CONCATENATE($F3577," ",$G3577),AllocFactorMatrix,(U$4+1),FALSE)*$E3584</f>
        <v>-60115.791785237598</v>
      </c>
      <c r="V3577" s="54">
        <f>VLOOKUP(CONCATENATE($F3577," ",$G3577),AllocFactorMatrix,(V$4+1),FALSE)*$E3584</f>
        <v>-317713.64874519786</v>
      </c>
      <c r="W3577" s="54">
        <f>VLOOKUP(CONCATENATE($F3577," ",$G3577),AllocFactorMatrix,(W$4+1),FALSE)*$E3584</f>
        <v>-57373.819093514918</v>
      </c>
      <c r="X3577" s="54">
        <f>SUBTOTAL(9,T3577:W3577)</f>
        <v>-438876.73458140047</v>
      </c>
      <c r="Y3577" s="54">
        <f>VLOOKUP(CONCATENATE($F3577," ",$G3577),AllocFactorMatrix,(Y$4+1),FALSE)*$E3584</f>
        <v>-32294.177327013138</v>
      </c>
      <c r="Z3577" s="54">
        <f>VLOOKUP(CONCATENATE($F3577," ",$G3577),AllocFactorMatrix,(Z$4+1),FALSE)*$E3584</f>
        <v>-540.91512591912226</v>
      </c>
      <c r="AA3577" s="54">
        <f t="shared" ref="AA3577:AA3584" si="1854">SUBTOTAL(9,Y3577:Z3577)</f>
        <v>-32835.092452932258</v>
      </c>
      <c r="AB3577" s="54">
        <f>VLOOKUP(CONCATENATE($F3577," ",$G3577),AllocFactorMatrix,(AB$4+1),FALSE)*$E3584</f>
        <v>-419.06490127181371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1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1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1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1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1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1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8" t="s">
        <v>680</v>
      </c>
      <c r="D3584" s="108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-1551003.0000000002</v>
      </c>
      <c r="I3584" s="54">
        <f>VLOOKUP(CONCATENATE($F3584," ",$G3584),AllocFactorMatrix,(I$4+1),FALSE)*$E3584</f>
        <v>-763997.69594762393</v>
      </c>
      <c r="J3584" s="54">
        <f>VLOOKUP(CONCATENATE($F3584," ",$G3584),AllocFactorMatrix,(J$4+1),FALSE)*$E3584</f>
        <v>-37767.136045578613</v>
      </c>
      <c r="K3584" s="54">
        <f>VLOOKUP(CONCATENATE($F3584," ",$G3584),AllocFactorMatrix,(K$4+1),FALSE)*$E3584</f>
        <v>-138338.85487073017</v>
      </c>
      <c r="L3584" s="54">
        <f>VLOOKUP(CONCATENATE($F3584," ",$G3584),AllocFactorMatrix,(L$4+1),FALSE)*$E3584</f>
        <v>-4354.4159933730716</v>
      </c>
      <c r="M3584" s="54">
        <f>VLOOKUP(CONCATENATE($F3584," ",$G3584),AllocFactorMatrix,(M$4+1),FALSE)*$E3584</f>
        <v>-408.34319845716652</v>
      </c>
      <c r="N3584" s="54">
        <f t="shared" si="1853"/>
        <v>-143101.61406256043</v>
      </c>
      <c r="O3584" s="54">
        <f>VLOOKUP(CONCATENATE($F3584," ",$G3584),AllocFactorMatrix,(O$4+1),FALSE)*$E3584</f>
        <v>-105159.0497995702</v>
      </c>
      <c r="P3584" s="54">
        <f>VLOOKUP(CONCATENATE($F3584," ",$G3584),AllocFactorMatrix,(P$4+1),FALSE)*$E3584</f>
        <v>-19594.194675965267</v>
      </c>
      <c r="Q3584" s="54">
        <f>VLOOKUP(CONCATENATE($F3584," ",$G3584),AllocFactorMatrix,(Q$4+1),FALSE)*$E3584</f>
        <v>-8854.2517301544303</v>
      </c>
      <c r="R3584" s="54">
        <f>VLOOKUP(CONCATENATE($F3584," ",$G3584),AllocFactorMatrix,(R$4+1),FALSE)*$E3584</f>
        <v>-398.16580294299342</v>
      </c>
      <c r="S3584" s="54">
        <f t="shared" si="1855"/>
        <v>-134005.66200863291</v>
      </c>
      <c r="T3584" s="54">
        <f>VLOOKUP(CONCATENATE($F3584," ",$G3584),AllocFactorMatrix,(T$4+1),FALSE)*$E3584</f>
        <v>-3673.4749574500979</v>
      </c>
      <c r="U3584" s="54">
        <f>VLOOKUP(CONCATENATE($F3584," ",$G3584),AllocFactorMatrix,(U$4+1),FALSE)*$E3584</f>
        <v>-60115.791785237598</v>
      </c>
      <c r="V3584" s="54">
        <f>VLOOKUP(CONCATENATE($F3584," ",$G3584),AllocFactorMatrix,(V$4+1),FALSE)*$E3584</f>
        <v>-317713.64874519786</v>
      </c>
      <c r="W3584" s="54">
        <f>VLOOKUP(CONCATENATE($F3584," ",$G3584),AllocFactorMatrix,(W$4+1),FALSE)*$E3584</f>
        <v>-57373.819093514918</v>
      </c>
      <c r="X3584" s="54">
        <f t="shared" si="1856"/>
        <v>-438876.73458140047</v>
      </c>
      <c r="Y3584" s="54">
        <f>VLOOKUP(CONCATENATE($F3584," ",$G3584),AllocFactorMatrix,(Y$4+1),FALSE)*$E3584</f>
        <v>-32294.177327013138</v>
      </c>
      <c r="Z3584" s="54">
        <f>VLOOKUP(CONCATENATE($F3584," ",$G3584),AllocFactorMatrix,(Z$4+1),FALSE)*$E3584</f>
        <v>-540.91512591912226</v>
      </c>
      <c r="AA3584" s="54">
        <f t="shared" si="1854"/>
        <v>-32835.092452932258</v>
      </c>
      <c r="AB3584" s="54">
        <f>VLOOKUP(CONCATENATE($F3584," ",$G3584),AllocFactorMatrix,(AB$4+1),FALSE)*$E3584</f>
        <v>-419.06490127181371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1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1292491.0000000005</v>
      </c>
      <c r="I3585" s="54">
        <f>VLOOKUP(CONCATENATE($F3585," ",$G3585),AllocFactorMatrix,(I$4+1),FALSE)*$E3592</f>
        <v>636659.0819186297</v>
      </c>
      <c r="J3585" s="54">
        <f>VLOOKUP(CONCATENATE($F3585," ",$G3585),AllocFactorMatrix,(J$4+1),FALSE)*$E3592</f>
        <v>31472.333344736242</v>
      </c>
      <c r="K3585" s="54">
        <f>VLOOKUP(CONCATENATE($F3585," ",$G3585),AllocFactorMatrix,(K$4+1),FALSE)*$E3592</f>
        <v>115281.35333763048</v>
      </c>
      <c r="L3585" s="54">
        <f>VLOOKUP(CONCATENATE($F3585," ",$G3585),AllocFactorMatrix,(L$4+1),FALSE)*$E3592</f>
        <v>3628.6477084123981</v>
      </c>
      <c r="M3585" s="54">
        <f>VLOOKUP(CONCATENATE($F3585," ",$G3585),AllocFactorMatrix,(M$4+1),FALSE)*$E3592</f>
        <v>340.28297103042462</v>
      </c>
      <c r="N3585" s="54">
        <f t="shared" ref="N3585:N3592" si="1858">SUBTOTAL(9,K3585:M3585)</f>
        <v>119250.28401707331</v>
      </c>
      <c r="O3585" s="54">
        <f>VLOOKUP(CONCATENATE($F3585," ",$G3585),AllocFactorMatrix,(O$4+1),FALSE)*$E3592</f>
        <v>87631.761791883255</v>
      </c>
      <c r="P3585" s="54">
        <f>VLOOKUP(CONCATENATE($F3585," ",$G3585),AllocFactorMatrix,(P$4+1),FALSE)*$E3592</f>
        <v>16328.350281032999</v>
      </c>
      <c r="Q3585" s="54">
        <f>VLOOKUP(CONCATENATE($F3585," ",$G3585),AllocFactorMatrix,(Q$4+1),FALSE)*$E3592</f>
        <v>7378.4774581087404</v>
      </c>
      <c r="R3585" s="54">
        <f>VLOOKUP(CONCATENATE($F3585," ",$G3585),AllocFactorMatrix,(R$4+1),FALSE)*$E3592</f>
        <v>331.80188356282514</v>
      </c>
      <c r="S3585" s="54">
        <f>SUBTOTAL(9,O3585:R3585)</f>
        <v>111670.39141458782</v>
      </c>
      <c r="T3585" s="54">
        <f>VLOOKUP(CONCATENATE($F3585," ",$G3585),AllocFactorMatrix,(T$4+1),FALSE)*$E3592</f>
        <v>3061.2018940193116</v>
      </c>
      <c r="U3585" s="54">
        <f>VLOOKUP(CONCATENATE($F3585," ",$G3585),AllocFactorMatrix,(U$4+1),FALSE)*$E3592</f>
        <v>50096.047422405711</v>
      </c>
      <c r="V3585" s="54">
        <f>VLOOKUP(CONCATENATE($F3585," ",$G3585),AllocFactorMatrix,(V$4+1),FALSE)*$E3592</f>
        <v>264759.01824840409</v>
      </c>
      <c r="W3585" s="54">
        <f>VLOOKUP(CONCATENATE($F3585," ",$G3585),AllocFactorMatrix,(W$4+1),FALSE)*$E3592</f>
        <v>47811.090509816029</v>
      </c>
      <c r="X3585" s="54">
        <f>SUBTOTAL(9,T3585:W3585)</f>
        <v>365727.3580746451</v>
      </c>
      <c r="Y3585" s="54">
        <f>VLOOKUP(CONCATENATE($F3585," ",$G3585),AllocFactorMatrix,(Y$4+1),FALSE)*$E3592</f>
        <v>26911.574992162194</v>
      </c>
      <c r="Z3585" s="54">
        <f>VLOOKUP(CONCATENATE($F3585," ",$G3585),AllocFactorMatrix,(Z$4+1),FALSE)*$E3592</f>
        <v>450.75859428662108</v>
      </c>
      <c r="AA3585" s="54">
        <f t="shared" ref="AA3585:AA3592" si="1859">SUBTOTAL(9,Y3585:Z3585)</f>
        <v>27362.333586448814</v>
      </c>
      <c r="AB3585" s="54">
        <f>VLOOKUP(CONCATENATE($F3585," ",$G3585),AllocFactorMatrix,(AB$4+1),FALSE)*$E3592</f>
        <v>349.21764387928829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1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1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1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1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1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1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1"/>
      <c r="C3592" s="55"/>
      <c r="D3592" s="98" t="s">
        <v>668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1292491.0000000005</v>
      </c>
      <c r="I3592" s="54">
        <f>VLOOKUP(CONCATENATE($F3592," ",$G3592),AllocFactorMatrix,(I$4+1),FALSE)*$E3592</f>
        <v>636659.0819186297</v>
      </c>
      <c r="J3592" s="54">
        <f>VLOOKUP(CONCATENATE($F3592," ",$G3592),AllocFactorMatrix,(J$4+1),FALSE)*$E3592</f>
        <v>31472.333344736242</v>
      </c>
      <c r="K3592" s="54">
        <f>VLOOKUP(CONCATENATE($F3592," ",$G3592),AllocFactorMatrix,(K$4+1),FALSE)*$E3592</f>
        <v>115281.35333763048</v>
      </c>
      <c r="L3592" s="54">
        <f>VLOOKUP(CONCATENATE($F3592," ",$G3592),AllocFactorMatrix,(L$4+1),FALSE)*$E3592</f>
        <v>3628.6477084123981</v>
      </c>
      <c r="M3592" s="54">
        <f>VLOOKUP(CONCATENATE($F3592," ",$G3592),AllocFactorMatrix,(M$4+1),FALSE)*$E3592</f>
        <v>340.28297103042462</v>
      </c>
      <c r="N3592" s="54">
        <f t="shared" si="1858"/>
        <v>119250.28401707331</v>
      </c>
      <c r="O3592" s="54">
        <f>VLOOKUP(CONCATENATE($F3592," ",$G3592),AllocFactorMatrix,(O$4+1),FALSE)*$E3592</f>
        <v>87631.761791883255</v>
      </c>
      <c r="P3592" s="54">
        <f>VLOOKUP(CONCATENATE($F3592," ",$G3592),AllocFactorMatrix,(P$4+1),FALSE)*$E3592</f>
        <v>16328.350281032999</v>
      </c>
      <c r="Q3592" s="54">
        <f>VLOOKUP(CONCATENATE($F3592," ",$G3592),AllocFactorMatrix,(Q$4+1),FALSE)*$E3592</f>
        <v>7378.4774581087404</v>
      </c>
      <c r="R3592" s="54">
        <f>VLOOKUP(CONCATENATE($F3592," ",$G3592),AllocFactorMatrix,(R$4+1),FALSE)*$E3592</f>
        <v>331.80188356282514</v>
      </c>
      <c r="S3592" s="54">
        <f t="shared" si="1860"/>
        <v>111670.39141458782</v>
      </c>
      <c r="T3592" s="54">
        <f>VLOOKUP(CONCATENATE($F3592," ",$G3592),AllocFactorMatrix,(T$4+1),FALSE)*$E3592</f>
        <v>3061.2018940193116</v>
      </c>
      <c r="U3592" s="54">
        <f>VLOOKUP(CONCATENATE($F3592," ",$G3592),AllocFactorMatrix,(U$4+1),FALSE)*$E3592</f>
        <v>50096.047422405711</v>
      </c>
      <c r="V3592" s="54">
        <f>VLOOKUP(CONCATENATE($F3592," ",$G3592),AllocFactorMatrix,(V$4+1),FALSE)*$E3592</f>
        <v>264759.01824840409</v>
      </c>
      <c r="W3592" s="54">
        <f>VLOOKUP(CONCATENATE($F3592," ",$G3592),AllocFactorMatrix,(W$4+1),FALSE)*$E3592</f>
        <v>47811.090509816029</v>
      </c>
      <c r="X3592" s="54">
        <f t="shared" si="1861"/>
        <v>365727.3580746451</v>
      </c>
      <c r="Y3592" s="54">
        <f>VLOOKUP(CONCATENATE($F3592," ",$G3592),AllocFactorMatrix,(Y$4+1),FALSE)*$E3592</f>
        <v>26911.574992162194</v>
      </c>
      <c r="Z3592" s="54">
        <f>VLOOKUP(CONCATENATE($F3592," ",$G3592),AllocFactorMatrix,(Z$4+1),FALSE)*$E3592</f>
        <v>450.75859428662108</v>
      </c>
      <c r="AA3592" s="54">
        <f t="shared" si="1859"/>
        <v>27362.333586448814</v>
      </c>
      <c r="AB3592" s="54">
        <f>VLOOKUP(CONCATENATE($F3592," ",$G3592),AllocFactorMatrix,(AB$4+1),FALSE)*$E3592</f>
        <v>349.21764387928829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1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1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-212177.39612188714</v>
      </c>
      <c r="J3594" s="60">
        <f t="shared" ca="1" si="1862"/>
        <v>-10488.686847664645</v>
      </c>
      <c r="K3594" s="60">
        <f t="shared" ca="1" si="1862"/>
        <v>-38419.458808115887</v>
      </c>
      <c r="L3594" s="60">
        <f t="shared" ca="1" si="1862"/>
        <v>-1209.3081589198109</v>
      </c>
      <c r="M3594" s="60">
        <f t="shared" ca="1" si="1862"/>
        <v>-113.40504956007652</v>
      </c>
      <c r="N3594" s="60">
        <f t="shared" ca="1" si="1862"/>
        <v>-39742.172016595781</v>
      </c>
      <c r="O3594" s="60">
        <f t="shared" ca="1" si="1862"/>
        <v>-29204.765254494021</v>
      </c>
      <c r="P3594" s="60">
        <f t="shared" ca="1" si="1862"/>
        <v>-5441.6986170291639</v>
      </c>
      <c r="Q3594" s="60">
        <f t="shared" ca="1" si="1862"/>
        <v>-2459.0022806046181</v>
      </c>
      <c r="R3594" s="60">
        <f t="shared" ca="1" si="1862"/>
        <v>-110.57858386397078</v>
      </c>
      <c r="S3594" s="60">
        <f t="shared" ca="1" si="1862"/>
        <v>-37216.044735991774</v>
      </c>
      <c r="T3594" s="60">
        <f t="shared" ca="1" si="1862"/>
        <v>-1020.1972536369481</v>
      </c>
      <c r="U3594" s="60">
        <f t="shared" ca="1" si="1862"/>
        <v>-16695.354232680416</v>
      </c>
      <c r="V3594" s="60">
        <f t="shared" ca="1" si="1862"/>
        <v>-88235.416233194235</v>
      </c>
      <c r="W3594" s="60">
        <f t="shared" ca="1" si="1862"/>
        <v>-15933.853734638433</v>
      </c>
      <c r="X3594" s="60">
        <f t="shared" ca="1" si="1862"/>
        <v>-121884.82145415008</v>
      </c>
      <c r="Y3594" s="60">
        <f t="shared" ca="1" si="1862"/>
        <v>-8968.737067518432</v>
      </c>
      <c r="Z3594" s="60">
        <f t="shared" ca="1" si="1862"/>
        <v>-150.22291762033041</v>
      </c>
      <c r="AA3594" s="60">
        <f t="shared" ca="1" si="1862"/>
        <v>-9118.9599851387648</v>
      </c>
      <c r="AB3594" s="60">
        <f t="shared" ca="1" si="1862"/>
        <v>-116.38268024832473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1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-91286.997918089633</v>
      </c>
      <c r="I3595" s="60">
        <f t="shared" ca="1" si="1863"/>
        <v>-44966.422424325436</v>
      </c>
      <c r="J3595" s="60">
        <f t="shared" ca="1" si="1863"/>
        <v>-2222.8509355332926</v>
      </c>
      <c r="K3595" s="60">
        <f t="shared" ca="1" si="1863"/>
        <v>-8142.1755835257882</v>
      </c>
      <c r="L3595" s="60">
        <f t="shared" ca="1" si="1863"/>
        <v>-256.28677940761162</v>
      </c>
      <c r="M3595" s="60">
        <f t="shared" ca="1" si="1863"/>
        <v>-24.033754098106467</v>
      </c>
      <c r="N3595" s="60">
        <f t="shared" ca="1" si="1863"/>
        <v>-8422.4961170315055</v>
      </c>
      <c r="O3595" s="60">
        <f t="shared" ca="1" si="1863"/>
        <v>-6189.320046525796</v>
      </c>
      <c r="P3595" s="60">
        <f t="shared" ca="1" si="1863"/>
        <v>-1153.2506439971323</v>
      </c>
      <c r="Q3595" s="60">
        <f t="shared" ca="1" si="1863"/>
        <v>-521.13249249475939</v>
      </c>
      <c r="R3595" s="60">
        <f t="shared" ca="1" si="1863"/>
        <v>-23.434745660912025</v>
      </c>
      <c r="S3595" s="60">
        <f t="shared" ca="1" si="1863"/>
        <v>-7887.1379286785996</v>
      </c>
      <c r="T3595" s="60">
        <f t="shared" ca="1" si="1863"/>
        <v>-216.20880217053187</v>
      </c>
      <c r="U3595" s="60">
        <f t="shared" ca="1" si="1863"/>
        <v>-3538.2202094665804</v>
      </c>
      <c r="V3595" s="60">
        <f t="shared" ca="1" si="1863"/>
        <v>-18699.593225513767</v>
      </c>
      <c r="W3595" s="60">
        <f t="shared" ca="1" si="1863"/>
        <v>-3376.8366045343219</v>
      </c>
      <c r="X3595" s="60">
        <f t="shared" ca="1" si="1863"/>
        <v>-25830.858841685204</v>
      </c>
      <c r="Y3595" s="60">
        <f t="shared" ca="1" si="1863"/>
        <v>-1900.7303650718056</v>
      </c>
      <c r="Z3595" s="60">
        <f t="shared" ca="1" si="1863"/>
        <v>-31.836507069065696</v>
      </c>
      <c r="AA3595" s="60">
        <f t="shared" ca="1" si="1863"/>
        <v>-1932.5668721408715</v>
      </c>
      <c r="AB3595" s="60">
        <f t="shared" ca="1" si="1863"/>
        <v>-24.664798694744302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1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-20053.012879405167</v>
      </c>
      <c r="I3596" s="60">
        <f t="shared" ca="1" si="1864"/>
        <v>-9763.1588908823724</v>
      </c>
      <c r="J3596" s="60">
        <f t="shared" ca="1" si="1864"/>
        <v>-471.18281980213015</v>
      </c>
      <c r="K3596" s="60">
        <f t="shared" ca="1" si="1864"/>
        <v>-1714.1400597756133</v>
      </c>
      <c r="L3596" s="60">
        <f t="shared" ca="1" si="1864"/>
        <v>-52.948173649780209</v>
      </c>
      <c r="M3596" s="60">
        <f t="shared" ca="1" si="1864"/>
        <v>-6.5944150026459196</v>
      </c>
      <c r="N3596" s="60">
        <f t="shared" ca="1" si="1864"/>
        <v>-1773.6826484280393</v>
      </c>
      <c r="O3596" s="60">
        <f t="shared" ca="1" si="1864"/>
        <v>-1295.0596068525929</v>
      </c>
      <c r="P3596" s="60">
        <f t="shared" ca="1" si="1864"/>
        <v>-240.75007041348908</v>
      </c>
      <c r="Q3596" s="60">
        <f t="shared" ca="1" si="1864"/>
        <v>-143.2491605259832</v>
      </c>
      <c r="R3596" s="60">
        <f t="shared" ca="1" si="1864"/>
        <v>0</v>
      </c>
      <c r="S3596" s="60">
        <f t="shared" ca="1" si="1864"/>
        <v>-1679.0588377920651</v>
      </c>
      <c r="T3596" s="60">
        <f t="shared" ca="1" si="1864"/>
        <v>-45.221257785271668</v>
      </c>
      <c r="U3596" s="60">
        <f t="shared" ca="1" si="1864"/>
        <v>-740.29780878057602</v>
      </c>
      <c r="V3596" s="60">
        <f t="shared" ca="1" si="1864"/>
        <v>-5157.4202383163429</v>
      </c>
      <c r="W3596" s="60">
        <f t="shared" ca="1" si="1864"/>
        <v>0</v>
      </c>
      <c r="X3596" s="60">
        <f t="shared" ca="1" si="1864"/>
        <v>-5942.9393048821903</v>
      </c>
      <c r="Y3596" s="60">
        <f t="shared" ca="1" si="1864"/>
        <v>-389.77499958610514</v>
      </c>
      <c r="Z3596" s="60">
        <f t="shared" ca="1" si="1864"/>
        <v>-6.4975598325248223</v>
      </c>
      <c r="AA3596" s="60">
        <f t="shared" ca="1" si="1864"/>
        <v>-396.27255941863001</v>
      </c>
      <c r="AB3596" s="60">
        <f t="shared" ca="1" si="1864"/>
        <v>-5.2049142461511231</v>
      </c>
      <c r="AC3596" s="60">
        <f t="shared" ca="1" si="1864"/>
        <v>-17.697821136556936</v>
      </c>
      <c r="AD3596" s="60">
        <f t="shared" ca="1" si="1864"/>
        <v>-3.8150828170267057</v>
      </c>
    </row>
    <row r="3597" spans="1:30" s="51" customFormat="1" hidden="1" outlineLevel="1">
      <c r="A3597" s="56"/>
      <c r="B3597" s="111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-92009.587111613</v>
      </c>
      <c r="I3597" s="60">
        <f t="shared" ca="1" si="1865"/>
        <v>-61493.931324104531</v>
      </c>
      <c r="J3597" s="60">
        <f t="shared" ca="1" si="1865"/>
        <v>-2898.6633904390678</v>
      </c>
      <c r="K3597" s="60">
        <f t="shared" ca="1" si="1865"/>
        <v>-10525.224671400059</v>
      </c>
      <c r="L3597" s="60">
        <f t="shared" ca="1" si="1865"/>
        <v>-325.28420965343958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-7892.0788515762506</v>
      </c>
      <c r="P3597" s="60">
        <f t="shared" ca="1" si="1865"/>
        <v>-1469.9002171957673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-9361.9790687720179</v>
      </c>
      <c r="T3597" s="60">
        <f t="shared" ca="1" si="1865"/>
        <v>-281.34774754020196</v>
      </c>
      <c r="U3597" s="60">
        <f t="shared" ca="1" si="1865"/>
        <v>-4537.5025211696711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-4818.8502687098726</v>
      </c>
      <c r="Y3597" s="60">
        <f t="shared" ca="1" si="1865"/>
        <v>-2379.8244590877548</v>
      </c>
      <c r="Z3597" s="60">
        <f t="shared" ca="1" si="1865"/>
        <v>-39.704787830677951</v>
      </c>
      <c r="AA3597" s="60">
        <f t="shared" ca="1" si="1865"/>
        <v>-2419.5292469184328</v>
      </c>
      <c r="AB3597" s="60">
        <f t="shared" ca="1" si="1865"/>
        <v>-32.167530990186933</v>
      </c>
      <c r="AC3597" s="60">
        <f t="shared" ca="1" si="1865"/>
        <v>-110.20149215101421</v>
      </c>
      <c r="AD3597" s="60">
        <f t="shared" ca="1" si="1865"/>
        <v>-23.755908474382444</v>
      </c>
    </row>
    <row r="3598" spans="1:30" s="51" customFormat="1" hidden="1" outlineLevel="1">
      <c r="A3598" s="56"/>
      <c r="B3598" s="111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-47346.77983112965</v>
      </c>
      <c r="I3598" s="60">
        <f t="shared" ca="1" si="1866"/>
        <v>-35401.256008501034</v>
      </c>
      <c r="J3598" s="60">
        <f t="shared" ca="1" si="1866"/>
        <v>-1706.70583488183</v>
      </c>
      <c r="K3598" s="60">
        <f t="shared" ca="1" si="1866"/>
        <v>-5149.8427520385658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-5149.8427520385658</v>
      </c>
      <c r="O3598" s="60">
        <f t="shared" ca="1" si="1866"/>
        <v>-3281.4998460128168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-3281.4998460128168</v>
      </c>
      <c r="T3598" s="60">
        <f t="shared" ca="1" si="1866"/>
        <v>-88.724871687884573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-88.724871687884573</v>
      </c>
      <c r="Y3598" s="60">
        <f t="shared" ca="1" si="1866"/>
        <v>-1210.3618339912039</v>
      </c>
      <c r="Z3598" s="60">
        <f t="shared" ca="1" si="1866"/>
        <v>0</v>
      </c>
      <c r="AA3598" s="60">
        <f t="shared" ca="1" si="1866"/>
        <v>-1210.3618339912039</v>
      </c>
      <c r="AB3598" s="60">
        <f t="shared" ca="1" si="1866"/>
        <v>-12.559963687214147</v>
      </c>
      <c r="AC3598" s="60">
        <f t="shared" ca="1" si="1866"/>
        <v>-426.45907473356357</v>
      </c>
      <c r="AD3598" s="60">
        <f t="shared" ca="1" si="1866"/>
        <v>-69.369645595536596</v>
      </c>
    </row>
    <row r="3599" spans="1:30" s="51" customFormat="1" hidden="1" outlineLevel="1">
      <c r="A3599" s="56"/>
      <c r="B3599" s="111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-1455.2923354552331</v>
      </c>
      <c r="I3599" s="60">
        <f t="shared" ca="1" si="1867"/>
        <v>-546.06510630190871</v>
      </c>
      <c r="J3599" s="60">
        <f t="shared" ca="1" si="1867"/>
        <v>-35.388547448989947</v>
      </c>
      <c r="K3599" s="60">
        <f t="shared" ca="1" si="1867"/>
        <v>-118.73241294193794</v>
      </c>
      <c r="L3599" s="60">
        <f t="shared" ca="1" si="1867"/>
        <v>-3.7735856335852853</v>
      </c>
      <c r="M3599" s="60">
        <f t="shared" ca="1" si="1867"/>
        <v>-0.34788048140817512</v>
      </c>
      <c r="N3599" s="60">
        <f t="shared" ca="1" si="1867"/>
        <v>-122.85387905693139</v>
      </c>
      <c r="O3599" s="60">
        <f t="shared" ca="1" si="1867"/>
        <v>-108.24999758325261</v>
      </c>
      <c r="P3599" s="60">
        <f t="shared" ca="1" si="1867"/>
        <v>-20.067466641656388</v>
      </c>
      <c r="Q3599" s="60">
        <f t="shared" ca="1" si="1867"/>
        <v>-9.1181431965598634</v>
      </c>
      <c r="R3599" s="60">
        <f t="shared" ca="1" si="1867"/>
        <v>-0.42248130691296637</v>
      </c>
      <c r="S3599" s="60">
        <f t="shared" ca="1" si="1867"/>
        <v>-137.85808872838183</v>
      </c>
      <c r="T3599" s="60">
        <f t="shared" ca="1" si="1867"/>
        <v>-4.1483450407251281</v>
      </c>
      <c r="U3599" s="60">
        <f t="shared" ca="1" si="1867"/>
        <v>-72.838724364000385</v>
      </c>
      <c r="V3599" s="60">
        <f t="shared" ca="1" si="1867"/>
        <v>-413.54803583991549</v>
      </c>
      <c r="W3599" s="60">
        <f t="shared" ca="1" si="1867"/>
        <v>-78.459741351130489</v>
      </c>
      <c r="X3599" s="60">
        <f t="shared" ca="1" si="1867"/>
        <v>-568.99484659577161</v>
      </c>
      <c r="Y3599" s="60">
        <f t="shared" ca="1" si="1867"/>
        <v>-29.328187375812629</v>
      </c>
      <c r="Z3599" s="60">
        <f t="shared" ca="1" si="1867"/>
        <v>-0.47741613681695844</v>
      </c>
      <c r="AA3599" s="60">
        <f t="shared" ca="1" si="1867"/>
        <v>-29.805603512629588</v>
      </c>
      <c r="AB3599" s="60">
        <f t="shared" ca="1" si="1867"/>
        <v>-0.53251929708131962</v>
      </c>
      <c r="AC3599" s="60">
        <f t="shared" ca="1" si="1867"/>
        <v>-11.51501671277317</v>
      </c>
      <c r="AD3599" s="60">
        <f t="shared" ca="1" si="1867"/>
        <v>-2.2787278007653828</v>
      </c>
    </row>
    <row r="3600" spans="1:30" s="51" customFormat="1" hidden="1" outlineLevel="1">
      <c r="A3600" s="56"/>
      <c r="B3600" s="111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-22792.076082631</v>
      </c>
      <c r="I3600" s="60">
        <f t="shared" ca="1" si="1868"/>
        <v>-10658.455796189379</v>
      </c>
      <c r="J3600" s="60">
        <f t="shared" ca="1" si="1868"/>
        <v>-2792.33894619591</v>
      </c>
      <c r="K3600" s="60">
        <f t="shared" ca="1" si="1868"/>
        <v>-792.66498941642612</v>
      </c>
      <c r="L3600" s="60">
        <f t="shared" ca="1" si="1868"/>
        <v>-255.86787569947771</v>
      </c>
      <c r="M3600" s="60">
        <f t="shared" ca="1" si="1868"/>
        <v>-41.532509063015176</v>
      </c>
      <c r="N3600" s="60">
        <f t="shared" ca="1" si="1868"/>
        <v>-1090.0653741789192</v>
      </c>
      <c r="O3600" s="60">
        <f t="shared" ca="1" si="1868"/>
        <v>-224.94677784404388</v>
      </c>
      <c r="P3600" s="60">
        <f t="shared" ca="1" si="1868"/>
        <v>-66.609535188607595</v>
      </c>
      <c r="Q3600" s="60">
        <f t="shared" ca="1" si="1868"/>
        <v>-144.69169386347994</v>
      </c>
      <c r="R3600" s="60">
        <f t="shared" ca="1" si="1868"/>
        <v>-25.425795008623595</v>
      </c>
      <c r="S3600" s="60">
        <f t="shared" ca="1" si="1868"/>
        <v>-461.67380190475495</v>
      </c>
      <c r="T3600" s="60">
        <f t="shared" ca="1" si="1868"/>
        <v>-1.5482320435498709</v>
      </c>
      <c r="U3600" s="60">
        <f t="shared" ca="1" si="1868"/>
        <v>-39.518042704428886</v>
      </c>
      <c r="V3600" s="60">
        <f t="shared" ca="1" si="1868"/>
        <v>-212.78455687636887</v>
      </c>
      <c r="W3600" s="60">
        <f t="shared" ca="1" si="1868"/>
        <v>-38.139113964834301</v>
      </c>
      <c r="X3600" s="60">
        <f t="shared" ca="1" si="1868"/>
        <v>-291.98994558918196</v>
      </c>
      <c r="Y3600" s="60">
        <f t="shared" ca="1" si="1868"/>
        <v>-62.270970212994612</v>
      </c>
      <c r="Z3600" s="60">
        <f t="shared" ca="1" si="1868"/>
        <v>-1.1288410355366403</v>
      </c>
      <c r="AA3600" s="60">
        <f t="shared" ca="1" si="1868"/>
        <v>-63.39981124853125</v>
      </c>
      <c r="AB3600" s="60">
        <f t="shared" ca="1" si="1868"/>
        <v>-1.1689271883952772</v>
      </c>
      <c r="AC3600" s="60">
        <f t="shared" ca="1" si="1868"/>
        <v>-6622.1132861904052</v>
      </c>
      <c r="AD3600" s="60">
        <f t="shared" ca="1" si="1868"/>
        <v>-810.8701939455234</v>
      </c>
    </row>
    <row r="3601" spans="1:30" s="51" customFormat="1" collapsed="1">
      <c r="A3601" s="56"/>
      <c r="B3601" s="111" t="s">
        <v>439</v>
      </c>
      <c r="C3601" s="108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-375006.68567219179</v>
      </c>
      <c r="J3601" s="60">
        <f t="shared" ca="1" si="1869"/>
        <v>-20615.817321965867</v>
      </c>
      <c r="K3601" s="60">
        <f t="shared" ca="1" si="1869"/>
        <v>-64862.239277214278</v>
      </c>
      <c r="L3601" s="60">
        <f t="shared" ca="1" si="1869"/>
        <v>-2103.468782963706</v>
      </c>
      <c r="M3601" s="60">
        <f t="shared" ca="1" si="1869"/>
        <v>-185.91360820525222</v>
      </c>
      <c r="N3601" s="60">
        <f t="shared" ca="1" si="1869"/>
        <v>-67151.621668383246</v>
      </c>
      <c r="O3601" s="60">
        <f t="shared" ca="1" si="1869"/>
        <v>-48195.920380888783</v>
      </c>
      <c r="P3601" s="60">
        <f t="shared" ca="1" si="1869"/>
        <v>-8392.2765504658164</v>
      </c>
      <c r="Q3601" s="60">
        <f t="shared" ca="1" si="1869"/>
        <v>-3277.1937706854005</v>
      </c>
      <c r="R3601" s="60">
        <f t="shared" ca="1" si="1869"/>
        <v>-159.86160584041937</v>
      </c>
      <c r="S3601" s="60">
        <f t="shared" ca="1" si="1869"/>
        <v>-60025.252307880437</v>
      </c>
      <c r="T3601" s="60">
        <f t="shared" ca="1" si="1869"/>
        <v>-1657.3965099051134</v>
      </c>
      <c r="U3601" s="60">
        <f t="shared" ca="1" si="1869"/>
        <v>-25623.731539165674</v>
      </c>
      <c r="V3601" s="60">
        <f t="shared" ca="1" si="1869"/>
        <v>-112718.76228974067</v>
      </c>
      <c r="W3601" s="60">
        <f t="shared" ca="1" si="1869"/>
        <v>-19427.289194488723</v>
      </c>
      <c r="X3601" s="60">
        <f t="shared" ca="1" si="1869"/>
        <v>-159427.17953330016</v>
      </c>
      <c r="Y3601" s="60">
        <f t="shared" ca="1" si="1869"/>
        <v>-14941.027882844104</v>
      </c>
      <c r="Z3601" s="60">
        <f t="shared" ca="1" si="1869"/>
        <v>-229.86802952495242</v>
      </c>
      <c r="AA3601" s="60">
        <f t="shared" ca="1" si="1869"/>
        <v>-15170.895912369062</v>
      </c>
      <c r="AB3601" s="60">
        <f t="shared" ca="1" si="1869"/>
        <v>-192.68133435209779</v>
      </c>
      <c r="AC3601" s="60">
        <f t="shared" ca="1" si="1869"/>
        <v>-7187.9866909243137</v>
      </c>
      <c r="AD3601" s="60">
        <f t="shared" ca="1" si="1869"/>
        <v>-910.08955863323467</v>
      </c>
    </row>
    <row r="3602" spans="1:30" s="51" customFormat="1">
      <c r="A3602" s="56"/>
      <c r="B3602" s="111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-755615.13122443529</v>
      </c>
      <c r="I3603" s="53">
        <f t="shared" ca="1" si="1870"/>
        <v>-1021547.4967280327</v>
      </c>
      <c r="J3603" s="53">
        <f t="shared" ca="1" si="1870"/>
        <v>54640.792976973811</v>
      </c>
      <c r="K3603" s="53">
        <f t="shared" ca="1" si="1870"/>
        <v>108780.31633339365</v>
      </c>
      <c r="L3603" s="53">
        <f t="shared" ca="1" si="1870"/>
        <v>2275.7455345778258</v>
      </c>
      <c r="M3603" s="53">
        <f t="shared" ca="1" si="1870"/>
        <v>975.26080272285844</v>
      </c>
      <c r="N3603" s="53">
        <f t="shared" ca="1" si="1870"/>
        <v>112031.32267069427</v>
      </c>
      <c r="O3603" s="53">
        <f t="shared" ca="1" si="1870"/>
        <v>80928.6138449836</v>
      </c>
      <c r="P3603" s="53">
        <f t="shared" ca="1" si="1870"/>
        <v>20496.474205152819</v>
      </c>
      <c r="Q3603" s="53">
        <f t="shared" ca="1" si="1870"/>
        <v>5759.985798988555</v>
      </c>
      <c r="R3603" s="53">
        <f t="shared" ca="1" si="1870"/>
        <v>147.99830677566604</v>
      </c>
      <c r="S3603" s="53">
        <f t="shared" ca="1" si="1870"/>
        <v>107333.07215590079</v>
      </c>
      <c r="T3603" s="53">
        <f t="shared" ca="1" si="1870"/>
        <v>-2277.7634631905889</v>
      </c>
      <c r="U3603" s="53">
        <f t="shared" ca="1" si="1870"/>
        <v>-48.566410265953891</v>
      </c>
      <c r="V3603" s="53">
        <f t="shared" ca="1" si="1870"/>
        <v>25762.70010081993</v>
      </c>
      <c r="W3603" s="53">
        <f t="shared" ca="1" si="1870"/>
        <v>-38498.741284919677</v>
      </c>
      <c r="X3603" s="53">
        <f t="shared" ca="1" si="1870"/>
        <v>-15062.371057555807</v>
      </c>
      <c r="Y3603" s="53">
        <f t="shared" ca="1" si="1870"/>
        <v>6436.1089655244978</v>
      </c>
      <c r="Z3603" s="53">
        <f t="shared" ca="1" si="1870"/>
        <v>-164.17669738570214</v>
      </c>
      <c r="AA3603" s="53">
        <f t="shared" ca="1" si="1870"/>
        <v>6271.9322681388057</v>
      </c>
      <c r="AB3603" s="53">
        <f t="shared" ca="1" si="1870"/>
        <v>717.61648944822434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-65337.500762278185</v>
      </c>
      <c r="I3604" s="53">
        <f t="shared" ca="1" si="1871"/>
        <v>-329405.13348437991</v>
      </c>
      <c r="J3604" s="53">
        <f t="shared" ca="1" si="1871"/>
        <v>31679.201750737127</v>
      </c>
      <c r="K3604" s="53">
        <f t="shared" ca="1" si="1871"/>
        <v>74574.868542946686</v>
      </c>
      <c r="L3604" s="53">
        <f t="shared" ca="1" si="1871"/>
        <v>1803.5233559019364</v>
      </c>
      <c r="M3604" s="53">
        <f t="shared" ca="1" si="1871"/>
        <v>1314.7354166558403</v>
      </c>
      <c r="N3604" s="53">
        <f t="shared" ca="1" si="1871"/>
        <v>77693.127315504389</v>
      </c>
      <c r="O3604" s="53">
        <f t="shared" ca="1" si="1871"/>
        <v>55945.90877570759</v>
      </c>
      <c r="P3604" s="53">
        <f t="shared" ca="1" si="1871"/>
        <v>12820.493227784829</v>
      </c>
      <c r="Q3604" s="53">
        <f t="shared" ca="1" si="1871"/>
        <v>4167.6957492700594</v>
      </c>
      <c r="R3604" s="53">
        <f t="shared" ca="1" si="1871"/>
        <v>139.82158233736754</v>
      </c>
      <c r="S3604" s="53">
        <f t="shared" ca="1" si="1871"/>
        <v>73073.919335099796</v>
      </c>
      <c r="T3604" s="53">
        <f t="shared" ca="1" si="1871"/>
        <v>-380.41395556915393</v>
      </c>
      <c r="U3604" s="53">
        <f t="shared" ca="1" si="1871"/>
        <v>10822.498027134143</v>
      </c>
      <c r="V3604" s="53">
        <f t="shared" ca="1" si="1871"/>
        <v>69244.032899877348</v>
      </c>
      <c r="W3604" s="53">
        <f t="shared" ca="1" si="1871"/>
        <v>-7278.5710909739191</v>
      </c>
      <c r="X3604" s="53">
        <f t="shared" ca="1" si="1871"/>
        <v>72407.545880468504</v>
      </c>
      <c r="Y3604" s="53">
        <f t="shared" ca="1" si="1871"/>
        <v>8786.5801906751603</v>
      </c>
      <c r="Z3604" s="53">
        <f t="shared" ca="1" si="1871"/>
        <v>22.489453884284472</v>
      </c>
      <c r="AA3604" s="53">
        <f t="shared" ca="1" si="1871"/>
        <v>8809.0696445594422</v>
      </c>
      <c r="AB3604" s="53">
        <f t="shared" ca="1" si="1871"/>
        <v>404.76879573303086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-12287.585644784655</v>
      </c>
      <c r="I3605" s="53">
        <f t="shared" ca="1" si="1872"/>
        <v>-70078.4262803655</v>
      </c>
      <c r="J3605" s="53">
        <f t="shared" ca="1" si="1872"/>
        <v>6318.9030834121386</v>
      </c>
      <c r="K3605" s="53">
        <f t="shared" ca="1" si="1872"/>
        <v>14674.055745552318</v>
      </c>
      <c r="L3605" s="53">
        <f t="shared" ca="1" si="1872"/>
        <v>344.23629752260058</v>
      </c>
      <c r="M3605" s="53">
        <f t="shared" ca="1" si="1872"/>
        <v>418.86869092972148</v>
      </c>
      <c r="N3605" s="53">
        <f t="shared" ca="1" si="1872"/>
        <v>15437.160734004632</v>
      </c>
      <c r="O3605" s="53">
        <f t="shared" ca="1" si="1872"/>
        <v>10944.311826274607</v>
      </c>
      <c r="P3605" s="53">
        <f t="shared" ca="1" si="1872"/>
        <v>2507.3031927310453</v>
      </c>
      <c r="Q3605" s="53">
        <f t="shared" ca="1" si="1872"/>
        <v>1062.4002634221974</v>
      </c>
      <c r="R3605" s="53">
        <f t="shared" ca="1" si="1872"/>
        <v>0</v>
      </c>
      <c r="S3605" s="53">
        <f t="shared" ca="1" si="1872"/>
        <v>14514.015282427856</v>
      </c>
      <c r="T3605" s="53">
        <f t="shared" ca="1" si="1872"/>
        <v>-84.261341049499165</v>
      </c>
      <c r="U3605" s="53">
        <f t="shared" ca="1" si="1872"/>
        <v>2027.5597728685402</v>
      </c>
      <c r="V3605" s="53">
        <f t="shared" ca="1" si="1872"/>
        <v>17314.861064782643</v>
      </c>
      <c r="W3605" s="53">
        <f t="shared" ca="1" si="1872"/>
        <v>0</v>
      </c>
      <c r="X3605" s="53">
        <f t="shared" ca="1" si="1872"/>
        <v>19258.159496601671</v>
      </c>
      <c r="Y3605" s="53">
        <f t="shared" ca="1" si="1872"/>
        <v>1651.323746955602</v>
      </c>
      <c r="Z3605" s="53">
        <f t="shared" ca="1" si="1872"/>
        <v>3.2076338787245335</v>
      </c>
      <c r="AA3605" s="53">
        <f t="shared" ca="1" si="1872"/>
        <v>1654.5313808343258</v>
      </c>
      <c r="AB3605" s="53">
        <f t="shared" ca="1" si="1872"/>
        <v>80.699629495398838</v>
      </c>
      <c r="AC3605" s="53">
        <f t="shared" ca="1" si="1872"/>
        <v>429.05423748372516</v>
      </c>
      <c r="AD3605" s="53">
        <f t="shared" ca="1" si="1872"/>
        <v>98.316791321046139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-56473.616183645856</v>
      </c>
      <c r="I3606" s="53">
        <f t="shared" ca="1" si="1873"/>
        <v>-384036.96074370603</v>
      </c>
      <c r="J3606" s="53">
        <f t="shared" ca="1" si="1873"/>
        <v>49520.713043161704</v>
      </c>
      <c r="K3606" s="53">
        <f t="shared" ca="1" si="1873"/>
        <v>121698.76441897047</v>
      </c>
      <c r="L3606" s="53">
        <f t="shared" ca="1" si="1873"/>
        <v>3029.6542691091645</v>
      </c>
      <c r="M3606" s="53">
        <f t="shared" ca="1" si="1873"/>
        <v>0</v>
      </c>
      <c r="N3606" s="53">
        <f t="shared" ca="1" si="1873"/>
        <v>124728.41868807968</v>
      </c>
      <c r="O3606" s="53">
        <f t="shared" ca="1" si="1873"/>
        <v>90183.747132775054</v>
      </c>
      <c r="P3606" s="53">
        <f t="shared" ca="1" si="1873"/>
        <v>20154.487990745853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110338.23512352091</v>
      </c>
      <c r="T3606" s="53">
        <f t="shared" ca="1" si="1873"/>
        <v>-65.272586991475265</v>
      </c>
      <c r="U3606" s="53">
        <f t="shared" ca="1" si="1873"/>
        <v>22535.964709462794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22470.692122471257</v>
      </c>
      <c r="Y3606" s="53">
        <f t="shared" ca="1" si="1873"/>
        <v>15825.786672354643</v>
      </c>
      <c r="Z3606" s="53">
        <f t="shared" ca="1" si="1873"/>
        <v>96.356887296040867</v>
      </c>
      <c r="AA3606" s="53">
        <f t="shared" ca="1" si="1873"/>
        <v>15922.143559650694</v>
      </c>
      <c r="AB3606" s="53">
        <f t="shared" ca="1" si="1873"/>
        <v>622.76531793271738</v>
      </c>
      <c r="AC3606" s="53">
        <f t="shared" ca="1" si="1873"/>
        <v>3225.6302573850749</v>
      </c>
      <c r="AD3606" s="53">
        <f t="shared" ca="1" si="1873"/>
        <v>734.74644785773717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-86206.25161893171</v>
      </c>
      <c r="I3607" s="53">
        <f t="shared" ca="1" si="1874"/>
        <v>-229685.65124416602</v>
      </c>
      <c r="J3607" s="53">
        <f t="shared" ca="1" si="1874"/>
        <v>28253.648841276365</v>
      </c>
      <c r="K3607" s="53">
        <f t="shared" ca="1" si="1874"/>
        <v>57179.682878875028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57179.682878875028</v>
      </c>
      <c r="O3607" s="53">
        <f t="shared" ca="1" si="1874"/>
        <v>35998.240985953227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35998.240985953227</v>
      </c>
      <c r="T3607" s="53">
        <f t="shared" ca="1" si="1874"/>
        <v>-48.634856500997678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-48.634856500997678</v>
      </c>
      <c r="Y3607" s="53">
        <f t="shared" ca="1" si="1874"/>
        <v>7567.3342373198075</v>
      </c>
      <c r="Z3607" s="53">
        <f t="shared" ca="1" si="1874"/>
        <v>0</v>
      </c>
      <c r="AA3607" s="53">
        <f t="shared" ca="1" si="1874"/>
        <v>7567.3342373198075</v>
      </c>
      <c r="AB3607" s="53">
        <f t="shared" ca="1" si="1874"/>
        <v>236.27023974522487</v>
      </c>
      <c r="AC3607" s="53">
        <f t="shared" ca="1" si="1874"/>
        <v>12194.716733582449</v>
      </c>
      <c r="AD3607" s="53">
        <f t="shared" ca="1" si="1874"/>
        <v>2098.1405649835347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125320.95640370288</v>
      </c>
      <c r="I3608" s="53">
        <f t="shared" ca="1" si="1875"/>
        <v>15733.946846386149</v>
      </c>
      <c r="J3608" s="53">
        <f t="shared" ca="1" si="1875"/>
        <v>7194.4983731352577</v>
      </c>
      <c r="K3608" s="53">
        <f t="shared" ca="1" si="1875"/>
        <v>18985.160312603035</v>
      </c>
      <c r="L3608" s="53">
        <f t="shared" ca="1" si="1875"/>
        <v>473.44634379693701</v>
      </c>
      <c r="M3608" s="53">
        <f t="shared" ca="1" si="1875"/>
        <v>-273.88226545491767</v>
      </c>
      <c r="N3608" s="53">
        <f t="shared" ca="1" si="1875"/>
        <v>19184.724390944706</v>
      </c>
      <c r="O3608" s="53">
        <f t="shared" ca="1" si="1875"/>
        <v>17421.030321837559</v>
      </c>
      <c r="P3608" s="53">
        <f t="shared" ca="1" si="1875"/>
        <v>3649.6441241143557</v>
      </c>
      <c r="Q3608" s="53">
        <f t="shared" ca="1" si="1875"/>
        <v>1377.5812936913144</v>
      </c>
      <c r="R3608" s="53">
        <f t="shared" ca="1" si="1875"/>
        <v>53.188246584967722</v>
      </c>
      <c r="S3608" s="53">
        <f t="shared" ca="1" si="1875"/>
        <v>22501.443986228162</v>
      </c>
      <c r="T3608" s="53">
        <f t="shared" ca="1" si="1875"/>
        <v>292.26108391013543</v>
      </c>
      <c r="U3608" s="53">
        <f t="shared" ca="1" si="1875"/>
        <v>7437.4829587868107</v>
      </c>
      <c r="V3608" s="53">
        <f t="shared" ca="1" si="1875"/>
        <v>40815.314555534707</v>
      </c>
      <c r="W3608" s="53">
        <f t="shared" ca="1" si="1875"/>
        <v>4204.8248807303835</v>
      </c>
      <c r="X3608" s="53">
        <f t="shared" ca="1" si="1875"/>
        <v>52749.883478961972</v>
      </c>
      <c r="Y3608" s="53">
        <f t="shared" ca="1" si="1875"/>
        <v>3558.3406475961742</v>
      </c>
      <c r="Z3608" s="53">
        <f t="shared" ca="1" si="1875"/>
        <v>41.274460606210894</v>
      </c>
      <c r="AA3608" s="53">
        <f t="shared" ca="1" si="1875"/>
        <v>3599.6151082023607</v>
      </c>
      <c r="AB3608" s="53">
        <f t="shared" ca="1" si="1875"/>
        <v>115.41879894468542</v>
      </c>
      <c r="AC3608" s="53">
        <f t="shared" ca="1" si="1875"/>
        <v>3564.3363789332225</v>
      </c>
      <c r="AD3608" s="53">
        <f t="shared" ca="1" si="1875"/>
        <v>677.08904196693618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178444.16894077038</v>
      </c>
      <c r="I3609" s="53">
        <f t="shared" ca="1" si="1876"/>
        <v>-88377.913781656767</v>
      </c>
      <c r="J3609" s="53">
        <f t="shared" ca="1" si="1876"/>
        <v>43657.957322778362</v>
      </c>
      <c r="K3609" s="53">
        <f t="shared" ca="1" si="1876"/>
        <v>8045.8661247330383</v>
      </c>
      <c r="L3609" s="53">
        <f t="shared" ca="1" si="1876"/>
        <v>2291.855714218284</v>
      </c>
      <c r="M3609" s="53">
        <f t="shared" ca="1" si="1876"/>
        <v>1799.5833051664258</v>
      </c>
      <c r="N3609" s="53">
        <f t="shared" ca="1" si="1876"/>
        <v>12137.305144117747</v>
      </c>
      <c r="O3609" s="53">
        <f t="shared" ca="1" si="1876"/>
        <v>2418.0274353468885</v>
      </c>
      <c r="P3609" s="53">
        <f t="shared" ca="1" si="1876"/>
        <v>884.30691337703388</v>
      </c>
      <c r="Q3609" s="53">
        <f t="shared" ca="1" si="1876"/>
        <v>1448.8238108985836</v>
      </c>
      <c r="R3609" s="53">
        <f t="shared" ca="1" si="1876"/>
        <v>197.76375063017221</v>
      </c>
      <c r="S3609" s="53">
        <f t="shared" ca="1" si="1876"/>
        <v>4948.9219102526749</v>
      </c>
      <c r="T3609" s="53">
        <f t="shared" ca="1" si="1876"/>
        <v>-1.2568877687428226</v>
      </c>
      <c r="U3609" s="53">
        <f t="shared" ca="1" si="1876"/>
        <v>182.38619044340297</v>
      </c>
      <c r="V3609" s="53">
        <f t="shared" ca="1" si="1876"/>
        <v>1140.3302032151048</v>
      </c>
      <c r="W3609" s="53">
        <f t="shared" ca="1" si="1876"/>
        <v>-33.960067365215082</v>
      </c>
      <c r="X3609" s="53">
        <f t="shared" ca="1" si="1876"/>
        <v>1287.4994385245514</v>
      </c>
      <c r="Y3609" s="53">
        <f t="shared" ca="1" si="1876"/>
        <v>374.65797479010246</v>
      </c>
      <c r="Z3609" s="53">
        <f t="shared" ca="1" si="1876"/>
        <v>2.3705054477672061</v>
      </c>
      <c r="AA3609" s="53">
        <f t="shared" ca="1" si="1876"/>
        <v>377.0284802378705</v>
      </c>
      <c r="AB3609" s="53">
        <f t="shared" ca="1" si="1876"/>
        <v>20.929034649852799</v>
      </c>
      <c r="AC3609" s="53">
        <f t="shared" ca="1" si="1876"/>
        <v>179506.50469423024</v>
      </c>
      <c r="AD3609" s="53">
        <f t="shared" ca="1" si="1876"/>
        <v>24885.93669763529</v>
      </c>
    </row>
    <row r="3610" spans="1:30" collapsed="1">
      <c r="B3610" s="111" t="s">
        <v>551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-672154.96008960134</v>
      </c>
      <c r="I3610" s="53">
        <f t="shared" ca="1" si="1877"/>
        <v>-2107397.6354159201</v>
      </c>
      <c r="J3610" s="53">
        <f t="shared" ca="1" si="1877"/>
        <v>221265.71539147472</v>
      </c>
      <c r="K3610" s="53">
        <f t="shared" ca="1" si="1877"/>
        <v>403938.71435707307</v>
      </c>
      <c r="L3610" s="53">
        <f t="shared" ca="1" si="1877"/>
        <v>10218.461515126724</v>
      </c>
      <c r="M3610" s="53">
        <f t="shared" ca="1" si="1877"/>
        <v>4234.5659500199272</v>
      </c>
      <c r="N3610" s="53">
        <f t="shared" ca="1" si="1877"/>
        <v>418391.7418222198</v>
      </c>
      <c r="O3610" s="53">
        <f t="shared" ca="1" si="1877"/>
        <v>293839.88032287895</v>
      </c>
      <c r="P3610" s="53">
        <f t="shared" ca="1" si="1877"/>
        <v>60512.709653906189</v>
      </c>
      <c r="Q3610" s="53">
        <f t="shared" ca="1" si="1877"/>
        <v>13816.486916270704</v>
      </c>
      <c r="R3610" s="53">
        <f t="shared" ca="1" si="1877"/>
        <v>538.7718863281716</v>
      </c>
      <c r="S3610" s="53">
        <f t="shared" ca="1" si="1877"/>
        <v>368707.84877938346</v>
      </c>
      <c r="T3610" s="53">
        <f t="shared" ca="1" si="1877"/>
        <v>-2565.3420071602914</v>
      </c>
      <c r="U3610" s="53">
        <f t="shared" ca="1" si="1877"/>
        <v>42957.325248429814</v>
      </c>
      <c r="V3610" s="53">
        <f t="shared" ca="1" si="1877"/>
        <v>154277.23882423039</v>
      </c>
      <c r="W3610" s="53">
        <f t="shared" ca="1" si="1877"/>
        <v>-41606.447562528308</v>
      </c>
      <c r="X3610" s="53">
        <f t="shared" ca="1" si="1877"/>
        <v>153062.77450297301</v>
      </c>
      <c r="Y3610" s="53">
        <f t="shared" ca="1" si="1877"/>
        <v>44200.132435215783</v>
      </c>
      <c r="Z3610" s="53">
        <f t="shared" ca="1" si="1877"/>
        <v>1.5222437273276626</v>
      </c>
      <c r="AA3610" s="53">
        <f t="shared" ca="1" si="1877"/>
        <v>44201.654678943349</v>
      </c>
      <c r="AB3610" s="53">
        <f t="shared" ca="1" si="1877"/>
        <v>2198.4683059491399</v>
      </c>
      <c r="AC3610" s="53">
        <f t="shared" ca="1" si="1877"/>
        <v>198920.24230161472</v>
      </c>
      <c r="AD3610" s="53">
        <f t="shared" ca="1" si="1877"/>
        <v>28494.229543764566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-20013667.408132911</v>
      </c>
      <c r="I3612" s="53">
        <f t="shared" ca="1" si="1878"/>
        <v>-20263184.023120183</v>
      </c>
      <c r="J3612" s="53">
        <f t="shared" ca="1" si="1878"/>
        <v>683025.47394781793</v>
      </c>
      <c r="K3612" s="53">
        <f t="shared" ca="1" si="1878"/>
        <v>1037880.4166740344</v>
      </c>
      <c r="L3612" s="53">
        <f t="shared" ca="1" si="1878"/>
        <v>14269.403933076657</v>
      </c>
      <c r="M3612" s="53">
        <f t="shared" ca="1" si="1878"/>
        <v>13545.64806860896</v>
      </c>
      <c r="N3612" s="53">
        <f t="shared" ca="1" si="1878"/>
        <v>1065695.4686757191</v>
      </c>
      <c r="O3612" s="53">
        <f t="shared" ca="1" si="1878"/>
        <v>760727.54001008265</v>
      </c>
      <c r="P3612" s="53">
        <f t="shared" ca="1" si="1878"/>
        <v>228547.04791734301</v>
      </c>
      <c r="Q3612" s="53">
        <f t="shared" ca="1" si="1878"/>
        <v>47161.907065623403</v>
      </c>
      <c r="R3612" s="53">
        <f t="shared" ca="1" si="1878"/>
        <v>341.85625512334281</v>
      </c>
      <c r="S3612" s="53">
        <f t="shared" ca="1" si="1878"/>
        <v>1036778.3512481749</v>
      </c>
      <c r="T3612" s="53">
        <f t="shared" ca="1" si="1878"/>
        <v>-55222.897366121244</v>
      </c>
      <c r="U3612" s="53">
        <f t="shared" ca="1" si="1878"/>
        <v>-307210.85322897107</v>
      </c>
      <c r="V3612" s="53">
        <f t="shared" ca="1" si="1878"/>
        <v>-1206695.6187523943</v>
      </c>
      <c r="W3612" s="53">
        <f t="shared" ca="1" si="1878"/>
        <v>-909341.7282474268</v>
      </c>
      <c r="X3612" s="53">
        <f t="shared" ca="1" si="1878"/>
        <v>-2478471.0975949052</v>
      </c>
      <c r="Y3612" s="53">
        <f t="shared" ca="1" si="1878"/>
        <v>-61486.266520474855</v>
      </c>
      <c r="Z3612" s="53">
        <f t="shared" ca="1" si="1878"/>
        <v>-5387.9375663943101</v>
      </c>
      <c r="AA3612" s="53">
        <f t="shared" ca="1" si="1878"/>
        <v>-66874.204086868893</v>
      </c>
      <c r="AB3612" s="53">
        <f t="shared" ca="1" si="1878"/>
        <v>9362.6227973835921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-7432811.4756122883</v>
      </c>
      <c r="I3613" s="53">
        <f t="shared" ca="1" si="1879"/>
        <v>-8423807.5587788261</v>
      </c>
      <c r="J3613" s="53">
        <f t="shared" ca="1" si="1879"/>
        <v>352115.90511380672</v>
      </c>
      <c r="K3613" s="53">
        <f t="shared" ca="1" si="1879"/>
        <v>625376.79698896757</v>
      </c>
      <c r="L3613" s="53">
        <f t="shared" ca="1" si="1879"/>
        <v>10970.582298108413</v>
      </c>
      <c r="M3613" s="53">
        <f t="shared" ca="1" si="1879"/>
        <v>19385.45657169275</v>
      </c>
      <c r="N3613" s="53">
        <f t="shared" ca="1" si="1879"/>
        <v>655732.83585876762</v>
      </c>
      <c r="O3613" s="53">
        <f t="shared" ca="1" si="1879"/>
        <v>463484.69683131331</v>
      </c>
      <c r="P3613" s="53">
        <f t="shared" ca="1" si="1879"/>
        <v>124755.34398986715</v>
      </c>
      <c r="Q3613" s="53">
        <f t="shared" ca="1" si="1879"/>
        <v>30326.014175337903</v>
      </c>
      <c r="R3613" s="53">
        <f t="shared" ca="1" si="1879"/>
        <v>601.08620652871195</v>
      </c>
      <c r="S3613" s="53">
        <f t="shared" ca="1" si="1879"/>
        <v>619167.14120304631</v>
      </c>
      <c r="T3613" s="53">
        <f t="shared" ca="1" si="1879"/>
        <v>-21220.206901216508</v>
      </c>
      <c r="U3613" s="53">
        <f t="shared" ca="1" si="1879"/>
        <v>-74097.321391679725</v>
      </c>
      <c r="V3613" s="53">
        <f t="shared" ca="1" si="1879"/>
        <v>-198573.67228102032</v>
      </c>
      <c r="W3613" s="53">
        <f t="shared" ca="1" si="1879"/>
        <v>-352851.04246866121</v>
      </c>
      <c r="X3613" s="53">
        <f t="shared" ca="1" si="1879"/>
        <v>-646742.24304257659</v>
      </c>
      <c r="Y3613" s="53">
        <f t="shared" ca="1" si="1879"/>
        <v>7828.7382586787444</v>
      </c>
      <c r="Z3613" s="53">
        <f t="shared" ca="1" si="1879"/>
        <v>-1866.7245544461728</v>
      </c>
      <c r="AA3613" s="53">
        <f t="shared" ca="1" si="1879"/>
        <v>5962.0137042325332</v>
      </c>
      <c r="AB3613" s="53">
        <f t="shared" ca="1" si="1879"/>
        <v>4760.4303292724999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-1599675.3070395726</v>
      </c>
      <c r="I3614" s="53">
        <f t="shared" ca="1" si="1880"/>
        <v>-1805874.3435709046</v>
      </c>
      <c r="J3614" s="53">
        <f t="shared" ca="1" si="1880"/>
        <v>68290.130958319467</v>
      </c>
      <c r="K3614" s="53">
        <f t="shared" ca="1" si="1880"/>
        <v>115219.61421798239</v>
      </c>
      <c r="L3614" s="53">
        <f t="shared" ca="1" si="1880"/>
        <v>1811.9557404452371</v>
      </c>
      <c r="M3614" s="53">
        <f t="shared" ca="1" si="1880"/>
        <v>6250.4527678230397</v>
      </c>
      <c r="N3614" s="53">
        <f t="shared" ca="1" si="1880"/>
        <v>123282.02272625061</v>
      </c>
      <c r="O3614" s="53">
        <f t="shared" ca="1" si="1880"/>
        <v>84772.20719309937</v>
      </c>
      <c r="P3614" s="53">
        <f t="shared" ca="1" si="1880"/>
        <v>23334.475412172309</v>
      </c>
      <c r="Q3614" s="53">
        <f t="shared" ca="1" si="1880"/>
        <v>7002.5829015257614</v>
      </c>
      <c r="R3614" s="53">
        <f t="shared" ca="1" si="1880"/>
        <v>0</v>
      </c>
      <c r="S3614" s="53">
        <f t="shared" ca="1" si="1880"/>
        <v>115109.26550679753</v>
      </c>
      <c r="T3614" s="53">
        <f t="shared" ca="1" si="1880"/>
        <v>-4513.5640544530961</v>
      </c>
      <c r="U3614" s="53">
        <f t="shared" ca="1" si="1880"/>
        <v>-19297.980072603907</v>
      </c>
      <c r="V3614" s="53">
        <f t="shared" ca="1" si="1880"/>
        <v>-83335.931714530889</v>
      </c>
      <c r="W3614" s="53">
        <f t="shared" ca="1" si="1880"/>
        <v>0</v>
      </c>
      <c r="X3614" s="53">
        <f t="shared" ca="1" si="1880"/>
        <v>-107147.47584158799</v>
      </c>
      <c r="Y3614" s="53">
        <f t="shared" ca="1" si="1880"/>
        <v>-806.20371078555195</v>
      </c>
      <c r="Z3614" s="53">
        <f t="shared" ca="1" si="1880"/>
        <v>-403.13146110378869</v>
      </c>
      <c r="AA3614" s="53">
        <f t="shared" ca="1" si="1880"/>
        <v>-1209.3351718893482</v>
      </c>
      <c r="AB3614" s="53">
        <f t="shared" ca="1" si="1880"/>
        <v>928.98975524757702</v>
      </c>
      <c r="AC3614" s="53">
        <f t="shared" ca="1" si="1880"/>
        <v>5636.935618577485</v>
      </c>
      <c r="AD3614" s="53">
        <f t="shared" ca="1" si="1880"/>
        <v>1308.5029796160456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-7341328.5786978137</v>
      </c>
      <c r="I3615" s="53">
        <f t="shared" ca="1" si="1881"/>
        <v>-10455364.864077602</v>
      </c>
      <c r="J3615" s="53">
        <f t="shared" ca="1" si="1881"/>
        <v>590724.33182322176</v>
      </c>
      <c r="K3615" s="53">
        <f t="shared" ca="1" si="1881"/>
        <v>1213764.8316618847</v>
      </c>
      <c r="L3615" s="53">
        <f t="shared" ca="1" si="1881"/>
        <v>25790.900817476268</v>
      </c>
      <c r="M3615" s="53">
        <f t="shared" ca="1" si="1881"/>
        <v>0</v>
      </c>
      <c r="N3615" s="53">
        <f t="shared" ca="1" si="1881"/>
        <v>1239555.7324793611</v>
      </c>
      <c r="O3615" s="53">
        <f t="shared" ca="1" si="1881"/>
        <v>892981.4343702083</v>
      </c>
      <c r="P3615" s="53">
        <f t="shared" ca="1" si="1881"/>
        <v>220121.0223807685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1113102.4567509771</v>
      </c>
      <c r="T3615" s="53">
        <f t="shared" ca="1" si="1881"/>
        <v>-20727.245766081047</v>
      </c>
      <c r="U3615" s="53">
        <f t="shared" ca="1" si="1881"/>
        <v>43690.215845845261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22962.970079763247</v>
      </c>
      <c r="Y3615" s="53">
        <f t="shared" ca="1" si="1881"/>
        <v>87107.252331258991</v>
      </c>
      <c r="Z3615" s="53">
        <f t="shared" ca="1" si="1881"/>
        <v>-1233.5233816618907</v>
      </c>
      <c r="AA3615" s="53">
        <f t="shared" ca="1" si="1881"/>
        <v>85873.728949597265</v>
      </c>
      <c r="AB3615" s="53">
        <f t="shared" ca="1" si="1881"/>
        <v>7728.6605526065632</v>
      </c>
      <c r="AC3615" s="53">
        <f t="shared" ca="1" si="1881"/>
        <v>43976.985522342133</v>
      </c>
      <c r="AD3615" s="53">
        <f t="shared" ca="1" si="1881"/>
        <v>10111.419221910983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-4693416.7726918953</v>
      </c>
      <c r="I3616" s="53">
        <f t="shared" ca="1" si="1882"/>
        <v>-6156829.0378056318</v>
      </c>
      <c r="J3616" s="53">
        <f t="shared" ca="1" si="1882"/>
        <v>333332.75584026403</v>
      </c>
      <c r="K3616" s="53">
        <f t="shared" ca="1" si="1882"/>
        <v>555969.521638648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555969.521638648</v>
      </c>
      <c r="O3616" s="53">
        <f t="shared" ca="1" si="1882"/>
        <v>347265.65313854034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347265.65313854034</v>
      </c>
      <c r="T3616" s="53">
        <f t="shared" ca="1" si="1882"/>
        <v>-6985.9455625610426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-6985.9455625610426</v>
      </c>
      <c r="Y3616" s="53">
        <f t="shared" ca="1" si="1882"/>
        <v>36586.019911501506</v>
      </c>
      <c r="Z3616" s="53">
        <f t="shared" ca="1" si="1882"/>
        <v>0</v>
      </c>
      <c r="AA3616" s="53">
        <f t="shared" ca="1" si="1882"/>
        <v>36586.019911501506</v>
      </c>
      <c r="AB3616" s="53">
        <f t="shared" ca="1" si="1882"/>
        <v>2907.2671542742219</v>
      </c>
      <c r="AC3616" s="53">
        <f t="shared" ca="1" si="1882"/>
        <v>165570.034926283</v>
      </c>
      <c r="AD3616" s="53">
        <f t="shared" ca="1" si="1882"/>
        <v>28766.958066792526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1906281.5176756883</v>
      </c>
      <c r="I3617" s="53">
        <f t="shared" ca="1" si="1883"/>
        <v>213914.11539313415</v>
      </c>
      <c r="J3617" s="53">
        <f t="shared" ca="1" si="1883"/>
        <v>112805.73471000434</v>
      </c>
      <c r="K3617" s="53">
        <f t="shared" ca="1" si="1883"/>
        <v>295903.60111034353</v>
      </c>
      <c r="L3617" s="53">
        <f t="shared" ca="1" si="1883"/>
        <v>7322.30748939774</v>
      </c>
      <c r="M3617" s="53">
        <f t="shared" ca="1" si="1883"/>
        <v>-4412.8977133084982</v>
      </c>
      <c r="N3617" s="53">
        <f t="shared" ca="1" si="1883"/>
        <v>298813.01088642713</v>
      </c>
      <c r="O3617" s="53">
        <f t="shared" ca="1" si="1883"/>
        <v>271573.99394101987</v>
      </c>
      <c r="P3617" s="53">
        <f t="shared" ca="1" si="1883"/>
        <v>57076.405588654459</v>
      </c>
      <c r="Q3617" s="53">
        <f t="shared" ca="1" si="1883"/>
        <v>21435.873579782208</v>
      </c>
      <c r="R3617" s="53">
        <f t="shared" ca="1" si="1883"/>
        <v>822.70956731289448</v>
      </c>
      <c r="S3617" s="53">
        <f t="shared" ca="1" si="1883"/>
        <v>350908.98267676885</v>
      </c>
      <c r="T3617" s="53">
        <f t="shared" ca="1" si="1883"/>
        <v>4392.8632329688526</v>
      </c>
      <c r="U3617" s="53">
        <f t="shared" ca="1" si="1883"/>
        <v>114079.42406180938</v>
      </c>
      <c r="V3617" s="53">
        <f t="shared" ca="1" si="1883"/>
        <v>625076.37065094151</v>
      </c>
      <c r="W3617" s="53">
        <f t="shared" ca="1" si="1883"/>
        <v>61887.601678123174</v>
      </c>
      <c r="X3617" s="53">
        <f t="shared" ca="1" si="1883"/>
        <v>805436.25962384185</v>
      </c>
      <c r="Y3617" s="53">
        <f t="shared" ca="1" si="1883"/>
        <v>54965.578369159484</v>
      </c>
      <c r="Z3617" s="53">
        <f t="shared" ca="1" si="1883"/>
        <v>627.96569630503029</v>
      </c>
      <c r="AA3617" s="53">
        <f t="shared" ca="1" si="1883"/>
        <v>55593.544065464099</v>
      </c>
      <c r="AB3617" s="53">
        <f t="shared" ca="1" si="1883"/>
        <v>1812.1654421838898</v>
      </c>
      <c r="AC3617" s="53">
        <f t="shared" ca="1" si="1883"/>
        <v>56307.750419542514</v>
      </c>
      <c r="AD3617" s="53">
        <f t="shared" ca="1" si="1883"/>
        <v>10689.954458330165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1264913.7745884368</v>
      </c>
      <c r="I3618" s="53">
        <f t="shared" ca="1" si="1884"/>
        <v>-2161726.2611003011</v>
      </c>
      <c r="J3618" s="53">
        <f t="shared" ca="1" si="1884"/>
        <v>504220.05908225809</v>
      </c>
      <c r="K3618" s="53">
        <f t="shared" ca="1" si="1884"/>
        <v>73473.280115520451</v>
      </c>
      <c r="L3618" s="53">
        <f t="shared" ca="1" si="1884"/>
        <v>18824.696988580199</v>
      </c>
      <c r="M3618" s="53">
        <f t="shared" ca="1" si="1884"/>
        <v>25930.329164679846</v>
      </c>
      <c r="N3618" s="53">
        <f t="shared" ca="1" si="1884"/>
        <v>118228.30626878043</v>
      </c>
      <c r="O3618" s="53">
        <f t="shared" ca="1" si="1884"/>
        <v>23009.462761130755</v>
      </c>
      <c r="P3618" s="53">
        <f t="shared" ca="1" si="1884"/>
        <v>9510.1319622064366</v>
      </c>
      <c r="Q3618" s="53">
        <f t="shared" ca="1" si="1884"/>
        <v>13093.543542898495</v>
      </c>
      <c r="R3618" s="53">
        <f t="shared" ca="1" si="1884"/>
        <v>1390.2430882199903</v>
      </c>
      <c r="S3618" s="53">
        <f t="shared" ca="1" si="1884"/>
        <v>47003.381354455625</v>
      </c>
      <c r="T3618" s="53">
        <f t="shared" ca="1" si="1884"/>
        <v>-128.44452282756521</v>
      </c>
      <c r="U3618" s="53">
        <f t="shared" ca="1" si="1884"/>
        <v>158.0337274789689</v>
      </c>
      <c r="V3618" s="53">
        <f t="shared" ca="1" si="1884"/>
        <v>3387.0298189221721</v>
      </c>
      <c r="W3618" s="53">
        <f t="shared" ca="1" si="1884"/>
        <v>-3212.1368446305482</v>
      </c>
      <c r="X3618" s="53">
        <f t="shared" ca="1" si="1884"/>
        <v>204.48217894305458</v>
      </c>
      <c r="Y3618" s="53">
        <f t="shared" ca="1" si="1884"/>
        <v>1647.2533776322466</v>
      </c>
      <c r="Z3618" s="53">
        <f t="shared" ca="1" si="1884"/>
        <v>-40.982858789283263</v>
      </c>
      <c r="AA3618" s="53">
        <f t="shared" ca="1" si="1884"/>
        <v>1606.2705188429752</v>
      </c>
      <c r="AB3618" s="53">
        <f t="shared" ca="1" si="1884"/>
        <v>253.58620956014835</v>
      </c>
      <c r="AC3618" s="53">
        <f t="shared" ca="1" si="1884"/>
        <v>2413086.728302693</v>
      </c>
      <c r="AD3618" s="53">
        <f t="shared" ca="1" si="1884"/>
        <v>342037.22177319636</v>
      </c>
    </row>
    <row r="3619" spans="2:30" collapsed="1">
      <c r="B3619" s="111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-37909704.24991034</v>
      </c>
      <c r="I3619" s="53">
        <f t="shared" ca="1" si="1885"/>
        <v>-49052871.973060302</v>
      </c>
      <c r="J3619" s="53">
        <f t="shared" ca="1" si="1885"/>
        <v>2644514.391475691</v>
      </c>
      <c r="K3619" s="53">
        <f t="shared" ca="1" si="1885"/>
        <v>3917588.0624073613</v>
      </c>
      <c r="L3619" s="53">
        <f t="shared" ca="1" si="1885"/>
        <v>78989.847267084129</v>
      </c>
      <c r="M3619" s="53">
        <f t="shared" ca="1" si="1885"/>
        <v>60698.988859496079</v>
      </c>
      <c r="N3619" s="53">
        <f t="shared" ca="1" si="1885"/>
        <v>4057276.8985339431</v>
      </c>
      <c r="O3619" s="53">
        <f t="shared" ca="1" si="1885"/>
        <v>2843814.9882454006</v>
      </c>
      <c r="P3619" s="53">
        <f t="shared" ca="1" si="1885"/>
        <v>663344.42725101602</v>
      </c>
      <c r="Q3619" s="53">
        <f t="shared" ca="1" si="1885"/>
        <v>119019.92126516762</v>
      </c>
      <c r="R3619" s="53">
        <f t="shared" ca="1" si="1885"/>
        <v>3155.8951171849085</v>
      </c>
      <c r="S3619" s="53">
        <f t="shared" ca="1" si="1885"/>
        <v>3629335.2318787603</v>
      </c>
      <c r="T3619" s="53">
        <f t="shared" ca="1" si="1885"/>
        <v>-104405.44094029114</v>
      </c>
      <c r="U3619" s="53">
        <f t="shared" ca="1" si="1885"/>
        <v>-242678.48105811945</v>
      </c>
      <c r="V3619" s="53">
        <f t="shared" ca="1" si="1885"/>
        <v>-860141.82227807236</v>
      </c>
      <c r="W3619" s="53">
        <f t="shared" ca="1" si="1885"/>
        <v>-1203517.3058825934</v>
      </c>
      <c r="X3619" s="53">
        <f t="shared" ca="1" si="1885"/>
        <v>-2410743.0501590539</v>
      </c>
      <c r="Y3619" s="53">
        <f t="shared" ca="1" si="1885"/>
        <v>125842.37201696725</v>
      </c>
      <c r="Z3619" s="53">
        <f t="shared" ca="1" si="1885"/>
        <v>-8304.3341260903871</v>
      </c>
      <c r="AA3619" s="53">
        <f t="shared" ca="1" si="1885"/>
        <v>117538.03789088078</v>
      </c>
      <c r="AB3619" s="53">
        <f t="shared" ca="1" si="1885"/>
        <v>27753.722240528568</v>
      </c>
      <c r="AC3619" s="53">
        <f t="shared" ca="1" si="1885"/>
        <v>2684578.4347894387</v>
      </c>
      <c r="AD3619" s="53">
        <f t="shared" ca="1" si="1885"/>
        <v>392914.0564998464</v>
      </c>
    </row>
    <row r="3620" spans="2:30">
      <c r="D3620" s="108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-7004783.5928465184</v>
      </c>
      <c r="I3621" s="53">
        <f t="shared" ca="1" si="1886"/>
        <v>-7092114.4080920639</v>
      </c>
      <c r="J3621" s="53">
        <f t="shared" ca="1" si="1886"/>
        <v>239058.91588173626</v>
      </c>
      <c r="K3621" s="53">
        <f t="shared" ca="1" si="1886"/>
        <v>363258.14583591203</v>
      </c>
      <c r="L3621" s="53">
        <f t="shared" ca="1" si="1886"/>
        <v>4994.2913765768299</v>
      </c>
      <c r="M3621" s="53">
        <f t="shared" ca="1" si="1886"/>
        <v>4740.9768240131352</v>
      </c>
      <c r="N3621" s="53">
        <f t="shared" ca="1" si="1886"/>
        <v>372993.41403650166</v>
      </c>
      <c r="O3621" s="53">
        <f t="shared" ca="1" si="1886"/>
        <v>266254.63900352892</v>
      </c>
      <c r="P3621" s="53">
        <f t="shared" ca="1" si="1886"/>
        <v>79991.466771070045</v>
      </c>
      <c r="Q3621" s="53">
        <f t="shared" ca="1" si="1886"/>
        <v>16506.667472968191</v>
      </c>
      <c r="R3621" s="53">
        <f t="shared" ca="1" si="1886"/>
        <v>119.64968929316997</v>
      </c>
      <c r="S3621" s="53">
        <f t="shared" ca="1" si="1886"/>
        <v>362872.42293686117</v>
      </c>
      <c r="T3621" s="53">
        <f t="shared" ca="1" si="1886"/>
        <v>-19328.014078142434</v>
      </c>
      <c r="U3621" s="53">
        <f t="shared" ca="1" si="1886"/>
        <v>-107523.79863013986</v>
      </c>
      <c r="V3621" s="53">
        <f t="shared" ca="1" si="1886"/>
        <v>-422343.46656333801</v>
      </c>
      <c r="W3621" s="53">
        <f t="shared" ca="1" si="1886"/>
        <v>-318269.60488659935</v>
      </c>
      <c r="X3621" s="53">
        <f t="shared" ca="1" si="1886"/>
        <v>-867464.88415821677</v>
      </c>
      <c r="Y3621" s="53">
        <f t="shared" ca="1" si="1886"/>
        <v>-21520.193282166198</v>
      </c>
      <c r="Z3621" s="53">
        <f t="shared" ca="1" si="1886"/>
        <v>-1885.7781482380085</v>
      </c>
      <c r="AA3621" s="53">
        <f t="shared" ca="1" si="1886"/>
        <v>-23405.971430404112</v>
      </c>
      <c r="AB3621" s="53">
        <f t="shared" ca="1" si="1886"/>
        <v>3276.9179790842572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-2601484.0164643009</v>
      </c>
      <c r="I3622" s="53">
        <f t="shared" ca="1" si="1887"/>
        <v>-2948332.6455725888</v>
      </c>
      <c r="J3622" s="53">
        <f t="shared" ca="1" si="1887"/>
        <v>123240.56678983234</v>
      </c>
      <c r="K3622" s="53">
        <f t="shared" ca="1" si="1887"/>
        <v>218881.87894613863</v>
      </c>
      <c r="L3622" s="53">
        <f t="shared" ca="1" si="1887"/>
        <v>3839.7038043379443</v>
      </c>
      <c r="M3622" s="53">
        <f t="shared" ca="1" si="1887"/>
        <v>6784.9098000924623</v>
      </c>
      <c r="N3622" s="53">
        <f t="shared" ca="1" si="1887"/>
        <v>229506.49255056866</v>
      </c>
      <c r="O3622" s="53">
        <f t="shared" ca="1" si="1887"/>
        <v>162219.64389095965</v>
      </c>
      <c r="P3622" s="53">
        <f t="shared" ca="1" si="1887"/>
        <v>43664.370396453502</v>
      </c>
      <c r="Q3622" s="53">
        <f t="shared" ca="1" si="1887"/>
        <v>10614.104961368266</v>
      </c>
      <c r="R3622" s="53">
        <f t="shared" ca="1" si="1887"/>
        <v>210.38017228504918</v>
      </c>
      <c r="S3622" s="53">
        <f t="shared" ca="1" si="1887"/>
        <v>216708.4994210662</v>
      </c>
      <c r="T3622" s="53">
        <f t="shared" ca="1" si="1887"/>
        <v>-7427.0724154257778</v>
      </c>
      <c r="U3622" s="53">
        <f t="shared" ca="1" si="1887"/>
        <v>-25934.062487087904</v>
      </c>
      <c r="V3622" s="53">
        <f t="shared" ca="1" si="1887"/>
        <v>-69500.785298357107</v>
      </c>
      <c r="W3622" s="53">
        <f t="shared" ca="1" si="1887"/>
        <v>-123497.86486403142</v>
      </c>
      <c r="X3622" s="53">
        <f t="shared" ca="1" si="1887"/>
        <v>-226359.78506490181</v>
      </c>
      <c r="Y3622" s="53">
        <f t="shared" ca="1" si="1887"/>
        <v>2740.0583905375602</v>
      </c>
      <c r="Z3622" s="53">
        <f t="shared" ca="1" si="1887"/>
        <v>-653.35359405616043</v>
      </c>
      <c r="AA3622" s="53">
        <f t="shared" ca="1" si="1887"/>
        <v>2086.7047964813864</v>
      </c>
      <c r="AB3622" s="53">
        <f t="shared" ca="1" si="1887"/>
        <v>1666.1506152453749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-559886.35746385041</v>
      </c>
      <c r="I3623" s="53">
        <f t="shared" ca="1" si="1888"/>
        <v>-632056.02024981659</v>
      </c>
      <c r="J3623" s="53">
        <f t="shared" ca="1" si="1888"/>
        <v>23901.545835411813</v>
      </c>
      <c r="K3623" s="53">
        <f t="shared" ca="1" si="1888"/>
        <v>40326.864976293837</v>
      </c>
      <c r="L3623" s="53">
        <f t="shared" ca="1" si="1888"/>
        <v>634.18450915583298</v>
      </c>
      <c r="M3623" s="53">
        <f t="shared" ca="1" si="1888"/>
        <v>2187.6584687380637</v>
      </c>
      <c r="N3623" s="53">
        <f t="shared" ca="1" si="1888"/>
        <v>43148.70795418771</v>
      </c>
      <c r="O3623" s="53">
        <f t="shared" ca="1" si="1888"/>
        <v>29670.272517584777</v>
      </c>
      <c r="P3623" s="53">
        <f t="shared" ca="1" si="1888"/>
        <v>8167.0663942603078</v>
      </c>
      <c r="Q3623" s="53">
        <f t="shared" ca="1" si="1888"/>
        <v>2450.9040155340163</v>
      </c>
      <c r="R3623" s="53">
        <f t="shared" ca="1" si="1888"/>
        <v>0</v>
      </c>
      <c r="S3623" s="53">
        <f t="shared" ca="1" si="1888"/>
        <v>40288.242927379135</v>
      </c>
      <c r="T3623" s="53">
        <f t="shared" ca="1" si="1888"/>
        <v>-1579.7474190585835</v>
      </c>
      <c r="U3623" s="53">
        <f t="shared" ca="1" si="1888"/>
        <v>-6754.2930254113671</v>
      </c>
      <c r="V3623" s="53">
        <f t="shared" ca="1" si="1888"/>
        <v>-29167.576100085807</v>
      </c>
      <c r="W3623" s="53">
        <f t="shared" ca="1" si="1888"/>
        <v>0</v>
      </c>
      <c r="X3623" s="53">
        <f t="shared" ca="1" si="1888"/>
        <v>-37501.616544555793</v>
      </c>
      <c r="Y3623" s="53">
        <f t="shared" ca="1" si="1888"/>
        <v>-282.17129877494318</v>
      </c>
      <c r="Z3623" s="53">
        <f t="shared" ca="1" si="1888"/>
        <v>-141.09601138632604</v>
      </c>
      <c r="AA3623" s="53">
        <f t="shared" ca="1" si="1888"/>
        <v>-423.26731016127184</v>
      </c>
      <c r="AB3623" s="53">
        <f t="shared" ca="1" si="1888"/>
        <v>325.14641433665196</v>
      </c>
      <c r="AC3623" s="53">
        <f t="shared" ca="1" si="1888"/>
        <v>1972.9274665021196</v>
      </c>
      <c r="AD3623" s="53">
        <f t="shared" ca="1" si="1888"/>
        <v>457.97604286561597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-2569465.0025442345</v>
      </c>
      <c r="I3624" s="53">
        <f t="shared" ca="1" si="1889"/>
        <v>-3659377.7024271605</v>
      </c>
      <c r="J3624" s="53">
        <f t="shared" ca="1" si="1889"/>
        <v>206753.5161381276</v>
      </c>
      <c r="K3624" s="53">
        <f t="shared" ca="1" si="1889"/>
        <v>424817.69108165964</v>
      </c>
      <c r="L3624" s="53">
        <f t="shared" ca="1" si="1889"/>
        <v>9026.8152861166927</v>
      </c>
      <c r="M3624" s="53">
        <f t="shared" ca="1" si="1889"/>
        <v>0</v>
      </c>
      <c r="N3624" s="53">
        <f t="shared" ca="1" si="1889"/>
        <v>433844.50636777637</v>
      </c>
      <c r="O3624" s="53">
        <f t="shared" ca="1" si="1889"/>
        <v>312543.5020295729</v>
      </c>
      <c r="P3624" s="53">
        <f t="shared" ca="1" si="1889"/>
        <v>77042.357833268965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389585.85986284196</v>
      </c>
      <c r="T3624" s="53">
        <f t="shared" ca="1" si="1889"/>
        <v>-7254.5360181283659</v>
      </c>
      <c r="U3624" s="53">
        <f t="shared" ca="1" si="1889"/>
        <v>15291.57554604584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8037.0395279171362</v>
      </c>
      <c r="Y3624" s="53">
        <f t="shared" ca="1" si="1889"/>
        <v>30487.538315940645</v>
      </c>
      <c r="Z3624" s="53">
        <f t="shared" ca="1" si="1889"/>
        <v>-431.73318358166171</v>
      </c>
      <c r="AA3624" s="53">
        <f t="shared" ca="1" si="1889"/>
        <v>30055.805132359041</v>
      </c>
      <c r="AB3624" s="53">
        <f t="shared" ca="1" si="1889"/>
        <v>2705.0311934122969</v>
      </c>
      <c r="AC3624" s="53">
        <f t="shared" ca="1" si="1889"/>
        <v>15391.944932819746</v>
      </c>
      <c r="AD3624" s="53">
        <f t="shared" ca="1" si="1889"/>
        <v>3538.996727668844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-1642695.8704421632</v>
      </c>
      <c r="I3625" s="53">
        <f t="shared" ca="1" si="1890"/>
        <v>-2154890.1632319712</v>
      </c>
      <c r="J3625" s="53">
        <f t="shared" ca="1" si="1890"/>
        <v>116666.46454409241</v>
      </c>
      <c r="K3625" s="53">
        <f t="shared" ca="1" si="1890"/>
        <v>194589.3325735268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194589.3325735268</v>
      </c>
      <c r="O3625" s="53">
        <f t="shared" ca="1" si="1890"/>
        <v>121542.97859848911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121542.97859848911</v>
      </c>
      <c r="T3625" s="53">
        <f t="shared" ca="1" si="1890"/>
        <v>-2445.0809468963648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-2445.0809468963648</v>
      </c>
      <c r="Y3625" s="53">
        <f t="shared" ca="1" si="1890"/>
        <v>12805.106969025526</v>
      </c>
      <c r="Z3625" s="53">
        <f t="shared" ca="1" si="1890"/>
        <v>0</v>
      </c>
      <c r="AA3625" s="53">
        <f t="shared" ca="1" si="1890"/>
        <v>12805.106969025526</v>
      </c>
      <c r="AB3625" s="53">
        <f t="shared" ca="1" si="1890"/>
        <v>1017.5435039959776</v>
      </c>
      <c r="AC3625" s="53">
        <f t="shared" ca="1" si="1890"/>
        <v>57949.512224199047</v>
      </c>
      <c r="AD3625" s="53">
        <f t="shared" ca="1" si="1890"/>
        <v>10068.435323377384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667198.5311864909</v>
      </c>
      <c r="I3626" s="53">
        <f t="shared" ca="1" si="1891"/>
        <v>74869.940387596944</v>
      </c>
      <c r="J3626" s="53">
        <f t="shared" ca="1" si="1891"/>
        <v>39482.007148501514</v>
      </c>
      <c r="K3626" s="53">
        <f t="shared" ca="1" si="1891"/>
        <v>103566.26038862023</v>
      </c>
      <c r="L3626" s="53">
        <f t="shared" ca="1" si="1891"/>
        <v>2562.8076212892088</v>
      </c>
      <c r="M3626" s="53">
        <f t="shared" ca="1" si="1891"/>
        <v>-1544.5141996579744</v>
      </c>
      <c r="N3626" s="53">
        <f t="shared" ca="1" si="1891"/>
        <v>104584.55381024949</v>
      </c>
      <c r="O3626" s="53">
        <f t="shared" ca="1" si="1891"/>
        <v>95050.897879356955</v>
      </c>
      <c r="P3626" s="53">
        <f t="shared" ca="1" si="1891"/>
        <v>19976.741956029058</v>
      </c>
      <c r="Q3626" s="53">
        <f t="shared" ca="1" si="1891"/>
        <v>7502.5557529237722</v>
      </c>
      <c r="R3626" s="53">
        <f t="shared" ca="1" si="1891"/>
        <v>287.94834855951302</v>
      </c>
      <c r="S3626" s="53">
        <f t="shared" ca="1" si="1891"/>
        <v>122818.14393686909</v>
      </c>
      <c r="T3626" s="53">
        <f t="shared" ca="1" si="1891"/>
        <v>1537.5021315390984</v>
      </c>
      <c r="U3626" s="53">
        <f t="shared" ca="1" si="1891"/>
        <v>39927.798421633277</v>
      </c>
      <c r="V3626" s="53">
        <f t="shared" ca="1" si="1891"/>
        <v>218776.72972782952</v>
      </c>
      <c r="W3626" s="53">
        <f t="shared" ca="1" si="1891"/>
        <v>21660.660587343111</v>
      </c>
      <c r="X3626" s="53">
        <f t="shared" ca="1" si="1891"/>
        <v>281902.69086834462</v>
      </c>
      <c r="Y3626" s="53">
        <f t="shared" ca="1" si="1891"/>
        <v>19237.952429205819</v>
      </c>
      <c r="Z3626" s="53">
        <f t="shared" ca="1" si="1891"/>
        <v>219.7879937067606</v>
      </c>
      <c r="AA3626" s="53">
        <f t="shared" ca="1" si="1891"/>
        <v>19457.740422912433</v>
      </c>
      <c r="AB3626" s="53">
        <f t="shared" ca="1" si="1891"/>
        <v>634.25790476436134</v>
      </c>
      <c r="AC3626" s="53">
        <f t="shared" ca="1" si="1891"/>
        <v>19707.712646839878</v>
      </c>
      <c r="AD3626" s="53">
        <f t="shared" ca="1" si="1891"/>
        <v>3741.4840604155575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442719.82110595284</v>
      </c>
      <c r="I3627" s="53">
        <f t="shared" ca="1" si="1892"/>
        <v>-756604.19138510537</v>
      </c>
      <c r="J3627" s="53">
        <f t="shared" ca="1" si="1892"/>
        <v>176477.02067879032</v>
      </c>
      <c r="K3627" s="53">
        <f t="shared" ca="1" si="1892"/>
        <v>25715.648040432156</v>
      </c>
      <c r="L3627" s="53">
        <f t="shared" ca="1" si="1892"/>
        <v>6588.6439460030697</v>
      </c>
      <c r="M3627" s="53">
        <f t="shared" ca="1" si="1892"/>
        <v>9075.6152076379458</v>
      </c>
      <c r="N3627" s="53">
        <f t="shared" ca="1" si="1892"/>
        <v>41379.907194073152</v>
      </c>
      <c r="O3627" s="53">
        <f t="shared" ca="1" si="1892"/>
        <v>8053.3119663957641</v>
      </c>
      <c r="P3627" s="53">
        <f t="shared" ca="1" si="1892"/>
        <v>3328.5461867722524</v>
      </c>
      <c r="Q3627" s="53">
        <f t="shared" ca="1" si="1892"/>
        <v>4582.7402400144729</v>
      </c>
      <c r="R3627" s="53">
        <f t="shared" ca="1" si="1892"/>
        <v>486.58508087699659</v>
      </c>
      <c r="S3627" s="53">
        <f t="shared" ca="1" si="1892"/>
        <v>16451.183474059468</v>
      </c>
      <c r="T3627" s="53">
        <f t="shared" ca="1" si="1892"/>
        <v>-44.955582989647823</v>
      </c>
      <c r="U3627" s="53">
        <f t="shared" ca="1" si="1892"/>
        <v>55.311804617639112</v>
      </c>
      <c r="V3627" s="53">
        <f t="shared" ca="1" si="1892"/>
        <v>1185.4604366227602</v>
      </c>
      <c r="W3627" s="53">
        <f t="shared" ca="1" si="1892"/>
        <v>-1124.2478956206919</v>
      </c>
      <c r="X3627" s="53">
        <f t="shared" ca="1" si="1892"/>
        <v>71.568762630069102</v>
      </c>
      <c r="Y3627" s="53">
        <f t="shared" ca="1" si="1892"/>
        <v>576.53868217128627</v>
      </c>
      <c r="Z3627" s="53">
        <f t="shared" ca="1" si="1892"/>
        <v>-14.34400057624914</v>
      </c>
      <c r="AA3627" s="53">
        <f t="shared" ca="1" si="1892"/>
        <v>562.19468159504129</v>
      </c>
      <c r="AB3627" s="53">
        <f t="shared" ca="1" si="1892"/>
        <v>88.755173346051919</v>
      </c>
      <c r="AC3627" s="53">
        <f t="shared" ca="1" si="1892"/>
        <v>844580.35490594245</v>
      </c>
      <c r="AD3627" s="53">
        <f t="shared" ca="1" si="1892"/>
        <v>119713.02762061871</v>
      </c>
    </row>
    <row r="3628" spans="2:30" collapsed="1">
      <c r="B3628" s="111" t="s">
        <v>163</v>
      </c>
      <c r="D3628" s="7"/>
      <c r="E3628" s="4">
        <f>E3619*$E$3620</f>
        <v>-13268396.487468636</v>
      </c>
      <c r="F3628" s="102"/>
      <c r="G3628" s="55" t="str">
        <f>$G$15</f>
        <v>TOTAL</v>
      </c>
      <c r="H3628" s="53">
        <f t="shared" ref="H3628:AD3628" ca="1" si="1893">H3619*$E$3620</f>
        <v>-13268396.487468619</v>
      </c>
      <c r="I3628" s="53">
        <f t="shared" ca="1" si="1893"/>
        <v>-17168505.190571103</v>
      </c>
      <c r="J3628" s="53">
        <f t="shared" ca="1" si="1893"/>
        <v>925580.03701649175</v>
      </c>
      <c r="K3628" s="53">
        <f t="shared" ca="1" si="1893"/>
        <v>1371155.8218425764</v>
      </c>
      <c r="L3628" s="53">
        <f t="shared" ca="1" si="1893"/>
        <v>27646.446543479444</v>
      </c>
      <c r="M3628" s="53">
        <f t="shared" ca="1" si="1893"/>
        <v>21244.646100823626</v>
      </c>
      <c r="N3628" s="53">
        <f t="shared" ca="1" si="1893"/>
        <v>1420046.9144868799</v>
      </c>
      <c r="O3628" s="53">
        <f t="shared" ca="1" si="1893"/>
        <v>995335.24588589009</v>
      </c>
      <c r="P3628" s="53">
        <f t="shared" ca="1" si="1893"/>
        <v>232170.54953785558</v>
      </c>
      <c r="Q3628" s="53">
        <f t="shared" ca="1" si="1893"/>
        <v>41656.972442808663</v>
      </c>
      <c r="R3628" s="53">
        <f t="shared" ca="1" si="1893"/>
        <v>1104.5632910147178</v>
      </c>
      <c r="S3628" s="53">
        <f t="shared" ca="1" si="1893"/>
        <v>1270267.331157566</v>
      </c>
      <c r="T3628" s="53">
        <f t="shared" ca="1" si="1893"/>
        <v>-36541.904329101897</v>
      </c>
      <c r="U3628" s="53">
        <f t="shared" ca="1" si="1893"/>
        <v>-84937.468370341798</v>
      </c>
      <c r="V3628" s="53">
        <f t="shared" ca="1" si="1893"/>
        <v>-301049.63779732533</v>
      </c>
      <c r="W3628" s="53">
        <f t="shared" ca="1" si="1893"/>
        <v>-421231.05705890764</v>
      </c>
      <c r="X3628" s="53">
        <f t="shared" ca="1" si="1893"/>
        <v>-843760.06755566876</v>
      </c>
      <c r="Y3628" s="53">
        <f t="shared" ca="1" si="1893"/>
        <v>44044.830205938531</v>
      </c>
      <c r="Z3628" s="53">
        <f t="shared" ca="1" si="1893"/>
        <v>-2906.5169441316352</v>
      </c>
      <c r="AA3628" s="53">
        <f t="shared" ca="1" si="1893"/>
        <v>41138.313261808267</v>
      </c>
      <c r="AB3628" s="53">
        <f t="shared" ca="1" si="1893"/>
        <v>9713.802784184998</v>
      </c>
      <c r="AC3628" s="53">
        <f t="shared" ca="1" si="1893"/>
        <v>939602.45217630349</v>
      </c>
      <c r="AD3628" s="53">
        <f t="shared" ca="1" si="1893"/>
        <v>137519.91977494623</v>
      </c>
    </row>
    <row r="3630" spans="2:30">
      <c r="B3630" s="111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7833884.6527285045</v>
      </c>
      <c r="I3631" s="5">
        <f ca="1">VLOOKUP(CONCATENATE($F3631," ",$G3631),AllocFactorMatrix,(I$4+1),FALSE)*$E3638</f>
        <v>3858838.3291354231</v>
      </c>
      <c r="J3631" s="5">
        <f ca="1">VLOOKUP(CONCATENATE($F3631," ",$G3631),AllocFactorMatrix,(J$4+1),FALSE)*$E3638</f>
        <v>190756.16710281523</v>
      </c>
      <c r="K3631" s="5">
        <f ca="1">VLOOKUP(CONCATENATE($F3631," ",$G3631),AllocFactorMatrix,(K$4+1),FALSE)*$E3638</f>
        <v>698728.90771187993</v>
      </c>
      <c r="L3631" s="5">
        <f ca="1">VLOOKUP(CONCATENATE($F3631," ",$G3631),AllocFactorMatrix,(L$4+1),FALSE)*$E3638</f>
        <v>21993.505249236037</v>
      </c>
      <c r="M3631" s="5">
        <f ca="1">VLOOKUP(CONCATENATE($F3631," ",$G3631),AllocFactorMatrix,(M$4+1),FALSE)*$E3638</f>
        <v>2062.4805467427632</v>
      </c>
      <c r="N3631" s="5">
        <f t="shared" ref="N3631:N3638" ca="1" si="1895">SUBTOTAL(9,K3631:M3631)</f>
        <v>722784.89350785874</v>
      </c>
      <c r="O3631" s="5">
        <f ca="1">VLOOKUP(CONCATENATE($F3631," ",$G3631),AllocFactorMatrix,(O$4+1),FALSE)*$E3638</f>
        <v>531142.66466303775</v>
      </c>
      <c r="P3631" s="5">
        <f ca="1">VLOOKUP(CONCATENATE($F3631," ",$G3631),AllocFactorMatrix,(P$4+1),FALSE)*$E3638</f>
        <v>98967.352709581392</v>
      </c>
      <c r="Q3631" s="5">
        <f ca="1">VLOOKUP(CONCATENATE($F3631," ",$G3631),AllocFactorMatrix,(Q$4+1),FALSE)*$E3638</f>
        <v>44721.503917304857</v>
      </c>
      <c r="R3631" s="5">
        <f ca="1">VLOOKUP(CONCATENATE($F3631," ",$G3631),AllocFactorMatrix,(R$4+1),FALSE)*$E3638</f>
        <v>2011.0760410627431</v>
      </c>
      <c r="S3631" s="5">
        <f ca="1">SUBTOTAL(9,O3631:R3631)</f>
        <v>676842.59733098664</v>
      </c>
      <c r="T3631" s="5">
        <f ca="1">VLOOKUP(CONCATENATE($F3631," ",$G3631),AllocFactorMatrix,(T$4+1),FALSE)*$E3638</f>
        <v>18554.173712978514</v>
      </c>
      <c r="U3631" s="5">
        <f ca="1">VLOOKUP(CONCATENATE($F3631," ",$G3631),AllocFactorMatrix,(U$4+1),FALSE)*$E3638</f>
        <v>303635.89151858189</v>
      </c>
      <c r="V3631" s="5">
        <f ca="1">VLOOKUP(CONCATENATE($F3631," ",$G3631),AllocFactorMatrix,(V$4+1),FALSE)*$E3638</f>
        <v>1604724.2183718407</v>
      </c>
      <c r="W3631" s="5">
        <f ca="1">VLOOKUP(CONCATENATE($F3631," ",$G3631),AllocFactorMatrix,(W$4+1),FALSE)*$E3638</f>
        <v>289786.59671522753</v>
      </c>
      <c r="X3631" s="5">
        <f ca="1">SUBTOTAL(9,T3631:W3631)</f>
        <v>2216700.8803186286</v>
      </c>
      <c r="Y3631" s="5">
        <f ca="1">VLOOKUP(CONCATENATE($F3631," ",$G3631),AllocFactorMatrix,(Y$4+1),FALSE)*$E3638</f>
        <v>163113.06950056256</v>
      </c>
      <c r="Z3631" s="5">
        <f ca="1">VLOOKUP(CONCATENATE($F3631," ",$G3631),AllocFactorMatrix,(Z$4+1),FALSE)*$E3638</f>
        <v>2732.0815648754501</v>
      </c>
      <c r="AA3631" s="5">
        <f t="shared" ref="AA3631:AA3638" ca="1" si="1896">SUBTOTAL(9,Y3631:Z3631)</f>
        <v>165845.151065438</v>
      </c>
      <c r="AB3631" s="5">
        <f ca="1">VLOOKUP(CONCATENATE($F3631," ",$G3631),AllocFactorMatrix,(AB$4+1),FALSE)*$E3638</f>
        <v>2116.6342673550257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4152131.3463968225</v>
      </c>
      <c r="I3632" s="5">
        <f ca="1">VLOOKUP(CONCATENATE($F3632," ",$G3632),AllocFactorMatrix,(I$4+1),FALSE)*$E3638</f>
        <v>2045269.2753779825</v>
      </c>
      <c r="J3632" s="5">
        <f ca="1">VLOOKUP(CONCATENATE($F3632," ",$G3632),AllocFactorMatrix,(J$4+1),FALSE)*$E3638</f>
        <v>101104.96848715334</v>
      </c>
      <c r="K3632" s="5">
        <f ca="1">VLOOKUP(CONCATENATE($F3632," ",$G3632),AllocFactorMatrix,(K$4+1),FALSE)*$E3638</f>
        <v>370341.70516330353</v>
      </c>
      <c r="L3632" s="5">
        <f ca="1">VLOOKUP(CONCATENATE($F3632," ",$G3632),AllocFactorMatrix,(L$4+1),FALSE)*$E3638</f>
        <v>11657.042018188222</v>
      </c>
      <c r="M3632" s="5">
        <f ca="1">VLOOKUP(CONCATENATE($F3632," ",$G3632),AllocFactorMatrix,(M$4+1),FALSE)*$E3638</f>
        <v>1093.1600998850031</v>
      </c>
      <c r="N3632" s="5">
        <f t="shared" ca="1" si="1895"/>
        <v>383091.90728137677</v>
      </c>
      <c r="O3632" s="5">
        <f ca="1">VLOOKUP(CONCATENATE($F3632," ",$G3632),AllocFactorMatrix,(O$4+1),FALSE)*$E3638</f>
        <v>281517.30656233412</v>
      </c>
      <c r="P3632" s="5">
        <f ca="1">VLOOKUP(CONCATENATE($F3632," ",$G3632),AllocFactorMatrix,(P$4+1),FALSE)*$E3638</f>
        <v>52454.875923178159</v>
      </c>
      <c r="Q3632" s="5">
        <f ca="1">VLOOKUP(CONCATENATE($F3632," ",$G3632),AllocFactorMatrix,(Q$4+1),FALSE)*$E3638</f>
        <v>23703.381719869343</v>
      </c>
      <c r="R3632" s="5">
        <f ca="1">VLOOKUP(CONCATENATE($F3632," ",$G3632),AllocFactorMatrix,(R$4+1),FALSE)*$E3638</f>
        <v>1065.9145800896988</v>
      </c>
      <c r="S3632" s="5">
        <f t="shared" ref="S3632:S3638" ca="1" si="1897">SUBTOTAL(9,O3632:R3632)</f>
        <v>358741.47878547129</v>
      </c>
      <c r="T3632" s="5">
        <f ca="1">VLOOKUP(CONCATENATE($F3632," ",$G3632),AllocFactorMatrix,(T$4+1),FALSE)*$E3638</f>
        <v>9834.1205794136313</v>
      </c>
      <c r="U3632" s="5">
        <f ca="1">VLOOKUP(CONCATENATE($F3632," ",$G3632),AllocFactorMatrix,(U$4+1),FALSE)*$E3638</f>
        <v>160933.70772651603</v>
      </c>
      <c r="V3632" s="5">
        <f ca="1">VLOOKUP(CONCATENATE($F3632," ",$G3632),AllocFactorMatrix,(V$4+1),FALSE)*$E3638</f>
        <v>850539.1673214332</v>
      </c>
      <c r="W3632" s="5">
        <f ca="1">VLOOKUP(CONCATENATE($F3632," ",$G3632),AllocFactorMatrix,(W$4+1),FALSE)*$E3638</f>
        <v>153593.2765576106</v>
      </c>
      <c r="X3632" s="5">
        <f t="shared" ref="X3632:X3638" ca="1" si="1898">SUBTOTAL(9,T3632:W3632)</f>
        <v>1174900.2721849736</v>
      </c>
      <c r="Y3632" s="5">
        <f ca="1">VLOOKUP(CONCATENATE($F3632," ",$G3632),AllocFactorMatrix,(Y$4+1),FALSE)*$E3638</f>
        <v>86453.518133484453</v>
      </c>
      <c r="Z3632" s="5">
        <f ca="1">VLOOKUP(CONCATENATE($F3632," ",$G3632),AllocFactorMatrix,(Z$4+1),FALSE)*$E3638</f>
        <v>1448.0633822558507</v>
      </c>
      <c r="AA3632" s="5">
        <f t="shared" ca="1" si="1896"/>
        <v>87901.581515740298</v>
      </c>
      <c r="AB3632" s="5">
        <f ca="1">VLOOKUP(CONCATENATE($F3632," ",$G3632),AllocFactorMatrix,(AB$4+1),FALSE)*$E3638</f>
        <v>1121.8627641244968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444071.10536222864</v>
      </c>
      <c r="J3633" s="5">
        <f ca="1">VLOOKUP(CONCATENATE($F3633," ",$G3633),AllocFactorMatrix,(J$4+1),FALSE)*$E3638</f>
        <v>21431.452458755713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2408.3141801089846</v>
      </c>
      <c r="M3633" s="5">
        <f ca="1">VLOOKUP(CONCATENATE($F3633," ",$G3633),AllocFactorMatrix,(M$4+1),FALSE)*$E3638</f>
        <v>299.94279435286097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58904.966881372544</v>
      </c>
      <c r="P3633" s="5">
        <f ca="1">VLOOKUP(CONCATENATE($F3633," ",$G3633),AllocFactorMatrix,(P$4+1),FALSE)*$E3638</f>
        <v>10950.36463909174</v>
      </c>
      <c r="Q3633" s="5">
        <f ca="1">VLOOKUP(CONCATENATE($F3633," ",$G3633),AllocFactorMatrix,(Q$4+1),FALSE)*$E3638</f>
        <v>6515.5974380783127</v>
      </c>
      <c r="R3633" s="5">
        <f ca="1">VLOOKUP(CONCATENATE($F3633," ",$G3633),AllocFactorMatrix,(R$4+1),FALSE)*$E3638</f>
        <v>0</v>
      </c>
      <c r="S3633" s="5">
        <f t="shared" ca="1" si="1897"/>
        <v>76370.928958542601</v>
      </c>
      <c r="T3633" s="5">
        <f ca="1">VLOOKUP(CONCATENATE($F3633," ",$G3633),AllocFactorMatrix,(T$4+1),FALSE)*$E3638</f>
        <v>2056.8603005457139</v>
      </c>
      <c r="U3633" s="5">
        <f ca="1">VLOOKUP(CONCATENATE($F3633," ",$G3633),AllocFactorMatrix,(U$4+1),FALSE)*$E3638</f>
        <v>33671.977473339568</v>
      </c>
      <c r="V3633" s="5">
        <f ca="1">VLOOKUP(CONCATENATE($F3633," ",$G3633),AllocFactorMatrix,(V$4+1),FALSE)*$E3638</f>
        <v>234581.99663077266</v>
      </c>
      <c r="W3633" s="5">
        <f ca="1">VLOOKUP(CONCATENATE($F3633," ",$G3633),AllocFactorMatrix,(W$4+1),FALSE)*$E3638</f>
        <v>0</v>
      </c>
      <c r="X3633" s="5">
        <f t="shared" ca="1" si="1898"/>
        <v>270310.83440465794</v>
      </c>
      <c r="Y3633" s="5">
        <f ca="1">VLOOKUP(CONCATENATE($F3633," ",$G3633),AllocFactorMatrix,(Y$4+1),FALSE)*$E3638</f>
        <v>17728.669259946935</v>
      </c>
      <c r="Z3633" s="5">
        <f ca="1">VLOOKUP(CONCATENATE($F3633," ",$G3633),AllocFactorMatrix,(Z$4+1),FALSE)*$E3638</f>
        <v>295.53739821658689</v>
      </c>
      <c r="AA3633" s="5">
        <f t="shared" ca="1" si="1896"/>
        <v>18024.206658163523</v>
      </c>
      <c r="AB3633" s="5">
        <f ca="1">VLOOKUP(CONCATENATE($F3633," ",$G3633),AllocFactorMatrix,(AB$4+1),FALSE)*$E3638</f>
        <v>236.74223152943534</v>
      </c>
      <c r="AC3633" s="5">
        <f ca="1">VLOOKUP(CONCATENATE($F3633," ",$G3633),AllocFactorMatrix,(AC$4+1),FALSE)*$E3638</f>
        <v>804.97419763938353</v>
      </c>
      <c r="AD3633" s="5">
        <f ca="1">VLOOKUP(CONCATENATE($F3633," ",$G3633),AllocFactorMatrix,(AD$4+1),FALSE)*$E3638</f>
        <v>173.52662827065583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4184997.8587087742</v>
      </c>
      <c r="I3634" s="5">
        <f ca="1">VLOOKUP(CONCATENATE($F3634," ",$G3634),AllocFactorMatrix,(I$4+1),FALSE)*$E3638</f>
        <v>2797012.5613407963</v>
      </c>
      <c r="J3634" s="5">
        <f ca="1">VLOOKUP(CONCATENATE($F3634," ",$G3634),AllocFactorMatrix,(J$4+1),FALSE)*$E3638</f>
        <v>131843.87043699608</v>
      </c>
      <c r="K3634" s="5">
        <f ca="1">VLOOKUP(CONCATENATE($F3634," ",$G3634),AllocFactorMatrix,(K$4+1),FALSE)*$E3638</f>
        <v>478733.18525823997</v>
      </c>
      <c r="L3634" s="5">
        <f ca="1">VLOOKUP(CONCATENATE($F3634," ",$G3634),AllocFactorMatrix,(L$4+1),FALSE)*$E3638</f>
        <v>14795.346480797347</v>
      </c>
      <c r="M3634" s="5">
        <f ca="1">VLOOKUP(CONCATENATE($F3634," ",$G3634),AllocFactorMatrix,(M$4+1),FALSE)*$E3638</f>
        <v>0</v>
      </c>
      <c r="N3634" s="5">
        <f t="shared" ca="1" si="1895"/>
        <v>493528.53173903731</v>
      </c>
      <c r="O3634" s="5">
        <f ca="1">VLOOKUP(CONCATENATE($F3634," ",$G3634),AllocFactorMatrix,(O$4+1),FALSE)*$E3638</f>
        <v>358966.21353753173</v>
      </c>
      <c r="P3634" s="5">
        <f ca="1">VLOOKUP(CONCATENATE($F3634," ",$G3634),AllocFactorMatrix,(P$4+1),FALSE)*$E3638</f>
        <v>66857.48142764387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425823.69496517559</v>
      </c>
      <c r="T3634" s="5">
        <f ca="1">VLOOKUP(CONCATENATE($F3634," ",$G3634),AllocFactorMatrix,(T$4+1),FALSE)*$E3638</f>
        <v>12796.924298551396</v>
      </c>
      <c r="U3634" s="5">
        <f ca="1">VLOOKUP(CONCATENATE($F3634," ",$G3634),AllocFactorMatrix,(U$4+1),FALSE)*$E3638</f>
        <v>206385.43146536927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219182.35576392067</v>
      </c>
      <c r="Y3634" s="5">
        <f ca="1">VLOOKUP(CONCATENATE($F3634," ",$G3634),AllocFactorMatrix,(Y$4+1),FALSE)*$E3638</f>
        <v>108244.8098946851</v>
      </c>
      <c r="Z3634" s="5">
        <f ca="1">VLOOKUP(CONCATENATE($F3634," ",$G3634),AllocFactorMatrix,(Z$4+1),FALSE)*$E3638</f>
        <v>1805.9471547275414</v>
      </c>
      <c r="AA3634" s="5">
        <f t="shared" ca="1" si="1896"/>
        <v>110050.75704941264</v>
      </c>
      <c r="AB3634" s="5">
        <f ca="1">VLOOKUP(CONCATENATE($F3634," ",$G3634),AllocFactorMatrix,(AB$4+1),FALSE)*$E3638</f>
        <v>1463.1197958814578</v>
      </c>
      <c r="AC3634" s="5">
        <f ca="1">VLOOKUP(CONCATENATE($F3634," ",$G3634),AllocFactorMatrix,(AC$4+1),FALSE)*$E3638</f>
        <v>5012.4451500804153</v>
      </c>
      <c r="AD3634" s="5">
        <f ca="1">VLOOKUP(CONCATENATE($F3634," ",$G3634),AllocFactorMatrix,(AD$4+1),FALSE)*$E3638</f>
        <v>1080.5224674725662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2153538.3260623752</v>
      </c>
      <c r="I3635" s="5">
        <f ca="1">VLOOKUP(CONCATENATE($F3635," ",$G3635),AllocFactorMatrix,(I$4+1),FALSE)*$E3638</f>
        <v>1610203.7324812494</v>
      </c>
      <c r="J3635" s="5">
        <f ca="1">VLOOKUP(CONCATENATE($F3635," ",$G3635),AllocFactorMatrix,(J$4+1),FALSE)*$E3638</f>
        <v>77628.435129937978</v>
      </c>
      <c r="K3635" s="5">
        <f ca="1">VLOOKUP(CONCATENATE($F3635," ",$G3635),AllocFactorMatrix,(K$4+1),FALSE)*$E3638</f>
        <v>234237.33946142325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234237.33946142325</v>
      </c>
      <c r="O3635" s="5">
        <f ca="1">VLOOKUP(CONCATENATE($F3635," ",$G3635),AllocFactorMatrix,(O$4+1),FALSE)*$E3638</f>
        <v>149256.94441230121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149256.94441230121</v>
      </c>
      <c r="T3635" s="5">
        <f ca="1">VLOOKUP(CONCATENATE($F3635," ",$G3635),AllocFactorMatrix,(T$4+1),FALSE)*$E3638</f>
        <v>4035.5946557784541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4035.5946557784541</v>
      </c>
      <c r="Y3635" s="5">
        <f ca="1">VLOOKUP(CONCATENATE($F3635," ",$G3635),AllocFactorMatrix,(Y$4+1),FALSE)*$E3638</f>
        <v>55052.542267920748</v>
      </c>
      <c r="Z3635" s="5">
        <f ca="1">VLOOKUP(CONCATENATE($F3635," ",$G3635),AllocFactorMatrix,(Z$4+1),FALSE)*$E3638</f>
        <v>0</v>
      </c>
      <c r="AA3635" s="5">
        <f t="shared" ca="1" si="1896"/>
        <v>55052.542267920748</v>
      </c>
      <c r="AB3635" s="5">
        <f ca="1">VLOOKUP(CONCATENATE($F3635," ",$G3635),AllocFactorMatrix,(AB$4+1),FALSE)*$E3638</f>
        <v>571.28200208841986</v>
      </c>
      <c r="AC3635" s="5">
        <f ca="1">VLOOKUP(CONCATENATE($F3635," ",$G3635),AllocFactorMatrix,(AC$4+1),FALSE)*$E3638</f>
        <v>19397.221209371433</v>
      </c>
      <c r="AD3635" s="5">
        <f ca="1">VLOOKUP(CONCATENATE($F3635," ",$G3635),AllocFactorMatrix,(AD$4+1),FALSE)*$E3638</f>
        <v>3155.2344423037343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66193.051168542181</v>
      </c>
      <c r="I3636" s="5">
        <f ca="1">VLOOKUP(CONCATENATE($F3636," ",$G3636),AllocFactorMatrix,(I$4+1),FALSE)*$E3638</f>
        <v>24837.425884944867</v>
      </c>
      <c r="J3636" s="5">
        <f ca="1">VLOOKUP(CONCATENATE($F3636," ",$G3636),AllocFactorMatrix,(J$4+1),FALSE)*$E3638</f>
        <v>1609.6256916921232</v>
      </c>
      <c r="K3636" s="5">
        <f ca="1">VLOOKUP(CONCATENATE($F3636," ",$G3636),AllocFactorMatrix,(K$4+1),FALSE)*$E3638</f>
        <v>5400.468685057499</v>
      </c>
      <c r="L3636" s="5">
        <f ca="1">VLOOKUP(CONCATENATE($F3636," ",$G3636),AllocFactorMatrix,(L$4+1),FALSE)*$E3638</f>
        <v>171.63915513555611</v>
      </c>
      <c r="M3636" s="5">
        <f ca="1">VLOOKUP(CONCATENATE($F3636," ",$G3636),AllocFactorMatrix,(M$4+1),FALSE)*$E3638</f>
        <v>15.823123605736038</v>
      </c>
      <c r="N3636" s="5">
        <f t="shared" ca="1" si="1895"/>
        <v>5587.9309637987917</v>
      </c>
      <c r="O3636" s="5">
        <f ca="1">VLOOKUP(CONCATENATE($F3636," ",$G3636),AllocFactorMatrix,(O$4+1),FALSE)*$E3638</f>
        <v>4923.6826543042198</v>
      </c>
      <c r="P3636" s="5">
        <f ca="1">VLOOKUP(CONCATENATE($F3636," ",$G3636),AllocFactorMatrix,(P$4+1),FALSE)*$E3638</f>
        <v>912.7560242517585</v>
      </c>
      <c r="Q3636" s="5">
        <f ca="1">VLOOKUP(CONCATENATE($F3636," ",$G3636),AllocFactorMatrix,(Q$4+1),FALSE)*$E3638</f>
        <v>414.73297458354426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6270.3879480961605</v>
      </c>
      <c r="T3636" s="5">
        <f ca="1">VLOOKUP(CONCATENATE($F3636," ",$G3636),AllocFactorMatrix,(T$4+1),FALSE)*$E3638</f>
        <v>188.68484967289479</v>
      </c>
      <c r="U3636" s="5">
        <f ca="1">VLOOKUP(CONCATENATE($F3636," ",$G3636),AllocFactorMatrix,(U$4+1),FALSE)*$E3638</f>
        <v>3313.0232953294712</v>
      </c>
      <c r="V3636" s="5">
        <f ca="1">VLOOKUP(CONCATENATE($F3636," ",$G3636),AllocFactorMatrix,(V$4+1),FALSE)*$E3638</f>
        <v>18809.970773630666</v>
      </c>
      <c r="W3636" s="5">
        <f ca="1">VLOOKUP(CONCATENATE($F3636," ",$G3636),AllocFactorMatrix,(W$4+1),FALSE)*$E3638</f>
        <v>3568.6916967795205</v>
      </c>
      <c r="X3636" s="5">
        <f t="shared" ca="1" si="1898"/>
        <v>25880.370615412554</v>
      </c>
      <c r="Y3636" s="5">
        <f ca="1">VLOOKUP(CONCATENATE($F3636," ",$G3636),AllocFactorMatrix,(Y$4+1),FALSE)*$E3638</f>
        <v>1333.9740479293389</v>
      </c>
      <c r="Z3636" s="5">
        <f ca="1">VLOOKUP(CONCATENATE($F3636," ",$G3636),AllocFactorMatrix,(Z$4+1),FALSE)*$E3638</f>
        <v>21.714970939586031</v>
      </c>
      <c r="AA3636" s="5">
        <f t="shared" ca="1" si="1896"/>
        <v>1355.6890188689249</v>
      </c>
      <c r="AB3636" s="5">
        <f ca="1">VLOOKUP(CONCATENATE($F3636," ",$G3636),AllocFactorMatrix,(AB$4+1),FALSE)*$E3638</f>
        <v>24.221303322478896</v>
      </c>
      <c r="AC3636" s="5">
        <f ca="1">VLOOKUP(CONCATENATE($F3636," ",$G3636),AllocFactorMatrix,(AC$4+1),FALSE)*$E3638</f>
        <v>523.75325005527714</v>
      </c>
      <c r="AD3636" s="5">
        <f ca="1">VLOOKUP(CONCATENATE($F3636," ",$G3636),AllocFactorMatrix,(AD$4+1),FALSE)*$E3638</f>
        <v>103.64649235100883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1036683.1609148602</v>
      </c>
      <c r="I3637" s="5">
        <f ca="1">VLOOKUP(CONCATENATE($F3637," ",$G3637),AllocFactorMatrix,(I$4+1),FALSE)*$E3638</f>
        <v>484793.11867887684</v>
      </c>
      <c r="J3637" s="5">
        <f ca="1">VLOOKUP(CONCATENATE($F3637," ",$G3637),AllocFactorMatrix,(J$4+1),FALSE)*$E3638</f>
        <v>127007.77035813971</v>
      </c>
      <c r="K3637" s="5">
        <f ca="1">VLOOKUP(CONCATENATE($F3637," ",$G3637),AllocFactorMatrix,(K$4+1),FALSE)*$E3638</f>
        <v>36053.865553782736</v>
      </c>
      <c r="L3637" s="5">
        <f ca="1">VLOOKUP(CONCATENATE($F3637," ",$G3637),AllocFactorMatrix,(L$4+1),FALSE)*$E3638</f>
        <v>11637.988448048636</v>
      </c>
      <c r="M3637" s="5">
        <f ca="1">VLOOKUP(CONCATENATE($F3637," ",$G3637),AllocFactorMatrix,(M$4+1),FALSE)*$E3638</f>
        <v>1889.0798986487719</v>
      </c>
      <c r="N3637" s="5">
        <f t="shared" ca="1" si="1895"/>
        <v>49580.933900480144</v>
      </c>
      <c r="O3637" s="5">
        <f ca="1">VLOOKUP(CONCATENATE($F3637," ",$G3637),AllocFactorMatrix,(O$4+1),FALSE)*$E3638</f>
        <v>10231.561874729276</v>
      </c>
      <c r="P3637" s="5">
        <f ca="1">VLOOKUP(CONCATENATE($F3637," ",$G3637),AllocFactorMatrix,(P$4+1),FALSE)*$E3638</f>
        <v>3029.6925666643447</v>
      </c>
      <c r="Q3637" s="5">
        <f ca="1">VLOOKUP(CONCATENATE($F3637," ",$G3637),AllocFactorMatrix,(Q$4+1),FALSE)*$E3638</f>
        <v>6581.2101542968594</v>
      </c>
      <c r="R3637" s="5">
        <f ca="1">VLOOKUP(CONCATENATE($F3637," ",$G3637),AllocFactorMatrix,(R$4+1),FALSE)*$E3638</f>
        <v>1156.476200007073</v>
      </c>
      <c r="S3637" s="5">
        <f t="shared" ca="1" si="1897"/>
        <v>20998.940795697552</v>
      </c>
      <c r="T3637" s="5">
        <f ca="1">VLOOKUP(CONCATENATE($F3637," ",$G3637),AllocFactorMatrix,(T$4+1),FALSE)*$E3638</f>
        <v>70.42035499171071</v>
      </c>
      <c r="U3637" s="5">
        <f ca="1">VLOOKUP(CONCATENATE($F3637," ",$G3637),AllocFactorMatrix,(U$4+1),FALSE)*$E3638</f>
        <v>1797.4531708068378</v>
      </c>
      <c r="V3637" s="5">
        <f ca="1">VLOOKUP(CONCATENATE($F3637," ",$G3637),AllocFactorMatrix,(V$4+1),FALSE)*$E3638</f>
        <v>9678.3709486019852</v>
      </c>
      <c r="W3637" s="5">
        <f ca="1">VLOOKUP(CONCATENATE($F3637," ",$G3637),AllocFactorMatrix,(W$4+1),FALSE)*$E3638</f>
        <v>1734.7334694835943</v>
      </c>
      <c r="X3637" s="5">
        <f t="shared" ca="1" si="1898"/>
        <v>13280.977943884127</v>
      </c>
      <c r="Y3637" s="5">
        <f ca="1">VLOOKUP(CONCATENATE($F3637," ",$G3637),AllocFactorMatrix,(Y$4+1),FALSE)*$E3638</f>
        <v>2832.3556835981944</v>
      </c>
      <c r="Z3637" s="5">
        <f ca="1">VLOOKUP(CONCATENATE($F3637," ",$G3637),AllocFactorMatrix,(Z$4+1),FALSE)*$E3638</f>
        <v>51.34462032540921</v>
      </c>
      <c r="AA3637" s="5">
        <f t="shared" ca="1" si="1896"/>
        <v>2883.7003039236038</v>
      </c>
      <c r="AB3637" s="5">
        <f ca="1">VLOOKUP(CONCATENATE($F3637," ",$G3637),AllocFactorMatrix,(AB$4+1),FALSE)*$E3638</f>
        <v>53.167913627157908</v>
      </c>
      <c r="AC3637" s="5">
        <f ca="1">VLOOKUP(CONCATENATE($F3637," ",$G3637),AllocFactorMatrix,(AC$4+1),FALSE)*$E3638</f>
        <v>301202.63325620221</v>
      </c>
      <c r="AD3637" s="5">
        <f ca="1">VLOOKUP(CONCATENATE($F3637," ",$G3637),AllocFactorMatrix,(AD$4+1),FALSE)*$E3638</f>
        <v>36881.917764029109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20339527.000000004</v>
      </c>
      <c r="I3638" s="5">
        <f ca="1">VLOOKUP(CONCATENATE($F3638," ",$G3638),AllocFactorMatrix,(I$4+1),FALSE)*$E3638</f>
        <v>11265025.548261503</v>
      </c>
      <c r="J3638" s="5">
        <f ca="1">VLOOKUP(CONCATENATE($F3638," ",$G3638),AllocFactorMatrix,(J$4+1),FALSE)*$E3638</f>
        <v>651382.28966549027</v>
      </c>
      <c r="K3638" s="5">
        <f ca="1">VLOOKUP(CONCATENATE($F3638," ",$G3638),AllocFactorMatrix,(K$4+1),FALSE)*$E3638</f>
        <v>1901462.0479795597</v>
      </c>
      <c r="L3638" s="5">
        <f ca="1">VLOOKUP(CONCATENATE($F3638," ",$G3638),AllocFactorMatrix,(L$4+1),FALSE)*$E3638</f>
        <v>62663.835531514778</v>
      </c>
      <c r="M3638" s="5">
        <f ca="1">VLOOKUP(CONCATENATE($F3638," ",$G3638),AllocFactorMatrix,(M$4+1),FALSE)*$E3638</f>
        <v>5360.4864632351346</v>
      </c>
      <c r="N3638" s="5">
        <f t="shared" ca="1" si="1895"/>
        <v>1969486.3699743098</v>
      </c>
      <c r="O3638" s="5">
        <f ca="1">VLOOKUP(CONCATENATE($F3638," ",$G3638),AllocFactorMatrix,(O$4+1),FALSE)*$E3638</f>
        <v>1394943.3405856111</v>
      </c>
      <c r="P3638" s="5">
        <f ca="1">VLOOKUP(CONCATENATE($F3638," ",$G3638),AllocFactorMatrix,(P$4+1),FALSE)*$E3638</f>
        <v>233172.52329041122</v>
      </c>
      <c r="Q3638" s="5">
        <f ca="1">VLOOKUP(CONCATENATE($F3638," ",$G3638),AllocFactorMatrix,(Q$4+1),FALSE)*$E3638</f>
        <v>81936.42620413292</v>
      </c>
      <c r="R3638" s="5">
        <f ca="1">VLOOKUP(CONCATENATE($F3638," ",$G3638),AllocFactorMatrix,(R$4+1),FALSE)*$E3638</f>
        <v>4252.6831161161526</v>
      </c>
      <c r="S3638" s="5">
        <f t="shared" ca="1" si="1897"/>
        <v>1714304.9731962713</v>
      </c>
      <c r="T3638" s="5">
        <f ca="1">VLOOKUP(CONCATENATE($F3638," ",$G3638),AllocFactorMatrix,(T$4+1),FALSE)*$E3638</f>
        <v>47536.77875193231</v>
      </c>
      <c r="U3638" s="5">
        <f ca="1">VLOOKUP(CONCATENATE($F3638," ",$G3638),AllocFactorMatrix,(U$4+1),FALSE)*$E3638</f>
        <v>709737.48464994307</v>
      </c>
      <c r="V3638" s="5">
        <f ca="1">VLOOKUP(CONCATENATE($F3638," ",$G3638),AllocFactorMatrix,(V$4+1),FALSE)*$E3638</f>
        <v>2718333.7240462792</v>
      </c>
      <c r="W3638" s="5">
        <f ca="1">VLOOKUP(CONCATENATE($F3638," ",$G3638),AllocFactorMatrix,(W$4+1),FALSE)*$E3638</f>
        <v>448683.29843910126</v>
      </c>
      <c r="X3638" s="5">
        <f t="shared" ca="1" si="1898"/>
        <v>3924291.2858872558</v>
      </c>
      <c r="Y3638" s="5">
        <f ca="1">VLOOKUP(CONCATENATE($F3638," ",$G3638),AllocFactorMatrix,(Y$4+1),FALSE)*$E3638</f>
        <v>434758.93878812733</v>
      </c>
      <c r="Z3638" s="5">
        <f ca="1">VLOOKUP(CONCATENATE($F3638," ",$G3638),AllocFactorMatrix,(Z$4+1),FALSE)*$E3638</f>
        <v>6354.6890913404241</v>
      </c>
      <c r="AA3638" s="5">
        <f t="shared" ca="1" si="1896"/>
        <v>441113.62787946773</v>
      </c>
      <c r="AB3638" s="5">
        <f ca="1">VLOOKUP(CONCATENATE($F3638," ",$G3638),AllocFactorMatrix,(AB$4+1),FALSE)*$E3638</f>
        <v>5587.0302779284712</v>
      </c>
      <c r="AC3638" s="5">
        <f ca="1">VLOOKUP(CONCATENATE($F3638," ",$G3638),AllocFactorMatrix,(AC$4+1),FALSE)*$E3638</f>
        <v>326941.0270633488</v>
      </c>
      <c r="AD3638" s="5">
        <f ca="1">VLOOKUP(CONCATENATE($F3638," ",$G3638),AllocFactorMatrix,(AD$4+1),FALSE)*$E3638</f>
        <v>41394.847794427078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-20088.454083535995</v>
      </c>
      <c r="I3639" s="5">
        <f ca="1">VLOOKUP(CONCATENATE($F3639," ",$G3639),AllocFactorMatrix,(I$4+1),FALSE)*$E3646</f>
        <v>-9895.2307861242898</v>
      </c>
      <c r="J3639" s="5">
        <f ca="1">VLOOKUP(CONCATENATE($F3639," ",$G3639),AllocFactorMatrix,(J$4+1),FALSE)*$E3646</f>
        <v>-489.15661563405286</v>
      </c>
      <c r="K3639" s="5">
        <f ca="1">VLOOKUP(CONCATENATE($F3639," ",$G3639),AllocFactorMatrix,(K$4+1),FALSE)*$E3646</f>
        <v>-1791.7526491177719</v>
      </c>
      <c r="L3639" s="5">
        <f ca="1">VLOOKUP(CONCATENATE($F3639," ",$G3639),AllocFactorMatrix,(L$4+1),FALSE)*$E3646</f>
        <v>-56.398011959673639</v>
      </c>
      <c r="M3639" s="5">
        <f ca="1">VLOOKUP(CONCATENATE($F3639," ",$G3639),AllocFactorMatrix,(M$4+1),FALSE)*$E3646</f>
        <v>-5.2888250973924693</v>
      </c>
      <c r="N3639" s="5">
        <f t="shared" ref="N3639:N3646" ca="1" si="1900">SUBTOTAL(9,K3639:M3639)</f>
        <v>-1853.4394861748378</v>
      </c>
      <c r="O3639" s="5">
        <f ca="1">VLOOKUP(CONCATENATE($F3639," ",$G3639),AllocFactorMatrix,(O$4+1),FALSE)*$E3646</f>
        <v>-1362.0107397386982</v>
      </c>
      <c r="P3639" s="5">
        <f ca="1">VLOOKUP(CONCATENATE($F3639," ",$G3639),AllocFactorMatrix,(P$4+1),FALSE)*$E3646</f>
        <v>-253.78228156360342</v>
      </c>
      <c r="Q3639" s="5">
        <f ca="1">VLOOKUP(CONCATENATE($F3639," ",$G3639),AllocFactorMatrix,(Q$4+1),FALSE)*$E3646</f>
        <v>-114.67948761238783</v>
      </c>
      <c r="R3639" s="5">
        <f ca="1">VLOOKUP(CONCATENATE($F3639," ",$G3639),AllocFactorMatrix,(R$4+1),FALSE)*$E3646</f>
        <v>-5.1570083681685723</v>
      </c>
      <c r="S3639" s="5">
        <f ca="1">SUBTOTAL(9,O3639:R3639)</f>
        <v>-1735.6295172828582</v>
      </c>
      <c r="T3639" s="5">
        <f ca="1">VLOOKUP(CONCATENATE($F3639," ",$G3639),AllocFactorMatrix,(T$4+1),FALSE)*$E3646</f>
        <v>-47.578523709983543</v>
      </c>
      <c r="U3639" s="5">
        <f ca="1">VLOOKUP(CONCATENATE($F3639," ",$G3639),AllocFactorMatrix,(U$4+1),FALSE)*$E3646</f>
        <v>-778.61443399732661</v>
      </c>
      <c r="V3639" s="5">
        <f ca="1">VLOOKUP(CONCATENATE($F3639," ",$G3639),AllocFactorMatrix,(V$4+1),FALSE)*$E3646</f>
        <v>-4114.9991615300478</v>
      </c>
      <c r="W3639" s="5">
        <f ca="1">VLOOKUP(CONCATENATE($F3639," ",$G3639),AllocFactorMatrix,(W$4+1),FALSE)*$E3646</f>
        <v>-743.10064549015999</v>
      </c>
      <c r="X3639" s="5">
        <f ca="1">SUBTOTAL(9,T3639:W3639)</f>
        <v>-5684.2927647275174</v>
      </c>
      <c r="Y3639" s="5">
        <f ca="1">VLOOKUP(CONCATENATE($F3639," ",$G3639),AllocFactorMatrix,(Y$4+1),FALSE)*$E3646</f>
        <v>-418.27133693440447</v>
      </c>
      <c r="Z3639" s="5">
        <f ca="1">VLOOKUP(CONCATENATE($F3639," ",$G3639),AllocFactorMatrix,(Z$4+1),FALSE)*$E3646</f>
        <v>-7.0058850112581181</v>
      </c>
      <c r="AA3639" s="5">
        <f t="shared" ref="AA3639:AA3646" ca="1" si="1901">SUBTOTAL(9,Y3639:Z3639)</f>
        <v>-425.27722194566257</v>
      </c>
      <c r="AB3639" s="5">
        <f ca="1">VLOOKUP(CONCATENATE($F3639," ",$G3639),AllocFactorMatrix,(AB$4+1),FALSE)*$E3646</f>
        <v>-5.4276916467733267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-467.39407740352902</v>
      </c>
      <c r="K3640" s="5">
        <f ca="1">VLOOKUP(CONCATENATE($F3640," ",$G3640),AllocFactorMatrix,(K$4+1),FALSE)*$E3646</f>
        <v>-1712.0377188075186</v>
      </c>
      <c r="L3640" s="5">
        <f ca="1">VLOOKUP(CONCATENATE($F3640," ",$G3640),AllocFactorMatrix,(L$4+1),FALSE)*$E3646</f>
        <v>-53.888868973215182</v>
      </c>
      <c r="M3640" s="5">
        <f ca="1">VLOOKUP(CONCATENATE($F3640," ",$G3640),AllocFactorMatrix,(M$4+1),FALSE)*$E3646</f>
        <v>-5.053525696959408</v>
      </c>
      <c r="N3640" s="5">
        <f t="shared" ca="1" si="1900"/>
        <v>-1770.9801134776933</v>
      </c>
      <c r="O3640" s="5">
        <f ca="1">VLOOKUP(CONCATENATE($F3640," ",$G3640),AllocFactorMatrix,(O$4+1),FALSE)*$E3646</f>
        <v>-1301.4149921875246</v>
      </c>
      <c r="P3640" s="5">
        <f ca="1">VLOOKUP(CONCATENATE($F3640," ",$G3640),AllocFactorMatrix,(P$4+1),FALSE)*$E3646</f>
        <v>-242.49152840145189</v>
      </c>
      <c r="Q3640" s="5">
        <f ca="1">VLOOKUP(CONCATENATE($F3640," ",$G3640),AllocFactorMatrix,(Q$4+1),FALSE)*$E3646</f>
        <v>-109.5774064922409</v>
      </c>
      <c r="R3640" s="5">
        <f ca="1">VLOOKUP(CONCATENATE($F3640," ",$G3640),AllocFactorMatrix,(R$4+1),FALSE)*$E3646</f>
        <v>-4.9275734833476328</v>
      </c>
      <c r="S3640" s="5">
        <f t="shared" ref="S3640:S3646" ca="1" si="1902">SUBTOTAL(9,O3640:R3640)</f>
        <v>-1658.4115005645651</v>
      </c>
      <c r="T3640" s="5">
        <f ca="1">VLOOKUP(CONCATENATE($F3640," ",$G3640),AllocFactorMatrix,(T$4+1),FALSE)*$E3646</f>
        <v>-45.461759041783637</v>
      </c>
      <c r="U3640" s="5">
        <f ca="1">VLOOKUP(CONCATENATE($F3640," ",$G3640),AllocFactorMatrix,(U$4+1),FALSE)*$E3646</f>
        <v>-743.97394086050019</v>
      </c>
      <c r="V3640" s="5">
        <f ca="1">VLOOKUP(CONCATENATE($F3640," ",$G3640),AllocFactorMatrix,(V$4+1),FALSE)*$E3646</f>
        <v>-3931.9231819579591</v>
      </c>
      <c r="W3640" s="5">
        <f ca="1">VLOOKUP(CONCATENATE($F3640," ",$G3640),AllocFactorMatrix,(W$4+1),FALSE)*$E3646</f>
        <v>-710.04015792904499</v>
      </c>
      <c r="X3640" s="5">
        <f t="shared" ref="X3640:X3646" ca="1" si="1903">SUBTOTAL(9,T3640:W3640)</f>
        <v>-5431.3990397892876</v>
      </c>
      <c r="Y3640" s="5">
        <f ca="1">VLOOKUP(CONCATENATE($F3640," ",$G3640),AllocFactorMatrix,(Y$4+1),FALSE)*$E3646</f>
        <v>-399.6624790148029</v>
      </c>
      <c r="Z3640" s="5">
        <f ca="1">VLOOKUP(CONCATENATE($F3640," ",$G3640),AllocFactorMatrix,(Z$4+1),FALSE)*$E3646</f>
        <v>-6.6941937542595165</v>
      </c>
      <c r="AA3640" s="5">
        <f t="shared" ca="1" si="1901"/>
        <v>-406.35667276906241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-2052.8796329459287</v>
      </c>
      <c r="J3641" s="5">
        <f ca="1">VLOOKUP(CONCATENATE($F3641," ",$G3641),AllocFactorMatrix,(J$4+1),FALSE)*$E3646</f>
        <v>-99.074656571363448</v>
      </c>
      <c r="K3641" s="5">
        <f ca="1">VLOOKUP(CONCATENATE($F3641," ",$G3641),AllocFactorMatrix,(K$4+1),FALSE)*$E3646</f>
        <v>-360.42875631332078</v>
      </c>
      <c r="L3641" s="5">
        <f ca="1">VLOOKUP(CONCATENATE($F3641," ",$G3641),AllocFactorMatrix,(L$4+1),FALSE)*$E3646</f>
        <v>-11.133305163027451</v>
      </c>
      <c r="M3641" s="5">
        <f ca="1">VLOOKUP(CONCATENATE($F3641," ",$G3641),AllocFactorMatrix,(M$4+1),FALSE)*$E3646</f>
        <v>-1.3865942776745477</v>
      </c>
      <c r="N3641" s="5">
        <f t="shared" ca="1" si="1900"/>
        <v>-372.94865575402275</v>
      </c>
      <c r="O3641" s="5">
        <f ca="1">VLOOKUP(CONCATENATE($F3641," ",$G3641),AllocFactorMatrix,(O$4+1),FALSE)*$E3646</f>
        <v>-272.30955882951645</v>
      </c>
      <c r="P3641" s="5">
        <f ca="1">VLOOKUP(CONCATENATE($F3641," ",$G3641),AllocFactorMatrix,(P$4+1),FALSE)*$E3646</f>
        <v>-50.622029376547658</v>
      </c>
      <c r="Q3641" s="5">
        <f ca="1">VLOOKUP(CONCATENATE($F3641," ",$G3641),AllocFactorMatrix,(Q$4+1),FALSE)*$E3646</f>
        <v>-30.120710660053096</v>
      </c>
      <c r="R3641" s="5">
        <f ca="1">VLOOKUP(CONCATENATE($F3641," ",$G3641),AllocFactorMatrix,(R$4+1),FALSE)*$E3646</f>
        <v>0</v>
      </c>
      <c r="S3641" s="5">
        <f t="shared" ca="1" si="1902"/>
        <v>-353.05229886611721</v>
      </c>
      <c r="T3641" s="5">
        <f ca="1">VLOOKUP(CONCATENATE($F3641," ",$G3641),AllocFactorMatrix,(T$4+1),FALSE)*$E3646</f>
        <v>-9.5085822243738587</v>
      </c>
      <c r="U3641" s="5">
        <f ca="1">VLOOKUP(CONCATENATE($F3641," ",$G3641),AllocFactorMatrix,(U$4+1),FALSE)*$E3646</f>
        <v>-155.66091988725108</v>
      </c>
      <c r="V3641" s="5">
        <f ca="1">VLOOKUP(CONCATENATE($F3641," ",$G3641),AllocFactorMatrix,(V$4+1),FALSE)*$E3646</f>
        <v>-1084.440300942995</v>
      </c>
      <c r="W3641" s="5">
        <f ca="1">VLOOKUP(CONCATENATE($F3641," ",$G3641),AllocFactorMatrix,(W$4+1),FALSE)*$E3646</f>
        <v>0</v>
      </c>
      <c r="X3641" s="5">
        <f t="shared" ca="1" si="1903"/>
        <v>-1249.60980305462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-1.0944267697140859</v>
      </c>
      <c r="AC3641" s="5">
        <f ca="1">VLOOKUP(CONCATENATE($F3641," ",$G3641),AllocFactorMatrix,(AC$4+1),FALSE)*$E3646</f>
        <v>-3.7212849821267371</v>
      </c>
      <c r="AD3641" s="5">
        <f ca="1">VLOOKUP(CONCATENATE($F3641," ",$G3641),AllocFactorMatrix,(AD$4+1),FALSE)*$E3646</f>
        <v>-0.80218973188996956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-404.36378242545447</v>
      </c>
      <c r="K3642" s="5">
        <f ca="1">VLOOKUP(CONCATENATE($F3642," ",$G3642),AllocFactorMatrix,(K$4+1),FALSE)*$E3646</f>
        <v>-1468.2697111513767</v>
      </c>
      <c r="L3642" s="5">
        <f ca="1">VLOOKUP(CONCATENATE($F3642," ",$G3642),AllocFactorMatrix,(L$4+1),FALSE)*$E3646</f>
        <v>-45.377174118453169</v>
      </c>
      <c r="M3642" s="5">
        <f ca="1">VLOOKUP(CONCATENATE($F3642," ",$G3642),AllocFactorMatrix,(M$4+1),FALSE)*$E3646</f>
        <v>0</v>
      </c>
      <c r="N3642" s="5">
        <f t="shared" ca="1" si="1900"/>
        <v>-1513.6468852698299</v>
      </c>
      <c r="O3642" s="5">
        <f ca="1">VLOOKUP(CONCATENATE($F3642," ",$G3642),AllocFactorMatrix,(O$4+1),FALSE)*$E3646</f>
        <v>-1100.9456517612139</v>
      </c>
      <c r="P3642" s="5">
        <f ca="1">VLOOKUP(CONCATENATE($F3642," ",$G3642),AllocFactorMatrix,(P$4+1),FALSE)*$E3646</f>
        <v>-205.05120172758188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-1305.9968534887958</v>
      </c>
      <c r="T3642" s="5">
        <f ca="1">VLOOKUP(CONCATENATE($F3642," ",$G3642),AllocFactorMatrix,(T$4+1),FALSE)*$E3646</f>
        <v>-39.248034024055961</v>
      </c>
      <c r="U3642" s="5">
        <f ca="1">VLOOKUP(CONCATENATE($F3642," ",$G3642),AllocFactorMatrix,(U$4+1),FALSE)*$E3646</f>
        <v>-632.98197654722583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-672.23001057128181</v>
      </c>
      <c r="Y3642" s="5">
        <f ca="1">VLOOKUP(CONCATENATE($F3642," ",$G3642),AllocFactorMatrix,(Y$4+1),FALSE)*$E3646</f>
        <v>-331.98570864055091</v>
      </c>
      <c r="Z3642" s="5">
        <f ca="1">VLOOKUP(CONCATENATE($F3642," ",$G3642),AllocFactorMatrix,(Z$4+1),FALSE)*$E3646</f>
        <v>-5.5388211824006159</v>
      </c>
      <c r="AA3642" s="5">
        <f t="shared" ca="1" si="1901"/>
        <v>-337.52452982295154</v>
      </c>
      <c r="AB3642" s="5">
        <f ca="1">VLOOKUP(CONCATENATE($F3642," ",$G3642),AllocFactorMatrix,(AB$4+1),FALSE)*$E3646</f>
        <v>-4.4873732304977141</v>
      </c>
      <c r="AC3642" s="5">
        <f ca="1">VLOOKUP(CONCATENATE($F3642," ",$G3642),AllocFactorMatrix,(AC$4+1),FALSE)*$E3646</f>
        <v>-15.373117258835391</v>
      </c>
      <c r="AD3642" s="5">
        <f ca="1">VLOOKUP(CONCATENATE($F3642," ",$G3642),AllocFactorMatrix,(AD$4+1),FALSE)*$E3646</f>
        <v>-3.3139511946570464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-6452.302077713005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-232.58565088755267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-447.19468462187569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-447.19468462187569</v>
      </c>
      <c r="T3643" s="5">
        <f ca="1">VLOOKUP(CONCATENATE($F3643," ",$G3643),AllocFactorMatrix,(T$4+1),FALSE)*$E3646</f>
        <v>-12.091206117467832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-12.091206117467832</v>
      </c>
      <c r="Y3643" s="5">
        <f ca="1">VLOOKUP(CONCATENATE($F3643," ",$G3643),AllocFactorMatrix,(Y$4+1),FALSE)*$E3646</f>
        <v>-164.94511779048767</v>
      </c>
      <c r="Z3643" s="5">
        <f ca="1">VLOOKUP(CONCATENATE($F3643," ",$G3643),AllocFactorMatrix,(Z$4+1),FALSE)*$E3646</f>
        <v>0</v>
      </c>
      <c r="AA3643" s="5">
        <f t="shared" ca="1" si="1901"/>
        <v>-164.94511779048767</v>
      </c>
      <c r="AB3643" s="5">
        <f ca="1">VLOOKUP(CONCATENATE($F3643," ",$G3643),AllocFactorMatrix,(AB$4+1),FALSE)*$E3646</f>
        <v>-1.7116407933983495</v>
      </c>
      <c r="AC3643" s="5">
        <f ca="1">VLOOKUP(CONCATENATE($F3643," ",$G3643),AllocFactorMatrix,(AC$4+1),FALSE)*$E3646</f>
        <v>-58.11678816969475</v>
      </c>
      <c r="AD3643" s="5">
        <f ca="1">VLOOKUP(CONCATENATE($F3643," ",$G3643),AllocFactorMatrix,(AD$4+1),FALSE)*$E3646</f>
        <v>-9.4535237666155005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-945.03771264998284</v>
      </c>
      <c r="I3644" s="5">
        <f ca="1">VLOOKUP(CONCATENATE($F3644," ",$G3644),AllocFactorMatrix,(I$4+1),FALSE)*$E3646</f>
        <v>-354.60374966937371</v>
      </c>
      <c r="J3644" s="5">
        <f ca="1">VLOOKUP(CONCATENATE($F3644," ",$G3644),AllocFactorMatrix,(J$4+1),FALSE)*$E3646</f>
        <v>-22.98061435521635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</v>
      </c>
      <c r="M3644" s="5">
        <f ca="1">VLOOKUP(CONCATENATE($F3644," ",$G3644),AllocFactorMatrix,(M$4+1),FALSE)*$E3646</f>
        <v>-0.22590662124439528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-70.295381634400272</v>
      </c>
      <c r="P3644" s="5">
        <f ca="1">VLOOKUP(CONCATENATE($F3644," ",$G3644),AllocFactorMatrix,(P$4+1),FALSE)*$E3646</f>
        <v>-13.031411154775626</v>
      </c>
      <c r="Q3644" s="5">
        <f ca="1">VLOOKUP(CONCATENATE($F3644," ",$G3644),AllocFactorMatrix,(Q$4+1),FALSE)*$E3646</f>
        <v>-5.9211396776829996</v>
      </c>
      <c r="R3644" s="5">
        <f ca="1">VLOOKUP(CONCATENATE($F3644," ",$G3644),AllocFactorMatrix,(R$4+1),FALSE)*$E3646</f>
        <v>-0.27435090407283136</v>
      </c>
      <c r="S3644" s="5">
        <f t="shared" ca="1" si="1902"/>
        <v>-89.522283370931731</v>
      </c>
      <c r="T3644" s="5">
        <f ca="1">VLOOKUP(CONCATENATE($F3644," ",$G3644),AllocFactorMatrix,(T$4+1),FALSE)*$E3646</f>
        <v>-2.6938522337118229</v>
      </c>
      <c r="U3644" s="5">
        <f ca="1">VLOOKUP(CONCATENATE($F3644," ",$G3644),AllocFactorMatrix,(U$4+1),FALSE)*$E3646</f>
        <v>-47.300009618868089</v>
      </c>
      <c r="V3644" s="5">
        <f ca="1">VLOOKUP(CONCATENATE($F3644," ",$G3644),AllocFactorMatrix,(V$4+1),FALSE)*$E3646</f>
        <v>-268.5498166516449</v>
      </c>
      <c r="W3644" s="5">
        <f ca="1">VLOOKUP(CONCATENATE($F3644," ",$G3644),AllocFactorMatrix,(W$4+1),FALSE)*$E3646</f>
        <v>-50.950185536700062</v>
      </c>
      <c r="X3644" s="5">
        <f t="shared" ca="1" si="1903"/>
        <v>-369.4938640409249</v>
      </c>
      <c r="Y3644" s="5">
        <f ca="1">VLOOKUP(CONCATENATE($F3644," ",$G3644),AllocFactorMatrix,(Y$4+1),FALSE)*$E3646</f>
        <v>-19.04513783145714</v>
      </c>
      <c r="Z3644" s="5">
        <f ca="1">VLOOKUP(CONCATENATE($F3644," ",$G3644),AllocFactorMatrix,(Z$4+1),FALSE)*$E3646</f>
        <v>-0.31002448300434182</v>
      </c>
      <c r="AA3644" s="5">
        <f t="shared" ca="1" si="1901"/>
        <v>-19.355162314461481</v>
      </c>
      <c r="AB3644" s="5">
        <f ca="1">VLOOKUP(CONCATENATE($F3644," ",$G3644),AllocFactorMatrix,(AB$4+1),FALSE)*$E3646</f>
        <v>-0.34580737230247566</v>
      </c>
      <c r="AC3644" s="5">
        <f ca="1">VLOOKUP(CONCATENATE($F3644," ",$G3644),AllocFactorMatrix,(AC$4+1),FALSE)*$E3646</f>
        <v>-7.4776213618698284</v>
      </c>
      <c r="AD3644" s="5">
        <f ca="1">VLOOKUP(CONCATENATE($F3644," ",$G3644),AllocFactorMatrix,(AD$4+1),FALSE)*$E3646</f>
        <v>-1.4797602214496703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-3385.6343588879395</v>
      </c>
      <c r="I3645" s="5">
        <f ca="1">VLOOKUP(CONCATENATE($F3645," ",$G3645),AllocFactorMatrix,(I$4+1),FALSE)*$E3646</f>
        <v>-1725.7289306485197</v>
      </c>
      <c r="J3645" s="5">
        <f ca="1">VLOOKUP(CONCATENATE($F3645," ",$G3645),AllocFactorMatrix,(J$4+1),FALSE)*$E3646</f>
        <v>-414.64830033472538</v>
      </c>
      <c r="K3645" s="5">
        <f ca="1">VLOOKUP(CONCATENATE($F3645," ",$G3645),AllocFactorMatrix,(K$4+1),FALSE)*$E3646</f>
        <v>-117.9943245494887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</v>
      </c>
      <c r="P3645" s="5">
        <f ca="1">VLOOKUP(CONCATENATE($F3645," ",$G3645),AllocFactorMatrix,(P$4+1),FALSE)*$E3646</f>
        <v>-9.181620687499608</v>
      </c>
      <c r="Q3645" s="5">
        <f ca="1">VLOOKUP(CONCATENATE($F3645," ",$G3645),AllocFactorMatrix,(Q$4+1),FALSE)*$E3646</f>
        <v>-19.691894116177359</v>
      </c>
      <c r="R3645" s="5">
        <f ca="1">VLOOKUP(CONCATENATE($F3645," ",$G3645),AllocFactorMatrix,(R$4+1),FALSE)*$E3646</f>
        <v>-3.4581220607171614</v>
      </c>
      <c r="S3645" s="5">
        <f t="shared" ca="1" si="1902"/>
        <v>-63.841905660494604</v>
      </c>
      <c r="T3645" s="5">
        <f ca="1">VLOOKUP(CONCATENATE($F3645," ",$G3645),AllocFactorMatrix,(T$4+1),FALSE)*$E3646</f>
        <v>-0.21714780948546164</v>
      </c>
      <c r="U3645" s="5">
        <f ca="1">VLOOKUP(CONCATENATE($F3645," ",$G3645),AllocFactorMatrix,(U$4+1),FALSE)*$E3646</f>
        <v>-5.4492615701107585</v>
      </c>
      <c r="V3645" s="5">
        <f ca="1">VLOOKUP(CONCATENATE($F3645," ",$G3645),AllocFactorMatrix,(V$4+1),FALSE)*$E3646</f>
        <v>-28.960466893665622</v>
      </c>
      <c r="W3645" s="5">
        <f ca="1">VLOOKUP(CONCATENATE($F3645," ",$G3645),AllocFactorMatrix,(W$4+1),FALSE)*$E3646</f>
        <v>-5.1874166465998499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-8.710998085599952</v>
      </c>
      <c r="Z3645" s="5">
        <f ca="1">VLOOKUP(CONCATENATE($F3645," ",$G3645),AllocFactorMatrix,(Z$4+1),FALSE)*$E3646</f>
        <v>-0.15554038480734345</v>
      </c>
      <c r="AA3645" s="5">
        <f t="shared" ca="1" si="1901"/>
        <v>-8.8665384704072956</v>
      </c>
      <c r="AB3645" s="5">
        <f ca="1">VLOOKUP(CONCATENATE($F3645," ",$G3645),AllocFactorMatrix,(AB$4+1),FALSE)*$E3646</f>
        <v>-0.17361076004024487</v>
      </c>
      <c r="AC3645" s="5">
        <f ca="1">VLOOKUP(CONCATENATE($F3645," ",$G3645),AllocFactorMatrix,(AC$4+1),FALSE)*$E3646</f>
        <v>-861.50499058446417</v>
      </c>
      <c r="AD3645" s="5">
        <f ca="1">VLOOKUP(CONCATENATE($F3645," ",$G3645),AllocFactorMatrix,(AD$4+1),FALSE)*$E3646</f>
        <v>-112.48164125106661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-67118.000000000015</v>
      </c>
      <c r="I3646" s="5">
        <f ca="1">VLOOKUP(CONCATENATE($F3646," ",$G3646),AllocFactorMatrix,(I$4+1),FALSE)*$E3646</f>
        <v>-36886.239998324876</v>
      </c>
      <c r="J3646" s="5">
        <f ca="1">VLOOKUP(CONCATENATE($F3646," ",$G3646),AllocFactorMatrix,(J$4+1),FALSE)*$E3646</f>
        <v>-2130.2036976118943</v>
      </c>
      <c r="K3646" s="5">
        <f ca="1">VLOOKUP(CONCATENATE($F3646," ",$G3646),AllocFactorMatrix,(K$4+1),FALSE)*$E3646</f>
        <v>-6229.3934481592642</v>
      </c>
      <c r="L3646" s="5">
        <f ca="1">VLOOKUP(CONCATENATE($F3646," ",$G3646),AllocFactorMatrix,(L$4+1),FALSE)*$E3646</f>
        <v>-204.17326750867508</v>
      </c>
      <c r="M3646" s="5">
        <f ca="1">VLOOKUP(CONCATENATE($F3646," ",$G3646),AllocFactorMatrix,(M$4+1),FALSE)*$E3646</f>
        <v>-17.609259083958012</v>
      </c>
      <c r="N3646" s="5">
        <f t="shared" ca="1" si="1900"/>
        <v>-6451.1759747518972</v>
      </c>
      <c r="O3646" s="5">
        <f ca="1">VLOOKUP(CONCATENATE($F3646," ",$G3646),AllocFactorMatrix,(O$4+1),FALSE)*$E3646</f>
        <v>-4585.6812775693306</v>
      </c>
      <c r="P3646" s="5">
        <f ca="1">VLOOKUP(CONCATENATE($F3646," ",$G3646),AllocFactorMatrix,(P$4+1),FALSE)*$E3646</f>
        <v>-774.16007291146013</v>
      </c>
      <c r="Q3646" s="5">
        <f ca="1">VLOOKUP(CONCATENATE($F3646," ",$G3646),AllocFactorMatrix,(Q$4+1),FALSE)*$E3646</f>
        <v>-279.99063855854217</v>
      </c>
      <c r="R3646" s="5">
        <f ca="1">VLOOKUP(CONCATENATE($F3646," ",$G3646),AllocFactorMatrix,(R$4+1),FALSE)*$E3646</f>
        <v>-13.817054816306198</v>
      </c>
      <c r="S3646" s="5">
        <f t="shared" ca="1" si="1902"/>
        <v>-5653.6490438556384</v>
      </c>
      <c r="T3646" s="5">
        <f ca="1">VLOOKUP(CONCATENATE($F3646," ",$G3646),AllocFactorMatrix,(T$4+1),FALSE)*$E3646</f>
        <v>-156.79910516086213</v>
      </c>
      <c r="U3646" s="5">
        <f ca="1">VLOOKUP(CONCATENATE($F3646," ",$G3646),AllocFactorMatrix,(U$4+1),FALSE)*$E3646</f>
        <v>-2363.9805424812826</v>
      </c>
      <c r="V3646" s="5">
        <f ca="1">VLOOKUP(CONCATENATE($F3646," ",$G3646),AllocFactorMatrix,(V$4+1),FALSE)*$E3646</f>
        <v>-9428.872927976312</v>
      </c>
      <c r="W3646" s="5">
        <f ca="1">VLOOKUP(CONCATENATE($F3646," ",$G3646),AllocFactorMatrix,(W$4+1),FALSE)*$E3646</f>
        <v>-1509.2784056025048</v>
      </c>
      <c r="X3646" s="5">
        <f t="shared" ca="1" si="1903"/>
        <v>-13458.930981220961</v>
      </c>
      <c r="Y3646" s="5">
        <f ca="1">VLOOKUP(CONCATENATE($F3646," ",$G3646),AllocFactorMatrix,(Y$4+1),FALSE)*$E3646</f>
        <v>-1424.5779775014544</v>
      </c>
      <c r="Z3646" s="5">
        <f ca="1">VLOOKUP(CONCATENATE($F3646," ",$G3646),AllocFactorMatrix,(Z$4+1),FALSE)*$E3646</f>
        <v>-21.070693553079945</v>
      </c>
      <c r="AA3646" s="5">
        <f t="shared" ca="1" si="1901"/>
        <v>-1445.6486710545344</v>
      </c>
      <c r="AB3646" s="5">
        <f ca="1">VLOOKUP(CONCATENATE($F3646," ",$G3646),AllocFactorMatrix,(AB$4+1),FALSE)*$E3646</f>
        <v>-18.42676465752627</v>
      </c>
      <c r="AC3646" s="5">
        <f ca="1">VLOOKUP(CONCATENATE($F3646," ",$G3646),AllocFactorMatrix,(AC$4+1),FALSE)*$E3646</f>
        <v>-946.19380235699089</v>
      </c>
      <c r="AD3646" s="5">
        <f ca="1">VLOOKUP(CONCATENATE($F3646," ",$G3646),AllocFactorMatrix,(AD$4+1),FALSE)*$E3646</f>
        <v>-127.53106616567879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14313.155928586577</v>
      </c>
      <c r="I3647" s="5">
        <f ca="1">VLOOKUP(CONCATENATE($F3647," ",$G3647),AllocFactorMatrix,(I$4+1),FALSE)*$E3654</f>
        <v>7050.417150179087</v>
      </c>
      <c r="J3647" s="5">
        <f ca="1">VLOOKUP(CONCATENATE($F3647," ",$G3647),AllocFactorMatrix,(J$4+1),FALSE)*$E3654</f>
        <v>348.52731245297986</v>
      </c>
      <c r="K3647" s="5">
        <f ca="1">VLOOKUP(CONCATENATE($F3647," ",$G3647),AllocFactorMatrix,(K$4+1),FALSE)*$E3654</f>
        <v>1276.6355711412996</v>
      </c>
      <c r="L3647" s="5">
        <f ca="1">VLOOKUP(CONCATENATE($F3647," ",$G3647),AllocFactorMatrix,(L$4+1),FALSE)*$E3654</f>
        <v>40.183955215483117</v>
      </c>
      <c r="M3647" s="5">
        <f ca="1">VLOOKUP(CONCATENATE($F3647," ",$G3647),AllocFactorMatrix,(M$4+1),FALSE)*$E3654</f>
        <v>3.7683227381863187</v>
      </c>
      <c r="N3647" s="5">
        <f t="shared" ref="N3647:N3654" ca="1" si="1905">SUBTOTAL(9,K3647:M3647)</f>
        <v>1320.587849094969</v>
      </c>
      <c r="O3647" s="5">
        <f ca="1">VLOOKUP(CONCATENATE($F3647," ",$G3647),AllocFactorMatrix,(O$4+1),FALSE)*$E3654</f>
        <v>970.44162847089854</v>
      </c>
      <c r="P3647" s="5">
        <f ca="1">VLOOKUP(CONCATENATE($F3647," ",$G3647),AllocFactorMatrix,(P$4+1),FALSE)*$E3654</f>
        <v>180.82154818022383</v>
      </c>
      <c r="Q3647" s="5">
        <f ca="1">VLOOKUP(CONCATENATE($F3647," ",$G3647),AllocFactorMatrix,(Q$4+1),FALSE)*$E3654</f>
        <v>81.709890725329217</v>
      </c>
      <c r="R3647" s="5">
        <f ca="1">VLOOKUP(CONCATENATE($F3647," ",$G3647),AllocFactorMatrix,(R$4+1),FALSE)*$E3654</f>
        <v>3.6744024498688521</v>
      </c>
      <c r="S3647" s="5">
        <f ca="1">SUBTOTAL(9,O3647:R3647)</f>
        <v>1236.6474698263205</v>
      </c>
      <c r="T3647" s="5">
        <f ca="1">VLOOKUP(CONCATENATE($F3647," ",$G3647),AllocFactorMatrix,(T$4+1),FALSE)*$E3654</f>
        <v>33.900011712254056</v>
      </c>
      <c r="U3647" s="5">
        <f ca="1">VLOOKUP(CONCATENATE($F3647," ",$G3647),AllocFactorMatrix,(U$4+1),FALSE)*$E3654</f>
        <v>554.76791572456625</v>
      </c>
      <c r="V3647" s="5">
        <f ca="1">VLOOKUP(CONCATENATE($F3647," ",$G3647),AllocFactorMatrix,(V$4+1),FALSE)*$E3654</f>
        <v>2931.964022719621</v>
      </c>
      <c r="W3647" s="5">
        <f ca="1">VLOOKUP(CONCATENATE($F3647," ",$G3647),AllocFactorMatrix,(W$4+1),FALSE)*$E3654</f>
        <v>529.46410735762367</v>
      </c>
      <c r="X3647" s="5">
        <f ca="1">SUBTOTAL(9,T3647:W3647)</f>
        <v>4050.0960575140648</v>
      </c>
      <c r="Y3647" s="5">
        <f ca="1">VLOOKUP(CONCATENATE($F3647," ",$G3647),AllocFactorMatrix,(Y$4+1),FALSE)*$E3654</f>
        <v>298.02108420613251</v>
      </c>
      <c r="Z3647" s="5">
        <f ca="1">VLOOKUP(CONCATENATE($F3647," ",$G3647),AllocFactorMatrix,(Z$4+1),FALSE)*$E3654</f>
        <v>4.9917392431938801</v>
      </c>
      <c r="AA3647" s="5">
        <f t="shared" ref="AA3647:AA3654" ca="1" si="1906">SUBTOTAL(9,Y3647:Z3647)</f>
        <v>303.01282344932639</v>
      </c>
      <c r="AB3647" s="5">
        <f ca="1">VLOOKUP(CONCATENATE($F3647," ",$G3647),AllocFactorMatrix,(AB$4+1),FALSE)*$E3654</f>
        <v>3.8672660698278514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7586.2877782162141</v>
      </c>
      <c r="I3648" s="5">
        <f ca="1">VLOOKUP(CONCATENATE($F3648," ",$G3648),AllocFactorMatrix,(I$4+1),FALSE)*$E3654</f>
        <v>3736.8763202603768</v>
      </c>
      <c r="J3648" s="5">
        <f ca="1">VLOOKUP(CONCATENATE($F3648," ",$G3648),AllocFactorMatrix,(J$4+1),FALSE)*$E3654</f>
        <v>184.72714920654707</v>
      </c>
      <c r="K3648" s="5">
        <f ca="1">VLOOKUP(CONCATENATE($F3648," ",$G3648),AllocFactorMatrix,(K$4+1),FALSE)*$E3654</f>
        <v>676.64496068559936</v>
      </c>
      <c r="L3648" s="5">
        <f ca="1">VLOOKUP(CONCATENATE($F3648," ",$G3648),AllocFactorMatrix,(L$4+1),FALSE)*$E3654</f>
        <v>21.298381003644316</v>
      </c>
      <c r="M3648" s="5">
        <f ca="1">VLOOKUP(CONCATENATE($F3648," ",$G3648),AllocFactorMatrix,(M$4+1),FALSE)*$E3654</f>
        <v>1.9972940192722517</v>
      </c>
      <c r="N3648" s="5">
        <f t="shared" ca="1" si="1905"/>
        <v>699.94063570851586</v>
      </c>
      <c r="O3648" s="5">
        <f ca="1">VLOOKUP(CONCATENATE($F3648," ",$G3648),AllocFactorMatrix,(O$4+1),FALSE)*$E3654</f>
        <v>514.35542952741525</v>
      </c>
      <c r="P3648" s="5">
        <f ca="1">VLOOKUP(CONCATENATE($F3648," ",$G3648),AllocFactorMatrix,(P$4+1),FALSE)*$E3654</f>
        <v>95.839401725376732</v>
      </c>
      <c r="Q3648" s="5">
        <f ca="1">VLOOKUP(CONCATENATE($F3648," ",$G3648),AllocFactorMatrix,(Q$4+1),FALSE)*$E3654</f>
        <v>43.30804110999162</v>
      </c>
      <c r="R3648" s="5">
        <f ca="1">VLOOKUP(CONCATENATE($F3648," ",$G3648),AllocFactorMatrix,(R$4+1),FALSE)*$E3654</f>
        <v>1.9475141985992785</v>
      </c>
      <c r="S3648" s="5">
        <f t="shared" ref="S3648:S3654" ca="1" si="1907">SUBTOTAL(9,O3648:R3648)</f>
        <v>655.45038656138286</v>
      </c>
      <c r="T3648" s="5">
        <f ca="1">VLOOKUP(CONCATENATE($F3648," ",$G3648),AllocFactorMatrix,(T$4+1),FALSE)*$E3654</f>
        <v>17.967752591895049</v>
      </c>
      <c r="U3648" s="5">
        <f ca="1">VLOOKUP(CONCATENATE($F3648," ",$G3648),AllocFactorMatrix,(U$4+1),FALSE)*$E3654</f>
        <v>294.03920978756236</v>
      </c>
      <c r="V3648" s="5">
        <f ca="1">VLOOKUP(CONCATENATE($F3648," ",$G3648),AllocFactorMatrix,(V$4+1),FALSE)*$E3654</f>
        <v>1554.0054857715768</v>
      </c>
      <c r="W3648" s="5">
        <f ca="1">VLOOKUP(CONCATENATE($F3648," ",$G3648),AllocFactorMatrix,(W$4+1),FALSE)*$E3654</f>
        <v>280.62763423328011</v>
      </c>
      <c r="X3648" s="5">
        <f t="shared" ref="X3648:X3654" ca="1" si="1908">SUBTOTAL(9,T3648:W3648)</f>
        <v>2146.6400823843142</v>
      </c>
      <c r="Y3648" s="5">
        <f ca="1">VLOOKUP(CONCATENATE($F3648," ",$G3648),AllocFactorMatrix,(Y$4+1),FALSE)*$E3654</f>
        <v>157.95773622840633</v>
      </c>
      <c r="Z3648" s="5">
        <f ca="1">VLOOKUP(CONCATENATE($F3648," ",$G3648),AllocFactorMatrix,(Z$4+1),FALSE)*$E3654</f>
        <v>2.6457317031704783</v>
      </c>
      <c r="AA3648" s="5">
        <f t="shared" ca="1" si="1906"/>
        <v>160.6034679315768</v>
      </c>
      <c r="AB3648" s="5">
        <f ca="1">VLOOKUP(CONCATENATE($F3648," ",$G3648),AllocFactorMatrix,(AB$4+1),FALSE)*$E3654</f>
        <v>2.0497361635004863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811.35467985421394</v>
      </c>
      <c r="J3649" s="5">
        <f ca="1">VLOOKUP(CONCATENATE($F3649," ",$G3649),AllocFactorMatrix,(J$4+1),FALSE)*$E3654</f>
        <v>39.157038227697228</v>
      </c>
      <c r="K3649" s="5">
        <f ca="1">VLOOKUP(CONCATENATE($F3649," ",$G3649),AllocFactorMatrix,(K$4+1),FALSE)*$E3654</f>
        <v>142.45139047397299</v>
      </c>
      <c r="L3649" s="5">
        <f ca="1">VLOOKUP(CONCATENATE($F3649," ",$G3649),AllocFactorMatrix,(L$4+1),FALSE)*$E3654</f>
        <v>4.4001894223602198</v>
      </c>
      <c r="M3649" s="5">
        <f ca="1">VLOOKUP(CONCATENATE($F3649," ",$G3649),AllocFactorMatrix,(M$4+1),FALSE)*$E3654</f>
        <v>0.54802032140378776</v>
      </c>
      <c r="N3649" s="5">
        <f t="shared" ca="1" si="1905"/>
        <v>147.399600217737</v>
      </c>
      <c r="O3649" s="5">
        <f ca="1">VLOOKUP(CONCATENATE($F3649," ",$G3649),AllocFactorMatrix,(O$4+1),FALSE)*$E3654</f>
        <v>107.62425199197438</v>
      </c>
      <c r="P3649" s="5">
        <f ca="1">VLOOKUP(CONCATENATE($F3649," ",$G3649),AllocFactorMatrix,(P$4+1),FALSE)*$E3654</f>
        <v>20.007222917127187</v>
      </c>
      <c r="Q3649" s="5">
        <f ca="1">VLOOKUP(CONCATENATE($F3649," ",$G3649),AllocFactorMatrix,(Q$4+1),FALSE)*$E3654</f>
        <v>11.90453602946943</v>
      </c>
      <c r="R3649" s="5">
        <f ca="1">VLOOKUP(CONCATENATE($F3649," ",$G3649),AllocFactorMatrix,(R$4+1),FALSE)*$E3654</f>
        <v>0</v>
      </c>
      <c r="S3649" s="5">
        <f t="shared" ca="1" si="1907"/>
        <v>139.536010938571</v>
      </c>
      <c r="T3649" s="5">
        <f ca="1">VLOOKUP(CONCATENATE($F3649," ",$G3649),AllocFactorMatrix,(T$4+1),FALSE)*$E3654</f>
        <v>3.7580540830118525</v>
      </c>
      <c r="U3649" s="5">
        <f ca="1">VLOOKUP(CONCATENATE($F3649," ",$G3649),AllocFactorMatrix,(U$4+1),FALSE)*$E3654</f>
        <v>61.521490979817031</v>
      </c>
      <c r="V3649" s="5">
        <f ca="1">VLOOKUP(CONCATENATE($F3649," ",$G3649),AllocFactorMatrix,(V$4+1),FALSE)*$E3654</f>
        <v>428.60073190457052</v>
      </c>
      <c r="W3649" s="5">
        <f ca="1">VLOOKUP(CONCATENATE($F3649," ",$G3649),AllocFactorMatrix,(W$4+1),FALSE)*$E3654</f>
        <v>0</v>
      </c>
      <c r="X3649" s="5">
        <f t="shared" ca="1" si="1908"/>
        <v>493.88027696739942</v>
      </c>
      <c r="Y3649" s="5">
        <f ca="1">VLOOKUP(CONCATENATE($F3649," ",$G3649),AllocFactorMatrix,(Y$4+1),FALSE)*$E3654</f>
        <v>32.391746722435968</v>
      </c>
      <c r="Z3649" s="5">
        <f ca="1">VLOOKUP(CONCATENATE($F3649," ",$G3649),AllocFactorMatrix,(Z$4+1),FALSE)*$E3654</f>
        <v>0.53997129788341702</v>
      </c>
      <c r="AA3649" s="5">
        <f t="shared" ca="1" si="1906"/>
        <v>32.931718020319387</v>
      </c>
      <c r="AB3649" s="5">
        <f ca="1">VLOOKUP(CONCATENATE($F3649," ",$G3649),AllocFactorMatrix,(AB$4+1),FALSE)*$E3654</f>
        <v>0.43254765993805444</v>
      </c>
      <c r="AC3649" s="5">
        <f ca="1">VLOOKUP(CONCATENATE($F3649," ",$G3649),AllocFactorMatrix,(AC$4+1),FALSE)*$E3654</f>
        <v>1.4707545132526814</v>
      </c>
      <c r="AD3649" s="5">
        <f ca="1">VLOOKUP(CONCATENATE($F3649," ",$G3649),AllocFactorMatrix,(AD$4+1),FALSE)*$E3654</f>
        <v>0.31704751835153849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7646.3376176513548</v>
      </c>
      <c r="I3650" s="5">
        <f ca="1">VLOOKUP(CONCATENATE($F3650," ",$G3650),AllocFactorMatrix,(I$4+1),FALSE)*$E3654</f>
        <v>5110.3735502082554</v>
      </c>
      <c r="J3650" s="5">
        <f ca="1">VLOOKUP(CONCATENATE($F3650," ",$G3650),AllocFactorMatrix,(J$4+1),FALSE)*$E3654</f>
        <v>240.88966833789442</v>
      </c>
      <c r="K3650" s="5">
        <f ca="1">VLOOKUP(CONCATENATE($F3650," ",$G3650),AllocFactorMatrix,(K$4+1),FALSE)*$E3654</f>
        <v>874.68516994356435</v>
      </c>
      <c r="L3650" s="5">
        <f ca="1">VLOOKUP(CONCATENATE($F3650," ",$G3650),AllocFactorMatrix,(L$4+1),FALSE)*$E3654</f>
        <v>27.032323117415217</v>
      </c>
      <c r="M3650" s="5">
        <f ca="1">VLOOKUP(CONCATENATE($F3650," ",$G3650),AllocFactorMatrix,(M$4+1),FALSE)*$E3654</f>
        <v>0</v>
      </c>
      <c r="N3650" s="5">
        <f t="shared" ca="1" si="1905"/>
        <v>901.71749306097956</v>
      </c>
      <c r="O3650" s="5">
        <f ca="1">VLOOKUP(CONCATENATE($F3650," ",$G3650),AllocFactorMatrix,(O$4+1),FALSE)*$E3654</f>
        <v>655.86099556207739</v>
      </c>
      <c r="P3650" s="5">
        <f ca="1">VLOOKUP(CONCATENATE($F3650," ",$G3650),AllocFactorMatrix,(P$4+1),FALSE)*$E3654</f>
        <v>122.1541545589581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778.0151501210355</v>
      </c>
      <c r="T3650" s="5">
        <f ca="1">VLOOKUP(CONCATENATE($F3650," ",$G3650),AllocFactorMatrix,(T$4+1),FALSE)*$E3654</f>
        <v>23.381040315380343</v>
      </c>
      <c r="U3650" s="5">
        <f ca="1">VLOOKUP(CONCATENATE($F3650," ",$G3650),AllocFactorMatrix,(U$4+1),FALSE)*$E3654</f>
        <v>377.08327259114992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400.46431290653027</v>
      </c>
      <c r="Y3650" s="5">
        <f ca="1">VLOOKUP(CONCATENATE($F3650," ",$G3650),AllocFactorMatrix,(Y$4+1),FALSE)*$E3654</f>
        <v>197.77223065739372</v>
      </c>
      <c r="Z3650" s="5">
        <f ca="1">VLOOKUP(CONCATENATE($F3650," ",$G3650),AllocFactorMatrix,(Z$4+1),FALSE)*$E3654</f>
        <v>3.2996149892760482</v>
      </c>
      <c r="AA3650" s="5">
        <f t="shared" ca="1" si="1906"/>
        <v>201.07184564666977</v>
      </c>
      <c r="AB3650" s="5">
        <f ca="1">VLOOKUP(CONCATENATE($F3650," ",$G3650),AllocFactorMatrix,(AB$4+1),FALSE)*$E3654</f>
        <v>2.6732410175785666</v>
      </c>
      <c r="AC3650" s="5">
        <f ca="1">VLOOKUP(CONCATENATE($F3650," ",$G3650),AllocFactorMatrix,(AC$4+1),FALSE)*$E3654</f>
        <v>9.1581523339892996</v>
      </c>
      <c r="AD3650" s="5">
        <f ca="1">VLOOKUP(CONCATENATE($F3650," ",$G3650),AllocFactorMatrix,(AD$4+1),FALSE)*$E3654</f>
        <v>1.9742040184226264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3934.6928408477725</v>
      </c>
      <c r="I3651" s="5">
        <f ca="1">VLOOKUP(CONCATENATE($F3651," ",$G3651),AllocFactorMatrix,(I$4+1),FALSE)*$E3654</f>
        <v>2941.9755487169487</v>
      </c>
      <c r="J3651" s="5">
        <f ca="1">VLOOKUP(CONCATENATE($F3651," ",$G3651),AllocFactorMatrix,(J$4+1),FALSE)*$E3654</f>
        <v>141.8335788388174</v>
      </c>
      <c r="K3651" s="5">
        <f ca="1">VLOOKUP(CONCATENATE($F3651," ",$G3651),AllocFactorMatrix,(K$4+1),FALSE)*$E3654</f>
        <v>427.97101471756997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427.97101471756997</v>
      </c>
      <c r="O3651" s="5">
        <f ca="1">VLOOKUP(CONCATENATE($F3651," ",$G3651),AllocFactorMatrix,(O$4+1),FALSE)*$E3654</f>
        <v>272.70479634309771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272.70479634309771</v>
      </c>
      <c r="T3651" s="5">
        <f ca="1">VLOOKUP(CONCATENATE($F3651," ",$G3651),AllocFactorMatrix,(T$4+1),FALSE)*$E3654</f>
        <v>7.3733655948852155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7.3733655948852155</v>
      </c>
      <c r="Y3651" s="5">
        <f ca="1">VLOOKUP(CONCATENATE($F3651," ",$G3651),AllocFactorMatrix,(Y$4+1),FALSE)*$E3654</f>
        <v>100.58555323142326</v>
      </c>
      <c r="Z3651" s="5">
        <f ca="1">VLOOKUP(CONCATENATE($F3651," ",$G3651),AllocFactorMatrix,(Z$4+1),FALSE)*$E3654</f>
        <v>0</v>
      </c>
      <c r="AA3651" s="5">
        <f t="shared" ca="1" si="1906"/>
        <v>100.58555323142326</v>
      </c>
      <c r="AB3651" s="5">
        <f ca="1">VLOOKUP(CONCATENATE($F3651," ",$G3651),AllocFactorMatrix,(AB$4+1),FALSE)*$E3654</f>
        <v>1.0437795215989958</v>
      </c>
      <c r="AC3651" s="5">
        <f ca="1">VLOOKUP(CONCATENATE($F3651," ",$G3651),AllocFactorMatrix,(AC$4+1),FALSE)*$E3654</f>
        <v>35.440329294907457</v>
      </c>
      <c r="AD3651" s="5">
        <f ca="1">VLOOKUP(CONCATENATE($F3651," ",$G3651),AllocFactorMatrix,(AD$4+1),FALSE)*$E3654</f>
        <v>5.7648745885236847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120.94018545885379</v>
      </c>
      <c r="I3652" s="5">
        <f ca="1">VLOOKUP(CONCATENATE($F3652," ",$G3652),AllocFactorMatrix,(I$4+1),FALSE)*$E3654</f>
        <v>45.380033701684468</v>
      </c>
      <c r="J3652" s="5">
        <f ca="1">VLOOKUP(CONCATENATE($F3652," ",$G3652),AllocFactorMatrix,(J$4+1),FALSE)*$E3654</f>
        <v>2.9409194203317846</v>
      </c>
      <c r="K3652" s="5">
        <f ca="1">VLOOKUP(CONCATENATE($F3652," ",$G3652),AllocFactorMatrix,(K$4+1),FALSE)*$E3654</f>
        <v>9.867103461850748</v>
      </c>
      <c r="L3652" s="5">
        <f ca="1">VLOOKUP(CONCATENATE($F3652," ",$G3652),AllocFactorMatrix,(L$4+1),FALSE)*$E3654</f>
        <v>0.31359894864553817</v>
      </c>
      <c r="M3652" s="5">
        <f ca="1">VLOOKUP(CONCATENATE($F3652," ",$G3652),AllocFactorMatrix,(M$4+1),FALSE)*$E3654</f>
        <v>2.891015702756326E-2</v>
      </c>
      <c r="N3652" s="5">
        <f t="shared" ca="1" si="1905"/>
        <v>10.20961256752385</v>
      </c>
      <c r="O3652" s="5">
        <f ca="1">VLOOKUP(CONCATENATE($F3652," ",$G3652),AllocFactorMatrix,(O$4+1),FALSE)*$E3654</f>
        <v>8.9959759044177083</v>
      </c>
      <c r="P3652" s="5">
        <f ca="1">VLOOKUP(CONCATENATE($F3652," ",$G3652),AllocFactorMatrix,(P$4+1),FALSE)*$E3654</f>
        <v>1.6676808351169548</v>
      </c>
      <c r="Q3652" s="5">
        <f ca="1">VLOOKUP(CONCATENATE($F3652," ",$G3652),AllocFactorMatrix,(Q$4+1),FALSE)*$E3654</f>
        <v>0.7577514856404316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11.456517987225046</v>
      </c>
      <c r="T3652" s="5">
        <f ca="1">VLOOKUP(CONCATENATE($F3652," ",$G3652),AllocFactorMatrix,(T$4+1),FALSE)*$E3654</f>
        <v>0.34474284399750871</v>
      </c>
      <c r="U3652" s="5">
        <f ca="1">VLOOKUP(CONCATENATE($F3652," ",$G3652),AllocFactorMatrix,(U$4+1),FALSE)*$E3654</f>
        <v>6.0531678883699618</v>
      </c>
      <c r="V3652" s="5">
        <f ca="1">VLOOKUP(CONCATENATE($F3652," ",$G3652),AllocFactorMatrix,(V$4+1),FALSE)*$E3654</f>
        <v>34.367374122793649</v>
      </c>
      <c r="W3652" s="5">
        <f ca="1">VLOOKUP(CONCATENATE($F3652," ",$G3652),AllocFactorMatrix,(W$4+1),FALSE)*$E3654</f>
        <v>6.5202952278939694</v>
      </c>
      <c r="X3652" s="5">
        <f t="shared" ca="1" si="1908"/>
        <v>47.285580083055088</v>
      </c>
      <c r="Y3652" s="5">
        <f ca="1">VLOOKUP(CONCATENATE($F3652," ",$G3652),AllocFactorMatrix,(Y$4+1),FALSE)*$E3654</f>
        <v>2.4372810424328004</v>
      </c>
      <c r="Z3652" s="5">
        <f ca="1">VLOOKUP(CONCATENATE($F3652," ",$G3652),AllocFactorMatrix,(Z$4+1),FALSE)*$E3654</f>
        <v>3.9675049968315196E-2</v>
      </c>
      <c r="AA3652" s="5">
        <f t="shared" ca="1" si="1906"/>
        <v>2.4769560924011156</v>
      </c>
      <c r="AB3652" s="5">
        <f ca="1">VLOOKUP(CONCATENATE($F3652," ",$G3652),AllocFactorMatrix,(AB$4+1),FALSE)*$E3654</f>
        <v>4.4254326763349061E-2</v>
      </c>
      <c r="AC3652" s="5">
        <f ca="1">VLOOKUP(CONCATENATE($F3652," ",$G3652),AllocFactorMatrix,(AC$4+1),FALSE)*$E3654</f>
        <v>0.956940556117859</v>
      </c>
      <c r="AD3652" s="5">
        <f ca="1">VLOOKUP(CONCATENATE($F3652," ",$G3652),AllocFactorMatrix,(AD$4+1),FALSE)*$E3654</f>
        <v>0.18937072375125491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1894.1059753217492</v>
      </c>
      <c r="I3653" s="5">
        <f ca="1">VLOOKUP(CONCATENATE($F3653," ",$G3653),AllocFactorMatrix,(I$4+1),FALSE)*$E3654</f>
        <v>885.7571700828845</v>
      </c>
      <c r="J3653" s="5">
        <f ca="1">VLOOKUP(CONCATENATE($F3653," ",$G3653),AllocFactorMatrix,(J$4+1),FALSE)*$E3654</f>
        <v>232.05371305090762</v>
      </c>
      <c r="K3653" s="5">
        <f ca="1">VLOOKUP(CONCATENATE($F3653," ",$G3653),AllocFactorMatrix,(K$4+1),FALSE)*$E3654</f>
        <v>65.873397729931185</v>
      </c>
      <c r="L3653" s="5">
        <f ca="1">VLOOKUP(CONCATENATE($F3653," ",$G3653),AllocFactorMatrix,(L$4+1),FALSE)*$E3654</f>
        <v>21.263568553309199</v>
      </c>
      <c r="M3653" s="5">
        <f ca="1">VLOOKUP(CONCATENATE($F3653," ",$G3653),AllocFactorMatrix,(M$4+1),FALSE)*$E3654</f>
        <v>3.4515053960490656</v>
      </c>
      <c r="N3653" s="5">
        <f t="shared" ca="1" si="1905"/>
        <v>90.588471679289455</v>
      </c>
      <c r="O3653" s="5">
        <f ca="1">VLOOKUP(CONCATENATE($F3653," ",$G3653),AllocFactorMatrix,(O$4+1),FALSE)*$E3654</f>
        <v>18.69391074771254</v>
      </c>
      <c r="P3653" s="5">
        <f ca="1">VLOOKUP(CONCATENATE($F3653," ",$G3653),AllocFactorMatrix,(P$4+1),FALSE)*$E3654</f>
        <v>5.5354991865042082</v>
      </c>
      <c r="Q3653" s="5">
        <f ca="1">VLOOKUP(CONCATENATE($F3653," ",$G3653),AllocFactorMatrix,(Q$4+1),FALSE)*$E3654</f>
        <v>12.024415894921248</v>
      </c>
      <c r="R3653" s="5">
        <f ca="1">VLOOKUP(CONCATENATE($F3653," ",$G3653),AllocFactorMatrix,(R$4+1),FALSE)*$E3654</f>
        <v>2.1129777769494269</v>
      </c>
      <c r="S3653" s="5">
        <f t="shared" ca="1" si="1907"/>
        <v>38.366803606087423</v>
      </c>
      <c r="T3653" s="5">
        <f ca="1">VLOOKUP(CONCATENATE($F3653," ",$G3653),AllocFactorMatrix,(T$4+1),FALSE)*$E3654</f>
        <v>0.12866381957662798</v>
      </c>
      <c r="U3653" s="5">
        <f ca="1">VLOOKUP(CONCATENATE($F3653," ",$G3653),AllocFactorMatrix,(U$4+1),FALSE)*$E3654</f>
        <v>3.2840957773267641</v>
      </c>
      <c r="V3653" s="5">
        <f ca="1">VLOOKUP(CONCATENATE($F3653," ",$G3653),AllocFactorMatrix,(V$4+1),FALSE)*$E3654</f>
        <v>17.683185119887348</v>
      </c>
      <c r="W3653" s="5">
        <f ca="1">VLOOKUP(CONCATENATE($F3653," ",$G3653),AllocFactorMatrix,(W$4+1),FALSE)*$E3654</f>
        <v>3.1695016896385706</v>
      </c>
      <c r="X3653" s="5">
        <f t="shared" ca="1" si="1908"/>
        <v>24.265446406429312</v>
      </c>
      <c r="Y3653" s="5">
        <f ca="1">VLOOKUP(CONCATENATE($F3653," ",$G3653),AllocFactorMatrix,(Y$4+1),FALSE)*$E3654</f>
        <v>5.1749483610841143</v>
      </c>
      <c r="Z3653" s="5">
        <f ca="1">VLOOKUP(CONCATENATE($F3653," ",$G3653),AllocFactorMatrix,(Z$4+1),FALSE)*$E3654</f>
        <v>9.3810872815914395E-2</v>
      </c>
      <c r="AA3653" s="5">
        <f t="shared" ca="1" si="1906"/>
        <v>5.2687592339000284</v>
      </c>
      <c r="AB3653" s="5">
        <f ca="1">VLOOKUP(CONCATENATE($F3653," ",$G3653),AllocFactorMatrix,(AB$4+1),FALSE)*$E3654</f>
        <v>9.7142180652108681E-2</v>
      </c>
      <c r="AC3653" s="5">
        <f ca="1">VLOOKUP(CONCATENATE($F3653," ",$G3653),AllocFactorMatrix,(AC$4+1),FALSE)*$E3654</f>
        <v>550.32215139845619</v>
      </c>
      <c r="AD3653" s="5">
        <f ca="1">VLOOKUP(CONCATENATE($F3653," ",$G3653),AllocFactorMatrix,(AD$4+1),FALSE)*$E3654</f>
        <v>67.386317683142266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</v>
      </c>
      <c r="I3654" s="5">
        <f ca="1">VLOOKUP(CONCATENATE($F3654," ",$G3654),AllocFactorMatrix,(I$4+1),FALSE)*$E3654</f>
        <v>20582.134453003451</v>
      </c>
      <c r="J3654" s="5">
        <f ca="1">VLOOKUP(CONCATENATE($F3654," ",$G3654),AllocFactorMatrix,(J$4+1),FALSE)*$E3654</f>
        <v>1190.1293795351755</v>
      </c>
      <c r="K3654" s="5">
        <f ca="1">VLOOKUP(CONCATENATE($F3654," ",$G3654),AllocFactorMatrix,(K$4+1),FALSE)*$E3654</f>
        <v>3474.1286081537883</v>
      </c>
      <c r="L3654" s="5">
        <f ca="1">VLOOKUP(CONCATENATE($F3654," ",$G3654),AllocFactorMatrix,(L$4+1),FALSE)*$E3654</f>
        <v>114.49201626085761</v>
      </c>
      <c r="M3654" s="5">
        <f ca="1">VLOOKUP(CONCATENATE($F3654," ",$G3654),AllocFactorMatrix,(M$4+1),FALSE)*$E3654</f>
        <v>9.7940526319389871</v>
      </c>
      <c r="N3654" s="5">
        <f t="shared" ca="1" si="1905"/>
        <v>3598.414677046585</v>
      </c>
      <c r="O3654" s="5">
        <f ca="1">VLOOKUP(CONCATENATE($F3654," ",$G3654),AllocFactorMatrix,(O$4+1),FALSE)*$E3654</f>
        <v>2548.6769885475937</v>
      </c>
      <c r="P3654" s="5">
        <f ca="1">VLOOKUP(CONCATENATE($F3654," ",$G3654),AllocFactorMatrix,(P$4+1),FALSE)*$E3654</f>
        <v>426.02550740330696</v>
      </c>
      <c r="Q3654" s="5">
        <f ca="1">VLOOKUP(CONCATENATE($F3654," ",$G3654),AllocFactorMatrix,(Q$4+1),FALSE)*$E3654</f>
        <v>149.70463524535194</v>
      </c>
      <c r="R3654" s="5">
        <f ca="1">VLOOKUP(CONCATENATE($F3654," ",$G3654),AllocFactorMatrix,(R$4+1),FALSE)*$E3654</f>
        <v>7.7700041874675101</v>
      </c>
      <c r="S3654" s="5">
        <f t="shared" ca="1" si="1907"/>
        <v>3132.1771353837198</v>
      </c>
      <c r="T3654" s="5">
        <f ca="1">VLOOKUP(CONCATENATE($F3654," ",$G3654),AllocFactorMatrix,(T$4+1),FALSE)*$E3654</f>
        <v>86.853630961000647</v>
      </c>
      <c r="U3654" s="5">
        <f ca="1">VLOOKUP(CONCATENATE($F3654," ",$G3654),AllocFactorMatrix,(U$4+1),FALSE)*$E3654</f>
        <v>1296.7491527487923</v>
      </c>
      <c r="V3654" s="5">
        <f ca="1">VLOOKUP(CONCATENATE($F3654," ",$G3654),AllocFactorMatrix,(V$4+1),FALSE)*$E3654</f>
        <v>4966.6207996384492</v>
      </c>
      <c r="W3654" s="5">
        <f ca="1">VLOOKUP(CONCATENATE($F3654," ",$G3654),AllocFactorMatrix,(W$4+1),FALSE)*$E3654</f>
        <v>819.78153850843626</v>
      </c>
      <c r="X3654" s="5">
        <f t="shared" ca="1" si="1908"/>
        <v>7170.0051218566778</v>
      </c>
      <c r="Y3654" s="5">
        <f ca="1">VLOOKUP(CONCATENATE($F3654," ",$G3654),AllocFactorMatrix,(Y$4+1),FALSE)*$E3654</f>
        <v>794.34058044930873</v>
      </c>
      <c r="Z3654" s="5">
        <f ca="1">VLOOKUP(CONCATENATE($F3654," ",$G3654),AllocFactorMatrix,(Z$4+1),FALSE)*$E3654</f>
        <v>11.610543156308053</v>
      </c>
      <c r="AA3654" s="5">
        <f t="shared" ca="1" si="1906"/>
        <v>805.95112360561677</v>
      </c>
      <c r="AB3654" s="5">
        <f ca="1">VLOOKUP(CONCATENATE($F3654," ",$G3654),AllocFactorMatrix,(AB$4+1),FALSE)*$E3654</f>
        <v>10.207966939859411</v>
      </c>
      <c r="AC3654" s="5">
        <f ca="1">VLOOKUP(CONCATENATE($F3654," ",$G3654),AllocFactorMatrix,(AC$4+1),FALSE)*$E3654</f>
        <v>597.34832809672355</v>
      </c>
      <c r="AD3654" s="5">
        <f ca="1">VLOOKUP(CONCATENATE($F3654," ",$G3654),AllocFactorMatrix,(AD$4+1),FALSE)*$E3654</f>
        <v>75.631814532191385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-446709.35211543075</v>
      </c>
      <c r="I3655" s="5">
        <f ca="1">VLOOKUP(CONCATENATE($F3655," ",$G3655),AllocFactorMatrix,(I$4+1),FALSE)*$E3662</f>
        <v>-220041.42853008336</v>
      </c>
      <c r="J3655" s="5">
        <f ca="1">VLOOKUP(CONCATENATE($F3655," ",$G3655),AllocFactorMatrix,(J$4+1),FALSE)*$E3662</f>
        <v>-10877.434069550962</v>
      </c>
      <c r="K3655" s="5">
        <f ca="1">VLOOKUP(CONCATENATE($F3655," ",$G3655),AllocFactorMatrix,(K$4+1),FALSE)*$E3662</f>
        <v>-39843.417602476897</v>
      </c>
      <c r="L3655" s="5">
        <f ca="1">VLOOKUP(CONCATENATE($F3655," ",$G3655),AllocFactorMatrix,(L$4+1),FALSE)*$E3662</f>
        <v>-1254.1293261462126</v>
      </c>
      <c r="M3655" s="5">
        <f ca="1">VLOOKUP(CONCATENATE($F3655," ",$G3655),AllocFactorMatrix,(M$4+1),FALSE)*$E3662</f>
        <v>-117.60823520234555</v>
      </c>
      <c r="N3655" s="5">
        <f t="shared" ref="N3655:N3662" ca="1" si="1910">SUBTOTAL(9,K3655:M3655)</f>
        <v>-41215.155163825453</v>
      </c>
      <c r="O3655" s="5">
        <f ca="1">VLOOKUP(CONCATENATE($F3655," ",$G3655),AllocFactorMatrix,(O$4+1),FALSE)*$E3662</f>
        <v>-30287.195450324933</v>
      </c>
      <c r="P3655" s="5">
        <f ca="1">VLOOKUP(CONCATENATE($F3655," ",$G3655),AllocFactorMatrix,(P$4+1),FALSE)*$E3662</f>
        <v>-5643.3868979776735</v>
      </c>
      <c r="Q3655" s="5">
        <f ca="1">VLOOKUP(CONCATENATE($F3655," ",$G3655),AllocFactorMatrix,(Q$4+1),FALSE)*$E3662</f>
        <v>-2550.1414593293607</v>
      </c>
      <c r="R3655" s="5">
        <f ca="1">VLOOKUP(CONCATENATE($F3655," ",$G3655),AllocFactorMatrix,(R$4+1),FALSE)*$E3662</f>
        <v>-114.67701085503047</v>
      </c>
      <c r="S3655" s="5">
        <f ca="1">SUBTOTAL(9,O3655:R3655)</f>
        <v>-38595.400818486996</v>
      </c>
      <c r="T3655" s="5">
        <f ca="1">VLOOKUP(CONCATENATE($F3655," ",$G3655),AllocFactorMatrix,(T$4+1),FALSE)*$E3662</f>
        <v>-1058.0093128477461</v>
      </c>
      <c r="U3655" s="5">
        <f ca="1">VLOOKUP(CONCATENATE($F3655," ",$G3655),AllocFactorMatrix,(U$4+1),FALSE)*$E3662</f>
        <v>-17314.142139176791</v>
      </c>
      <c r="V3655" s="5">
        <f ca="1">VLOOKUP(CONCATENATE($F3655," ",$G3655),AllocFactorMatrix,(V$4+1),FALSE)*$E3662</f>
        <v>-91505.727706004982</v>
      </c>
      <c r="W3655" s="5">
        <f ca="1">VLOOKUP(CONCATENATE($F3655," ",$G3655),AllocFactorMatrix,(W$4+1),FALSE)*$E3662</f>
        <v>-16524.417783622579</v>
      </c>
      <c r="X3655" s="5">
        <f ca="1">SUBTOTAL(9,T3655:W3655)</f>
        <v>-126402.29694165211</v>
      </c>
      <c r="Y3655" s="5">
        <f ca="1">VLOOKUP(CONCATENATE($F3655," ",$G3655),AllocFactorMatrix,(Y$4+1),FALSE)*$E3662</f>
        <v>-9301.1496630573056</v>
      </c>
      <c r="Z3655" s="5">
        <f ca="1">VLOOKUP(CONCATENATE($F3655," ",$G3655),AllocFactorMatrix,(Z$4+1),FALSE)*$E3662</f>
        <v>-155.79070153234244</v>
      </c>
      <c r="AA3655" s="5">
        <f t="shared" ref="AA3655:AA3662" ca="1" si="1911">SUBTOTAL(9,Y3655:Z3655)</f>
        <v>-9456.9403645896473</v>
      </c>
      <c r="AB3655" s="5">
        <f ca="1">VLOOKUP(CONCATENATE($F3655," ",$G3655),AllocFactorMatrix,(AB$4+1),FALSE)*$E3662</f>
        <v>-120.69622724227408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-236765.79192432697</v>
      </c>
      <c r="I3656" s="5">
        <f ca="1">VLOOKUP(CONCATENATE($F3656," ",$G3656),AllocFactorMatrix,(I$4+1),FALSE)*$E3662</f>
        <v>-116626.80182398119</v>
      </c>
      <c r="J3656" s="5">
        <f ca="1">VLOOKUP(CONCATENATE($F3656," ",$G3656),AllocFactorMatrix,(J$4+1),FALSE)*$E3662</f>
        <v>-5765.2795478443404</v>
      </c>
      <c r="K3656" s="5">
        <f ca="1">VLOOKUP(CONCATENATE($F3656," ",$G3656),AllocFactorMatrix,(K$4+1),FALSE)*$E3662</f>
        <v>-21117.888571055606</v>
      </c>
      <c r="L3656" s="5">
        <f ca="1">VLOOKUP(CONCATENATE($F3656," ",$G3656),AllocFactorMatrix,(L$4+1),FALSE)*$E3662</f>
        <v>-664.71615531300074</v>
      </c>
      <c r="M3656" s="5">
        <f ca="1">VLOOKUP(CONCATENATE($F3656," ",$G3656),AllocFactorMatrix,(M$4+1),FALSE)*$E3662</f>
        <v>-62.334954064965466</v>
      </c>
      <c r="N3656" s="5">
        <f t="shared" ca="1" si="1910"/>
        <v>-21844.93968043357</v>
      </c>
      <c r="O3656" s="5">
        <f ca="1">VLOOKUP(CONCATENATE($F3656," ",$G3656),AllocFactorMatrix,(O$4+1),FALSE)*$E3662</f>
        <v>-16052.880428861179</v>
      </c>
      <c r="P3656" s="5">
        <f ca="1">VLOOKUP(CONCATENATE($F3656," ",$G3656),AllocFactorMatrix,(P$4+1),FALSE)*$E3662</f>
        <v>-2991.1193076830582</v>
      </c>
      <c r="Q3656" s="5">
        <f ca="1">VLOOKUP(CONCATENATE($F3656," ",$G3656),AllocFactorMatrix,(Q$4+1),FALSE)*$E3662</f>
        <v>-1351.6311204990295</v>
      </c>
      <c r="R3656" s="5">
        <f ca="1">VLOOKUP(CONCATENATE($F3656," ",$G3656),AllocFactorMatrix,(R$4+1),FALSE)*$E3662</f>
        <v>-60.781340623443903</v>
      </c>
      <c r="S3656" s="5">
        <f t="shared" ref="S3656:S3662" ca="1" si="1912">SUBTOTAL(9,O3656:R3656)</f>
        <v>-20456.412197666712</v>
      </c>
      <c r="T3656" s="5">
        <f ca="1">VLOOKUP(CONCATENATE($F3656," ",$G3656),AllocFactorMatrix,(T$4+1),FALSE)*$E3662</f>
        <v>-560.76823024510952</v>
      </c>
      <c r="U3656" s="5">
        <f ca="1">VLOOKUP(CONCATENATE($F3656," ",$G3656),AllocFactorMatrix,(U$4+1),FALSE)*$E3662</f>
        <v>-9176.8765432366836</v>
      </c>
      <c r="V3656" s="5">
        <f ca="1">VLOOKUP(CONCATENATE($F3656," ",$G3656),AllocFactorMatrix,(V$4+1),FALSE)*$E3662</f>
        <v>-48500.050386958756</v>
      </c>
      <c r="W3656" s="5">
        <f ca="1">VLOOKUP(CONCATENATE($F3656," ",$G3656),AllocFactorMatrix,(W$4+1),FALSE)*$E3662</f>
        <v>-8758.3052472491199</v>
      </c>
      <c r="X3656" s="5">
        <f t="shared" ref="X3656:X3662" ca="1" si="1913">SUBTOTAL(9,T3656:W3656)</f>
        <v>-66996.000407689673</v>
      </c>
      <c r="Y3656" s="5">
        <f ca="1">VLOOKUP(CONCATENATE($F3656," ",$G3656),AllocFactorMatrix,(Y$4+1),FALSE)*$E3662</f>
        <v>-4929.8141069842604</v>
      </c>
      <c r="Z3656" s="5">
        <f ca="1">VLOOKUP(CONCATENATE($F3656," ",$G3656),AllocFactorMatrix,(Z$4+1),FALSE)*$E3662</f>
        <v>-82.572501892058227</v>
      </c>
      <c r="AA3656" s="5">
        <f t="shared" ca="1" si="1911"/>
        <v>-5012.3866088763189</v>
      </c>
      <c r="AB3656" s="5">
        <f ca="1">VLOOKUP(CONCATENATE($F3656," ",$G3656),AllocFactorMatrix,(AB$4+1),FALSE)*$E3662</f>
        <v>-63.971657835162702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-52010.336445955596</v>
      </c>
      <c r="I3657" s="5">
        <f ca="1">VLOOKUP(CONCATENATE($F3657," ",$G3657),AllocFactorMatrix,(I$4+1),FALSE)*$E3662</f>
        <v>-25322.138959558557</v>
      </c>
      <c r="J3657" s="5">
        <f ca="1">VLOOKUP(CONCATENATE($F3657," ",$G3657),AllocFactorMatrix,(J$4+1),FALSE)*$E3662</f>
        <v>-1222.0795514788401</v>
      </c>
      <c r="K3657" s="5">
        <f ca="1">VLOOKUP(CONCATENATE($F3657," ",$G3657),AllocFactorMatrix,(K$4+1),FALSE)*$E3662</f>
        <v>-4445.8656542320377</v>
      </c>
      <c r="L3657" s="5">
        <f ca="1">VLOOKUP(CONCATENATE($F3657," ",$G3657),AllocFactorMatrix,(L$4+1),FALSE)*$E3662</f>
        <v>-137.32860704199769</v>
      </c>
      <c r="M3657" s="5">
        <f ca="1">VLOOKUP(CONCATENATE($F3657," ",$G3657),AllocFactorMatrix,(M$4+1),FALSE)*$E3662</f>
        <v>-17.103551721353373</v>
      </c>
      <c r="N3657" s="5">
        <f t="shared" ca="1" si="1910"/>
        <v>-4600.297812995389</v>
      </c>
      <c r="O3657" s="5">
        <f ca="1">VLOOKUP(CONCATENATE($F3657," ",$G3657),AllocFactorMatrix,(O$4+1),FALSE)*$E3662</f>
        <v>-3358.9209898302502</v>
      </c>
      <c r="P3657" s="5">
        <f ca="1">VLOOKUP(CONCATENATE($F3657," ",$G3657),AllocFactorMatrix,(P$4+1),FALSE)*$E3662</f>
        <v>-624.41949431214334</v>
      </c>
      <c r="Q3657" s="5">
        <f ca="1">VLOOKUP(CONCATENATE($F3657," ",$G3657),AllocFactorMatrix,(Q$4+1),FALSE)*$E3662</f>
        <v>-371.53703931486695</v>
      </c>
      <c r="R3657" s="5">
        <f ca="1">VLOOKUP(CONCATENATE($F3657," ",$G3657),AllocFactorMatrix,(R$4+1),FALSE)*$E3662</f>
        <v>0</v>
      </c>
      <c r="S3657" s="5">
        <f t="shared" ca="1" si="1912"/>
        <v>-4354.8775234572604</v>
      </c>
      <c r="T3657" s="5">
        <f ca="1">VLOOKUP(CONCATENATE($F3657," ",$G3657),AllocFactorMatrix,(T$4+1),FALSE)*$E3662</f>
        <v>-117.28775351941208</v>
      </c>
      <c r="U3657" s="5">
        <f ca="1">VLOOKUP(CONCATENATE($F3657," ",$G3657),AllocFactorMatrix,(U$4+1),FALSE)*$E3662</f>
        <v>-1920.0674899294033</v>
      </c>
      <c r="V3657" s="5">
        <f ca="1">VLOOKUP(CONCATENATE($F3657," ",$G3657),AllocFactorMatrix,(V$4+1),FALSE)*$E3662</f>
        <v>-13376.501745705276</v>
      </c>
      <c r="W3657" s="5">
        <f ca="1">VLOOKUP(CONCATENATE($F3657," ",$G3657),AllocFactorMatrix,(W$4+1),FALSE)*$E3662</f>
        <v>0</v>
      </c>
      <c r="X3657" s="5">
        <f t="shared" ca="1" si="1913"/>
        <v>-15413.856989154092</v>
      </c>
      <c r="Y3657" s="5">
        <f ca="1">VLOOKUP(CONCATENATE($F3657," ",$G3657),AllocFactorMatrix,(Y$4+1),FALSE)*$E3662</f>
        <v>-1010.936809775633</v>
      </c>
      <c r="Z3657" s="5">
        <f ca="1">VLOOKUP(CONCATENATE($F3657," ",$G3657),AllocFactorMatrix,(Z$4+1),FALSE)*$E3662</f>
        <v>-16.852344084135819</v>
      </c>
      <c r="AA3657" s="5">
        <f t="shared" ca="1" si="1911"/>
        <v>-1027.7891538597689</v>
      </c>
      <c r="AB3657" s="5">
        <f ca="1">VLOOKUP(CONCATENATE($F3657," ",$G3657),AllocFactorMatrix,(AB$4+1),FALSE)*$E3662</f>
        <v>-13.499684199210339</v>
      </c>
      <c r="AC3657" s="5">
        <f ca="1">VLOOKUP(CONCATENATE($F3657," ",$G3657),AllocFactorMatrix,(AC$4+1),FALSE)*$E3662</f>
        <v>-45.901812221843784</v>
      </c>
      <c r="AD3657" s="5">
        <f ca="1">VLOOKUP(CONCATENATE($F3657," ",$G3657),AllocFactorMatrix,(AD$4+1),FALSE)*$E3662</f>
        <v>-9.8949590306466177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-238639.92960594979</v>
      </c>
      <c r="I3658" s="5">
        <f ca="1">VLOOKUP(CONCATENATE($F3658," ",$G3658),AllocFactorMatrix,(I$4+1),FALSE)*$E3662</f>
        <v>-159493.24307450591</v>
      </c>
      <c r="J3658" s="5">
        <f ca="1">VLOOKUP(CONCATENATE($F3658," ",$G3658),AllocFactorMatrix,(J$4+1),FALSE)*$E3662</f>
        <v>-7518.095115529708</v>
      </c>
      <c r="K3658" s="5">
        <f ca="1">VLOOKUP(CONCATENATE($F3658," ",$G3658),AllocFactorMatrix,(K$4+1),FALSE)*$E3662</f>
        <v>-27298.66477525685</v>
      </c>
      <c r="L3658" s="5">
        <f ca="1">VLOOKUP(CONCATENATE($F3658," ",$G3658),AllocFactorMatrix,(L$4+1),FALSE)*$E3662</f>
        <v>-843.67078834360177</v>
      </c>
      <c r="M3658" s="5">
        <f ca="1">VLOOKUP(CONCATENATE($F3658," ",$G3658),AllocFactorMatrix,(M$4+1),FALSE)*$E3662</f>
        <v>0</v>
      </c>
      <c r="N3658" s="5">
        <f t="shared" ca="1" si="1910"/>
        <v>-28142.335563600453</v>
      </c>
      <c r="O3658" s="5">
        <f ca="1">VLOOKUP(CONCATENATE($F3658," ",$G3658),AllocFactorMatrix,(O$4+1),FALSE)*$E3662</f>
        <v>-20469.227182816609</v>
      </c>
      <c r="P3658" s="5">
        <f ca="1">VLOOKUP(CONCATENATE($F3658," ",$G3658),AllocFactorMatrix,(P$4+1),FALSE)*$E3662</f>
        <v>-3812.3949402561216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-24281.622123072731</v>
      </c>
      <c r="T3658" s="5">
        <f ca="1">VLOOKUP(CONCATENATE($F3658," ",$G3658),AllocFactorMatrix,(T$4+1),FALSE)*$E3662</f>
        <v>-729.71533484158147</v>
      </c>
      <c r="U3658" s="5">
        <f ca="1">VLOOKUP(CONCATENATE($F3658," ",$G3658),AllocFactorMatrix,(U$4+1),FALSE)*$E3662</f>
        <v>-11768.657117493798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-12498.372452335379</v>
      </c>
      <c r="Y3658" s="5">
        <f ca="1">VLOOKUP(CONCATENATE($F3658," ",$G3658),AllocFactorMatrix,(Y$4+1),FALSE)*$E3662</f>
        <v>-6172.4126715436496</v>
      </c>
      <c r="Z3658" s="5">
        <f ca="1">VLOOKUP(CONCATENATE($F3658," ",$G3658),AllocFactorMatrix,(Z$4+1),FALSE)*$E3662</f>
        <v>-102.98000534920618</v>
      </c>
      <c r="AA3658" s="5">
        <f t="shared" ca="1" si="1911"/>
        <v>-6275.3926768928559</v>
      </c>
      <c r="AB3658" s="5">
        <f ca="1">VLOOKUP(CONCATENATE($F3658," ",$G3658),AllocFactorMatrix,(AB$4+1),FALSE)*$E3662</f>
        <v>-83.431059437136994</v>
      </c>
      <c r="AC3658" s="5">
        <f ca="1">VLOOKUP(CONCATENATE($F3658," ",$G3658),AllocFactorMatrix,(AC$4+1),FALSE)*$E3662</f>
        <v>-285.82321859011358</v>
      </c>
      <c r="AD3658" s="5">
        <f ca="1">VLOOKUP(CONCATENATE($F3658," ",$G3658),AllocFactorMatrix,(AD$4+1),FALSE)*$E3662</f>
        <v>-61.614321985545409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-122800.59677110649</v>
      </c>
      <c r="I3659" s="5">
        <f ca="1">VLOOKUP(CONCATENATE($F3659," ",$G3659),AllocFactorMatrix,(I$4+1),FALSE)*$E3662</f>
        <v>-91818.184463568905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-13356.848459034993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-13356.848459034993</v>
      </c>
      <c r="O3659" s="5">
        <f ca="1">VLOOKUP(CONCATENATE($F3659," ",$G3659),AllocFactorMatrix,(O$4+1),FALSE)*$E3662</f>
        <v>-8511.035826130721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-8511.035826130721</v>
      </c>
      <c r="T3659" s="5">
        <f ca="1">VLOOKUP(CONCATENATE($F3659," ",$G3659),AllocFactorMatrix,(T$4+1),FALSE)*$E3662</f>
        <v>-230.12055372239914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-230.12055372239914</v>
      </c>
      <c r="Y3659" s="5">
        <f ca="1">VLOOKUP(CONCATENATE($F3659," ",$G3659),AllocFactorMatrix,(Y$4+1),FALSE)*$E3662</f>
        <v>-3139.2452887654908</v>
      </c>
      <c r="Z3659" s="5">
        <f ca="1">VLOOKUP(CONCATENATE($F3659," ",$G3659),AllocFactorMatrix,(Z$4+1),FALSE)*$E3662</f>
        <v>0</v>
      </c>
      <c r="AA3659" s="5">
        <f t="shared" ca="1" si="1911"/>
        <v>-3139.2452887654908</v>
      </c>
      <c r="AB3659" s="5">
        <f ca="1">VLOOKUP(CONCATENATE($F3659," ",$G3659),AllocFactorMatrix,(AB$4+1),FALSE)*$E3662</f>
        <v>-32.576049347272466</v>
      </c>
      <c r="AC3659" s="5">
        <f ca="1">VLOOKUP(CONCATENATE($F3659," ",$G3659),AllocFactorMatrix,(AC$4+1),FALSE)*$E3662</f>
        <v>-1106.0821678373902</v>
      </c>
      <c r="AD3659" s="5">
        <f ca="1">VLOOKUP(CONCATENATE($F3659," ",$G3659),AllocFactorMatrix,(AD$4+1),FALSE)*$E3662</f>
        <v>-179.92002639493563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-3774.5073246316265</v>
      </c>
      <c r="I3660" s="5">
        <f ca="1">VLOOKUP(CONCATENATE($F3660," ",$G3660),AllocFactorMatrix,(I$4+1),FALSE)*$E3662</f>
        <v>-1416.2973948581662</v>
      </c>
      <c r="J3660" s="5">
        <f ca="1">VLOOKUP(CONCATENATE($F3660," ",$G3660),AllocFactorMatrix,(J$4+1),FALSE)*$E3662</f>
        <v>-91.785223009851691</v>
      </c>
      <c r="K3660" s="5">
        <f ca="1">VLOOKUP(CONCATENATE($F3660," ",$G3660),AllocFactorMatrix,(K$4+1),FALSE)*$E3662</f>
        <v>-307.94937305867353</v>
      </c>
      <c r="L3660" s="5">
        <f ca="1">VLOOKUP(CONCATENATE($F3660," ",$G3660),AllocFactorMatrix,(L$4+1),FALSE)*$E3662</f>
        <v>-9.7873301927594003</v>
      </c>
      <c r="M3660" s="5">
        <f ca="1">VLOOKUP(CONCATENATE($F3660," ",$G3660),AllocFactorMatrix,(M$4+1),FALSE)*$E3662</f>
        <v>-0.9022774278274388</v>
      </c>
      <c r="N3660" s="5">
        <f t="shared" ca="1" si="1910"/>
        <v>-318.63898067926033</v>
      </c>
      <c r="O3660" s="5">
        <f ca="1">VLOOKUP(CONCATENATE($F3660," ",$G3660),AllocFactorMatrix,(O$4+1),FALSE)*$E3662</f>
        <v>-280.76174031489762</v>
      </c>
      <c r="P3660" s="5">
        <f ca="1">VLOOKUP(CONCATENATE($F3660," ",$G3660),AllocFactorMatrix,(P$4+1),FALSE)*$E3662</f>
        <v>-52.047824330799493</v>
      </c>
      <c r="Q3660" s="5">
        <f ca="1">VLOOKUP(CONCATENATE($F3660," ",$G3660),AllocFactorMatrix,(Q$4+1),FALSE)*$E3662</f>
        <v>-23.649199163609527</v>
      </c>
      <c r="R3660" s="5">
        <f ca="1">VLOOKUP(CONCATENATE($F3660," ",$G3660),AllocFactorMatrix,(R$4+1),FALSE)*$E3662</f>
        <v>-1.0957652621485883</v>
      </c>
      <c r="S3660" s="5">
        <f t="shared" ca="1" si="1912"/>
        <v>-357.55452907145519</v>
      </c>
      <c r="T3660" s="5">
        <f ca="1">VLOOKUP(CONCATENATE($F3660," ",$G3660),AllocFactorMatrix,(T$4+1),FALSE)*$E3662</f>
        <v>-10.759321931299999</v>
      </c>
      <c r="U3660" s="5">
        <f ca="1">VLOOKUP(CONCATENATE($F3660," ",$G3660),AllocFactorMatrix,(U$4+1),FALSE)*$E3662</f>
        <v>-188.91757479279389</v>
      </c>
      <c r="V3660" s="5">
        <f ca="1">VLOOKUP(CONCATENATE($F3660," ",$G3660),AllocFactorMatrix,(V$4+1),FALSE)*$E3662</f>
        <v>-1072.5955550892825</v>
      </c>
      <c r="W3660" s="5">
        <f ca="1">VLOOKUP(CONCATENATE($F3660," ",$G3660),AllocFactorMatrix,(W$4+1),FALSE)*$E3662</f>
        <v>-203.49648053764179</v>
      </c>
      <c r="X3660" s="5">
        <f t="shared" ca="1" si="1913"/>
        <v>-1475.7689323510181</v>
      </c>
      <c r="Y3660" s="5">
        <f ca="1">VLOOKUP(CONCATENATE($F3660," ",$G3660),AllocFactorMatrix,(Y$4+1),FALSE)*$E3662</f>
        <v>-76.066818584284988</v>
      </c>
      <c r="Z3660" s="5">
        <f ca="1">VLOOKUP(CONCATENATE($F3660," ",$G3660),AllocFactorMatrix,(Z$4+1),FALSE)*$E3662</f>
        <v>-1.238246544292597</v>
      </c>
      <c r="AA3660" s="5">
        <f t="shared" ca="1" si="1911"/>
        <v>-77.305065128577581</v>
      </c>
      <c r="AB3660" s="5">
        <f ca="1">VLOOKUP(CONCATENATE($F3660," ",$G3660),AllocFactorMatrix,(AB$4+1),FALSE)*$E3662</f>
        <v>-1.3811644151292635</v>
      </c>
      <c r="AC3660" s="5">
        <f ca="1">VLOOKUP(CONCATENATE($F3660," ",$G3660),AllocFactorMatrix,(AC$4+1),FALSE)*$E3662</f>
        <v>-29.86583098578749</v>
      </c>
      <c r="AD3660" s="5">
        <f ca="1">VLOOKUP(CONCATENATE($F3660," ",$G3660),AllocFactorMatrix,(AD$4+1),FALSE)*$E3662</f>
        <v>-5.9102041323815104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-59114.485812598723</v>
      </c>
      <c r="I3661" s="5">
        <f ca="1">VLOOKUP(CONCATENATE($F3661," ",$G3661),AllocFactorMatrix,(I$4+1),FALSE)*$E3662</f>
        <v>-27644.218616319915</v>
      </c>
      <c r="J3661" s="5">
        <f ca="1">VLOOKUP(CONCATENATE($F3661," ",$G3661),AllocFactorMatrix,(J$4+1),FALSE)*$E3662</f>
        <v>-7242.3275712323994</v>
      </c>
      <c r="K3661" s="5">
        <f ca="1">VLOOKUP(CONCATENATE($F3661," ",$G3661),AllocFactorMatrix,(K$4+1),FALSE)*$E3662</f>
        <v>-2055.8892090883196</v>
      </c>
      <c r="L3661" s="5">
        <f ca="1">VLOOKUP(CONCATENATE($F3661," ",$G3661),AllocFactorMatrix,(L$4+1),FALSE)*$E3662</f>
        <v>-663.62966906130748</v>
      </c>
      <c r="M3661" s="5">
        <f ca="1">VLOOKUP(CONCATENATE($F3661," ",$G3661),AllocFactorMatrix,(M$4+1),FALSE)*$E3662</f>
        <v>-107.72045990309043</v>
      </c>
      <c r="N3661" s="5">
        <f t="shared" ca="1" si="1910"/>
        <v>-2827.2393380527178</v>
      </c>
      <c r="O3661" s="5">
        <f ca="1">VLOOKUP(CONCATENATE($F3661," ",$G3661),AllocFactorMatrix,(O$4+1),FALSE)*$E3662</f>
        <v>-583.43141095361432</v>
      </c>
      <c r="P3661" s="5">
        <f ca="1">VLOOKUP(CONCATENATE($F3661," ",$G3661),AllocFactorMatrix,(P$4+1),FALSE)*$E3662</f>
        <v>-172.76128811676924</v>
      </c>
      <c r="Q3661" s="5">
        <f ca="1">VLOOKUP(CONCATENATE($F3661," ",$G3661),AllocFactorMatrix,(Q$4+1),FALSE)*$E3662</f>
        <v>-375.27845436650574</v>
      </c>
      <c r="R3661" s="5">
        <f ca="1">VLOOKUP(CONCATENATE($F3661," ",$G3661),AllocFactorMatrix,(R$4+1),FALSE)*$E3662</f>
        <v>-65.945409837269239</v>
      </c>
      <c r="S3661" s="5">
        <f t="shared" ca="1" si="1912"/>
        <v>-1197.4165632741585</v>
      </c>
      <c r="T3661" s="5">
        <f ca="1">VLOOKUP(CONCATENATE($F3661," ",$G3661),AllocFactorMatrix,(T$4+1),FALSE)*$E3662</f>
        <v>-4.0155596550849459</v>
      </c>
      <c r="U3661" s="5">
        <f ca="1">VLOOKUP(CONCATENATE($F3661," ",$G3661),AllocFactorMatrix,(U$4+1),FALSE)*$E3662</f>
        <v>-102.49565534632799</v>
      </c>
      <c r="V3661" s="5">
        <f ca="1">VLOOKUP(CONCATENATE($F3661," ",$G3661),AllocFactorMatrix,(V$4+1),FALSE)*$E3662</f>
        <v>-551.88696382923808</v>
      </c>
      <c r="W3661" s="5">
        <f ca="1">VLOOKUP(CONCATENATE($F3661," ",$G3661),AllocFactorMatrix,(W$4+1),FALSE)*$E3662</f>
        <v>-98.919207851250164</v>
      </c>
      <c r="X3661" s="5">
        <f t="shared" ca="1" si="1913"/>
        <v>-757.3173866819011</v>
      </c>
      <c r="Y3661" s="5">
        <f ca="1">VLOOKUP(CONCATENATE($F3661," ",$G3661),AllocFactorMatrix,(Y$4+1),FALSE)*$E3662</f>
        <v>-161.5086037729609</v>
      </c>
      <c r="Z3661" s="5">
        <f ca="1">VLOOKUP(CONCATENATE($F3661," ",$G3661),AllocFactorMatrix,(Z$4+1),FALSE)*$E3662</f>
        <v>-2.9278095219576383</v>
      </c>
      <c r="AA3661" s="5">
        <f t="shared" ca="1" si="1911"/>
        <v>-164.43641329491854</v>
      </c>
      <c r="AB3661" s="5">
        <f ca="1">VLOOKUP(CONCATENATE($F3661," ",$G3661),AllocFactorMatrix,(AB$4+1),FALSE)*$E3662</f>
        <v>-3.0317786516609826</v>
      </c>
      <c r="AC3661" s="5">
        <f ca="1">VLOOKUP(CONCATENATE($F3661," ",$G3661),AllocFactorMatrix,(AC$4+1),FALSE)*$E3662</f>
        <v>-17175.391152903518</v>
      </c>
      <c r="AD3661" s="5">
        <f ca="1">VLOOKUP(CONCATENATE($F3661," ",$G3661),AllocFactorMatrix,(AD$4+1),FALSE)*$E3662</f>
        <v>-2103.1069921875478</v>
      </c>
    </row>
    <row r="3662" spans="4:30" collapsed="1">
      <c r="D3662" s="55" t="s">
        <v>458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-1159815</v>
      </c>
      <c r="I3662" s="5">
        <f ca="1">VLOOKUP(CONCATENATE($F3662," ",$G3662),AllocFactorMatrix,(I$4+1),FALSE)*$E3662</f>
        <v>-642362.31286287599</v>
      </c>
      <c r="J3662" s="5">
        <f ca="1">VLOOKUP(CONCATENATE($F3662," ",$G3662),AllocFactorMatrix,(J$4+1),FALSE)*$E3662</f>
        <v>-37143.585014950477</v>
      </c>
      <c r="K3662" s="5">
        <f ca="1">VLOOKUP(CONCATENATE($F3662," ",$G3662),AllocFactorMatrix,(K$4+1),FALSE)*$E3662</f>
        <v>-108426.52364420338</v>
      </c>
      <c r="L3662" s="5">
        <f ca="1">VLOOKUP(CONCATENATE($F3662," ",$G3662),AllocFactorMatrix,(L$4+1),FALSE)*$E3662</f>
        <v>-3573.2618760988798</v>
      </c>
      <c r="M3662" s="5">
        <f ca="1">VLOOKUP(CONCATENATE($F3662," ",$G3662),AllocFactorMatrix,(M$4+1),FALSE)*$E3662</f>
        <v>-305.66947831958225</v>
      </c>
      <c r="N3662" s="5">
        <f t="shared" ca="1" si="1910"/>
        <v>-112305.45499862185</v>
      </c>
      <c r="O3662" s="5">
        <f ca="1">VLOOKUP(CONCATENATE($F3662," ",$G3662),AllocFactorMatrix,(O$4+1),FALSE)*$E3662</f>
        <v>-79543.453029232216</v>
      </c>
      <c r="P3662" s="5">
        <f ca="1">VLOOKUP(CONCATENATE($F3662," ",$G3662),AllocFactorMatrix,(P$4+1),FALSE)*$E3662</f>
        <v>-13296.129752676565</v>
      </c>
      <c r="Q3662" s="5">
        <f ca="1">VLOOKUP(CONCATENATE($F3662," ",$G3662),AllocFactorMatrix,(Q$4+1),FALSE)*$E3662</f>
        <v>-4672.237272673372</v>
      </c>
      <c r="R3662" s="5">
        <f ca="1">VLOOKUP(CONCATENATE($F3662," ",$G3662),AllocFactorMatrix,(R$4+1),FALSE)*$E3662</f>
        <v>-242.4995265778922</v>
      </c>
      <c r="S3662" s="5">
        <f t="shared" ca="1" si="1912"/>
        <v>-97754.319581160045</v>
      </c>
      <c r="T3662" s="5">
        <f ca="1">VLOOKUP(CONCATENATE($F3662," ",$G3662),AllocFactorMatrix,(T$4+1),FALSE)*$E3662</f>
        <v>-2710.6760667626331</v>
      </c>
      <c r="U3662" s="5">
        <f ca="1">VLOOKUP(CONCATENATE($F3662," ",$G3662),AllocFactorMatrix,(U$4+1),FALSE)*$E3662</f>
        <v>-40471.156519975797</v>
      </c>
      <c r="V3662" s="5">
        <f ca="1">VLOOKUP(CONCATENATE($F3662," ",$G3662),AllocFactorMatrix,(V$4+1),FALSE)*$E3662</f>
        <v>-155006.76235758755</v>
      </c>
      <c r="W3662" s="5">
        <f ca="1">VLOOKUP(CONCATENATE($F3662," ",$G3662),AllocFactorMatrix,(W$4+1),FALSE)*$E3662</f>
        <v>-25585.138719260591</v>
      </c>
      <c r="X3662" s="5">
        <f t="shared" ca="1" si="1913"/>
        <v>-223773.73366358655</v>
      </c>
      <c r="Y3662" s="5">
        <f ca="1">VLOOKUP(CONCATENATE($F3662," ",$G3662),AllocFactorMatrix,(Y$4+1),FALSE)*$E3662</f>
        <v>-24791.133962483585</v>
      </c>
      <c r="Z3662" s="5">
        <f ca="1">VLOOKUP(CONCATENATE($F3662," ",$G3662),AllocFactorMatrix,(Z$4+1),FALSE)*$E3662</f>
        <v>-362.36160892399289</v>
      </c>
      <c r="AA3662" s="5">
        <f t="shared" ca="1" si="1911"/>
        <v>-25153.495571407577</v>
      </c>
      <c r="AB3662" s="5">
        <f ca="1">VLOOKUP(CONCATENATE($F3662," ",$G3662),AllocFactorMatrix,(AB$4+1),FALSE)*$E3662</f>
        <v>-318.58762112784677</v>
      </c>
      <c r="AC3662" s="5">
        <f ca="1">VLOOKUP(CONCATENATE($F3662," ",$G3662),AllocFactorMatrix,(AC$4+1),FALSE)*$E3662</f>
        <v>-18643.064182538652</v>
      </c>
      <c r="AD3662" s="5">
        <f ca="1">VLOOKUP(CONCATENATE($F3662," ",$G3662),AllocFactorMatrix,(AD$4+1),FALSE)*$E3662</f>
        <v>-2360.4465037310574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117379.66437866951</v>
      </c>
      <c r="I3663" s="5">
        <f ca="1">VLOOKUP(CONCATENATE($F3663," ",$G3663),AllocFactorMatrix,(I$4+1),FALSE)*$E3670</f>
        <v>57819.226098472318</v>
      </c>
      <c r="J3663" s="5">
        <f ca="1">VLOOKUP(CONCATENATE($F3663," ",$G3663),AllocFactorMatrix,(J$4+1),FALSE)*$E3670</f>
        <v>2858.2109470926666</v>
      </c>
      <c r="K3663" s="5">
        <f ca="1">VLOOKUP(CONCATENATE($F3663," ",$G3663),AllocFactorMatrix,(K$4+1),FALSE)*$E3670</f>
        <v>10469.462892886586</v>
      </c>
      <c r="L3663" s="5">
        <f ca="1">VLOOKUP(CONCATENATE($F3663," ",$G3663),AllocFactorMatrix,(L$4+1),FALSE)*$E3670</f>
        <v>329.54152111068885</v>
      </c>
      <c r="M3663" s="5">
        <f ca="1">VLOOKUP(CONCATENATE($F3663," ",$G3663),AllocFactorMatrix,(M$4+1),FALSE)*$E3670</f>
        <v>30.903349372125405</v>
      </c>
      <c r="N3663" s="5">
        <f t="shared" ref="N3663:N3670" ca="1" si="1915">SUBTOTAL(9,K3663:M3663)</f>
        <v>10829.9077633694</v>
      </c>
      <c r="O3663" s="5">
        <f ca="1">VLOOKUP(CONCATENATE($F3663," ",$G3663),AllocFactorMatrix,(O$4+1),FALSE)*$E3670</f>
        <v>7958.4204362295504</v>
      </c>
      <c r="P3663" s="5">
        <f ca="1">VLOOKUP(CONCATENATE($F3663," ",$G3663),AllocFactorMatrix,(P$4+1),FALSE)*$E3670</f>
        <v>1482.8855874779838</v>
      </c>
      <c r="Q3663" s="5">
        <f ca="1">VLOOKUP(CONCATENATE($F3663," ",$G3663),AllocFactorMatrix,(Q$4+1),FALSE)*$E3670</f>
        <v>670.08838565095004</v>
      </c>
      <c r="R3663" s="5">
        <f ca="1">VLOOKUP(CONCATENATE($F3663," ",$G3663),AllocFactorMatrix,(R$4+1),FALSE)*$E3670</f>
        <v>30.133125671911671</v>
      </c>
      <c r="S3663" s="5">
        <f ca="1">SUBTOTAL(9,O3663:R3663)</f>
        <v>10141.527535030395</v>
      </c>
      <c r="T3663" s="5">
        <f ca="1">VLOOKUP(CONCATENATE($F3663," ",$G3663),AllocFactorMatrix,(T$4+1),FALSE)*$E3670</f>
        <v>278.00801004829754</v>
      </c>
      <c r="U3663" s="5">
        <f ca="1">VLOOKUP(CONCATENATE($F3663," ",$G3663),AllocFactorMatrix,(U$4+1),FALSE)*$E3670</f>
        <v>4549.5537169232848</v>
      </c>
      <c r="V3663" s="5">
        <f ca="1">VLOOKUP(CONCATENATE($F3663," ",$G3663),AllocFactorMatrix,(V$4+1),FALSE)*$E3670</f>
        <v>24044.519229320515</v>
      </c>
      <c r="W3663" s="5">
        <f ca="1">VLOOKUP(CONCATENATE($F3663," ",$G3663),AllocFactorMatrix,(W$4+1),FALSE)*$E3670</f>
        <v>4342.0416526075569</v>
      </c>
      <c r="X3663" s="5">
        <f ca="1">SUBTOTAL(9,T3663:W3663)</f>
        <v>33214.122608899655</v>
      </c>
      <c r="Y3663" s="5">
        <f ca="1">VLOOKUP(CONCATENATE($F3663," ",$G3663),AllocFactorMatrix,(Y$4+1),FALSE)*$E3670</f>
        <v>2444.0182875404107</v>
      </c>
      <c r="Z3663" s="5">
        <f ca="1">VLOOKUP(CONCATENATE($F3663," ",$G3663),AllocFactorMatrix,(Z$4+1),FALSE)*$E3670</f>
        <v>40.936372100977437</v>
      </c>
      <c r="AA3663" s="5">
        <f t="shared" ref="AA3663:AA3670" ca="1" si="1916">SUBTOTAL(9,Y3663:Z3663)</f>
        <v>2484.9546596413879</v>
      </c>
      <c r="AB3663" s="5">
        <f ca="1">VLOOKUP(CONCATENATE($F3663," ",$G3663),AllocFactorMatrix,(AB$4+1),FALSE)*$E3670</f>
        <v>31.71476616367973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62213.806495920435</v>
      </c>
      <c r="I3664" s="5">
        <f ca="1">VLOOKUP(CONCATENATE($F3664," ",$G3664),AllocFactorMatrix,(I$4+1),FALSE)*$E3670</f>
        <v>30645.462851467419</v>
      </c>
      <c r="J3664" s="5">
        <f ca="1">VLOOKUP(CONCATENATE($F3664," ",$G3664),AllocFactorMatrix,(J$4+1),FALSE)*$E3670</f>
        <v>1514.9147318507635</v>
      </c>
      <c r="K3664" s="5">
        <f ca="1">VLOOKUP(CONCATENATE($F3664," ",$G3664),AllocFactorMatrix,(K$4+1),FALSE)*$E3670</f>
        <v>5549.0458418164408</v>
      </c>
      <c r="L3664" s="5">
        <f ca="1">VLOOKUP(CONCATENATE($F3664," ",$G3664),AllocFactorMatrix,(L$4+1),FALSE)*$E3670</f>
        <v>174.66426178057259</v>
      </c>
      <c r="M3664" s="5">
        <f ca="1">VLOOKUP(CONCATENATE($F3664," ",$G3664),AllocFactorMatrix,(M$4+1),FALSE)*$E3670</f>
        <v>16.379455573418873</v>
      </c>
      <c r="N3664" s="5">
        <f t="shared" ca="1" si="1915"/>
        <v>5740.089559170432</v>
      </c>
      <c r="O3664" s="5">
        <f ca="1">VLOOKUP(CONCATENATE($F3664," ",$G3664),AllocFactorMatrix,(O$4+1),FALSE)*$E3670</f>
        <v>4218.1380535855324</v>
      </c>
      <c r="P3664" s="5">
        <f ca="1">VLOOKUP(CONCATENATE($F3664," ",$G3664),AllocFactorMatrix,(P$4+1),FALSE)*$E3670</f>
        <v>785.96201039836626</v>
      </c>
      <c r="Q3664" s="5">
        <f ca="1">VLOOKUP(CONCATENATE($F3664," ",$G3664),AllocFactorMatrix,(Q$4+1),FALSE)*$E3670</f>
        <v>355.1615978860109</v>
      </c>
      <c r="R3664" s="5">
        <f ca="1">VLOOKUP(CONCATENATE($F3664," ",$G3664),AllocFactorMatrix,(R$4+1),FALSE)*$E3670</f>
        <v>15.9712200541122</v>
      </c>
      <c r="S3664" s="5">
        <f t="shared" ref="S3664:S3670" ca="1" si="1917">SUBTOTAL(9,O3664:R3664)</f>
        <v>5375.232881924022</v>
      </c>
      <c r="T3664" s="5">
        <f ca="1">VLOOKUP(CONCATENATE($F3664," ",$G3664),AllocFactorMatrix,(T$4+1),FALSE)*$E3670</f>
        <v>147.35036629227017</v>
      </c>
      <c r="U3664" s="5">
        <f ca="1">VLOOKUP(CONCATENATE($F3664," ",$G3664),AllocFactorMatrix,(U$4+1),FALSE)*$E3670</f>
        <v>2411.3636385460341</v>
      </c>
      <c r="V3664" s="5">
        <f ca="1">VLOOKUP(CONCATENATE($F3664," ",$G3664),AllocFactorMatrix,(V$4+1),FALSE)*$E3670</f>
        <v>12744.124585282278</v>
      </c>
      <c r="W3664" s="5">
        <f ca="1">VLOOKUP(CONCATENATE($F3664," ",$G3664),AllocFactorMatrix,(W$4+1),FALSE)*$E3670</f>
        <v>2301.3776756175721</v>
      </c>
      <c r="X3664" s="5">
        <f t="shared" ref="X3664:X3670" ca="1" si="1918">SUBTOTAL(9,T3664:W3664)</f>
        <v>17604.216265738156</v>
      </c>
      <c r="Y3664" s="5">
        <f ca="1">VLOOKUP(CONCATENATE($F3664," ",$G3664),AllocFactorMatrix,(Y$4+1),FALSE)*$E3670</f>
        <v>1295.3835029124614</v>
      </c>
      <c r="Z3664" s="5">
        <f ca="1">VLOOKUP(CONCATENATE($F3664," ",$G3664),AllocFactorMatrix,(Z$4+1),FALSE)*$E3670</f>
        <v>21.697178519092937</v>
      </c>
      <c r="AA3664" s="5">
        <f t="shared" ca="1" si="1916"/>
        <v>1317.0806814315542</v>
      </c>
      <c r="AB3664" s="5">
        <f ca="1">VLOOKUP(CONCATENATE($F3664," ",$G3664),AllocFactorMatrix,(AB$4+1),FALSE)*$E3670</f>
        <v>16.809524338093876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13666.505541774322</v>
      </c>
      <c r="I3665" s="5">
        <f ca="1">VLOOKUP(CONCATENATE($F3665," ",$G3665),AllocFactorMatrix,(I$4+1),FALSE)*$E3670</f>
        <v>6653.7764619151385</v>
      </c>
      <c r="J3665" s="5">
        <f ca="1">VLOOKUP(CONCATENATE($F3665," ",$G3665),AllocFactorMatrix,(J$4+1),FALSE)*$E3670</f>
        <v>321.11995622503576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36.085176475137992</v>
      </c>
      <c r="M3665" s="5">
        <f ca="1">VLOOKUP(CONCATENATE($F3665," ",$G3665),AllocFactorMatrix,(M$4+1),FALSE)*$E3670</f>
        <v>4.4942178873768084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882.60748648679078</v>
      </c>
      <c r="P3665" s="5">
        <f ca="1">VLOOKUP(CONCATENATE($F3665," ",$G3665),AllocFactorMatrix,(P$4+1),FALSE)*$E3670</f>
        <v>164.07570230344882</v>
      </c>
      <c r="Q3665" s="5">
        <f ca="1">VLOOKUP(CONCATENATE($F3665," ",$G3665),AllocFactorMatrix,(Q$4+1),FALSE)*$E3670</f>
        <v>97.626997895836439</v>
      </c>
      <c r="R3665" s="5">
        <f ca="1">VLOOKUP(CONCATENATE($F3665," ",$G3665),AllocFactorMatrix,(R$4+1),FALSE)*$E3670</f>
        <v>0</v>
      </c>
      <c r="S3665" s="5">
        <f t="shared" ca="1" si="1917"/>
        <v>1144.3101866860761</v>
      </c>
      <c r="T3665" s="5">
        <f ca="1">VLOOKUP(CONCATENATE($F3665," ",$G3665),AllocFactorMatrix,(T$4+1),FALSE)*$E3670</f>
        <v>30.819137944260511</v>
      </c>
      <c r="U3665" s="5">
        <f ca="1">VLOOKUP(CONCATENATE($F3665," ",$G3665),AllocFactorMatrix,(U$4+1),FALSE)*$E3670</f>
        <v>504.52688416979868</v>
      </c>
      <c r="V3665" s="5">
        <f ca="1">VLOOKUP(CONCATENATE($F3665," ",$G3665),AllocFactorMatrix,(V$4+1),FALSE)*$E3670</f>
        <v>3514.8789207928803</v>
      </c>
      <c r="W3665" s="5">
        <f ca="1">VLOOKUP(CONCATENATE($F3665," ",$G3665),AllocFactorMatrix,(W$4+1),FALSE)*$E3670</f>
        <v>0</v>
      </c>
      <c r="X3665" s="5">
        <f t="shared" ca="1" si="1918"/>
        <v>4050.2249429069398</v>
      </c>
      <c r="Y3665" s="5">
        <f ca="1">VLOOKUP(CONCATENATE($F3665," ",$G3665),AllocFactorMatrix,(Y$4+1),FALSE)*$E3670</f>
        <v>265.63899519355431</v>
      </c>
      <c r="Z3665" s="5">
        <f ca="1">VLOOKUP(CONCATENATE($F3665," ",$G3665),AllocFactorMatrix,(Z$4+1),FALSE)*$E3670</f>
        <v>4.4282092667685342</v>
      </c>
      <c r="AA3665" s="5">
        <f t="shared" ca="1" si="1916"/>
        <v>270.06720446032284</v>
      </c>
      <c r="AB3665" s="5">
        <f ca="1">VLOOKUP(CONCATENATE($F3665," ",$G3665),AllocFactorMatrix,(AB$4+1),FALSE)*$E3670</f>
        <v>3.5472469806539348</v>
      </c>
      <c r="AC3665" s="5">
        <f ca="1">VLOOKUP(CONCATENATE($F3665," ",$G3665),AllocFactorMatrix,(AC$4+1),FALSE)*$E3670</f>
        <v>12.061398059963778</v>
      </c>
      <c r="AD3665" s="5">
        <f ca="1">VLOOKUP(CONCATENATE($F3665," ",$G3665),AllocFactorMatrix,(AD$4+1),FALSE)*$E3670</f>
        <v>2.6000507143129141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62706.264625633965</v>
      </c>
      <c r="I3666" s="5">
        <f ca="1">VLOOKUP(CONCATENATE($F3666," ",$G3666),AllocFactorMatrix,(I$4+1),FALSE)*$E3670</f>
        <v>41909.271104566971</v>
      </c>
      <c r="J3666" s="5">
        <f ca="1">VLOOKUP(CONCATENATE($F3666," ",$G3666),AllocFactorMatrix,(J$4+1),FALSE)*$E3670</f>
        <v>1975.4936341689997</v>
      </c>
      <c r="K3666" s="5">
        <f ca="1">VLOOKUP(CONCATENATE($F3666," ",$G3666),AllocFactorMatrix,(K$4+1),FALSE)*$E3670</f>
        <v>7173.1386283523689</v>
      </c>
      <c r="L3666" s="5">
        <f ca="1">VLOOKUP(CONCATENATE($F3666," ",$G3666),AllocFactorMatrix,(L$4+1),FALSE)*$E3670</f>
        <v>221.68730856628665</v>
      </c>
      <c r="M3666" s="5">
        <f ca="1">VLOOKUP(CONCATENATE($F3666," ",$G3666),AllocFactorMatrix,(M$4+1),FALSE)*$E3670</f>
        <v>0</v>
      </c>
      <c r="N3666" s="5">
        <f t="shared" ca="1" si="1915"/>
        <v>7394.8259369186553</v>
      </c>
      <c r="O3666" s="5">
        <f ca="1">VLOOKUP(CONCATENATE($F3666," ",$G3666),AllocFactorMatrix,(O$4+1),FALSE)*$E3670</f>
        <v>5378.6002138341082</v>
      </c>
      <c r="P3666" s="5">
        <f ca="1">VLOOKUP(CONCATENATE($F3666," ",$G3666),AllocFactorMatrix,(P$4+1),FALSE)*$E3670</f>
        <v>1001.7646517742186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6380.3648656083269</v>
      </c>
      <c r="T3666" s="5">
        <f ca="1">VLOOKUP(CONCATENATE($F3666," ",$G3666),AllocFactorMatrix,(T$4+1),FALSE)*$E3670</f>
        <v>191.74378304383504</v>
      </c>
      <c r="U3666" s="5">
        <f ca="1">VLOOKUP(CONCATENATE($F3666," ",$G3666),AllocFactorMatrix,(U$4+1),FALSE)*$E3670</f>
        <v>3092.3933338250431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3284.1371168688784</v>
      </c>
      <c r="Y3666" s="5">
        <f ca="1">VLOOKUP(CONCATENATE($F3666," ",$G3666),AllocFactorMatrix,(Y$4+1),FALSE)*$E3670</f>
        <v>1621.8951413518287</v>
      </c>
      <c r="Z3666" s="5">
        <f ca="1">VLOOKUP(CONCATENATE($F3666," ",$G3666),AllocFactorMatrix,(Z$4+1),FALSE)*$E3670</f>
        <v>27.059559886894654</v>
      </c>
      <c r="AA3666" s="5">
        <f t="shared" ca="1" si="1916"/>
        <v>1648.9547012387234</v>
      </c>
      <c r="AB3666" s="5">
        <f ca="1">VLOOKUP(CONCATENATE($F3666," ",$G3666),AllocFactorMatrix,(AB$4+1),FALSE)*$E3670</f>
        <v>21.922777549007758</v>
      </c>
      <c r="AC3666" s="5">
        <f ca="1">VLOOKUP(CONCATENATE($F3666," ",$G3666),AllocFactorMatrix,(AC$4+1),FALSE)*$E3670</f>
        <v>75.104390160762208</v>
      </c>
      <c r="AD3666" s="5">
        <f ca="1">VLOOKUP(CONCATENATE($F3666," ",$G3666),AllocFactorMatrix,(AD$4+1),FALSE)*$E3670</f>
        <v>16.190098553642464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32267.721206714559</v>
      </c>
      <c r="I3667" s="5">
        <f ca="1">VLOOKUP(CONCATENATE($F3667," ",$G3667),AllocFactorMatrix,(I$4+1),FALSE)*$E3670</f>
        <v>24126.621986207108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3509.7147213366316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3509.7147213366316</v>
      </c>
      <c r="O3667" s="5">
        <f ca="1">VLOOKUP(CONCATENATE($F3667," ",$G3667),AllocFactorMatrix,(O$4+1),FALSE)*$E3670</f>
        <v>2236.4038810808383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2236.4038810808383</v>
      </c>
      <c r="T3667" s="5">
        <f ca="1">VLOOKUP(CONCATENATE($F3667," ",$G3667),AllocFactorMatrix,(T$4+1),FALSE)*$E3670</f>
        <v>60.46766926784413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60.46766926784413</v>
      </c>
      <c r="Y3667" s="5">
        <f ca="1">VLOOKUP(CONCATENATE($F3667," ",$G3667),AllocFactorMatrix,(Y$4+1),FALSE)*$E3670</f>
        <v>824.88436083244505</v>
      </c>
      <c r="Z3667" s="5">
        <f ca="1">VLOOKUP(CONCATENATE($F3667," ",$G3667),AllocFactorMatrix,(Z$4+1),FALSE)*$E3670</f>
        <v>0</v>
      </c>
      <c r="AA3667" s="5">
        <f t="shared" ca="1" si="1916"/>
        <v>824.88436083244505</v>
      </c>
      <c r="AB3667" s="5">
        <f ca="1">VLOOKUP(CONCATENATE($F3667," ",$G3667),AllocFactorMatrix,(AB$4+1),FALSE)*$E3670</f>
        <v>8.5598515478980772</v>
      </c>
      <c r="AC3667" s="5">
        <f ca="1">VLOOKUP(CONCATENATE($F3667," ",$G3667),AllocFactorMatrix,(AC$4+1),FALSE)*$E3670</f>
        <v>290.6398825570933</v>
      </c>
      <c r="AD3667" s="5">
        <f ca="1">VLOOKUP(CONCATENATE($F3667," ",$G3667),AllocFactorMatrix,(AD$4+1),FALSE)*$E3670</f>
        <v>47.276718549160158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991.80910554477225</v>
      </c>
      <c r="I3668" s="5">
        <f ca="1">VLOOKUP(CONCATENATE($F3668," ",$G3668),AllocFactorMatrix,(I$4+1),FALSE)*$E3670</f>
        <v>372.1536432617097</v>
      </c>
      <c r="J3668" s="5">
        <f ca="1">VLOOKUP(CONCATENATE($F3668," ",$G3668),AllocFactorMatrix,(J$4+1),FALSE)*$E3670</f>
        <v>24.117960863809653</v>
      </c>
      <c r="K3668" s="5">
        <f ca="1">VLOOKUP(CONCATENATE($F3668," ",$G3668),AllocFactorMatrix,(K$4+1),FALSE)*$E3670</f>
        <v>80.918373175022126</v>
      </c>
      <c r="L3668" s="5">
        <f ca="1">VLOOKUP(CONCATENATE($F3668," ",$G3668),AllocFactorMatrix,(L$4+1),FALSE)*$E3670</f>
        <v>2.5717696030963233</v>
      </c>
      <c r="M3668" s="5">
        <f ca="1">VLOOKUP(CONCATENATE($F3668," ",$G3668),AllocFactorMatrix,(M$4+1),FALSE)*$E3670</f>
        <v>0.23708709287883192</v>
      </c>
      <c r="N3668" s="5">
        <f t="shared" ca="1" si="1915"/>
        <v>83.727229870997292</v>
      </c>
      <c r="O3668" s="5">
        <f ca="1">VLOOKUP(CONCATENATE($F3668," ",$G3668),AllocFactorMatrix,(O$4+1),FALSE)*$E3670</f>
        <v>73.774409898671664</v>
      </c>
      <c r="P3668" s="5">
        <f ca="1">VLOOKUP(CONCATENATE($F3668," ",$G3668),AllocFactorMatrix,(P$4+1),FALSE)*$E3670</f>
        <v>13.6763560526723</v>
      </c>
      <c r="Q3668" s="5">
        <f ca="1">VLOOKUP(CONCATENATE($F3668," ",$G3668),AllocFactorMatrix,(Q$4+1),FALSE)*$E3670</f>
        <v>6.2141861313248024</v>
      </c>
      <c r="R3668" s="5">
        <f ca="1">VLOOKUP(CONCATENATE($F3668," ",$G3668),AllocFactorMatrix,(R$4+1),FALSE)*$E3670</f>
        <v>0.28792895895219633</v>
      </c>
      <c r="S3668" s="5">
        <f t="shared" ca="1" si="1917"/>
        <v>93.952881041620969</v>
      </c>
      <c r="T3668" s="5">
        <f ca="1">VLOOKUP(CONCATENATE($F3668," ",$G3668),AllocFactorMatrix,(T$4+1),FALSE)*$E3670</f>
        <v>2.8271751895440707</v>
      </c>
      <c r="U3668" s="5">
        <f ca="1">VLOOKUP(CONCATENATE($F3668," ",$G3668),AllocFactorMatrix,(U$4+1),FALSE)*$E3670</f>
        <v>49.640960994880281</v>
      </c>
      <c r="V3668" s="5">
        <f ca="1">VLOOKUP(CONCATENATE($F3668," ",$G3668),AllocFactorMatrix,(V$4+1),FALSE)*$E3670</f>
        <v>281.84076665110786</v>
      </c>
      <c r="W3668" s="5">
        <f ca="1">VLOOKUP(CONCATENATE($F3668," ",$G3668),AllocFactorMatrix,(W$4+1),FALSE)*$E3670</f>
        <v>53.471789821800179</v>
      </c>
      <c r="X3668" s="5">
        <f t="shared" ca="1" si="1918"/>
        <v>387.78069265733239</v>
      </c>
      <c r="Y3668" s="5">
        <f ca="1">VLOOKUP(CONCATENATE($F3668," ",$G3668),AllocFactorMatrix,(Y$4+1),FALSE)*$E3670</f>
        <v>19.98771145823093</v>
      </c>
      <c r="Z3668" s="5">
        <f ca="1">VLOOKUP(CONCATENATE($F3668," ",$G3668),AllocFactorMatrix,(Z$4+1),FALSE)*$E3670</f>
        <v>0.32536807904025</v>
      </c>
      <c r="AA3668" s="5">
        <f t="shared" ca="1" si="1916"/>
        <v>20.313079537271179</v>
      </c>
      <c r="AB3668" s="5">
        <f ca="1">VLOOKUP(CONCATENATE($F3668," ",$G3668),AllocFactorMatrix,(AB$4+1),FALSE)*$E3670</f>
        <v>0.36292191943575414</v>
      </c>
      <c r="AC3668" s="5">
        <f ca="1">VLOOKUP(CONCATENATE($F3668," ",$G3668),AllocFactorMatrix,(AC$4+1),FALSE)*$E3670</f>
        <v>7.8477005258576664</v>
      </c>
      <c r="AD3668" s="5">
        <f ca="1">VLOOKUP(CONCATENATE($F3668," ",$G3668),AllocFactorMatrix,(AD$4+1),FALSE)*$E3670</f>
        <v>1.5529958667377615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15533.228645742451</v>
      </c>
      <c r="I3669" s="5">
        <f ca="1">VLOOKUP(CONCATENATE($F3669," ",$G3669),AllocFactorMatrix,(I$4+1),FALSE)*$E3670</f>
        <v>7263.9381464208009</v>
      </c>
      <c r="J3669" s="5">
        <f ca="1">VLOOKUP(CONCATENATE($F3669," ",$G3669),AllocFactorMatrix,(J$4+1),FALSE)*$E3670</f>
        <v>1903.0315250977224</v>
      </c>
      <c r="K3669" s="5">
        <f ca="1">VLOOKUP(CONCATENATE($F3669," ",$G3669),AllocFactorMatrix,(K$4+1),FALSE)*$E3670</f>
        <v>540.21610297551524</v>
      </c>
      <c r="L3669" s="5">
        <f ca="1">VLOOKUP(CONCATENATE($F3669," ",$G3669),AllocFactorMatrix,(L$4+1),FALSE)*$E3670</f>
        <v>174.37877102249496</v>
      </c>
      <c r="M3669" s="5">
        <f ca="1">VLOOKUP(CONCATENATE($F3669," ",$G3669),AllocFactorMatrix,(M$4+1),FALSE)*$E3670</f>
        <v>28.305186292301737</v>
      </c>
      <c r="N3669" s="5">
        <f t="shared" ca="1" si="1915"/>
        <v>742.9000602903119</v>
      </c>
      <c r="O3669" s="5">
        <f ca="1">VLOOKUP(CONCATENATE($F3669," ",$G3669),AllocFactorMatrix,(O$4+1),FALSE)*$E3670</f>
        <v>153.30546110441111</v>
      </c>
      <c r="P3669" s="5">
        <f ca="1">VLOOKUP(CONCATENATE($F3669," ",$G3669),AllocFactorMatrix,(P$4+1),FALSE)*$E3670</f>
        <v>45.395651379899789</v>
      </c>
      <c r="Q3669" s="5">
        <f ca="1">VLOOKUP(CONCATENATE($F3669," ",$G3669),AllocFactorMatrix,(Q$4+1),FALSE)*$E3670</f>
        <v>98.610111504232933</v>
      </c>
      <c r="R3669" s="5">
        <f ca="1">VLOOKUP(CONCATENATE($F3669," ",$G3669),AllocFactorMatrix,(R$4+1),FALSE)*$E3670</f>
        <v>17.328157642896787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1.0551492651190346</v>
      </c>
      <c r="U3669" s="5">
        <f ca="1">VLOOKUP(CONCATENATE($F3669," ",$G3669),AllocFactorMatrix,(U$4+1),FALSE)*$E3670</f>
        <v>26.932289570053477</v>
      </c>
      <c r="V3669" s="5">
        <f ca="1">VLOOKUP(CONCATENATE($F3669," ",$G3669),AllocFactorMatrix,(V$4+1),FALSE)*$E3670</f>
        <v>145.01667870275412</v>
      </c>
      <c r="W3669" s="5">
        <f ca="1">VLOOKUP(CONCATENATE($F3669," ",$G3669),AllocFactorMatrix,(W$4+1),FALSE)*$E3670</f>
        <v>25.992523691743209</v>
      </c>
      <c r="X3669" s="5">
        <f t="shared" ca="1" si="1918"/>
        <v>198.99664122966982</v>
      </c>
      <c r="Y3669" s="5">
        <f ca="1">VLOOKUP(CONCATENATE($F3669," ",$G3669),AllocFactorMatrix,(Y$4+1),FALSE)*$E3670</f>
        <v>42.438837726054402</v>
      </c>
      <c r="Z3669" s="5">
        <f ca="1">VLOOKUP(CONCATENATE($F3669," ",$G3669),AllocFactorMatrix,(Z$4+1),FALSE)*$E3670</f>
        <v>0.76932640300590005</v>
      </c>
      <c r="AA3669" s="5">
        <f t="shared" ca="1" si="1916"/>
        <v>43.2081641290603</v>
      </c>
      <c r="AB3669" s="5">
        <f ca="1">VLOOKUP(CONCATENATE($F3669," ",$G3669),AllocFactorMatrix,(AB$4+1),FALSE)*$E3670</f>
        <v>0.7966458703341045</v>
      </c>
      <c r="AC3669" s="5">
        <f ca="1">VLOOKUP(CONCATENATE($F3669," ",$G3669),AllocFactorMatrix,(AC$4+1),FALSE)*$E3670</f>
        <v>4513.0947887100292</v>
      </c>
      <c r="AD3669" s="5">
        <f ca="1">VLOOKUP(CONCATENATE($F3669," ",$G3669),AllocFactorMatrix,(AD$4+1),FALSE)*$E3670</f>
        <v>552.62329236307937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304759.00000000006</v>
      </c>
      <c r="I3670" s="5">
        <f ca="1">VLOOKUP(CONCATENATE($F3670," ",$G3670),AllocFactorMatrix,(I$4+1),FALSE)*$E3670</f>
        <v>168790.45029231149</v>
      </c>
      <c r="J3670" s="5">
        <f ca="1">VLOOKUP(CONCATENATE($F3670," ",$G3670),AllocFactorMatrix,(J$4+1),FALSE)*$E3670</f>
        <v>9760.0408906345328</v>
      </c>
      <c r="K3670" s="5">
        <f ca="1">VLOOKUP(CONCATENATE($F3670," ",$G3670),AllocFactorMatrix,(K$4+1),FALSE)*$E3670</f>
        <v>28490.715260005931</v>
      </c>
      <c r="L3670" s="5">
        <f ca="1">VLOOKUP(CONCATENATE($F3670," ",$G3670),AllocFactorMatrix,(L$4+1),FALSE)*$E3670</f>
        <v>938.92880855827741</v>
      </c>
      <c r="M3670" s="5">
        <f ca="1">VLOOKUP(CONCATENATE($F3670," ",$G3670),AllocFactorMatrix,(M$4+1),FALSE)*$E3670</f>
        <v>80.319296218101655</v>
      </c>
      <c r="N3670" s="5">
        <f t="shared" ca="1" si="1915"/>
        <v>29509.96336478231</v>
      </c>
      <c r="O3670" s="5">
        <f ca="1">VLOOKUP(CONCATENATE($F3670," ",$G3670),AllocFactorMatrix,(O$4+1),FALSE)*$E3670</f>
        <v>20901.249942219907</v>
      </c>
      <c r="P3670" s="5">
        <f ca="1">VLOOKUP(CONCATENATE($F3670," ",$G3670),AllocFactorMatrix,(P$4+1),FALSE)*$E3670</f>
        <v>3493.7599593865893</v>
      </c>
      <c r="Q3670" s="5">
        <f ca="1">VLOOKUP(CONCATENATE($F3670," ",$G3670),AllocFactorMatrix,(Q$4+1),FALSE)*$E3670</f>
        <v>1227.701279068355</v>
      </c>
      <c r="R3670" s="5">
        <f ca="1">VLOOKUP(CONCATENATE($F3670," ",$G3670),AllocFactorMatrix,(R$4+1),FALSE)*$E3670</f>
        <v>63.720432327872849</v>
      </c>
      <c r="S3670" s="5">
        <f t="shared" ca="1" si="1917"/>
        <v>25686.431613002722</v>
      </c>
      <c r="T3670" s="5">
        <f ca="1">VLOOKUP(CONCATENATE($F3670," ",$G3670),AllocFactorMatrix,(T$4+1),FALSE)*$E3670</f>
        <v>712.27129105117046</v>
      </c>
      <c r="U3670" s="5">
        <f ca="1">VLOOKUP(CONCATENATE($F3670," ",$G3670),AllocFactorMatrix,(U$4+1),FALSE)*$E3670</f>
        <v>10634.410824029093</v>
      </c>
      <c r="V3670" s="5">
        <f ca="1">VLOOKUP(CONCATENATE($F3670," ",$G3670),AllocFactorMatrix,(V$4+1),FALSE)*$E3670</f>
        <v>40730.380180749533</v>
      </c>
      <c r="W3670" s="5">
        <f ca="1">VLOOKUP(CONCATENATE($F3670," ",$G3670),AllocFactorMatrix,(W$4+1),FALSE)*$E3670</f>
        <v>6722.8836417386719</v>
      </c>
      <c r="X3670" s="5">
        <f t="shared" ca="1" si="1918"/>
        <v>58799.945937568467</v>
      </c>
      <c r="Y3670" s="5">
        <f ca="1">VLOOKUP(CONCATENATE($F3670," ",$G3670),AllocFactorMatrix,(Y$4+1),FALSE)*$E3670</f>
        <v>6514.2468370149854</v>
      </c>
      <c r="Z3670" s="5">
        <f ca="1">VLOOKUP(CONCATENATE($F3670," ",$G3670),AllocFactorMatrix,(Z$4+1),FALSE)*$E3670</f>
        <v>95.216014255779712</v>
      </c>
      <c r="AA3670" s="5">
        <f t="shared" ca="1" si="1916"/>
        <v>6609.462851270765</v>
      </c>
      <c r="AB3670" s="5">
        <f ca="1">VLOOKUP(CONCATENATE($F3670," ",$G3670),AllocFactorMatrix,(AB$4+1),FALSE)*$E3670</f>
        <v>83.713734369103221</v>
      </c>
      <c r="AC3670" s="5">
        <f ca="1">VLOOKUP(CONCATENATE($F3670," ",$G3670),AllocFactorMatrix,(AC$4+1),FALSE)*$E3670</f>
        <v>4898.7481600137071</v>
      </c>
      <c r="AD3670" s="5">
        <f ca="1">VLOOKUP(CONCATENATE($F3670," ",$G3670),AllocFactorMatrix,(AD$4+1),FALSE)*$E3670</f>
        <v>620.24315604693277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-2026073.0167035363</v>
      </c>
      <c r="I3671" s="5">
        <f ca="1">VLOOKUP(CONCATENATE($F3671," ",$G3671),AllocFactorMatrix,(I$4+1),FALSE)*$E3678</f>
        <v>-998009.10545186128</v>
      </c>
      <c r="J3671" s="5">
        <f ca="1">VLOOKUP(CONCATENATE($F3671," ",$G3671),AllocFactorMatrix,(J$4+1),FALSE)*$E3678</f>
        <v>-49335.156192553019</v>
      </c>
      <c r="K3671" s="5">
        <f ca="1">VLOOKUP(CONCATENATE($F3671," ",$G3671),AllocFactorMatrix,(K$4+1),FALSE)*$E3678</f>
        <v>-180711.84969677875</v>
      </c>
      <c r="L3671" s="5">
        <f ca="1">VLOOKUP(CONCATENATE($F3671," ",$G3671),AllocFactorMatrix,(L$4+1),FALSE)*$E3678</f>
        <v>-5688.1674295120656</v>
      </c>
      <c r="M3671" s="5">
        <f ca="1">VLOOKUP(CONCATENATE($F3671," ",$G3671),AllocFactorMatrix,(M$4+1),FALSE)*$E3678</f>
        <v>-533.41814035722814</v>
      </c>
      <c r="N3671" s="5">
        <f t="shared" ref="N3671:N3678" ca="1" si="1920">SUBTOTAL(9,K3671:M3671)</f>
        <v>-186933.43526664804</v>
      </c>
      <c r="O3671" s="5">
        <f ca="1">VLOOKUP(CONCATENATE($F3671," ",$G3671),AllocFactorMatrix,(O$4+1),FALSE)*$E3678</f>
        <v>-137369.11744277258</v>
      </c>
      <c r="P3671" s="5">
        <f ca="1">VLOOKUP(CONCATENATE($F3671," ",$G3671),AllocFactorMatrix,(P$4+1),FALSE)*$E3678</f>
        <v>-25595.86868433479</v>
      </c>
      <c r="Q3671" s="5">
        <f ca="1">VLOOKUP(CONCATENATE($F3671," ",$G3671),AllocFactorMatrix,(Q$4+1),FALSE)*$E3678</f>
        <v>-11566.2964633637</v>
      </c>
      <c r="R3671" s="5">
        <f ca="1">VLOOKUP(CONCATENATE($F3671," ",$G3671),AllocFactorMatrix,(R$4+1),FALSE)*$E3678</f>
        <v>-520.12342304747074</v>
      </c>
      <c r="S3671" s="5">
        <f ca="1">SUBTOTAL(9,O3671:R3671)</f>
        <v>-175051.40601351854</v>
      </c>
      <c r="T3671" s="5">
        <f ca="1">VLOOKUP(CONCATENATE($F3671," ",$G3671),AllocFactorMatrix,(T$4+1),FALSE)*$E3678</f>
        <v>-4798.6551211221476</v>
      </c>
      <c r="U3671" s="5">
        <f ca="1">VLOOKUP(CONCATENATE($F3671," ",$G3671),AllocFactorMatrix,(U$4+1),FALSE)*$E3678</f>
        <v>-78529.173453460753</v>
      </c>
      <c r="V3671" s="5">
        <f ca="1">VLOOKUP(CONCATENATE($F3671," ",$G3671),AllocFactorMatrix,(V$4+1),FALSE)*$E3678</f>
        <v>-415028.88824913336</v>
      </c>
      <c r="W3671" s="5">
        <f ca="1">VLOOKUP(CONCATENATE($F3671," ",$G3671),AllocFactorMatrix,(W$4+1),FALSE)*$E3678</f>
        <v>-74947.338419461914</v>
      </c>
      <c r="X3671" s="5">
        <f ca="1">SUBTOTAL(9,T3671:W3671)</f>
        <v>-573304.05524317827</v>
      </c>
      <c r="Y3671" s="5">
        <f ca="1">VLOOKUP(CONCATENATE($F3671," ",$G3671),AllocFactorMatrix,(Y$4+1),FALSE)*$E3678</f>
        <v>-42185.837989288506</v>
      </c>
      <c r="Z3671" s="5">
        <f ca="1">VLOOKUP(CONCATENATE($F3671," ",$G3671),AllocFactorMatrix,(Z$4+1),FALSE)*$E3678</f>
        <v>-706.59666096811486</v>
      </c>
      <c r="AA3671" s="5">
        <f t="shared" ref="AA3671:AA3678" ca="1" si="1921">SUBTOTAL(9,Y3671:Z3671)</f>
        <v>-42892.434650256619</v>
      </c>
      <c r="AB3671" s="5">
        <f ca="1">VLOOKUP(CONCATENATE($F3671," ",$G3671),AllocFactorMatrix,(AB$4+1),FALSE)*$E3678</f>
        <v>-547.42388552075852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-1073863.307371201</v>
      </c>
      <c r="I3672" s="5">
        <f ca="1">VLOOKUP(CONCATENATE($F3672," ",$G3672),AllocFactorMatrix,(I$4+1),FALSE)*$E3678</f>
        <v>-528966.79928684374</v>
      </c>
      <c r="J3672" s="5">
        <f ca="1">VLOOKUP(CONCATENATE($F3672," ",$G3672),AllocFactorMatrix,(J$4+1),FALSE)*$E3678</f>
        <v>-26148.719005600349</v>
      </c>
      <c r="K3672" s="5">
        <f ca="1">VLOOKUP(CONCATENATE($F3672," ",$G3672),AllocFactorMatrix,(K$4+1),FALSE)*$E3678</f>
        <v>-95781.259113893946</v>
      </c>
      <c r="L3672" s="5">
        <f ca="1">VLOOKUP(CONCATENATE($F3672," ",$G3672),AllocFactorMatrix,(L$4+1),FALSE)*$E3678</f>
        <v>-3014.8539753396094</v>
      </c>
      <c r="M3672" s="5">
        <f ca="1">VLOOKUP(CONCATENATE($F3672," ",$G3672),AllocFactorMatrix,(M$4+1),FALSE)*$E3678</f>
        <v>-282.72335877992987</v>
      </c>
      <c r="N3672" s="5">
        <f t="shared" ca="1" si="1920"/>
        <v>-99078.836448013477</v>
      </c>
      <c r="O3672" s="5">
        <f ca="1">VLOOKUP(CONCATENATE($F3672," ",$G3672),AllocFactorMatrix,(O$4+1),FALSE)*$E3678</f>
        <v>-72808.656732307601</v>
      </c>
      <c r="P3672" s="5">
        <f ca="1">VLOOKUP(CONCATENATE($F3672," ",$G3672),AllocFactorMatrix,(P$4+1),FALSE)*$E3678</f>
        <v>-13566.373952859689</v>
      </c>
      <c r="Q3672" s="5">
        <f ca="1">VLOOKUP(CONCATENATE($F3672," ",$G3672),AllocFactorMatrix,(Q$4+1),FALSE)*$E3678</f>
        <v>-6130.3917834077802</v>
      </c>
      <c r="R3672" s="5">
        <f ca="1">VLOOKUP(CONCATENATE($F3672," ",$G3672),AllocFactorMatrix,(R$4+1),FALSE)*$E3678</f>
        <v>-275.67686589289178</v>
      </c>
      <c r="S3672" s="5">
        <f t="shared" ref="S3672:S3678" ca="1" si="1922">SUBTOTAL(9,O3672:R3672)</f>
        <v>-92781.099334467959</v>
      </c>
      <c r="T3672" s="5">
        <f ca="1">VLOOKUP(CONCATENATE($F3672," ",$G3672),AllocFactorMatrix,(T$4+1),FALSE)*$E3678</f>
        <v>-2543.3928672946754</v>
      </c>
      <c r="U3672" s="5">
        <f ca="1">VLOOKUP(CONCATENATE($F3672," ",$G3672),AllocFactorMatrix,(U$4+1),FALSE)*$E3678</f>
        <v>-41622.190925313305</v>
      </c>
      <c r="V3672" s="5">
        <f ca="1">VLOOKUP(CONCATENATE($F3672," ",$G3672),AllocFactorMatrix,(V$4+1),FALSE)*$E3678</f>
        <v>-219974.44855908732</v>
      </c>
      <c r="W3672" s="5">
        <f ca="1">VLOOKUP(CONCATENATE($F3672," ",$G3672),AllocFactorMatrix,(W$4+1),FALSE)*$E3678</f>
        <v>-39723.739495203343</v>
      </c>
      <c r="X3672" s="5">
        <f t="shared" ref="X3672:X3678" ca="1" si="1923">SUBTOTAL(9,T3672:W3672)</f>
        <v>-303863.77184689866</v>
      </c>
      <c r="Y3672" s="5">
        <f ca="1">VLOOKUP(CONCATENATE($F3672," ",$G3672),AllocFactorMatrix,(Y$4+1),FALSE)*$E3678</f>
        <v>-22359.422949677326</v>
      </c>
      <c r="Z3672" s="5">
        <f ca="1">VLOOKUP(CONCATENATE($F3672," ",$G3672),AllocFactorMatrix,(Z$4+1),FALSE)*$E3678</f>
        <v>-374.51178761525171</v>
      </c>
      <c r="AA3672" s="5">
        <f t="shared" ca="1" si="1921"/>
        <v>-22733.934737292577</v>
      </c>
      <c r="AB3672" s="5">
        <f ca="1">VLOOKUP(CONCATENATE($F3672," ",$G3672),AllocFactorMatrix,(AB$4+1),FALSE)*$E3678</f>
        <v>-290.14671208433231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-235895.52975285274</v>
      </c>
      <c r="I3673" s="5">
        <f ca="1">VLOOKUP(CONCATENATE($F3673," ",$G3673),AllocFactorMatrix,(I$4+1),FALSE)*$E3678</f>
        <v>-114849.85086661394</v>
      </c>
      <c r="J3673" s="5">
        <f ca="1">VLOOKUP(CONCATENATE($F3673," ",$G3673),AllocFactorMatrix,(J$4+1),FALSE)*$E3678</f>
        <v>-5542.804044265069</v>
      </c>
      <c r="K3673" s="5">
        <f ca="1">VLOOKUP(CONCATENATE($F3673," ",$G3673),AllocFactorMatrix,(K$4+1),FALSE)*$E3678</f>
        <v>-20164.450095508517</v>
      </c>
      <c r="L3673" s="5">
        <f ca="1">VLOOKUP(CONCATENATE($F3673," ",$G3673),AllocFactorMatrix,(L$4+1),FALSE)*$E3678</f>
        <v>-622.86089116257733</v>
      </c>
      <c r="M3673" s="5">
        <f ca="1">VLOOKUP(CONCATENATE($F3673," ",$G3673),AllocFactorMatrix,(M$4+1),FALSE)*$E3678</f>
        <v>-77.574029888393653</v>
      </c>
      <c r="N3673" s="5">
        <f t="shared" ca="1" si="1920"/>
        <v>-20864.885016559489</v>
      </c>
      <c r="O3673" s="5">
        <f ca="1">VLOOKUP(CONCATENATE($F3673," ",$G3673),AllocFactorMatrix,(O$4+1),FALSE)*$E3678</f>
        <v>-15234.557213782413</v>
      </c>
      <c r="P3673" s="5">
        <f ca="1">VLOOKUP(CONCATENATE($F3673," ",$G3673),AllocFactorMatrix,(P$4+1),FALSE)*$E3678</f>
        <v>-2832.0864171265234</v>
      </c>
      <c r="Q3673" s="5">
        <f ca="1">VLOOKUP(CONCATENATE($F3673," ",$G3673),AllocFactorMatrix,(Q$4+1),FALSE)*$E3678</f>
        <v>-1685.1251635924059</v>
      </c>
      <c r="R3673" s="5">
        <f ca="1">VLOOKUP(CONCATENATE($F3673," ",$G3673),AllocFactorMatrix,(R$4+1),FALSE)*$E3678</f>
        <v>0</v>
      </c>
      <c r="S3673" s="5">
        <f t="shared" ca="1" si="1922"/>
        <v>-19751.768794501342</v>
      </c>
      <c r="T3673" s="5">
        <f ca="1">VLOOKUP(CONCATENATE($F3673," ",$G3673),AllocFactorMatrix,(T$4+1),FALSE)*$E3678</f>
        <v>-531.96457936267018</v>
      </c>
      <c r="U3673" s="5">
        <f ca="1">VLOOKUP(CONCATENATE($F3673," ",$G3673),AllocFactorMatrix,(U$4+1),FALSE)*$E3678</f>
        <v>-8708.563886503136</v>
      </c>
      <c r="V3673" s="5">
        <f ca="1">VLOOKUP(CONCATENATE($F3673," ",$G3673),AllocFactorMatrix,(V$4+1),FALSE)*$E3678</f>
        <v>-60669.804911221217</v>
      </c>
      <c r="W3673" s="5">
        <f ca="1">VLOOKUP(CONCATENATE($F3673," ",$G3673),AllocFactorMatrix,(W$4+1),FALSE)*$E3678</f>
        <v>0</v>
      </c>
      <c r="X3673" s="5">
        <f t="shared" ca="1" si="1923"/>
        <v>-69910.333377087023</v>
      </c>
      <c r="Y3673" s="5">
        <f ca="1">VLOOKUP(CONCATENATE($F3673," ",$G3673),AllocFactorMatrix,(Y$4+1),FALSE)*$E3678</f>
        <v>-4585.1553861122165</v>
      </c>
      <c r="Z3673" s="5">
        <f ca="1">VLOOKUP(CONCATENATE($F3673," ",$G3673),AllocFactorMatrix,(Z$4+1),FALSE)*$E3678</f>
        <v>-76.434664856195226</v>
      </c>
      <c r="AA3673" s="5">
        <f t="shared" ca="1" si="1921"/>
        <v>-4661.5900509684116</v>
      </c>
      <c r="AB3673" s="5">
        <f ca="1">VLOOKUP(CONCATENATE($F3673," ",$G3673),AllocFactorMatrix,(AB$4+1),FALSE)*$E3678</f>
        <v>-61.228505202576329</v>
      </c>
      <c r="AC3673" s="5">
        <f ca="1">VLOOKUP(CONCATENATE($F3673," ",$G3673),AllocFactorMatrix,(AC$4+1),FALSE)*$E3678</f>
        <v>-208.19000703714559</v>
      </c>
      <c r="AD3673" s="5">
        <f ca="1">VLOOKUP(CONCATENATE($F3673," ",$G3673),AllocFactorMatrix,(AD$4+1),FALSE)*$E3678</f>
        <v>-44.879090617739436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-1082363.5542729991</v>
      </c>
      <c r="I3674" s="5">
        <f ca="1">VLOOKUP(CONCATENATE($F3674," ",$G3674),AllocFactorMatrix,(I$4+1),FALSE)*$E3678</f>
        <v>-723389.72669704293</v>
      </c>
      <c r="J3674" s="5">
        <f ca="1">VLOOKUP(CONCATENATE($F3674," ",$G3674),AllocFactorMatrix,(J$4+1),FALSE)*$E3678</f>
        <v>-34098.703280896072</v>
      </c>
      <c r="K3674" s="5">
        <f ca="1">VLOOKUP(CONCATENATE($F3674," ",$G3674),AllocFactorMatrix,(K$4+1),FALSE)*$E3678</f>
        <v>-123814.48436497297</v>
      </c>
      <c r="L3674" s="5">
        <f ca="1">VLOOKUP(CONCATENATE($F3674," ",$G3674),AllocFactorMatrix,(L$4+1),FALSE)*$E3678</f>
        <v>-3826.5118273196008</v>
      </c>
      <c r="M3674" s="5">
        <f ca="1">VLOOKUP(CONCATENATE($F3674," ",$G3674),AllocFactorMatrix,(M$4+1),FALSE)*$E3678</f>
        <v>0</v>
      </c>
      <c r="N3674" s="5">
        <f t="shared" ca="1" si="1920"/>
        <v>-127640.99619229257</v>
      </c>
      <c r="O3674" s="5">
        <f ca="1">VLOOKUP(CONCATENATE($F3674," ",$G3674),AllocFactorMatrix,(O$4+1),FALSE)*$E3678</f>
        <v>-92839.222352261771</v>
      </c>
      <c r="P3674" s="5">
        <f ca="1">VLOOKUP(CONCATENATE($F3674," ",$G3674),AllocFactorMatrix,(P$4+1),FALSE)*$E3678</f>
        <v>-17291.311410632992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-110130.53376289476</v>
      </c>
      <c r="T3674" s="5">
        <f ca="1">VLOOKUP(CONCATENATE($F3674," ",$G3674),AllocFactorMatrix,(T$4+1),FALSE)*$E3678</f>
        <v>-3309.6610643944555</v>
      </c>
      <c r="U3674" s="5">
        <f ca="1">VLOOKUP(CONCATENATE($F3674," ",$G3674),AllocFactorMatrix,(U$4+1),FALSE)*$E3678</f>
        <v>-53377.343715044532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-56687.00477943899</v>
      </c>
      <c r="Y3674" s="5">
        <f ca="1">VLOOKUP(CONCATENATE($F3674," ",$G3674),AllocFactorMatrix,(Y$4+1),FALSE)*$E3678</f>
        <v>-27995.292022769332</v>
      </c>
      <c r="Z3674" s="5">
        <f ca="1">VLOOKUP(CONCATENATE($F3674," ",$G3674),AllocFactorMatrix,(Z$4+1),FALSE)*$E3678</f>
        <v>-467.07105886625379</v>
      </c>
      <c r="AA3674" s="5">
        <f t="shared" ca="1" si="1921"/>
        <v>-28462.363081635587</v>
      </c>
      <c r="AB3674" s="5">
        <f ca="1">VLOOKUP(CONCATENATE($F3674," ",$G3674),AllocFactorMatrix,(AB$4+1),FALSE)*$E3678</f>
        <v>-378.40581908590207</v>
      </c>
      <c r="AC3674" s="5">
        <f ca="1">VLOOKUP(CONCATENATE($F3674," ",$G3674),AllocFactorMatrix,(AC$4+1),FALSE)*$E3678</f>
        <v>-1296.3657644291834</v>
      </c>
      <c r="AD3674" s="5">
        <f ca="1">VLOOKUP(CONCATENATE($F3674," ",$G3674),AllocFactorMatrix,(AD$4+1),FALSE)*$E3678</f>
        <v>-279.4548952830952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-556968.3606909106</v>
      </c>
      <c r="I3675" s="5">
        <f ca="1">VLOOKUP(CONCATENATE($F3675," ",$G3675),AllocFactorMatrix,(I$4+1),FALSE)*$E3678</f>
        <v>-416446.05178598128</v>
      </c>
      <c r="J3675" s="5">
        <f ca="1">VLOOKUP(CONCATENATE($F3675," ",$G3675),AllocFactorMatrix,(J$4+1),FALSE)*$E3678</f>
        <v>-20076.996881860909</v>
      </c>
      <c r="K3675" s="5">
        <f ca="1">VLOOKUP(CONCATENATE($F3675," ",$G3675),AllocFactorMatrix,(K$4+1),FALSE)*$E3678</f>
        <v>-60580.666428618075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-60580.666428618075</v>
      </c>
      <c r="O3675" s="5">
        <f ca="1">VLOOKUP(CONCATENATE($F3675," ",$G3675),AllocFactorMatrix,(O$4+1),FALSE)*$E3678</f>
        <v>-38602.236442689609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-38602.236442689609</v>
      </c>
      <c r="T3675" s="5">
        <f ca="1">VLOOKUP(CONCATENATE($F3675," ",$G3675),AllocFactorMatrix,(T$4+1),FALSE)*$E3678</f>
        <v>-1043.7234910751356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-1043.7234910751356</v>
      </c>
      <c r="Y3675" s="5">
        <f ca="1">VLOOKUP(CONCATENATE($F3675," ",$G3675),AllocFactorMatrix,(Y$4+1),FALSE)*$E3678</f>
        <v>-14238.206883875437</v>
      </c>
      <c r="Z3675" s="5">
        <f ca="1">VLOOKUP(CONCATENATE($F3675," ",$G3675),AllocFactorMatrix,(Z$4+1),FALSE)*$E3678</f>
        <v>0</v>
      </c>
      <c r="AA3675" s="5">
        <f t="shared" ca="1" si="1921"/>
        <v>-14238.206883875437</v>
      </c>
      <c r="AB3675" s="5">
        <f ca="1">VLOOKUP(CONCATENATE($F3675," ",$G3675),AllocFactorMatrix,(AB$4+1),FALSE)*$E3678</f>
        <v>-147.75033086000101</v>
      </c>
      <c r="AC3675" s="5">
        <f ca="1">VLOOKUP(CONCATENATE($F3675," ",$G3675),AllocFactorMatrix,(AC$4+1),FALSE)*$E3678</f>
        <v>-5016.6920032003436</v>
      </c>
      <c r="AD3675" s="5">
        <f ca="1">VLOOKUP(CONCATENATE($F3675," ",$G3675),AllocFactorMatrix,(AD$4+1),FALSE)*$E3678</f>
        <v>-816.03644274985174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-17119.470200413187</v>
      </c>
      <c r="I3676" s="5">
        <f ca="1">VLOOKUP(CONCATENATE($F3676," ",$G3676),AllocFactorMatrix,(I$4+1),FALSE)*$E3678</f>
        <v>-6423.6889641122916</v>
      </c>
      <c r="J3676" s="5">
        <f ca="1">VLOOKUP(CONCATENATE($F3676," ",$G3676),AllocFactorMatrix,(J$4+1),FALSE)*$E3678</f>
        <v>-416.29655343397337</v>
      </c>
      <c r="K3676" s="5">
        <f ca="1">VLOOKUP(CONCATENATE($F3676," ",$G3676),AllocFactorMatrix,(K$4+1),FALSE)*$E3678</f>
        <v>-1396.720064870558</v>
      </c>
      <c r="L3676" s="5">
        <f ca="1">VLOOKUP(CONCATENATE($F3676," ",$G3676),AllocFactorMatrix,(L$4+1),FALSE)*$E3678</f>
        <v>-44.390934542139519</v>
      </c>
      <c r="M3676" s="5">
        <f ca="1">VLOOKUP(CONCATENATE($F3676," ",$G3676),AllocFactorMatrix,(M$4+1),FALSE)*$E3678</f>
        <v>-4.0923252254397982</v>
      </c>
      <c r="N3676" s="5">
        <f t="shared" ca="1" si="1920"/>
        <v>-1445.2033246381372</v>
      </c>
      <c r="O3676" s="5">
        <f ca="1">VLOOKUP(CONCATENATE($F3676," ",$G3676),AllocFactorMatrix,(O$4+1),FALSE)*$E3678</f>
        <v>-1273.4091719390483</v>
      </c>
      <c r="P3676" s="5">
        <f ca="1">VLOOKUP(CONCATENATE($F3676," ",$G3676),AllocFactorMatrix,(P$4+1),FALSE)*$E3678</f>
        <v>-236.06555796375946</v>
      </c>
      <c r="Q3676" s="5">
        <f ca="1">VLOOKUP(CONCATENATE($F3676," ",$G3676),AllocFactorMatrix,(Q$4+1),FALSE)*$E3678</f>
        <v>-107.26214722197209</v>
      </c>
      <c r="R3676" s="5">
        <f ca="1">VLOOKUP(CONCATENATE($F3676," ",$G3676),AllocFactorMatrix,(R$4+1),FALSE)*$E3678</f>
        <v>-4.9698991520254809</v>
      </c>
      <c r="S3676" s="5">
        <f t="shared" ca="1" si="1922"/>
        <v>-1621.7067762768052</v>
      </c>
      <c r="T3676" s="5">
        <f ca="1">VLOOKUP(CONCATENATE($F3676," ",$G3676),AllocFactorMatrix,(T$4+1),FALSE)*$E3678</f>
        <v>-48.799452574255817</v>
      </c>
      <c r="U3676" s="5">
        <f ca="1">VLOOKUP(CONCATENATE($F3676," ",$G3676),AllocFactorMatrix,(U$4+1),FALSE)*$E3678</f>
        <v>-856.84528173890919</v>
      </c>
      <c r="V3676" s="5">
        <f ca="1">VLOOKUP(CONCATENATE($F3676," ",$G3676),AllocFactorMatrix,(V$4+1),FALSE)*$E3678</f>
        <v>-4864.8117656623363</v>
      </c>
      <c r="W3676" s="5">
        <f ca="1">VLOOKUP(CONCATENATE($F3676," ",$G3676),AllocFactorMatrix,(W$4+1),FALSE)*$E3678</f>
        <v>-922.96865122473059</v>
      </c>
      <c r="X3676" s="5">
        <f t="shared" ca="1" si="1923"/>
        <v>-6693.425151200232</v>
      </c>
      <c r="Y3676" s="5">
        <f ca="1">VLOOKUP(CONCATENATE($F3676," ",$G3676),AllocFactorMatrix,(Y$4+1),FALSE)*$E3678</f>
        <v>-345.00492964892914</v>
      </c>
      <c r="Z3676" s="5">
        <f ca="1">VLOOKUP(CONCATENATE($F3676," ",$G3676),AllocFactorMatrix,(Z$4+1),FALSE)*$E3678</f>
        <v>-5.6161302635306294</v>
      </c>
      <c r="AA3676" s="5">
        <f t="shared" ca="1" si="1921"/>
        <v>-350.62105991245977</v>
      </c>
      <c r="AB3676" s="5">
        <f ca="1">VLOOKUP(CONCATENATE($F3676," ",$G3676),AllocFactorMatrix,(AB$4+1),FALSE)*$E3678</f>
        <v>-6.264341545286082</v>
      </c>
      <c r="AC3676" s="5">
        <f ca="1">VLOOKUP(CONCATENATE($F3676," ",$G3676),AllocFactorMatrix,(AC$4+1),FALSE)*$E3678</f>
        <v>-135.45799745445308</v>
      </c>
      <c r="AD3676" s="5">
        <f ca="1">VLOOKUP(CONCATENATE($F3676," ",$G3676),AllocFactorMatrix,(AD$4+1),FALSE)*$E3678</f>
        <v>-26.806031839543117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-268116.76100808696</v>
      </c>
      <c r="I3677" s="5">
        <f ca="1">VLOOKUP(CONCATENATE($F3677," ",$G3677),AllocFactorMatrix,(I$4+1),FALSE)*$E3678</f>
        <v>-125381.76140961213</v>
      </c>
      <c r="J3677" s="5">
        <f ca="1">VLOOKUP(CONCATENATE($F3677," ",$G3677),AllocFactorMatrix,(J$4+1),FALSE)*$E3678</f>
        <v>-32847.945539341112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-3009.9261616120689</v>
      </c>
      <c r="M3677" s="5">
        <f ca="1">VLOOKUP(CONCATENATE($F3677," ",$G3677),AllocFactorMatrix,(M$4+1),FALSE)*$E3678</f>
        <v>-488.57163191907063</v>
      </c>
      <c r="N3677" s="5">
        <f t="shared" ca="1" si="1920"/>
        <v>-12823.088004459776</v>
      </c>
      <c r="O3677" s="5">
        <f ca="1">VLOOKUP(CONCATENATE($F3677," ",$G3677),AllocFactorMatrix,(O$4+1),FALSE)*$E3678</f>
        <v>-2646.1828775971971</v>
      </c>
      <c r="P3677" s="5">
        <f ca="1">VLOOKUP(CONCATENATE($F3677," ",$G3677),AllocFactorMatrix,(P$4+1),FALSE)*$E3678</f>
        <v>-783.56762070627894</v>
      </c>
      <c r="Q3677" s="5">
        <f ca="1">VLOOKUP(CONCATENATE($F3677," ",$G3677),AllocFactorMatrix,(Q$4+1),FALSE)*$E3678</f>
        <v>-1702.0945421033241</v>
      </c>
      <c r="R3677" s="5">
        <f ca="1">VLOOKUP(CONCATENATE($F3677," ",$G3677),AllocFactorMatrix,(R$4+1),FALSE)*$E3678</f>
        <v>-299.09876480988009</v>
      </c>
      <c r="S3677" s="5">
        <f t="shared" ca="1" si="1922"/>
        <v>-5430.9438052166797</v>
      </c>
      <c r="T3677" s="5">
        <f ca="1">VLOOKUP(CONCATENATE($F3677," ",$G3677),AllocFactorMatrix,(T$4+1),FALSE)*$E3678</f>
        <v>-18.212775321589092</v>
      </c>
      <c r="U3677" s="5">
        <f ca="1">VLOOKUP(CONCATENATE($F3677," ",$G3677),AllocFactorMatrix,(U$4+1),FALSE)*$E3678</f>
        <v>-464.87426476103843</v>
      </c>
      <c r="V3677" s="5">
        <f ca="1">VLOOKUP(CONCATENATE($F3677," ",$G3677),AllocFactorMatrix,(V$4+1),FALSE)*$E3678</f>
        <v>-2503.1114311569722</v>
      </c>
      <c r="W3677" s="5">
        <f ca="1">VLOOKUP(CONCATENATE($F3677," ",$G3677),AllocFactorMatrix,(W$4+1),FALSE)*$E3678</f>
        <v>-448.65310500443292</v>
      </c>
      <c r="X3677" s="5">
        <f t="shared" ca="1" si="1923"/>
        <v>-3434.8515762440325</v>
      </c>
      <c r="Y3677" s="5">
        <f ca="1">VLOOKUP(CONCATENATE($F3677," ",$G3677),AllocFactorMatrix,(Y$4+1),FALSE)*$E3678</f>
        <v>-732.53049778394268</v>
      </c>
      <c r="Z3677" s="5">
        <f ca="1">VLOOKUP(CONCATENATE($F3677," ",$G3677),AllocFactorMatrix,(Z$4+1),FALSE)*$E3678</f>
        <v>-13.27922919543717</v>
      </c>
      <c r="AA3677" s="5">
        <f t="shared" ca="1" si="1921"/>
        <v>-745.80972697937989</v>
      </c>
      <c r="AB3677" s="5">
        <f ca="1">VLOOKUP(CONCATENATE($F3677," ",$G3677),AllocFactorMatrix,(AB$4+1),FALSE)*$E3678</f>
        <v>-13.750786478186118</v>
      </c>
      <c r="AC3677" s="5">
        <f ca="1">VLOOKUP(CONCATENATE($F3677," ",$G3677),AllocFactorMatrix,(AC$4+1),FALSE)*$E3678</f>
        <v>-77899.86128885526</v>
      </c>
      <c r="AD3677" s="5">
        <f ca="1">VLOOKUP(CONCATENATE($F3677," ",$G3677),AllocFactorMatrix,(AD$4+1),FALSE)*$E3678</f>
        <v>-9538.7488709004247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-5260400.0000000019</v>
      </c>
      <c r="I3678" s="5">
        <f ca="1">VLOOKUP(CONCATENATE($F3678," ",$G3678),AllocFactorMatrix,(I$4+1),FALSE)*$E3678</f>
        <v>-2913466.984462068</v>
      </c>
      <c r="J3678" s="5">
        <f ca="1">VLOOKUP(CONCATENATE($F3678," ",$G3678),AllocFactorMatrix,(J$4+1),FALSE)*$E3678</f>
        <v>-168466.62149795052</v>
      </c>
      <c r="K3678" s="5">
        <f ca="1">VLOOKUP(CONCATENATE($F3678," ",$G3678),AllocFactorMatrix,(K$4+1),FALSE)*$E3678</f>
        <v>-491774.01997557154</v>
      </c>
      <c r="L3678" s="5">
        <f ca="1">VLOOKUP(CONCATENATE($F3678," ",$G3678),AllocFactorMatrix,(L$4+1),FALSE)*$E3678</f>
        <v>-16206.711219488061</v>
      </c>
      <c r="M3678" s="5">
        <f ca="1">VLOOKUP(CONCATENATE($F3678," ",$G3678),AllocFactorMatrix,(M$4+1),FALSE)*$E3678</f>
        <v>-1386.3794861700621</v>
      </c>
      <c r="N3678" s="5">
        <f t="shared" ca="1" si="1920"/>
        <v>-509367.11068122968</v>
      </c>
      <c r="O3678" s="5">
        <f ca="1">VLOOKUP(CONCATENATE($F3678," ",$G3678),AllocFactorMatrix,(O$4+1),FALSE)*$E3678</f>
        <v>-360773.38223335025</v>
      </c>
      <c r="P3678" s="5">
        <f ca="1">VLOOKUP(CONCATENATE($F3678," ",$G3678),AllocFactorMatrix,(P$4+1),FALSE)*$E3678</f>
        <v>-60305.273643624023</v>
      </c>
      <c r="Q3678" s="5">
        <f ca="1">VLOOKUP(CONCATENATE($F3678," ",$G3678),AllocFactorMatrix,(Q$4+1),FALSE)*$E3678</f>
        <v>-21191.170099689181</v>
      </c>
      <c r="R3678" s="5">
        <f ca="1">VLOOKUP(CONCATENATE($F3678," ",$G3678),AllocFactorMatrix,(R$4+1),FALSE)*$E3678</f>
        <v>-1099.8689529022681</v>
      </c>
      <c r="S3678" s="5">
        <f t="shared" ca="1" si="1922"/>
        <v>-443369.69492956571</v>
      </c>
      <c r="T3678" s="5">
        <f ca="1">VLOOKUP(CONCATENATE($F3678," ",$G3678),AllocFactorMatrix,(T$4+1),FALSE)*$E3678</f>
        <v>-12294.409351144928</v>
      </c>
      <c r="U3678" s="5">
        <f ca="1">VLOOKUP(CONCATENATE($F3678," ",$G3678),AllocFactorMatrix,(U$4+1),FALSE)*$E3678</f>
        <v>-183558.99152682166</v>
      </c>
      <c r="V3678" s="5">
        <f ca="1">VLOOKUP(CONCATENATE($F3678," ",$G3678),AllocFactorMatrix,(V$4+1),FALSE)*$E3678</f>
        <v>-703041.06491626124</v>
      </c>
      <c r="W3678" s="5">
        <f ca="1">VLOOKUP(CONCATENATE($F3678," ",$G3678),AllocFactorMatrix,(W$4+1),FALSE)*$E3678</f>
        <v>-116042.69967089442</v>
      </c>
      <c r="X3678" s="5">
        <f t="shared" ca="1" si="1923"/>
        <v>-1014937.1654651222</v>
      </c>
      <c r="Y3678" s="5">
        <f ca="1">VLOOKUP(CONCATENATE($F3678," ",$G3678),AllocFactorMatrix,(Y$4+1),FALSE)*$E3678</f>
        <v>-112441.45065915569</v>
      </c>
      <c r="Z3678" s="5">
        <f ca="1">VLOOKUP(CONCATENATE($F3678," ",$G3678),AllocFactorMatrix,(Z$4+1),FALSE)*$E3678</f>
        <v>-1643.5095317647833</v>
      </c>
      <c r="AA3678" s="5">
        <f t="shared" ca="1" si="1921"/>
        <v>-114084.96019092046</v>
      </c>
      <c r="AB3678" s="5">
        <f ca="1">VLOOKUP(CONCATENATE($F3678," ",$G3678),AllocFactorMatrix,(AB$4+1),FALSE)*$E3678</f>
        <v>-1444.9703807770422</v>
      </c>
      <c r="AC3678" s="5">
        <f ca="1">VLOOKUP(CONCATENATE($F3678," ",$G3678),AllocFactorMatrix,(AC$4+1),FALSE)*$E3678</f>
        <v>-84556.567060976391</v>
      </c>
      <c r="AD3678" s="5">
        <f ca="1">VLOOKUP(CONCATENATE($F3678," ",$G3678),AllocFactorMatrix,(AD$4+1),FALSE)*$E3678</f>
        <v>-10705.925331390656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-2613895</v>
      </c>
      <c r="I3679" s="5">
        <f>VLOOKUP(CONCATENATE($F3679," ",$G3679),AllocFactorMatrix,(I$4+1),FALSE)*$E3686</f>
        <v>-1287560.2158403392</v>
      </c>
      <c r="J3679" s="5">
        <f>VLOOKUP(CONCATENATE($F3679," ",$G3679),AllocFactorMatrix,(J$4+1),FALSE)*$E3686</f>
        <v>-63648.702210026458</v>
      </c>
      <c r="K3679" s="5">
        <f>VLOOKUP(CONCATENATE($F3679," ",$G3679),AllocFactorMatrix,(K$4+1),FALSE)*$E3686</f>
        <v>-233141.54843822162</v>
      </c>
      <c r="L3679" s="5">
        <f>VLOOKUP(CONCATENATE($F3679," ",$G3679),AllocFactorMatrix,(L$4+1),FALSE)*$E3686</f>
        <v>-7338.4681996088339</v>
      </c>
      <c r="M3679" s="5">
        <f>VLOOKUP(CONCATENATE($F3679," ",$G3679),AllocFactorMatrix,(M$4+1),FALSE)*$E3686</f>
        <v>-688.17806589103611</v>
      </c>
      <c r="N3679" s="5">
        <f t="shared" ref="N3679:N3686" si="1925">SUBTOTAL(9,K3679:M3679)</f>
        <v>-241168.1947037215</v>
      </c>
      <c r="O3679" s="5">
        <f>VLOOKUP(CONCATENATE($F3679," ",$G3679),AllocFactorMatrix,(O$4+1),FALSE)*$E3686</f>
        <v>-177223.8444902089</v>
      </c>
      <c r="P3679" s="5">
        <f>VLOOKUP(CONCATENATE($F3679," ",$G3679),AllocFactorMatrix,(P$4+1),FALSE)*$E3686</f>
        <v>-33021.965458823877</v>
      </c>
      <c r="Q3679" s="5">
        <f>VLOOKUP(CONCATENATE($F3679," ",$G3679),AllocFactorMatrix,(Q$4+1),FALSE)*$E3686</f>
        <v>-14922.011321829812</v>
      </c>
      <c r="R3679" s="5">
        <f>VLOOKUP(CONCATENATE($F3679," ",$G3679),AllocFactorMatrix,(R$4+1),FALSE)*$E3686</f>
        <v>-671.02616918450542</v>
      </c>
      <c r="S3679" s="5">
        <f>SUBTOTAL(9,O3679:R3679)</f>
        <v>-225838.8474400471</v>
      </c>
      <c r="T3679" s="5">
        <f>VLOOKUP(CONCATENATE($F3679," ",$G3679),AllocFactorMatrix,(T$4+1),FALSE)*$E3686</f>
        <v>-6190.8828183465921</v>
      </c>
      <c r="U3679" s="5">
        <f>VLOOKUP(CONCATENATE($F3679," ",$G3679),AllocFactorMatrix,(U$4+1),FALSE)*$E3686</f>
        <v>-101312.74250821795</v>
      </c>
      <c r="V3679" s="5">
        <f>VLOOKUP(CONCATENATE($F3679," ",$G3679),AllocFactorMatrix,(V$4+1),FALSE)*$E3686</f>
        <v>-535440.69088636735</v>
      </c>
      <c r="W3679" s="5">
        <f>VLOOKUP(CONCATENATE($F3679," ",$G3679),AllocFactorMatrix,(W$4+1),FALSE)*$E3686</f>
        <v>-96691.714238749439</v>
      </c>
      <c r="X3679" s="5">
        <f>SUBTOTAL(9,T3679:W3679)</f>
        <v>-739636.03045168135</v>
      </c>
      <c r="Y3679" s="5">
        <f>VLOOKUP(CONCATENATE($F3679," ",$G3679),AllocFactorMatrix,(Y$4+1),FALSE)*$E3686</f>
        <v>-54425.161424054604</v>
      </c>
      <c r="Z3679" s="5">
        <f>VLOOKUP(CONCATENATE($F3679," ",$G3679),AllocFactorMatrix,(Z$4+1),FALSE)*$E3686</f>
        <v>-911.60065007247783</v>
      </c>
      <c r="AA3679" s="5">
        <f t="shared" ref="AA3679:AA3686" si="1926">SUBTOTAL(9,Y3679:Z3679)</f>
        <v>-55336.76207412708</v>
      </c>
      <c r="AB3679" s="5">
        <f>VLOOKUP(CONCATENATE($F3679," ",$G3679),AllocFactorMatrix,(AB$4+1),FALSE)*$E3686</f>
        <v>-706.24728005676786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-2613895</v>
      </c>
      <c r="I3686" s="5">
        <f>VLOOKUP(CONCATENATE($F3686," ",$G3686),AllocFactorMatrix,(I$4+1),FALSE)*$E3686</f>
        <v>-1287560.2158403392</v>
      </c>
      <c r="J3686" s="5">
        <f>VLOOKUP(CONCATENATE($F3686," ",$G3686),AllocFactorMatrix,(J$4+1),FALSE)*$E3686</f>
        <v>-63648.702210026458</v>
      </c>
      <c r="K3686" s="5">
        <f>VLOOKUP(CONCATENATE($F3686," ",$G3686),AllocFactorMatrix,(K$4+1),FALSE)*$E3686</f>
        <v>-233141.54843822162</v>
      </c>
      <c r="L3686" s="5">
        <f>VLOOKUP(CONCATENATE($F3686," ",$G3686),AllocFactorMatrix,(L$4+1),FALSE)*$E3686</f>
        <v>-7338.4681996088339</v>
      </c>
      <c r="M3686" s="5">
        <f>VLOOKUP(CONCATENATE($F3686," ",$G3686),AllocFactorMatrix,(M$4+1),FALSE)*$E3686</f>
        <v>-688.17806589103611</v>
      </c>
      <c r="N3686" s="5">
        <f t="shared" si="1925"/>
        <v>-241168.1947037215</v>
      </c>
      <c r="O3686" s="5">
        <f>VLOOKUP(CONCATENATE($F3686," ",$G3686),AllocFactorMatrix,(O$4+1),FALSE)*$E3686</f>
        <v>-177223.8444902089</v>
      </c>
      <c r="P3686" s="5">
        <f>VLOOKUP(CONCATENATE($F3686," ",$G3686),AllocFactorMatrix,(P$4+1),FALSE)*$E3686</f>
        <v>-33021.965458823877</v>
      </c>
      <c r="Q3686" s="5">
        <f>VLOOKUP(CONCATENATE($F3686," ",$G3686),AllocFactorMatrix,(Q$4+1),FALSE)*$E3686</f>
        <v>-14922.011321829812</v>
      </c>
      <c r="R3686" s="5">
        <f>VLOOKUP(CONCATENATE($F3686," ",$G3686),AllocFactorMatrix,(R$4+1),FALSE)*$E3686</f>
        <v>-671.02616918450542</v>
      </c>
      <c r="S3686" s="5">
        <f t="shared" si="1927"/>
        <v>-225838.8474400471</v>
      </c>
      <c r="T3686" s="5">
        <f>VLOOKUP(CONCATENATE($F3686," ",$G3686),AllocFactorMatrix,(T$4+1),FALSE)*$E3686</f>
        <v>-6190.8828183465921</v>
      </c>
      <c r="U3686" s="5">
        <f>VLOOKUP(CONCATENATE($F3686," ",$G3686),AllocFactorMatrix,(U$4+1),FALSE)*$E3686</f>
        <v>-101312.74250821795</v>
      </c>
      <c r="V3686" s="5">
        <f>VLOOKUP(CONCATENATE($F3686," ",$G3686),AllocFactorMatrix,(V$4+1),FALSE)*$E3686</f>
        <v>-535440.69088636735</v>
      </c>
      <c r="W3686" s="5">
        <f>VLOOKUP(CONCATENATE($F3686," ",$G3686),AllocFactorMatrix,(W$4+1),FALSE)*$E3686</f>
        <v>-96691.714238749439</v>
      </c>
      <c r="X3686" s="5">
        <f t="shared" si="1928"/>
        <v>-739636.03045168135</v>
      </c>
      <c r="Y3686" s="5">
        <f>VLOOKUP(CONCATENATE($F3686," ",$G3686),AllocFactorMatrix,(Y$4+1),FALSE)*$E3686</f>
        <v>-54425.161424054604</v>
      </c>
      <c r="Z3686" s="5">
        <f>VLOOKUP(CONCATENATE($F3686," ",$G3686),AllocFactorMatrix,(Z$4+1),FALSE)*$E3686</f>
        <v>-911.60065007247783</v>
      </c>
      <c r="AA3686" s="5">
        <f t="shared" si="1926"/>
        <v>-55336.76207412708</v>
      </c>
      <c r="AB3686" s="5">
        <f>VLOOKUP(CONCATENATE($F3686," ",$G3686),AllocFactorMatrix,(AB$4+1),FALSE)*$E3686</f>
        <v>-706.24728005676786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-112820.65805622975</v>
      </c>
      <c r="I3687" s="5">
        <f ca="1">VLOOKUP(CONCATENATE($F3687," ",$G3687),AllocFactorMatrix,(I$4+1),FALSE)*$E3694</f>
        <v>-49282.968722209051</v>
      </c>
      <c r="J3687" s="5">
        <f ca="1">VLOOKUP(CONCATENATE($F3687," ",$G3687),AllocFactorMatrix,(J$4+1),FALSE)*$E3694</f>
        <v>-3502.6566313105272</v>
      </c>
      <c r="K3687" s="5">
        <f ca="1">VLOOKUP(CONCATENATE($F3687," ",$G3687),AllocFactorMatrix,(K$4+1),FALSE)*$E3694</f>
        <v>-11867.478051510594</v>
      </c>
      <c r="L3687" s="5">
        <f ca="1">VLOOKUP(CONCATENATE($F3687," ",$G3687),AllocFactorMatrix,(L$4+1),FALSE)*$E3694</f>
        <v>-343.97425215378166</v>
      </c>
      <c r="M3687" s="5">
        <f ca="1">VLOOKUP(CONCATENATE($F3687," ",$G3687),AllocFactorMatrix,(M$4+1),FALSE)*$E3694</f>
        <v>-33.805469842837148</v>
      </c>
      <c r="N3687" s="5">
        <f t="shared" ref="N3687:N3766" ca="1" si="1930">SUBTOTAL(9,K3687:M3687)</f>
        <v>-12245.257773507212</v>
      </c>
      <c r="O3687" s="5">
        <f ca="1">VLOOKUP(CONCATENATE($F3687," ",$G3687),AllocFactorMatrix,(O$4+1),FALSE)*$E3694</f>
        <v>-9065.1534705284885</v>
      </c>
      <c r="P3687" s="5">
        <f ca="1">VLOOKUP(CONCATENATE($F3687," ",$G3687),AllocFactorMatrix,(P$4+1),FALSE)*$E3694</f>
        <v>-1760.7035168843352</v>
      </c>
      <c r="Q3687" s="5">
        <f ca="1">VLOOKUP(CONCATENATE($F3687," ",$G3687),AllocFactorMatrix,(Q$4+1),FALSE)*$E3694</f>
        <v>-745.82889673209218</v>
      </c>
      <c r="R3687" s="5">
        <f ca="1">VLOOKUP(CONCATENATE($F3687," ",$G3687),AllocFactorMatrix,(R$4+1),FALSE)*$E3694</f>
        <v>-32.451509189801691</v>
      </c>
      <c r="S3687" s="5">
        <f ca="1">SUBTOTAL(9,O3687:R3687)</f>
        <v>-11604.137393334717</v>
      </c>
      <c r="T3687" s="5">
        <f ca="1">VLOOKUP(CONCATENATE($F3687," ",$G3687),AllocFactorMatrix,(T$4+1),FALSE)*$E3694</f>
        <v>-260.39260414449461</v>
      </c>
      <c r="U3687" s="5">
        <f ca="1">VLOOKUP(CONCATENATE($F3687," ",$G3687),AllocFactorMatrix,(U$4+1),FALSE)*$E3694</f>
        <v>-4600.3167238084416</v>
      </c>
      <c r="V3687" s="5">
        <f ca="1">VLOOKUP(CONCATENATE($F3687," ",$G3687),AllocFactorMatrix,(V$4+1),FALSE)*$E3694</f>
        <v>-24745.446715377468</v>
      </c>
      <c r="W3687" s="5">
        <f ca="1">VLOOKUP(CONCATENATE($F3687," ",$G3687),AllocFactorMatrix,(W$4+1),FALSE)*$E3694</f>
        <v>-3931.1269131511772</v>
      </c>
      <c r="X3687" s="5">
        <f ca="1">SUBTOTAL(9,T3687:W3687)</f>
        <v>-33537.282956481584</v>
      </c>
      <c r="Y3687" s="5">
        <f ca="1">VLOOKUP(CONCATENATE($F3687," ",$G3687),AllocFactorMatrix,(Y$4+1),FALSE)*$E3694</f>
        <v>-2568.0071326662096</v>
      </c>
      <c r="Z3687" s="5">
        <f ca="1">VLOOKUP(CONCATENATE($F3687," ",$G3687),AllocFactorMatrix,(Z$4+1),FALSE)*$E3694</f>
        <v>-40.176670234160959</v>
      </c>
      <c r="AA3687" s="5">
        <f t="shared" ref="AA3687:AA3766" ca="1" si="1931">SUBTOTAL(9,Y3687:Z3687)</f>
        <v>-2608.1838029003707</v>
      </c>
      <c r="AB3687" s="5">
        <f ca="1">VLOOKUP(CONCATENATE($F3687," ",$G3687),AllocFactorMatrix,(AB$4+1),FALSE)*$E3694</f>
        <v>-40.170776486262213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-19309.230188178968</v>
      </c>
      <c r="I3688" s="5">
        <f ca="1">VLOOKUP(CONCATENATE($F3688," ",$G3688),AllocFactorMatrix,(I$4+1),FALSE)*$E3694</f>
        <v>-6354.7592515020215</v>
      </c>
      <c r="J3688" s="5">
        <f ca="1">VLOOKUP(CONCATENATE($F3688," ",$G3688),AllocFactorMatrix,(J$4+1),FALSE)*$E3694</f>
        <v>-824.14668406973988</v>
      </c>
      <c r="K3688" s="5">
        <f ca="1">VLOOKUP(CONCATENATE($F3688," ",$G3688),AllocFactorMatrix,(K$4+1),FALSE)*$E3694</f>
        <v>-2578.699185428055</v>
      </c>
      <c r="L3688" s="5">
        <f ca="1">VLOOKUP(CONCATENATE($F3688," ",$G3688),AllocFactorMatrix,(L$4+1),FALSE)*$E3694</f>
        <v>-74.010619387933531</v>
      </c>
      <c r="M3688" s="5">
        <f ca="1">VLOOKUP(CONCATENATE($F3688," ",$G3688),AllocFactorMatrix,(M$4+1),FALSE)*$E3694</f>
        <v>-18.13599796092004</v>
      </c>
      <c r="N3688" s="5">
        <f t="shared" ca="1" si="1930"/>
        <v>-2670.8458027769088</v>
      </c>
      <c r="O3688" s="5">
        <f ca="1">VLOOKUP(CONCATENATE($F3688," ",$G3688),AllocFactorMatrix,(O$4+1),FALSE)*$E3694</f>
        <v>-1956.9205778809137</v>
      </c>
      <c r="P3688" s="5">
        <f ca="1">VLOOKUP(CONCATENATE($F3688," ",$G3688),AllocFactorMatrix,(P$4+1),FALSE)*$E3694</f>
        <v>-390.16680595288182</v>
      </c>
      <c r="Q3688" s="5">
        <f ca="1">VLOOKUP(CONCATENATE($F3688," ",$G3688),AllocFactorMatrix,(Q$4+1),FALSE)*$E3694</f>
        <v>-157.73429534765313</v>
      </c>
      <c r="R3688" s="5">
        <f ca="1">VLOOKUP(CONCATENATE($F3688," ",$G3688),AllocFactorMatrix,(R$4+1),FALSE)*$E3694</f>
        <v>-6.6367845402124379</v>
      </c>
      <c r="S3688" s="5">
        <f t="shared" ref="S3688:S3694" ca="1" si="1932">SUBTOTAL(9,O3688:R3688)</f>
        <v>-2511.4584637216612</v>
      </c>
      <c r="T3688" s="5">
        <f ca="1">VLOOKUP(CONCATENATE($F3688," ",$G3688),AllocFactorMatrix,(T$4+1),FALSE)*$E3694</f>
        <v>-43.347891429841361</v>
      </c>
      <c r="U3688" s="5">
        <f ca="1">VLOOKUP(CONCATENATE($F3688," ",$G3688),AllocFactorMatrix,(U$4+1),FALSE)*$E3694</f>
        <v>-887.70660007733318</v>
      </c>
      <c r="V3688" s="5">
        <f ca="1">VLOOKUP(CONCATENATE($F3688," ",$G3688),AllocFactorMatrix,(V$4+1),FALSE)*$E3694</f>
        <v>-4833.0324400457257</v>
      </c>
      <c r="W3688" s="5">
        <f ca="1">VLOOKUP(CONCATENATE($F3688," ",$G3688),AllocFactorMatrix,(W$4+1),FALSE)*$E3694</f>
        <v>-656.31992765522989</v>
      </c>
      <c r="X3688" s="5">
        <f t="shared" ref="X3688:X3694" ca="1" si="1933">SUBTOTAL(9,T3688:W3688)</f>
        <v>-6420.4068592081294</v>
      </c>
      <c r="Y3688" s="5">
        <f ca="1">VLOOKUP(CONCATENATE($F3688," ",$G3688),AllocFactorMatrix,(Y$4+1),FALSE)*$E3694</f>
        <v>-510.64672822794353</v>
      </c>
      <c r="Z3688" s="5">
        <f ca="1">VLOOKUP(CONCATENATE($F3688," ",$G3688),AllocFactorMatrix,(Z$4+1),FALSE)*$E3694</f>
        <v>-7.2233153937364332</v>
      </c>
      <c r="AA3688" s="5">
        <f t="shared" ca="1" si="1931"/>
        <v>-517.87004362168</v>
      </c>
      <c r="AB3688" s="5">
        <f ca="1">VLOOKUP(CONCATENATE($F3688," ",$G3688),AllocFactorMatrix,(AB$4+1),FALSE)*$E3694</f>
        <v>-9.7430832788232813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-4360.3596018778371</v>
      </c>
      <c r="I3689" s="5">
        <f ca="1">VLOOKUP(CONCATENATE($F3689," ",$G3689),AllocFactorMatrix,(I$4+1),FALSE)*$E3694</f>
        <v>-1441.8166471696231</v>
      </c>
      <c r="J3689" s="5">
        <f ca="1">VLOOKUP(CONCATENATE($F3689," ",$G3689),AllocFactorMatrix,(J$4+1),FALSE)*$E3694</f>
        <v>-172.70371348642814</v>
      </c>
      <c r="K3689" s="5">
        <f ca="1">VLOOKUP(CONCATENATE($F3689," ",$G3689),AllocFactorMatrix,(K$4+1),FALSE)*$E3694</f>
        <v>-540.08256916015114</v>
      </c>
      <c r="L3689" s="5">
        <f ca="1">VLOOKUP(CONCATENATE($F3689," ",$G3689),AllocFactorMatrix,(L$4+1),FALSE)*$E3694</f>
        <v>-15.239227075825106</v>
      </c>
      <c r="M3689" s="5">
        <f ca="1">VLOOKUP(CONCATENATE($F3689," ",$G3689),AllocFactorMatrix,(M$4+1),FALSE)*$E3694</f>
        <v>-5.6292535178885723</v>
      </c>
      <c r="N3689" s="5">
        <f t="shared" ca="1" si="1930"/>
        <v>-560.95104975386482</v>
      </c>
      <c r="O3689" s="5">
        <f ca="1">VLOOKUP(CONCATENATE($F3689," ",$G3689),AllocFactorMatrix,(O$4+1),FALSE)*$E3694</f>
        <v>-407.49421948705361</v>
      </c>
      <c r="P3689" s="5">
        <f ca="1">VLOOKUP(CONCATENATE($F3689," ",$G3689),AllocFactorMatrix,(P$4+1),FALSE)*$E3694</f>
        <v>-80.789829665705668</v>
      </c>
      <c r="Q3689" s="5">
        <f ca="1">VLOOKUP(CONCATENATE($F3689," ",$G3689),AllocFactorMatrix,(Q$4+1),FALSE)*$E3694</f>
        <v>-43.150962630632115</v>
      </c>
      <c r="R3689" s="5">
        <f ca="1">VLOOKUP(CONCATENATE($F3689," ",$G3689),AllocFactorMatrix,(R$4+1),FALSE)*$E3694</f>
        <v>0</v>
      </c>
      <c r="S3689" s="5">
        <f t="shared" ca="1" si="1932"/>
        <v>-531.43501178339136</v>
      </c>
      <c r="T3689" s="5">
        <f ca="1">VLOOKUP(CONCATENATE($F3689," ",$G3689),AllocFactorMatrix,(T$4+1),FALSE)*$E3694</f>
        <v>-9.2320405097650848</v>
      </c>
      <c r="U3689" s="5">
        <f ca="1">VLOOKUP(CONCATENATE($F3689," ",$G3689),AllocFactorMatrix,(U$4+1),FALSE)*$E3694</f>
        <v>-186.73140436506088</v>
      </c>
      <c r="V3689" s="5">
        <f ca="1">VLOOKUP(CONCATENATE($F3689," ",$G3689),AllocFactorMatrix,(V$4+1),FALSE)*$E3694</f>
        <v>-1338.4971809022368</v>
      </c>
      <c r="W3689" s="5">
        <f ca="1">VLOOKUP(CONCATENATE($F3689," ",$G3689),AllocFactorMatrix,(W$4+1),FALSE)*$E3694</f>
        <v>0</v>
      </c>
      <c r="X3689" s="5">
        <f t="shared" ca="1" si="1933"/>
        <v>-1534.4606257770627</v>
      </c>
      <c r="Y3689" s="5">
        <f ca="1">VLOOKUP(CONCATENATE($F3689," ",$G3689),AllocFactorMatrix,(Y$4+1),FALSE)*$E3694</f>
        <v>-104.96547882578977</v>
      </c>
      <c r="Z3689" s="5">
        <f ca="1">VLOOKUP(CONCATENATE($F3689," ",$G3689),AllocFactorMatrix,(Z$4+1),FALSE)*$E3694</f>
        <v>-1.4904349341452334</v>
      </c>
      <c r="AA3689" s="5">
        <f t="shared" ca="1" si="1931"/>
        <v>-106.455913759935</v>
      </c>
      <c r="AB3689" s="5">
        <f ca="1">VLOOKUP(CONCATENATE($F3689," ",$G3689),AllocFactorMatrix,(AB$4+1),FALSE)*$E3694</f>
        <v>-2.0303883197581327</v>
      </c>
      <c r="AC3689" s="5">
        <f ca="1">VLOOKUP(CONCATENATE($F3689," ",$G3689),AllocFactorMatrix,(AC$4+1),FALSE)*$E3694</f>
        <v>-8.6029122473595621</v>
      </c>
      <c r="AD3689" s="5">
        <f ca="1">VLOOKUP(CONCATENATE($F3689," ",$G3689),AllocFactorMatrix,(AD$4+1),FALSE)*$E3694</f>
        <v>-1.9033395804149011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-40217.583136467802</v>
      </c>
      <c r="I3690" s="5">
        <f ca="1">VLOOKUP(CONCATENATE($F3690," ",$G3690),AllocFactorMatrix,(I$4+1),FALSE)*$E3694</f>
        <v>-23310.240047209754</v>
      </c>
      <c r="J3690" s="5">
        <f ca="1">VLOOKUP(CONCATENATE($F3690," ",$G3690),AllocFactorMatrix,(J$4+1),FALSE)*$E3694</f>
        <v>-1800.0139320849073</v>
      </c>
      <c r="K3690" s="5">
        <f ca="1">VLOOKUP(CONCATENATE($F3690," ",$G3690),AllocFactorMatrix,(K$4+1),FALSE)*$E3694</f>
        <v>-5921.7945740204395</v>
      </c>
      <c r="L3690" s="5">
        <f ca="1">VLOOKUP(CONCATENATE($F3690," ",$G3690),AllocFactorMatrix,(L$4+1),FALSE)*$E3694</f>
        <v>-168.51914549970283</v>
      </c>
      <c r="M3690" s="5">
        <f ca="1">VLOOKUP(CONCATENATE($F3690," ",$G3690),AllocFactorMatrix,(M$4+1),FALSE)*$E3694</f>
        <v>0</v>
      </c>
      <c r="N3690" s="5">
        <f t="shared" ca="1" si="1930"/>
        <v>-6090.3137195201425</v>
      </c>
      <c r="O3690" s="5">
        <f ca="1">VLOOKUP(CONCATENATE($F3690," ",$G3690),AllocFactorMatrix,(O$4+1),FALSE)*$E3694</f>
        <v>-4453.1351023727666</v>
      </c>
      <c r="P3690" s="5">
        <f ca="1">VLOOKUP(CONCATENATE($F3690," ",$G3690),AllocFactorMatrix,(P$4+1),FALSE)*$E3694</f>
        <v>-869.86668899973972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-5323.001791372506</v>
      </c>
      <c r="T3690" s="5">
        <f ca="1">VLOOKUP(CONCATENATE($F3690," ",$G3690),AllocFactorMatrix,(T$4+1),FALSE)*$E3694</f>
        <v>-123.06142733175922</v>
      </c>
      <c r="U3690" s="5">
        <f ca="1">VLOOKUP(CONCATENATE($F3690," ",$G3690),AllocFactorMatrix,(U$4+1),FALSE)*$E3694</f>
        <v>-2214.3080420016299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-2337.3694693333891</v>
      </c>
      <c r="Y3690" s="5">
        <f ca="1">VLOOKUP(CONCATENATE($F3690," ",$G3690),AllocFactorMatrix,(Y$4+1),FALSE)*$E3694</f>
        <v>-1214.6158296307615</v>
      </c>
      <c r="Z3690" s="5">
        <f ca="1">VLOOKUP(CONCATENATE($F3690," ",$G3690),AllocFactorMatrix,(Z$4+1),FALSE)*$E3694</f>
        <v>-18.497433108105906</v>
      </c>
      <c r="AA3690" s="5">
        <f t="shared" ca="1" si="1931"/>
        <v>-1233.1132627388674</v>
      </c>
      <c r="AB3690" s="5">
        <f ca="1">VLOOKUP(CONCATENATE($F3690," ",$G3690),AllocFactorMatrix,(AB$4+1),FALSE)*$E3694</f>
        <v>-20.817608244110684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-18.177058977876232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-17950.732955507119</v>
      </c>
      <c r="I3691" s="5">
        <f ca="1">VLOOKUP(CONCATENATE($F3691," ",$G3691),AllocFactorMatrix,(I$4+1),FALSE)*$E3694</f>
        <v>-11693.731206474102</v>
      </c>
      <c r="J3691" s="5">
        <f ca="1">VLOOKUP(CONCATENATE($F3691," ",$G3691),AllocFactorMatrix,(J$4+1),FALSE)*$E3694</f>
        <v>-974.00662945550278</v>
      </c>
      <c r="K3691" s="5">
        <f ca="1">VLOOKUP(CONCATENATE($F3691," ",$G3691),AllocFactorMatrix,(K$4+1),FALSE)*$E3694</f>
        <v>-2642.0106419302865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-2642.0106419302865</v>
      </c>
      <c r="O3691" s="5">
        <f ca="1">VLOOKUP(CONCATENATE($F3691," ",$G3691),AllocFactorMatrix,(O$4+1),FALSE)*$E3694</f>
        <v>-1687.0676722351664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-1687.0676722351664</v>
      </c>
      <c r="T3691" s="5">
        <f ca="1">VLOOKUP(CONCATENATE($F3691," ",$G3691),AllocFactorMatrix,(T$4+1),FALSE)*$E3694</f>
        <v>-34.535655073043905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-34.535655073043905</v>
      </c>
      <c r="Y3691" s="5">
        <f ca="1">VLOOKUP(CONCATENATE($F3691," ",$G3691),AllocFactorMatrix,(Y$4+1),FALSE)*$E3694</f>
        <v>-558.56078093265319</v>
      </c>
      <c r="Z3691" s="5">
        <f ca="1">VLOOKUP(CONCATENATE($F3691," ",$G3691),AllocFactorMatrix,(Z$4+1),FALSE)*$E3694</f>
        <v>0</v>
      </c>
      <c r="AA3691" s="5">
        <f t="shared" ca="1" si="1931"/>
        <v>-558.56078093265319</v>
      </c>
      <c r="AB3691" s="5">
        <f ca="1">VLOOKUP(CONCATENATE($F3691," ",$G3691),AllocFactorMatrix,(AB$4+1),FALSE)*$E3694</f>
        <v>-7.4922197196384808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-49.545906732988996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-146289.29595064066</v>
      </c>
      <c r="I3692" s="5">
        <f ca="1">VLOOKUP(CONCATENATE($F3692," ",$G3692),AllocFactorMatrix,(I$4+1),FALSE)*$E3694</f>
        <v>-55789.823413570601</v>
      </c>
      <c r="J3692" s="5">
        <f ca="1">VLOOKUP(CONCATENATE($F3692," ",$G3692),AllocFactorMatrix,(J$4+1),FALSE)*$E3694</f>
        <v>-3567.9524135382412</v>
      </c>
      <c r="K3692" s="5">
        <f ca="1">VLOOKUP(CONCATENATE($F3692," ",$G3692),AllocFactorMatrix,(K$4+1),FALSE)*$E3694</f>
        <v>-11932.016134572867</v>
      </c>
      <c r="L3692" s="5">
        <f ca="1">VLOOKUP(CONCATENATE($F3692," ",$G3692),AllocFactorMatrix,(L$4+1),FALSE)*$E3694</f>
        <v>-348.39847183327936</v>
      </c>
      <c r="M3692" s="5">
        <f ca="1">VLOOKUP(CONCATENATE($F3692," ",$G3692),AllocFactorMatrix,(M$4+1),FALSE)*$E3694</f>
        <v>-19.627421864287626</v>
      </c>
      <c r="N3692" s="5">
        <f t="shared" ca="1" si="1930"/>
        <v>-12300.042028270434</v>
      </c>
      <c r="O3692" s="5">
        <f ca="1">VLOOKUP(CONCATENATE($F3692," ",$G3692),AllocFactorMatrix,(O$4+1),FALSE)*$E3694</f>
        <v>-11008.277530968386</v>
      </c>
      <c r="P3692" s="5">
        <f ca="1">VLOOKUP(CONCATENATE($F3692," ",$G3692),AllocFactorMatrix,(P$4+1),FALSE)*$E3694</f>
        <v>-2078.8655338716735</v>
      </c>
      <c r="Q3692" s="5">
        <f ca="1">VLOOKUP(CONCATENATE($F3692," ",$G3692),AllocFactorMatrix,(Q$4+1),FALSE)*$E3694</f>
        <v>-917.60670033332758</v>
      </c>
      <c r="R3692" s="5">
        <f ca="1">VLOOKUP(CONCATENATE($F3692," ",$G3692),AllocFactorMatrix,(R$4+1),FALSE)*$E3694</f>
        <v>-42.410295523875284</v>
      </c>
      <c r="S3692" s="5">
        <f t="shared" ca="1" si="1932"/>
        <v>-14047.160060697264</v>
      </c>
      <c r="T3692" s="5">
        <f ca="1">VLOOKUP(CONCATENATE($F3692," ",$G3692),AllocFactorMatrix,(T$4+1),FALSE)*$E3694</f>
        <v>-413.680841110031</v>
      </c>
      <c r="U3692" s="5">
        <f ca="1">VLOOKUP(CONCATENATE($F3692," ",$G3692),AllocFactorMatrix,(U$4+1),FALSE)*$E3694</f>
        <v>-7146.6260724102713</v>
      </c>
      <c r="V3692" s="5">
        <f ca="1">VLOOKUP(CONCATENATE($F3692," ",$G3692),AllocFactorMatrix,(V$4+1),FALSE)*$E3694</f>
        <v>-40993.276219035819</v>
      </c>
      <c r="W3692" s="5">
        <f ca="1">VLOOKUP(CONCATENATE($F3692," ",$G3692),AllocFactorMatrix,(W$4+1),FALSE)*$E3694</f>
        <v>-7523.9003087921783</v>
      </c>
      <c r="X3692" s="5">
        <f t="shared" ca="1" si="1933"/>
        <v>-56077.483441348304</v>
      </c>
      <c r="Y3692" s="5">
        <f ca="1">VLOOKUP(CONCATENATE($F3692," ",$G3692),AllocFactorMatrix,(Y$4+1),FALSE)*$E3694</f>
        <v>-2932.4309923753062</v>
      </c>
      <c r="Z3692" s="5">
        <f ca="1">VLOOKUP(CONCATENATE($F3692," ",$G3692),AllocFactorMatrix,(Z$4+1),FALSE)*$E3694</f>
        <v>-47.709995300579799</v>
      </c>
      <c r="AA3692" s="5">
        <f t="shared" ca="1" si="1931"/>
        <v>-2980.1409876758862</v>
      </c>
      <c r="AB3692" s="5">
        <f ca="1">VLOOKUP(CONCATENATE($F3692," ",$G3692),AllocFactorMatrix,(AB$4+1),FALSE)*$E3694</f>
        <v>-53.938757023811057</v>
      </c>
      <c r="AC3692" s="5">
        <f ca="1">VLOOKUP(CONCATENATE($F3692," ",$G3692),AllocFactorMatrix,(AC$4+1),FALSE)*$E3694</f>
        <v>-1245.6225869434659</v>
      </c>
      <c r="AD3692" s="5">
        <f ca="1">VLOOKUP(CONCATENATE($F3692," ",$G3692),AllocFactorMatrix,(AD$4+1),FALSE)*$E3694</f>
        <v>-227.132261572636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-14361.140111097971</v>
      </c>
      <c r="I3693" s="5">
        <f ca="1">VLOOKUP(CONCATENATE($F3693," ",$G3693),AllocFactorMatrix,(I$4+1),FALSE)*$E3694</f>
        <v>-6832.1911409417817</v>
      </c>
      <c r="J3693" s="5">
        <f ca="1">VLOOKUP(CONCATENATE($F3693," ",$G3693),AllocFactorMatrix,(J$4+1),FALSE)*$E3694</f>
        <v>-1990.1680270724971</v>
      </c>
      <c r="K3693" s="5">
        <f ca="1">VLOOKUP(CONCATENATE($F3693," ",$G3693),AllocFactorMatrix,(K$4+1),FALSE)*$E3694</f>
        <v>-523.656674829959</v>
      </c>
      <c r="L3693" s="5">
        <f ca="1">VLOOKUP(CONCATENATE($F3693," ",$G3693),AllocFactorMatrix,(L$4+1),FALSE)*$E3694</f>
        <v>-127.33090546175295</v>
      </c>
      <c r="M3693" s="5">
        <f ca="1">VLOOKUP(CONCATENATE($F3693," ",$G3693),AllocFactorMatrix,(M$4+1),FALSE)*$E3694</f>
        <v>-32.088569055757588</v>
      </c>
      <c r="N3693" s="5">
        <f t="shared" ca="1" si="1930"/>
        <v>-683.0761493474696</v>
      </c>
      <c r="O3693" s="5">
        <f ca="1">VLOOKUP(CONCATENATE($F3693," ",$G3693),AllocFactorMatrix,(O$4+1),FALSE)*$E3694</f>
        <v>-129.81625804900213</v>
      </c>
      <c r="P3693" s="5">
        <f ca="1">VLOOKUP(CONCATENATE($F3693," ",$G3693),AllocFactorMatrix,(P$4+1),FALSE)*$E3694</f>
        <v>-39.005599934032304</v>
      </c>
      <c r="Q3693" s="5">
        <f ca="1">VLOOKUP(CONCATENATE($F3693," ",$G3693),AllocFactorMatrix,(Q$4+1),FALSE)*$E3694</f>
        <v>-75.476831437976074</v>
      </c>
      <c r="R3693" s="5">
        <f ca="1">VLOOKUP(CONCATENATE($F3693," ",$G3693),AllocFactorMatrix,(R$4+1),FALSE)*$E3694</f>
        <v>-12.685159508846482</v>
      </c>
      <c r="S3693" s="5">
        <f t="shared" ca="1" si="1932"/>
        <v>-256.983848929857</v>
      </c>
      <c r="T3693" s="5">
        <f ca="1">VLOOKUP(CONCATENATE($F3693," ",$G3693),AllocFactorMatrix,(T$4+1),FALSE)*$E3694</f>
        <v>-0.70268357936337555</v>
      </c>
      <c r="U3693" s="5">
        <f ca="1">VLOOKUP(CONCATENATE($F3693," ",$G3693),AllocFactorMatrix,(U$4+1),FALSE)*$E3694</f>
        <v>-19.11189366082511</v>
      </c>
      <c r="V3693" s="5">
        <f ca="1">VLOOKUP(CONCATENATE($F3693," ",$G3693),AllocFactorMatrix,(V$4+1),FALSE)*$E3694</f>
        <v>-100.41466835523502</v>
      </c>
      <c r="W3693" s="5">
        <f ca="1">VLOOKUP(CONCATENATE($F3693," ",$G3693),AllocFactorMatrix,(W$4+1),FALSE)*$E3694</f>
        <v>-15.177950761142668</v>
      </c>
      <c r="X3693" s="5">
        <f t="shared" ca="1" si="1933"/>
        <v>-135.40719635656617</v>
      </c>
      <c r="Y3693" s="5">
        <f ca="1">VLOOKUP(CONCATENATE($F3693," ",$G3693),AllocFactorMatrix,(Y$4+1),FALSE)*$E3694</f>
        <v>-32.439380733720064</v>
      </c>
      <c r="Z3693" s="5">
        <f ca="1">VLOOKUP(CONCATENATE($F3693," ",$G3693),AllocFactorMatrix,(Z$4+1),FALSE)*$E3694</f>
        <v>-0.51945261928387343</v>
      </c>
      <c r="AA3693" s="5">
        <f t="shared" ca="1" si="1931"/>
        <v>-32.958833353003939</v>
      </c>
      <c r="AB3693" s="5">
        <f ca="1">VLOOKUP(CONCATENATE($F3693," ",$G3693),AllocFactorMatrix,(AB$4+1),FALSE)*$E3694</f>
        <v>-0.86441966479993726</v>
      </c>
      <c r="AC3693" s="5">
        <f ca="1">VLOOKUP(CONCATENATE($F3693," ",$G3693),AllocFactorMatrix,(AC$4+1),FALSE)*$E3694</f>
        <v>-3795.1128640998822</v>
      </c>
      <c r="AD3693" s="5">
        <f ca="1">VLOOKUP(CONCATENATE($F3693," ",$G3693),AllocFactorMatrix,(AD$4+1),FALSE)*$E3694</f>
        <v>-634.37763133211138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-355308.99999999994</v>
      </c>
      <c r="I3694" s="5">
        <f ca="1">VLOOKUP(CONCATENATE($F3694," ",$G3694),AllocFactorMatrix,(I$4+1),FALSE)*$E3694</f>
        <v>-154705.53042907687</v>
      </c>
      <c r="J3694" s="5">
        <f ca="1">VLOOKUP(CONCATENATE($F3694," ",$G3694),AllocFactorMatrix,(J$4+1),FALSE)*$E3694</f>
        <v>-12831.648031017843</v>
      </c>
      <c r="K3694" s="5">
        <f ca="1">VLOOKUP(CONCATENATE($F3694," ",$G3694),AllocFactorMatrix,(K$4+1),FALSE)*$E3694</f>
        <v>-36005.737831452338</v>
      </c>
      <c r="L3694" s="5">
        <f ca="1">VLOOKUP(CONCATENATE($F3694," ",$G3694),AllocFactorMatrix,(L$4+1),FALSE)*$E3694</f>
        <v>-1077.4726214122752</v>
      </c>
      <c r="M3694" s="5">
        <f ca="1">VLOOKUP(CONCATENATE($F3694," ",$G3694),AllocFactorMatrix,(M$4+1),FALSE)*$E3694</f>
        <v>-109.28671224169095</v>
      </c>
      <c r="N3694" s="5">
        <f t="shared" ca="1" si="1930"/>
        <v>-37192.49716510631</v>
      </c>
      <c r="O3694" s="5">
        <f ca="1">VLOOKUP(CONCATENATE($F3694," ",$G3694),AllocFactorMatrix,(O$4+1),FALSE)*$E3694</f>
        <v>-28707.86483152178</v>
      </c>
      <c r="P3694" s="5">
        <f ca="1">VLOOKUP(CONCATENATE($F3694," ",$G3694),AllocFactorMatrix,(P$4+1),FALSE)*$E3694</f>
        <v>-5219.3979753083704</v>
      </c>
      <c r="Q3694" s="5">
        <f ca="1">VLOOKUP(CONCATENATE($F3694," ",$G3694),AllocFactorMatrix,(Q$4+1),FALSE)*$E3694</f>
        <v>-1939.7976864816808</v>
      </c>
      <c r="R3694" s="5">
        <f ca="1">VLOOKUP(CONCATENATE($F3694," ",$G3694),AllocFactorMatrix,(R$4+1),FALSE)*$E3694</f>
        <v>-94.183748762735888</v>
      </c>
      <c r="S3694" s="5">
        <f t="shared" ca="1" si="1932"/>
        <v>-35961.244242074565</v>
      </c>
      <c r="T3694" s="5">
        <f ca="1">VLOOKUP(CONCATENATE($F3694," ",$G3694),AllocFactorMatrix,(T$4+1),FALSE)*$E3694</f>
        <v>-884.95314317829877</v>
      </c>
      <c r="U3694" s="5">
        <f ca="1">VLOOKUP(CONCATENATE($F3694," ",$G3694),AllocFactorMatrix,(U$4+1),FALSE)*$E3694</f>
        <v>-15054.800736323559</v>
      </c>
      <c r="V3694" s="5">
        <f ca="1">VLOOKUP(CONCATENATE($F3694," ",$G3694),AllocFactorMatrix,(V$4+1),FALSE)*$E3694</f>
        <v>-72010.667223716489</v>
      </c>
      <c r="W3694" s="5">
        <f ca="1">VLOOKUP(CONCATENATE($F3694," ",$G3694),AllocFactorMatrix,(W$4+1),FALSE)*$E3694</f>
        <v>-12126.525100359726</v>
      </c>
      <c r="X3694" s="5">
        <f t="shared" ca="1" si="1933"/>
        <v>-100076.94620357807</v>
      </c>
      <c r="Y3694" s="5">
        <f ca="1">VLOOKUP(CONCATENATE($F3694," ",$G3694),AllocFactorMatrix,(Y$4+1),FALSE)*$E3694</f>
        <v>-7921.6663233923809</v>
      </c>
      <c r="Z3694" s="5">
        <f ca="1">VLOOKUP(CONCATENATE($F3694," ",$G3694),AllocFactorMatrix,(Z$4+1),FALSE)*$E3694</f>
        <v>-115.6173015900122</v>
      </c>
      <c r="AA3694" s="5">
        <f t="shared" ca="1" si="1931"/>
        <v>-8037.2836249823931</v>
      </c>
      <c r="AB3694" s="5">
        <f ca="1">VLOOKUP(CONCATENATE($F3694," ",$G3694),AllocFactorMatrix,(AB$4+1),FALSE)*$E3694</f>
        <v>-135.05725273720384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-5234.3826744500047</v>
      </c>
      <c r="I3703" s="5">
        <f ca="1">VLOOKUP(CONCATENATE($F3703," ",$G3703),AllocFactorMatrix,(I$4+1),FALSE)*$E3710</f>
        <v>-2578.3678709763708</v>
      </c>
      <c r="J3703" s="5">
        <f ca="1">VLOOKUP(CONCATENATE($F3703," ",$G3703),AllocFactorMatrix,(J$4+1),FALSE)*$E3710</f>
        <v>-127.45793694826698</v>
      </c>
      <c r="K3703" s="5">
        <f ca="1">VLOOKUP(CONCATENATE($F3703," ",$G3703),AllocFactorMatrix,(K$4+1),FALSE)*$E3710</f>
        <v>-466.87111832704602</v>
      </c>
      <c r="L3703" s="5">
        <f ca="1">VLOOKUP(CONCATENATE($F3703," ",$G3703),AllocFactorMatrix,(L$4+1),FALSE)*$E3710</f>
        <v>-14.695445226772616</v>
      </c>
      <c r="M3703" s="5">
        <f ca="1">VLOOKUP(CONCATENATE($F3703," ",$G3703),AllocFactorMatrix,(M$4+1),FALSE)*$E3710</f>
        <v>-1.3780918304050291</v>
      </c>
      <c r="N3703" s="5">
        <f t="shared" ref="N3703:N3710" ca="1" si="1937">SUBTOTAL(9,K3703:M3703)</f>
        <v>-482.94465538422367</v>
      </c>
      <c r="O3703" s="5">
        <f ca="1">VLOOKUP(CONCATENATE($F3703," ",$G3703),AllocFactorMatrix,(O$4+1),FALSE)*$E3710</f>
        <v>-354.89467675594142</v>
      </c>
      <c r="P3703" s="5">
        <f ca="1">VLOOKUP(CONCATENATE($F3703," ",$G3703),AllocFactorMatrix,(P$4+1),FALSE)*$E3710</f>
        <v>-66.127217762746483</v>
      </c>
      <c r="Q3703" s="5">
        <f ca="1">VLOOKUP(CONCATENATE($F3703," ",$G3703),AllocFactorMatrix,(Q$4+1),FALSE)*$E3710</f>
        <v>-29.881658418158647</v>
      </c>
      <c r="R3703" s="5">
        <f ca="1">VLOOKUP(CONCATENATE($F3703," ",$G3703),AllocFactorMatrix,(R$4+1),FALSE)*$E3710</f>
        <v>-1.3437447770786253</v>
      </c>
      <c r="S3703" s="5">
        <f ca="1">SUBTOTAL(9,O3703:R3703)</f>
        <v>-452.24729771392509</v>
      </c>
      <c r="T3703" s="5">
        <f ca="1">VLOOKUP(CONCATENATE($F3703," ",$G3703),AllocFactorMatrix,(T$4+1),FALSE)*$E3710</f>
        <v>-12.397380064579341</v>
      </c>
      <c r="U3703" s="5">
        <f ca="1">VLOOKUP(CONCATENATE($F3703," ",$G3703),AllocFactorMatrix,(U$4+1),FALSE)*$E3710</f>
        <v>-202.88101246837789</v>
      </c>
      <c r="V3703" s="5">
        <f ca="1">VLOOKUP(CONCATENATE($F3703," ",$G3703),AllocFactorMatrix,(V$4+1),FALSE)*$E3710</f>
        <v>-1072.2318515361721</v>
      </c>
      <c r="W3703" s="5">
        <f ca="1">VLOOKUP(CONCATENATE($F3703," ",$G3703),AllocFactorMatrix,(W$4+1),FALSE)*$E3710</f>
        <v>-193.62730093373335</v>
      </c>
      <c r="X3703" s="5">
        <f ca="1">SUBTOTAL(9,T3703:W3703)</f>
        <v>-1481.1375450028627</v>
      </c>
      <c r="Y3703" s="5">
        <f ca="1">VLOOKUP(CONCATENATE($F3703," ",$G3703),AllocFactorMatrix,(Y$4+1),FALSE)*$E3710</f>
        <v>-108.98759208469208</v>
      </c>
      <c r="Z3703" s="5">
        <f ca="1">VLOOKUP(CONCATENATE($F3703," ",$G3703),AllocFactorMatrix,(Z$4+1),FALSE)*$E3710</f>
        <v>-1.825500507387152</v>
      </c>
      <c r="AA3703" s="5">
        <f t="shared" ref="AA3703:AA3710" ca="1" si="1938">SUBTOTAL(9,Y3703:Z3703)</f>
        <v>-110.81309259207923</v>
      </c>
      <c r="AB3703" s="5">
        <f ca="1">VLOOKUP(CONCATENATE($F3703," ",$G3703),AllocFactorMatrix,(AB$4+1),FALSE)*$E3710</f>
        <v>-1.4142758322758131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-1.7058621668485545</v>
      </c>
      <c r="L3704" s="5">
        <f ca="1">VLOOKUP(CONCATENATE($F3704," ",$G3704),AllocFactorMatrix,(L$4+1),FALSE)*$E3710</f>
        <v>-5.369448452321271E-2</v>
      </c>
      <c r="M3704" s="5">
        <f ca="1">VLOOKUP(CONCATENATE($F3704," ",$G3704),AllocFactorMatrix,(M$4+1),FALSE)*$E3710</f>
        <v>-5.0352969452358383E-3</v>
      </c>
      <c r="N3704" s="5">
        <f t="shared" ca="1" si="1937"/>
        <v>-1.7645919483170032</v>
      </c>
      <c r="O3704" s="5">
        <f ca="1">VLOOKUP(CONCATENATE($F3704," ",$G3704),AllocFactorMatrix,(O$4+1),FALSE)*$E3710</f>
        <v>-1.2967206120251376</v>
      </c>
      <c r="P3704" s="5">
        <f ca="1">VLOOKUP(CONCATENATE($F3704," ",$G3704),AllocFactorMatrix,(P$4+1),FALSE)*$E3710</f>
        <v>-0.24161682861137093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-4.9097990583196489E-3</v>
      </c>
      <c r="S3704" s="5">
        <f t="shared" ref="S3704:S3710" ca="1" si="1939">SUBTOTAL(9,O3704:R3704)</f>
        <v>-1.6524293856388417</v>
      </c>
      <c r="T3704" s="5">
        <f ca="1">VLOOKUP(CONCATENATE($F3704," ",$G3704),AllocFactorMatrix,(T$4+1),FALSE)*$E3710</f>
        <v>-4.5297772318813552E-2</v>
      </c>
      <c r="U3704" s="5">
        <f ca="1">VLOOKUP(CONCATENATE($F3704," ",$G3704),AllocFactorMatrix,(U$4+1),FALSE)*$E3710</f>
        <v>-0.74129032607945489</v>
      </c>
      <c r="V3704" s="5">
        <f ca="1">VLOOKUP(CONCATENATE($F3704," ",$G3704),AllocFactorMatrix,(V$4+1),FALSE)*$E3710</f>
        <v>-3.917740202434735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-5.4118072477326002</v>
      </c>
      <c r="Y3704" s="5">
        <f ca="1">VLOOKUP(CONCATENATE($F3704," ",$G3704),AllocFactorMatrix,(Y$4+1),FALSE)*$E3710</f>
        <v>-0.39822084231597871</v>
      </c>
      <c r="Z3704" s="5">
        <f ca="1">VLOOKUP(CONCATENATE($F3704," ",$G3704),AllocFactorMatrix,(Z$4+1),FALSE)*$E3710</f>
        <v>-6.670046890613548E-3</v>
      </c>
      <c r="AA3704" s="5">
        <f t="shared" ca="1" si="1938"/>
        <v>-0.40489088920659227</v>
      </c>
      <c r="AB3704" s="5">
        <f ca="1">VLOOKUP(CONCATENATE($F3704," ",$G3704),AllocFactorMatrix,(AB$4+1),FALSE)*$E3710</f>
        <v>-5.1675067080880098E-3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-4.2068128368028406</v>
      </c>
      <c r="I3705" s="5">
        <f ca="1">VLOOKUP(CONCATENATE($F3705," ",$G3705),AllocFactorMatrix,(I$4+1),FALSE)*$E3710</f>
        <v>-2.0481601641063762</v>
      </c>
      <c r="J3705" s="5">
        <f ca="1">VLOOKUP(CONCATENATE($F3705," ",$G3705),AllocFactorMatrix,(J$4+1),FALSE)*$E3710</f>
        <v>-9.8846888831368399E-2</v>
      </c>
      <c r="K3705" s="5">
        <f ca="1">VLOOKUP(CONCATENATE($F3705," ",$G3705),AllocFactorMatrix,(K$4+1),FALSE)*$E3710</f>
        <v>-0.35960014841200966</v>
      </c>
      <c r="L3705" s="5">
        <f ca="1">VLOOKUP(CONCATENATE($F3705," ",$G3705),AllocFactorMatrix,(L$4+1),FALSE)*$E3710</f>
        <v>-1.1107710244574905E-2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-0.37209126522252894</v>
      </c>
      <c r="O3705" s="5">
        <f ca="1">VLOOKUP(CONCATENATE($F3705," ",$G3705),AllocFactorMatrix,(O$4+1),FALSE)*$E3710</f>
        <v>-0.27168353260908767</v>
      </c>
      <c r="P3705" s="5">
        <f ca="1">VLOOKUP(CONCATENATE($F3705," ",$G3705),AllocFactorMatrix,(P$4+1),FALSE)*$E3710</f>
        <v>-5.0505651832339321E-2</v>
      </c>
      <c r="Q3705" s="5">
        <f ca="1">VLOOKUP(CONCATENATE($F3705," ",$G3705),AllocFactorMatrix,(Q$4+1),FALSE)*$E3710</f>
        <v>-3.0051464634565803E-2</v>
      </c>
      <c r="R3705" s="5">
        <f ca="1">VLOOKUP(CONCATENATE($F3705," ",$G3705),AllocFactorMatrix,(R$4+1),FALSE)*$E3710</f>
        <v>0</v>
      </c>
      <c r="S3705" s="5">
        <f t="shared" ca="1" si="1939"/>
        <v>-0.35224064907599278</v>
      </c>
      <c r="T3705" s="5">
        <f ca="1">VLOOKUP(CONCATENATE($F3705," ",$G3705),AllocFactorMatrix,(T$4+1),FALSE)*$E3710</f>
        <v>-9.4867224636767059E-3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-1.0819472262753336</v>
      </c>
      <c r="W3705" s="5">
        <f ca="1">VLOOKUP(CONCATENATE($F3705," ",$G3705),AllocFactorMatrix,(W$4+1),FALSE)*$E3710</f>
        <v>0</v>
      </c>
      <c r="X3705" s="5">
        <f t="shared" ca="1" si="1940"/>
        <v>-1.2467370118629353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-1.3630878449907395E-3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-3.7127299318284188E-3</v>
      </c>
      <c r="AD3705" s="5">
        <f ca="1">VLOOKUP(CONCATENATE($F3705," ",$G3705),AllocFactorMatrix,(AD$4+1),FALSE)*$E3710</f>
        <v>-8.0034553733403658E-4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-2695.2985828961896</v>
      </c>
      <c r="I3706" s="5">
        <f ca="1">VLOOKUP(CONCATENATE($F3706," ",$G3706),AllocFactorMatrix,(I$4+1),FALSE)*$E3710</f>
        <v>-1801.3829988555085</v>
      </c>
      <c r="J3706" s="5">
        <f ca="1">VLOOKUP(CONCATENATE($F3706," ",$G3706),AllocFactorMatrix,(J$4+1),FALSE)*$E3710</f>
        <v>-84.912491989189647</v>
      </c>
      <c r="K3706" s="5">
        <f ca="1">VLOOKUP(CONCATENATE($F3706," ",$G3706),AllocFactorMatrix,(K$4+1),FALSE)*$E3710</f>
        <v>-308.32246977780477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-317.85123842942244</v>
      </c>
      <c r="O3706" s="5">
        <f ca="1">VLOOKUP(CONCATENATE($F3706," ",$G3706),AllocFactorMatrix,(O$4+1),FALSE)*$E3710</f>
        <v>-231.18796217349472</v>
      </c>
      <c r="P3706" s="5">
        <f ca="1">VLOOKUP(CONCATENATE($F3706," ",$G3706),AllocFactorMatrix,(P$4+1),FALSE)*$E3710</f>
        <v>-43.058773512380135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-274.24673568587485</v>
      </c>
      <c r="T3706" s="5">
        <f ca="1">VLOOKUP(CONCATENATE($F3706," ",$G3706),AllocFactorMatrix,(T$4+1),FALSE)*$E3710</f>
        <v>-8.2417083811740142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-69.713794980298644</v>
      </c>
      <c r="Z3706" s="5">
        <f ca="1">VLOOKUP(CONCATENATE($F3706," ",$G3706),AllocFactorMatrix,(Z$4+1),FALSE)*$E3710</f>
        <v>-1.1630989958079394</v>
      </c>
      <c r="AA3706" s="5">
        <f t="shared" ca="1" si="1938"/>
        <v>-70.876893976106587</v>
      </c>
      <c r="AB3706" s="5">
        <f ca="1">VLOOKUP(CONCATENATE($F3706," ",$G3706),AllocFactorMatrix,(AB$4+1),FALSE)*$E3710</f>
        <v>-0.94230507292622268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-0.69589776953072657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-831.73029131974249</v>
      </c>
      <c r="J3707" s="5">
        <f ca="1">VLOOKUP(CONCATENATE($F3707," ",$G3707),AllocFactorMatrix,(J$4+1),FALSE)*$E3710</f>
        <v>-40.097982424761852</v>
      </c>
      <c r="K3707" s="5">
        <f ca="1">VLOOKUP(CONCATENATE($F3707," ",$G3707),AllocFactorMatrix,(K$4+1),FALSE)*$E3710</f>
        <v>-120.99232330557255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-120.99232330557255</v>
      </c>
      <c r="O3707" s="5">
        <f ca="1">VLOOKUP(CONCATENATE($F3707," ",$G3707),AllocFactorMatrix,(O$4+1),FALSE)*$E3710</f>
        <v>-77.096779341233784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-77.096779341233784</v>
      </c>
      <c r="T3707" s="5">
        <f ca="1">VLOOKUP(CONCATENATE($F3707," ",$G3707),AllocFactorMatrix,(T$4+1),FALSE)*$E3710</f>
        <v>-2.0845351746432472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-2.0845351746432472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-10.019388305853314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-1377.9750570517908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-112.42435592597583</v>
      </c>
      <c r="L3708" s="5">
        <f ca="1">VLOOKUP(CONCATENATE($F3708," ",$G3708),AllocFactorMatrix,(L$4+1),FALSE)*$E3710</f>
        <v>-3.5731012608562311</v>
      </c>
      <c r="M3708" s="5">
        <f ca="1">VLOOKUP(CONCATENATE($F3708," ",$G3708),AllocFactorMatrix,(M$4+1),FALSE)*$E3710</f>
        <v>-0.3293981659469688</v>
      </c>
      <c r="N3708" s="5">
        <f t="shared" ca="1" si="1937"/>
        <v>-116.32685535277903</v>
      </c>
      <c r="O3708" s="5">
        <f ca="1">VLOOKUP(CONCATENATE($F3708," ",$G3708),AllocFactorMatrix,(O$4+1),FALSE)*$E3710</f>
        <v>-102.49885398384777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-130.53391614346643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-68.968923229892624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-74.291304867467034</v>
      </c>
      <c r="X3708" s="5">
        <f t="shared" ca="1" si="1940"/>
        <v>-538.76509007705295</v>
      </c>
      <c r="Y3708" s="5">
        <f ca="1">VLOOKUP(CONCATENATE($F3708," ",$G3708),AllocFactorMatrix,(Y$4+1),FALSE)*$E3710</f>
        <v>-27.770029215311702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-28.222081021220514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-2.1576627559733152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-1038.6285140728646</v>
      </c>
      <c r="I3709" s="5">
        <f ca="1">VLOOKUP(CONCATENATE($F3709," ",$G3709),AllocFactorMatrix,(I$4+1),FALSE)*$E3710</f>
        <v>-742.1011039669952</v>
      </c>
      <c r="J3709" s="5">
        <f ca="1">VLOOKUP(CONCATENATE($F3709," ",$G3709),AllocFactorMatrix,(J$4+1),FALSE)*$E3710</f>
        <v>-126.9979349140264</v>
      </c>
      <c r="K3709" s="5">
        <f ca="1">VLOOKUP(CONCATENATE($F3709," ",$G3709),AllocFactorMatrix,(K$4+1),FALSE)*$E3710</f>
        <v>-36.568560492144115</v>
      </c>
      <c r="L3709" s="5">
        <f ca="1">VLOOKUP(CONCATENATE($F3709," ",$G3709),AllocFactorMatrix,(L$4+1),FALSE)*$E3710</f>
        <v>-6.112907248717347</v>
      </c>
      <c r="M3709" s="5">
        <f ca="1">VLOOKUP(CONCATENATE($F3709," ",$G3709),AllocFactorMatrix,(M$4+1),FALSE)*$E3710</f>
        <v>-0.96581003097412355</v>
      </c>
      <c r="N3709" s="5">
        <f t="shared" ca="1" si="1937"/>
        <v>-43.64727777183559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-1.7525354379253946</v>
      </c>
      <c r="Q3709" s="5">
        <f ca="1">VLOOKUP(CONCATENATE($F3709," ",$G3709),AllocFactorMatrix,(Q$4+1),FALSE)*$E3710</f>
        <v>-3.352053324282215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-12.51341712091194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-1.0433386111075826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-0.87790112651498009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-2.9589219167366364E-2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-5.3219488646970244E-2</v>
      </c>
      <c r="AC3709" s="5">
        <f ca="1">VLOOKUP(CONCATENATE($F3709," ",$G3709),AllocFactorMatrix,(AC$4+1),FALSE)*$E3710</f>
        <v>-81.906503676667839</v>
      </c>
      <c r="AD3709" s="5">
        <f ca="1">VLOOKUP(CONCATENATE($F3709," ",$G3709),AllocFactorMatrix,(AD$4+1),FALSE)*$E3710</f>
        <v>-22.610949022466674</v>
      </c>
    </row>
    <row r="3710" spans="4:30" collapsed="1">
      <c r="D3710" s="7" t="s">
        <v>260</v>
      </c>
      <c r="E3710" s="96">
        <v>-11482</v>
      </c>
      <c r="F3710" s="10" t="s">
        <v>70</v>
      </c>
      <c r="G3710" s="55" t="str">
        <f>$G$15</f>
        <v>TOTAL</v>
      </c>
      <c r="H3710" s="4">
        <f t="shared" ca="1" si="1936"/>
        <v>-11482</v>
      </c>
      <c r="I3710" s="5">
        <f ca="1">VLOOKUP(CONCATENATE($F3710," ",$G3710),AllocFactorMatrix,(I$4+1),FALSE)*$E3710</f>
        <v>-6482.1048816296689</v>
      </c>
      <c r="J3710" s="5">
        <f ca="1">VLOOKUP(CONCATENATE($F3710," ",$G3710),AllocFactorMatrix,(J$4+1),FALSE)*$E3710</f>
        <v>-413.53931365506674</v>
      </c>
      <c r="K3710" s="5">
        <f ca="1">VLOOKUP(CONCATENATE($F3710," ",$G3710),AllocFactorMatrix,(K$4+1),FALSE)*$E3710</f>
        <v>-1047.2442901438039</v>
      </c>
      <c r="L3710" s="5">
        <f ca="1">VLOOKUP(CONCATENATE($F3710," ",$G3710),AllocFactorMatrix,(L$4+1),FALSE)*$E3710</f>
        <v>-33.975024582731656</v>
      </c>
      <c r="M3710" s="5">
        <f ca="1">VLOOKUP(CONCATENATE($F3710," ",$G3710),AllocFactorMatrix,(M$4+1),FALSE)*$E3710</f>
        <v>-2.6797187308373016</v>
      </c>
      <c r="N3710" s="5">
        <f t="shared" ca="1" si="1937"/>
        <v>-1083.899033457373</v>
      </c>
      <c r="O3710" s="5">
        <f ca="1">VLOOKUP(CONCATENATE($F3710," ",$G3710),AllocFactorMatrix,(O$4+1),FALSE)*$E3710</f>
        <v>-774.07045523926593</v>
      </c>
      <c r="P3710" s="5">
        <f ca="1">VLOOKUP(CONCATENATE($F3710," ",$G3710),AllocFactorMatrix,(P$4+1),FALSE)*$E3710</f>
        <v>-130.23196447340567</v>
      </c>
      <c r="Q3710" s="5">
        <f ca="1">VLOOKUP(CONCATENATE($F3710," ",$G3710),AllocFactorMatrix,(Q$4+1),FALSE)*$E3710</f>
        <v>-42.006656659934023</v>
      </c>
      <c r="R3710" s="5">
        <f ca="1">VLOOKUP(CONCATENATE($F3710," ",$G3710),AllocFactorMatrix,(R$4+1),FALSE)*$E3710</f>
        <v>-2.3337396675213427</v>
      </c>
      <c r="S3710" s="5">
        <f t="shared" ca="1" si="1939"/>
        <v>-948.64281604012695</v>
      </c>
      <c r="T3710" s="5">
        <f ca="1">VLOOKUP(CONCATENATE($F3710," ",$G3710),AllocFactorMatrix,(T$4+1),FALSE)*$E3710</f>
        <v>-26.753816123711943</v>
      </c>
      <c r="U3710" s="5">
        <f ca="1">VLOOKUP(CONCATENATE($F3710," ",$G3710),AllocFactorMatrix,(U$4+1),FALSE)*$E3710</f>
        <v>-406.70997416923541</v>
      </c>
      <c r="V3710" s="5">
        <f ca="1">VLOOKUP(CONCATENATE($F3710," ",$G3710),AllocFactorMatrix,(V$4+1),FALSE)*$E3710</f>
        <v>-1473.740589862736</v>
      </c>
      <c r="W3710" s="5">
        <f ca="1">VLOOKUP(CONCATENATE($F3710," ",$G3710),AllocFactorMatrix,(W$4+1),FALSE)*$E3710</f>
        <v>-269.50398587461495</v>
      </c>
      <c r="X3710" s="5">
        <f t="shared" ca="1" si="1940"/>
        <v>-2176.7083660302983</v>
      </c>
      <c r="Y3710" s="5">
        <f ca="1">VLOOKUP(CONCATENATE($F3710," ",$G3710),AllocFactorMatrix,(Y$4+1),FALSE)*$E3710</f>
        <v>-237.25577977425354</v>
      </c>
      <c r="Z3710" s="5">
        <f ca="1">VLOOKUP(CONCATENATE($F3710," ",$G3710),AllocFactorMatrix,(Z$4+1),FALSE)*$E3710</f>
        <v>-3.4782736630068762</v>
      </c>
      <c r="AA3710" s="5">
        <f t="shared" ca="1" si="1938"/>
        <v>-240.73405343726043</v>
      </c>
      <c r="AB3710" s="5">
        <f ca="1">VLOOKUP(CONCATENATE($F3710," ",$G3710),AllocFactorMatrix,(AB$4+1),FALSE)*$E3710</f>
        <v>-3.2153757014876674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-27.095106178873404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-170131.11323736014</v>
      </c>
      <c r="I3711" s="5">
        <f ca="1">VLOOKUP(CONCATENATE($F3711," ",$G3711),AllocFactorMatrix,(I$4+1),FALSE)*$E3718</f>
        <v>-83803.692528220403</v>
      </c>
      <c r="J3711" s="5">
        <f ca="1">VLOOKUP(CONCATENATE($F3711," ",$G3711),AllocFactorMatrix,(J$4+1),FALSE)*$E3718</f>
        <v>-4142.7159710336609</v>
      </c>
      <c r="K3711" s="5">
        <f ca="1">VLOOKUP(CONCATENATE($F3711," ",$G3711),AllocFactorMatrix,(K$4+1),FALSE)*$E3718</f>
        <v>-15174.531179590831</v>
      </c>
      <c r="L3711" s="5">
        <f ca="1">VLOOKUP(CONCATENATE($F3711," ",$G3711),AllocFactorMatrix,(L$4+1),FALSE)*$E3718</f>
        <v>-477.64036591233292</v>
      </c>
      <c r="M3711" s="5">
        <f ca="1">VLOOKUP(CONCATENATE($F3711," ",$G3711),AllocFactorMatrix,(M$4+1),FALSE)*$E3718</f>
        <v>-44.791585146142211</v>
      </c>
      <c r="N3711" s="5">
        <f t="shared" ca="1" si="1930"/>
        <v>-15696.963130649307</v>
      </c>
      <c r="O3711" s="5">
        <f ca="1">VLOOKUP(CONCATENATE($F3711," ",$G3711),AllocFactorMatrix,(O$4+1),FALSE)*$E3718</f>
        <v>-11535.004258137395</v>
      </c>
      <c r="P3711" s="5">
        <f ca="1">VLOOKUP(CONCATENATE($F3711," ",$G3711),AllocFactorMatrix,(P$4+1),FALSE)*$E3718</f>
        <v>-2149.3073535070698</v>
      </c>
      <c r="Q3711" s="5">
        <f ca="1">VLOOKUP(CONCATENATE($F3711," ",$G3711),AllocFactorMatrix,(Q$4+1),FALSE)*$E3718</f>
        <v>-971.23197294589067</v>
      </c>
      <c r="R3711" s="5">
        <f ca="1">VLOOKUP(CONCATENATE($F3711," ",$G3711),AllocFactorMatrix,(R$4+1),FALSE)*$E3718</f>
        <v>-43.675216171560493</v>
      </c>
      <c r="S3711" s="5">
        <f ca="1">SUBTOTAL(9,O3711:R3711)</f>
        <v>-14699.218800761917</v>
      </c>
      <c r="T3711" s="5">
        <f ca="1">VLOOKUP(CONCATENATE($F3711," ",$G3711),AllocFactorMatrix,(T$4+1),FALSE)*$E3718</f>
        <v>-402.94724379034034</v>
      </c>
      <c r="U3711" s="5">
        <f ca="1">VLOOKUP(CONCATENATE($F3711," ",$G3711),AllocFactorMatrix,(U$4+1),FALSE)*$E3718</f>
        <v>-6594.1629897349148</v>
      </c>
      <c r="V3711" s="5">
        <f ca="1">VLOOKUP(CONCATENATE($F3711," ",$G3711),AllocFactorMatrix,(V$4+1),FALSE)*$E3718</f>
        <v>-34850.336686469411</v>
      </c>
      <c r="W3711" s="5">
        <f ca="1">VLOOKUP(CONCATENATE($F3711," ",$G3711),AllocFactorMatrix,(W$4+1),FALSE)*$E3718</f>
        <v>-6293.3931868981554</v>
      </c>
      <c r="X3711" s="5">
        <f ca="1">SUBTOTAL(9,T3711:W3711)</f>
        <v>-48140.840106892821</v>
      </c>
      <c r="Y3711" s="5">
        <f ca="1">VLOOKUP(CONCATENATE($F3711," ",$G3711),AllocFactorMatrix,(Y$4+1),FALSE)*$E3718</f>
        <v>-3542.3815039232418</v>
      </c>
      <c r="Z3711" s="5">
        <f ca="1">VLOOKUP(CONCATENATE($F3711," ",$G3711),AllocFactorMatrix,(Z$4+1),FALSE)*$E3718</f>
        <v>-59.333536130843775</v>
      </c>
      <c r="AA3711" s="5">
        <f t="shared" ca="1" si="1931"/>
        <v>-3601.7150400540854</v>
      </c>
      <c r="AB3711" s="5">
        <f ca="1">VLOOKUP(CONCATENATE($F3711," ",$G3711),AllocFactorMatrix,(AB$4+1),FALSE)*$E3718</f>
        <v>-45.967659747968305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-621.62814978873666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-55.444977474050368</v>
      </c>
      <c r="L3712" s="5">
        <f ca="1">VLOOKUP(CONCATENATE($F3712," ",$G3712),AllocFactorMatrix,(L$4+1),FALSE)*$E3718</f>
        <v>-1.7452110391604569</v>
      </c>
      <c r="M3712" s="5">
        <f ca="1">VLOOKUP(CONCATENATE($F3712," ",$G3712),AllocFactorMatrix,(M$4+1),FALSE)*$E3718</f>
        <v>-0.16366030686964717</v>
      </c>
      <c r="N3712" s="5">
        <f t="shared" ca="1" si="1930"/>
        <v>-57.353848820080472</v>
      </c>
      <c r="O3712" s="5">
        <f ca="1">VLOOKUP(CONCATENATE($F3712," ",$G3712),AllocFactorMatrix,(O$4+1),FALSE)*$E3718</f>
        <v>-42.146807943278283</v>
      </c>
      <c r="P3712" s="5">
        <f ca="1">VLOOKUP(CONCATENATE($F3712," ",$G3712),AllocFactorMatrix,(P$4+1),FALSE)*$E3718</f>
        <v>-7.8531782227504419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-53.708272476353216</v>
      </c>
      <c r="T3712" s="5">
        <f ca="1">VLOOKUP(CONCATENATE($F3712," ",$G3712),AllocFactorMatrix,(T$4+1),FALSE)*$E3718</f>
        <v>-1.4722959537118641</v>
      </c>
      <c r="U3712" s="5">
        <f ca="1">VLOOKUP(CONCATENATE($F3712," ",$G3712),AllocFactorMatrix,(U$4+1),FALSE)*$E3718</f>
        <v>-24.093872429996704</v>
      </c>
      <c r="V3712" s="5">
        <f ca="1">VLOOKUP(CONCATENATE($F3712," ",$G3712),AllocFactorMatrix,(V$4+1),FALSE)*$E3718</f>
        <v>-127.33679279286108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-175.89787544134887</v>
      </c>
      <c r="Y3712" s="5">
        <f ca="1">VLOOKUP(CONCATENATE($F3712," ",$G3712),AllocFactorMatrix,(Y$4+1),FALSE)*$E3718</f>
        <v>-12.943217840804014</v>
      </c>
      <c r="Z3712" s="5">
        <f ca="1">VLOOKUP(CONCATENATE($F3712," ",$G3712),AllocFactorMatrix,(Z$4+1),FALSE)*$E3718</f>
        <v>-0.21679395134493321</v>
      </c>
      <c r="AA3712" s="5">
        <f t="shared" ca="1" si="1931"/>
        <v>-13.160011792148946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-136.73240869453375</v>
      </c>
      <c r="I3713" s="5">
        <f ca="1">VLOOKUP(CONCATENATE($F3713," ",$G3713),AllocFactorMatrix,(I$4+1),FALSE)*$E3718</f>
        <v>-66.570556736080746</v>
      </c>
      <c r="J3713" s="5">
        <f ca="1">VLOOKUP(CONCATENATE($F3713," ",$G3713),AllocFactorMatrix,(J$4+1),FALSE)*$E3718</f>
        <v>-3.2127821527105493</v>
      </c>
      <c r="K3713" s="5">
        <f ca="1">VLOOKUP(CONCATENATE($F3713," ",$G3713),AllocFactorMatrix,(K$4+1),FALSE)*$E3718</f>
        <v>-11.687944381346449</v>
      </c>
      <c r="L3713" s="5">
        <f ca="1">VLOOKUP(CONCATENATE($F3713," ",$G3713),AllocFactorMatrix,(L$4+1),FALSE)*$E3718</f>
        <v>-0.36102960500994002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-12.093938314293823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-1.6415656449721192</v>
      </c>
      <c r="Q3713" s="5">
        <f ca="1">VLOOKUP(CONCATENATE($F3713," ",$G3713),AllocFactorMatrix,(Q$4+1),FALSE)*$E3718</f>
        <v>-0.97675111864629727</v>
      </c>
      <c r="R3713" s="5">
        <f ca="1">VLOOKUP(CONCATENATE($F3713," ",$G3713),AllocFactorMatrix,(R$4+1),FALSE)*$E3718</f>
        <v>0</v>
      </c>
      <c r="S3713" s="5">
        <f t="shared" ca="1" si="1941"/>
        <v>-11.448741424134743</v>
      </c>
      <c r="T3713" s="5">
        <f ca="1">VLOOKUP(CONCATENATE($F3713," ",$G3713),AllocFactorMatrix,(T$4+1),FALSE)*$E3718</f>
        <v>-0.30834326683781815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-4.4303916417986325E-2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-3.5489951869309658E-2</v>
      </c>
      <c r="AC3713" s="5">
        <f ca="1">VLOOKUP(CONCATENATE($F3713," ",$G3713),AllocFactorMatrix,(AC$4+1),FALSE)*$E3718</f>
        <v>-0.12067342335034896</v>
      </c>
      <c r="AD3713" s="5">
        <f ca="1">VLOOKUP(CONCATENATE($F3713," ",$G3713),AllocFactorMatrix,(AD$4+1),FALSE)*$E3718</f>
        <v>-2.6013321094354277E-2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-87604.246180451461</v>
      </c>
      <c r="I3714" s="5">
        <f ca="1">VLOOKUP(CONCATENATE($F3714," ",$G3714),AllocFactorMatrix,(I$4+1),FALSE)*$E3718</f>
        <v>-58549.654089695301</v>
      </c>
      <c r="J3714" s="5">
        <f ca="1">VLOOKUP(CONCATENATE($F3714," ",$G3714),AllocFactorMatrix,(J$4+1),FALSE)*$E3718</f>
        <v>-2759.8778477534952</v>
      </c>
      <c r="K3714" s="5">
        <f ca="1">VLOOKUP(CONCATENATE($F3714," ",$G3714),AllocFactorMatrix,(K$4+1),FALSE)*$E3718</f>
        <v>-10021.285848173477</v>
      </c>
      <c r="L3714" s="5">
        <f ca="1">VLOOKUP(CONCATENATE($F3714," ",$G3714),AllocFactorMatrix,(L$4+1),FALSE)*$E3718</f>
        <v>-309.70987780355824</v>
      </c>
      <c r="M3714" s="5">
        <f ca="1">VLOOKUP(CONCATENATE($F3714," ",$G3714),AllocFactorMatrix,(M$4+1),FALSE)*$E3718</f>
        <v>0</v>
      </c>
      <c r="N3714" s="5">
        <f t="shared" ca="1" si="1930"/>
        <v>-10330.995725977034</v>
      </c>
      <c r="O3714" s="5">
        <f ca="1">VLOOKUP(CONCATENATE($F3714," ",$G3714),AllocFactorMatrix,(O$4+1),FALSE)*$E3718</f>
        <v>-7514.2128151312809</v>
      </c>
      <c r="P3714" s="5">
        <f ca="1">VLOOKUP(CONCATENATE($F3714," ",$G3714),AllocFactorMatrix,(P$4+1),FALSE)*$E3718</f>
        <v>-1399.5226424797686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-8913.7354576110502</v>
      </c>
      <c r="T3714" s="5">
        <f ca="1">VLOOKUP(CONCATENATE($F3714," ",$G3714),AllocFactorMatrix,(T$4+1),FALSE)*$E3718</f>
        <v>-267.87705620207595</v>
      </c>
      <c r="U3714" s="5">
        <f ca="1">VLOOKUP(CONCATENATE($F3714," ",$G3714),AllocFactorMatrix,(U$4+1),FALSE)*$E3718</f>
        <v>-4320.2507519870824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-4588.1278081891587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-30.627376910878041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-22.618495741161777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-36155.349896038708</v>
      </c>
      <c r="I3715" s="5">
        <f ca="1">VLOOKUP(CONCATENATE($F3715," ",$G3715),AllocFactorMatrix,(I$4+1),FALSE)*$E3718</f>
        <v>-27033.407600511349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-3932.5666343862695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-3932.5666343862695</v>
      </c>
      <c r="O3715" s="5">
        <f ca="1">VLOOKUP(CONCATENATE($F3715," ",$G3715),AllocFactorMatrix,(O$4+1),FALSE)*$E3718</f>
        <v>-2505.8467659163684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-2505.8467659163684</v>
      </c>
      <c r="T3715" s="5">
        <f ca="1">VLOOKUP(CONCATENATE($F3715," ",$G3715),AllocFactorMatrix,(T$4+1),FALSE)*$E3718</f>
        <v>-67.752839618619291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-67.752839618619291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-9.5911460803127095</v>
      </c>
      <c r="AC3715" s="5">
        <f ca="1">VLOOKUP(CONCATENATE($F3715," ",$G3715),AllocFactorMatrix,(AC$4+1),FALSE)*$E3718</f>
        <v>-325.6562984500024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-16805.591942983639</v>
      </c>
      <c r="J3716" s="5">
        <f ca="1">VLOOKUP(CONCATENATE($F3716," ",$G3716),AllocFactorMatrix,(J$4+1),FALSE)*$E3718</f>
        <v>-1089.1109521907954</v>
      </c>
      <c r="K3716" s="5">
        <f ca="1">VLOOKUP(CONCATENATE($F3716," ",$G3716),AllocFactorMatrix,(K$4+1),FALSE)*$E3718</f>
        <v>-3654.0853082907643</v>
      </c>
      <c r="L3716" s="5">
        <f ca="1">VLOOKUP(CONCATENATE($F3716," ",$G3716),AllocFactorMatrix,(L$4+1),FALSE)*$E3718</f>
        <v>-116.13512672402379</v>
      </c>
      <c r="M3716" s="5">
        <f ca="1">VLOOKUP(CONCATENATE($F3716," ",$G3716),AllocFactorMatrix,(M$4+1),FALSE)*$E3718</f>
        <v>-10.70630103993895</v>
      </c>
      <c r="N3716" s="5">
        <f t="shared" ca="1" si="1930"/>
        <v>-3780.9267360547269</v>
      </c>
      <c r="O3716" s="5">
        <f ca="1">VLOOKUP(CONCATENATE($F3716," ",$G3716),AllocFactorMatrix,(O$4+1),FALSE)*$E3718</f>
        <v>-3331.4805619667363</v>
      </c>
      <c r="P3716" s="5">
        <f ca="1">VLOOKUP(CONCATENATE($F3716," ",$G3716),AllocFactorMatrix,(P$4+1),FALSE)*$E3718</f>
        <v>-617.59239295296982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-2241.6702059553891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-2414.6615154166834</v>
      </c>
      <c r="X3716" s="5">
        <f t="shared" ca="1" si="1942"/>
        <v>-17511.273104973505</v>
      </c>
      <c r="Y3716" s="5">
        <f ca="1">VLOOKUP(CONCATENATE($F3716," ",$G3716),AllocFactorMatrix,(Y$4+1),FALSE)*$E3718</f>
        <v>-902.59850661977441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-917.29137142609216</v>
      </c>
      <c r="AB3716" s="5">
        <f ca="1">VLOOKUP(CONCATENATE($F3716," ",$G3716),AllocFactorMatrix,(AB$4+1),FALSE)*$E3718</f>
        <v>-16.388708791741113</v>
      </c>
      <c r="AC3716" s="5">
        <f ca="1">VLOOKUP(CONCATENATE($F3716," ",$G3716),AllocFactorMatrix,(AC$4+1),FALSE)*$E3718</f>
        <v>-354.38388180861193</v>
      </c>
      <c r="AD3716" s="5">
        <f ca="1">VLOOKUP(CONCATENATE($F3716," ",$G3716),AllocFactorMatrix,(AD$4+1),FALSE)*$E3718</f>
        <v>-70.129677078510824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-33758.14042060815</v>
      </c>
      <c r="I3717" s="5">
        <f ca="1">VLOOKUP(CONCATENATE($F3717," ",$G3717),AllocFactorMatrix,(I$4+1),FALSE)*$E3718</f>
        <v>-24120.224829730254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-1188.5737617893853</v>
      </c>
      <c r="L3717" s="5">
        <f ca="1">VLOOKUP(CONCATENATE($F3717," ",$G3717),AllocFactorMatrix,(L$4+1),FALSE)*$E3718</f>
        <v>-198.68545729707981</v>
      </c>
      <c r="M3717" s="5">
        <f ca="1">VLOOKUP(CONCATENATE($F3717," ",$G3717),AllocFactorMatrix,(M$4+1),FALSE)*$E3718</f>
        <v>-31.391349460842015</v>
      </c>
      <c r="N3717" s="5">
        <f t="shared" ca="1" si="1930"/>
        <v>-1418.6505685473073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-56.961980731280931</v>
      </c>
      <c r="Q3717" s="5">
        <f ca="1">VLOOKUP(CONCATENATE($F3717," ",$G3717),AllocFactorMatrix,(Q$4+1),FALSE)*$E3718</f>
        <v>-108.95049123458467</v>
      </c>
      <c r="R3717" s="5">
        <f ca="1">VLOOKUP(CONCATENATE($F3717," ",$G3717),AllocFactorMatrix,(R$4+1),FALSE)*$E3718</f>
        <v>-19.015637962924831</v>
      </c>
      <c r="S3717" s="5">
        <f t="shared" ca="1" si="1941"/>
        <v>-406.71875130105656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-33.911230880708437</v>
      </c>
      <c r="V3717" s="5">
        <f ca="1">VLOOKUP(CONCATENATE($F3717," ",$G3717),AllocFactorMatrix,(V$4+1),FALSE)*$E3718</f>
        <v>-160.30741184777946</v>
      </c>
      <c r="W3717" s="5">
        <f ca="1">VLOOKUP(CONCATENATE($F3717," ",$G3717),AllocFactorMatrix,(W$4+1),FALSE)*$E3718</f>
        <v>-28.53408037883278</v>
      </c>
      <c r="X3717" s="5">
        <f t="shared" ca="1" si="1942"/>
        <v>-224.29522199436664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-0.96172693321418656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-1.7297724321203676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-734.91492078378769</v>
      </c>
    </row>
    <row r="3718" spans="4:30" collapsed="1">
      <c r="D3718" s="7" t="s">
        <v>298</v>
      </c>
      <c r="E3718" s="96">
        <v>-373195</v>
      </c>
      <c r="F3718" s="10" t="s">
        <v>70</v>
      </c>
      <c r="G3718" s="55" t="str">
        <f>$G$15</f>
        <v>TOTAL</v>
      </c>
      <c r="H3718" s="4">
        <f t="shared" ca="1" si="1929"/>
        <v>-373195</v>
      </c>
      <c r="I3718" s="5">
        <f ca="1">VLOOKUP(CONCATENATE($F3718," ",$G3718),AllocFactorMatrix,(I$4+1),FALSE)*$E3718</f>
        <v>-210685.34500085213</v>
      </c>
      <c r="J3718" s="5">
        <f ca="1">VLOOKUP(CONCATENATE($F3718," ",$G3718),AllocFactorMatrix,(J$4+1),FALSE)*$E3718</f>
        <v>-13441.10818320002</v>
      </c>
      <c r="K3718" s="5">
        <f ca="1">VLOOKUP(CONCATENATE($F3718," ",$G3718),AllocFactorMatrix,(K$4+1),FALSE)*$E3718</f>
        <v>-34038.175654086132</v>
      </c>
      <c r="L3718" s="5">
        <f ca="1">VLOOKUP(CONCATENATE($F3718," ",$G3718),AllocFactorMatrix,(L$4+1),FALSE)*$E3718</f>
        <v>-1104.2770683811652</v>
      </c>
      <c r="M3718" s="5">
        <f ca="1">VLOOKUP(CONCATENATE($F3718," ",$G3718),AllocFactorMatrix,(M$4+1),FALSE)*$E3718</f>
        <v>-87.097860281730263</v>
      </c>
      <c r="N3718" s="5">
        <f t="shared" ca="1" si="1930"/>
        <v>-35229.550582749027</v>
      </c>
      <c r="O3718" s="5">
        <f ca="1">VLOOKUP(CONCATENATE($F3718," ",$G3718),AllocFactorMatrix,(O$4+1),FALSE)*$E3718</f>
        <v>-25159.312275127839</v>
      </c>
      <c r="P3718" s="5">
        <f ca="1">VLOOKUP(CONCATENATE($F3718," ",$G3718),AllocFactorMatrix,(P$4+1),FALSE)*$E3718</f>
        <v>-4232.879113538811</v>
      </c>
      <c r="Q3718" s="5">
        <f ca="1">VLOOKUP(CONCATENATE($F3718," ",$G3718),AllocFactorMatrix,(Q$4+1),FALSE)*$E3718</f>
        <v>-1365.3260958198989</v>
      </c>
      <c r="R3718" s="5">
        <f ca="1">VLOOKUP(CONCATENATE($F3718," ",$G3718),AllocFactorMatrix,(R$4+1),FALSE)*$E3718</f>
        <v>-75.852636754975393</v>
      </c>
      <c r="S3718" s="5">
        <f t="shared" ca="1" si="1941"/>
        <v>-30833.370121241525</v>
      </c>
      <c r="T3718" s="5">
        <f ca="1">VLOOKUP(CONCATENATE($F3718," ",$G3718),AllocFactorMatrix,(T$4+1),FALSE)*$E3718</f>
        <v>-869.56892599622699</v>
      </c>
      <c r="U3718" s="5">
        <f ca="1">VLOOKUP(CONCATENATE($F3718," ",$G3718),AllocFactorMatrix,(U$4+1),FALSE)*$E3718</f>
        <v>-13219.13680631317</v>
      </c>
      <c r="V3718" s="5">
        <f ca="1">VLOOKUP(CONCATENATE($F3718," ",$G3718),AllocFactorMatrix,(V$4+1),FALSE)*$E3718</f>
        <v>-47900.419738183569</v>
      </c>
      <c r="W3718" s="5">
        <f ca="1">VLOOKUP(CONCATENATE($F3718," ",$G3718),AllocFactorMatrix,(W$4+1),FALSE)*$E3718</f>
        <v>-8759.5836969584507</v>
      </c>
      <c r="X3718" s="5">
        <f t="shared" ca="1" si="1942"/>
        <v>-70748.709167451423</v>
      </c>
      <c r="Y3718" s="5">
        <f ca="1">VLOOKUP(CONCATENATE($F3718," ",$G3718),AllocFactorMatrix,(Y$4+1),FALSE)*$E3718</f>
        <v>-7711.4327410601418</v>
      </c>
      <c r="Z3718" s="5">
        <f ca="1">VLOOKUP(CONCATENATE($F3718," ",$G3718),AllocFactorMatrix,(Z$4+1),FALSE)*$E3718</f>
        <v>-113.05298202977279</v>
      </c>
      <c r="AA3718" s="5">
        <f t="shared" ca="1" si="1931"/>
        <v>-7824.4857230899142</v>
      </c>
      <c r="AB3718" s="5">
        <f ca="1">VLOOKUP(CONCATENATE($F3718," ",$G3718),AllocFactorMatrix,(AB$4+1),FALSE)*$E3718</f>
        <v>-104.5081113844879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-880.66174450658946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-237178.34917878028</v>
      </c>
      <c r="I3719" s="5">
        <f ca="1">VLOOKUP(CONCATENATE($F3719," ",$G3719),AllocFactorMatrix,(I$4+1),FALSE)*$E3726</f>
        <v>-116830.02051011448</v>
      </c>
      <c r="J3719" s="5">
        <f ca="1">VLOOKUP(CONCATENATE($F3719," ",$G3719),AllocFactorMatrix,(J$4+1),FALSE)*$E3726</f>
        <v>-5775.32537364579</v>
      </c>
      <c r="K3719" s="5">
        <f ca="1">VLOOKUP(CONCATENATE($F3719," ",$G3719),AllocFactorMatrix,(K$4+1),FALSE)*$E3726</f>
        <v>-21154.685855232154</v>
      </c>
      <c r="L3719" s="5">
        <f ca="1">VLOOKUP(CONCATENATE($F3719," ",$G3719),AllocFactorMatrix,(L$4+1),FALSE)*$E3726</f>
        <v>-665.87440317388393</v>
      </c>
      <c r="M3719" s="5">
        <f ca="1">VLOOKUP(CONCATENATE($F3719," ",$G3719),AllocFactorMatrix,(M$4+1),FALSE)*$E3726</f>
        <v>-62.443570843160053</v>
      </c>
      <c r="N3719" s="5">
        <f t="shared" ref="N3719:N3726" ca="1" si="1944">SUBTOTAL(9,K3719:M3719)</f>
        <v>-21883.003829249195</v>
      </c>
      <c r="O3719" s="5">
        <f ca="1">VLOOKUP(CONCATENATE($F3719," ",$G3719),AllocFactorMatrix,(O$4+1),FALSE)*$E3726</f>
        <v>-16080.852089048958</v>
      </c>
      <c r="P3719" s="5">
        <f ca="1">VLOOKUP(CONCATENATE($F3719," ",$G3719),AllocFactorMatrix,(P$4+1),FALSE)*$E3726</f>
        <v>-2996.3312429009397</v>
      </c>
      <c r="Q3719" s="5">
        <f ca="1">VLOOKUP(CONCATENATE($F3719," ",$G3719),AllocFactorMatrix,(Q$4+1),FALSE)*$E3726</f>
        <v>-1353.9862969777532</v>
      </c>
      <c r="R3719" s="5">
        <f ca="1">VLOOKUP(CONCATENATE($F3719," ",$G3719),AllocFactorMatrix,(R$4+1),FALSE)*$E3726</f>
        <v>-60.887250277054719</v>
      </c>
      <c r="S3719" s="5">
        <f ca="1">SUBTOTAL(9,O3719:R3719)</f>
        <v>-20492.056879204705</v>
      </c>
      <c r="T3719" s="5">
        <f ca="1">VLOOKUP(CONCATENATE($F3719," ",$G3719),AllocFactorMatrix,(T$4+1),FALSE)*$E3726</f>
        <v>-561.74535198036619</v>
      </c>
      <c r="U3719" s="5">
        <f ca="1">VLOOKUP(CONCATENATE($F3719," ",$G3719),AllocFactorMatrix,(U$4+1),FALSE)*$E3726</f>
        <v>-9192.8669739503603</v>
      </c>
      <c r="V3719" s="5">
        <f ca="1">VLOOKUP(CONCATENATE($F3719," ",$G3719),AllocFactorMatrix,(V$4+1),FALSE)*$E3726</f>
        <v>-48584.560262586761</v>
      </c>
      <c r="W3719" s="5">
        <f ca="1">VLOOKUP(CONCATENATE($F3719," ",$G3719),AllocFactorMatrix,(W$4+1),FALSE)*$E3726</f>
        <v>-8773.5663300985525</v>
      </c>
      <c r="X3719" s="5">
        <f ca="1">SUBTOTAL(9,T3719:W3719)</f>
        <v>-67112.738918616044</v>
      </c>
      <c r="Y3719" s="5">
        <f ca="1">VLOOKUP(CONCATENATE($F3719," ",$G3719),AllocFactorMatrix,(Y$4+1),FALSE)*$E3726</f>
        <v>-4938.4041594424825</v>
      </c>
      <c r="Z3719" s="5">
        <f ca="1">VLOOKUP(CONCATENATE($F3719," ",$G3719),AllocFactorMatrix,(Z$4+1),FALSE)*$E3726</f>
        <v>-82.716381987223386</v>
      </c>
      <c r="AA3719" s="5">
        <f t="shared" ref="AA3719:AA3726" ca="1" si="1945">SUBTOTAL(9,Y3719:Z3719)</f>
        <v>-5021.1205414297056</v>
      </c>
      <c r="AB3719" s="5">
        <f ca="1">VLOOKUP(CONCATENATE($F3719," ",$G3719),AllocFactorMatrix,(AB$4+1),FALSE)*$E3726</f>
        <v>-64.083126520333806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-426.8756496535666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-77.295375180453206</v>
      </c>
      <c r="L3720" s="5">
        <f ca="1">VLOOKUP(CONCATENATE($F3720," ",$G3720),AllocFactorMatrix,(L$4+1),FALSE)*$E3726</f>
        <v>-2.4329839813554113</v>
      </c>
      <c r="M3720" s="5">
        <f ca="1">VLOOKUP(CONCATENATE($F3720," ",$G3720),AllocFactorMatrix,(M$4+1),FALSE)*$E3726</f>
        <v>-0.2281574526305486</v>
      </c>
      <c r="N3720" s="5">
        <f t="shared" ca="1" si="1944"/>
        <v>-79.956516614439167</v>
      </c>
      <c r="O3720" s="5">
        <f ca="1">VLOOKUP(CONCATENATE($F3720," ",$G3720),AllocFactorMatrix,(O$4+1),FALSE)*$E3726</f>
        <v>-58.756509264683352</v>
      </c>
      <c r="P3720" s="5">
        <f ca="1">VLOOKUP(CONCATENATE($F3720," ",$G3720),AllocFactorMatrix,(P$4+1),FALSE)*$E3726</f>
        <v>-10.948049485105447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-0.22247094029557979</v>
      </c>
      <c r="S3720" s="5">
        <f t="shared" ref="S3720:S3726" ca="1" si="1946">SUBTOTAL(9,O3720:R3720)</f>
        <v>-74.874249399716859</v>
      </c>
      <c r="T3720" s="5">
        <f ca="1">VLOOKUP(CONCATENATE($F3720," ",$G3720),AllocFactorMatrix,(T$4+1),FALSE)*$E3726</f>
        <v>-2.0525153639404712</v>
      </c>
      <c r="U3720" s="5">
        <f ca="1">VLOOKUP(CONCATENATE($F3720," ",$G3720),AllocFactorMatrix,(U$4+1),FALSE)*$E3726</f>
        <v>-33.58906421953543</v>
      </c>
      <c r="V3720" s="5">
        <f ca="1">VLOOKUP(CONCATENATE($F3720," ",$G3720),AllocFactorMatrix,(V$4+1),FALSE)*$E3726</f>
        <v>-177.5191482006893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-245.21774369999514</v>
      </c>
      <c r="Y3720" s="5">
        <f ca="1">VLOOKUP(CONCATENATE($F3720," ",$G3720),AllocFactorMatrix,(Y$4+1),FALSE)*$E3726</f>
        <v>-18.044030760324823</v>
      </c>
      <c r="Z3720" s="5">
        <f ca="1">VLOOKUP(CONCATENATE($F3720," ",$G3720),AllocFactorMatrix,(Z$4+1),FALSE)*$E3726</f>
        <v>-0.30223061798342876</v>
      </c>
      <c r="AA3720" s="5">
        <f t="shared" ca="1" si="1945"/>
        <v>-18.346261378308252</v>
      </c>
      <c r="AB3720" s="5">
        <f ca="1">VLOOKUP(CONCATENATE($F3720," ",$G3720),AllocFactorMatrix,(AB$4+1),FALSE)*$E3726</f>
        <v>-0.23414809092523364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-92.80545133768473</v>
      </c>
      <c r="J3721" s="5">
        <f ca="1">VLOOKUP(CONCATENATE($F3721," ",$G3721),AllocFactorMatrix,(J$4+1),FALSE)*$E3726</f>
        <v>-4.4789124855006417</v>
      </c>
      <c r="K3721" s="5">
        <f ca="1">VLOOKUP(CONCATENATE($F3721," ",$G3721),AllocFactorMatrix,(K$4+1),FALSE)*$E3726</f>
        <v>-16.294064624108991</v>
      </c>
      <c r="L3721" s="5">
        <f ca="1">VLOOKUP(CONCATENATE($F3721," ",$G3721),AllocFactorMatrix,(L$4+1),FALSE)*$E3726</f>
        <v>-0.50330832551162663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-16.860057339731288</v>
      </c>
      <c r="O3721" s="5">
        <f ca="1">VLOOKUP(CONCATENATE($F3721," ",$G3721),AllocFactorMatrix,(O$4+1),FALSE)*$E3726</f>
        <v>-12.310420496730956</v>
      </c>
      <c r="P3721" s="5">
        <f ca="1">VLOOKUP(CONCATENATE($F3721," ",$G3721),AllocFactorMatrix,(P$4+1),FALSE)*$E3726</f>
        <v>-2.288492812010757</v>
      </c>
      <c r="Q3721" s="5">
        <f ca="1">VLOOKUP(CONCATENATE($F3721," ",$G3721),AllocFactorMatrix,(Q$4+1),FALSE)*$E3726</f>
        <v>-1.3616804914210312</v>
      </c>
      <c r="R3721" s="5">
        <f ca="1">VLOOKUP(CONCATENATE($F3721," ",$G3721),AllocFactorMatrix,(R$4+1),FALSE)*$E3726</f>
        <v>0</v>
      </c>
      <c r="S3721" s="5">
        <f t="shared" ca="1" si="1946"/>
        <v>-15.960593800162744</v>
      </c>
      <c r="T3721" s="5">
        <f ca="1">VLOOKUP(CONCATENATE($F3721," ",$G3721),AllocFactorMatrix,(T$4+1),FALSE)*$E3726</f>
        <v>-0.42985874610104091</v>
      </c>
      <c r="U3721" s="5">
        <f ca="1">VLOOKUP(CONCATENATE($F3721," ",$G3721),AllocFactorMatrix,(U$4+1),FALSE)*$E3726</f>
        <v>-7.0370330992299452</v>
      </c>
      <c r="V3721" s="5">
        <f ca="1">VLOOKUP(CONCATENATE($F3721," ",$G3721),AllocFactorMatrix,(V$4+1),FALSE)*$E3726</f>
        <v>-49.024779613291692</v>
      </c>
      <c r="W3721" s="5">
        <f ca="1">VLOOKUP(CONCATENATE($F3721," ",$G3721),AllocFactorMatrix,(W$4+1),FALSE)*$E3726</f>
        <v>0</v>
      </c>
      <c r="X3721" s="5">
        <f t="shared" ca="1" si="1947"/>
        <v>-56.491671458622676</v>
      </c>
      <c r="Y3721" s="5">
        <f ca="1">VLOOKUP(CONCATENATE($F3721," ",$G3721),AllocFactorMatrix,(Y$4+1),FALSE)*$E3726</f>
        <v>-3.7050759043280408</v>
      </c>
      <c r="Z3721" s="5">
        <f ca="1">VLOOKUP(CONCATENATE($F3721," ",$G3721),AllocFactorMatrix,(Z$4+1),FALSE)*$E3726</f>
        <v>-6.1763715984814671E-2</v>
      </c>
      <c r="AA3721" s="5">
        <f t="shared" ca="1" si="1945"/>
        <v>-3.7668396203128554</v>
      </c>
      <c r="AB3721" s="5">
        <f ca="1">VLOOKUP(CONCATENATE($F3721," ",$G3721),AllocFactorMatrix,(AB$4+1),FALSE)*$E3726</f>
        <v>-4.9476242391087763E-2</v>
      </c>
      <c r="AC3721" s="5">
        <f ca="1">VLOOKUP(CONCATENATE($F3721," ",$G3721),AllocFactorMatrix,(AC$4+1),FALSE)*$E3726</f>
        <v>-0.16822980109497543</v>
      </c>
      <c r="AD3721" s="5">
        <f ca="1">VLOOKUP(CONCATENATE($F3721," ",$G3721),AllocFactorMatrix,(AD$4+1),FALSE)*$E3726</f>
        <v>-3.626495140373668E-2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-122128.34028272382</v>
      </c>
      <c r="I3722" s="5">
        <f ca="1">VLOOKUP(CONCATENATE($F3722," ",$G3722),AllocFactorMatrix,(I$4+1),FALSE)*$E3726</f>
        <v>-81623.578649064424</v>
      </c>
      <c r="J3722" s="5">
        <f ca="1">VLOOKUP(CONCATENATE($F3722," ",$G3722),AllocFactorMatrix,(J$4+1),FALSE)*$E3726</f>
        <v>-3847.5224161497754</v>
      </c>
      <c r="K3722" s="5">
        <f ca="1">VLOOKUP(CONCATENATE($F3722," ",$G3722),AllocFactorMatrix,(K$4+1),FALSE)*$E3726</f>
        <v>-13970.590028423527</v>
      </c>
      <c r="L3722" s="5">
        <f ca="1">VLOOKUP(CONCATENATE($F3722," ",$G3722),AllocFactorMatrix,(L$4+1),FALSE)*$E3726</f>
        <v>-431.76392691515599</v>
      </c>
      <c r="M3722" s="5">
        <f ca="1">VLOOKUP(CONCATENATE($F3722," ",$G3722),AllocFactorMatrix,(M$4+1),FALSE)*$E3726</f>
        <v>0</v>
      </c>
      <c r="N3722" s="5">
        <f t="shared" ca="1" si="1944"/>
        <v>-14402.353955338684</v>
      </c>
      <c r="O3722" s="5">
        <f ca="1">VLOOKUP(CONCATENATE($F3722," ",$G3722),AllocFactorMatrix,(O$4+1),FALSE)*$E3726</f>
        <v>-10475.500670970192</v>
      </c>
      <c r="P3722" s="5">
        <f ca="1">VLOOKUP(CONCATENATE($F3722," ",$G3722),AllocFactorMatrix,(P$4+1),FALSE)*$E3726</f>
        <v>-1951.0627049067225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-12426.563375876915</v>
      </c>
      <c r="T3722" s="5">
        <f ca="1">VLOOKUP(CONCATENATE($F3722," ",$G3722),AllocFactorMatrix,(T$4+1),FALSE)*$E3726</f>
        <v>-373.44514335974935</v>
      </c>
      <c r="U3722" s="5">
        <f ca="1">VLOOKUP(CONCATENATE($F3722," ",$G3722),AllocFactorMatrix,(U$4+1),FALSE)*$E3726</f>
        <v>-6022.825113505849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-6396.2702568655986</v>
      </c>
      <c r="Y3722" s="5">
        <f ca="1">VLOOKUP(CONCATENATE($F3722," ",$G3722),AllocFactorMatrix,(Y$4+1),FALSE)*$E3726</f>
        <v>-3158.8448603736297</v>
      </c>
      <c r="Z3722" s="5">
        <f ca="1">VLOOKUP(CONCATENATE($F3722," ",$G3722),AllocFactorMatrix,(Z$4+1),FALSE)*$E3726</f>
        <v>-52.701897609389043</v>
      </c>
      <c r="AA3722" s="5">
        <f t="shared" ca="1" si="1945"/>
        <v>-3211.5467579830188</v>
      </c>
      <c r="AB3722" s="5">
        <f ca="1">VLOOKUP(CONCATENATE($F3722," ",$G3722),AllocFactorMatrix,(AB$4+1),FALSE)*$E3726</f>
        <v>-42.697367678207634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-31.532254028759105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-50403.868164665306</v>
      </c>
      <c r="I3723" s="5">
        <f ca="1">VLOOKUP(CONCATENATE($F3723," ",$G3723),AllocFactorMatrix,(I$4+1),FALSE)*$E3726</f>
        <v>-37687.045393166678</v>
      </c>
      <c r="J3723" s="5">
        <f ca="1">VLOOKUP(CONCATENATE($F3723," ",$G3723),AllocFactorMatrix,(J$4+1),FALSE)*$E3726</f>
        <v>-1816.9044696190558</v>
      </c>
      <c r="K3723" s="5">
        <f ca="1">VLOOKUP(CONCATENATE($F3723," ",$G3723),AllocFactorMatrix,(K$4+1),FALSE)*$E3726</f>
        <v>-5482.3579569363892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-5482.3579569363892</v>
      </c>
      <c r="O3723" s="5">
        <f ca="1">VLOOKUP(CONCATENATE($F3723," ",$G3723),AllocFactorMatrix,(O$4+1),FALSE)*$E3726</f>
        <v>-3493.3798288020394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-3493.3798288020394</v>
      </c>
      <c r="T3723" s="5">
        <f ca="1">VLOOKUP(CONCATENATE($F3723," ",$G3723),AllocFactorMatrix,(T$4+1),FALSE)*$E3726</f>
        <v>-94.453661926606244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-94.453661926606244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-13.370935808122114</v>
      </c>
      <c r="AC3723" s="5">
        <f ca="1">VLOOKUP(CONCATENATE($F3723," ",$G3723),AllocFactorMatrix,(AC$4+1),FALSE)*$E3726</f>
        <v>-453.994697361931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-23428.533900486909</v>
      </c>
      <c r="J3724" s="5">
        <f ca="1">VLOOKUP(CONCATENATE($F3724," ",$G3724),AllocFactorMatrix,(J$4+1),FALSE)*$E3726</f>
        <v>-1518.320387128447</v>
      </c>
      <c r="K3724" s="5">
        <f ca="1">VLOOKUP(CONCATENATE($F3724," ",$G3724),AllocFactorMatrix,(K$4+1),FALSE)*$E3726</f>
        <v>-5094.1294904106944</v>
      </c>
      <c r="L3724" s="5">
        <f ca="1">VLOOKUP(CONCATENATE($F3724," ",$G3724),AllocFactorMatrix,(L$4+1),FALSE)*$E3726</f>
        <v>-161.90300006820672</v>
      </c>
      <c r="M3724" s="5">
        <f ca="1">VLOOKUP(CONCATENATE($F3724," ",$G3724),AllocFactorMatrix,(M$4+1),FALSE)*$E3726</f>
        <v>-14.925563926223443</v>
      </c>
      <c r="N3724" s="5">
        <f t="shared" ca="1" si="1944"/>
        <v>-5270.958054405125</v>
      </c>
      <c r="O3724" s="5">
        <f ca="1">VLOOKUP(CONCATENATE($F3724," ",$G3724),AllocFactorMatrix,(O$4+1),FALSE)*$E3726</f>
        <v>-4644.3889361146585</v>
      </c>
      <c r="P3724" s="5">
        <f ca="1">VLOOKUP(CONCATENATE($F3724," ",$G3724),AllocFactorMatrix,(P$4+1),FALSE)*$E3726</f>
        <v>-860.98034297580546</v>
      </c>
      <c r="Q3724" s="5">
        <f ca="1">VLOOKUP(CONCATENATE($F3724," ",$G3724),AllocFactorMatrix,(Q$4+1),FALSE)*$E3726</f>
        <v>-391.20743025830319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-5914.7029684836261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-3125.0935160224503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-3366.2592406189983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-1258.3049607900878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-1278.788159619261</v>
      </c>
      <c r="AB3724" s="5">
        <f ca="1">VLOOKUP(CONCATENATE($F3724," ",$G3724),AllocFactorMatrix,(AB$4+1),FALSE)*$E3726</f>
        <v>-22.847360617536584</v>
      </c>
      <c r="AC3724" s="5">
        <f ca="1">VLOOKUP(CONCATENATE($F3724," ",$G3724),AllocFactorMatrix,(AC$4+1),FALSE)*$E3726</f>
        <v>-494.04357888182562</v>
      </c>
      <c r="AD3724" s="5">
        <f ca="1">VLOOKUP(CONCATENATE($F3724," ",$G3724),AllocFactorMatrix,(AD$4+1),FALSE)*$E3726</f>
        <v>-97.767190970625734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-47061.938665708163</v>
      </c>
      <c r="I3725" s="5">
        <f ca="1">VLOOKUP(CONCATENATE($F3725," ",$G3725),AllocFactorMatrix,(I$4+1),FALSE)*$E3726</f>
        <v>-33625.801877608486</v>
      </c>
      <c r="J3725" s="5">
        <f ca="1">VLOOKUP(CONCATENATE($F3725," ",$G3725),AllocFactorMatrix,(J$4+1),FALSE)*$E3726</f>
        <v>-5754.4819371059648</v>
      </c>
      <c r="K3725" s="5">
        <f ca="1">VLOOKUP(CONCATENATE($F3725," ",$G3725),AllocFactorMatrix,(K$4+1),FALSE)*$E3726</f>
        <v>-1656.9806505945685</v>
      </c>
      <c r="L3725" s="5">
        <f ca="1">VLOOKUP(CONCATENATE($F3725," ",$G3725),AllocFactorMatrix,(L$4+1),FALSE)*$E3726</f>
        <v>-276.98571925410874</v>
      </c>
      <c r="M3725" s="5">
        <f ca="1">VLOOKUP(CONCATENATE($F3725," ",$G3725),AllocFactorMatrix,(M$4+1),FALSE)*$E3726</f>
        <v>-43.762415362728213</v>
      </c>
      <c r="N3725" s="5">
        <f t="shared" ca="1" si="1944"/>
        <v>-1977.7287852114055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-79.410216618931301</v>
      </c>
      <c r="Q3725" s="5">
        <f ca="1">VLOOKUP(CONCATENATE($F3725," ",$G3725),AllocFactorMatrix,(Q$4+1),FALSE)*$E3726</f>
        <v>-151.88696036558608</v>
      </c>
      <c r="R3725" s="5">
        <f ca="1">VLOOKUP(CONCATENATE($F3725," ",$G3725),AllocFactorMatrix,(R$4+1),FALSE)*$E3726</f>
        <v>-26.509540405672574</v>
      </c>
      <c r="S3725" s="5">
        <f t="shared" ca="1" si="1946"/>
        <v>-567.00317877221858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-47.275360784159531</v>
      </c>
      <c r="V3725" s="5">
        <f ca="1">VLOOKUP(CONCATENATE($F3725," ",$G3725),AllocFactorMatrix,(V$4+1),FALSE)*$E3726</f>
        <v>-223.4832099766088</v>
      </c>
      <c r="W3725" s="5">
        <f ca="1">VLOOKUP(CONCATENATE($F3725," ",$G3725),AllocFactorMatrix,(W$4+1),FALSE)*$E3726</f>
        <v>-39.779120648815159</v>
      </c>
      <c r="X3725" s="5">
        <f t="shared" ca="1" si="1947"/>
        <v>-312.68807609042227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-1.3407354013035502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-2.4114611495716698</v>
      </c>
      <c r="AC3725" s="5">
        <f ca="1">VLOOKUP(CONCATENATE($F3725," ",$G3725),AllocFactorMatrix,(AC$4+1),FALSE)*$E3726</f>
        <v>-3711.3162214642593</v>
      </c>
      <c r="AD3725" s="5">
        <f ca="1">VLOOKUP(CONCATENATE($F3725," ",$G3725),AllocFactorMatrix,(AD$4+1),FALSE)*$E3726</f>
        <v>-1024.5386889061742</v>
      </c>
    </row>
    <row r="3726" spans="4:30" collapsed="1">
      <c r="D3726" s="7" t="s">
        <v>268</v>
      </c>
      <c r="E3726" s="96">
        <v>-520268</v>
      </c>
      <c r="F3726" s="10" t="s">
        <v>70</v>
      </c>
      <c r="G3726" s="55" t="str">
        <f>$G$15</f>
        <v>TOTAL</v>
      </c>
      <c r="H3726" s="4">
        <f t="shared" ca="1" si="1943"/>
        <v>-520268</v>
      </c>
      <c r="I3726" s="5">
        <f ca="1">VLOOKUP(CONCATENATE($F3726," ",$G3726),AllocFactorMatrix,(I$4+1),FALSE)*$E3726</f>
        <v>-293714.66143143218</v>
      </c>
      <c r="J3726" s="5">
        <f ca="1">VLOOKUP(CONCATENATE($F3726," ",$G3726),AllocFactorMatrix,(J$4+1),FALSE)*$E3726</f>
        <v>-18738.135484819217</v>
      </c>
      <c r="K3726" s="5">
        <f ca="1">VLOOKUP(CONCATENATE($F3726," ",$G3726),AllocFactorMatrix,(K$4+1),FALSE)*$E3726</f>
        <v>-47452.333421401898</v>
      </c>
      <c r="L3726" s="5">
        <f ca="1">VLOOKUP(CONCATENATE($F3726," ",$G3726),AllocFactorMatrix,(L$4+1),FALSE)*$E3726</f>
        <v>-1539.4633417182226</v>
      </c>
      <c r="M3726" s="5">
        <f ca="1">VLOOKUP(CONCATENATE($F3726," ",$G3726),AllocFactorMatrix,(M$4+1),FALSE)*$E3726</f>
        <v>-121.42239197485293</v>
      </c>
      <c r="N3726" s="5">
        <f t="shared" ca="1" si="1944"/>
        <v>-49113.219155094972</v>
      </c>
      <c r="O3726" s="5">
        <f ca="1">VLOOKUP(CONCATENATE($F3726," ",$G3726),AllocFactorMatrix,(O$4+1),FALSE)*$E3726</f>
        <v>-35074.384916079289</v>
      </c>
      <c r="P3726" s="5">
        <f ca="1">VLOOKUP(CONCATENATE($F3726," ",$G3726),AllocFactorMatrix,(P$4+1),FALSE)*$E3726</f>
        <v>-5901.0210496995142</v>
      </c>
      <c r="Q3726" s="5">
        <f ca="1">VLOOKUP(CONCATENATE($F3726," ",$G3726),AllocFactorMatrix,(Q$4+1),FALSE)*$E3726</f>
        <v>-1903.389587802696</v>
      </c>
      <c r="R3726" s="5">
        <f ca="1">VLOOKUP(CONCATENATE($F3726," ",$G3726),AllocFactorMatrix,(R$4+1),FALSE)*$E3726</f>
        <v>-105.74552075788138</v>
      </c>
      <c r="S3726" s="5">
        <f t="shared" ca="1" si="1946"/>
        <v>-42984.54107433938</v>
      </c>
      <c r="T3726" s="5">
        <f ca="1">VLOOKUP(CONCATENATE($F3726," ",$G3726),AllocFactorMatrix,(T$4+1),FALSE)*$E3726</f>
        <v>-1212.2587011889361</v>
      </c>
      <c r="U3726" s="5">
        <f ca="1">VLOOKUP(CONCATENATE($F3726," ",$G3726),AllocFactorMatrix,(U$4+1),FALSE)*$E3726</f>
        <v>-18428.687061581586</v>
      </c>
      <c r="V3726" s="5">
        <f ca="1">VLOOKUP(CONCATENATE($F3726," ",$G3726),AllocFactorMatrix,(V$4+1),FALSE)*$E3726</f>
        <v>-66777.570911575152</v>
      </c>
      <c r="W3726" s="5">
        <f ca="1">VLOOKUP(CONCATENATE($F3726," ",$G3726),AllocFactorMatrix,(W$4+1),FALSE)*$E3726</f>
        <v>-12211.661707282195</v>
      </c>
      <c r="X3726" s="5">
        <f t="shared" ca="1" si="1947"/>
        <v>-98630.178381627877</v>
      </c>
      <c r="Y3726" s="5">
        <f ca="1">VLOOKUP(CONCATENATE($F3726," ",$G3726),AllocFactorMatrix,(Y$4+1),FALSE)*$E3726</f>
        <v>-10750.443305311908</v>
      </c>
      <c r="Z3726" s="5">
        <f ca="1">VLOOKUP(CONCATENATE($F3726," ",$G3726),AllocFactorMatrix,(Z$4+1),FALSE)*$E3726</f>
        <v>-157.60620816105745</v>
      </c>
      <c r="AA3726" s="5">
        <f t="shared" ca="1" si="1945"/>
        <v>-10908.049513472966</v>
      </c>
      <c r="AB3726" s="5">
        <f ca="1">VLOOKUP(CONCATENATE($F3726," ",$G3726),AllocFactorMatrix,(AB$4+1),FALSE)*$E3726</f>
        <v>-145.69387610708813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-1227.7231058587449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-766.32967041895631</v>
      </c>
      <c r="I3727" s="5">
        <f ca="1">VLOOKUP(CONCATENATE($F3727," ",$G3727),AllocFactorMatrix,(I$4+1),FALSE)*$E3734</f>
        <v>-377.48096073082036</v>
      </c>
      <c r="J3727" s="5">
        <f ca="1">VLOOKUP(CONCATENATE($F3727," ",$G3727),AllocFactorMatrix,(J$4+1),FALSE)*$E3734</f>
        <v>-18.660232712945199</v>
      </c>
      <c r="K3727" s="5">
        <f ca="1">VLOOKUP(CONCATENATE($F3727," ",$G3727),AllocFactorMatrix,(K$4+1),FALSE)*$E3734</f>
        <v>-68.351362994928095</v>
      </c>
      <c r="L3727" s="5">
        <f ca="1">VLOOKUP(CONCATENATE($F3727," ",$G3727),AllocFactorMatrix,(L$4+1),FALSE)*$E3734</f>
        <v>-2.1514582325557194</v>
      </c>
      <c r="M3727" s="5">
        <f ca="1">VLOOKUP(CONCATENATE($F3727," ",$G3727),AllocFactorMatrix,(M$4+1),FALSE)*$E3734</f>
        <v>-0.20175686874332469</v>
      </c>
      <c r="N3727" s="5">
        <f t="shared" ca="1" si="1930"/>
        <v>-70.704578096227152</v>
      </c>
      <c r="O3727" s="5">
        <f ca="1">VLOOKUP(CONCATENATE($F3727," ",$G3727),AllocFactorMatrix,(O$4+1),FALSE)*$E3734</f>
        <v>-51.957668666324466</v>
      </c>
      <c r="P3727" s="5">
        <f ca="1">VLOOKUP(CONCATENATE($F3727," ",$G3727),AllocFactorMatrix,(P$4+1),FALSE)*$E3734</f>
        <v>-9.681227404561648</v>
      </c>
      <c r="Q3727" s="5">
        <f ca="1">VLOOKUP(CONCATENATE($F3727," ",$G3727),AllocFactorMatrix,(Q$4+1),FALSE)*$E3734</f>
        <v>-4.3747663996624881</v>
      </c>
      <c r="R3727" s="5">
        <f ca="1">VLOOKUP(CONCATENATE($F3727," ",$G3727),AllocFactorMatrix,(R$4+1),FALSE)*$E3734</f>
        <v>-0.19672835483967682</v>
      </c>
      <c r="S3727" s="5">
        <f ca="1">SUBTOTAL(9,O3727:R3727)</f>
        <v>-66.210390825388274</v>
      </c>
      <c r="T3727" s="5">
        <f ca="1">VLOOKUP(CONCATENATE($F3727," ",$G3727),AllocFactorMatrix,(T$4+1),FALSE)*$E3734</f>
        <v>-1.8150144477057895</v>
      </c>
      <c r="U3727" s="5">
        <f ca="1">VLOOKUP(CONCATENATE($F3727," ",$G3727),AllocFactorMatrix,(U$4+1),FALSE)*$E3734</f>
        <v>-29.702402191198679</v>
      </c>
      <c r="V3727" s="5">
        <f ca="1">VLOOKUP(CONCATENATE($F3727," ",$G3727),AllocFactorMatrix,(V$4+1),FALSE)*$E3734</f>
        <v>-156.97803017177367</v>
      </c>
      <c r="W3727" s="5">
        <f ca="1">VLOOKUP(CONCATENATE($F3727," ",$G3727),AllocFactorMatrix,(W$4+1),FALSE)*$E3734</f>
        <v>-28.347630453719365</v>
      </c>
      <c r="X3727" s="5">
        <f ca="1">SUBTOTAL(9,T3727:W3727)</f>
        <v>-216.84307726439752</v>
      </c>
      <c r="Y3727" s="5">
        <f ca="1">VLOOKUP(CONCATENATE($F3727," ",$G3727),AllocFactorMatrix,(Y$4+1),FALSE)*$E3734</f>
        <v>-15.9561176009726</v>
      </c>
      <c r="Z3727" s="5">
        <f ca="1">VLOOKUP(CONCATENATE($F3727," ",$G3727),AllocFactorMatrix,(Z$4+1),FALSE)*$E3734</f>
        <v>-0.26725887065997234</v>
      </c>
      <c r="AA3727" s="5">
        <f t="shared" ca="1" si="1931"/>
        <v>-16.223376471632573</v>
      </c>
      <c r="AB3727" s="5">
        <f ca="1">VLOOKUP(CONCATENATE($F3727," ",$G3727),AllocFactorMatrix,(AB$4+1),FALSE)*$E3734</f>
        <v>-0.20705431754534417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-2.800029260292519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-0.24974345083368926</v>
      </c>
      <c r="L3728" s="5">
        <f ca="1">VLOOKUP(CONCATENATE($F3728," ",$G3728),AllocFactorMatrix,(L$4+1),FALSE)*$E3734</f>
        <v>-7.861037143661433E-3</v>
      </c>
      <c r="M3728" s="5">
        <f ca="1">VLOOKUP(CONCATENATE($F3728," ",$G3728),AllocFactorMatrix,(M$4+1),FALSE)*$E3734</f>
        <v>-7.3718290933125273E-4</v>
      </c>
      <c r="N3728" s="5">
        <f t="shared" ca="1" si="1930"/>
        <v>-0.25834167088668197</v>
      </c>
      <c r="O3728" s="5">
        <f ca="1">VLOOKUP(CONCATENATE($F3728," ",$G3728),AllocFactorMatrix,(O$4+1),FALSE)*$E3734</f>
        <v>-0.18984387291536808</v>
      </c>
      <c r="P3728" s="5">
        <f ca="1">VLOOKUP(CONCATENATE($F3728," ",$G3728),AllocFactorMatrix,(P$4+1),FALSE)*$E3734</f>
        <v>-3.5373444425684943E-2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-0.24192072785741972</v>
      </c>
      <c r="T3728" s="5">
        <f ca="1">VLOOKUP(CONCATENATE($F3728," ",$G3728),AllocFactorMatrix,(T$4+1),FALSE)*$E3734</f>
        <v>-6.631732735405467E-3</v>
      </c>
      <c r="U3728" s="5">
        <f ca="1">VLOOKUP(CONCATENATE($F3728," ",$G3728),AllocFactorMatrix,(U$4+1),FALSE)*$E3734</f>
        <v>-0.10852717628806512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-5.830075212795334E-2</v>
      </c>
      <c r="Z3728" s="5">
        <f ca="1">VLOOKUP(CONCATENATE($F3728," ",$G3728),AllocFactorMatrix,(Z$4+1),FALSE)*$E3734</f>
        <v>-9.7651531293514835E-4</v>
      </c>
      <c r="AA3728" s="5">
        <f t="shared" ca="1" si="1931"/>
        <v>-5.9277267440888487E-2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-0.61589029599944045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-1.447148755665653E-2</v>
      </c>
      <c r="K3729" s="5">
        <f ca="1">VLOOKUP(CONCATENATE($F3729," ",$G3729),AllocFactorMatrix,(K$4+1),FALSE)*$E3734</f>
        <v>-5.2646564142186748E-2</v>
      </c>
      <c r="L3729" s="5">
        <f ca="1">VLOOKUP(CONCATENATE($F3729," ",$G3729),AllocFactorMatrix,(L$4+1),FALSE)*$E3734</f>
        <v>-1.6262028323576394E-3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-5.4475301936863889E-2</v>
      </c>
      <c r="O3729" s="5">
        <f ca="1">VLOOKUP(CONCATENATE($F3729," ",$G3729),AllocFactorMatrix,(O$4+1),FALSE)*$E3734</f>
        <v>-3.9775302065483048E-2</v>
      </c>
      <c r="P3729" s="5">
        <f ca="1">VLOOKUP(CONCATENATE($F3729," ",$G3729),AllocFactorMatrix,(P$4+1),FALSE)*$E3734</f>
        <v>-7.394182261815224E-3</v>
      </c>
      <c r="Q3729" s="5">
        <f ca="1">VLOOKUP(CONCATENATE($F3729," ",$G3729),AllocFactorMatrix,(Q$4+1),FALSE)*$E3734</f>
        <v>-4.3996265503139795E-3</v>
      </c>
      <c r="R3729" s="5">
        <f ca="1">VLOOKUP(CONCATENATE($F3729," ",$G3729),AllocFactorMatrix,(R$4+1),FALSE)*$E3734</f>
        <v>0</v>
      </c>
      <c r="S3729" s="5">
        <f t="shared" ca="1" si="1948"/>
        <v>-5.1569110877612248E-2</v>
      </c>
      <c r="T3729" s="5">
        <f ca="1">VLOOKUP(CONCATENATE($F3729," ",$G3729),AllocFactorMatrix,(T$4+1),FALSE)*$E3734</f>
        <v>-1.3888852518237713E-3</v>
      </c>
      <c r="U3729" s="5">
        <f ca="1">VLOOKUP(CONCATENATE($F3729," ",$G3729),AllocFactorMatrix,(U$4+1),FALSE)*$E3734</f>
        <v>-2.2736844548973872E-2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-1.1971200602719055E-2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-1.2170760842000489E-2</v>
      </c>
      <c r="AB3729" s="5">
        <f ca="1">VLOOKUP(CONCATENATE($F3729," ",$G3729),AllocFactorMatrix,(AB$4+1),FALSE)*$E3734</f>
        <v>-1.5985907928109844E-4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-1.1717304025940738E-4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-394.59997542662387</v>
      </c>
      <c r="I3730" s="5">
        <f ca="1">VLOOKUP(CONCATENATE($F3730," ",$G3730),AllocFactorMatrix,(I$4+1),FALSE)*$E3734</f>
        <v>-263.72799347466554</v>
      </c>
      <c r="J3730" s="5">
        <f ca="1">VLOOKUP(CONCATENATE($F3730," ",$G3730),AllocFactorMatrix,(J$4+1),FALSE)*$E3734</f>
        <v>-12.431449140727034</v>
      </c>
      <c r="K3730" s="5">
        <f ca="1">VLOOKUP(CONCATENATE($F3730," ",$G3730),AllocFactorMatrix,(K$4+1),FALSE)*$E3734</f>
        <v>-45.139354789800542</v>
      </c>
      <c r="L3730" s="5">
        <f ca="1">VLOOKUP(CONCATENATE($F3730," ",$G3730),AllocFactorMatrix,(L$4+1),FALSE)*$E3734</f>
        <v>-1.3950409426379813</v>
      </c>
      <c r="M3730" s="5">
        <f ca="1">VLOOKUP(CONCATENATE($F3730," ",$G3730),AllocFactorMatrix,(M$4+1),FALSE)*$E3734</f>
        <v>0</v>
      </c>
      <c r="N3730" s="5">
        <f t="shared" ca="1" si="1930"/>
        <v>-46.534395732438526</v>
      </c>
      <c r="O3730" s="5">
        <f ca="1">VLOOKUP(CONCATENATE($F3730," ",$G3730),AllocFactorMatrix,(O$4+1),FALSE)*$E3734</f>
        <v>-33.84662640773773</v>
      </c>
      <c r="P3730" s="5">
        <f ca="1">VLOOKUP(CONCATENATE($F3730," ",$G3730),AllocFactorMatrix,(P$4+1),FALSE)*$E3734</f>
        <v>-6.3039364461166176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-40.150562853854346</v>
      </c>
      <c r="T3730" s="5">
        <f ca="1">VLOOKUP(CONCATENATE($F3730," ",$G3730),AllocFactorMatrix,(T$4+1),FALSE)*$E3734</f>
        <v>-1.2066113733455424</v>
      </c>
      <c r="U3730" s="5">
        <f ca="1">VLOOKUP(CONCATENATE($F3730," ",$G3730),AllocFactorMatrix,(U$4+1),FALSE)*$E3734</f>
        <v>-19.459911076220969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-20.666522449566511</v>
      </c>
      <c r="Y3730" s="5">
        <f ca="1">VLOOKUP(CONCATENATE($F3730," ",$G3730),AllocFactorMatrix,(Y$4+1),FALSE)*$E3734</f>
        <v>-10.206313304466297</v>
      </c>
      <c r="Z3730" s="5">
        <f ca="1">VLOOKUP(CONCATENATE($F3730," ",$G3730),AllocFactorMatrix,(Z$4+1),FALSE)*$E3734</f>
        <v>-0.17028125866165703</v>
      </c>
      <c r="AA3730" s="5">
        <f t="shared" ca="1" si="1931"/>
        <v>-10.376594563127954</v>
      </c>
      <c r="AB3730" s="5">
        <f ca="1">VLOOKUP(CONCATENATE($F3730," ",$G3730),AllocFactorMatrix,(AB$4+1),FALSE)*$E3734</f>
        <v>-0.13795635147090929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-121.76786445815077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-17.713647054229877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-17.713647054229877</v>
      </c>
      <c r="O3731" s="5">
        <f ca="1">VLOOKUP(CONCATENATE($F3731," ",$G3731),AllocFactorMatrix,(O$4+1),FALSE)*$E3734</f>
        <v>-11.287204848686116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-11.287204848686116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-1.4668691640950549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-201.73977276642225</v>
      </c>
      <c r="I3732" s="5">
        <f ca="1">VLOOKUP(CONCATENATE($F3732," ",$G3732),AllocFactorMatrix,(I$4+1),FALSE)*$E3734</f>
        <v>-75.698227618685934</v>
      </c>
      <c r="J3732" s="5">
        <f ca="1">VLOOKUP(CONCATENATE($F3732," ",$G3732),AllocFactorMatrix,(J$4+1),FALSE)*$E3734</f>
        <v>-4.9057342960991628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-4.8224901320053526E-2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-15.006146450692222</v>
      </c>
      <c r="P3732" s="5">
        <f ca="1">VLOOKUP(CONCATENATE($F3732," ",$G3732),AllocFactorMatrix,(P$4+1),FALSE)*$E3734</f>
        <v>-2.7818508087030702</v>
      </c>
      <c r="Q3732" s="5">
        <f ca="1">VLOOKUP(CONCATENATE($F3732," ",$G3732),AllocFactorMatrix,(Q$4+1),FALSE)*$E3734</f>
        <v>-1.2640018034247882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-19.110565497053393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-10.097261796677365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-10.87647478507334</v>
      </c>
      <c r="X3732" s="5">
        <f t="shared" ca="1" si="1949"/>
        <v>-78.87686086217785</v>
      </c>
      <c r="Y3732" s="5">
        <f ca="1">VLOOKUP(CONCATENATE($F3732," ",$G3732),AllocFactorMatrix,(Y$4+1),FALSE)*$E3734</f>
        <v>-4.0656174108116154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-4.1317991810374224</v>
      </c>
      <c r="AB3732" s="5">
        <f ca="1">VLOOKUP(CONCATENATE($F3732," ",$G3732),AllocFactorMatrix,(AB$4+1),FALSE)*$E3734</f>
        <v>-7.3820440999790488E-2</v>
      </c>
      <c r="AC3732" s="5">
        <f ca="1">VLOOKUP(CONCATENATE($F3732," ",$G3732),AllocFactorMatrix,(AC$4+1),FALSE)*$E3734</f>
        <v>-1.5962681850514522</v>
      </c>
      <c r="AD3732" s="5">
        <f ca="1">VLOOKUP(CONCATENATE($F3732," ",$G3732),AllocFactorMatrix,(AD$4+1),FALSE)*$E3734</f>
        <v>-0.31588844215216361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-152.05839855046892</v>
      </c>
      <c r="I3733" s="5">
        <f ca="1">VLOOKUP(CONCATENATE($F3733," ",$G3733),AllocFactorMatrix,(I$4+1),FALSE)*$E3734</f>
        <v>-108.64587665637684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-0.89494836135637168</v>
      </c>
      <c r="M3733" s="5">
        <f ca="1">VLOOKUP(CONCATENATE($F3733," ",$G3733),AllocFactorMatrix,(M$4+1),FALSE)*$E3734</f>
        <v>-0.14139754938751975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-0.25657656080409236</v>
      </c>
      <c r="Q3733" s="5">
        <f ca="1">VLOOKUP(CONCATENATE($F3733," ",$G3733),AllocFactorMatrix,(Q$4+1),FALSE)*$E3734</f>
        <v>-0.49075088295753383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-4.3319523968248438E-3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-7.791496291199876E-3</v>
      </c>
      <c r="AC3733" s="5">
        <f ca="1">VLOOKUP(CONCATENATE($F3733," ",$G3733),AllocFactorMatrix,(AC$4+1),FALSE)*$E3734</f>
        <v>-11.991363236411656</v>
      </c>
      <c r="AD3733" s="5">
        <f ca="1">VLOOKUP(CONCATENATE($F3733," ",$G3733),AllocFactorMatrix,(AD$4+1),FALSE)*$E3734</f>
        <v>-3.310312254552036</v>
      </c>
    </row>
    <row r="3734" spans="4:30" collapsed="1">
      <c r="D3734" s="7" t="s">
        <v>269</v>
      </c>
      <c r="E3734" s="96">
        <v>-1681</v>
      </c>
      <c r="F3734" s="10" t="s">
        <v>70</v>
      </c>
      <c r="G3734" s="55" t="str">
        <f>$G$15</f>
        <v>TOTAL</v>
      </c>
      <c r="H3734" s="4">
        <f t="shared" ca="1" si="1929"/>
        <v>-1681</v>
      </c>
      <c r="I3734" s="5">
        <f ca="1">VLOOKUP(CONCATENATE($F3734," ",$G3734),AllocFactorMatrix,(I$4+1),FALSE)*$E3734</f>
        <v>-949.00002665210536</v>
      </c>
      <c r="J3734" s="5">
        <f ca="1">VLOOKUP(CONCATENATE($F3734," ",$G3734),AllocFactorMatrix,(J$4+1),FALSE)*$E3734</f>
        <v>-60.543423293343245</v>
      </c>
      <c r="K3734" s="5">
        <f ca="1">VLOOKUP(CONCATENATE($F3734," ",$G3734),AllocFactorMatrix,(K$4+1),FALSE)*$E3734</f>
        <v>-153.31977458036357</v>
      </c>
      <c r="L3734" s="5">
        <f ca="1">VLOOKUP(CONCATENATE($F3734," ",$G3734),AllocFactorMatrix,(L$4+1),FALSE)*$E3734</f>
        <v>-4.9740477550576481</v>
      </c>
      <c r="M3734" s="5">
        <f ca="1">VLOOKUP(CONCATENATE($F3734," ",$G3734),AllocFactorMatrix,(M$4+1),FALSE)*$E3734</f>
        <v>-0.39231903732254869</v>
      </c>
      <c r="N3734" s="5">
        <f t="shared" ca="1" si="1930"/>
        <v>-158.68614137274378</v>
      </c>
      <c r="O3734" s="5">
        <f ca="1">VLOOKUP(CONCATENATE($F3734," ",$G3734),AllocFactorMatrix,(O$4+1),FALSE)*$E3734</f>
        <v>-113.32628769005451</v>
      </c>
      <c r="P3734" s="5">
        <f ca="1">VLOOKUP(CONCATENATE($F3734," ",$G3734),AllocFactorMatrix,(P$4+1),FALSE)*$E3734</f>
        <v>-19.066358846872927</v>
      </c>
      <c r="Q3734" s="5">
        <f ca="1">VLOOKUP(CONCATENATE($F3734," ",$G3734),AllocFactorMatrix,(Q$4+1),FALSE)*$E3734</f>
        <v>-6.1499033134775383</v>
      </c>
      <c r="R3734" s="5">
        <f ca="1">VLOOKUP(CONCATENATE($F3734," ",$G3734),AllocFactorMatrix,(R$4+1),FALSE)*$E3734</f>
        <v>-0.34166664179614853</v>
      </c>
      <c r="S3734" s="5">
        <f t="shared" ca="1" si="1948"/>
        <v>-138.88421649220112</v>
      </c>
      <c r="T3734" s="5">
        <f ca="1">VLOOKUP(CONCATENATE($F3734," ",$G3734),AllocFactorMatrix,(T$4+1),FALSE)*$E3734</f>
        <v>-3.9168406988294526</v>
      </c>
      <c r="U3734" s="5">
        <f ca="1">VLOOKUP(CONCATENATE($F3734," ",$G3734),AllocFactorMatrix,(U$4+1),FALSE)*$E3734</f>
        <v>-59.543587056130008</v>
      </c>
      <c r="V3734" s="5">
        <f ca="1">VLOOKUP(CONCATENATE($F3734," ",$G3734),AllocFactorMatrix,(V$4+1),FALSE)*$E3734</f>
        <v>-215.76014035527427</v>
      </c>
      <c r="W3734" s="5">
        <f ca="1">VLOOKUP(CONCATENATE($F3734," ",$G3734),AllocFactorMatrix,(W$4+1),FALSE)*$E3734</f>
        <v>-39.456209741789564</v>
      </c>
      <c r="X3734" s="5">
        <f t="shared" ca="1" si="1949"/>
        <v>-318.67677785202329</v>
      </c>
      <c r="Y3734" s="5">
        <f ca="1">VLOOKUP(CONCATENATE($F3734," ",$G3734),AllocFactorMatrix,(Y$4+1),FALSE)*$E3734</f>
        <v>-34.73497350640308</v>
      </c>
      <c r="Z3734" s="5">
        <f ca="1">VLOOKUP(CONCATENATE($F3734," ",$G3734),AllocFactorMatrix,(Z$4+1),FALSE)*$E3734</f>
        <v>-0.50922992749647789</v>
      </c>
      <c r="AA3734" s="5">
        <f t="shared" ca="1" si="1931"/>
        <v>-35.244203433899557</v>
      </c>
      <c r="AB3734" s="5">
        <f ca="1">VLOOKUP(CONCATENATE($F3734," ",$G3734),AllocFactorMatrix,(AB$4+1),FALSE)*$E3734</f>
        <v>-0.47074085997219728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-3.9668066091870919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944.12180097421719</v>
      </c>
      <c r="I3735" s="5">
        <f ca="1">VLOOKUP(CONCATENATE($F3735," ",$G3735),AllocFactorMatrix,(I$4+1),FALSE)*$E3742</f>
        <v>465.05834007943423</v>
      </c>
      <c r="J3735" s="5">
        <f ca="1">VLOOKUP(CONCATENATE($F3735," ",$G3735),AllocFactorMatrix,(J$4+1),FALSE)*$E3742</f>
        <v>22.98949550773915</v>
      </c>
      <c r="K3735" s="5">
        <f ca="1">VLOOKUP(CONCATENATE($F3735," ",$G3735),AllocFactorMatrix,(K$4+1),FALSE)*$E3742</f>
        <v>84.209204498807892</v>
      </c>
      <c r="L3735" s="5">
        <f ca="1">VLOOKUP(CONCATENATE($F3735," ",$G3735),AllocFactorMatrix,(L$4+1),FALSE)*$E3742</f>
        <v>2.6506067814532388</v>
      </c>
      <c r="M3735" s="5">
        <f ca="1">VLOOKUP(CONCATENATE($F3735," ",$G3735),AllocFactorMatrix,(M$4+1),FALSE)*$E3742</f>
        <v>0.24856542246723701</v>
      </c>
      <c r="N3735" s="5">
        <f t="shared" ref="N3735:N3742" ca="1" si="1951">SUBTOTAL(9,K3735:M3735)</f>
        <v>87.108376702728364</v>
      </c>
      <c r="O3735" s="5">
        <f ca="1">VLOOKUP(CONCATENATE($F3735," ",$G3735),AllocFactorMatrix,(O$4+1),FALSE)*$E3742</f>
        <v>64.012095067196896</v>
      </c>
      <c r="P3735" s="5">
        <f ca="1">VLOOKUP(CONCATENATE($F3735," ",$G3735),AllocFactorMatrix,(P$4+1),FALSE)*$E3742</f>
        <v>11.927318236078033</v>
      </c>
      <c r="Q3735" s="5">
        <f ca="1">VLOOKUP(CONCATENATE($F3735," ",$G3735),AllocFactorMatrix,(Q$4+1),FALSE)*$E3742</f>
        <v>5.3897330242123811</v>
      </c>
      <c r="R3735" s="5">
        <f ca="1">VLOOKUP(CONCATENATE($F3735," ",$G3735),AllocFactorMatrix,(R$4+1),FALSE)*$E3742</f>
        <v>0.24237026940688322</v>
      </c>
      <c r="S3735" s="5">
        <f ca="1">SUBTOTAL(9,O3735:R3735)</f>
        <v>81.571516596894185</v>
      </c>
      <c r="T3735" s="5">
        <f ca="1">VLOOKUP(CONCATENATE($F3735," ",$G3735),AllocFactorMatrix,(T$4+1),FALSE)*$E3742</f>
        <v>2.2361064373579356</v>
      </c>
      <c r="U3735" s="5">
        <f ca="1">VLOOKUP(CONCATENATE($F3735," ",$G3735),AllocFactorMatrix,(U$4+1),FALSE)*$E3742</f>
        <v>36.593500855426811</v>
      </c>
      <c r="V3735" s="5">
        <f ca="1">VLOOKUP(CONCATENATE($F3735," ",$G3735),AllocFactorMatrix,(V$4+1),FALSE)*$E3742</f>
        <v>193.39768024137018</v>
      </c>
      <c r="W3735" s="5">
        <f ca="1">VLOOKUP(CONCATENATE($F3735," ",$G3735),AllocFactorMatrix,(W$4+1),FALSE)*$E3742</f>
        <v>34.92441562739608</v>
      </c>
      <c r="X3735" s="5">
        <f ca="1">SUBTOTAL(9,T3735:W3735)</f>
        <v>267.15170316155098</v>
      </c>
      <c r="Y3735" s="5">
        <f ca="1">VLOOKUP(CONCATENATE($F3735," ",$G3735),AllocFactorMatrix,(Y$4+1),FALSE)*$E3742</f>
        <v>19.658012820710443</v>
      </c>
      <c r="Z3735" s="5">
        <f ca="1">VLOOKUP(CONCATENATE($F3735," ",$G3735),AllocFactorMatrix,(Z$4+1),FALSE)*$E3742</f>
        <v>0.32926420055728894</v>
      </c>
      <c r="AA3735" s="5">
        <f t="shared" ref="AA3735:AA3742" ca="1" si="1952">SUBTOTAL(9,Y3735:Z3735)</f>
        <v>19.987277021267733</v>
      </c>
      <c r="AB3735" s="5">
        <f ca="1">VLOOKUP(CONCATENATE($F3735," ",$G3735),AllocFactorMatrix,(AB$4+1),FALSE)*$E3742</f>
        <v>0.25509190460226522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3.4496493742211811</v>
      </c>
      <c r="I3736" s="5">
        <f ca="1">VLOOKUP(CONCATENATE($F3736," ",$G3736),AllocFactorMatrix,(I$4+1),FALSE)*$E3742</f>
        <v>1.6992386047816441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0.30768511997416448</v>
      </c>
      <c r="L3736" s="5">
        <f ca="1">VLOOKUP(CONCATENATE($F3736," ",$G3736),AllocFactorMatrix,(L$4+1),FALSE)*$E3742</f>
        <v>9.6848351722324966E-3</v>
      </c>
      <c r="M3736" s="5">
        <f ca="1">VLOOKUP(CONCATENATE($F3736," ",$G3736),AllocFactorMatrix,(M$4+1),FALSE)*$E3742</f>
        <v>9.0821285260263209E-4</v>
      </c>
      <c r="N3736" s="5">
        <f t="shared" ca="1" si="1951"/>
        <v>0.31827816799899961</v>
      </c>
      <c r="O3736" s="5">
        <f ca="1">VLOOKUP(CONCATENATE($F3736," ",$G3736),AllocFactorMatrix,(O$4+1),FALSE)*$E3742</f>
        <v>0.23388855491238983</v>
      </c>
      <c r="P3736" s="5">
        <f ca="1">VLOOKUP(CONCATENATE($F3736," ",$G3736),AllocFactorMatrix,(P$4+1),FALSE)*$E3742</f>
        <v>4.3580251877212088E-2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8.8557688989548793E-4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8.1703262909129815E-3</v>
      </c>
      <c r="U3736" s="5">
        <f ca="1">VLOOKUP(CONCATENATE($F3736," ",$G3736),AllocFactorMatrix,(U$4+1),FALSE)*$E3742</f>
        <v>0.13370599767554006</v>
      </c>
      <c r="V3736" s="5">
        <f ca="1">VLOOKUP(CONCATENATE($F3736," ",$G3736),AllocFactorMatrix,(V$4+1),FALSE)*$E3742</f>
        <v>0.70663995464573559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0.97612374238409816</v>
      </c>
      <c r="Y3736" s="5">
        <f ca="1">VLOOKUP(CONCATENATE($F3736," ",$G3736),AllocFactorMatrix,(Y$4+1),FALSE)*$E3742</f>
        <v>7.1826804079114431E-2</v>
      </c>
      <c r="Z3736" s="5">
        <f ca="1">VLOOKUP(CONCATENATE($F3736," ",$G3736),AllocFactorMatrix,(Z$4+1),FALSE)*$E3742</f>
        <v>1.2030715128427676E-3</v>
      </c>
      <c r="AA3736" s="5">
        <f t="shared" ca="1" si="1952"/>
        <v>7.30298755919572E-2</v>
      </c>
      <c r="AB3736" s="5">
        <f ca="1">VLOOKUP(CONCATENATE($F3736," ",$G3736),AllocFactorMatrix,(AB$4+1),FALSE)*$E3742</f>
        <v>9.3205943149714927E-4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0.75877977573756161</v>
      </c>
      <c r="I3737" s="5">
        <f ca="1">VLOOKUP(CONCATENATE($F3737," ",$G3737),AllocFactorMatrix,(I$4+1),FALSE)*$E3742</f>
        <v>0.36942516110993773</v>
      </c>
      <c r="J3737" s="5">
        <f ca="1">VLOOKUP(CONCATENATE($F3737," ",$G3737),AllocFactorMatrix,(J$4+1),FALSE)*$E3742</f>
        <v>1.7828941540651799E-2</v>
      </c>
      <c r="K3737" s="5">
        <f ca="1">VLOOKUP(CONCATENATE($F3737," ",$G3737),AllocFactorMatrix,(K$4+1),FALSE)*$E3742</f>
        <v>6.4860817571962381E-2</v>
      </c>
      <c r="L3737" s="5">
        <f ca="1">VLOOKUP(CONCATENATE($F3737," ",$G3737),AllocFactorMatrix,(L$4+1),FALSE)*$E3742</f>
        <v>2.0034896286809465E-3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6.7113831238099414E-2</v>
      </c>
      <c r="O3737" s="5">
        <f ca="1">VLOOKUP(CONCATENATE($F3737," ",$G3737),AllocFactorMatrix,(O$4+1),FALSE)*$E3742</f>
        <v>4.9003361438200714E-2</v>
      </c>
      <c r="P3737" s="5">
        <f ca="1">VLOOKUP(CONCATENATE($F3737," ",$G3737),AllocFactorMatrix,(P$4+1),FALSE)*$E3742</f>
        <v>9.10966773600198E-3</v>
      </c>
      <c r="Q3737" s="5">
        <f ca="1">VLOOKUP(CONCATENATE($F3737," ",$G3737),AllocFactorMatrix,(Q$4+1),FALSE)*$E3742</f>
        <v>5.4203608481262653E-3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1.7111132400517729E-3</v>
      </c>
      <c r="U3737" s="5">
        <f ca="1">VLOOKUP(CONCATENATE($F3737," ",$G3737),AllocFactorMatrix,(U$4+1),FALSE)*$E3742</f>
        <v>2.8011900690615637E-2</v>
      </c>
      <c r="V3737" s="5">
        <f ca="1">VLOOKUP(CONCATENATE($F3737," ",$G3737),AllocFactorMatrix,(V$4+1),FALSE)*$E3742</f>
        <v>0.19515003532626857</v>
      </c>
      <c r="W3737" s="5">
        <f ca="1">VLOOKUP(CONCATENATE($F3737," ",$G3737),AllocFactorMatrix,(W$4+1),FALSE)*$E3742</f>
        <v>0</v>
      </c>
      <c r="X3737" s="5">
        <f t="shared" ca="1" si="1954"/>
        <v>0.22487304925693596</v>
      </c>
      <c r="Y3737" s="5">
        <f ca="1">VLOOKUP(CONCATENATE($F3737," ",$G3737),AllocFactorMatrix,(Y$4+1),FALSE)*$E3742</f>
        <v>1.4748576114355242E-2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1.4994435278871513E-2</v>
      </c>
      <c r="AB3737" s="5">
        <f ca="1">VLOOKUP(CONCATENATE($F3737," ",$G3737),AllocFactorMatrix,(AB$4+1),FALSE)*$E3742</f>
        <v>1.9694714645517839E-4</v>
      </c>
      <c r="AC3737" s="5">
        <f ca="1">VLOOKUP(CONCATENATE($F3737," ",$G3737),AllocFactorMatrix,(AC$4+1),FALSE)*$E3742</f>
        <v>6.6966240104656468E-4</v>
      </c>
      <c r="AD3737" s="5">
        <f ca="1">VLOOKUP(CONCATENATE($F3737," ",$G3737),AllocFactorMatrix,(AD$4+1),FALSE)*$E3742</f>
        <v>1.4435774323452271E-4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486.14904765528729</v>
      </c>
      <c r="I3738" s="5">
        <f ca="1">VLOOKUP(CONCATENATE($F3738," ",$G3738),AllocFactorMatrix,(I$4+1),FALSE)*$E3742</f>
        <v>324.91414306129229</v>
      </c>
      <c r="J3738" s="5">
        <f ca="1">VLOOKUP(CONCATENATE($F3738," ",$G3738),AllocFactorMatrix,(J$4+1),FALSE)*$E3742</f>
        <v>15.315604503536994</v>
      </c>
      <c r="K3738" s="5">
        <f ca="1">VLOOKUP(CONCATENATE($F3738," ",$G3738),AllocFactorMatrix,(K$4+1),FALSE)*$E3742</f>
        <v>55.611899922472887</v>
      </c>
      <c r="L3738" s="5">
        <f ca="1">VLOOKUP(CONCATENATE($F3738," ",$G3738),AllocFactorMatrix,(L$4+1),FALSE)*$E3742</f>
        <v>1.7186970804302553</v>
      </c>
      <c r="M3738" s="5">
        <f ca="1">VLOOKUP(CONCATENATE($F3738," ",$G3738),AllocFactorMatrix,(M$4+1),FALSE)*$E3742</f>
        <v>0</v>
      </c>
      <c r="N3738" s="5">
        <f t="shared" ca="1" si="1951"/>
        <v>57.33059700290314</v>
      </c>
      <c r="O3738" s="5">
        <f ca="1">VLOOKUP(CONCATENATE($F3738," ",$G3738),AllocFactorMatrix,(O$4+1),FALSE)*$E3742</f>
        <v>41.699204812864274</v>
      </c>
      <c r="P3738" s="5">
        <f ca="1">VLOOKUP(CONCATENATE($F3738," ",$G3738),AllocFactorMatrix,(P$4+1),FALSE)*$E3742</f>
        <v>7.7664797025029833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49.465684515367258</v>
      </c>
      <c r="T3738" s="5">
        <f ca="1">VLOOKUP(CONCATENATE($F3738," ",$G3738),AllocFactorMatrix,(T$4+1),FALSE)*$E3742</f>
        <v>1.4865509543120869</v>
      </c>
      <c r="U3738" s="5">
        <f ca="1">VLOOKUP(CONCATENATE($F3738," ",$G3738),AllocFactorMatrix,(U$4+1),FALSE)*$E3742</f>
        <v>23.974703057021792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25.461254011333878</v>
      </c>
      <c r="Y3738" s="5">
        <f ca="1">VLOOKUP(CONCATENATE($F3738," ",$G3738),AllocFactorMatrix,(Y$4+1),FALSE)*$E3742</f>
        <v>12.574226563682153</v>
      </c>
      <c r="Z3738" s="5">
        <f ca="1">VLOOKUP(CONCATENATE($F3738," ",$G3738),AllocFactorMatrix,(Z$4+1),FALSE)*$E3742</f>
        <v>0.20978732105192843</v>
      </c>
      <c r="AA3738" s="5">
        <f t="shared" ca="1" si="1952"/>
        <v>12.784013884734081</v>
      </c>
      <c r="AB3738" s="5">
        <f ca="1">VLOOKUP(CONCATENATE($F3738," ",$G3738),AllocFactorMatrix,(AB$4+1),FALSE)*$E3742</f>
        <v>0.1699628815563671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0.12551857522192431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200.63969140716299</v>
      </c>
      <c r="I3739" s="5">
        <f ca="1">VLOOKUP(CONCATENATE($F3739," ",$G3739),AllocFactorMatrix,(I$4+1),FALSE)*$E3742</f>
        <v>150.01858851447369</v>
      </c>
      <c r="J3739" s="5">
        <f ca="1">VLOOKUP(CONCATENATE($F3739," ",$G3739),AllocFactorMatrix,(J$4+1),FALSE)*$E3742</f>
        <v>7.2324439646125933</v>
      </c>
      <c r="K3739" s="5">
        <f ca="1">VLOOKUP(CONCATENATE($F3739," ",$G3739),AllocFactorMatrix,(K$4+1),FALSE)*$E3742</f>
        <v>21.823297471332587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21.823297471332587</v>
      </c>
      <c r="O3739" s="5">
        <f ca="1">VLOOKUP(CONCATENATE($F3739," ",$G3739),AllocFactorMatrix,(O$4+1),FALSE)*$E3742</f>
        <v>13.905890090201634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13.905890090201634</v>
      </c>
      <c r="T3739" s="5">
        <f ca="1">VLOOKUP(CONCATENATE($F3739," ",$G3739),AllocFactorMatrix,(T$4+1),FALSE)*$E3742</f>
        <v>0.37598609533932809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0.37598609533932809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5.3224891899215206E-2</v>
      </c>
      <c r="AC3739" s="5">
        <f ca="1">VLOOKUP(CONCATENATE($F3739," ",$G3739),AllocFactorMatrix,(AC$4+1),FALSE)*$E3742</f>
        <v>1.8071897911010462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248.54436014233221</v>
      </c>
      <c r="I3740" s="5">
        <f ca="1">VLOOKUP(CONCATENATE($F3740," ",$G3740),AllocFactorMatrix,(I$4+1),FALSE)*$E3742</f>
        <v>93.260576679535134</v>
      </c>
      <c r="J3740" s="5">
        <f ca="1">VLOOKUP(CONCATENATE($F3740," ",$G3740),AllocFactorMatrix,(J$4+1),FALSE)*$E3742</f>
        <v>6.0438879995368033</v>
      </c>
      <c r="K3740" s="5">
        <f ca="1">VLOOKUP(CONCATENATE($F3740," ",$G3740),AllocFactorMatrix,(K$4+1),FALSE)*$E3742</f>
        <v>20.27789941845462</v>
      </c>
      <c r="L3740" s="5">
        <f ca="1">VLOOKUP(CONCATENATE($F3740," ",$G3740),AllocFactorMatrix,(L$4+1),FALSE)*$E3742</f>
        <v>0.64447767908319586</v>
      </c>
      <c r="M3740" s="5">
        <f ca="1">VLOOKUP(CONCATENATE($F3740," ",$G3740),AllocFactorMatrix,(M$4+1),FALSE)*$E3742</f>
        <v>5.9413307932082597E-2</v>
      </c>
      <c r="N3740" s="5">
        <f t="shared" ca="1" si="1951"/>
        <v>20.981790405469898</v>
      </c>
      <c r="O3740" s="5">
        <f ca="1">VLOOKUP(CONCATENATE($F3740," ",$G3740),AllocFactorMatrix,(O$4+1),FALSE)*$E3742</f>
        <v>18.487643842583935</v>
      </c>
      <c r="P3740" s="5">
        <f ca="1">VLOOKUP(CONCATENATE($F3740," ",$G3740),AllocFactorMatrix,(P$4+1),FALSE)*$E3742</f>
        <v>3.4272534353504214</v>
      </c>
      <c r="Q3740" s="5">
        <f ca="1">VLOOKUP(CONCATENATE($F3740," ",$G3740),AllocFactorMatrix,(Q$4+1),FALSE)*$E3742</f>
        <v>1.5572562372949055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23.544307640926579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12.439874587102214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13.399868697136755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5.0088599986858151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5.0903962545678176</v>
      </c>
      <c r="AB3740" s="5">
        <f ca="1">VLOOKUP(CONCATENATE($F3740," ",$G3740),AllocFactorMatrix,(AB$4+1),FALSE)*$E3742</f>
        <v>9.0947134628534265E-2</v>
      </c>
      <c r="AC3740" s="5">
        <f ca="1">VLOOKUP(CONCATENATE($F3740," ",$G3740),AllocFactorMatrix,(AC$4+1),FALSE)*$E3742</f>
        <v>1.9666100007385825</v>
      </c>
      <c r="AD3740" s="5">
        <f ca="1">VLOOKUP(CONCATENATE($F3740," ",$G3740),AllocFactorMatrix,(AD$4+1),FALSE)*$E3742</f>
        <v>0.38917606406729971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187.33667067104184</v>
      </c>
      <c r="I3741" s="5">
        <f ca="1">VLOOKUP(CONCATENATE($F3741," ",$G3741),AllocFactorMatrix,(I$4+1),FALSE)*$E3742</f>
        <v>133.8522370942037</v>
      </c>
      <c r="J3741" s="5">
        <f ca="1">VLOOKUP(CONCATENATE($F3741," ",$G3741),AllocFactorMatrix,(J$4+1),FALSE)*$E3742</f>
        <v>22.906525274947629</v>
      </c>
      <c r="K3741" s="5">
        <f ca="1">VLOOKUP(CONCATENATE($F3741," ",$G3741),AllocFactorMatrix,(K$4+1),FALSE)*$E3742</f>
        <v>6.5958446942371065</v>
      </c>
      <c r="L3741" s="5">
        <f ca="1">VLOOKUP(CONCATENATE($F3741," ",$G3741),AllocFactorMatrix,(L$4+1),FALSE)*$E3742</f>
        <v>1.1025806403147209</v>
      </c>
      <c r="M3741" s="5">
        <f ca="1">VLOOKUP(CONCATENATE($F3741," ",$G3741),AllocFactorMatrix,(M$4+1),FALSE)*$E3742</f>
        <v>0.17420245376653978</v>
      </c>
      <c r="N3741" s="5">
        <f t="shared" ca="1" si="1951"/>
        <v>7.8726277883183675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0.31610354397696327</v>
      </c>
      <c r="Q3741" s="5">
        <f ca="1">VLOOKUP(CONCATENATE($F3741," ",$G3741),AllocFactorMatrix,(Q$4+1),FALSE)*$E3742</f>
        <v>0.60460742332245831</v>
      </c>
      <c r="R3741" s="5">
        <f ca="1">VLOOKUP(CONCATENATE($F3741," ",$G3741),AllocFactorMatrix,(R$4+1),FALSE)*$E3742</f>
        <v>0.10552495671490059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0.18818622745199473</v>
      </c>
      <c r="V3741" s="5">
        <f ca="1">VLOOKUP(CONCATENATE($F3741," ",$G3741),AllocFactorMatrix,(V$4+1),FALSE)*$E3742</f>
        <v>0.88960637183443314</v>
      </c>
      <c r="W3741" s="5">
        <f ca="1">VLOOKUP(CONCATENATE($F3741," ",$G3741),AllocFactorMatrix,(W$4+1),FALSE)*$E3742</f>
        <v>0.1583463885222543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5.3369859689614821E-3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9.5991605110499374E-3</v>
      </c>
      <c r="AC3741" s="5">
        <f ca="1">VLOOKUP(CONCATENATE($F3741," ",$G3741),AllocFactorMatrix,(AC$4+1),FALSE)*$E3742</f>
        <v>14.773416575019953</v>
      </c>
      <c r="AD3741" s="5">
        <f ca="1">VLOOKUP(CONCATENATE($F3741," ",$G3741),AllocFactorMatrix,(AD$4+1),FALSE)*$E3742</f>
        <v>4.0783204516224076</v>
      </c>
    </row>
    <row r="3742" spans="4:30" collapsed="1">
      <c r="D3742" s="7" t="s">
        <v>299</v>
      </c>
      <c r="E3742" s="96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1169.1725491948305</v>
      </c>
      <c r="J3742" s="5">
        <f ca="1">VLOOKUP(CONCATENATE($F3742," ",$G3742),AllocFactorMatrix,(J$4+1),FALSE)*$E3742</f>
        <v>74.589785627908313</v>
      </c>
      <c r="K3742" s="5">
        <f ca="1">VLOOKUP(CONCATENATE($F3742," ",$G3742),AllocFactorMatrix,(K$4+1),FALSE)*$E3742</f>
        <v>188.89069194285125</v>
      </c>
      <c r="L3742" s="5">
        <f ca="1">VLOOKUP(CONCATENATE($F3742," ",$G3742),AllocFactorMatrix,(L$4+1),FALSE)*$E3742</f>
        <v>6.1280505060823254</v>
      </c>
      <c r="M3742" s="5">
        <f ca="1">VLOOKUP(CONCATENATE($F3742," ",$G3742),AllocFactorMatrix,(M$4+1),FALSE)*$E3742</f>
        <v>0.48333892105591814</v>
      </c>
      <c r="N3742" s="5">
        <f t="shared" ca="1" si="1951"/>
        <v>195.5020813699895</v>
      </c>
      <c r="O3742" s="5">
        <f ca="1">VLOOKUP(CONCATENATE($F3742," ",$G3742),AllocFactorMatrix,(O$4+1),FALSE)*$E3742</f>
        <v>139.61852576210762</v>
      </c>
      <c r="P3742" s="5">
        <f ca="1">VLOOKUP(CONCATENATE($F3742," ",$G3742),AllocFactorMatrix,(P$4+1),FALSE)*$E3742</f>
        <v>23.489844837521613</v>
      </c>
      <c r="Q3742" s="5">
        <f ca="1">VLOOKUP(CONCATENATE($F3742," ",$G3742),AllocFactorMatrix,(Q$4+1),FALSE)*$E3742</f>
        <v>7.5767101500368721</v>
      </c>
      <c r="R3742" s="5">
        <f ca="1">VLOOKUP(CONCATENATE($F3742," ",$G3742),AllocFactorMatrix,(R$4+1),FALSE)*$E3742</f>
        <v>0.42093492870899679</v>
      </c>
      <c r="S3742" s="5">
        <f t="shared" ca="1" si="1953"/>
        <v>171.10601567837509</v>
      </c>
      <c r="T3742" s="5">
        <f ca="1">VLOOKUP(CONCATENATE($F3742," ",$G3742),AllocFactorMatrix,(T$4+1),FALSE)*$E3742</f>
        <v>4.825566381484709</v>
      </c>
      <c r="U3742" s="5">
        <f ca="1">VLOOKUP(CONCATENATE($F3742," ",$G3742),AllocFactorMatrix,(U$4+1),FALSE)*$E3742</f>
        <v>73.357982625368976</v>
      </c>
      <c r="V3742" s="5">
        <f ca="1">VLOOKUP(CONCATENATE($F3742," ",$G3742),AllocFactorMatrix,(V$4+1),FALSE)*$E3742</f>
        <v>265.81751973573648</v>
      </c>
      <c r="W3742" s="5">
        <f ca="1">VLOOKUP(CONCATENATE($F3742," ",$G3742),AllocFactorMatrix,(W$4+1),FALSE)*$E3742</f>
        <v>48.610238176826996</v>
      </c>
      <c r="X3742" s="5">
        <f t="shared" ca="1" si="1954"/>
        <v>392.61130691941719</v>
      </c>
      <c r="Y3742" s="5">
        <f ca="1">VLOOKUP(CONCATENATE($F3742," ",$G3742),AllocFactorMatrix,(Y$4+1),FALSE)*$E3742</f>
        <v>42.79365266612777</v>
      </c>
      <c r="Z3742" s="5">
        <f ca="1">VLOOKUP(CONCATENATE($F3742," ",$G3742),AllocFactorMatrix,(Z$4+1),FALSE)*$E3742</f>
        <v>0.62737369413754063</v>
      </c>
      <c r="AA3742" s="5">
        <f t="shared" ca="1" si="1952"/>
        <v>43.421026360265309</v>
      </c>
      <c r="AB3742" s="5">
        <f ca="1">VLOOKUP(CONCATENATE($F3742," ",$G3742),AllocFactorMatrix,(AB$4+1),FALSE)*$E3742</f>
        <v>0.57995497977538402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4.8871246208366852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-454.96550331833345</v>
      </c>
      <c r="I3743" s="5">
        <f ca="1">VLOOKUP(CONCATENATE($F3743," ",$G3743),AllocFactorMatrix,(I$4+1),FALSE)*$E3750</f>
        <v>-224.10826817927349</v>
      </c>
      <c r="J3743" s="5">
        <f ca="1">VLOOKUP(CONCATENATE($F3743," ",$G3743),AllocFactorMatrix,(J$4+1),FALSE)*$E3750</f>
        <v>-11.078472485139386</v>
      </c>
      <c r="K3743" s="5">
        <f ca="1">VLOOKUP(CONCATENATE($F3743," ",$G3743),AllocFactorMatrix,(K$4+1),FALSE)*$E3750</f>
        <v>-40.579809797107814</v>
      </c>
      <c r="L3743" s="5">
        <f ca="1">VLOOKUP(CONCATENATE($F3743," ",$G3743),AllocFactorMatrix,(L$4+1),FALSE)*$E3750</f>
        <v>-1.2773083379480117</v>
      </c>
      <c r="M3743" s="5">
        <f ca="1">VLOOKUP(CONCATENATE($F3743," ",$G3743),AllocFactorMatrix,(M$4+1),FALSE)*$E3750</f>
        <v>-0.11978188876016541</v>
      </c>
      <c r="N3743" s="5">
        <f t="shared" ca="1" si="1930"/>
        <v>-41.976900023815993</v>
      </c>
      <c r="O3743" s="5">
        <f ca="1">VLOOKUP(CONCATENATE($F3743," ",$G3743),AllocFactorMatrix,(O$4+1),FALSE)*$E3750</f>
        <v>-30.846968071976097</v>
      </c>
      <c r="P3743" s="5">
        <f ca="1">VLOOKUP(CONCATENATE($F3743," ",$G3743),AllocFactorMatrix,(P$4+1),FALSE)*$E3750</f>
        <v>-5.7476888457778257</v>
      </c>
      <c r="Q3743" s="5">
        <f ca="1">VLOOKUP(CONCATENATE($F3743," ",$G3743),AllocFactorMatrix,(Q$4+1),FALSE)*$E3750</f>
        <v>-2.5972735674379317</v>
      </c>
      <c r="R3743" s="5">
        <f ca="1">VLOOKUP(CONCATENATE($F3743," ",$G3743),AllocFactorMatrix,(R$4+1),FALSE)*$E3750</f>
        <v>-0.11679648907197945</v>
      </c>
      <c r="S3743" s="5">
        <f ca="1">SUBTOTAL(9,O3743:R3743)</f>
        <v>-39.308726974263834</v>
      </c>
      <c r="T3743" s="5">
        <f ca="1">VLOOKUP(CONCATENATE($F3743," ",$G3743),AllocFactorMatrix,(T$4+1),FALSE)*$E3750</f>
        <v>-1.0775636042893384</v>
      </c>
      <c r="U3743" s="5">
        <f ca="1">VLOOKUP(CONCATENATE($F3743," ",$G3743),AllocFactorMatrix,(U$4+1),FALSE)*$E3750</f>
        <v>-17.634144786922239</v>
      </c>
      <c r="V3743" s="5">
        <f ca="1">VLOOKUP(CONCATENATE($F3743," ",$G3743),AllocFactorMatrix,(V$4+1),FALSE)*$E3750</f>
        <v>-93.196950690916196</v>
      </c>
      <c r="W3743" s="5">
        <f ca="1">VLOOKUP(CONCATENATE($F3743," ",$G3743),AllocFactorMatrix,(W$4+1),FALSE)*$E3750</f>
        <v>-16.829824623921432</v>
      </c>
      <c r="X3743" s="5">
        <f ca="1">SUBTOTAL(9,T3743:W3743)</f>
        <v>-128.73848370604921</v>
      </c>
      <c r="Y3743" s="5">
        <f ca="1">VLOOKUP(CONCATENATE($F3743," ",$G3743),AllocFactorMatrix,(Y$4+1),FALSE)*$E3750</f>
        <v>-9.4730549469188912</v>
      </c>
      <c r="Z3743" s="5">
        <f ca="1">VLOOKUP(CONCATENATE($F3743," ",$G3743),AllocFactorMatrix,(Z$4+1),FALSE)*$E3750</f>
        <v>-0.15867004932697942</v>
      </c>
      <c r="AA3743" s="5">
        <f t="shared" ca="1" si="1931"/>
        <v>-9.63172499624587</v>
      </c>
      <c r="AB3743" s="5">
        <f ca="1">VLOOKUP(CONCATENATE($F3743," ",$G3743),AllocFactorMatrix,(AB$4+1),FALSE)*$E3750</f>
        <v>-0.12292695354565943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-0.81885085831582849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-0.14827124564665192</v>
      </c>
      <c r="L3744" s="5">
        <f ca="1">VLOOKUP(CONCATENATE($F3744," ",$G3744),AllocFactorMatrix,(L$4+1),FALSE)*$E3750</f>
        <v>-4.6670523910613384E-3</v>
      </c>
      <c r="M3744" s="5">
        <f ca="1">VLOOKUP(CONCATENATE($F3744," ",$G3744),AllocFactorMatrix,(M$4+1),FALSE)*$E3750</f>
        <v>-4.376612394482988E-4</v>
      </c>
      <c r="N3744" s="5">
        <f t="shared" ca="1" si="1930"/>
        <v>-0.15337595927716155</v>
      </c>
      <c r="O3744" s="5">
        <f ca="1">VLOOKUP(CONCATENATE($F3744," ",$G3744),AllocFactorMatrix,(O$4+1),FALSE)*$E3750</f>
        <v>-0.11270921187955821</v>
      </c>
      <c r="P3744" s="5">
        <f ca="1">VLOOKUP(CONCATENATE($F3744," ",$G3744),AllocFactorMatrix,(P$4+1),FALSE)*$E3750</f>
        <v>-2.1001009837497666E-2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-4.267531318762419E-4</v>
      </c>
      <c r="S3744" s="5">
        <f t="shared" ref="S3744:S3750" ca="1" si="1955">SUBTOTAL(9,O3744:R3744)</f>
        <v>-0.14362694015568406</v>
      </c>
      <c r="T3744" s="5">
        <f ca="1">VLOOKUP(CONCATENATE($F3744," ",$G3744),AllocFactorMatrix,(T$4+1),FALSE)*$E3750</f>
        <v>-3.9372214574269222E-3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-0.34052471015762631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-0.470387008642844</v>
      </c>
      <c r="Y3744" s="5">
        <f ca="1">VLOOKUP(CONCATENATE($F3744," ",$G3744),AllocFactorMatrix,(Y$4+1),FALSE)*$E3750</f>
        <v>-3.4612820121176342E-2</v>
      </c>
      <c r="Z3744" s="5">
        <f ca="1">VLOOKUP(CONCATENATE($F3744," ",$G3744),AllocFactorMatrix,(Z$4+1),FALSE)*$E3750</f>
        <v>-5.7975150643026652E-4</v>
      </c>
      <c r="AA3744" s="5">
        <f t="shared" ca="1" si="1931"/>
        <v>-3.5192571627606611E-2</v>
      </c>
      <c r="AB3744" s="5">
        <f ca="1">VLOOKUP(CONCATENATE($F3744," ",$G3744),AllocFactorMatrix,(AB$4+1),FALSE)*$E3750</f>
        <v>-4.4915273425116125E-4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-0.36565051481703836</v>
      </c>
      <c r="I3745" s="5">
        <f ca="1">VLOOKUP(CONCATENATE($F3745," ",$G3745),AllocFactorMatrix,(I$4+1),FALSE)*$E3750</f>
        <v>-0.17802332727557599</v>
      </c>
      <c r="J3745" s="5">
        <f ca="1">VLOOKUP(CONCATENATE($F3745," ",$G3745),AllocFactorMatrix,(J$4+1),FALSE)*$E3750</f>
        <v>-8.5916386564802005E-3</v>
      </c>
      <c r="K3745" s="5">
        <f ca="1">VLOOKUP(CONCATENATE($F3745," ",$G3745),AllocFactorMatrix,(K$4+1),FALSE)*$E3750</f>
        <v>-3.1255961340810455E-2</v>
      </c>
      <c r="L3745" s="5">
        <f ca="1">VLOOKUP(CONCATENATE($F3745," ",$G3745),AllocFactorMatrix,(L$4+1),FALSE)*$E3750</f>
        <v>-9.654672377709245E-4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-3.2341672417007826E-2</v>
      </c>
      <c r="O3745" s="5">
        <f ca="1">VLOOKUP(CONCATENATE($F3745," ",$G3745),AllocFactorMatrix,(O$4+1),FALSE)*$E3750</f>
        <v>-2.3614367317877503E-2</v>
      </c>
      <c r="P3745" s="5">
        <f ca="1">VLOOKUP(CONCATENATE($F3745," ",$G3745),AllocFactorMatrix,(P$4+1),FALSE)*$E3750</f>
        <v>-4.3898833416368792E-3</v>
      </c>
      <c r="Q3745" s="5">
        <f ca="1">VLOOKUP(CONCATENATE($F3745," ",$G3745),AllocFactorMatrix,(Q$4+1),FALSE)*$E3750</f>
        <v>-2.6120328954273358E-3</v>
      </c>
      <c r="R3745" s="5">
        <f ca="1">VLOOKUP(CONCATENATE($F3745," ",$G3745),AllocFactorMatrix,(R$4+1),FALSE)*$E3750</f>
        <v>0</v>
      </c>
      <c r="S3745" s="5">
        <f t="shared" ca="1" si="1955"/>
        <v>-3.0616283554941719E-2</v>
      </c>
      <c r="T3745" s="5">
        <f ca="1">VLOOKUP(CONCATENATE($F3745," ",$G3745),AllocFactorMatrix,(T$4+1),FALSE)*$E3750</f>
        <v>-8.2457315961934779E-4</v>
      </c>
      <c r="U3745" s="5">
        <f ca="1">VLOOKUP(CONCATENATE($F3745," ",$G3745),AllocFactorMatrix,(U$4+1),FALSE)*$E3750</f>
        <v>-1.3498733408611496E-2</v>
      </c>
      <c r="V3745" s="5">
        <f ca="1">VLOOKUP(CONCATENATE($F3745," ",$G3745),AllocFactorMatrix,(V$4+1),FALSE)*$E3750</f>
        <v>-9.4041397998848877E-2</v>
      </c>
      <c r="W3745" s="5">
        <f ca="1">VLOOKUP(CONCATENATE($F3745," ",$G3745),AllocFactorMatrix,(W$4+1),FALSE)*$E3750</f>
        <v>0</v>
      </c>
      <c r="X3745" s="5">
        <f t="shared" ca="1" si="1956"/>
        <v>-0.10836470456707972</v>
      </c>
      <c r="Y3745" s="5">
        <f ca="1">VLOOKUP(CONCATENATE($F3745," ",$G3745),AllocFactorMatrix,(Y$4+1),FALSE)*$E3750</f>
        <v>-7.1072327195202947E-3</v>
      </c>
      <c r="Z3745" s="5">
        <f ca="1">VLOOKUP(CONCATENATE($F3745," ",$G3745),AllocFactorMatrix,(Z$4+1),FALSE)*$E3750</f>
        <v>-1.1847776252401654E-4</v>
      </c>
      <c r="AA3745" s="5">
        <f t="shared" ca="1" si="1931"/>
        <v>-7.2257104820443114E-3</v>
      </c>
      <c r="AB3745" s="5">
        <f ca="1">VLOOKUP(CONCATENATE($F3745," ",$G3745),AllocFactorMatrix,(AB$4+1),FALSE)*$E3750</f>
        <v>-9.4907412922389198E-5</v>
      </c>
      <c r="AC3745" s="5">
        <f ca="1">VLOOKUP(CONCATENATE($F3745," ",$G3745),AllocFactorMatrix,(AC$4+1),FALSE)*$E3750</f>
        <v>-3.2270549311659661E-4</v>
      </c>
      <c r="AD3745" s="5">
        <f ca="1">VLOOKUP(CONCATENATE($F3745," ",$G3745),AllocFactorMatrix,(AD$4+1),FALSE)*$E3750</f>
        <v>-6.9564957869654119E-5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-234.27172842104144</v>
      </c>
      <c r="I3746" s="5">
        <f ca="1">VLOOKUP(CONCATENATE($F3746," ",$G3746),AllocFactorMatrix,(I$4+1),FALSE)*$E3750</f>
        <v>-156.57378791654742</v>
      </c>
      <c r="J3746" s="5">
        <f ca="1">VLOOKUP(CONCATENATE($F3746," ",$G3746),AllocFactorMatrix,(J$4+1),FALSE)*$E3750</f>
        <v>-7.3804796207290773</v>
      </c>
      <c r="K3746" s="5">
        <f ca="1">VLOOKUP(CONCATENATE($F3746," ",$G3746),AllocFactorMatrix,(K$4+1),FALSE)*$E3750</f>
        <v>-26.798974467710256</v>
      </c>
      <c r="L3746" s="5">
        <f ca="1">VLOOKUP(CONCATENATE($F3746," ",$G3746),AllocFactorMatrix,(L$4+1),FALSE)*$E3750</f>
        <v>-0.82822775773510127</v>
      </c>
      <c r="M3746" s="5">
        <f ca="1">VLOOKUP(CONCATENATE($F3746," ",$G3746),AllocFactorMatrix,(M$4+1),FALSE)*$E3750</f>
        <v>0</v>
      </c>
      <c r="N3746" s="5">
        <f t="shared" ca="1" si="1930"/>
        <v>-27.627202225445355</v>
      </c>
      <c r="O3746" s="5">
        <f ca="1">VLOOKUP(CONCATENATE($F3746," ",$G3746),AllocFactorMatrix,(O$4+1),FALSE)*$E3750</f>
        <v>-20.094546790554585</v>
      </c>
      <c r="P3746" s="5">
        <f ca="1">VLOOKUP(CONCATENATE($F3746," ",$G3746),AllocFactorMatrix,(P$4+1),FALSE)*$E3750</f>
        <v>-3.7426106919835718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-23.837157482538156</v>
      </c>
      <c r="T3746" s="5">
        <f ca="1">VLOOKUP(CONCATENATE($F3746," ",$G3746),AllocFactorMatrix,(T$4+1),FALSE)*$E3750</f>
        <v>-0.7163582097554142</v>
      </c>
      <c r="U3746" s="5">
        <f ca="1">VLOOKUP(CONCATENATE($F3746," ",$G3746),AllocFactorMatrix,(U$4+1),FALSE)*$E3750</f>
        <v>-11.553236914972354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-12.269595124727768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-0.10109500068074581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-8.1903889808427999E-2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-6.0486498344510115E-2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-96.686823768396252</v>
      </c>
      <c r="I3747" s="5">
        <f ca="1">VLOOKUP(CONCATENATE($F3747," ",$G3747),AllocFactorMatrix,(I$4+1),FALSE)*$E3750</f>
        <v>-72.29287848259041</v>
      </c>
      <c r="J3747" s="5">
        <f ca="1">VLOOKUP(CONCATENATE($F3747," ",$G3747),AllocFactorMatrix,(J$4+1),FALSE)*$E3750</f>
        <v>-3.4852627120634323</v>
      </c>
      <c r="K3747" s="5">
        <f ca="1">VLOOKUP(CONCATENATE($F3747," ",$G3747),AllocFactorMatrix,(K$4+1),FALSE)*$E3750</f>
        <v>-10.516490041714109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-10.516490041714109</v>
      </c>
      <c r="O3747" s="5">
        <f ca="1">VLOOKUP(CONCATENATE($F3747," ",$G3747),AllocFactorMatrix,(O$4+1),FALSE)*$E3750</f>
        <v>-6.7011483872627862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-6.7011483872627862</v>
      </c>
      <c r="T3747" s="5">
        <f ca="1">VLOOKUP(CONCATENATE($F3747," ",$G3747),AllocFactorMatrix,(T$4+1),FALSE)*$E3750</f>
        <v>-0.18118499427747436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-0.18118499427747436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-2.5648692474851173E-2</v>
      </c>
      <c r="AC3747" s="5">
        <f ca="1">VLOOKUP(CONCATENATE($F3747," ",$G3747),AllocFactorMatrix,(AC$4+1),FALSE)*$E3750</f>
        <v>-0.87087175833840857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-119.77173897732864</v>
      </c>
      <c r="I3748" s="5">
        <f ca="1">VLOOKUP(CONCATENATE($F3748," ",$G3748),AllocFactorMatrix,(I$4+1),FALSE)*$E3750</f>
        <v>-44.941600930070528</v>
      </c>
      <c r="J3748" s="5">
        <f ca="1">VLOOKUP(CONCATENATE($F3748," ",$G3748),AllocFactorMatrix,(J$4+1),FALSE)*$E3750</f>
        <v>-2.9125061436686286</v>
      </c>
      <c r="K3748" s="5">
        <f ca="1">VLOOKUP(CONCATENATE($F3748," ",$G3748),AllocFactorMatrix,(K$4+1),FALSE)*$E3750</f>
        <v>-9.7717738385406623</v>
      </c>
      <c r="L3748" s="5">
        <f ca="1">VLOOKUP(CONCATENATE($F3748," ",$G3748),AllocFactorMatrix,(L$4+1),FALSE)*$E3750</f>
        <v>-0.31056915679624791</v>
      </c>
      <c r="M3748" s="5">
        <f ca="1">VLOOKUP(CONCATENATE($F3748," ",$G3748),AllocFactorMatrix,(M$4+1),FALSE)*$E3750</f>
        <v>-2.8630845637961581E-2</v>
      </c>
      <c r="N3748" s="5">
        <f t="shared" ca="1" si="1930"/>
        <v>-10.110973840974872</v>
      </c>
      <c r="O3748" s="5">
        <f ca="1">VLOOKUP(CONCATENATE($F3748," ",$G3748),AllocFactorMatrix,(O$4+1),FALSE)*$E3750</f>
        <v>-8.9090625566869939</v>
      </c>
      <c r="P3748" s="5">
        <f ca="1">VLOOKUP(CONCATENATE($F3748," ",$G3748),AllocFactorMatrix,(P$4+1),FALSE)*$E3750</f>
        <v>-1.651568772805273</v>
      </c>
      <c r="Q3748" s="5">
        <f ca="1">VLOOKUP(CONCATENATE($F3748," ",$G3748),AllocFactorMatrix,(Q$4+1),FALSE)*$E3750</f>
        <v>-0.75043057692917225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-11.345832460475483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-5.9946860637025638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-6.4573003185622797</v>
      </c>
      <c r="X3748" s="5">
        <f t="shared" ca="1" si="1956"/>
        <v>-46.828737144826583</v>
      </c>
      <c r="Y3748" s="5">
        <f ca="1">VLOOKUP(CONCATENATE($F3748," ",$G3748),AllocFactorMatrix,(Y$4+1),FALSE)*$E3750</f>
        <v>-2.4137335966626963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-2.4530253317521402</v>
      </c>
      <c r="AB3748" s="5">
        <f ca="1">VLOOKUP(CONCATENATE($F3748," ",$G3748),AllocFactorMatrix,(AB$4+1),FALSE)*$E3750</f>
        <v>-4.3826769849964843E-2</v>
      </c>
      <c r="AC3748" s="5">
        <f ca="1">VLOOKUP(CONCATENATE($F3748," ",$G3748),AllocFactorMatrix,(AC$4+1),FALSE)*$E3750</f>
        <v>-0.94769521039937488</v>
      </c>
      <c r="AD3748" s="5">
        <f ca="1">VLOOKUP(CONCATENATE($F3748," ",$G3748),AllocFactorMatrix,(AD$4+1),FALSE)*$E3750</f>
        <v>-0.18754114531104063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-90.276193785465836</v>
      </c>
      <c r="I3749" s="5">
        <f ca="1">VLOOKUP(CONCATENATE($F3749," ",$G3749),AllocFactorMatrix,(I$4+1),FALSE)*$E3750</f>
        <v>-64.502430043464656</v>
      </c>
      <c r="J3749" s="5">
        <f ca="1">VLOOKUP(CONCATENATE($F3749," ",$G3749),AllocFactorMatrix,(J$4+1),FALSE)*$E3750</f>
        <v>-11.038489726894126</v>
      </c>
      <c r="K3749" s="5">
        <f ca="1">VLOOKUP(CONCATENATE($F3749," ",$G3749),AllocFactorMatrix,(K$4+1),FALSE)*$E3750</f>
        <v>-3.1784901037414932</v>
      </c>
      <c r="L3749" s="5">
        <f ca="1">VLOOKUP(CONCATENATE($F3749," ",$G3749),AllocFactorMatrix,(L$4+1),FALSE)*$E3750</f>
        <v>-0.53132567794982688</v>
      </c>
      <c r="M3749" s="5">
        <f ca="1">VLOOKUP(CONCATENATE($F3749," ",$G3749),AllocFactorMatrix,(M$4+1),FALSE)*$E3750</f>
        <v>-8.3946909154517968E-2</v>
      </c>
      <c r="N3749" s="5">
        <f t="shared" ca="1" si="1930"/>
        <v>-3.7937626908458379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-0.15232802360647482</v>
      </c>
      <c r="Q3749" s="5">
        <f ca="1">VLOOKUP(CONCATENATE($F3749," ",$G3749),AllocFactorMatrix,(Q$4+1),FALSE)*$E3750</f>
        <v>-0.29135596739537106</v>
      </c>
      <c r="R3749" s="5">
        <f ca="1">VLOOKUP(CONCATENATE($F3749," ",$G3749),AllocFactorMatrix,(R$4+1),FALSE)*$E3750</f>
        <v>-5.0851717431902844E-2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-9.0685589085992627E-2</v>
      </c>
      <c r="V3749" s="5">
        <f ca="1">VLOOKUP(CONCATENATE($F3749," ",$G3749),AllocFactorMatrix,(V$4+1),FALSE)*$E3750</f>
        <v>-0.42869491023214112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-0.59981144321434621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-2.5718551410060645E-3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-4.6257663882316932E-3</v>
      </c>
      <c r="AC3749" s="5">
        <f ca="1">VLOOKUP(CONCATENATE($F3749," ",$G3749),AllocFactorMatrix,(AC$4+1),FALSE)*$E3750</f>
        <v>-7.1192031587976405</v>
      </c>
      <c r="AD3749" s="5">
        <f ca="1">VLOOKUP(CONCATENATE($F3749," ",$G3749),AllocFactorMatrix,(AD$4+1),FALSE)*$E3750</f>
        <v>-1.9653132837852065</v>
      </c>
    </row>
    <row r="3750" spans="4:30" collapsed="1">
      <c r="D3750" s="7" t="s">
        <v>300</v>
      </c>
      <c r="E3750" s="96">
        <v>-998</v>
      </c>
      <c r="F3750" s="10" t="s">
        <v>70</v>
      </c>
      <c r="G3750" s="55" t="str">
        <f>$G$15</f>
        <v>TOTAL</v>
      </c>
      <c r="H3750" s="4">
        <f t="shared" ca="1" si="1929"/>
        <v>-998</v>
      </c>
      <c r="I3750" s="5">
        <f ca="1">VLOOKUP(CONCATENATE($F3750," ",$G3750),AllocFactorMatrix,(I$4+1),FALSE)*$E3750</f>
        <v>-563.41583973753779</v>
      </c>
      <c r="J3750" s="5">
        <f ca="1">VLOOKUP(CONCATENATE($F3750," ",$G3750),AllocFactorMatrix,(J$4+1),FALSE)*$E3750</f>
        <v>-35.944281051015203</v>
      </c>
      <c r="K3750" s="5">
        <f ca="1">VLOOKUP(CONCATENATE($F3750," ",$G3750),AllocFactorMatrix,(K$4+1),FALSE)*$E3750</f>
        <v>-91.025065455801808</v>
      </c>
      <c r="L3750" s="5">
        <f ca="1">VLOOKUP(CONCATENATE($F3750," ",$G3750),AllocFactorMatrix,(L$4+1),FALSE)*$E3750</f>
        <v>-2.9530634500580208</v>
      </c>
      <c r="M3750" s="5">
        <f ca="1">VLOOKUP(CONCATENATE($F3750," ",$G3750),AllocFactorMatrix,(M$4+1),FALSE)*$E3750</f>
        <v>-0.23291754863051969</v>
      </c>
      <c r="N3750" s="5">
        <f t="shared" ca="1" si="1930"/>
        <v>-94.211046454490358</v>
      </c>
      <c r="O3750" s="5">
        <f ca="1">VLOOKUP(CONCATENATE($F3750," ",$G3750),AllocFactorMatrix,(O$4+1),FALSE)*$E3750</f>
        <v>-67.281163066433322</v>
      </c>
      <c r="P3750" s="5">
        <f ca="1">VLOOKUP(CONCATENATE($F3750," ",$G3750),AllocFactorMatrix,(P$4+1),FALSE)*$E3750</f>
        <v>-11.319587227352278</v>
      </c>
      <c r="Q3750" s="5">
        <f ca="1">VLOOKUP(CONCATENATE($F3750," ",$G3750),AllocFactorMatrix,(Q$4+1),FALSE)*$E3750</f>
        <v>-3.6511621099646541</v>
      </c>
      <c r="R3750" s="5">
        <f ca="1">VLOOKUP(CONCATENATE($F3750," ",$G3750),AllocFactorMatrix,(R$4+1),FALSE)*$E3750</f>
        <v>-0.20284551368980144</v>
      </c>
      <c r="S3750" s="5">
        <f t="shared" ca="1" si="1955"/>
        <v>-82.454757917440048</v>
      </c>
      <c r="T3750" s="5">
        <f ca="1">VLOOKUP(CONCATENATE($F3750," ",$G3750),AllocFactorMatrix,(T$4+1),FALSE)*$E3750</f>
        <v>-2.3254057212562724</v>
      </c>
      <c r="U3750" s="5">
        <f ca="1">VLOOKUP(CONCATENATE($F3750," ",$G3750),AllocFactorMatrix,(U$4+1),FALSE)*$E3750</f>
        <v>-35.350684046411509</v>
      </c>
      <c r="V3750" s="5">
        <f ca="1">VLOOKUP(CONCATENATE($F3750," ",$G3750),AllocFactorMatrix,(V$4+1),FALSE)*$E3750</f>
        <v>-128.09555031205457</v>
      </c>
      <c r="W3750" s="5">
        <f ca="1">VLOOKUP(CONCATENATE($F3750," ",$G3750),AllocFactorMatrix,(W$4+1),FALSE)*$E3750</f>
        <v>-23.424924046582976</v>
      </c>
      <c r="X3750" s="5">
        <f t="shared" ca="1" si="1956"/>
        <v>-189.19656412630533</v>
      </c>
      <c r="Y3750" s="5">
        <f ca="1">VLOOKUP(CONCATENATE($F3750," ",$G3750),AllocFactorMatrix,(Y$4+1),FALSE)*$E3750</f>
        <v>-20.62195333693651</v>
      </c>
      <c r="Z3750" s="5">
        <f ca="1">VLOOKUP(CONCATENATE($F3750," ",$G3750),AllocFactorMatrix,(Z$4+1),FALSE)*$E3750</f>
        <v>-0.30232686950712967</v>
      </c>
      <c r="AA3750" s="5">
        <f t="shared" ca="1" si="1931"/>
        <v>-20.92428020644364</v>
      </c>
      <c r="AB3750" s="5">
        <f ca="1">VLOOKUP(CONCATENATE($F3750," ",$G3750),AllocFactorMatrix,(AB$4+1),FALSE)*$E3750</f>
        <v>-0.27947613221430867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-2.3550701939135741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-10336.560944128147</v>
      </c>
      <c r="I3751" s="5">
        <f ca="1">VLOOKUP(CONCATENATE($F3751," ",$G3751),AllocFactorMatrix,(I$4+1),FALSE)*$E3758</f>
        <v>-5091.6141008986442</v>
      </c>
      <c r="J3751" s="5">
        <f ca="1">VLOOKUP(CONCATENATE($F3751," ",$G3751),AllocFactorMatrix,(J$4+1),FALSE)*$E3758</f>
        <v>-251.6966784850205</v>
      </c>
      <c r="K3751" s="5">
        <f ca="1">VLOOKUP(CONCATENATE($F3751," ",$G3751),AllocFactorMatrix,(K$4+1),FALSE)*$E3758</f>
        <v>-921.95050835633526</v>
      </c>
      <c r="L3751" s="5">
        <f ca="1">VLOOKUP(CONCATENATE($F3751," ",$G3751),AllocFactorMatrix,(L$4+1),FALSE)*$E3758</f>
        <v>-29.019728712057333</v>
      </c>
      <c r="M3751" s="5">
        <f ca="1">VLOOKUP(CONCATENATE($F3751," ",$G3751),AllocFactorMatrix,(M$4+1),FALSE)*$E3758</f>
        <v>-2.7213773003486876</v>
      </c>
      <c r="N3751" s="5">
        <f t="shared" ref="N3751:N3758" ca="1" si="1958">SUBTOTAL(9,K3751:M3751)</f>
        <v>-953.69161436874128</v>
      </c>
      <c r="O3751" s="5">
        <f ca="1">VLOOKUP(CONCATENATE($F3751," ",$G3751),AllocFactorMatrix,(O$4+1),FALSE)*$E3758</f>
        <v>-700.82580567533671</v>
      </c>
      <c r="P3751" s="5">
        <f ca="1">VLOOKUP(CONCATENATE($F3751," ",$G3751),AllocFactorMatrix,(P$4+1),FALSE)*$E3758</f>
        <v>-130.58426542000643</v>
      </c>
      <c r="Q3751" s="5">
        <f ca="1">VLOOKUP(CONCATENATE($F3751," ",$G3751),AllocFactorMatrix,(Q$4+1),FALSE)*$E3758</f>
        <v>-59.008598064216095</v>
      </c>
      <c r="R3751" s="5">
        <f ca="1">VLOOKUP(CONCATENATE($F3751," ",$G3751),AllocFactorMatrix,(R$4+1),FALSE)*$E3758</f>
        <v>-2.6535506946072767</v>
      </c>
      <c r="S3751" s="5">
        <f ca="1">SUBTOTAL(9,O3751:R3751)</f>
        <v>-893.07221985416652</v>
      </c>
      <c r="T3751" s="5">
        <f ca="1">VLOOKUP(CONCATENATE($F3751," ",$G3751),AllocFactorMatrix,(T$4+1),FALSE)*$E3758</f>
        <v>-24.481640444545548</v>
      </c>
      <c r="U3751" s="5">
        <f ca="1">VLOOKUP(CONCATENATE($F3751," ",$G3751),AllocFactorMatrix,(U$4+1),FALSE)*$E3758</f>
        <v>-400.63787464797076</v>
      </c>
      <c r="V3751" s="5">
        <f ca="1">VLOOKUP(CONCATENATE($F3751," ",$G3751),AllocFactorMatrix,(V$4+1),FALSE)*$E3758</f>
        <v>-2117.3824248154647</v>
      </c>
      <c r="W3751" s="5">
        <f ca="1">VLOOKUP(CONCATENATE($F3751," ",$G3751),AllocFactorMatrix,(W$4+1),FALSE)*$E3758</f>
        <v>-382.36417186652761</v>
      </c>
      <c r="X3751" s="5">
        <f ca="1">SUBTOTAL(9,T3751:W3751)</f>
        <v>-2924.8661117745087</v>
      </c>
      <c r="Y3751" s="5">
        <f ca="1">VLOOKUP(CONCATENATE($F3751," ",$G3751),AllocFactorMatrix,(Y$4+1),FALSE)*$E3758</f>
        <v>-215.2224928521432</v>
      </c>
      <c r="Z3751" s="5">
        <f ca="1">VLOOKUP(CONCATENATE($F3751," ",$G3751),AllocFactorMatrix,(Z$4+1),FALSE)*$E3758</f>
        <v>-3.6048944874147613</v>
      </c>
      <c r="AA3751" s="5">
        <f t="shared" ref="AA3751:AA3758" ca="1" si="1959">SUBTOTAL(9,Y3751:Z3751)</f>
        <v>-218.82738733955796</v>
      </c>
      <c r="AB3751" s="5">
        <f ca="1">VLOOKUP(CONCATENATE($F3751," ",$G3751),AllocFactorMatrix,(AB$4+1),FALSE)*$E3758</f>
        <v>-2.7928314075093006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-37.767914008252568</v>
      </c>
      <c r="I3752" s="5">
        <f ca="1">VLOOKUP(CONCATENATE($F3752," ",$G3752),AllocFactorMatrix,(I$4+1),FALSE)*$E3758</f>
        <v>-18.603832025504104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-3.3686395027977811</v>
      </c>
      <c r="L3752" s="5">
        <f ca="1">VLOOKUP(CONCATENATE($F3752," ",$G3752),AllocFactorMatrix,(L$4+1),FALSE)*$E3758</f>
        <v>-0.10603281153800079</v>
      </c>
      <c r="M3752" s="5">
        <f ca="1">VLOOKUP(CONCATENATE($F3752," ",$G3752),AllocFactorMatrix,(M$4+1),FALSE)*$E3758</f>
        <v>-9.9434177788083437E-3</v>
      </c>
      <c r="N3752" s="5">
        <f t="shared" ca="1" si="1958"/>
        <v>-3.4846157321145901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-0.47713115937417039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-8.9451462250198427E-2</v>
      </c>
      <c r="U3752" s="5">
        <f ca="1">VLOOKUP(CONCATENATE($F3752," ",$G3752),AllocFactorMatrix,(U$4+1),FALSE)*$E3758</f>
        <v>-1.4638579388195054</v>
      </c>
      <c r="V3752" s="5">
        <f ca="1">VLOOKUP(CONCATENATE($F3752," ",$G3752),AllocFactorMatrix,(V$4+1),FALSE)*$E3758</f>
        <v>-7.736530338791602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-0.78638385112981202</v>
      </c>
      <c r="Z3752" s="5">
        <f ca="1">VLOOKUP(CONCATENATE($F3752," ",$G3752),AllocFactorMatrix,(Z$4+1),FALSE)*$E3758</f>
        <v>-1.3171628914629122E-2</v>
      </c>
      <c r="AA3752" s="5">
        <f t="shared" ca="1" si="1959"/>
        <v>-0.7995554800444411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-0.19519720931566339</v>
      </c>
      <c r="K3753" s="5">
        <f ca="1">VLOOKUP(CONCATENATE($F3753," ",$G3753),AllocFactorMatrix,(K$4+1),FALSE)*$E3758</f>
        <v>-0.71011790324803226</v>
      </c>
      <c r="L3753" s="5">
        <f ca="1">VLOOKUP(CONCATENATE($F3753," ",$G3753),AllocFactorMatrix,(L$4+1),FALSE)*$E3758</f>
        <v>-2.1934873897011965E-2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-0.7347846496826006</v>
      </c>
      <c r="O3753" s="5">
        <f ca="1">VLOOKUP(CONCATENATE($F3753," ",$G3753),AllocFactorMatrix,(O$4+1),FALSE)*$E3758</f>
        <v>-0.5365051749153853</v>
      </c>
      <c r="P3753" s="5">
        <f ca="1">VLOOKUP(CONCATENATE($F3753," ",$G3753),AllocFactorMatrix,(P$4+1),FALSE)*$E3758</f>
        <v>-9.973568626079618E-2</v>
      </c>
      <c r="Q3753" s="5">
        <f ca="1">VLOOKUP(CONCATENATE($F3753," ",$G3753),AllocFactorMatrix,(Q$4+1),FALSE)*$E3758</f>
        <v>-5.9343921714348109E-2</v>
      </c>
      <c r="R3753" s="5">
        <f ca="1">VLOOKUP(CONCATENATE($F3753," ",$G3753),AllocFactorMatrix,(R$4+1),FALSE)*$E3758</f>
        <v>0</v>
      </c>
      <c r="S3753" s="5">
        <f t="shared" ca="1" si="1960"/>
        <v>-0.69558478289052961</v>
      </c>
      <c r="T3753" s="5">
        <f ca="1">VLOOKUP(CONCATENATE($F3753," ",$G3753),AllocFactorMatrix,(T$4+1),FALSE)*$E3758</f>
        <v>-1.8733839500209511E-2</v>
      </c>
      <c r="U3753" s="5">
        <f ca="1">VLOOKUP(CONCATENATE($F3753," ",$G3753),AllocFactorMatrix,(U$4+1),FALSE)*$E3758</f>
        <v>-0.30668364860406516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-0.16147233936112543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-0.16416408764516305</v>
      </c>
      <c r="AB3753" s="5">
        <f ca="1">VLOOKUP(CONCATENATE($F3753," ",$G3753),AllocFactorMatrix,(AB$4+1),FALSE)*$E3758</f>
        <v>-2.156243166936125E-3</v>
      </c>
      <c r="AC3753" s="5">
        <f ca="1">VLOOKUP(CONCATENATE($F3753," ",$G3753),AllocFactorMatrix,(AC$4+1),FALSE)*$E3758</f>
        <v>-7.3316877263784677E-3</v>
      </c>
      <c r="AD3753" s="5">
        <f ca="1">VLOOKUP(CONCATENATE($F3753," ",$G3753),AllocFactorMatrix,(AD$4+1),FALSE)*$E3758</f>
        <v>-1.5804768083532439E-3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-3557.2686044286534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-608.85766240567375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-627.67453232439686</v>
      </c>
      <c r="O3754" s="5">
        <f ca="1">VLOOKUP(CONCATENATE($F3754," ",$G3754),AllocFactorMatrix,(O$4+1),FALSE)*$E3758</f>
        <v>-456.53682758420302</v>
      </c>
      <c r="P3754" s="5">
        <f ca="1">VLOOKUP(CONCATENATE($F3754," ",$G3754),AllocFactorMatrix,(P$4+1),FALSE)*$E3758</f>
        <v>-85.030014859755013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-541.56684244395808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-262.48305992994307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-2.2968216888128565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-1.8608104183530023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-1.3742193020675575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-2196.6703828903974</v>
      </c>
      <c r="I3755" s="5">
        <f ca="1">VLOOKUP(CONCATENATE($F3755," ",$G3755),AllocFactorMatrix,(I$4+1),FALSE)*$E3758</f>
        <v>-1642.4536339822193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-238.92875271124822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-238.92875271124822</v>
      </c>
      <c r="O3755" s="5">
        <f ca="1">VLOOKUP(CONCATENATE($F3755," ",$G3755),AllocFactorMatrix,(O$4+1),FALSE)*$E3758</f>
        <v>-152.2463311951868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-152.2463311951868</v>
      </c>
      <c r="T3755" s="5">
        <f ca="1">VLOOKUP(CONCATENATE($F3755," ",$G3755),AllocFactorMatrix,(T$4+1),FALSE)*$E3758</f>
        <v>-4.1164214030535611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-4.1164214030535611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-0.58272390097672899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-1021.0479553992176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-222.00921845197493</v>
      </c>
      <c r="L3756" s="5">
        <f ca="1">VLOOKUP(CONCATENATE($F3756," ",$G3756),AllocFactorMatrix,(L$4+1),FALSE)*$E3758</f>
        <v>-7.0559569751484217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-229.7156521746135</v>
      </c>
      <c r="O3756" s="5">
        <f ca="1">VLOOKUP(CONCATENATE($F3756," ",$G3756),AllocFactorMatrix,(O$4+1),FALSE)*$E3758</f>
        <v>-202.40890221475041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-17.049361624541135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-257.77094710302714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-136.19590361562319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-54.838672916563098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-55.731359090328681</v>
      </c>
      <c r="AB3756" s="5">
        <f ca="1">VLOOKUP(CONCATENATE($F3756," ",$G3756),AllocFactorMatrix,(AB$4+1),FALSE)*$E3758</f>
        <v>-0.99571961881573434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-4.2608295879584519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-2051.0244668253031</v>
      </c>
      <c r="I3757" s="5">
        <f ca="1">VLOOKUP(CONCATENATE($F3757," ",$G3757),AllocFactorMatrix,(I$4+1),FALSE)*$E3758</f>
        <v>-1465.459016839196</v>
      </c>
      <c r="J3757" s="5">
        <f ca="1">VLOOKUP(CONCATENATE($F3757," ",$G3757),AllocFactorMatrix,(J$4+1),FALSE)*$E3758</f>
        <v>-250.78829265290321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-12.071421264363101</v>
      </c>
      <c r="M3757" s="5">
        <f ca="1">VLOOKUP(CONCATENATE($F3757," ",$G3757),AllocFactorMatrix,(M$4+1),FALSE)*$E3758</f>
        <v>-1.9072266715125654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-3.4608072216966033</v>
      </c>
      <c r="Q3757" s="5">
        <f ca="1">VLOOKUP(CONCATENATE($F3757," ",$G3757),AllocFactorMatrix,(Q$4+1),FALSE)*$E3758</f>
        <v>-6.6194440929084601</v>
      </c>
      <c r="R3757" s="5">
        <f ca="1">VLOOKUP(CONCATENATE($F3757," ",$G3757),AllocFactorMatrix,(R$4+1),FALSE)*$E3758</f>
        <v>-1.1553224860230111</v>
      </c>
      <c r="S3757" s="5">
        <f t="shared" ca="1" si="1960"/>
        <v>-24.710783818111594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-2.0603256983324618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-1.7336291711026528</v>
      </c>
      <c r="X3757" s="5">
        <f t="shared" ca="1" si="1961"/>
        <v>-13.627379422286658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-5.8431105678528564E-2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-0.10509481672020582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-44.65081502659897</v>
      </c>
    </row>
    <row r="3758" spans="4:30" collapsed="1">
      <c r="D3758" s="7" t="s">
        <v>272</v>
      </c>
      <c r="E3758" s="96">
        <v>-22674</v>
      </c>
      <c r="F3758" s="10" t="s">
        <v>70</v>
      </c>
      <c r="G3758" s="55" t="str">
        <f>$G$15</f>
        <v>TOTAL</v>
      </c>
      <c r="H3758" s="4">
        <f t="shared" ca="1" si="1957"/>
        <v>-22674</v>
      </c>
      <c r="I3758" s="5">
        <f ca="1">VLOOKUP(CONCATENATE($F3758," ",$G3758),AllocFactorMatrix,(I$4+1),FALSE)*$E3758</f>
        <v>-12800.491733676286</v>
      </c>
      <c r="J3758" s="5">
        <f ca="1">VLOOKUP(CONCATENATE($F3758," ",$G3758),AllocFactorMatrix,(J$4+1),FALSE)*$E3758</f>
        <v>-816.63389634340558</v>
      </c>
      <c r="K3758" s="5">
        <f ca="1">VLOOKUP(CONCATENATE($F3758," ",$G3758),AllocFactorMatrix,(K$4+1),FALSE)*$E3758</f>
        <v>-2068.0384109667839</v>
      </c>
      <c r="L3758" s="5">
        <f ca="1">VLOOKUP(CONCATENATE($F3758," ",$G3758),AllocFactorMatrix,(L$4+1),FALSE)*$E3758</f>
        <v>-67.091944555727011</v>
      </c>
      <c r="M3758" s="5">
        <f ca="1">VLOOKUP(CONCATENATE($F3758," ",$G3758),AllocFactorMatrix,(M$4+1),FALSE)*$E3758</f>
        <v>-5.291756009667739</v>
      </c>
      <c r="N3758" s="5">
        <f t="shared" ca="1" si="1958"/>
        <v>-2140.4221115321784</v>
      </c>
      <c r="O3758" s="5">
        <f ca="1">VLOOKUP(CONCATENATE($F3758," ",$G3758),AllocFactorMatrix,(O$4+1),FALSE)*$E3758</f>
        <v>-1528.5902719121334</v>
      </c>
      <c r="P3758" s="5">
        <f ca="1">VLOOKUP(CONCATENATE($F3758," ",$G3758),AllocFactorMatrix,(P$4+1),FALSE)*$E3758</f>
        <v>-257.17467013325205</v>
      </c>
      <c r="Q3758" s="5">
        <f ca="1">VLOOKUP(CONCATENATE($F3758," ",$G3758),AllocFactorMatrix,(Q$4+1),FALSE)*$E3758</f>
        <v>-82.952354390118799</v>
      </c>
      <c r="R3758" s="5">
        <f ca="1">VLOOKUP(CONCATENATE($F3758," ",$G3758),AllocFactorMatrix,(R$4+1),FALSE)*$E3758</f>
        <v>-4.6085362499023628</v>
      </c>
      <c r="S3758" s="5">
        <f t="shared" ca="1" si="1960"/>
        <v>-1873.3258326854066</v>
      </c>
      <c r="T3758" s="5">
        <f ca="1">VLOOKUP(CONCATENATE($F3758," ",$G3758),AllocFactorMatrix,(T$4+1),FALSE)*$E3758</f>
        <v>-52.83191315006485</v>
      </c>
      <c r="U3758" s="5">
        <f ca="1">VLOOKUP(CONCATENATE($F3758," ",$G3758),AllocFactorMatrix,(U$4+1),FALSE)*$E3758</f>
        <v>-803.14770547929311</v>
      </c>
      <c r="V3758" s="5">
        <f ca="1">VLOOKUP(CONCATENATE($F3758," ",$G3758),AllocFactorMatrix,(V$4+1),FALSE)*$E3758</f>
        <v>-2910.2590258271794</v>
      </c>
      <c r="W3758" s="5">
        <f ca="1">VLOOKUP(CONCATENATE($F3758," ",$G3758),AllocFactorMatrix,(W$4+1),FALSE)*$E3758</f>
        <v>-532.2011300924072</v>
      </c>
      <c r="X3758" s="5">
        <f t="shared" ca="1" si="1961"/>
        <v>-4298.4397745489441</v>
      </c>
      <c r="Y3758" s="5">
        <f ca="1">VLOOKUP(CONCATENATE($F3758," ",$G3758),AllocFactorMatrix,(Y$4+1),FALSE)*$E3758</f>
        <v>-468.51920837845535</v>
      </c>
      <c r="Z3758" s="5">
        <f ca="1">VLOOKUP(CONCATENATE($F3758," ",$G3758),AllocFactorMatrix,(Z$4+1),FALSE)*$E3758</f>
        <v>-6.8686968328703983</v>
      </c>
      <c r="AA3758" s="5">
        <f t="shared" ca="1" si="1959"/>
        <v>-475.38790521132574</v>
      </c>
      <c r="AB3758" s="5">
        <f ca="1">VLOOKUP(CONCATENATE($F3758," ",$G3758),AllocFactorMatrix,(AB$4+1),FALSE)*$E3758</f>
        <v>-6.3495409036345034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-53.505873323443261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6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-79674.58010616411</v>
      </c>
      <c r="I3767" s="5">
        <f ca="1">VLOOKUP(CONCATENATE($F3767," ",$G3767),AllocFactorMatrix,(I$4+1),FALSE)*$E3774</f>
        <v>-39246.342932092171</v>
      </c>
      <c r="J3767" s="5">
        <f ca="1">VLOOKUP(CONCATENATE($F3767," ",$G3767),AllocFactorMatrix,(J$4+1),FALSE)*$E3774</f>
        <v>-1940.086967106995</v>
      </c>
      <c r="K3767" s="5">
        <f ca="1">VLOOKUP(CONCATENATE($F3767," ",$G3767),AllocFactorMatrix,(K$4+1),FALSE)*$E3774</f>
        <v>-7106.427372605337</v>
      </c>
      <c r="L3767" s="5">
        <f ca="1">VLOOKUP(CONCATENATE($F3767," ",$G3767),AllocFactorMatrix,(L$4+1),FALSE)*$E3774</f>
        <v>-223.68510304594179</v>
      </c>
      <c r="M3767" s="5">
        <f ca="1">VLOOKUP(CONCATENATE($F3767," ",$G3767),AllocFactorMatrix,(M$4+1),FALSE)*$E3774</f>
        <v>-20.976473208809246</v>
      </c>
      <c r="N3767" s="5">
        <f t="shared" ref="N3767:N3774" ca="1" si="1965">SUBTOTAL(9,K3767:M3767)</f>
        <v>-7351.0889488600887</v>
      </c>
      <c r="O3767" s="5">
        <f ca="1">VLOOKUP(CONCATENATE($F3767," ",$G3767),AllocFactorMatrix,(O$4+1),FALSE)*$E3774</f>
        <v>-5401.990284444295</v>
      </c>
      <c r="P3767" s="5">
        <f ca="1">VLOOKUP(CONCATENATE($F3767," ",$G3767),AllocFactorMatrix,(P$4+1),FALSE)*$E3774</f>
        <v>-1006.5481712968758</v>
      </c>
      <c r="Q3767" s="5">
        <f ca="1">VLOOKUP(CONCATENATE($F3767," ",$G3767),AllocFactorMatrix,(Q$4+1),FALSE)*$E3774</f>
        <v>-454.8403766816254</v>
      </c>
      <c r="R3767" s="5">
        <f ca="1">VLOOKUP(CONCATENATE($F3767," ",$G3767),AllocFactorMatrix,(R$4+1),FALSE)*$E3774</f>
        <v>-20.453663314717428</v>
      </c>
      <c r="S3767" s="5">
        <f ca="1">SUBTOTAL(9,O3767:R3767)</f>
        <v>-6883.8324957375135</v>
      </c>
      <c r="T3767" s="5">
        <f ca="1">VLOOKUP(CONCATENATE($F3767," ",$G3767),AllocFactorMatrix,(T$4+1),FALSE)*$E3774</f>
        <v>-188.70535696278182</v>
      </c>
      <c r="U3767" s="5">
        <f ca="1">VLOOKUP(CONCATENATE($F3767," ",$G3767),AllocFactorMatrix,(U$4+1),FALSE)*$E3774</f>
        <v>-3088.1310147294325</v>
      </c>
      <c r="V3767" s="5">
        <f ca="1">VLOOKUP(CONCATENATE($F3767," ",$G3767),AllocFactorMatrix,(V$4+1),FALSE)*$E3774</f>
        <v>-16320.859184521851</v>
      </c>
      <c r="W3767" s="5">
        <f ca="1">VLOOKUP(CONCATENATE($F3767," ",$G3767),AllocFactorMatrix,(W$4+1),FALSE)*$E3774</f>
        <v>-2947.2766624969904</v>
      </c>
      <c r="X3767" s="5">
        <f ca="1">SUBTOTAL(9,T3767:W3767)</f>
        <v>-22544.972218711056</v>
      </c>
      <c r="Y3767" s="5">
        <f ca="1">VLOOKUP(CONCATENATE($F3767," ",$G3767),AllocFactorMatrix,(Y$4+1),FALSE)*$E3774</f>
        <v>-1658.942644471852</v>
      </c>
      <c r="Z3767" s="5">
        <f ca="1">VLOOKUP(CONCATENATE($F3767," ",$G3767),AllocFactorMatrix,(Z$4+1),FALSE)*$E3774</f>
        <v>-27.786655171317484</v>
      </c>
      <c r="AA3767" s="5">
        <f t="shared" ref="AA3767:AA3774" ca="1" si="1966">SUBTOTAL(9,Y3767:Z3767)</f>
        <v>-1686.7292996431695</v>
      </c>
      <c r="AB3767" s="5">
        <f ca="1">VLOOKUP(CONCATENATE($F3767," ",$G3767),AllocFactorMatrix,(AB$4+1),FALSE)*$E3774</f>
        <v>-21.527244013108206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-291.11642705523144</v>
      </c>
      <c r="I3768" s="5">
        <f ca="1">VLOOKUP(CONCATENATE($F3768," ",$G3768),AllocFactorMatrix,(I$4+1),FALSE)*$E3774</f>
        <v>-143.39900020999397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-25.965593330818287</v>
      </c>
      <c r="L3768" s="5">
        <f ca="1">VLOOKUP(CONCATENATE($F3768," ",$G3768),AllocFactorMatrix,(L$4+1),FALSE)*$E3774</f>
        <v>-0.81730468987031279</v>
      </c>
      <c r="M3768" s="5">
        <f ca="1">VLOOKUP(CONCATENATE($F3768," ",$G3768),AllocFactorMatrix,(M$4+1),FALSE)*$E3774</f>
        <v>-7.6644218578014109E-2</v>
      </c>
      <c r="N3768" s="5">
        <f t="shared" ca="1" si="1965"/>
        <v>-26.859542239266613</v>
      </c>
      <c r="O3768" s="5">
        <f ca="1">VLOOKUP(CONCATENATE($F3768," ",$G3768),AllocFactorMatrix,(O$4+1),FALSE)*$E3774</f>
        <v>-19.737890158932011</v>
      </c>
      <c r="P3768" s="5">
        <f ca="1">VLOOKUP(CONCATENATE($F3768," ",$G3768),AllocFactorMatrix,(P$4+1),FALSE)*$E3774</f>
        <v>-3.6777439792776971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-25.152272129147509</v>
      </c>
      <c r="T3768" s="5">
        <f ca="1">VLOOKUP(CONCATENATE($F3768," ",$G3768),AllocFactorMatrix,(T$4+1),FALSE)*$E3774</f>
        <v>-0.68949505867476757</v>
      </c>
      <c r="U3768" s="5">
        <f ca="1">VLOOKUP(CONCATENATE($F3768," ",$G3768),AllocFactorMatrix,(U$4+1),FALSE)*$E3774</f>
        <v>-11.283469157773775</v>
      </c>
      <c r="V3768" s="5">
        <f ca="1">VLOOKUP(CONCATENATE($F3768," ",$G3768),AllocFactorMatrix,(V$4+1),FALSE)*$E3774</f>
        <v>-59.633451546762188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-82.375228731991115</v>
      </c>
      <c r="Y3768" s="5">
        <f ca="1">VLOOKUP(CONCATENATE($F3768," ",$G3768),AllocFactorMatrix,(Y$4+1),FALSE)*$E3774</f>
        <v>-6.0614747477136595</v>
      </c>
      <c r="Z3768" s="5">
        <f ca="1">VLOOKUP(CONCATENATE($F3768," ",$G3768),AllocFactorMatrix,(Z$4+1),FALSE)*$E3774</f>
        <v>-0.10152738505193441</v>
      </c>
      <c r="AA3768" s="5">
        <f t="shared" ca="1" si="1966"/>
        <v>-6.1630021327655937</v>
      </c>
      <c r="AB3768" s="5">
        <f ca="1">VLOOKUP(CONCATENATE($F3768," ",$G3768),AllocFactorMatrix,(AB$4+1),FALSE)*$E3774</f>
        <v>-7.8656634940424811E-2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-64.033538853310048</v>
      </c>
      <c r="I3769" s="5">
        <f ca="1">VLOOKUP(CONCATENATE($F3769," ",$G3769),AllocFactorMatrix,(I$4+1),FALSE)*$E3774</f>
        <v>-31.175844643894756</v>
      </c>
      <c r="J3769" s="5">
        <f ca="1">VLOOKUP(CONCATENATE($F3769," ",$G3769),AllocFactorMatrix,(J$4+1),FALSE)*$E3774</f>
        <v>-1.5045870453610797</v>
      </c>
      <c r="K3769" s="5">
        <f ca="1">VLOOKUP(CONCATENATE($F3769," ",$G3769),AllocFactorMatrix,(K$4+1),FALSE)*$E3774</f>
        <v>-5.4736141036634516</v>
      </c>
      <c r="L3769" s="5">
        <f ca="1">VLOOKUP(CONCATENATE($F3769," ",$G3769),AllocFactorMatrix,(L$4+1),FALSE)*$E3774</f>
        <v>-0.16907478965901804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-5.66374626419368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-0.76876622383222504</v>
      </c>
      <c r="Q3769" s="5">
        <f ca="1">VLOOKUP(CONCATENATE($F3769," ",$G3769),AllocFactorMatrix,(Q$4+1),FALSE)*$E3774</f>
        <v>-0.45742506332627891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-16.468740692439695</v>
      </c>
      <c r="W3769" s="5">
        <f ca="1">VLOOKUP(CONCATENATE($F3769," ",$G3769),AllocFactorMatrix,(W$4+1),FALSE)*$E3774</f>
        <v>0</v>
      </c>
      <c r="X3769" s="5">
        <f t="shared" ca="1" si="1968"/>
        <v>-18.977070287172001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-2.0748091695237895E-2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-1.6620399169611028E-2</v>
      </c>
      <c r="AC3769" s="5">
        <f ca="1">VLOOKUP(CONCATENATE($F3769," ",$G3769),AllocFactorMatrix,(AC$4+1),FALSE)*$E3774</f>
        <v>-5.6512910263500825E-2</v>
      </c>
      <c r="AD3769" s="5">
        <f ca="1">VLOOKUP(CONCATENATE($F3769," ",$G3769),AllocFactorMatrix,(AD$4+1),FALSE)*$E3774</f>
        <v>-1.218237155991502E-2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-41026.190901405062</v>
      </c>
      <c r="I3770" s="5">
        <f ca="1">VLOOKUP(CONCATENATE($F3770," ",$G3770),AllocFactorMatrix,(I$4+1),FALSE)*$E3774</f>
        <v>-27419.553168087001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-4693.0965587882338</v>
      </c>
      <c r="L3770" s="5">
        <f ca="1">VLOOKUP(CONCATENATE($F3770," ",$G3770),AllocFactorMatrix,(L$4+1),FALSE)*$E3774</f>
        <v>-145.04110388264442</v>
      </c>
      <c r="M3770" s="5">
        <f ca="1">VLOOKUP(CONCATENATE($F3770," ",$G3770),AllocFactorMatrix,(M$4+1),FALSE)*$E3774</f>
        <v>0</v>
      </c>
      <c r="N3770" s="5">
        <f t="shared" ca="1" si="1965"/>
        <v>-4838.1376626708779</v>
      </c>
      <c r="O3770" s="5">
        <f ca="1">VLOOKUP(CONCATENATE($F3770," ",$G3770),AllocFactorMatrix,(O$4+1),FALSE)*$E3774</f>
        <v>-3519.0021359507073</v>
      </c>
      <c r="P3770" s="5">
        <f ca="1">VLOOKUP(CONCATENATE($F3770," ",$G3770),AllocFactorMatrix,(P$4+1),FALSE)*$E3774</f>
        <v>-655.41438462861004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-4174.416520579317</v>
      </c>
      <c r="T3770" s="5">
        <f ca="1">VLOOKUP(CONCATENATE($F3770," ",$G3770),AllocFactorMatrix,(T$4+1),FALSE)*$E3774</f>
        <v>-125.45025755047419</v>
      </c>
      <c r="U3770" s="5">
        <f ca="1">VLOOKUP(CONCATENATE($F3770," ",$G3770),AllocFactorMatrix,(U$4+1),FALSE)*$E3774</f>
        <v>-2023.2287796628741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-17.703983425826962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-14.343193015629838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-10.592531351369461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-16932.013590831808</v>
      </c>
      <c r="I3771" s="5">
        <f ca="1">VLOOKUP(CONCATENATE($F3771," ",$G3771),AllocFactorMatrix,(I$4+1),FALSE)*$E3774</f>
        <v>-12660.09114044017</v>
      </c>
      <c r="J3771" s="5">
        <f ca="1">VLOOKUP(CONCATENATE($F3771," ",$G3771),AllocFactorMatrix,(J$4+1),FALSE)*$E3774</f>
        <v>-610.34702877029076</v>
      </c>
      <c r="K3771" s="5">
        <f ca="1">VLOOKUP(CONCATENATE($F3771," ",$G3771),AllocFactorMatrix,(K$4+1),FALSE)*$E3774</f>
        <v>-1841.6713402509602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-1841.6713402509602</v>
      </c>
      <c r="O3771" s="5">
        <f ca="1">VLOOKUP(CONCATENATE($F3771," ",$G3771),AllocFactorMatrix,(O$4+1),FALSE)*$E3774</f>
        <v>-1173.5201462311541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-1173.5201462311541</v>
      </c>
      <c r="T3771" s="5">
        <f ca="1">VLOOKUP(CONCATENATE($F3771," ",$G3771),AllocFactorMatrix,(T$4+1),FALSE)*$E3774</f>
        <v>-31.729522865593939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-31.729522865593939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-4.4916565944034961</v>
      </c>
      <c r="AC3771" s="5">
        <f ca="1">VLOOKUP(CONCATENATE($F3771," ",$G3771),AllocFactorMatrix,(AC$4+1),FALSE)*$E3774</f>
        <v>-152.50901698228492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-20974.69575605779</v>
      </c>
      <c r="I3772" s="5">
        <f ca="1">VLOOKUP(CONCATENATE($F3772," ",$G3772),AllocFactorMatrix,(I$4+1),FALSE)*$E3774</f>
        <v>-7870.2740258018903</v>
      </c>
      <c r="J3772" s="5">
        <f ca="1">VLOOKUP(CONCATENATE($F3772," ",$G3772),AllocFactorMatrix,(J$4+1),FALSE)*$E3774</f>
        <v>-510.0446129671879</v>
      </c>
      <c r="K3772" s="5">
        <f ca="1">VLOOKUP(CONCATENATE($F3772," ",$G3772),AllocFactorMatrix,(K$4+1),FALSE)*$E3774</f>
        <v>-1711.2549672439166</v>
      </c>
      <c r="L3772" s="5">
        <f ca="1">VLOOKUP(CONCATENATE($F3772," ",$G3772),AllocFactorMatrix,(L$4+1),FALSE)*$E3774</f>
        <v>-54.387567807208256</v>
      </c>
      <c r="M3772" s="5">
        <f ca="1">VLOOKUP(CONCATENATE($F3772," ",$G3772),AllocFactorMatrix,(M$4+1),FALSE)*$E3774</f>
        <v>-5.013897949737296</v>
      </c>
      <c r="N3772" s="5">
        <f t="shared" ca="1" si="1965"/>
        <v>-1770.6564330008623</v>
      </c>
      <c r="O3772" s="5">
        <f ca="1">VLOOKUP(CONCATENATE($F3772," ",$G3772),AllocFactorMatrix,(O$4+1),FALSE)*$E3774</f>
        <v>-1560.1750312197389</v>
      </c>
      <c r="P3772" s="5">
        <f ca="1">VLOOKUP(CONCATENATE($F3772," ",$G3772),AllocFactorMatrix,(P$4+1),FALSE)*$E3774</f>
        <v>-289.22643042156631</v>
      </c>
      <c r="Q3772" s="5">
        <f ca="1">VLOOKUP(CONCATENATE($F3772," ",$G3772),AllocFactorMatrix,(Q$4+1),FALSE)*$E3774</f>
        <v>-131.41708696499529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-1986.9076460743695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-1049.8028784823894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-1130.8169251260188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-422.6984450460248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-429.57930188475456</v>
      </c>
      <c r="AB3772" s="5">
        <f ca="1">VLOOKUP(CONCATENATE($F3772," ",$G3772),AllocFactorMatrix,(AB$4+1),FALSE)*$E3774</f>
        <v>-7.675042304827711</v>
      </c>
      <c r="AC3772" s="5">
        <f ca="1">VLOOKUP(CONCATENATE($F3772," ",$G3772),AllocFactorMatrix,(AC$4+1),FALSE)*$E3774</f>
        <v>-165.96251233659274</v>
      </c>
      <c r="AD3772" s="5">
        <f ca="1">VLOOKUP(CONCATENATE($F3772," ",$G3772),AllocFactorMatrix,(AD$4+1),FALSE)*$E3774</f>
        <v>-32.842626300903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-15809.369679632702</v>
      </c>
      <c r="I3773" s="5">
        <f ca="1">VLOOKUP(CONCATENATE($F3773," ",$G3773),AllocFactorMatrix,(I$4+1),FALSE)*$E3774</f>
        <v>-11295.810324204815</v>
      </c>
      <c r="J3773" s="5">
        <f ca="1">VLOOKUP(CONCATENATE($F3773," ",$G3773),AllocFactorMatrix,(J$4+1),FALSE)*$E3774</f>
        <v>-1933.0850967422246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-93.046945277201544</v>
      </c>
      <c r="M3773" s="5">
        <f ca="1">VLOOKUP(CONCATENATE($F3773," ",$G3773),AllocFactorMatrix,(M$4+1),FALSE)*$E3774</f>
        <v>-14.700971149051517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-26.676025392535887</v>
      </c>
      <c r="Q3773" s="5">
        <f ca="1">VLOOKUP(CONCATENATE($F3773," ",$G3773),AllocFactorMatrix,(Q$4+1),FALSE)*$E3774</f>
        <v>-51.022910955534861</v>
      </c>
      <c r="R3773" s="5">
        <f ca="1">VLOOKUP(CONCATENATE($F3773," ",$G3773),AllocFactorMatrix,(R$4+1),FALSE)*$E3774</f>
        <v>-8.9052668927941117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-15.881063903544193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-13.36287542965303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-0.45038904479349889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-0.81007459238880708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-344.17007338046903</v>
      </c>
    </row>
    <row r="3774" spans="4:30" collapsed="1">
      <c r="D3774" s="7" t="s">
        <v>302</v>
      </c>
      <c r="E3774" s="96">
        <v>-174772</v>
      </c>
      <c r="F3774" s="10" t="s">
        <v>70</v>
      </c>
      <c r="G3774" s="55" t="str">
        <f>$G$15</f>
        <v>TOTAL</v>
      </c>
      <c r="H3774" s="4">
        <f t="shared" ca="1" si="1964"/>
        <v>-174772</v>
      </c>
      <c r="I3774" s="5">
        <f ca="1">VLOOKUP(CONCATENATE($F3774," ",$G3774),AllocFactorMatrix,(I$4+1),FALSE)*$E3774</f>
        <v>-98666.646435479925</v>
      </c>
      <c r="J3774" s="5">
        <f ca="1">VLOOKUP(CONCATENATE($F3774," ",$G3774),AllocFactorMatrix,(J$4+1),FALSE)*$E3774</f>
        <v>-6294.6431741964225</v>
      </c>
      <c r="K3774" s="5">
        <f ca="1">VLOOKUP(CONCATENATE($F3774," ",$G3774),AllocFactorMatrix,(K$4+1),FALSE)*$E3774</f>
        <v>-15940.513767376146</v>
      </c>
      <c r="L3774" s="5">
        <f ca="1">VLOOKUP(CONCATENATE($F3774," ",$G3774),AllocFactorMatrix,(L$4+1),FALSE)*$E3774</f>
        <v>-517.1470994925254</v>
      </c>
      <c r="M3774" s="5">
        <f ca="1">VLOOKUP(CONCATENATE($F3774," ",$G3774),AllocFactorMatrix,(M$4+1),FALSE)*$E3774</f>
        <v>-40.789043897047279</v>
      </c>
      <c r="N3774" s="5">
        <f t="shared" ca="1" si="1965"/>
        <v>-16498.449910765718</v>
      </c>
      <c r="O3774" s="5">
        <f ca="1">VLOOKUP(CONCATENATE($F3774," ",$G3774),AllocFactorMatrix,(O$4+1),FALSE)*$E3774</f>
        <v>-11782.428288022729</v>
      </c>
      <c r="P3774" s="5">
        <f ca="1">VLOOKUP(CONCATENATE($F3774," ",$G3774),AllocFactorMatrix,(P$4+1),FALSE)*$E3774</f>
        <v>-1982.3115219426977</v>
      </c>
      <c r="Q3774" s="5">
        <f ca="1">VLOOKUP(CONCATENATE($F3774," ",$G3774),AllocFactorMatrix,(Q$4+1),FALSE)*$E3774</f>
        <v>-639.39970369012281</v>
      </c>
      <c r="R3774" s="5">
        <f ca="1">VLOOKUP(CONCATENATE($F3774," ",$G3774),AllocFactorMatrix,(R$4+1),FALSE)*$E3774</f>
        <v>-35.522761641877736</v>
      </c>
      <c r="S3774" s="5">
        <f t="shared" ca="1" si="1967"/>
        <v>-14439.662275297429</v>
      </c>
      <c r="T3774" s="5">
        <f ca="1">VLOOKUP(CONCATENATE($F3774," ",$G3774),AllocFactorMatrix,(T$4+1),FALSE)*$E3774</f>
        <v>-407.230269253909</v>
      </c>
      <c r="U3774" s="5">
        <f ca="1">VLOOKUP(CONCATENATE($F3774," ",$G3774),AllocFactorMatrix,(U$4+1),FALSE)*$E3774</f>
        <v>-6190.6911344282889</v>
      </c>
      <c r="V3774" s="5">
        <f ca="1">VLOOKUP(CONCATENATE($F3774," ",$G3774),AllocFactorMatrix,(V$4+1),FALSE)*$E3774</f>
        <v>-22432.380279697794</v>
      </c>
      <c r="W3774" s="5">
        <f ca="1">VLOOKUP(CONCATENATE($F3774," ",$G3774),AllocFactorMatrix,(W$4+1),FALSE)*$E3774</f>
        <v>-4102.2252760214433</v>
      </c>
      <c r="X3774" s="5">
        <f t="shared" ca="1" si="1968"/>
        <v>-33132.526959401439</v>
      </c>
      <c r="Y3774" s="5">
        <f ca="1">VLOOKUP(CONCATENATE($F3774," ",$G3774),AllocFactorMatrix,(Y$4+1),FALSE)*$E3774</f>
        <v>-3611.3627541112905</v>
      </c>
      <c r="Z3774" s="5">
        <f ca="1">VLOOKUP(CONCATENATE($F3774," ",$G3774),AllocFactorMatrix,(Z$4+1),FALSE)*$E3774</f>
        <v>-52.94415995741489</v>
      </c>
      <c r="AA3774" s="5">
        <f t="shared" ca="1" si="1966"/>
        <v>-3664.3069140687053</v>
      </c>
      <c r="AB3774" s="5">
        <f ca="1">VLOOKUP(CONCATENATE($F3774," ",$G3774),AllocFactorMatrix,(AB$4+1),FALSE)*$E3774</f>
        <v>-48.942487554468094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-412.42517828723766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-5875.5439247602108</v>
      </c>
      <c r="J3775" s="5">
        <f ca="1">VLOOKUP(CONCATENATE($F3775," ",$G3775),AllocFactorMatrix,(J$4+1),FALSE)*$E3782</f>
        <v>-290.44913083534277</v>
      </c>
      <c r="K3775" s="5">
        <f ca="1">VLOOKUP(CONCATENATE($F3775," ",$G3775),AllocFactorMatrix,(K$4+1),FALSE)*$E3782</f>
        <v>-1063.8985203820901</v>
      </c>
      <c r="L3775" s="5">
        <f ca="1">VLOOKUP(CONCATENATE($F3775," ",$G3775),AllocFactorMatrix,(L$4+1),FALSE)*$E3782</f>
        <v>-33.487748158727186</v>
      </c>
      <c r="M3775" s="5">
        <f ca="1">VLOOKUP(CONCATENATE($F3775," ",$G3775),AllocFactorMatrix,(M$4+1),FALSE)*$E3782</f>
        <v>-3.1403738671440156</v>
      </c>
      <c r="N3775" s="5">
        <f t="shared" ref="N3775:N3782" ca="1" si="1970">SUBTOTAL(9,K3775:M3775)</f>
        <v>-1100.5266424079612</v>
      </c>
      <c r="O3775" s="5">
        <f ca="1">VLOOKUP(CONCATENATE($F3775," ",$G3775),AllocFactorMatrix,(O$4+1),FALSE)*$E3782</f>
        <v>-808.72837635596647</v>
      </c>
      <c r="P3775" s="5">
        <f ca="1">VLOOKUP(CONCATENATE($F3775," ",$G3775),AllocFactorMatrix,(P$4+1),FALSE)*$E3782</f>
        <v>-150.68965796570822</v>
      </c>
      <c r="Q3775" s="5">
        <f ca="1">VLOOKUP(CONCATENATE($F3775," ",$G3775),AllocFactorMatrix,(Q$4+1),FALSE)*$E3782</f>
        <v>-68.093850593199875</v>
      </c>
      <c r="R3775" s="5">
        <f ca="1">VLOOKUP(CONCATENATE($F3775," ",$G3775),AllocFactorMatrix,(R$4+1),FALSE)*$E3782</f>
        <v>-3.0621043452588603</v>
      </c>
      <c r="S3775" s="5">
        <f ca="1">SUBTOTAL(9,O3775:R3775)</f>
        <v>-1030.5739892601334</v>
      </c>
      <c r="T3775" s="5">
        <f ca="1">VLOOKUP(CONCATENATE($F3775," ",$G3775),AllocFactorMatrix,(T$4+1),FALSE)*$E3782</f>
        <v>-28.250953613457455</v>
      </c>
      <c r="U3775" s="5">
        <f ca="1">VLOOKUP(CONCATENATE($F3775," ",$G3775),AllocFactorMatrix,(U$4+1),FALSE)*$E3782</f>
        <v>-462.32204243468976</v>
      </c>
      <c r="V3775" s="5">
        <f ca="1">VLOOKUP(CONCATENATE($F3775," ",$G3775),AllocFactorMatrix,(V$4+1),FALSE)*$E3782</f>
        <v>-2443.384984797417</v>
      </c>
      <c r="W3775" s="5">
        <f ca="1">VLOOKUP(CONCATENATE($F3775," ",$G3775),AllocFactorMatrix,(W$4+1),FALSE)*$E3782</f>
        <v>-441.23483094679784</v>
      </c>
      <c r="X3775" s="5">
        <f ca="1">SUBTOTAL(9,T3775:W3775)</f>
        <v>-3375.1928117923621</v>
      </c>
      <c r="Y3775" s="5">
        <f ca="1">VLOOKUP(CONCATENATE($F3775," ",$G3775),AllocFactorMatrix,(Y$4+1),FALSE)*$E3782</f>
        <v>-248.35920108830939</v>
      </c>
      <c r="Z3775" s="5">
        <f ca="1">VLOOKUP(CONCATENATE($F3775," ",$G3775),AllocFactorMatrix,(Z$4+1),FALSE)*$E3782</f>
        <v>-4.1599216840084337</v>
      </c>
      <c r="AA3775" s="5">
        <f t="shared" ref="AA3775:AA3782" ca="1" si="1971">SUBTOTAL(9,Y3775:Z3775)</f>
        <v>-252.51912277231781</v>
      </c>
      <c r="AB3775" s="5">
        <f ca="1">VLOOKUP(CONCATENATE($F3775," ",$G3775),AllocFactorMatrix,(AB$4+1),FALSE)*$E3782</f>
        <v>-3.2228293983188165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-43.582846874214013</v>
      </c>
      <c r="I3776" s="5">
        <f ca="1">VLOOKUP(CONCATENATE($F3776," ",$G3776),AllocFactorMatrix,(I$4+1),FALSE)*$E3782</f>
        <v>-21.468169045925503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-3.8872917257962403</v>
      </c>
      <c r="L3776" s="5">
        <f ca="1">VLOOKUP(CONCATENATE($F3776," ",$G3776),AllocFactorMatrix,(L$4+1),FALSE)*$E3782</f>
        <v>-0.12235814209631254</v>
      </c>
      <c r="M3776" s="5">
        <f ca="1">VLOOKUP(CONCATENATE($F3776," ",$G3776),AllocFactorMatrix,(M$4+1),FALSE)*$E3782</f>
        <v>-1.1474355040245228E-2</v>
      </c>
      <c r="N3776" s="5">
        <f t="shared" ca="1" si="1970"/>
        <v>-4.0211242229327979</v>
      </c>
      <c r="O3776" s="5">
        <f ca="1">VLOOKUP(CONCATENATE($F3776," ",$G3776),AllocFactorMatrix,(O$4+1),FALSE)*$E3782</f>
        <v>-2.9549464216719845</v>
      </c>
      <c r="P3776" s="5">
        <f ca="1">VLOOKUP(CONCATENATE($F3776," ",$G3776),AllocFactorMatrix,(P$4+1),FALSE)*$E3782</f>
        <v>-0.55059260761335316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-1.1188372440422714E-2</v>
      </c>
      <c r="S3776" s="5">
        <f t="shared" ref="S3776:S3782" ca="1" si="1972">SUBTOTAL(9,O3776:R3776)</f>
        <v>-3.7655299490716163</v>
      </c>
      <c r="T3776" s="5">
        <f ca="1">VLOOKUP(CONCATENATE($F3776," ",$G3776),AllocFactorMatrix,(T$4+1),FALSE)*$E3782</f>
        <v>-0.10322384712783109</v>
      </c>
      <c r="U3776" s="5">
        <f ca="1">VLOOKUP(CONCATENATE($F3776," ",$G3776),AllocFactorMatrix,(U$4+1),FALSE)*$E3782</f>
        <v>-1.6892406707776466</v>
      </c>
      <c r="V3776" s="5">
        <f ca="1">VLOOKUP(CONCATENATE($F3776," ",$G3776),AllocFactorMatrix,(V$4+1),FALSE)*$E3782</f>
        <v>-8.9276844100944821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-12.332340762665345</v>
      </c>
      <c r="Y3776" s="5">
        <f ca="1">VLOOKUP(CONCATENATE($F3776," ",$G3776),AllocFactorMatrix,(Y$4+1),FALSE)*$E3782</f>
        <v>-0.90745935718494886</v>
      </c>
      <c r="Z3776" s="5">
        <f ca="1">VLOOKUP(CONCATENATE($F3776," ",$G3776),AllocFactorMatrix,(Z$4+1),FALSE)*$E3782</f>
        <v>-1.5199597360468862E-2</v>
      </c>
      <c r="AA3776" s="5">
        <f t="shared" ca="1" si="1971"/>
        <v>-0.92265895454541769</v>
      </c>
      <c r="AB3776" s="5">
        <f ca="1">VLOOKUP(CONCATENATE($F3776," ",$G3776),AllocFactorMatrix,(AB$4+1),FALSE)*$E3782</f>
        <v>-1.1775632556795226E-2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-9.5864185573024141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-0.22525072690060566</v>
      </c>
      <c r="K3777" s="5">
        <f ca="1">VLOOKUP(CONCATENATE($F3777," ",$G3777),AllocFactorMatrix,(K$4+1),FALSE)*$E3782</f>
        <v>-0.81945113074379317</v>
      </c>
      <c r="L3777" s="5">
        <f ca="1">VLOOKUP(CONCATENATE($F3777," ",$G3777),AllocFactorMatrix,(L$4+1),FALSE)*$E3782</f>
        <v>-2.531207442512649E-2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-0.8479156901713526</v>
      </c>
      <c r="O3777" s="5">
        <f ca="1">VLOOKUP(CONCATENATE($F3777," ",$G3777),AllocFactorMatrix,(O$4+1),FALSE)*$E3782</f>
        <v>-0.61910813714655799</v>
      </c>
      <c r="P3777" s="5">
        <f ca="1">VLOOKUP(CONCATENATE($F3777," ",$G3777),AllocFactorMatrix,(P$4+1),FALSE)*$E3782</f>
        <v>-0.11509148059511917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-0.80268042005516038</v>
      </c>
      <c r="T3777" s="5">
        <f ca="1">VLOOKUP(CONCATENATE($F3777," ",$G3777),AllocFactorMatrix,(T$4+1),FALSE)*$E3782</f>
        <v>-2.1618193107655548E-2</v>
      </c>
      <c r="U3777" s="5">
        <f ca="1">VLOOKUP(CONCATENATE($F3777," ",$G3777),AllocFactorMatrix,(U$4+1),FALSE)*$E3782</f>
        <v>-0.35390216396424828</v>
      </c>
      <c r="V3777" s="5">
        <f ca="1">VLOOKUP(CONCATENATE($F3777," ",$G3777),AllocFactorMatrix,(V$4+1),FALSE)*$E3782</f>
        <v>-2.4655242270940692</v>
      </c>
      <c r="W3777" s="5">
        <f ca="1">VLOOKUP(CONCATENATE($F3777," ",$G3777),AllocFactorMatrix,(W$4+1),FALSE)*$E3782</f>
        <v>0</v>
      </c>
      <c r="X3777" s="5">
        <f t="shared" ca="1" si="1973"/>
        <v>-2.8410445841659731</v>
      </c>
      <c r="Y3777" s="5">
        <f ca="1">VLOOKUP(CONCATENATE($F3777," ",$G3777),AllocFactorMatrix,(Y$4+1),FALSE)*$E3782</f>
        <v>-0.18633341092810474</v>
      </c>
      <c r="Z3777" s="5">
        <f ca="1">VLOOKUP(CONCATENATE($F3777," ",$G3777),AllocFactorMatrix,(Z$4+1),FALSE)*$E3782</f>
        <v>-3.1061830224858645E-3</v>
      </c>
      <c r="AA3777" s="5">
        <f t="shared" ca="1" si="1971"/>
        <v>-0.1894395939505906</v>
      </c>
      <c r="AB3777" s="5">
        <f ca="1">VLOOKUP(CONCATENATE($F3777," ",$G3777),AllocFactorMatrix,(AB$4+1),FALSE)*$E3782</f>
        <v>-2.48822891694821E-3</v>
      </c>
      <c r="AC3777" s="5">
        <f ca="1">VLOOKUP(CONCATENATE($F3777," ",$G3777),AllocFactorMatrix,(AC$4+1),FALSE)*$E3782</f>
        <v>-8.4605102478915329E-3</v>
      </c>
      <c r="AD3777" s="5">
        <f ca="1">VLOOKUP(CONCATENATE($F3777," ",$G3777),AllocFactorMatrix,(AD$4+1),FALSE)*$E3782</f>
        <v>-1.8238147521638275E-3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-193.49724376390412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-21.714007295730386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-526.82747171829726</v>
      </c>
      <c r="P3778" s="5">
        <f ca="1">VLOOKUP(CONCATENATE($F3778," ",$G3778),AllocFactorMatrix,(P$4+1),FALSE)*$E3782</f>
        <v>-98.121652059869902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-624.94912377816718</v>
      </c>
      <c r="T3778" s="5">
        <f ca="1">VLOOKUP(CONCATENATE($F3778," ",$G3778),AllocFactorMatrix,(T$4+1),FALSE)*$E3782</f>
        <v>-18.781074707665745</v>
      </c>
      <c r="U3778" s="5">
        <f ca="1">VLOOKUP(CONCATENATE($F3778," ",$G3778),AllocFactorMatrix,(U$4+1),FALSE)*$E3782</f>
        <v>-302.8962363529576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-321.67731106062337</v>
      </c>
      <c r="Y3778" s="5">
        <f ca="1">VLOOKUP(CONCATENATE($F3778," ",$G3778),AllocFactorMatrix,(Y$4+1),FALSE)*$E3782</f>
        <v>-158.8626934035459</v>
      </c>
      <c r="Z3778" s="5">
        <f ca="1">VLOOKUP(CONCATENATE($F3778," ",$G3778),AllocFactorMatrix,(Z$4+1),FALSE)*$E3782</f>
        <v>-2.6504515960037218</v>
      </c>
      <c r="AA3778" s="5">
        <f t="shared" ca="1" si="1971"/>
        <v>-161.51314499954964</v>
      </c>
      <c r="AB3778" s="5">
        <f ca="1">VLOOKUP(CONCATENATE($F3778," ",$G3778),AllocFactorMatrix,(AB$4+1),FALSE)*$E3782</f>
        <v>-2.1473098966307802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-1.5858008308457987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-2534.8805049099078</v>
      </c>
      <c r="I3779" s="5">
        <f ca="1">VLOOKUP(CONCATENATE($F3779," ",$G3779),AllocFactorMatrix,(I$4+1),FALSE)*$E3782</f>
        <v>-1895.3338331633047</v>
      </c>
      <c r="J3779" s="5">
        <f ca="1">VLOOKUP(CONCATENATE($F3779," ",$G3779),AllocFactorMatrix,(J$4+1),FALSE)*$E3782</f>
        <v>-91.374648157454615</v>
      </c>
      <c r="K3779" s="5">
        <f ca="1">VLOOKUP(CONCATENATE($F3779," ",$G3779),AllocFactorMatrix,(K$4+1),FALSE)*$E3782</f>
        <v>-275.71539272690347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-275.71539272690347</v>
      </c>
      <c r="O3779" s="5">
        <f ca="1">VLOOKUP(CONCATENATE($F3779," ",$G3779),AllocFactorMatrix,(O$4+1),FALSE)*$E3782</f>
        <v>-175.68692139552186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-175.68692139552186</v>
      </c>
      <c r="T3779" s="5">
        <f ca="1">VLOOKUP(CONCATENATE($F3779," ",$G3779),AllocFactorMatrix,(T$4+1),FALSE)*$E3782</f>
        <v>-4.7502057868438046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-4.7502057868438046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-0.67244292445338771</v>
      </c>
      <c r="AC3779" s="5">
        <f ca="1">VLOOKUP(CONCATENATE($F3779," ",$G3779),AllocFactorMatrix,(AC$4+1),FALSE)*$E3782</f>
        <v>-22.832023604132726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-1178.2534953259474</v>
      </c>
      <c r="J3780" s="5">
        <f ca="1">VLOOKUP(CONCATENATE($F3780," ",$G3780),AllocFactorMatrix,(J$4+1),FALSE)*$E3782</f>
        <v>-76.358440129348367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-8.1423266408555381</v>
      </c>
      <c r="M3780" s="5">
        <f ca="1">VLOOKUP(CONCATENATE($F3780," ",$G3780),AllocFactorMatrix,(M$4+1),FALSE)*$E3782</f>
        <v>-0.75062733077882238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-233.57276733037597</v>
      </c>
      <c r="P3780" s="5">
        <f ca="1">VLOOKUP(CONCATENATE($F3780," ",$G3780),AllocFactorMatrix,(P$4+1),FALSE)*$E3782</f>
        <v>-43.299896733917805</v>
      </c>
      <c r="Q3780" s="5">
        <f ca="1">VLOOKUP(CONCATENATE($F3780," ",$G3780),AllocFactorMatrix,(Q$4+1),FALSE)*$E3782</f>
        <v>-19.674364774901594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-297.45862357549203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-157.1652914396569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-169.29385053625455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-63.281903363406258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-64.312031869032808</v>
      </c>
      <c r="AB3780" s="5">
        <f ca="1">VLOOKUP(CONCATENATE($F3780," ",$G3780),AllocFactorMatrix,(AB$4+1),FALSE)*$E3782</f>
        <v>-1.1490254840925151</v>
      </c>
      <c r="AC3780" s="5">
        <f ca="1">VLOOKUP(CONCATENATE($F3780," ",$G3780),AllocFactorMatrix,(AC$4+1),FALSE)*$E3782</f>
        <v>-24.846137455009664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-2366.8102308584298</v>
      </c>
      <c r="I3781" s="5">
        <f ca="1">VLOOKUP(CONCATENATE($F3781," ",$G3781),AllocFactorMatrix,(I$4+1),FALSE)*$E3782</f>
        <v>-1691.0882586044618</v>
      </c>
      <c r="J3781" s="5">
        <f ca="1">VLOOKUP(CONCATENATE($F3781," ",$G3781),AllocFactorMatrix,(J$4+1),FALSE)*$E3782</f>
        <v>-289.40088547513506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-3.9936500377388913</v>
      </c>
      <c r="Q3781" s="5">
        <f ca="1">VLOOKUP(CONCATENATE($F3781," ",$G3781),AllocFactorMatrix,(Q$4+1),FALSE)*$E3782</f>
        <v>-7.6386060990980802</v>
      </c>
      <c r="R3781" s="5">
        <f ca="1">VLOOKUP(CONCATENATE($F3781," ",$G3781),AllocFactorMatrix,(R$4+1),FALSE)*$E3782</f>
        <v>-1.3332015897853084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-2.3775435254859691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-2.000547202165516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-6.7427444653731142E-2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-0.12127572900609444</v>
      </c>
      <c r="AC3781" s="5">
        <f ca="1">VLOOKUP(CONCATENATE($F3781," ",$G3781),AllocFactorMatrix,(AC$4+1),FALSE)*$E3782</f>
        <v>-186.64724514022069</v>
      </c>
      <c r="AD3781" s="5">
        <f ca="1">VLOOKUP(CONCATENATE($F3781," ",$G3781),AllocFactorMatrix,(AD$4+1),FALSE)*$E3782</f>
        <v>-51.525473016272471</v>
      </c>
    </row>
    <row r="3782" spans="4:30" collapsed="1">
      <c r="D3782" s="7" t="s">
        <v>304</v>
      </c>
      <c r="E3782" s="96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-26164.999999999996</v>
      </c>
      <c r="I3782" s="5">
        <f ca="1">VLOOKUP(CONCATENATE($F3782," ",$G3782),AllocFactorMatrix,(I$4+1),FALSE)*$E3782</f>
        <v>-14771.318082898475</v>
      </c>
      <c r="J3782" s="5">
        <f ca="1">VLOOKUP(CONCATENATE($F3782," ",$G3782),AllocFactorMatrix,(J$4+1),FALSE)*$E3782</f>
        <v>-942.36684739460202</v>
      </c>
      <c r="K3782" s="5">
        <f ca="1">VLOOKUP(CONCATENATE($F3782," ",$G3782),AllocFactorMatrix,(K$4+1),FALSE)*$E3782</f>
        <v>-2386.4437251012569</v>
      </c>
      <c r="L3782" s="5">
        <f ca="1">VLOOKUP(CONCATENATE($F3782," ",$G3782),AllocFactorMatrix,(L$4+1),FALSE)*$E3782</f>
        <v>-77.421748668104314</v>
      </c>
      <c r="M3782" s="5">
        <f ca="1">VLOOKUP(CONCATENATE($F3782," ",$G3782),AllocFactorMatrix,(M$4+1),FALSE)*$E3782</f>
        <v>-6.1065006612400277</v>
      </c>
      <c r="N3782" s="5">
        <f t="shared" ca="1" si="1970"/>
        <v>-2469.9719744306008</v>
      </c>
      <c r="O3782" s="5">
        <f ca="1">VLOOKUP(CONCATENATE($F3782," ",$G3782),AllocFactorMatrix,(O$4+1),FALSE)*$E3782</f>
        <v>-1763.9395106545369</v>
      </c>
      <c r="P3782" s="5">
        <f ca="1">VLOOKUP(CONCATENATE($F3782," ",$G3782),AllocFactorMatrix,(P$4+1),FALSE)*$E3782</f>
        <v>-296.77054088544327</v>
      </c>
      <c r="Q3782" s="5">
        <f ca="1">VLOOKUP(CONCATENATE($F3782," ",$G3782),AllocFactorMatrix,(Q$4+1),FALSE)*$E3782</f>
        <v>-95.724104816858897</v>
      </c>
      <c r="R3782" s="5">
        <f ca="1">VLOOKUP(CONCATENATE($F3782," ",$G3782),AllocFactorMatrix,(R$4+1),FALSE)*$E3782</f>
        <v>-5.3180890437812174</v>
      </c>
      <c r="S3782" s="5">
        <f t="shared" ca="1" si="1972"/>
        <v>-2161.7522454006203</v>
      </c>
      <c r="T3782" s="5">
        <f ca="1">VLOOKUP(CONCATENATE($F3782," ",$G3782),AllocFactorMatrix,(T$4+1),FALSE)*$E3782</f>
        <v>-60.966173042755877</v>
      </c>
      <c r="U3782" s="5">
        <f ca="1">VLOOKUP(CONCATENATE($F3782," ",$G3782),AllocFactorMatrix,(U$4+1),FALSE)*$E3782</f>
        <v>-926.80425658753222</v>
      </c>
      <c r="V3782" s="5">
        <f ca="1">VLOOKUP(CONCATENATE($F3782," ",$G3782),AllocFactorMatrix,(V$4+1),FALSE)*$E3782</f>
        <v>-3358.3367474097272</v>
      </c>
      <c r="W3782" s="5">
        <f ca="1">VLOOKUP(CONCATENATE($F3782," ",$G3782),AllocFactorMatrix,(W$4+1),FALSE)*$E3782</f>
        <v>-614.14142051988335</v>
      </c>
      <c r="X3782" s="5">
        <f t="shared" ca="1" si="1973"/>
        <v>-4960.2485975598984</v>
      </c>
      <c r="Y3782" s="5">
        <f ca="1">VLOOKUP(CONCATENATE($F3782," ",$G3782),AllocFactorMatrix,(Y$4+1),FALSE)*$E3782</f>
        <v>-540.65471849793971</v>
      </c>
      <c r="Z3782" s="5">
        <f ca="1">VLOOKUP(CONCATENATE($F3782," ",$G3782),AllocFactorMatrix,(Z$4+1),FALSE)*$E3782</f>
        <v>-7.9262350106753976</v>
      </c>
      <c r="AA3782" s="5">
        <f t="shared" ca="1" si="1971"/>
        <v>-548.58095350861515</v>
      </c>
      <c r="AB3782" s="5">
        <f ca="1">VLOOKUP(CONCATENATE($F3782," ",$G3782),AllocFactorMatrix,(AB$4+1),FALSE)*$E3782</f>
        <v>-7.3271472939753375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-61.743899422593856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-718.46255834638623</v>
      </c>
      <c r="I3783" s="5">
        <f ca="1">VLOOKUP(CONCATENATE($F3783," ",$G3783),AllocFactorMatrix,(I$4+1),FALSE)*$E3790</f>
        <v>-353.90243552157818</v>
      </c>
      <c r="J3783" s="5">
        <f ca="1">VLOOKUP(CONCATENATE($F3783," ",$G3783),AllocFactorMatrix,(J$4+1),FALSE)*$E3790</f>
        <v>-17.494661960500675</v>
      </c>
      <c r="K3783" s="5">
        <f ca="1">VLOOKUP(CONCATENATE($F3783," ",$G3783),AllocFactorMatrix,(K$4+1),FALSE)*$E3790</f>
        <v>-64.081944128498904</v>
      </c>
      <c r="L3783" s="5">
        <f ca="1">VLOOKUP(CONCATENATE($F3783," ",$G3783),AllocFactorMatrix,(L$4+1),FALSE)*$E3790</f>
        <v>-2.0170720847756178</v>
      </c>
      <c r="M3783" s="5">
        <f ca="1">VLOOKUP(CONCATENATE($F3783," ",$G3783),AllocFactorMatrix,(M$4+1),FALSE)*$E3790</f>
        <v>-0.189154565817656</v>
      </c>
      <c r="N3783" s="5">
        <f t="shared" ref="N3783:N3790" ca="1" si="1975">SUBTOTAL(9,K3783:M3783)</f>
        <v>-66.288170779092184</v>
      </c>
      <c r="O3783" s="5">
        <f ca="1">VLOOKUP(CONCATENATE($F3783," ",$G3783),AllocFactorMatrix,(O$4+1),FALSE)*$E3790</f>
        <v>-48.712246173781892</v>
      </c>
      <c r="P3783" s="5">
        <f ca="1">VLOOKUP(CONCATENATE($F3783," ",$G3783),AllocFactorMatrix,(P$4+1),FALSE)*$E3790</f>
        <v>-9.0765106422303141</v>
      </c>
      <c r="Q3783" s="5">
        <f ca="1">VLOOKUP(CONCATENATE($F3783," ",$G3783),AllocFactorMatrix,(Q$4+1),FALSE)*$E3790</f>
        <v>-4.1015061545913625</v>
      </c>
      <c r="R3783" s="5">
        <f ca="1">VLOOKUP(CONCATENATE($F3783," ",$G3783),AllocFactorMatrix,(R$4+1),FALSE)*$E3790</f>
        <v>-0.18444014707158279</v>
      </c>
      <c r="S3783" s="5">
        <f ca="1">SUBTOTAL(9,O3783:R3783)</f>
        <v>-62.074703117675156</v>
      </c>
      <c r="T3783" s="5">
        <f ca="1">VLOOKUP(CONCATENATE($F3783," ",$G3783),AllocFactorMatrix,(T$4+1),FALSE)*$E3790</f>
        <v>-1.7016435274148269</v>
      </c>
      <c r="U3783" s="5">
        <f ca="1">VLOOKUP(CONCATENATE($F3783," ",$G3783),AllocFactorMatrix,(U$4+1),FALSE)*$E3790</f>
        <v>-27.847106396983413</v>
      </c>
      <c r="V3783" s="5">
        <f ca="1">VLOOKUP(CONCATENATE($F3783," ",$G3783),AllocFactorMatrix,(V$4+1),FALSE)*$E3790</f>
        <v>-147.17273976842077</v>
      </c>
      <c r="W3783" s="5">
        <f ca="1">VLOOKUP(CONCATENATE($F3783," ",$G3783),AllocFactorMatrix,(W$4+1),FALSE)*$E3790</f>
        <v>-26.576957522344866</v>
      </c>
      <c r="X3783" s="5">
        <f ca="1">SUBTOTAL(9,T3783:W3783)</f>
        <v>-203.29844721516386</v>
      </c>
      <c r="Y3783" s="5">
        <f ca="1">VLOOKUP(CONCATENATE($F3783," ",$G3783),AllocFactorMatrix,(Y$4+1),FALSE)*$E3790</f>
        <v>-14.959453503350874</v>
      </c>
      <c r="Z3783" s="5">
        <f ca="1">VLOOKUP(CONCATENATE($F3783," ",$G3783),AllocFactorMatrix,(Z$4+1),FALSE)*$E3790</f>
        <v>-0.25056512799531022</v>
      </c>
      <c r="AA3783" s="5">
        <f t="shared" ref="AA3783:AA3790" ca="1" si="1976">SUBTOTAL(9,Y3783:Z3783)</f>
        <v>-15.210018631346184</v>
      </c>
      <c r="AB3783" s="5">
        <f ca="1">VLOOKUP(CONCATENATE($F3783," ",$G3783),AllocFactorMatrix,(AB$4+1),FALSE)*$E3790</f>
        <v>-0.1941211210300193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-2.625131537311725</v>
      </c>
      <c r="I3784" s="5">
        <f ca="1">VLOOKUP(CONCATENATE($F3784," ",$G3784),AllocFactorMatrix,(I$4+1),FALSE)*$E3790</f>
        <v>-1.2930951429917292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-0.23414377068048439</v>
      </c>
      <c r="L3784" s="5">
        <f ca="1">VLOOKUP(CONCATENATE($F3784," ",$G3784),AllocFactorMatrix,(L$4+1),FALSE)*$E3790</f>
        <v>-7.3700145975076842E-3</v>
      </c>
      <c r="M3784" s="5">
        <f ca="1">VLOOKUP(CONCATENATE($F3784," ",$G3784),AllocFactorMatrix,(M$4+1),FALSE)*$E3790</f>
        <v>-6.9113638614280444E-4</v>
      </c>
      <c r="N3784" s="5">
        <f t="shared" ca="1" si="1975"/>
        <v>-0.24220492166413488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-3.3163919342581484E-2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-6.7391075735166056E-4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-6.2174960089226745E-3</v>
      </c>
      <c r="U3784" s="5">
        <f ca="1">VLOOKUP(CONCATENATE($F3784," ",$G3784),AllocFactorMatrix,(U$4+1),FALSE)*$E3790</f>
        <v>-0.10174826283759109</v>
      </c>
      <c r="V3784" s="5">
        <f ca="1">VLOOKUP(CONCATENATE($F3784," ",$G3784),AllocFactorMatrix,(V$4+1),FALSE)*$E3790</f>
        <v>-0.53774242806454819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-0.74281555673459132</v>
      </c>
      <c r="Y3784" s="5">
        <f ca="1">VLOOKUP(CONCATENATE($F3784," ",$G3784),AllocFactorMatrix,(Y$4+1),FALSE)*$E3790</f>
        <v>-5.4659122756486891E-2</v>
      </c>
      <c r="Z3784" s="5">
        <f ca="1">VLOOKUP(CONCATENATE($F3784," ",$G3784),AllocFactorMatrix,(Z$4+1),FALSE)*$E3790</f>
        <v>-9.1551941296002018E-4</v>
      </c>
      <c r="AA3784" s="5">
        <f t="shared" ca="1" si="1976"/>
        <v>-5.5574642169446908E-2</v>
      </c>
      <c r="AB3784" s="5">
        <f ca="1">VLOOKUP(CONCATENATE($F3784," ",$G3784),AllocFactorMatrix,(AB$4+1),FALSE)*$E3790</f>
        <v>-7.0928327573129273E-4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-0.57742005145456166</v>
      </c>
      <c r="I3785" s="5">
        <f ca="1">VLOOKUP(CONCATENATE($F3785," ",$G3785),AllocFactorMatrix,(I$4+1),FALSE)*$E3790</f>
        <v>-0.28112701782195165</v>
      </c>
      <c r="J3785" s="5">
        <f ca="1">VLOOKUP(CONCATENATE($F3785," ",$G3785),AllocFactorMatrix,(J$4+1),FALSE)*$E3790</f>
        <v>-1.3567557637888573E-2</v>
      </c>
      <c r="K3785" s="5">
        <f ca="1">VLOOKUP(CONCATENATE($F3785," ",$G3785),AllocFactorMatrix,(K$4+1),FALSE)*$E3790</f>
        <v>-4.935811129570869E-2</v>
      </c>
      <c r="L3785" s="5">
        <f ca="1">VLOOKUP(CONCATENATE($F3785," ",$G3785),AllocFactorMatrix,(L$4+1),FALSE)*$E3790</f>
        <v>-1.5246256179629028E-3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-5.1072620971146628E-2</v>
      </c>
      <c r="O3785" s="5">
        <f ca="1">VLOOKUP(CONCATENATE($F3785," ",$G3785),AllocFactorMatrix,(O$4+1),FALSE)*$E3790</f>
        <v>-3.7290824542059064E-2</v>
      </c>
      <c r="P3785" s="5">
        <f ca="1">VLOOKUP(CONCATENATE($F3785," ",$G3785),AllocFactorMatrix,(P$4+1),FALSE)*$E3790</f>
        <v>-6.9323207879957126E-3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-4.834795880018853E-2</v>
      </c>
      <c r="T3785" s="5">
        <f ca="1">VLOOKUP(CONCATENATE($F3785," ",$G3785),AllocFactorMatrix,(T$4+1),FALSE)*$E3790</f>
        <v>-1.3021315626854631E-3</v>
      </c>
      <c r="U3785" s="5">
        <f ca="1">VLOOKUP(CONCATENATE($F3785," ",$G3785),AllocFactorMatrix,(U$4+1),FALSE)*$E3790</f>
        <v>-2.1316637126224166E-2</v>
      </c>
      <c r="V3785" s="5">
        <f ca="1">VLOOKUP(CONCATENATE($F3785," ",$G3785),AllocFactorMatrix,(V$4+1),FALSE)*$E3790</f>
        <v>-0.14850625575770124</v>
      </c>
      <c r="W3785" s="5">
        <f ca="1">VLOOKUP(CONCATENATE($F3785," ",$G3785),AllocFactorMatrix,(W$4+1),FALSE)*$E3790</f>
        <v>0</v>
      </c>
      <c r="X3785" s="5">
        <f t="shared" ca="1" si="1978"/>
        <v>-0.17112502444661087</v>
      </c>
      <c r="Y3785" s="5">
        <f ca="1">VLOOKUP(CONCATENATE($F3785," ",$G3785),AllocFactorMatrix,(Y$4+1),FALSE)*$E3790</f>
        <v>-1.1223445657278543E-2</v>
      </c>
      <c r="Z3785" s="5">
        <f ca="1">VLOOKUP(CONCATENATE($F3785," ",$G3785),AllocFactorMatrix,(Z$4+1),FALSE)*$E3790</f>
        <v>-1.8709514402590188E-4</v>
      </c>
      <c r="AA3785" s="5">
        <f t="shared" ca="1" si="1976"/>
        <v>-1.1410540801304445E-2</v>
      </c>
      <c r="AB3785" s="5">
        <f ca="1">VLOOKUP(CONCATENATE($F3785," ",$G3785),AllocFactorMatrix,(AB$4+1),FALSE)*$E3790</f>
        <v>-1.4987383042653845E-4</v>
      </c>
      <c r="AC3785" s="5">
        <f ca="1">VLOOKUP(CONCATENATE($F3785," ",$G3785),AllocFactorMatrix,(AC$4+1),FALSE)*$E3790</f>
        <v>-5.0960306327831289E-4</v>
      </c>
      <c r="AD3785" s="5">
        <f ca="1">VLOOKUP(CONCATENATE($F3785," ",$G3785),AllocFactorMatrix,(AD$4+1),FALSE)*$E3790</f>
        <v>-1.098540817661071E-4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-369.95214828813766</v>
      </c>
      <c r="I3786" s="5">
        <f ca="1">VLOOKUP(CONCATENATE($F3786," ",$G3786),AllocFactorMatrix,(I$4+1),FALSE)*$E3790</f>
        <v>-247.25479935518911</v>
      </c>
      <c r="J3786" s="5">
        <f ca="1">VLOOKUP(CONCATENATE($F3786," ",$G3786),AllocFactorMatrix,(J$4+1),FALSE)*$E3790</f>
        <v>-11.65494577381666</v>
      </c>
      <c r="K3786" s="5">
        <f ca="1">VLOOKUP(CONCATENATE($F3786," ",$G3786),AllocFactorMatrix,(K$4+1),FALSE)*$E3790</f>
        <v>-42.319823407927217</v>
      </c>
      <c r="L3786" s="5">
        <f ca="1">VLOOKUP(CONCATENATE($F3786," ",$G3786),AllocFactorMatrix,(L$4+1),FALSE)*$E3790</f>
        <v>-1.3079027516939075</v>
      </c>
      <c r="M3786" s="5">
        <f ca="1">VLOOKUP(CONCATENATE($F3786," ",$G3786),AllocFactorMatrix,(M$4+1),FALSE)*$E3790</f>
        <v>0</v>
      </c>
      <c r="N3786" s="5">
        <f t="shared" ca="1" si="1975"/>
        <v>-43.627726159621126</v>
      </c>
      <c r="O3786" s="5">
        <f ca="1">VLOOKUP(CONCATENATE($F3786," ",$G3786),AllocFactorMatrix,(O$4+1),FALSE)*$E3790</f>
        <v>-31.732470683280585</v>
      </c>
      <c r="P3786" s="5">
        <f ca="1">VLOOKUP(CONCATENATE($F3786," ",$G3786),AllocFactorMatrix,(P$4+1),FALSE)*$E3790</f>
        <v>-5.910174800166442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-1.1312430246237803</v>
      </c>
      <c r="U3786" s="5">
        <f ca="1">VLOOKUP(CONCATENATE($F3786," ",$G3786),AllocFactorMatrix,(U$4+1),FALSE)*$E3790</f>
        <v>-18.244390158313056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-19.375633182936838</v>
      </c>
      <c r="Y3786" s="5">
        <f ca="1">VLOOKUP(CONCATENATE($F3786," ",$G3786),AllocFactorMatrix,(Y$4+1),FALSE)*$E3790</f>
        <v>-9.568798196215873</v>
      </c>
      <c r="Z3786" s="5">
        <f ca="1">VLOOKUP(CONCATENATE($F3786," ",$G3786),AllocFactorMatrix,(Z$4+1),FALSE)*$E3790</f>
        <v>-0.1596450110950455</v>
      </c>
      <c r="AA3786" s="5">
        <f t="shared" ca="1" si="1976"/>
        <v>-9.728443207310919</v>
      </c>
      <c r="AB3786" s="5">
        <f ca="1">VLOOKUP(CONCATENATE($F3786," ",$G3786),AllocFactorMatrix,(AB$4+1),FALSE)*$E3790</f>
        <v>-0.12933920875559371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-9.5517756904757459E-2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-152.68380186271793</v>
      </c>
      <c r="I3787" s="5">
        <f ca="1">VLOOKUP(CONCATENATE($F3787," ",$G3787),AllocFactorMatrix,(I$4+1),FALSE)*$E3790</f>
        <v>-114.16190028914076</v>
      </c>
      <c r="J3787" s="5">
        <f ca="1">VLOOKUP(CONCATENATE($F3787," ",$G3787),AllocFactorMatrix,(J$4+1),FALSE)*$E3790</f>
        <v>-5.5037815974067827</v>
      </c>
      <c r="K3787" s="5">
        <f ca="1">VLOOKUP(CONCATENATE($F3787," ",$G3787),AllocFactorMatrix,(K$4+1),FALSE)*$E3790</f>
        <v>-16.607202711163765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-16.607202711163765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-4.0503346032430311E-2</v>
      </c>
      <c r="AC3787" s="5">
        <f ca="1">VLOOKUP(CONCATENATE($F3787," ",$G3787),AllocFactorMatrix,(AC$4+1),FALSE)*$E3790</f>
        <v>-1.3752443799011342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-70.969902871534231</v>
      </c>
      <c r="J3788" s="5">
        <f ca="1">VLOOKUP(CONCATENATE($F3788," ",$G3788),AllocFactorMatrix,(J$4+1),FALSE)*$E3790</f>
        <v>-4.599308299019798</v>
      </c>
      <c r="K3788" s="5">
        <f ca="1">VLOOKUP(CONCATENATE($F3788," ",$G3788),AllocFactorMatrix,(K$4+1),FALSE)*$E3790</f>
        <v>-15.431177925390866</v>
      </c>
      <c r="L3788" s="5">
        <f ca="1">VLOOKUP(CONCATENATE($F3788," ",$G3788),AllocFactorMatrix,(L$4+1),FALSE)*$E3790</f>
        <v>-0.49043786684457585</v>
      </c>
      <c r="M3788" s="5">
        <f ca="1">VLOOKUP(CONCATENATE($F3788," ",$G3788),AllocFactorMatrix,(M$4+1),FALSE)*$E3790</f>
        <v>-4.5212638001430314E-2</v>
      </c>
      <c r="N3788" s="5">
        <f t="shared" ca="1" si="1975"/>
        <v>-15.966828430236873</v>
      </c>
      <c r="O3788" s="5">
        <f ca="1">VLOOKUP(CONCATENATE($F3788," ",$G3788),AllocFactorMatrix,(O$4+1),FALSE)*$E3790</f>
        <v>-14.0688202297983</v>
      </c>
      <c r="P3788" s="5">
        <f ca="1">VLOOKUP(CONCATENATE($F3788," ",$G3788),AllocFactorMatrix,(P$4+1),FALSE)*$E3790</f>
        <v>-2.6080885630672448</v>
      </c>
      <c r="Q3788" s="5">
        <f ca="1">VLOOKUP(CONCATENATE($F3788," ",$G3788),AllocFactorMatrix,(Q$4+1),FALSE)*$E3790</f>
        <v>-1.1850486866136027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-17.916865689087537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-9.4665583531014441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-3.8116674833070232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-3.8737153535484699</v>
      </c>
      <c r="AB3788" s="5">
        <f ca="1">VLOOKUP(CONCATENATE($F3788," ",$G3788),AllocFactorMatrix,(AB$4+1),FALSE)*$E3790</f>
        <v>-6.9209408099744088E-2</v>
      </c>
      <c r="AC3788" s="5">
        <f ca="1">VLOOKUP(CONCATENATE($F3788," ",$G3788),AllocFactorMatrix,(AC$4+1),FALSE)*$E3790</f>
        <v>-1.4965607731356863</v>
      </c>
      <c r="AD3788" s="5">
        <f ca="1">VLOOKUP(CONCATENATE($F3788," ",$G3788),AllocFactorMatrix,(AD$4+1),FALSE)*$E3790</f>
        <v>-0.29615715932885772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-142.56040221031481</v>
      </c>
      <c r="I3789" s="5">
        <f ca="1">VLOOKUP(CONCATENATE($F3789," ",$G3789),AllocFactorMatrix,(I$4+1),FALSE)*$E3790</f>
        <v>-101.85954884619268</v>
      </c>
      <c r="J3789" s="5">
        <f ca="1">VLOOKUP(CONCATENATE($F3789," ",$G3789),AllocFactorMatrix,(J$4+1),FALSE)*$E3790</f>
        <v>-17.431522855295732</v>
      </c>
      <c r="K3789" s="5">
        <f ca="1">VLOOKUP(CONCATENATE($F3789," ",$G3789),AllocFactorMatrix,(K$4+1),FALSE)*$E3790</f>
        <v>-5.019339081659913</v>
      </c>
      <c r="L3789" s="5">
        <f ca="1">VLOOKUP(CONCATENATE($F3789," ",$G3789),AllocFactorMatrix,(L$4+1),FALSE)*$E3790</f>
        <v>-0.83904736317527773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-5.9909519045822046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-0.24055006533447326</v>
      </c>
      <c r="Q3789" s="5">
        <f ca="1">VLOOKUP(CONCATENATE($F3789," ",$G3789),AllocFactorMatrix,(Q$4+1),FALSE)*$E3790</f>
        <v>-0.46009719901313106</v>
      </c>
      <c r="R3789" s="5">
        <f ca="1">VLOOKUP(CONCATENATE($F3789," ",$G3789),AllocFactorMatrix,(R$4+1),FALSE)*$E3790</f>
        <v>-8.0302912497674225E-2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-0.14320690220393226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-0.12049923143943639</v>
      </c>
      <c r="X3789" s="5">
        <f t="shared" ca="1" si="1978"/>
        <v>-0.94719722896373704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-4.0613664350957488E-3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-7.3048174627787059E-3</v>
      </c>
      <c r="AC3789" s="5">
        <f ca="1">VLOOKUP(CONCATENATE($F3789," ",$G3789),AllocFactorMatrix,(AC$4+1),FALSE)*$E3790</f>
        <v>-11.242348876017115</v>
      </c>
      <c r="AD3789" s="5">
        <f ca="1">VLOOKUP(CONCATENATE($F3789," ",$G3789),AllocFactorMatrix,(AD$4+1),FALSE)*$E3790</f>
        <v>-3.103540816879244</v>
      </c>
    </row>
    <row r="3790" spans="4:30" collapsed="1">
      <c r="D3790" s="7" t="s">
        <v>352</v>
      </c>
      <c r="E3790" s="96">
        <v>-1576</v>
      </c>
      <c r="F3790" s="10" t="s">
        <v>70</v>
      </c>
      <c r="G3790" s="55" t="str">
        <f>$G$15</f>
        <v>TOTAL</v>
      </c>
      <c r="H3790" s="4">
        <f t="shared" ca="1" si="1974"/>
        <v>-1575.9999999999998</v>
      </c>
      <c r="I3790" s="5">
        <f ca="1">VLOOKUP(CONCATENATE($F3790," ",$G3790),AllocFactorMatrix,(I$4+1),FALSE)*$E3790</f>
        <v>-889.72280904444858</v>
      </c>
      <c r="J3790" s="5">
        <f ca="1">VLOOKUP(CONCATENATE($F3790," ",$G3790),AllocFactorMatrix,(J$4+1),FALSE)*$E3790</f>
        <v>-56.761710357114197</v>
      </c>
      <c r="K3790" s="5">
        <f ca="1">VLOOKUP(CONCATENATE($F3790," ",$G3790),AllocFactorMatrix,(K$4+1),FALSE)*$E3790</f>
        <v>-143.7429891366169</v>
      </c>
      <c r="L3790" s="5">
        <f ca="1">VLOOKUP(CONCATENATE($F3790," ",$G3790),AllocFactorMatrix,(L$4+1),FALSE)*$E3790</f>
        <v>-4.6633547067048502</v>
      </c>
      <c r="M3790" s="5">
        <f ca="1">VLOOKUP(CONCATENATE($F3790," ",$G3790),AllocFactorMatrix,(M$4+1),FALSE)*$E3790</f>
        <v>-0.36781368400971848</v>
      </c>
      <c r="N3790" s="5">
        <f t="shared" ca="1" si="1975"/>
        <v>-148.77415752733145</v>
      </c>
      <c r="O3790" s="5">
        <f ca="1">VLOOKUP(CONCATENATE($F3790," ",$G3790),AllocFactorMatrix,(O$4+1),FALSE)*$E3790</f>
        <v>-106.24760820911715</v>
      </c>
      <c r="P3790" s="5">
        <f ca="1">VLOOKUP(CONCATENATE($F3790," ",$G3790),AllocFactorMatrix,(P$4+1),FALSE)*$E3790</f>
        <v>-17.875420310929048</v>
      </c>
      <c r="Q3790" s="5">
        <f ca="1">VLOOKUP(CONCATENATE($F3790," ",$G3790),AllocFactorMatrix,(Q$4+1),FALSE)*$E3790</f>
        <v>-5.7657630113269489</v>
      </c>
      <c r="R3790" s="5">
        <f ca="1">VLOOKUP(CONCATENATE($F3790," ",$G3790),AllocFactorMatrix,(R$4+1),FALSE)*$E3790</f>
        <v>-0.32032517993499704</v>
      </c>
      <c r="S3790" s="5">
        <f t="shared" ca="1" si="1977"/>
        <v>-130.20911671130813</v>
      </c>
      <c r="T3790" s="5">
        <f ca="1">VLOOKUP(CONCATENATE($F3790," ",$G3790),AllocFactorMatrix,(T$4+1),FALSE)*$E3790</f>
        <v>-3.6721837842684217</v>
      </c>
      <c r="U3790" s="5">
        <f ca="1">VLOOKUP(CONCATENATE($F3790," ",$G3790),AllocFactorMatrix,(U$4+1),FALSE)*$E3790</f>
        <v>-55.824326710565671</v>
      </c>
      <c r="V3790" s="5">
        <f ca="1">VLOOKUP(CONCATENATE($F3790," ",$G3790),AllocFactorMatrix,(V$4+1),FALSE)*$E3790</f>
        <v>-202.28315359899599</v>
      </c>
      <c r="W3790" s="5">
        <f ca="1">VLOOKUP(CONCATENATE($F3790," ",$G3790),AllocFactorMatrix,(W$4+1),FALSE)*$E3790</f>
        <v>-36.991663624664099</v>
      </c>
      <c r="X3790" s="5">
        <f t="shared" ca="1" si="1978"/>
        <v>-298.77132771849421</v>
      </c>
      <c r="Y3790" s="5">
        <f ca="1">VLOOKUP(CONCATENATE($F3790," ",$G3790),AllocFactorMatrix,(Y$4+1),FALSE)*$E3790</f>
        <v>-32.565329117246435</v>
      </c>
      <c r="Z3790" s="5">
        <f ca="1">VLOOKUP(CONCATENATE($F3790," ",$G3790),AllocFactorMatrix,(Z$4+1),FALSE)*$E3790</f>
        <v>-0.4774219903238841</v>
      </c>
      <c r="AA3790" s="5">
        <f t="shared" ca="1" si="1976"/>
        <v>-33.042751107570318</v>
      </c>
      <c r="AB3790" s="5">
        <f ca="1">VLOOKUP(CONCATENATE($F3790," ",$G3790),AllocFactorMatrix,(AB$4+1),FALSE)*$E3790</f>
        <v>-0.44133705848672394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-3.71902868297374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62534.506966121306</v>
      </c>
      <c r="I3791" s="5">
        <f ca="1">VLOOKUP(CONCATENATE($F3791," ",$G3791),AllocFactorMatrix,(I$4+1),FALSE)*$E3798</f>
        <v>30803.4344481199</v>
      </c>
      <c r="J3791" s="5">
        <f ca="1">VLOOKUP(CONCATENATE($F3791," ",$G3791),AllocFactorMatrix,(J$4+1),FALSE)*$E3798</f>
        <v>1522.7238323411927</v>
      </c>
      <c r="K3791" s="5">
        <f ca="1">VLOOKUP(CONCATENATE($F3791," ",$G3791),AllocFactorMatrix,(K$4+1),FALSE)*$E3798</f>
        <v>5577.6501293672018</v>
      </c>
      <c r="L3791" s="5">
        <f ca="1">VLOOKUP(CONCATENATE($F3791," ",$G3791),AllocFactorMatrix,(L$4+1),FALSE)*$E3798</f>
        <v>175.56462319607272</v>
      </c>
      <c r="M3791" s="5">
        <f ca="1">VLOOKUP(CONCATENATE($F3791," ",$G3791),AllocFactorMatrix,(M$4+1),FALSE)*$E3798</f>
        <v>16.463888585958845</v>
      </c>
      <c r="N3791" s="5">
        <f t="shared" ref="N3791:N3798" ca="1" si="1980">SUBTOTAL(9,K3791:M3791)</f>
        <v>5769.678641149233</v>
      </c>
      <c r="O3791" s="5">
        <f ca="1">VLOOKUP(CONCATENATE($F3791," ",$G3791),AllocFactorMatrix,(O$4+1),FALSE)*$E3798</f>
        <v>4239.8817618289067</v>
      </c>
      <c r="P3791" s="5">
        <f ca="1">VLOOKUP(CONCATENATE($F3791," ",$G3791),AllocFactorMatrix,(P$4+1),FALSE)*$E3798</f>
        <v>790.01349672417575</v>
      </c>
      <c r="Q3791" s="5">
        <f ca="1">VLOOKUP(CONCATENATE($F3791," ",$G3791),AllocFactorMatrix,(Q$4+1),FALSE)*$E3798</f>
        <v>356.99238911796675</v>
      </c>
      <c r="R3791" s="5">
        <f ca="1">VLOOKUP(CONCATENATE($F3791," ",$G3791),AllocFactorMatrix,(R$4+1),FALSE)*$E3798</f>
        <v>16.053548689338388</v>
      </c>
      <c r="S3791" s="5">
        <f ca="1">SUBTOTAL(9,O3791:R3791)</f>
        <v>5402.9411963603879</v>
      </c>
      <c r="T3791" s="5">
        <f ca="1">VLOOKUP(CONCATENATE($F3791," ",$G3791),AllocFactorMatrix,(T$4+1),FALSE)*$E3798</f>
        <v>148.10992971421413</v>
      </c>
      <c r="U3791" s="5">
        <f ca="1">VLOOKUP(CONCATENATE($F3791," ",$G3791),AllocFactorMatrix,(U$4+1),FALSE)*$E3798</f>
        <v>2423.7937645303318</v>
      </c>
      <c r="V3791" s="5">
        <f ca="1">VLOOKUP(CONCATENATE($F3791," ",$G3791),AllocFactorMatrix,(V$4+1),FALSE)*$E3798</f>
        <v>12809.818150376492</v>
      </c>
      <c r="W3791" s="5">
        <f ca="1">VLOOKUP(CONCATENATE($F3791," ",$G3791),AllocFactorMatrix,(W$4+1),FALSE)*$E3798</f>
        <v>2313.2408446511008</v>
      </c>
      <c r="X3791" s="5">
        <f ca="1">SUBTOTAL(9,T3791:W3791)</f>
        <v>17694.962689272139</v>
      </c>
      <c r="Y3791" s="5">
        <f ca="1">VLOOKUP(CONCATENATE($F3791," ",$G3791),AllocFactorMatrix,(Y$4+1),FALSE)*$E3798</f>
        <v>1302.0609612110741</v>
      </c>
      <c r="Z3791" s="5">
        <f ca="1">VLOOKUP(CONCATENATE($F3791," ",$G3791),AllocFactorMatrix,(Z$4+1),FALSE)*$E3798</f>
        <v>21.809023393165408</v>
      </c>
      <c r="AA3791" s="5">
        <f t="shared" ref="AA3791:AA3798" ca="1" si="1981">SUBTOTAL(9,Y3791:Z3791)</f>
        <v>1323.8699846042396</v>
      </c>
      <c r="AB3791" s="5">
        <f ca="1">VLOOKUP(CONCATENATE($F3791," ",$G3791),AllocFactorMatrix,(AB$4+1),FALSE)*$E3798</f>
        <v>16.896174274220726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228.48971668730871</v>
      </c>
      <c r="I3792" s="5">
        <f ca="1">VLOOKUP(CONCATENATE($F3792," ",$G3792),AllocFactorMatrix,(I$4+1),FALSE)*$E3798</f>
        <v>112.55014793448443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20.379719288911655</v>
      </c>
      <c r="L3792" s="5">
        <f ca="1">VLOOKUP(CONCATENATE($F3792," ",$G3792),AllocFactorMatrix,(L$4+1),FALSE)*$E3798</f>
        <v>0.64148120710565937</v>
      </c>
      <c r="M3792" s="5">
        <f ca="1">VLOOKUP(CONCATENATE($F3792," ",$G3792),AllocFactorMatrix,(M$4+1),FALSE)*$E3798</f>
        <v>6.0156054970020981E-2</v>
      </c>
      <c r="N3792" s="5">
        <f t="shared" ca="1" si="1980"/>
        <v>21.081356550987337</v>
      </c>
      <c r="O3792" s="5">
        <f ca="1">VLOOKUP(CONCATENATE($F3792," ",$G3792),AllocFactorMatrix,(O$4+1),FALSE)*$E3798</f>
        <v>15.491756944255027</v>
      </c>
      <c r="P3792" s="5">
        <f ca="1">VLOOKUP(CONCATENATE($F3792," ",$G3792),AllocFactorMatrix,(P$4+1),FALSE)*$E3798</f>
        <v>2.8865656547584218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5.8656747607206017E-2</v>
      </c>
      <c r="S3792" s="5">
        <f t="shared" ref="S3792:S3798" ca="1" si="1982">SUBTOTAL(9,O3792:R3792)</f>
        <v>19.741364618152105</v>
      </c>
      <c r="T3792" s="5">
        <f ca="1">VLOOKUP(CONCATENATE($F3792," ",$G3792),AllocFactorMatrix,(T$4+1),FALSE)*$E3798</f>
        <v>0.54116674970048162</v>
      </c>
      <c r="U3792" s="5">
        <f ca="1">VLOOKUP(CONCATENATE($F3792," ",$G3792),AllocFactorMatrix,(U$4+1),FALSE)*$E3798</f>
        <v>8.8561016538602289</v>
      </c>
      <c r="V3792" s="5">
        <f ca="1">VLOOKUP(CONCATENATE($F3792," ",$G3792),AllocFactorMatrix,(V$4+1),FALSE)*$E3798</f>
        <v>46.804746083328894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4.757493975252749</v>
      </c>
      <c r="Z3792" s="5">
        <f ca="1">VLOOKUP(CONCATENATE($F3792," ",$G3792),AllocFactorMatrix,(Z$4+1),FALSE)*$E3798</f>
        <v>7.9686205554173731E-2</v>
      </c>
      <c r="AA3792" s="5">
        <f t="shared" ca="1" si="1981"/>
        <v>4.8371801808069224</v>
      </c>
      <c r="AB3792" s="5">
        <f ca="1">VLOOKUP(CONCATENATE($F3792," ",$G3792),AllocFactorMatrix,(AB$4+1),FALSE)*$E3798</f>
        <v>6.1735548264698195E-2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50.258260239992424</v>
      </c>
      <c r="I3793" s="5">
        <f ca="1">VLOOKUP(CONCATENATE($F3793," ",$G3793),AllocFactorMatrix,(I$4+1),FALSE)*$E3798</f>
        <v>24.469110115931723</v>
      </c>
      <c r="J3793" s="5">
        <f ca="1">VLOOKUP(CONCATENATE($F3793," ",$G3793),AllocFactorMatrix,(J$4+1),FALSE)*$E3798</f>
        <v>1.1809112635911974</v>
      </c>
      <c r="K3793" s="5">
        <f ca="1">VLOOKUP(CONCATENATE($F3793," ",$G3793),AllocFactorMatrix,(K$4+1),FALSE)*$E3798</f>
        <v>4.2960974358360051</v>
      </c>
      <c r="L3793" s="5">
        <f ca="1">VLOOKUP(CONCATENATE($F3793," ",$G3793),AllocFactorMatrix,(L$4+1),FALSE)*$E3798</f>
        <v>0.13270240768936753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4.4453272265837995</v>
      </c>
      <c r="O3793" s="5">
        <f ca="1">VLOOKUP(CONCATENATE($F3793," ",$G3793),AllocFactorMatrix,(O$4+1),FALSE)*$E3798</f>
        <v>3.2457687599824938</v>
      </c>
      <c r="P3793" s="5">
        <f ca="1">VLOOKUP(CONCATENATE($F3793," ",$G3793),AllocFactorMatrix,(P$4+1),FALSE)*$E3798</f>
        <v>0.60338462675921567</v>
      </c>
      <c r="Q3793" s="5">
        <f ca="1">VLOOKUP(CONCATENATE($F3793," ",$G3793),AllocFactorMatrix,(Q$4+1),FALSE)*$E3798</f>
        <v>0.35902104248231398</v>
      </c>
      <c r="R3793" s="5">
        <f ca="1">VLOOKUP(CONCATENATE($F3793," ",$G3793),AllocFactorMatrix,(R$4+1),FALSE)*$E3798</f>
        <v>0</v>
      </c>
      <c r="S3793" s="5">
        <f t="shared" ca="1" si="1982"/>
        <v>4.208174429224024</v>
      </c>
      <c r="T3793" s="5">
        <f ca="1">VLOOKUP(CONCATENATE($F3793," ",$G3793),AllocFactorMatrix,(T$4+1),FALSE)*$E3798</f>
        <v>0.11333667194150743</v>
      </c>
      <c r="U3793" s="5">
        <f ca="1">VLOOKUP(CONCATENATE($F3793," ",$G3793),AllocFactorMatrix,(U$4+1),FALSE)*$E3798</f>
        <v>1.8553860286501735</v>
      </c>
      <c r="V3793" s="5">
        <f ca="1">VLOOKUP(CONCATENATE($F3793," ",$G3793),AllocFactorMatrix,(V$4+1),FALSE)*$E3798</f>
        <v>12.925886502098292</v>
      </c>
      <c r="W3793" s="5">
        <f ca="1">VLOOKUP(CONCATENATE($F3793," ",$G3793),AllocFactorMatrix,(W$4+1),FALSE)*$E3798</f>
        <v>0</v>
      </c>
      <c r="X3793" s="5">
        <f t="shared" ca="1" si="1983"/>
        <v>14.894609202689972</v>
      </c>
      <c r="Y3793" s="5">
        <f ca="1">VLOOKUP(CONCATENATE($F3793," ",$G3793),AllocFactorMatrix,(Y$4+1),FALSE)*$E3798</f>
        <v>0.97688130367482662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0.99316594154704052</v>
      </c>
      <c r="AB3793" s="5">
        <f ca="1">VLOOKUP(CONCATENATE($F3793," ",$G3793),AllocFactorMatrix,(AB$4+1),FALSE)*$E3798</f>
        <v>1.3044919298813443E-2</v>
      </c>
      <c r="AC3793" s="5">
        <f ca="1">VLOOKUP(CONCATENATE($F3793," ",$G3793),AllocFactorMatrix,(AC$4+1),FALSE)*$E3798</f>
        <v>4.4355514341458936E-2</v>
      </c>
      <c r="AD3793" s="5">
        <f ca="1">VLOOKUP(CONCATENATE($F3793," ",$G3793),AllocFactorMatrix,(AD$4+1),FALSE)*$E3798</f>
        <v>9.561626784380696E-3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32200.390856140217</v>
      </c>
      <c r="I3794" s="5">
        <f ca="1">VLOOKUP(CONCATENATE($F3794," ",$G3794),AllocFactorMatrix,(I$4+1),FALSE)*$E3798</f>
        <v>21520.894572810095</v>
      </c>
      <c r="J3794" s="5">
        <f ca="1">VLOOKUP(CONCATENATE($F3794," ",$G3794),AllocFactorMatrix,(J$4+1),FALSE)*$E3798</f>
        <v>1014.4387890720345</v>
      </c>
      <c r="K3794" s="5">
        <f ca="1">VLOOKUP(CONCATENATE($F3794," ",$G3794),AllocFactorMatrix,(K$4+1),FALSE)*$E3798</f>
        <v>3683.4895026389645</v>
      </c>
      <c r="L3794" s="5">
        <f ca="1">VLOOKUP(CONCATENATE($F3794," ",$G3794),AllocFactorMatrix,(L$4+1),FALSE)*$E3798</f>
        <v>113.8389924244036</v>
      </c>
      <c r="M3794" s="5">
        <f ca="1">VLOOKUP(CONCATENATE($F3794," ",$G3794),AllocFactorMatrix,(M$4+1),FALSE)*$E3798</f>
        <v>0</v>
      </c>
      <c r="N3794" s="5">
        <f t="shared" ca="1" si="1980"/>
        <v>3797.3284950633679</v>
      </c>
      <c r="O3794" s="5">
        <f ca="1">VLOOKUP(CONCATENATE($F3794," ",$G3794),AllocFactorMatrix,(O$4+1),FALSE)*$E3798</f>
        <v>2761.973308063662</v>
      </c>
      <c r="P3794" s="5">
        <f ca="1">VLOOKUP(CONCATENATE($F3794," ",$G3794),AllocFactorMatrix,(P$4+1),FALSE)*$E3798</f>
        <v>514.41771449113673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3276.3910225547988</v>
      </c>
      <c r="T3794" s="5">
        <f ca="1">VLOOKUP(CONCATENATE($F3794," ",$G3794),AllocFactorMatrix,(T$4+1),FALSE)*$E3798</f>
        <v>98.4626463577046</v>
      </c>
      <c r="U3794" s="5">
        <f ca="1">VLOOKUP(CONCATENATE($F3794," ",$G3794),AllocFactorMatrix,(U$4+1),FALSE)*$E3798</f>
        <v>1587.9796799342864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1686.4423262919911</v>
      </c>
      <c r="Y3794" s="5">
        <f ca="1">VLOOKUP(CONCATENATE($F3794," ",$G3794),AllocFactorMatrix,(Y$4+1),FALSE)*$E3798</f>
        <v>832.86188056327171</v>
      </c>
      <c r="Z3794" s="5">
        <f ca="1">VLOOKUP(CONCATENATE($F3794," ",$G3794),AllocFactorMatrix,(Z$4+1),FALSE)*$E3798</f>
        <v>13.895396416213053</v>
      </c>
      <c r="AA3794" s="5">
        <f t="shared" ca="1" si="1981"/>
        <v>846.7572769794848</v>
      </c>
      <c r="AB3794" s="5">
        <f ca="1">VLOOKUP(CONCATENATE($F3794," ",$G3794),AllocFactorMatrix,(AB$4+1),FALSE)*$E3798</f>
        <v>11.257599379339982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8.3138025289677664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13289.497358322631</v>
      </c>
      <c r="I3795" s="5">
        <f ca="1">VLOOKUP(CONCATENATE($F3795," ",$G3795),AllocFactorMatrix,(I$4+1),FALSE)*$E3798</f>
        <v>9936.5764659026609</v>
      </c>
      <c r="J3795" s="5">
        <f ca="1">VLOOKUP(CONCATENATE($F3795," ",$G3795),AllocFactorMatrix,(J$4+1),FALSE)*$E3798</f>
        <v>479.04551830119163</v>
      </c>
      <c r="K3795" s="5">
        <f ca="1">VLOOKUP(CONCATENATE($F3795," ",$G3795),AllocFactorMatrix,(K$4+1),FALSE)*$E3798</f>
        <v>1445.479964911915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1445.479964911915</v>
      </c>
      <c r="O3795" s="5">
        <f ca="1">VLOOKUP(CONCATENATE($F3795," ",$G3795),AllocFactorMatrix,(O$4+1),FALSE)*$E3798</f>
        <v>921.06545979397345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921.06545979397345</v>
      </c>
      <c r="T3795" s="5">
        <f ca="1">VLOOKUP(CONCATENATE($F3795," ",$G3795),AllocFactorMatrix,(T$4+1),FALSE)*$E3798</f>
        <v>24.903677760539349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24.903677760539349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3.5253845105663673</v>
      </c>
      <c r="AC3795" s="5">
        <f ca="1">VLOOKUP(CONCATENATE($F3795," ",$G3795),AllocFactorMatrix,(AC$4+1),FALSE)*$E3798</f>
        <v>119.7003633049227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6177.1735130075103</v>
      </c>
      <c r="J3796" s="5">
        <f ca="1">VLOOKUP(CONCATENATE($F3796," ",$G3796),AllocFactorMatrix,(J$4+1),FALSE)*$E3798</f>
        <v>400.32075927014074</v>
      </c>
      <c r="K3796" s="5">
        <f ca="1">VLOOKUP(CONCATENATE($F3796," ",$G3796),AllocFactorMatrix,(K$4+1),FALSE)*$E3798</f>
        <v>1343.1195436152072</v>
      </c>
      <c r="L3796" s="5">
        <f ca="1">VLOOKUP(CONCATENATE($F3796," ",$G3796),AllocFactorMatrix,(L$4+1),FALSE)*$E3798</f>
        <v>42.687388290950409</v>
      </c>
      <c r="M3796" s="5">
        <f ca="1">VLOOKUP(CONCATENATE($F3796," ",$G3796),AllocFactorMatrix,(M$4+1),FALSE)*$E3798</f>
        <v>3.9352781758935289</v>
      </c>
      <c r="N3796" s="5">
        <f t="shared" ca="1" si="1980"/>
        <v>1389.7422100820511</v>
      </c>
      <c r="O3796" s="5">
        <f ca="1">VLOOKUP(CONCATENATE($F3796," ",$G3796),AllocFactorMatrix,(O$4+1),FALSE)*$E3798</f>
        <v>1224.5408288085989</v>
      </c>
      <c r="P3796" s="5">
        <f ca="1">VLOOKUP(CONCATENATE($F3796," ",$G3796),AllocFactorMatrix,(P$4+1),FALSE)*$E3798</f>
        <v>227.00630745570191</v>
      </c>
      <c r="Q3796" s="5">
        <f ca="1">VLOOKUP(CONCATENATE($F3796," ",$G3796),AllocFactorMatrix,(Q$4+1),FALSE)*$E3798</f>
        <v>103.14585567102432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1559.4721662657953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823.96299208650851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887.54881152150517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331.76502243347562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337.16562811399604</v>
      </c>
      <c r="AB3796" s="5">
        <f ca="1">VLOOKUP(CONCATENATE($F3796," ",$G3796),AllocFactorMatrix,(AB$4+1),FALSE)*$E3798</f>
        <v>6.0239412098187151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25.777323714325338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12408.36333299348</v>
      </c>
      <c r="I3797" s="5">
        <f ca="1">VLOOKUP(CONCATENATE($F3797," ",$G3797),AllocFactorMatrix,(I$4+1),FALSE)*$E3798</f>
        <v>8865.7879146114428</v>
      </c>
      <c r="J3797" s="5">
        <f ca="1">VLOOKUP(CONCATENATE($F3797," ",$G3797),AllocFactorMatrix,(J$4+1),FALSE)*$E3798</f>
        <v>1517.2282462895539</v>
      </c>
      <c r="K3797" s="5">
        <f ca="1">VLOOKUP(CONCATENATE($F3797," ",$G3797),AllocFactorMatrix,(K$4+1),FALSE)*$E3798</f>
        <v>436.87996141346252</v>
      </c>
      <c r="L3797" s="5">
        <f ca="1">VLOOKUP(CONCATENATE($F3797," ",$G3797),AllocFactorMatrix,(L$4+1),FALSE)*$E3798</f>
        <v>73.030128804698947</v>
      </c>
      <c r="M3797" s="5">
        <f ca="1">VLOOKUP(CONCATENATE($F3797," ",$G3797),AllocFactorMatrix,(M$4+1),FALSE)*$E3798</f>
        <v>11.538410136635118</v>
      </c>
      <c r="N3797" s="5">
        <f t="shared" ca="1" si="1980"/>
        <v>521.44850035479658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20.937318948090759</v>
      </c>
      <c r="Q3797" s="5">
        <f ca="1">VLOOKUP(CONCATENATE($F3797," ",$G3797),AllocFactorMatrix,(Q$4+1),FALSE)*$E3798</f>
        <v>40.04655658466195</v>
      </c>
      <c r="R3797" s="5">
        <f ca="1">VLOOKUP(CONCATENATE($F3797," ",$G3797),AllocFactorMatrix,(R$4+1),FALSE)*$E3798</f>
        <v>6.989512512027896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12.464634265813581</v>
      </c>
      <c r="V3797" s="5">
        <f ca="1">VLOOKUP(CONCATENATE($F3797," ",$G3797),AllocFactorMatrix,(V$4+1),FALSE)*$E3798</f>
        <v>58.923642901987698</v>
      </c>
      <c r="W3797" s="5">
        <f ca="1">VLOOKUP(CONCATENATE($F3797," ",$G3797),AllocFactorMatrix,(W$4+1),FALSE)*$E3798</f>
        <v>10.488173587229218</v>
      </c>
      <c r="X3797" s="5">
        <f t="shared" ca="1" si="1983"/>
        <v>82.443421754994702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0.35349865442120831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0.63580649152233892</v>
      </c>
      <c r="AC3797" s="5">
        <f ca="1">VLOOKUP(CONCATENATE($F3797," ",$G3797),AllocFactorMatrix,(AC$4+1),FALSE)*$E3798</f>
        <v>978.52662735962679</v>
      </c>
      <c r="AD3797" s="5">
        <f ca="1">VLOOKUP(CONCATENATE($F3797," ",$G3797),AllocFactorMatrix,(AD$4+1),FALSE)*$E3798</f>
        <v>270.13014467931055</v>
      </c>
    </row>
    <row r="3798" spans="4:30" collapsed="1">
      <c r="D3798" s="7" t="s">
        <v>353</v>
      </c>
      <c r="E3798" s="96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137173.99999999994</v>
      </c>
      <c r="I3798" s="5">
        <f ca="1">VLOOKUP(CONCATENATE($F3798," ",$G3798),AllocFactorMatrix,(I$4+1),FALSE)*$E3798</f>
        <v>77440.886172502025</v>
      </c>
      <c r="J3798" s="5">
        <f ca="1">VLOOKUP(CONCATENATE($F3798," ",$G3798),AllocFactorMatrix,(J$4+1),FALSE)*$E3798</f>
        <v>4940.5018125169936</v>
      </c>
      <c r="K3798" s="5">
        <f ca="1">VLOOKUP(CONCATENATE($F3798," ",$G3798),AllocFactorMatrix,(K$4+1),FALSE)*$E3798</f>
        <v>12511.294918671501</v>
      </c>
      <c r="L3798" s="5">
        <f ca="1">VLOOKUP(CONCATENATE($F3798," ",$G3798),AllocFactorMatrix,(L$4+1),FALSE)*$E3798</f>
        <v>405.89531633092076</v>
      </c>
      <c r="M3798" s="5">
        <f ca="1">VLOOKUP(CONCATENATE($F3798," ",$G3798),AllocFactorMatrix,(M$4+1),FALSE)*$E3798</f>
        <v>32.014260336515939</v>
      </c>
      <c r="N3798" s="5">
        <f t="shared" ca="1" si="1980"/>
        <v>12949.20449533894</v>
      </c>
      <c r="O3798" s="5">
        <f ca="1">VLOOKUP(CONCATENATE($F3798," ",$G3798),AllocFactorMatrix,(O$4+1),FALSE)*$E3798</f>
        <v>9247.7217058866972</v>
      </c>
      <c r="P3798" s="5">
        <f ca="1">VLOOKUP(CONCATENATE($F3798," ",$G3798),AllocFactorMatrix,(P$4+1),FALSE)*$E3798</f>
        <v>1555.8647879006228</v>
      </c>
      <c r="Q3798" s="5">
        <f ca="1">VLOOKUP(CONCATENATE($F3798," ",$G3798),AllocFactorMatrix,(Q$4+1),FALSE)*$E3798</f>
        <v>501.84820768766679</v>
      </c>
      <c r="R3798" s="5">
        <f ca="1">VLOOKUP(CONCATENATE($F3798," ",$G3798),AllocFactorMatrix,(R$4+1),FALSE)*$E3798</f>
        <v>27.88089227944371</v>
      </c>
      <c r="S3798" s="5">
        <f t="shared" ca="1" si="1982"/>
        <v>11333.315593754429</v>
      </c>
      <c r="T3798" s="5">
        <f ca="1">VLOOKUP(CONCATENATE($F3798," ",$G3798),AllocFactorMatrix,(T$4+1),FALSE)*$E3798</f>
        <v>319.62445331423635</v>
      </c>
      <c r="U3798" s="5">
        <f ca="1">VLOOKUP(CONCATENATE($F3798," ",$G3798),AllocFactorMatrix,(U$4+1),FALSE)*$E3798</f>
        <v>4858.9125584994508</v>
      </c>
      <c r="V3798" s="5">
        <f ca="1">VLOOKUP(CONCATENATE($F3798," ",$G3798),AllocFactorMatrix,(V$4+1),FALSE)*$E3798</f>
        <v>17606.592202911597</v>
      </c>
      <c r="W3798" s="5">
        <f ca="1">VLOOKUP(CONCATENATE($F3798," ",$G3798),AllocFactorMatrix,(W$4+1),FALSE)*$E3798</f>
        <v>3219.7299911482696</v>
      </c>
      <c r="X3798" s="5">
        <f t="shared" ca="1" si="1983"/>
        <v>26004.859205873552</v>
      </c>
      <c r="Y3798" s="5">
        <f ca="1">VLOOKUP(CONCATENATE($F3798," ",$G3798),AllocFactorMatrix,(Y$4+1),FALSE)*$E3798</f>
        <v>2834.4647565540372</v>
      </c>
      <c r="Z3798" s="5">
        <f ca="1">VLOOKUP(CONCATENATE($F3798," ",$G3798),AllocFactorMatrix,(Z$4+1),FALSE)*$E3798</f>
        <v>41.554494987746494</v>
      </c>
      <c r="AA3798" s="5">
        <f t="shared" ca="1" si="1981"/>
        <v>2876.0192515417839</v>
      </c>
      <c r="AB3798" s="5">
        <f ca="1">VLOOKUP(CONCATENATE($F3798," ",$G3798),AllocFactorMatrix,(AB$4+1),FALSE)*$E3798</f>
        <v>38.413686333031642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323.70180238466992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6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9.3913001502856126</v>
      </c>
      <c r="I3807" s="5">
        <f>VLOOKUP(CONCATENATE($F3807," ",$G3807),AllocFactorMatrix,(I$4+1),FALSE)*$E3814</f>
        <v>4.6259947123060252</v>
      </c>
      <c r="J3807" s="5">
        <f>VLOOKUP(CONCATENATE($F3807," ",$G3807),AllocFactorMatrix,(J$4+1),FALSE)*$E3814</f>
        <v>0.22867944834452258</v>
      </c>
      <c r="K3807" s="5">
        <f>VLOOKUP(CONCATENATE($F3807," ",$G3807),AllocFactorMatrix,(K$4+1),FALSE)*$E3814</f>
        <v>0.83763971348722566</v>
      </c>
      <c r="L3807" s="5">
        <f>VLOOKUP(CONCATENATE($F3807," ",$G3807),AllocFactorMatrix,(L$4+1),FALSE)*$E3814</f>
        <v>2.6365924226433218E-2</v>
      </c>
      <c r="M3807" s="5">
        <f>VLOOKUP(CONCATENATE($F3807," ",$G3807),AllocFactorMatrix,(M$4+1),FALSE)*$E3814</f>
        <v>2.472512007416423E-3</v>
      </c>
      <c r="N3807" s="5">
        <f t="shared" ref="N3807:N3814" si="1990">SUBTOTAL(9,K3807:M3807)</f>
        <v>0.86647814972107529</v>
      </c>
      <c r="O3807" s="5">
        <f>VLOOKUP(CONCATENATE($F3807," ",$G3807),AllocFactorMatrix,(O$4+1),FALSE)*$E3814</f>
        <v>0.63673648612323497</v>
      </c>
      <c r="P3807" s="5">
        <f>VLOOKUP(CONCATENATE($F3807," ",$G3807),AllocFactorMatrix,(P$4+1),FALSE)*$E3814</f>
        <v>0.11864255801253648</v>
      </c>
      <c r="Q3807" s="5">
        <f>VLOOKUP(CONCATENATE($F3807," ",$G3807),AllocFactorMatrix,(Q$4+1),FALSE)*$E3814</f>
        <v>5.3612362841378089E-2</v>
      </c>
      <c r="R3807" s="5">
        <f>VLOOKUP(CONCATENATE($F3807," ",$G3807),AllocFactorMatrix,(R$4+1),FALSE)*$E3814</f>
        <v>2.4108880285964155E-3</v>
      </c>
      <c r="S3807" s="5">
        <f>SUBTOTAL(9,O3807:R3807)</f>
        <v>0.81140229500574601</v>
      </c>
      <c r="T3807" s="5">
        <f>VLOOKUP(CONCATENATE($F3807," ",$G3807),AllocFactorMatrix,(T$4+1),FALSE)*$E3814</f>
        <v>2.2242836358131821E-2</v>
      </c>
      <c r="U3807" s="5">
        <f>VLOOKUP(CONCATENATE($F3807," ",$G3807),AllocFactorMatrix,(U$4+1),FALSE)*$E3814</f>
        <v>0.36400022722537634</v>
      </c>
      <c r="V3807" s="5">
        <f>VLOOKUP(CONCATENATE($F3807," ",$G3807),AllocFactorMatrix,(V$4+1),FALSE)*$E3814</f>
        <v>1.9237514287261641</v>
      </c>
      <c r="W3807" s="5">
        <f>VLOOKUP(CONCATENATE($F3807," ",$G3807),AllocFactorMatrix,(W$4+1),FALSE)*$E3814</f>
        <v>0.34739762326403373</v>
      </c>
      <c r="X3807" s="5">
        <f>SUBTOTAL(9,T3807:W3807)</f>
        <v>2.6573921155737059</v>
      </c>
      <c r="Y3807" s="5">
        <f>VLOOKUP(CONCATENATE($F3807," ",$G3807),AllocFactorMatrix,(Y$4+1),FALSE)*$E3814</f>
        <v>0.19554076451465835</v>
      </c>
      <c r="Z3807" s="5">
        <f>VLOOKUP(CONCATENATE($F3807," ",$G3807),AllocFactorMatrix,(Z$4+1),FALSE)*$E3814</f>
        <v>3.2752330610166533E-3</v>
      </c>
      <c r="AA3807" s="5">
        <f t="shared" ref="AA3807:AA3814" si="1991">SUBTOTAL(9,Y3807:Z3807)</f>
        <v>0.198815997575675</v>
      </c>
      <c r="AB3807" s="5">
        <f>VLOOKUP(CONCATENATE($F3807," ",$G3807),AllocFactorMatrix,(AB$4+1),FALSE)*$E3814</f>
        <v>2.5374317588640442E-3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1265</v>
      </c>
      <c r="I3814" s="5">
        <f>VLOOKUP(CONCATENATE($F3814," ",$G3814),AllocFactorMatrix,(I$4+1),FALSE)*$E3814</f>
        <v>747.22545689335732</v>
      </c>
      <c r="J3814" s="5">
        <f>VLOOKUP(CONCATENATE($F3814," ",$G3814),AllocFactorMatrix,(J$4+1),FALSE)*$E3814</f>
        <v>46.200564190722851</v>
      </c>
      <c r="K3814" s="5">
        <f>VLOOKUP(CONCATENATE($F3814," ",$G3814),AllocFactorMatrix,(K$4+1),FALSE)*$E3814</f>
        <v>121.69737444958089</v>
      </c>
      <c r="L3814" s="5">
        <f>VLOOKUP(CONCATENATE($F3814," ",$G3814),AllocFactorMatrix,(L$4+1),FALSE)*$E3814</f>
        <v>4.1149370184494298</v>
      </c>
      <c r="M3814" s="5">
        <f>VLOOKUP(CONCATENATE($F3814," ",$G3814),AllocFactorMatrix,(M$4+1),FALSE)*$E3814</f>
        <v>0.33531325366898951</v>
      </c>
      <c r="N3814" s="5">
        <f t="shared" si="1990"/>
        <v>126.1476247216993</v>
      </c>
      <c r="O3814" s="5">
        <f>VLOOKUP(CONCATENATE($F3814," ",$G3814),AllocFactorMatrix,(O$4+1),FALSE)*$E3814</f>
        <v>87.42634340472209</v>
      </c>
      <c r="P3814" s="5">
        <f>VLOOKUP(CONCATENATE($F3814," ",$G3814),AllocFactorMatrix,(P$4+1),FALSE)*$E3814</f>
        <v>13.607832836719339</v>
      </c>
      <c r="Q3814" s="5">
        <f>VLOOKUP(CONCATENATE($F3814," ",$G3814),AllocFactorMatrix,(Q$4+1),FALSE)*$E3814</f>
        <v>3.8220734653578852</v>
      </c>
      <c r="R3814" s="5">
        <f>VLOOKUP(CONCATENATE($F3814," ",$G3814),AllocFactorMatrix,(R$4+1),FALSE)*$E3814</f>
        <v>0.22811760040573559</v>
      </c>
      <c r="S3814" s="5">
        <f t="shared" si="1992"/>
        <v>105.08436730720506</v>
      </c>
      <c r="T3814" s="5">
        <f>VLOOKUP(CONCATENATE($F3814," ",$G3814),AllocFactorMatrix,(T$4+1),FALSE)*$E3814</f>
        <v>2.9328010632049102</v>
      </c>
      <c r="U3814" s="5">
        <f>VLOOKUP(CONCATENATE($F3814," ",$G3814),AllocFactorMatrix,(U$4+1),FALSE)*$E3814</f>
        <v>41.133290364179516</v>
      </c>
      <c r="V3814" s="5">
        <f>VLOOKUP(CONCATENATE($F3814," ",$G3814),AllocFactorMatrix,(V$4+1),FALSE)*$E3814</f>
        <v>114.49902730706239</v>
      </c>
      <c r="W3814" s="5">
        <f>VLOOKUP(CONCATENATE($F3814," ",$G3814),AllocFactorMatrix,(W$4+1),FALSE)*$E3814</f>
        <v>16.318485825410519</v>
      </c>
      <c r="X3814" s="5">
        <f t="shared" si="1993"/>
        <v>174.88360455985736</v>
      </c>
      <c r="Y3814" s="5">
        <f>VLOOKUP(CONCATENATE($F3814," ",$G3814),AllocFactorMatrix,(Y$4+1),FALSE)*$E3814</f>
        <v>27.5064769329001</v>
      </c>
      <c r="Z3814" s="5">
        <f>VLOOKUP(CONCATENATE($F3814," ",$G3814),AllocFactorMatrix,(Z$4+1),FALSE)*$E3814</f>
        <v>0.3677732032693361</v>
      </c>
      <c r="AA3814" s="5">
        <f t="shared" si="1991"/>
        <v>27.874250136169437</v>
      </c>
      <c r="AB3814" s="5">
        <f>VLOOKUP(CONCATENATE($F3814," ",$G3814),AllocFactorMatrix,(AB$4+1),FALSE)*$E3814</f>
        <v>0.35064410654529465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-53.02722389635602</v>
      </c>
      <c r="I3815" s="5">
        <f ca="1">VLOOKUP(CONCATENATE($F3815," ",$G3815),AllocFactorMatrix,(I$4+1),FALSE)*$E3822</f>
        <v>-23.163656920058063</v>
      </c>
      <c r="J3815" s="5">
        <f ca="1">VLOOKUP(CONCATENATE($F3815," ",$G3815),AllocFactorMatrix,(J$4+1),FALSE)*$E3822</f>
        <v>-1.646295639651284</v>
      </c>
      <c r="K3815" s="5">
        <f ca="1">VLOOKUP(CONCATENATE($F3815," ",$G3815),AllocFactorMatrix,(K$4+1),FALSE)*$E3822</f>
        <v>-5.5778740043237551</v>
      </c>
      <c r="L3815" s="5">
        <f ca="1">VLOOKUP(CONCATENATE($F3815," ",$G3815),AllocFactorMatrix,(L$4+1),FALSE)*$E3822</f>
        <v>-0.16167251634403165</v>
      </c>
      <c r="M3815" s="5">
        <f ca="1">VLOOKUP(CONCATENATE($F3815," ",$G3815),AllocFactorMatrix,(M$4+1),FALSE)*$E3822</f>
        <v>-1.588902466234687E-2</v>
      </c>
      <c r="N3815" s="5">
        <f t="shared" ref="N3815:N3822" ca="1" si="1995">SUBTOTAL(9,K3815:M3815)</f>
        <v>-5.7554355453301334</v>
      </c>
      <c r="O3815" s="5">
        <f ca="1">VLOOKUP(CONCATENATE($F3815," ",$G3815),AllocFactorMatrix,(O$4+1),FALSE)*$E3822</f>
        <v>-4.2607438302386305</v>
      </c>
      <c r="P3815" s="5">
        <f ca="1">VLOOKUP(CONCATENATE($F3815," ",$G3815),AllocFactorMatrix,(P$4+1),FALSE)*$E3822</f>
        <v>-0.82755429026476668</v>
      </c>
      <c r="Q3815" s="5">
        <f ca="1">VLOOKUP(CONCATENATE($F3815," ",$G3815),AllocFactorMatrix,(Q$4+1),FALSE)*$E3822</f>
        <v>-0.35054959416806042</v>
      </c>
      <c r="R3815" s="5">
        <f ca="1">VLOOKUP(CONCATENATE($F3815," ",$G3815),AllocFactorMatrix,(R$4+1),FALSE)*$E3822</f>
        <v>-1.5252644978587322E-2</v>
      </c>
      <c r="S3815" s="5">
        <f ca="1">SUBTOTAL(9,O3815:R3815)</f>
        <v>-5.4541003596500452</v>
      </c>
      <c r="T3815" s="5">
        <f ca="1">VLOOKUP(CONCATENATE($F3815," ",$G3815),AllocFactorMatrix,(T$4+1),FALSE)*$E3822</f>
        <v>-0.1223880197015291</v>
      </c>
      <c r="U3815" s="5">
        <f ca="1">VLOOKUP(CONCATENATE($F3815," ",$G3815),AllocFactorMatrix,(U$4+1),FALSE)*$E3822</f>
        <v>-2.1622106191399872</v>
      </c>
      <c r="V3815" s="5">
        <f ca="1">VLOOKUP(CONCATENATE($F3815," ",$G3815),AllocFactorMatrix,(V$4+1),FALSE)*$E3822</f>
        <v>-11.630692162225097</v>
      </c>
      <c r="W3815" s="5">
        <f ca="1">VLOOKUP(CONCATENATE($F3815," ",$G3815),AllocFactorMatrix,(W$4+1),FALSE)*$E3822</f>
        <v>-1.8476824243017953</v>
      </c>
      <c r="X3815" s="5">
        <f ca="1">SUBTOTAL(9,T3815:W3815)</f>
        <v>-15.762973225368409</v>
      </c>
      <c r="Y3815" s="5">
        <f ca="1">VLOOKUP(CONCATENATE($F3815," ",$G3815),AllocFactorMatrix,(Y$4+1),FALSE)*$E3822</f>
        <v>-1.2069978276802924</v>
      </c>
      <c r="Z3815" s="5">
        <f ca="1">VLOOKUP(CONCATENATE($F3815," ",$G3815),AllocFactorMatrix,(Z$4+1),FALSE)*$E3822</f>
        <v>-1.8883574379216062E-2</v>
      </c>
      <c r="AA3815" s="5">
        <f t="shared" ref="AA3815:AA3822" ca="1" si="1996">SUBTOTAL(9,Y3815:Z3815)</f>
        <v>-1.2258814020595086</v>
      </c>
      <c r="AB3815" s="5">
        <f ca="1">VLOOKUP(CONCATENATE($F3815," ",$G3815),AllocFactorMatrix,(AB$4+1),FALSE)*$E3822</f>
        <v>-1.8880804238580472E-2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-9.0755974135917974</v>
      </c>
      <c r="I3816" s="5">
        <f ca="1">VLOOKUP(CONCATENATE($F3816," ",$G3816),AllocFactorMatrix,(I$4+1),FALSE)*$E3822</f>
        <v>-2.9868221604317298</v>
      </c>
      <c r="J3816" s="5">
        <f ca="1">VLOOKUP(CONCATENATE($F3816," ",$G3816),AllocFactorMatrix,(J$4+1),FALSE)*$E3822</f>
        <v>-0.38736000562790857</v>
      </c>
      <c r="K3816" s="5">
        <f ca="1">VLOOKUP(CONCATENATE($F3816," ",$G3816),AllocFactorMatrix,(K$4+1),FALSE)*$E3822</f>
        <v>-1.2120232360184662</v>
      </c>
      <c r="L3816" s="5">
        <f ca="1">VLOOKUP(CONCATENATE($F3816," ",$G3816),AllocFactorMatrix,(L$4+1),FALSE)*$E3822</f>
        <v>-3.4785984700035459E-2</v>
      </c>
      <c r="M3816" s="5">
        <f ca="1">VLOOKUP(CONCATENATE($F3816," ",$G3816),AllocFactorMatrix,(M$4+1),FALSE)*$E3822</f>
        <v>-8.5241625162144688E-3</v>
      </c>
      <c r="N3816" s="5">
        <f t="shared" ca="1" si="1995"/>
        <v>-1.255333383234716</v>
      </c>
      <c r="O3816" s="5">
        <f ca="1">VLOOKUP(CONCATENATE($F3816," ",$G3816),AllocFactorMatrix,(O$4+1),FALSE)*$E3822</f>
        <v>-0.91977894313432129</v>
      </c>
      <c r="P3816" s="5">
        <f ca="1">VLOOKUP(CONCATENATE($F3816," ",$G3816),AllocFactorMatrix,(P$4+1),FALSE)*$E3822</f>
        <v>-0.18338363676161107</v>
      </c>
      <c r="Q3816" s="5">
        <f ca="1">VLOOKUP(CONCATENATE($F3816," ",$G3816),AllocFactorMatrix,(Q$4+1),FALSE)*$E3822</f>
        <v>-7.4137236385957206E-2</v>
      </c>
      <c r="R3816" s="5">
        <f ca="1">VLOOKUP(CONCATENATE($F3816," ",$G3816),AllocFactorMatrix,(R$4+1),FALSE)*$E3822</f>
        <v>-3.1193778322966123E-3</v>
      </c>
      <c r="S3816" s="5">
        <f t="shared" ref="S3816:S3822" ca="1" si="1997">SUBTOTAL(9,O3816:R3816)</f>
        <v>-1.1804191941141862</v>
      </c>
      <c r="T3816" s="5">
        <f ca="1">VLOOKUP(CONCATENATE($F3816," ",$G3816),AllocFactorMatrix,(T$4+1),FALSE)*$E3822</f>
        <v>-2.0374090914622223E-2</v>
      </c>
      <c r="U3816" s="5">
        <f ca="1">VLOOKUP(CONCATENATE($F3816," ",$G3816),AllocFactorMatrix,(U$4+1),FALSE)*$E3822</f>
        <v>-0.41723401943917726</v>
      </c>
      <c r="V3816" s="5">
        <f ca="1">VLOOKUP(CONCATENATE($F3816," ",$G3816),AllocFactorMatrix,(V$4+1),FALSE)*$E3822</f>
        <v>-2.2715901299647241</v>
      </c>
      <c r="W3816" s="5">
        <f ca="1">VLOOKUP(CONCATENATE($F3816," ",$G3816),AllocFactorMatrix,(W$4+1),FALSE)*$E3822</f>
        <v>-0.30847917704990135</v>
      </c>
      <c r="X3816" s="5">
        <f t="shared" ref="X3816:X3822" ca="1" si="1998">SUBTOTAL(9,T3816:W3816)</f>
        <v>-3.0176774173684251</v>
      </c>
      <c r="Y3816" s="5">
        <f ca="1">VLOOKUP(CONCATENATE($F3816," ",$G3816),AllocFactorMatrix,(Y$4+1),FALSE)*$E3822</f>
        <v>-0.24001081766593746</v>
      </c>
      <c r="Z3816" s="5">
        <f ca="1">VLOOKUP(CONCATENATE($F3816," ",$G3816),AllocFactorMatrix,(Z$4+1),FALSE)*$E3822</f>
        <v>-3.395055207591095E-3</v>
      </c>
      <c r="AA3816" s="5">
        <f t="shared" ca="1" si="1996"/>
        <v>-0.24340587287352855</v>
      </c>
      <c r="AB3816" s="5">
        <f ca="1">VLOOKUP(CONCATENATE($F3816," ",$G3816),AllocFactorMatrix,(AB$4+1),FALSE)*$E3822</f>
        <v>-4.579379941300356E-3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-2.0494275504239945</v>
      </c>
      <c r="I3817" s="5">
        <f ca="1">VLOOKUP(CONCATENATE($F3817," ",$G3817),AllocFactorMatrix,(I$4+1),FALSE)*$E3822</f>
        <v>-0.67767318046356007</v>
      </c>
      <c r="J3817" s="5">
        <f ca="1">VLOOKUP(CONCATENATE($F3817," ",$G3817),AllocFactorMatrix,(J$4+1),FALSE)*$E3822</f>
        <v>-8.1173063874637297E-2</v>
      </c>
      <c r="K3817" s="5">
        <f ca="1">VLOOKUP(CONCATENATE($F3817," ",$G3817),AllocFactorMatrix,(K$4+1),FALSE)*$E3822</f>
        <v>-0.25384605807830718</v>
      </c>
      <c r="L3817" s="5">
        <f ca="1">VLOOKUP(CONCATENATE($F3817," ",$G3817),AllocFactorMatrix,(L$4+1),FALSE)*$E3822</f>
        <v>-7.1626413112608816E-3</v>
      </c>
      <c r="M3817" s="5">
        <f ca="1">VLOOKUP(CONCATENATE($F3817," ",$G3817),AllocFactorMatrix,(M$4+1),FALSE)*$E3822</f>
        <v>-2.6458247257665625E-3</v>
      </c>
      <c r="N3817" s="5">
        <f t="shared" ca="1" si="1995"/>
        <v>-0.26365452411533463</v>
      </c>
      <c r="O3817" s="5">
        <f ca="1">VLOOKUP(CONCATENATE($F3817," ",$G3817),AllocFactorMatrix,(O$4+1),FALSE)*$E3822</f>
        <v>-0.19152775374206099</v>
      </c>
      <c r="P3817" s="5">
        <f ca="1">VLOOKUP(CONCATENATE($F3817," ",$G3817),AllocFactorMatrix,(P$4+1),FALSE)*$E3822</f>
        <v>-3.7972304541041307E-2</v>
      </c>
      <c r="Q3817" s="5">
        <f ca="1">VLOOKUP(CONCATENATE($F3817," ",$G3817),AllocFactorMatrix,(Q$4+1),FALSE)*$E3822</f>
        <v>-2.0281531735237675E-2</v>
      </c>
      <c r="R3817" s="5">
        <f ca="1">VLOOKUP(CONCATENATE($F3817," ",$G3817),AllocFactorMatrix,(R$4+1),FALSE)*$E3822</f>
        <v>0</v>
      </c>
      <c r="S3817" s="5">
        <f t="shared" ca="1" si="1997"/>
        <v>-0.24978159001833997</v>
      </c>
      <c r="T3817" s="5">
        <f ca="1">VLOOKUP(CONCATENATE($F3817," ",$G3817),AllocFactorMatrix,(T$4+1),FALSE)*$E3822</f>
        <v>-4.3391829791273769E-3</v>
      </c>
      <c r="U3817" s="5">
        <f ca="1">VLOOKUP(CONCATENATE($F3817," ",$G3817),AllocFactorMatrix,(U$4+1),FALSE)*$E3822</f>
        <v>-8.7766266908423846E-2</v>
      </c>
      <c r="V3817" s="5">
        <f ca="1">VLOOKUP(CONCATENATE($F3817," ",$G3817),AllocFactorMatrix,(V$4+1),FALSE)*$E3822</f>
        <v>-0.62911164426083654</v>
      </c>
      <c r="W3817" s="5">
        <f ca="1">VLOOKUP(CONCATENATE($F3817," ",$G3817),AllocFactorMatrix,(W$4+1),FALSE)*$E3822</f>
        <v>0</v>
      </c>
      <c r="X3817" s="5">
        <f t="shared" ca="1" si="1998"/>
        <v>-0.72121709414838775</v>
      </c>
      <c r="Y3817" s="5">
        <f ca="1">VLOOKUP(CONCATENATE($F3817," ",$G3817),AllocFactorMatrix,(Y$4+1),FALSE)*$E3822</f>
        <v>-4.9335184202783752E-2</v>
      </c>
      <c r="Z3817" s="5">
        <f ca="1">VLOOKUP(CONCATENATE($F3817," ",$G3817),AllocFactorMatrix,(Z$4+1),FALSE)*$E3822</f>
        <v>-7.0052442803940796E-4</v>
      </c>
      <c r="AA3817" s="5">
        <f t="shared" ca="1" si="1996"/>
        <v>-5.0035708630823163E-2</v>
      </c>
      <c r="AB3817" s="5">
        <f ca="1">VLOOKUP(CONCATENATE($F3817," ",$G3817),AllocFactorMatrix,(AB$4+1),FALSE)*$E3822</f>
        <v>-9.5430976811622598E-4</v>
      </c>
      <c r="AC3817" s="5">
        <f ca="1">VLOOKUP(CONCATENATE($F3817," ",$G3817),AllocFactorMatrix,(AC$4+1),FALSE)*$E3822</f>
        <v>-4.0434842497911591E-3</v>
      </c>
      <c r="AD3817" s="5">
        <f ca="1">VLOOKUP(CONCATENATE($F3817," ",$G3817),AllocFactorMatrix,(AD$4+1),FALSE)*$E3822</f>
        <v>-8.945951550039219E-4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-18.902803992553306</v>
      </c>
      <c r="I3818" s="5">
        <f ca="1">VLOOKUP(CONCATENATE($F3818," ",$G3818),AllocFactorMatrix,(I$4+1),FALSE)*$E3822</f>
        <v>-10.956125760630968</v>
      </c>
      <c r="J3818" s="5">
        <f ca="1">VLOOKUP(CONCATENATE($F3818," ",$G3818),AllocFactorMatrix,(J$4+1),FALSE)*$E3822</f>
        <v>-0.84603071314877898</v>
      </c>
      <c r="K3818" s="5">
        <f ca="1">VLOOKUP(CONCATENATE($F3818," ",$G3818),AllocFactorMatrix,(K$4+1),FALSE)*$E3822</f>
        <v>-2.7833229494930145</v>
      </c>
      <c r="L3818" s="5">
        <f ca="1">VLOOKUP(CONCATENATE($F3818," ",$G3818),AllocFactorMatrix,(L$4+1),FALSE)*$E3822</f>
        <v>-7.9206260743325874E-2</v>
      </c>
      <c r="M3818" s="5">
        <f ca="1">VLOOKUP(CONCATENATE($F3818," ",$G3818),AllocFactorMatrix,(M$4+1),FALSE)*$E3822</f>
        <v>0</v>
      </c>
      <c r="N3818" s="5">
        <f t="shared" ca="1" si="1995"/>
        <v>-2.8625292102363402</v>
      </c>
      <c r="O3818" s="5">
        <f ca="1">VLOOKUP(CONCATENATE($F3818," ",$G3818),AllocFactorMatrix,(O$4+1),FALSE)*$E3822</f>
        <v>-2.0930332811616146</v>
      </c>
      <c r="P3818" s="5">
        <f ca="1">VLOOKUP(CONCATENATE($F3818," ",$G3818),AllocFactorMatrix,(P$4+1),FALSE)*$E3822</f>
        <v>-0.40884902173307325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-2.5018823028946877</v>
      </c>
      <c r="T3818" s="5">
        <f ca="1">VLOOKUP(CONCATENATE($F3818," ",$G3818),AllocFactorMatrix,(T$4+1),FALSE)*$E3822</f>
        <v>-5.7840522937510137E-2</v>
      </c>
      <c r="U3818" s="5">
        <f ca="1">VLOOKUP(CONCATENATE($F3818," ",$G3818),AllocFactorMatrix,(U$4+1),FALSE)*$E3822</f>
        <v>-1.040754506680867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-1.0985950296183771</v>
      </c>
      <c r="Y3818" s="5">
        <f ca="1">VLOOKUP(CONCATENATE($F3818," ",$G3818),AllocFactorMatrix,(Y$4+1),FALSE)*$E3822</f>
        <v>-0.5708857460642347</v>
      </c>
      <c r="Z3818" s="5">
        <f ca="1">VLOOKUP(CONCATENATE($F3818," ",$G3818),AllocFactorMatrix,(Z$4+1),FALSE)*$E3822</f>
        <v>-8.6940418876349478E-3</v>
      </c>
      <c r="AA3818" s="5">
        <f t="shared" ca="1" si="1996"/>
        <v>-0.5795797879518696</v>
      </c>
      <c r="AB3818" s="5">
        <f ca="1">VLOOKUP(CONCATENATE($F3818," ",$G3818),AllocFactorMatrix,(AB$4+1),FALSE)*$E3822</f>
        <v>-9.7845553497560838E-3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-8.5434617454253348E-3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-8.437085476499858</v>
      </c>
      <c r="I3819" s="5">
        <f ca="1">VLOOKUP(CONCATENATE($F3819," ",$G3819),AllocFactorMatrix,(I$4+1),FALSE)*$E3822</f>
        <v>-5.4962106546166156</v>
      </c>
      <c r="J3819" s="5">
        <f ca="1">VLOOKUP(CONCATENATE($F3819," ",$G3819),AllocFactorMatrix,(J$4+1),FALSE)*$E3822</f>
        <v>-0.45779619181914605</v>
      </c>
      <c r="K3819" s="5">
        <f ca="1">VLOOKUP(CONCATENATE($F3819," ",$G3819),AllocFactorMatrix,(K$4+1),FALSE)*$E3822</f>
        <v>-1.2417804705266622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-1.2417804705266622</v>
      </c>
      <c r="O3819" s="5">
        <f ca="1">VLOOKUP(CONCATENATE($F3819," ",$G3819),AllocFactorMatrix,(O$4+1),FALSE)*$E3822</f>
        <v>-0.7929444547232769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-0.7929444547232769</v>
      </c>
      <c r="T3819" s="5">
        <f ca="1">VLOOKUP(CONCATENATE($F3819," ",$G3819),AllocFactorMatrix,(T$4+1),FALSE)*$E3822</f>
        <v>-1.6232221523232827E-2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-1.6232221523232827E-2</v>
      </c>
      <c r="Y3819" s="5">
        <f ca="1">VLOOKUP(CONCATENATE($F3819," ",$G3819),AllocFactorMatrix,(Y$4+1),FALSE)*$E3822</f>
        <v>-0.2625310656801631</v>
      </c>
      <c r="Z3819" s="5">
        <f ca="1">VLOOKUP(CONCATENATE($F3819," ",$G3819),AllocFactorMatrix,(Z$4+1),FALSE)*$E3822</f>
        <v>0</v>
      </c>
      <c r="AA3819" s="5">
        <f t="shared" ca="1" si="1996"/>
        <v>-0.2625310656801631</v>
      </c>
      <c r="AB3819" s="5">
        <f ca="1">VLOOKUP(CONCATENATE($F3819," ",$G3819),AllocFactorMatrix,(AB$4+1),FALSE)*$E3822</f>
        <v>-3.5214438507879795E-3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-2.3287241315050174E-2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-68.757933020995765</v>
      </c>
      <c r="I3820" s="5">
        <f ca="1">VLOOKUP(CONCATENATE($F3820," ",$G3820),AllocFactorMatrix,(I$4+1),FALSE)*$E3822</f>
        <v>-26.221965979095071</v>
      </c>
      <c r="J3820" s="5">
        <f ca="1">VLOOKUP(CONCATENATE($F3820," ",$G3820),AllocFactorMatrix,(J$4+1),FALSE)*$E3822</f>
        <v>-1.6769855338898993</v>
      </c>
      <c r="K3820" s="5">
        <f ca="1">VLOOKUP(CONCATENATE($F3820," ",$G3820),AllocFactorMatrix,(K$4+1),FALSE)*$E3822</f>
        <v>-5.6082077697825516</v>
      </c>
      <c r="L3820" s="5">
        <f ca="1">VLOOKUP(CONCATENATE($F3820," ",$G3820),AllocFactorMatrix,(L$4+1),FALSE)*$E3822</f>
        <v>-0.16375195898825431</v>
      </c>
      <c r="M3820" s="5">
        <f ca="1">VLOOKUP(CONCATENATE($F3820," ",$G3820),AllocFactorMatrix,(M$4+1),FALSE)*$E3822</f>
        <v>-9.225151773065229E-3</v>
      </c>
      <c r="N3820" s="5">
        <f t="shared" ca="1" si="1995"/>
        <v>-5.7811848805438713</v>
      </c>
      <c r="O3820" s="5">
        <f ca="1">VLOOKUP(CONCATENATE($F3820," ",$G3820),AllocFactorMatrix,(O$4+1),FALSE)*$E3822</f>
        <v>-5.1740382249583332</v>
      </c>
      <c r="P3820" s="5">
        <f ca="1">VLOOKUP(CONCATENATE($F3820," ",$G3820),AllocFactorMatrix,(P$4+1),FALSE)*$E3822</f>
        <v>-0.97709470955300737</v>
      </c>
      <c r="Q3820" s="5">
        <f ca="1">VLOOKUP(CONCATENATE($F3820," ",$G3820),AllocFactorMatrix,(Q$4+1),FALSE)*$E3822</f>
        <v>-0.43128746796637774</v>
      </c>
      <c r="R3820" s="5">
        <f ca="1">VLOOKUP(CONCATENATE($F3820," ",$G3820),AllocFactorMatrix,(R$4+1),FALSE)*$E3822</f>
        <v>-1.9933408251654679E-2</v>
      </c>
      <c r="S3820" s="5">
        <f t="shared" ca="1" si="1997"/>
        <v>-6.6023538107293733</v>
      </c>
      <c r="T3820" s="5">
        <f ca="1">VLOOKUP(CONCATENATE($F3820," ",$G3820),AllocFactorMatrix,(T$4+1),FALSE)*$E3822</f>
        <v>-0.19443554895984952</v>
      </c>
      <c r="U3820" s="5">
        <f ca="1">VLOOKUP(CONCATENATE($F3820," ",$G3820),AllocFactorMatrix,(U$4+1),FALSE)*$E3822</f>
        <v>-3.3590101970186943</v>
      </c>
      <c r="V3820" s="5">
        <f ca="1">VLOOKUP(CONCATENATE($F3820," ",$G3820),AllocFactorMatrix,(V$4+1),FALSE)*$E3822</f>
        <v>-19.267390154988988</v>
      </c>
      <c r="W3820" s="5">
        <f ca="1">VLOOKUP(CONCATENATE($F3820," ",$G3820),AllocFactorMatrix,(W$4+1),FALSE)*$E3822</f>
        <v>-3.5363341530000469</v>
      </c>
      <c r="X3820" s="5">
        <f t="shared" ca="1" si="1998"/>
        <v>-26.357170053967579</v>
      </c>
      <c r="Y3820" s="5">
        <f ca="1">VLOOKUP(CONCATENATE($F3820," ",$G3820),AllocFactorMatrix,(Y$4+1),FALSE)*$E3822</f>
        <v>-1.378281934109961</v>
      </c>
      <c r="Z3820" s="5">
        <f ca="1">VLOOKUP(CONCATENATE($F3820," ",$G3820),AllocFactorMatrix,(Z$4+1),FALSE)*$E3822</f>
        <v>-2.2424338294827394E-2</v>
      </c>
      <c r="AA3820" s="5">
        <f t="shared" ca="1" si="1996"/>
        <v>-1.4007062724047885</v>
      </c>
      <c r="AB3820" s="5">
        <f ca="1">VLOOKUP(CONCATENATE($F3820," ",$G3820),AllocFactorMatrix,(AB$4+1),FALSE)*$E3822</f>
        <v>-2.5351939925463318E-2</v>
      </c>
      <c r="AC3820" s="5">
        <f ca="1">VLOOKUP(CONCATENATE($F3820," ",$G3820),AllocFactorMatrix,(AC$4+1),FALSE)*$E3822</f>
        <v>-0.58545933826488716</v>
      </c>
      <c r="AD3820" s="5">
        <f ca="1">VLOOKUP(CONCATENATE($F3820," ",$G3820),AllocFactorMatrix,(AD$4+1),FALSE)*$E3822</f>
        <v>-0.10675521217483996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-6.749928649579271</v>
      </c>
      <c r="I3821" s="5">
        <f ca="1">VLOOKUP(CONCATENATE($F3821," ",$G3821),AllocFactorMatrix,(I$4+1),FALSE)*$E3822</f>
        <v>-3.211221557960191</v>
      </c>
      <c r="J3821" s="5">
        <f ca="1">VLOOKUP(CONCATENATE($F3821," ",$G3821),AllocFactorMatrix,(J$4+1),FALSE)*$E3822</f>
        <v>-0.93540569059918843</v>
      </c>
      <c r="K3821" s="5">
        <f ca="1">VLOOKUP(CONCATENATE($F3821," ",$G3821),AllocFactorMatrix,(K$4+1),FALSE)*$E3822</f>
        <v>-0.24612566722656379</v>
      </c>
      <c r="L3821" s="5">
        <f ca="1">VLOOKUP(CONCATENATE($F3821," ",$G3821),AllocFactorMatrix,(L$4+1),FALSE)*$E3822</f>
        <v>-5.9847234976070807E-2</v>
      </c>
      <c r="M3821" s="5">
        <f ca="1">VLOOKUP(CONCATENATE($F3821," ",$G3821),AllocFactorMatrix,(M$4+1),FALSE)*$E3822</f>
        <v>-1.5082058243139121E-2</v>
      </c>
      <c r="N3821" s="5">
        <f t="shared" ca="1" si="1995"/>
        <v>-0.32105496044577375</v>
      </c>
      <c r="O3821" s="5">
        <f ca="1">VLOOKUP(CONCATENATE($F3821," ",$G3821),AllocFactorMatrix,(O$4+1),FALSE)*$E3822</f>
        <v>-6.1015384057773243E-2</v>
      </c>
      <c r="P3821" s="5">
        <f ca="1">VLOOKUP(CONCATENATE($F3821," ",$G3821),AllocFactorMatrix,(P$4+1),FALSE)*$E3822</f>
        <v>-1.8333155616613694E-2</v>
      </c>
      <c r="Q3821" s="5">
        <f ca="1">VLOOKUP(CONCATENATE($F3821," ",$G3821),AllocFactorMatrix,(Q$4+1),FALSE)*$E3822</f>
        <v>-3.5475124047355977E-2</v>
      </c>
      <c r="R3821" s="5">
        <f ca="1">VLOOKUP(CONCATENATE($F3821," ",$G3821),AllocFactorMatrix,(R$4+1),FALSE)*$E3822</f>
        <v>-5.9621952665915093E-3</v>
      </c>
      <c r="S3821" s="5">
        <f t="shared" ca="1" si="1997"/>
        <v>-0.12078585898833441</v>
      </c>
      <c r="T3821" s="5">
        <f ca="1">VLOOKUP(CONCATENATE($F3821," ",$G3821),AllocFactorMatrix,(T$4+1),FALSE)*$E3822</f>
        <v>-3.3027071578171035E-4</v>
      </c>
      <c r="U3821" s="5">
        <f ca="1">VLOOKUP(CONCATENATE($F3821," ",$G3821),AllocFactorMatrix,(U$4+1),FALSE)*$E3822</f>
        <v>-8.9828465965055577E-3</v>
      </c>
      <c r="V3821" s="5">
        <f ca="1">VLOOKUP(CONCATENATE($F3821," ",$G3821),AllocFactorMatrix,(V$4+1),FALSE)*$E3822</f>
        <v>-4.7196242187291203E-2</v>
      </c>
      <c r="W3821" s="5">
        <f ca="1">VLOOKUP(CONCATENATE($F3821," ",$G3821),AllocFactorMatrix,(W$4+1),FALSE)*$E3822</f>
        <v>-7.1338406207296342E-3</v>
      </c>
      <c r="X3821" s="5">
        <f t="shared" ca="1" si="1998"/>
        <v>-6.3643200120308108E-2</v>
      </c>
      <c r="Y3821" s="5">
        <f ca="1">VLOOKUP(CONCATENATE($F3821," ",$G3821),AllocFactorMatrix,(Y$4+1),FALSE)*$E3822</f>
        <v>-1.524694444140523E-2</v>
      </c>
      <c r="Z3821" s="5">
        <f ca="1">VLOOKUP(CONCATENATE($F3821," ",$G3821),AllocFactorMatrix,(Z$4+1),FALSE)*$E3822</f>
        <v>-2.4414970468073383E-4</v>
      </c>
      <c r="AA3821" s="5">
        <f t="shared" ca="1" si="1996"/>
        <v>-1.5491094146085963E-2</v>
      </c>
      <c r="AB3821" s="5">
        <f ca="1">VLOOKUP(CONCATENATE($F3821," ",$G3821),AllocFactorMatrix,(AB$4+1),FALSE)*$E3822</f>
        <v>-4.0628884723322377E-4</v>
      </c>
      <c r="AC3821" s="5">
        <f ca="1">VLOOKUP(CONCATENATE($F3821," ",$G3821),AllocFactorMatrix,(AC$4+1),FALSE)*$E3822</f>
        <v>-1.783753995268007</v>
      </c>
      <c r="AD3821" s="5">
        <f ca="1">VLOOKUP(CONCATENATE($F3821," ",$G3821),AllocFactorMatrix,(AD$4+1),FALSE)*$E3822</f>
        <v>-0.29816600320414793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-166.99999999999997</v>
      </c>
      <c r="I3822" s="5">
        <f ca="1">VLOOKUP(CONCATENATE($F3822," ",$G3822),AllocFactorMatrix,(I$4+1),FALSE)*$E3822</f>
        <v>-72.713676213256178</v>
      </c>
      <c r="J3822" s="5">
        <f ca="1">VLOOKUP(CONCATENATE($F3822," ",$G3822),AllocFactorMatrix,(J$4+1),FALSE)*$E3822</f>
        <v>-6.031046838610842</v>
      </c>
      <c r="K3822" s="5">
        <f ca="1">VLOOKUP(CONCATENATE($F3822," ",$G3822),AllocFactorMatrix,(K$4+1),FALSE)*$E3822</f>
        <v>-16.923180155449312</v>
      </c>
      <c r="L3822" s="5">
        <f ca="1">VLOOKUP(CONCATENATE($F3822," ",$G3822),AllocFactorMatrix,(L$4+1),FALSE)*$E3822</f>
        <v>-0.50642659706297888</v>
      </c>
      <c r="M3822" s="5">
        <f ca="1">VLOOKUP(CONCATENATE($F3822," ",$G3822),AllocFactorMatrix,(M$4+1),FALSE)*$E3822</f>
        <v>-5.1366221920532237E-2</v>
      </c>
      <c r="N3822" s="5">
        <f t="shared" ca="1" si="1995"/>
        <v>-17.480972974432824</v>
      </c>
      <c r="O3822" s="5">
        <f ca="1">VLOOKUP(CONCATENATE($F3822," ",$G3822),AllocFactorMatrix,(O$4+1),FALSE)*$E3822</f>
        <v>-13.493081872016012</v>
      </c>
      <c r="P3822" s="5">
        <f ca="1">VLOOKUP(CONCATENATE($F3822," ",$G3822),AllocFactorMatrix,(P$4+1),FALSE)*$E3822</f>
        <v>-2.4531871184701144</v>
      </c>
      <c r="Q3822" s="5">
        <f ca="1">VLOOKUP(CONCATENATE($F3822," ",$G3822),AllocFactorMatrix,(Q$4+1),FALSE)*$E3822</f>
        <v>-0.91173095430298901</v>
      </c>
      <c r="R3822" s="5">
        <f ca="1">VLOOKUP(CONCATENATE($F3822," ",$G3822),AllocFactorMatrix,(R$4+1),FALSE)*$E3822</f>
        <v>-4.4267626329130116E-2</v>
      </c>
      <c r="S3822" s="5">
        <f t="shared" ca="1" si="1997"/>
        <v>-16.902267571118244</v>
      </c>
      <c r="T3822" s="5">
        <f ca="1">VLOOKUP(CONCATENATE($F3822," ",$G3822),AllocFactorMatrix,(T$4+1),FALSE)*$E3822</f>
        <v>-0.41593985773165298</v>
      </c>
      <c r="U3822" s="5">
        <f ca="1">VLOOKUP(CONCATENATE($F3822," ",$G3822),AllocFactorMatrix,(U$4+1),FALSE)*$E3822</f>
        <v>-7.0759584557836543</v>
      </c>
      <c r="V3822" s="5">
        <f ca="1">VLOOKUP(CONCATENATE($F3822," ",$G3822),AllocFactorMatrix,(V$4+1),FALSE)*$E3822</f>
        <v>-33.84598033362694</v>
      </c>
      <c r="W3822" s="5">
        <f ca="1">VLOOKUP(CONCATENATE($F3822," ",$G3822),AllocFactorMatrix,(W$4+1),FALSE)*$E3822</f>
        <v>-5.6996295949724729</v>
      </c>
      <c r="X3822" s="5">
        <f t="shared" ca="1" si="1998"/>
        <v>-47.037508242114718</v>
      </c>
      <c r="Y3822" s="5">
        <f ca="1">VLOOKUP(CONCATENATE($F3822," ",$G3822),AllocFactorMatrix,(Y$4+1),FALSE)*$E3822</f>
        <v>-3.7232895198447764</v>
      </c>
      <c r="Z3822" s="5">
        <f ca="1">VLOOKUP(CONCATENATE($F3822," ",$G3822),AllocFactorMatrix,(Z$4+1),FALSE)*$E3822</f>
        <v>-5.4341683901989644E-2</v>
      </c>
      <c r="AA3822" s="5">
        <f t="shared" ca="1" si="1996"/>
        <v>-3.7776312037467661</v>
      </c>
      <c r="AB3822" s="5">
        <f ca="1">VLOOKUP(CONCATENATE($F3822," ",$G3822),AllocFactorMatrix,(AB$4+1),FALSE)*$E3822</f>
        <v>-6.3478721921237685E-2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1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708.54429204115343</v>
      </c>
      <c r="I3839" s="54">
        <f>VLOOKUP(CONCATENATE($F3839," ",$G3839),AllocFactorMatrix,(I$4+1),FALSE)*$E3846</f>
        <v>349.01686624479862</v>
      </c>
      <c r="J3839" s="54">
        <f>VLOOKUP(CONCATENATE($F3839," ",$G3839),AllocFactorMatrix,(J$4+1),FALSE)*$E3846</f>
        <v>17.253150813916168</v>
      </c>
      <c r="K3839" s="54">
        <f>VLOOKUP(CONCATENATE($F3839," ",$G3839),AllocFactorMatrix,(K$4+1),FALSE)*$E3846</f>
        <v>63.197302639753332</v>
      </c>
      <c r="L3839" s="54">
        <f>VLOOKUP(CONCATENATE($F3839," ",$G3839),AllocFactorMatrix,(L$4+1),FALSE)*$E3846</f>
        <v>1.9892267115390476</v>
      </c>
      <c r="M3839" s="54">
        <f>VLOOKUP(CONCATENATE($F3839," ",$G3839),AllocFactorMatrix,(M$4+1),FALSE)*$E3846</f>
        <v>0.18654331581605785</v>
      </c>
      <c r="N3839" s="54">
        <f t="shared" ref="N3839:N3846" si="2010">SUBTOTAL(9,K3839:M3839)</f>
        <v>65.373072667108431</v>
      </c>
      <c r="O3839" s="54">
        <f>VLOOKUP(CONCATENATE($F3839," ",$G3839),AllocFactorMatrix,(O$4+1),FALSE)*$E3846</f>
        <v>48.039781026830276</v>
      </c>
      <c r="P3839" s="54">
        <f>VLOOKUP(CONCATENATE($F3839," ",$G3839),AllocFactorMatrix,(P$4+1),FALSE)*$E3846</f>
        <v>8.9512107937884995</v>
      </c>
      <c r="Q3839" s="54">
        <f>VLOOKUP(CONCATENATE($F3839," ",$G3839),AllocFactorMatrix,(Q$4+1),FALSE)*$E3846</f>
        <v>4.0448854861637447</v>
      </c>
      <c r="R3839" s="54">
        <f>VLOOKUP(CONCATENATE($F3839," ",$G3839),AllocFactorMatrix,(R$4+1),FALSE)*$E3846</f>
        <v>0.1818939789034841</v>
      </c>
      <c r="S3839" s="54">
        <f>SUBTOTAL(9,O3839:R3839)</f>
        <v>61.217771285685998</v>
      </c>
      <c r="T3839" s="54">
        <f>VLOOKUP(CONCATENATE($F3839," ",$G3839),AllocFactorMatrix,(T$4+1),FALSE)*$E3846</f>
        <v>1.6781525974207561</v>
      </c>
      <c r="U3839" s="54">
        <f>VLOOKUP(CONCATENATE($F3839," ",$G3839),AllocFactorMatrix,(U$4+1),FALSE)*$E3846</f>
        <v>27.462681330058384</v>
      </c>
      <c r="V3839" s="54">
        <f>VLOOKUP(CONCATENATE($F3839," ",$G3839),AllocFactorMatrix,(V$4+1),FALSE)*$E3846</f>
        <v>145.14104248797574</v>
      </c>
      <c r="W3839" s="54">
        <f>VLOOKUP(CONCATENATE($F3839," ",$G3839),AllocFactorMatrix,(W$4+1),FALSE)*$E3846</f>
        <v>26.210066667383444</v>
      </c>
      <c r="X3839" s="54">
        <f>SUBTOTAL(9,T3839:W3839)</f>
        <v>200.49194308283833</v>
      </c>
      <c r="Y3839" s="54">
        <f>VLOOKUP(CONCATENATE($F3839," ",$G3839),AllocFactorMatrix,(Y$4+1),FALSE)*$E3846</f>
        <v>14.75294052379008</v>
      </c>
      <c r="Z3839" s="54">
        <f>VLOOKUP(CONCATENATE($F3839," ",$G3839),AllocFactorMatrix,(Z$4+1),FALSE)*$E3846</f>
        <v>0.24710611452635209</v>
      </c>
      <c r="AA3839" s="54">
        <f t="shared" ref="AA3839:AA3846" si="2011">SUBTOTAL(9,Y3839:Z3839)</f>
        <v>15.000046638316432</v>
      </c>
      <c r="AB3839" s="54">
        <f>VLOOKUP(CONCATENATE($F3839," ",$G3839),AllocFactorMatrix,(AB$4+1),FALSE)*$E3846</f>
        <v>0.19144130848936658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1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1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1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1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1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1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1"/>
      <c r="C3846" s="55"/>
      <c r="D3846" s="55" t="s">
        <v>280</v>
      </c>
      <c r="E3846" s="61">
        <v>83549</v>
      </c>
      <c r="F3846" s="57" t="s">
        <v>601</v>
      </c>
      <c r="G3846" s="55" t="str">
        <f>$G$15</f>
        <v>TOTAL</v>
      </c>
      <c r="H3846" s="53">
        <f t="shared" si="2009"/>
        <v>83549.000000000015</v>
      </c>
      <c r="I3846" s="54">
        <f>VLOOKUP(CONCATENATE($F3846," ",$G3846),AllocFactorMatrix,(I$4+1),FALSE)*$E3846</f>
        <v>58243.375001785047</v>
      </c>
      <c r="J3846" s="54">
        <f>VLOOKUP(CONCATENATE($F3846," ",$G3846),AllocFactorMatrix,(J$4+1),FALSE)*$E3846</f>
        <v>2925.4585442085058</v>
      </c>
      <c r="K3846" s="54">
        <f>VLOOKUP(CONCATENATE($F3846," ",$G3846),AllocFactorMatrix,(K$4+1),FALSE)*$E3846</f>
        <v>9240.0326468359181</v>
      </c>
      <c r="L3846" s="54">
        <f>VLOOKUP(CONCATENATE($F3846," ",$G3846),AllocFactorMatrix,(L$4+1),FALSE)*$E3846</f>
        <v>184.89771399738791</v>
      </c>
      <c r="M3846" s="54">
        <f>VLOOKUP(CONCATENATE($F3846," ",$G3846),AllocFactorMatrix,(M$4+1),FALSE)*$E3846</f>
        <v>2.8364599508119763</v>
      </c>
      <c r="N3846" s="54">
        <f t="shared" si="2010"/>
        <v>9427.766820784118</v>
      </c>
      <c r="O3846" s="54">
        <f>VLOOKUP(CONCATENATE($F3846," ",$G3846),AllocFactorMatrix,(O$4+1),FALSE)*$E3846</f>
        <v>6480.4517598410366</v>
      </c>
      <c r="P3846" s="54">
        <f>VLOOKUP(CONCATENATE($F3846," ",$G3846),AllocFactorMatrix,(P$4+1),FALSE)*$E3846</f>
        <v>761.8417929596834</v>
      </c>
      <c r="Q3846" s="54">
        <f>VLOOKUP(CONCATENATE($F3846," ",$G3846),AllocFactorMatrix,(Q$4+1),FALSE)*$E3846</f>
        <v>10.379895671023018</v>
      </c>
      <c r="R3846" s="54">
        <f>VLOOKUP(CONCATENATE($F3846," ",$G3846),AllocFactorMatrix,(R$4+1),FALSE)*$E3846</f>
        <v>1.7802952194333064</v>
      </c>
      <c r="S3846" s="54">
        <f t="shared" si="2012"/>
        <v>7254.4537436911769</v>
      </c>
      <c r="T3846" s="54">
        <f>VLOOKUP(CONCATENATE($F3846," ",$G3846),AllocFactorMatrix,(T$4+1),FALSE)*$E3846</f>
        <v>209.92385623165617</v>
      </c>
      <c r="U3846" s="54">
        <f>VLOOKUP(CONCATENATE($F3846," ",$G3846),AllocFactorMatrix,(U$4+1),FALSE)*$E3846</f>
        <v>2340.5260284753131</v>
      </c>
      <c r="V3846" s="54">
        <f>VLOOKUP(CONCATENATE($F3846," ",$G3846),AllocFactorMatrix,(V$4+1),FALSE)*$E3846</f>
        <v>35.570926873072963</v>
      </c>
      <c r="W3846" s="54">
        <f>VLOOKUP(CONCATENATE($F3846," ",$G3846),AllocFactorMatrix,(W$4+1),FALSE)*$E3846</f>
        <v>11.248931613166668</v>
      </c>
      <c r="X3846" s="54">
        <f t="shared" si="2013"/>
        <v>2597.2697431932093</v>
      </c>
      <c r="Y3846" s="54">
        <f>VLOOKUP(CONCATENATE($F3846," ",$G3846),AllocFactorMatrix,(Y$4+1),FALSE)*$E3846</f>
        <v>2115.3265827438922</v>
      </c>
      <c r="Z3846" s="54">
        <f>VLOOKUP(CONCATENATE($F3846," ",$G3846),AllocFactorMatrix,(Z$4+1),FALSE)*$E3846</f>
        <v>20.535391564987268</v>
      </c>
      <c r="AA3846" s="54">
        <f t="shared" si="2011"/>
        <v>2135.8619743088793</v>
      </c>
      <c r="AB3846" s="54">
        <f>VLOOKUP(CONCATENATE($F3846," ",$G3846),AllocFactorMatrix,(AB$4+1),FALSE)*$E3846</f>
        <v>25.83242739721911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47578.120966503542</v>
      </c>
      <c r="I3847" s="5">
        <f ca="1">VLOOKUP(CONCATENATE($F3847," ",$G3847),AllocFactorMatrix,(I$4+1),FALSE)*$E3854</f>
        <v>20783.348438590303</v>
      </c>
      <c r="J3847" s="5">
        <f ca="1">VLOOKUP(CONCATENATE($F3847," ",$G3847),AllocFactorMatrix,(J$4+1),FALSE)*$E3854</f>
        <v>1477.1215110761002</v>
      </c>
      <c r="K3847" s="5">
        <f ca="1">VLOOKUP(CONCATENATE($F3847," ",$G3847),AllocFactorMatrix,(K$4+1),FALSE)*$E3854</f>
        <v>5004.6889996039954</v>
      </c>
      <c r="L3847" s="5">
        <f ca="1">VLOOKUP(CONCATENATE($F3847," ",$G3847),AllocFactorMatrix,(L$4+1),FALSE)*$E3854</f>
        <v>145.05897111660693</v>
      </c>
      <c r="M3847" s="5">
        <f ca="1">VLOOKUP(CONCATENATE($F3847," ",$G3847),AllocFactorMatrix,(M$4+1),FALSE)*$E3854</f>
        <v>14.256260876535285</v>
      </c>
      <c r="N3847" s="5">
        <f t="shared" ca="1" si="2000"/>
        <v>5164.0042315971377</v>
      </c>
      <c r="O3847" s="5">
        <f ca="1">VLOOKUP(CONCATENATE($F3847," ",$G3847),AllocFactorMatrix,(O$4+1),FALSE)*$E3854</f>
        <v>3822.9077531684197</v>
      </c>
      <c r="P3847" s="5">
        <f ca="1">VLOOKUP(CONCATENATE($F3847," ",$G3847),AllocFactorMatrix,(P$4+1),FALSE)*$E3854</f>
        <v>742.51441496396626</v>
      </c>
      <c r="Q3847" s="5">
        <f ca="1">VLOOKUP(CONCATENATE($F3847," ",$G3847),AllocFactorMatrix,(Q$4+1),FALSE)*$E3854</f>
        <v>314.52694994340123</v>
      </c>
      <c r="R3847" s="5">
        <f ca="1">VLOOKUP(CONCATENATE($F3847," ",$G3847),AllocFactorMatrix,(R$4+1),FALSE)*$E3854</f>
        <v>13.685275873931412</v>
      </c>
      <c r="S3847" s="5">
        <f ca="1">SUBTOTAL(9,O3847:R3847)</f>
        <v>4893.6343939497192</v>
      </c>
      <c r="T3847" s="5">
        <f ca="1">VLOOKUP(CONCATENATE($F3847," ",$G3847),AllocFactorMatrix,(T$4+1),FALSE)*$E3854</f>
        <v>109.81136816800849</v>
      </c>
      <c r="U3847" s="5">
        <f ca="1">VLOOKUP(CONCATENATE($F3847," ",$G3847),AllocFactorMatrix,(U$4+1),FALSE)*$E3854</f>
        <v>1940.0208201276439</v>
      </c>
      <c r="V3847" s="5">
        <f ca="1">VLOOKUP(CONCATENATE($F3847," ",$G3847),AllocFactorMatrix,(V$4+1),FALSE)*$E3854</f>
        <v>10435.516664045786</v>
      </c>
      <c r="W3847" s="5">
        <f ca="1">VLOOKUP(CONCATENATE($F3847," ",$G3847),AllocFactorMatrix,(W$4+1),FALSE)*$E3854</f>
        <v>1657.8136932632137</v>
      </c>
      <c r="X3847" s="5">
        <f ca="1">SUBTOTAL(9,T3847:W3847)</f>
        <v>14143.162545604651</v>
      </c>
      <c r="Y3847" s="5">
        <f ca="1">VLOOKUP(CONCATENATE($F3847," ",$G3847),AllocFactorMatrix,(Y$4+1),FALSE)*$E3854</f>
        <v>1082.9661527053133</v>
      </c>
      <c r="Z3847" s="5">
        <f ca="1">VLOOKUP(CONCATENATE($F3847," ",$G3847),AllocFactorMatrix,(Z$4+1),FALSE)*$E3854</f>
        <v>16.943089229984164</v>
      </c>
      <c r="AA3847" s="5">
        <f t="shared" ca="1" si="2001"/>
        <v>1099.9092419352976</v>
      </c>
      <c r="AB3847" s="5">
        <f ca="1">VLOOKUP(CONCATENATE($F3847," ",$G3847),AllocFactorMatrix,(AB$4+1),FALSE)*$E3854</f>
        <v>16.940603750327302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8142.9846757795267</v>
      </c>
      <c r="I3848" s="5">
        <f ca="1">VLOOKUP(CONCATENATE($F3848," ",$G3848),AllocFactorMatrix,(I$4+1),FALSE)*$E3854</f>
        <v>2679.8948844127544</v>
      </c>
      <c r="J3848" s="5">
        <f ca="1">VLOOKUP(CONCATENATE($F3848," ",$G3848),AllocFactorMatrix,(J$4+1),FALSE)*$E3854</f>
        <v>347.55470588790536</v>
      </c>
      <c r="K3848" s="5">
        <f ca="1">VLOOKUP(CONCATENATE($F3848," ",$G3848),AllocFactorMatrix,(K$4+1),FALSE)*$E3854</f>
        <v>1087.4751476752751</v>
      </c>
      <c r="L3848" s="5">
        <f ca="1">VLOOKUP(CONCATENATE($F3848," ",$G3848),AllocFactorMatrix,(L$4+1),FALSE)*$E3854</f>
        <v>31.211360248315049</v>
      </c>
      <c r="M3848" s="5">
        <f ca="1">VLOOKUP(CONCATENATE($F3848," ",$G3848),AllocFactorMatrix,(M$4+1),FALSE)*$E3854</f>
        <v>7.6482154926171244</v>
      </c>
      <c r="N3848" s="5">
        <f t="shared" ca="1" si="2000"/>
        <v>1126.3347234162072</v>
      </c>
      <c r="O3848" s="5">
        <f ca="1">VLOOKUP(CONCATENATE($F3848," ",$G3848),AllocFactorMatrix,(O$4+1),FALSE)*$E3854</f>
        <v>825.26201832517108</v>
      </c>
      <c r="P3848" s="5">
        <f ca="1">VLOOKUP(CONCATENATE($F3848," ",$G3848),AllocFactorMatrix,(P$4+1),FALSE)*$E3854</f>
        <v>164.53904639953916</v>
      </c>
      <c r="Q3848" s="5">
        <f ca="1">VLOOKUP(CONCATENATE($F3848," ",$G3848),AllocFactorMatrix,(Q$4+1),FALSE)*$E3854</f>
        <v>66.518858460092474</v>
      </c>
      <c r="R3848" s="5">
        <f ca="1">VLOOKUP(CONCATENATE($F3848," ",$G3848),AllocFactorMatrix,(R$4+1),FALSE)*$E3854</f>
        <v>2.7988290719370785</v>
      </c>
      <c r="S3848" s="5">
        <f t="shared" ref="S3848:S3854" ca="1" si="2014">SUBTOTAL(9,O3848:R3848)</f>
        <v>1059.1187522567398</v>
      </c>
      <c r="T3848" s="5">
        <f ca="1">VLOOKUP(CONCATENATE($F3848," ",$G3848),AllocFactorMatrix,(T$4+1),FALSE)*$E3854</f>
        <v>18.28043957219209</v>
      </c>
      <c r="U3848" s="5">
        <f ca="1">VLOOKUP(CONCATENATE($F3848," ",$G3848),AllocFactorMatrix,(U$4+1),FALSE)*$E3854</f>
        <v>374.35885172902323</v>
      </c>
      <c r="V3848" s="5">
        <f ca="1">VLOOKUP(CONCATENATE($F3848," ",$G3848),AllocFactorMatrix,(V$4+1),FALSE)*$E3854</f>
        <v>2038.1604400226604</v>
      </c>
      <c r="W3848" s="5">
        <f ca="1">VLOOKUP(CONCATENATE($F3848," ",$G3848),AllocFactorMatrix,(W$4+1),FALSE)*$E3854</f>
        <v>276.77970904179739</v>
      </c>
      <c r="X3848" s="5">
        <f t="shared" ref="X3848:X3854" ca="1" si="2015">SUBTOTAL(9,T3848:W3848)</f>
        <v>2707.5794403656732</v>
      </c>
      <c r="Y3848" s="5">
        <f ca="1">VLOOKUP(CONCATENATE($F3848," ",$G3848),AllocFactorMatrix,(Y$4+1),FALSE)*$E3854</f>
        <v>215.34719106734372</v>
      </c>
      <c r="Z3848" s="5">
        <f ca="1">VLOOKUP(CONCATENATE($F3848," ",$G3848),AllocFactorMatrix,(Z$4+1),FALSE)*$E3854</f>
        <v>3.0461777080852817</v>
      </c>
      <c r="AA3848" s="5">
        <f t="shared" ca="1" si="2001"/>
        <v>218.393368775429</v>
      </c>
      <c r="AB3848" s="5">
        <f ca="1">VLOOKUP(CONCATENATE($F3848," ",$G3848),AllocFactorMatrix,(AB$4+1),FALSE)*$E3854</f>
        <v>4.1088006648173891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1838.8273935807238</v>
      </c>
      <c r="I3849" s="5">
        <f ca="1">VLOOKUP(CONCATENATE($F3849," ",$G3849),AllocFactorMatrix,(I$4+1),FALSE)*$E3854</f>
        <v>608.03515980526572</v>
      </c>
      <c r="J3849" s="5">
        <f ca="1">VLOOKUP(CONCATENATE($F3849," ",$G3849),AllocFactorMatrix,(J$4+1),FALSE)*$E3854</f>
        <v>72.831680945579507</v>
      </c>
      <c r="K3849" s="5">
        <f ca="1">VLOOKUP(CONCATENATE($F3849," ",$G3849),AllocFactorMatrix,(K$4+1),FALSE)*$E3854</f>
        <v>227.76071554727824</v>
      </c>
      <c r="L3849" s="5">
        <f ca="1">VLOOKUP(CONCATENATE($F3849," ",$G3849),AllocFactorMatrix,(L$4+1),FALSE)*$E3854</f>
        <v>6.4266048589102951</v>
      </c>
      <c r="M3849" s="5">
        <f ca="1">VLOOKUP(CONCATENATE($F3849," ",$G3849),AllocFactorMatrix,(M$4+1),FALSE)*$E3854</f>
        <v>2.3739385094858441</v>
      </c>
      <c r="N3849" s="5">
        <f t="shared" ca="1" si="2000"/>
        <v>236.56125891567436</v>
      </c>
      <c r="O3849" s="5">
        <f ca="1">VLOOKUP(CONCATENATE($F3849," ",$G3849),AllocFactorMatrix,(O$4+1),FALSE)*$E3854</f>
        <v>171.84627001770465</v>
      </c>
      <c r="P3849" s="5">
        <f ca="1">VLOOKUP(CONCATENATE($F3849," ",$G3849),AllocFactorMatrix,(P$4+1),FALSE)*$E3854</f>
        <v>34.070252336078376</v>
      </c>
      <c r="Q3849" s="5">
        <f ca="1">VLOOKUP(CONCATENATE($F3849," ",$G3849),AllocFactorMatrix,(Q$4+1),FALSE)*$E3854</f>
        <v>18.197391818420826</v>
      </c>
      <c r="R3849" s="5">
        <f ca="1">VLOOKUP(CONCATENATE($F3849," ",$G3849),AllocFactorMatrix,(R$4+1),FALSE)*$E3854</f>
        <v>0</v>
      </c>
      <c r="S3849" s="5">
        <f t="shared" ca="1" si="2014"/>
        <v>224.11391417220386</v>
      </c>
      <c r="T3849" s="5">
        <f ca="1">VLOOKUP(CONCATENATE($F3849," ",$G3849),AllocFactorMatrix,(T$4+1),FALSE)*$E3854</f>
        <v>3.893286457541719</v>
      </c>
      <c r="U3849" s="5">
        <f ca="1">VLOOKUP(CONCATENATE($F3849," ",$G3849),AllocFactorMatrix,(U$4+1),FALSE)*$E3854</f>
        <v>78.747363277193529</v>
      </c>
      <c r="V3849" s="5">
        <f ca="1">VLOOKUP(CONCATENATE($F3849," ",$G3849),AllocFactorMatrix,(V$4+1),FALSE)*$E3854</f>
        <v>564.46383032574545</v>
      </c>
      <c r="W3849" s="5">
        <f ca="1">VLOOKUP(CONCATENATE($F3849," ",$G3849),AllocFactorMatrix,(W$4+1),FALSE)*$E3854</f>
        <v>0</v>
      </c>
      <c r="X3849" s="5">
        <f t="shared" ca="1" si="2015"/>
        <v>647.10448006048068</v>
      </c>
      <c r="Y3849" s="5">
        <f ca="1">VLOOKUP(CONCATENATE($F3849," ",$G3849),AllocFactorMatrix,(Y$4+1),FALSE)*$E3854</f>
        <v>44.265477040484519</v>
      </c>
      <c r="Z3849" s="5">
        <f ca="1">VLOOKUP(CONCATENATE($F3849," ",$G3849),AllocFactorMatrix,(Z$4+1),FALSE)*$E3854</f>
        <v>0.62853820223351409</v>
      </c>
      <c r="AA3849" s="5">
        <f t="shared" ca="1" si="2001"/>
        <v>44.894015242718034</v>
      </c>
      <c r="AB3849" s="5">
        <f ca="1">VLOOKUP(CONCATENATE($F3849," ",$G3849),AllocFactorMatrix,(AB$4+1),FALSE)*$E3854</f>
        <v>0.85624443919022264</v>
      </c>
      <c r="AC3849" s="5">
        <f ca="1">VLOOKUP(CONCATENATE($F3849," ",$G3849),AllocFactorMatrix,(AC$4+1),FALSE)*$E3854</f>
        <v>3.6279738712841763</v>
      </c>
      <c r="AD3849" s="5">
        <f ca="1">VLOOKUP(CONCATENATE($F3849," ",$G3849),AllocFactorMatrix,(AD$4+1),FALSE)*$E3854</f>
        <v>0.80266612832714168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16960.342799043083</v>
      </c>
      <c r="I3850" s="5">
        <f ca="1">VLOOKUP(CONCATENATE($F3850," ",$G3850),AllocFactorMatrix,(I$4+1),FALSE)*$E3854</f>
        <v>9830.2690290250521</v>
      </c>
      <c r="J3850" s="5">
        <f ca="1">VLOOKUP(CONCATENATE($F3850," ",$G3850),AllocFactorMatrix,(J$4+1),FALSE)*$E3854</f>
        <v>759.09219178143644</v>
      </c>
      <c r="K3850" s="5">
        <f ca="1">VLOOKUP(CONCATENATE($F3850," ",$G3850),AllocFactorMatrix,(K$4+1),FALSE)*$E3854</f>
        <v>2497.3073498747531</v>
      </c>
      <c r="L3850" s="5">
        <f ca="1">VLOOKUP(CONCATENATE($F3850," ",$G3850),AllocFactorMatrix,(L$4+1),FALSE)*$E3854</f>
        <v>71.066987446222797</v>
      </c>
      <c r="M3850" s="5">
        <f ca="1">VLOOKUP(CONCATENATE($F3850," ",$G3850),AllocFactorMatrix,(M$4+1),FALSE)*$E3854</f>
        <v>0</v>
      </c>
      <c r="N3850" s="5">
        <f t="shared" ca="1" si="2000"/>
        <v>2568.3743373209759</v>
      </c>
      <c r="O3850" s="5">
        <f ca="1">VLOOKUP(CONCATENATE($F3850," ",$G3850),AllocFactorMatrix,(O$4+1),FALSE)*$E3854</f>
        <v>1877.9521785387733</v>
      </c>
      <c r="P3850" s="5">
        <f ca="1">VLOOKUP(CONCATENATE($F3850," ",$G3850),AllocFactorMatrix,(P$4+1),FALSE)*$E3854</f>
        <v>366.83550040396386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2244.7876789427373</v>
      </c>
      <c r="T3850" s="5">
        <f ca="1">VLOOKUP(CONCATENATE($F3850," ",$G3850),AllocFactorMatrix,(T$4+1),FALSE)*$E3854</f>
        <v>51.896803092416654</v>
      </c>
      <c r="U3850" s="5">
        <f ca="1">VLOOKUP(CONCATENATE($F3850," ",$G3850),AllocFactorMatrix,(U$4+1),FALSE)*$E3854</f>
        <v>933.80607500930796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985.70287810172465</v>
      </c>
      <c r="Y3850" s="5">
        <f ca="1">VLOOKUP(CONCATENATE($F3850," ",$G3850),AllocFactorMatrix,(Y$4+1),FALSE)*$E3854</f>
        <v>512.22125332047221</v>
      </c>
      <c r="Z3850" s="5">
        <f ca="1">VLOOKUP(CONCATENATE($F3850," ",$G3850),AllocFactorMatrix,(Z$4+1),FALSE)*$E3854</f>
        <v>7.8006379784510962</v>
      </c>
      <c r="AA3850" s="5">
        <f t="shared" ca="1" si="2001"/>
        <v>520.02189129892326</v>
      </c>
      <c r="AB3850" s="5">
        <f ca="1">VLOOKUP(CONCATENATE($F3850," ",$G3850),AllocFactorMatrix,(AB$4+1),FALSE)*$E3854</f>
        <v>8.7790897548030049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7.6655315237891424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7570.0865312171418</v>
      </c>
      <c r="I3851" s="5">
        <f ca="1">VLOOKUP(CONCATENATE($F3851," ",$G3851),AllocFactorMatrix,(I$4+1),FALSE)*$E3854</f>
        <v>4931.4174148329284</v>
      </c>
      <c r="J3851" s="5">
        <f ca="1">VLOOKUP(CONCATENATE($F3851," ",$G3851),AllocFactorMatrix,(J$4+1),FALSE)*$E3854</f>
        <v>410.75283584424562</v>
      </c>
      <c r="K3851" s="5">
        <f ca="1">VLOOKUP(CONCATENATE($F3851," ",$G3851),AllocFactorMatrix,(K$4+1),FALSE)*$E3854</f>
        <v>1114.1745145104464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1114.1745145104464</v>
      </c>
      <c r="O3851" s="5">
        <f ca="1">VLOOKUP(CONCATENATE($F3851," ",$G3851),AllocFactorMatrix,(O$4+1),FALSE)*$E3854</f>
        <v>711.46110270228189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711.46110270228189</v>
      </c>
      <c r="T3851" s="5">
        <f ca="1">VLOOKUP(CONCATENATE($F3851," ",$G3851),AllocFactorMatrix,(T$4+1),FALSE)*$E3854</f>
        <v>14.564190663590921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14.564190663590921</v>
      </c>
      <c r="Y3851" s="5">
        <f ca="1">VLOOKUP(CONCATENATE($F3851," ",$G3851),AllocFactorMatrix,(Y$4+1),FALSE)*$E3854</f>
        <v>235.55324760748479</v>
      </c>
      <c r="Z3851" s="5">
        <f ca="1">VLOOKUP(CONCATENATE($F3851," ",$G3851),AllocFactorMatrix,(Z$4+1),FALSE)*$E3854</f>
        <v>0</v>
      </c>
      <c r="AA3851" s="5">
        <f t="shared" ca="1" si="2001"/>
        <v>235.55324760748479</v>
      </c>
      <c r="AB3851" s="5">
        <f ca="1">VLOOKUP(CONCATENATE($F3851," ",$G3851),AllocFactorMatrix,(AB$4+1),FALSE)*$E3854</f>
        <v>3.1595785937617968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20.894233241950918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61692.334885826262</v>
      </c>
      <c r="I3852" s="5">
        <f ca="1">VLOOKUP(CONCATENATE($F3852," ",$G3852),AllocFactorMatrix,(I$4+1),FALSE)*$E3854</f>
        <v>23527.384193662434</v>
      </c>
      <c r="J3852" s="5">
        <f ca="1">VLOOKUP(CONCATENATE($F3852," ",$G3852),AllocFactorMatrix,(J$4+1),FALSE)*$E3854</f>
        <v>1504.6576970810099</v>
      </c>
      <c r="K3852" s="5">
        <f ca="1">VLOOKUP(CONCATENATE($F3852," ",$G3852),AllocFactorMatrix,(K$4+1),FALSE)*$E3854</f>
        <v>5031.9056527931007</v>
      </c>
      <c r="L3852" s="5">
        <f ca="1">VLOOKUP(CONCATENATE($F3852," ",$G3852),AllocFactorMatrix,(L$4+1),FALSE)*$E3854</f>
        <v>146.92472923856909</v>
      </c>
      <c r="M3852" s="5">
        <f ca="1">VLOOKUP(CONCATENATE($F3852," ",$G3852),AllocFactorMatrix,(M$4+1),FALSE)*$E3854</f>
        <v>8.2771707576306639</v>
      </c>
      <c r="N3852" s="5">
        <f t="shared" ca="1" si="2000"/>
        <v>5187.1075527892999</v>
      </c>
      <c r="O3852" s="5">
        <f ca="1">VLOOKUP(CONCATENATE($F3852," ",$G3852),AllocFactorMatrix,(O$4+1),FALSE)*$E3854</f>
        <v>4642.3515783804287</v>
      </c>
      <c r="P3852" s="5">
        <f ca="1">VLOOKUP(CONCATENATE($F3852," ",$G3852),AllocFactorMatrix,(P$4+1),FALSE)*$E3854</f>
        <v>876.68798913001842</v>
      </c>
      <c r="Q3852" s="5">
        <f ca="1">VLOOKUP(CONCATENATE($F3852," ",$G3852),AllocFactorMatrix,(Q$4+1),FALSE)*$E3854</f>
        <v>386.96816115337765</v>
      </c>
      <c r="R3852" s="5">
        <f ca="1">VLOOKUP(CONCATENATE($F3852," ",$G3852),AllocFactorMatrix,(R$4+1),FALSE)*$E3854</f>
        <v>17.885041670776559</v>
      </c>
      <c r="S3852" s="5">
        <f t="shared" ca="1" si="2014"/>
        <v>5923.8927703346017</v>
      </c>
      <c r="T3852" s="5">
        <f ca="1">VLOOKUP(CONCATENATE($F3852," ",$G3852),AllocFactorMatrix,(T$4+1),FALSE)*$E3854</f>
        <v>174.45525880595744</v>
      </c>
      <c r="U3852" s="5">
        <f ca="1">VLOOKUP(CONCATENATE($F3852," ",$G3852),AllocFactorMatrix,(U$4+1),FALSE)*$E3854</f>
        <v>3013.836700066372</v>
      </c>
      <c r="V3852" s="5">
        <f ca="1">VLOOKUP(CONCATENATE($F3852," ",$G3852),AllocFactorMatrix,(V$4+1),FALSE)*$E3854</f>
        <v>17287.46391277482</v>
      </c>
      <c r="W3852" s="5">
        <f ca="1">VLOOKUP(CONCATENATE($F3852," ",$G3852),AllocFactorMatrix,(W$4+1),FALSE)*$E3854</f>
        <v>3172.9387613854733</v>
      </c>
      <c r="X3852" s="5">
        <f t="shared" ca="1" si="2015"/>
        <v>23648.694633032625</v>
      </c>
      <c r="Y3852" s="5">
        <f ca="1">VLOOKUP(CONCATENATE($F3852," ",$G3852),AllocFactorMatrix,(Y$4+1),FALSE)*$E3854</f>
        <v>1236.6490223060027</v>
      </c>
      <c r="Z3852" s="5">
        <f ca="1">VLOOKUP(CONCATENATE($F3852," ",$G3852),AllocFactorMatrix,(Z$4+1),FALSE)*$E3854</f>
        <v>20.120002549452945</v>
      </c>
      <c r="AA3852" s="5">
        <f t="shared" ca="1" si="2001"/>
        <v>1256.7690248554557</v>
      </c>
      <c r="AB3852" s="5">
        <f ca="1">VLOOKUP(CONCATENATE($F3852," ",$G3852),AllocFactorMatrix,(AB$4+1),FALSE)*$E3854</f>
        <v>22.746762434080829</v>
      </c>
      <c r="AC3852" s="5">
        <f ca="1">VLOOKUP(CONCATENATE($F3852," ",$G3852),AllocFactorMatrix,(AC$4+1),FALSE)*$E3854</f>
        <v>525.29725620522413</v>
      </c>
      <c r="AD3852" s="5">
        <f ca="1">VLOOKUP(CONCATENATE($F3852," ",$G3852),AllocFactorMatrix,(AD$4+1),FALSE)*$E3854</f>
        <v>95.78499543153201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6056.3027480497503</v>
      </c>
      <c r="I3853" s="5">
        <f ca="1">VLOOKUP(CONCATENATE($F3853," ",$G3853),AllocFactorMatrix,(I$4+1),FALSE)*$E3854</f>
        <v>2881.2348923544732</v>
      </c>
      <c r="J3853" s="5">
        <f ca="1">VLOOKUP(CONCATENATE($F3853," ",$G3853),AllocFactorMatrix,(J$4+1),FALSE)*$E3854</f>
        <v>839.28295373468143</v>
      </c>
      <c r="K3853" s="5">
        <f ca="1">VLOOKUP(CONCATENATE($F3853," ",$G3853),AllocFactorMatrix,(K$4+1),FALSE)*$E3854</f>
        <v>220.83367575785084</v>
      </c>
      <c r="L3853" s="5">
        <f ca="1">VLOOKUP(CONCATENATE($F3853," ",$G3853),AllocFactorMatrix,(L$4+1),FALSE)*$E3854</f>
        <v>53.697304440595651</v>
      </c>
      <c r="M3853" s="5">
        <f ca="1">VLOOKUP(CONCATENATE($F3853," ",$G3853),AllocFactorMatrix,(M$4+1),FALSE)*$E3854</f>
        <v>13.532218713136064</v>
      </c>
      <c r="N3853" s="5">
        <f t="shared" ca="1" si="2000"/>
        <v>288.06319891158256</v>
      </c>
      <c r="O3853" s="5">
        <f ca="1">VLOOKUP(CONCATENATE($F3853," ",$G3853),AllocFactorMatrix,(O$4+1),FALSE)*$E3854</f>
        <v>54.745413963069971</v>
      </c>
      <c r="P3853" s="5">
        <f ca="1">VLOOKUP(CONCATENATE($F3853," ",$G3853),AllocFactorMatrix,(P$4+1),FALSE)*$E3854</f>
        <v>16.449231763100475</v>
      </c>
      <c r="Q3853" s="5">
        <f ca="1">VLOOKUP(CONCATENATE($F3853," ",$G3853),AllocFactorMatrix,(Q$4+1),FALSE)*$E3854</f>
        <v>31.829683306178275</v>
      </c>
      <c r="R3853" s="5">
        <f ca="1">VLOOKUP(CONCATENATE($F3853," ",$G3853),AllocFactorMatrix,(R$4+1),FALSE)*$E3854</f>
        <v>5.3495172248551208</v>
      </c>
      <c r="S3853" s="5">
        <f t="shared" ca="1" si="2014"/>
        <v>108.37384625720385</v>
      </c>
      <c r="T3853" s="5">
        <f ca="1">VLOOKUP(CONCATENATE($F3853," ",$G3853),AllocFactorMatrix,(T$4+1),FALSE)*$E3854</f>
        <v>0.29633193881446523</v>
      </c>
      <c r="U3853" s="5">
        <f ca="1">VLOOKUP(CONCATENATE($F3853," ",$G3853),AllocFactorMatrix,(U$4+1),FALSE)*$E3854</f>
        <v>8.0597649770886015</v>
      </c>
      <c r="V3853" s="5">
        <f ca="1">VLOOKUP(CONCATENATE($F3853," ",$G3853),AllocFactorMatrix,(V$4+1),FALSE)*$E3854</f>
        <v>42.346333731146863</v>
      </c>
      <c r="W3853" s="5">
        <f ca="1">VLOOKUP(CONCATENATE($F3853," ",$G3853),AllocFactorMatrix,(W$4+1),FALSE)*$E3854</f>
        <v>6.4007637411347762</v>
      </c>
      <c r="X3853" s="5">
        <f t="shared" ca="1" si="2015"/>
        <v>57.103194388184704</v>
      </c>
      <c r="Y3853" s="5">
        <f ca="1">VLOOKUP(CONCATENATE($F3853," ",$G3853),AllocFactorMatrix,(Y$4+1),FALSE)*$E3854</f>
        <v>13.680161126680948</v>
      </c>
      <c r="Z3853" s="5">
        <f ca="1">VLOOKUP(CONCATENATE($F3853," ",$G3853),AllocFactorMatrix,(Z$4+1),FALSE)*$E3854</f>
        <v>0.21906076406979927</v>
      </c>
      <c r="AA3853" s="5">
        <f t="shared" ca="1" si="2001"/>
        <v>13.899221890750749</v>
      </c>
      <c r="AB3853" s="5">
        <f ca="1">VLOOKUP(CONCATENATE($F3853," ",$G3853),AllocFactorMatrix,(AB$4+1),FALSE)*$E3854</f>
        <v>0.36453841066214981</v>
      </c>
      <c r="AC3853" s="5">
        <f ca="1">VLOOKUP(CONCATENATE($F3853," ",$G3853),AllocFactorMatrix,(AC$4+1),FALSE)*$E3854</f>
        <v>1600.4545802213349</v>
      </c>
      <c r="AD3853" s="5">
        <f ca="1">VLOOKUP(CONCATENATE($F3853," ",$G3853),AllocFactorMatrix,(AD$4+1),FALSE)*$E3854</f>
        <v>267.5263218808762</v>
      </c>
    </row>
    <row r="3854" spans="1:30" collapsed="1">
      <c r="D3854" s="98" t="s">
        <v>440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149838.99999999997</v>
      </c>
      <c r="I3854" s="5">
        <f ca="1">VLOOKUP(CONCATENATE($F3854," ",$G3854),AllocFactorMatrix,(I$4+1),FALSE)*$E3854</f>
        <v>65241.58401268319</v>
      </c>
      <c r="J3854" s="5">
        <f ca="1">VLOOKUP(CONCATENATE($F3854," ",$G3854),AllocFactorMatrix,(J$4+1),FALSE)*$E3854</f>
        <v>5411.2935763509577</v>
      </c>
      <c r="K3854" s="5">
        <f ca="1">VLOOKUP(CONCATENATE($F3854," ",$G3854),AllocFactorMatrix,(K$4+1),FALSE)*$E3854</f>
        <v>15184.146055762692</v>
      </c>
      <c r="L3854" s="5">
        <f ca="1">VLOOKUP(CONCATENATE($F3854," ",$G3854),AllocFactorMatrix,(L$4+1),FALSE)*$E3854</f>
        <v>454.38595734921967</v>
      </c>
      <c r="M3854" s="5">
        <f ca="1">VLOOKUP(CONCATENATE($F3854," ",$G3854),AllocFactorMatrix,(M$4+1),FALSE)*$E3854</f>
        <v>46.087804349404969</v>
      </c>
      <c r="N3854" s="5">
        <f t="shared" ca="1" si="2000"/>
        <v>15684.619817461316</v>
      </c>
      <c r="O3854" s="5">
        <f ca="1">VLOOKUP(CONCATENATE($F3854," ",$G3854),AllocFactorMatrix,(O$4+1),FALSE)*$E3854</f>
        <v>12106.526315095851</v>
      </c>
      <c r="P3854" s="5">
        <f ca="1">VLOOKUP(CONCATENATE($F3854," ",$G3854),AllocFactorMatrix,(P$4+1),FALSE)*$E3854</f>
        <v>2201.0964349966675</v>
      </c>
      <c r="Q3854" s="5">
        <f ca="1">VLOOKUP(CONCATENATE($F3854," ",$G3854),AllocFactorMatrix,(Q$4+1),FALSE)*$E3854</f>
        <v>818.04104468147045</v>
      </c>
      <c r="R3854" s="5">
        <f ca="1">VLOOKUP(CONCATENATE($F3854," ",$G3854),AllocFactorMatrix,(R$4+1),FALSE)*$E3854</f>
        <v>39.718663841500167</v>
      </c>
      <c r="S3854" s="5">
        <f t="shared" ca="1" si="2014"/>
        <v>15165.38245861549</v>
      </c>
      <c r="T3854" s="5">
        <f ca="1">VLOOKUP(CONCATENATE($F3854," ",$G3854),AllocFactorMatrix,(T$4+1),FALSE)*$E3854</f>
        <v>373.19767869852188</v>
      </c>
      <c r="U3854" s="5">
        <f ca="1">VLOOKUP(CONCATENATE($F3854," ",$G3854),AllocFactorMatrix,(U$4+1),FALSE)*$E3854</f>
        <v>6348.829575186629</v>
      </c>
      <c r="V3854" s="5">
        <f ca="1">VLOOKUP(CONCATENATE($F3854," ",$G3854),AllocFactorMatrix,(V$4+1),FALSE)*$E3854</f>
        <v>30367.95118090016</v>
      </c>
      <c r="W3854" s="5">
        <f ca="1">VLOOKUP(CONCATENATE($F3854," ",$G3854),AllocFactorMatrix,(W$4+1),FALSE)*$E3854</f>
        <v>5113.9329274316187</v>
      </c>
      <c r="X3854" s="5">
        <f t="shared" ca="1" si="2015"/>
        <v>42203.911362216932</v>
      </c>
      <c r="Y3854" s="5">
        <f ca="1">VLOOKUP(CONCATENATE($F3854," ",$G3854),AllocFactorMatrix,(Y$4+1),FALSE)*$E3854</f>
        <v>3340.682505173781</v>
      </c>
      <c r="Z3854" s="5">
        <f ca="1">VLOOKUP(CONCATENATE($F3854," ",$G3854),AllocFactorMatrix,(Z$4+1),FALSE)*$E3854</f>
        <v>48.757506432276806</v>
      </c>
      <c r="AA3854" s="5">
        <f t="shared" ca="1" si="2001"/>
        <v>3389.4400116060579</v>
      </c>
      <c r="AB3854" s="5">
        <f ca="1">VLOOKUP(CONCATENATE($F3854," ",$G3854),AllocFactorMatrix,(AB$4+1),FALSE)*$E3854</f>
        <v>56.955618047642716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237178.34917878028</v>
      </c>
      <c r="I3855" s="5">
        <f ca="1">VLOOKUP(CONCATENATE($F3855," ",$G3855),AllocFactorMatrix,(I$4+1),FALSE)*$E3862</f>
        <v>116830.02051011448</v>
      </c>
      <c r="J3855" s="5">
        <f ca="1">VLOOKUP(CONCATENATE($F3855," ",$G3855),AllocFactorMatrix,(J$4+1),FALSE)*$E3862</f>
        <v>5775.32537364579</v>
      </c>
      <c r="K3855" s="5">
        <f ca="1">VLOOKUP(CONCATENATE($F3855," ",$G3855),AllocFactorMatrix,(K$4+1),FALSE)*$E3862</f>
        <v>21154.685855232154</v>
      </c>
      <c r="L3855" s="5">
        <f ca="1">VLOOKUP(CONCATENATE($F3855," ",$G3855),AllocFactorMatrix,(L$4+1),FALSE)*$E3862</f>
        <v>665.87440317388393</v>
      </c>
      <c r="M3855" s="5">
        <f ca="1">VLOOKUP(CONCATENATE($F3855," ",$G3855),AllocFactorMatrix,(M$4+1),FALSE)*$E3862</f>
        <v>62.443570843160053</v>
      </c>
      <c r="N3855" s="5">
        <f t="shared" ref="N3855:N3862" ca="1" si="2017">SUBTOTAL(9,K3855:M3855)</f>
        <v>21883.003829249195</v>
      </c>
      <c r="O3855" s="5">
        <f ca="1">VLOOKUP(CONCATENATE($F3855," ",$G3855),AllocFactorMatrix,(O$4+1),FALSE)*$E3862</f>
        <v>16080.852089048958</v>
      </c>
      <c r="P3855" s="5">
        <f ca="1">VLOOKUP(CONCATENATE($F3855," ",$G3855),AllocFactorMatrix,(P$4+1),FALSE)*$E3862</f>
        <v>2996.3312429009397</v>
      </c>
      <c r="Q3855" s="5">
        <f ca="1">VLOOKUP(CONCATENATE($F3855," ",$G3855),AllocFactorMatrix,(Q$4+1),FALSE)*$E3862</f>
        <v>1353.9862969777532</v>
      </c>
      <c r="R3855" s="5">
        <f ca="1">VLOOKUP(CONCATENATE($F3855," ",$G3855),AllocFactorMatrix,(R$4+1),FALSE)*$E3862</f>
        <v>60.887250277054719</v>
      </c>
      <c r="S3855" s="5">
        <f ca="1">SUBTOTAL(9,O3855:R3855)</f>
        <v>20492.056879204705</v>
      </c>
      <c r="T3855" s="5">
        <f ca="1">VLOOKUP(CONCATENATE($F3855," ",$G3855),AllocFactorMatrix,(T$4+1),FALSE)*$E3862</f>
        <v>561.74535198036619</v>
      </c>
      <c r="U3855" s="5">
        <f ca="1">VLOOKUP(CONCATENATE($F3855," ",$G3855),AllocFactorMatrix,(U$4+1),FALSE)*$E3862</f>
        <v>9192.8669739503603</v>
      </c>
      <c r="V3855" s="5">
        <f ca="1">VLOOKUP(CONCATENATE($F3855," ",$G3855),AllocFactorMatrix,(V$4+1),FALSE)*$E3862</f>
        <v>48584.560262586761</v>
      </c>
      <c r="W3855" s="5">
        <f ca="1">VLOOKUP(CONCATENATE($F3855," ",$G3855),AllocFactorMatrix,(W$4+1),FALSE)*$E3862</f>
        <v>8773.5663300985525</v>
      </c>
      <c r="X3855" s="5">
        <f ca="1">SUBTOTAL(9,T3855:W3855)</f>
        <v>67112.738918616044</v>
      </c>
      <c r="Y3855" s="5">
        <f ca="1">VLOOKUP(CONCATENATE($F3855," ",$G3855),AllocFactorMatrix,(Y$4+1),FALSE)*$E3862</f>
        <v>4938.4041594424825</v>
      </c>
      <c r="Z3855" s="5">
        <f ca="1">VLOOKUP(CONCATENATE($F3855," ",$G3855),AllocFactorMatrix,(Z$4+1),FALSE)*$E3862</f>
        <v>82.716381987223386</v>
      </c>
      <c r="AA3855" s="5">
        <f t="shared" ref="AA3855:AA3862" ca="1" si="2018">SUBTOTAL(9,Y3855:Z3855)</f>
        <v>5021.1205414297056</v>
      </c>
      <c r="AB3855" s="5">
        <f ca="1">VLOOKUP(CONCATENATE($F3855," ",$G3855),AllocFactorMatrix,(AB$4+1),FALSE)*$E3862</f>
        <v>64.083126520333806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426.8756496535666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77.295375180453206</v>
      </c>
      <c r="L3856" s="5">
        <f ca="1">VLOOKUP(CONCATENATE($F3856," ",$G3856),AllocFactorMatrix,(L$4+1),FALSE)*$E3862</f>
        <v>2.4329839813554113</v>
      </c>
      <c r="M3856" s="5">
        <f ca="1">VLOOKUP(CONCATENATE($F3856," ",$G3856),AllocFactorMatrix,(M$4+1),FALSE)*$E3862</f>
        <v>0.2281574526305486</v>
      </c>
      <c r="N3856" s="5">
        <f t="shared" ca="1" si="2017"/>
        <v>79.956516614439167</v>
      </c>
      <c r="O3856" s="5">
        <f ca="1">VLOOKUP(CONCATENATE($F3856," ",$G3856),AllocFactorMatrix,(O$4+1),FALSE)*$E3862</f>
        <v>58.756509264683352</v>
      </c>
      <c r="P3856" s="5">
        <f ca="1">VLOOKUP(CONCATENATE($F3856," ",$G3856),AllocFactorMatrix,(P$4+1),FALSE)*$E3862</f>
        <v>10.948049485105447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0.22247094029557979</v>
      </c>
      <c r="S3856" s="5">
        <f t="shared" ref="S3856:S3862" ca="1" si="2019">SUBTOTAL(9,O3856:R3856)</f>
        <v>74.874249399716859</v>
      </c>
      <c r="T3856" s="5">
        <f ca="1">VLOOKUP(CONCATENATE($F3856," ",$G3856),AllocFactorMatrix,(T$4+1),FALSE)*$E3862</f>
        <v>2.0525153639404712</v>
      </c>
      <c r="U3856" s="5">
        <f ca="1">VLOOKUP(CONCATENATE($F3856," ",$G3856),AllocFactorMatrix,(U$4+1),FALSE)*$E3862</f>
        <v>33.58906421953543</v>
      </c>
      <c r="V3856" s="5">
        <f ca="1">VLOOKUP(CONCATENATE($F3856," ",$G3856),AllocFactorMatrix,(V$4+1),FALSE)*$E3862</f>
        <v>177.5191482006893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245.21774369999514</v>
      </c>
      <c r="Y3856" s="5">
        <f ca="1">VLOOKUP(CONCATENATE($F3856," ",$G3856),AllocFactorMatrix,(Y$4+1),FALSE)*$E3862</f>
        <v>18.044030760324823</v>
      </c>
      <c r="Z3856" s="5">
        <f ca="1">VLOOKUP(CONCATENATE($F3856," ",$G3856),AllocFactorMatrix,(Z$4+1),FALSE)*$E3862</f>
        <v>0.30223061798342876</v>
      </c>
      <c r="AA3856" s="5">
        <f t="shared" ca="1" si="2018"/>
        <v>18.346261378308252</v>
      </c>
      <c r="AB3856" s="5">
        <f ca="1">VLOOKUP(CONCATENATE($F3856," ",$G3856),AllocFactorMatrix,(AB$4+1),FALSE)*$E3862</f>
        <v>0.23414809092523364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92.80545133768473</v>
      </c>
      <c r="J3857" s="5">
        <f ca="1">VLOOKUP(CONCATENATE($F3857," ",$G3857),AllocFactorMatrix,(J$4+1),FALSE)*$E3862</f>
        <v>4.4789124855006417</v>
      </c>
      <c r="K3857" s="5">
        <f ca="1">VLOOKUP(CONCATENATE($F3857," ",$G3857),AllocFactorMatrix,(K$4+1),FALSE)*$E3862</f>
        <v>16.294064624108991</v>
      </c>
      <c r="L3857" s="5">
        <f ca="1">VLOOKUP(CONCATENATE($F3857," ",$G3857),AllocFactorMatrix,(L$4+1),FALSE)*$E3862</f>
        <v>0.50330832551162663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16.860057339731288</v>
      </c>
      <c r="O3857" s="5">
        <f ca="1">VLOOKUP(CONCATENATE($F3857," ",$G3857),AllocFactorMatrix,(O$4+1),FALSE)*$E3862</f>
        <v>12.310420496730956</v>
      </c>
      <c r="P3857" s="5">
        <f ca="1">VLOOKUP(CONCATENATE($F3857," ",$G3857),AllocFactorMatrix,(P$4+1),FALSE)*$E3862</f>
        <v>2.288492812010757</v>
      </c>
      <c r="Q3857" s="5">
        <f ca="1">VLOOKUP(CONCATENATE($F3857," ",$G3857),AllocFactorMatrix,(Q$4+1),FALSE)*$E3862</f>
        <v>1.3616804914210312</v>
      </c>
      <c r="R3857" s="5">
        <f ca="1">VLOOKUP(CONCATENATE($F3857," ",$G3857),AllocFactorMatrix,(R$4+1),FALSE)*$E3862</f>
        <v>0</v>
      </c>
      <c r="S3857" s="5">
        <f t="shared" ca="1" si="2019"/>
        <v>15.960593800162744</v>
      </c>
      <c r="T3857" s="5">
        <f ca="1">VLOOKUP(CONCATENATE($F3857," ",$G3857),AllocFactorMatrix,(T$4+1),FALSE)*$E3862</f>
        <v>0.42985874610104091</v>
      </c>
      <c r="U3857" s="5">
        <f ca="1">VLOOKUP(CONCATENATE($F3857," ",$G3857),AllocFactorMatrix,(U$4+1),FALSE)*$E3862</f>
        <v>7.0370330992299452</v>
      </c>
      <c r="V3857" s="5">
        <f ca="1">VLOOKUP(CONCATENATE($F3857," ",$G3857),AllocFactorMatrix,(V$4+1),FALSE)*$E3862</f>
        <v>49.024779613291692</v>
      </c>
      <c r="W3857" s="5">
        <f ca="1">VLOOKUP(CONCATENATE($F3857," ",$G3857),AllocFactorMatrix,(W$4+1),FALSE)*$E3862</f>
        <v>0</v>
      </c>
      <c r="X3857" s="5">
        <f t="shared" ca="1" si="2020"/>
        <v>56.491671458622676</v>
      </c>
      <c r="Y3857" s="5">
        <f ca="1">VLOOKUP(CONCATENATE($F3857," ",$G3857),AllocFactorMatrix,(Y$4+1),FALSE)*$E3862</f>
        <v>3.7050759043280408</v>
      </c>
      <c r="Z3857" s="5">
        <f ca="1">VLOOKUP(CONCATENATE($F3857," ",$G3857),AllocFactorMatrix,(Z$4+1),FALSE)*$E3862</f>
        <v>6.1763715984814671E-2</v>
      </c>
      <c r="AA3857" s="5">
        <f t="shared" ca="1" si="2018"/>
        <v>3.7668396203128554</v>
      </c>
      <c r="AB3857" s="5">
        <f ca="1">VLOOKUP(CONCATENATE($F3857," ",$G3857),AllocFactorMatrix,(AB$4+1),FALSE)*$E3862</f>
        <v>4.9476242391087763E-2</v>
      </c>
      <c r="AC3857" s="5">
        <f ca="1">VLOOKUP(CONCATENATE($F3857," ",$G3857),AllocFactorMatrix,(AC$4+1),FALSE)*$E3862</f>
        <v>0.16822980109497543</v>
      </c>
      <c r="AD3857" s="5">
        <f ca="1">VLOOKUP(CONCATENATE($F3857," ",$G3857),AllocFactorMatrix,(AD$4+1),FALSE)*$E3862</f>
        <v>3.626495140373668E-2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122128.34028272382</v>
      </c>
      <c r="I3858" s="5">
        <f ca="1">VLOOKUP(CONCATENATE($F3858," ",$G3858),AllocFactorMatrix,(I$4+1),FALSE)*$E3862</f>
        <v>81623.578649064424</v>
      </c>
      <c r="J3858" s="5">
        <f ca="1">VLOOKUP(CONCATENATE($F3858," ",$G3858),AllocFactorMatrix,(J$4+1),FALSE)*$E3862</f>
        <v>3847.5224161497754</v>
      </c>
      <c r="K3858" s="5">
        <f ca="1">VLOOKUP(CONCATENATE($F3858," ",$G3858),AllocFactorMatrix,(K$4+1),FALSE)*$E3862</f>
        <v>13970.590028423527</v>
      </c>
      <c r="L3858" s="5">
        <f ca="1">VLOOKUP(CONCATENATE($F3858," ",$G3858),AllocFactorMatrix,(L$4+1),FALSE)*$E3862</f>
        <v>431.76392691515599</v>
      </c>
      <c r="M3858" s="5">
        <f ca="1">VLOOKUP(CONCATENATE($F3858," ",$G3858),AllocFactorMatrix,(M$4+1),FALSE)*$E3862</f>
        <v>0</v>
      </c>
      <c r="N3858" s="5">
        <f t="shared" ca="1" si="2017"/>
        <v>14402.353955338684</v>
      </c>
      <c r="O3858" s="5">
        <f ca="1">VLOOKUP(CONCATENATE($F3858," ",$G3858),AllocFactorMatrix,(O$4+1),FALSE)*$E3862</f>
        <v>10475.500670970192</v>
      </c>
      <c r="P3858" s="5">
        <f ca="1">VLOOKUP(CONCATENATE($F3858," ",$G3858),AllocFactorMatrix,(P$4+1),FALSE)*$E3862</f>
        <v>1951.0627049067225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12426.563375876915</v>
      </c>
      <c r="T3858" s="5">
        <f ca="1">VLOOKUP(CONCATENATE($F3858," ",$G3858),AllocFactorMatrix,(T$4+1),FALSE)*$E3862</f>
        <v>373.44514335974935</v>
      </c>
      <c r="U3858" s="5">
        <f ca="1">VLOOKUP(CONCATENATE($F3858," ",$G3858),AllocFactorMatrix,(U$4+1),FALSE)*$E3862</f>
        <v>6022.825113505849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6396.2702568655986</v>
      </c>
      <c r="Y3858" s="5">
        <f ca="1">VLOOKUP(CONCATENATE($F3858," ",$G3858),AllocFactorMatrix,(Y$4+1),FALSE)*$E3862</f>
        <v>3158.8448603736297</v>
      </c>
      <c r="Z3858" s="5">
        <f ca="1">VLOOKUP(CONCATENATE($F3858," ",$G3858),AllocFactorMatrix,(Z$4+1),FALSE)*$E3862</f>
        <v>52.701897609389043</v>
      </c>
      <c r="AA3858" s="5">
        <f t="shared" ca="1" si="2018"/>
        <v>3211.5467579830188</v>
      </c>
      <c r="AB3858" s="5">
        <f ca="1">VLOOKUP(CONCATENATE($F3858," ",$G3858),AllocFactorMatrix,(AB$4+1),FALSE)*$E3862</f>
        <v>42.697367678207634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31.532254028759105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50403.868164665306</v>
      </c>
      <c r="I3859" s="5">
        <f ca="1">VLOOKUP(CONCATENATE($F3859," ",$G3859),AllocFactorMatrix,(I$4+1),FALSE)*$E3862</f>
        <v>37687.045393166678</v>
      </c>
      <c r="J3859" s="5">
        <f ca="1">VLOOKUP(CONCATENATE($F3859," ",$G3859),AllocFactorMatrix,(J$4+1),FALSE)*$E3862</f>
        <v>1816.9044696190558</v>
      </c>
      <c r="K3859" s="5">
        <f ca="1">VLOOKUP(CONCATENATE($F3859," ",$G3859),AllocFactorMatrix,(K$4+1),FALSE)*$E3862</f>
        <v>5482.3579569363892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5482.3579569363892</v>
      </c>
      <c r="O3859" s="5">
        <f ca="1">VLOOKUP(CONCATENATE($F3859," ",$G3859),AllocFactorMatrix,(O$4+1),FALSE)*$E3862</f>
        <v>3493.3798288020394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3493.3798288020394</v>
      </c>
      <c r="T3859" s="5">
        <f ca="1">VLOOKUP(CONCATENATE($F3859," ",$G3859),AllocFactorMatrix,(T$4+1),FALSE)*$E3862</f>
        <v>94.453661926606244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94.453661926606244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13.370935808122114</v>
      </c>
      <c r="AC3859" s="5">
        <f ca="1">VLOOKUP(CONCATENATE($F3859," ",$G3859),AllocFactorMatrix,(AC$4+1),FALSE)*$E3862</f>
        <v>453.994697361931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23428.533900486909</v>
      </c>
      <c r="J3860" s="5">
        <f ca="1">VLOOKUP(CONCATENATE($F3860," ",$G3860),AllocFactorMatrix,(J$4+1),FALSE)*$E3862</f>
        <v>1518.320387128447</v>
      </c>
      <c r="K3860" s="5">
        <f ca="1">VLOOKUP(CONCATENATE($F3860," ",$G3860),AllocFactorMatrix,(K$4+1),FALSE)*$E3862</f>
        <v>5094.1294904106944</v>
      </c>
      <c r="L3860" s="5">
        <f ca="1">VLOOKUP(CONCATENATE($F3860," ",$G3860),AllocFactorMatrix,(L$4+1),FALSE)*$E3862</f>
        <v>161.90300006820672</v>
      </c>
      <c r="M3860" s="5">
        <f ca="1">VLOOKUP(CONCATENATE($F3860," ",$G3860),AllocFactorMatrix,(M$4+1),FALSE)*$E3862</f>
        <v>14.925563926223443</v>
      </c>
      <c r="N3860" s="5">
        <f t="shared" ca="1" si="2017"/>
        <v>5270.958054405125</v>
      </c>
      <c r="O3860" s="5">
        <f ca="1">VLOOKUP(CONCATENATE($F3860," ",$G3860),AllocFactorMatrix,(O$4+1),FALSE)*$E3862</f>
        <v>4644.3889361146585</v>
      </c>
      <c r="P3860" s="5">
        <f ca="1">VLOOKUP(CONCATENATE($F3860," ",$G3860),AllocFactorMatrix,(P$4+1),FALSE)*$E3862</f>
        <v>860.98034297580546</v>
      </c>
      <c r="Q3860" s="5">
        <f ca="1">VLOOKUP(CONCATENATE($F3860," ",$G3860),AllocFactorMatrix,(Q$4+1),FALSE)*$E3862</f>
        <v>391.20743025830319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5914.7029684836261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3125.0935160224503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3366.2592406189983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1258.3049607900878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1278.788159619261</v>
      </c>
      <c r="AB3860" s="5">
        <f ca="1">VLOOKUP(CONCATENATE($F3860," ",$G3860),AllocFactorMatrix,(AB$4+1),FALSE)*$E3862</f>
        <v>22.847360617536584</v>
      </c>
      <c r="AC3860" s="5">
        <f ca="1">VLOOKUP(CONCATENATE($F3860," ",$G3860),AllocFactorMatrix,(AC$4+1),FALSE)*$E3862</f>
        <v>494.04357888182562</v>
      </c>
      <c r="AD3860" s="5">
        <f ca="1">VLOOKUP(CONCATENATE($F3860," ",$G3860),AllocFactorMatrix,(AD$4+1),FALSE)*$E3862</f>
        <v>97.767190970625734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47061.938665708163</v>
      </c>
      <c r="I3861" s="5">
        <f ca="1">VLOOKUP(CONCATENATE($F3861," ",$G3861),AllocFactorMatrix,(I$4+1),FALSE)*$E3862</f>
        <v>33625.801877608486</v>
      </c>
      <c r="J3861" s="5">
        <f ca="1">VLOOKUP(CONCATENATE($F3861," ",$G3861),AllocFactorMatrix,(J$4+1),FALSE)*$E3862</f>
        <v>5754.4819371059648</v>
      </c>
      <c r="K3861" s="5">
        <f ca="1">VLOOKUP(CONCATENATE($F3861," ",$G3861),AllocFactorMatrix,(K$4+1),FALSE)*$E3862</f>
        <v>1656.9806505945685</v>
      </c>
      <c r="L3861" s="5">
        <f ca="1">VLOOKUP(CONCATENATE($F3861," ",$G3861),AllocFactorMatrix,(L$4+1),FALSE)*$E3862</f>
        <v>276.98571925410874</v>
      </c>
      <c r="M3861" s="5">
        <f ca="1">VLOOKUP(CONCATENATE($F3861," ",$G3861),AllocFactorMatrix,(M$4+1),FALSE)*$E3862</f>
        <v>43.762415362728213</v>
      </c>
      <c r="N3861" s="5">
        <f t="shared" ca="1" si="2017"/>
        <v>1977.7287852114055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79.410216618931301</v>
      </c>
      <c r="Q3861" s="5">
        <f ca="1">VLOOKUP(CONCATENATE($F3861," ",$G3861),AllocFactorMatrix,(Q$4+1),FALSE)*$E3862</f>
        <v>151.88696036558608</v>
      </c>
      <c r="R3861" s="5">
        <f ca="1">VLOOKUP(CONCATENATE($F3861," ",$G3861),AllocFactorMatrix,(R$4+1),FALSE)*$E3862</f>
        <v>26.509540405672574</v>
      </c>
      <c r="S3861" s="5">
        <f t="shared" ca="1" si="2019"/>
        <v>567.00317877221858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47.275360784159531</v>
      </c>
      <c r="V3861" s="5">
        <f ca="1">VLOOKUP(CONCATENATE($F3861," ",$G3861),AllocFactorMatrix,(V$4+1),FALSE)*$E3862</f>
        <v>223.4832099766088</v>
      </c>
      <c r="W3861" s="5">
        <f ca="1">VLOOKUP(CONCATENATE($F3861," ",$G3861),AllocFactorMatrix,(W$4+1),FALSE)*$E3862</f>
        <v>39.779120648815159</v>
      </c>
      <c r="X3861" s="5">
        <f t="shared" ca="1" si="2020"/>
        <v>312.68807609042227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1.3407354013035502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2.4114611495716698</v>
      </c>
      <c r="AC3861" s="5">
        <f ca="1">VLOOKUP(CONCATENATE($F3861," ",$G3861),AllocFactorMatrix,(AC$4+1),FALSE)*$E3862</f>
        <v>3711.3162214642593</v>
      </c>
      <c r="AD3861" s="5">
        <f ca="1">VLOOKUP(CONCATENATE($F3861," ",$G3861),AllocFactorMatrix,(AD$4+1),FALSE)*$E3862</f>
        <v>1024.5386889061742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520268</v>
      </c>
      <c r="I3862" s="5">
        <f ca="1">VLOOKUP(CONCATENATE($F3862," ",$G3862),AllocFactorMatrix,(I$4+1),FALSE)*$E3862</f>
        <v>293714.66143143218</v>
      </c>
      <c r="J3862" s="5">
        <f ca="1">VLOOKUP(CONCATENATE($F3862," ",$G3862),AllocFactorMatrix,(J$4+1),FALSE)*$E3862</f>
        <v>18738.135484819217</v>
      </c>
      <c r="K3862" s="5">
        <f ca="1">VLOOKUP(CONCATENATE($F3862," ",$G3862),AllocFactorMatrix,(K$4+1),FALSE)*$E3862</f>
        <v>47452.333421401898</v>
      </c>
      <c r="L3862" s="5">
        <f ca="1">VLOOKUP(CONCATENATE($F3862," ",$G3862),AllocFactorMatrix,(L$4+1),FALSE)*$E3862</f>
        <v>1539.4633417182226</v>
      </c>
      <c r="M3862" s="5">
        <f ca="1">VLOOKUP(CONCATENATE($F3862," ",$G3862),AllocFactorMatrix,(M$4+1),FALSE)*$E3862</f>
        <v>121.42239197485293</v>
      </c>
      <c r="N3862" s="5">
        <f t="shared" ca="1" si="2017"/>
        <v>49113.219155094972</v>
      </c>
      <c r="O3862" s="5">
        <f ca="1">VLOOKUP(CONCATENATE($F3862," ",$G3862),AllocFactorMatrix,(O$4+1),FALSE)*$E3862</f>
        <v>35074.384916079289</v>
      </c>
      <c r="P3862" s="5">
        <f ca="1">VLOOKUP(CONCATENATE($F3862," ",$G3862),AllocFactorMatrix,(P$4+1),FALSE)*$E3862</f>
        <v>5901.0210496995142</v>
      </c>
      <c r="Q3862" s="5">
        <f ca="1">VLOOKUP(CONCATENATE($F3862," ",$G3862),AllocFactorMatrix,(Q$4+1),FALSE)*$E3862</f>
        <v>1903.389587802696</v>
      </c>
      <c r="R3862" s="5">
        <f ca="1">VLOOKUP(CONCATENATE($F3862," ",$G3862),AllocFactorMatrix,(R$4+1),FALSE)*$E3862</f>
        <v>105.74552075788138</v>
      </c>
      <c r="S3862" s="5">
        <f t="shared" ca="1" si="2019"/>
        <v>42984.54107433938</v>
      </c>
      <c r="T3862" s="5">
        <f ca="1">VLOOKUP(CONCATENATE($F3862," ",$G3862),AllocFactorMatrix,(T$4+1),FALSE)*$E3862</f>
        <v>1212.2587011889361</v>
      </c>
      <c r="U3862" s="5">
        <f ca="1">VLOOKUP(CONCATENATE($F3862," ",$G3862),AllocFactorMatrix,(U$4+1),FALSE)*$E3862</f>
        <v>18428.687061581586</v>
      </c>
      <c r="V3862" s="5">
        <f ca="1">VLOOKUP(CONCATENATE($F3862," ",$G3862),AllocFactorMatrix,(V$4+1),FALSE)*$E3862</f>
        <v>66777.570911575152</v>
      </c>
      <c r="W3862" s="5">
        <f ca="1">VLOOKUP(CONCATENATE($F3862," ",$G3862),AllocFactorMatrix,(W$4+1),FALSE)*$E3862</f>
        <v>12211.661707282195</v>
      </c>
      <c r="X3862" s="5">
        <f t="shared" ca="1" si="2020"/>
        <v>98630.178381627877</v>
      </c>
      <c r="Y3862" s="5">
        <f ca="1">VLOOKUP(CONCATENATE($F3862," ",$G3862),AllocFactorMatrix,(Y$4+1),FALSE)*$E3862</f>
        <v>10750.443305311908</v>
      </c>
      <c r="Z3862" s="5">
        <f ca="1">VLOOKUP(CONCATENATE($F3862," ",$G3862),AllocFactorMatrix,(Z$4+1),FALSE)*$E3862</f>
        <v>157.60620816105745</v>
      </c>
      <c r="AA3862" s="5">
        <f t="shared" ca="1" si="2018"/>
        <v>10908.049513472966</v>
      </c>
      <c r="AB3862" s="5">
        <f ca="1">VLOOKUP(CONCATENATE($F3862," ",$G3862),AllocFactorMatrix,(AB$4+1),FALSE)*$E3862</f>
        <v>145.69387610708813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1227.7231058587449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-944.12180097421719</v>
      </c>
      <c r="I3863" s="5">
        <f ca="1">VLOOKUP(CONCATENATE($F3863," ",$G3863),AllocFactorMatrix,(I$4+1),FALSE)*$E3870</f>
        <v>-465.05834007943423</v>
      </c>
      <c r="J3863" s="5">
        <f ca="1">VLOOKUP(CONCATENATE($F3863," ",$G3863),AllocFactorMatrix,(J$4+1),FALSE)*$E3870</f>
        <v>-22.98949550773915</v>
      </c>
      <c r="K3863" s="5">
        <f ca="1">VLOOKUP(CONCATENATE($F3863," ",$G3863),AllocFactorMatrix,(K$4+1),FALSE)*$E3870</f>
        <v>-84.209204498807892</v>
      </c>
      <c r="L3863" s="5">
        <f ca="1">VLOOKUP(CONCATENATE($F3863," ",$G3863),AllocFactorMatrix,(L$4+1),FALSE)*$E3870</f>
        <v>-2.6506067814532388</v>
      </c>
      <c r="M3863" s="5">
        <f ca="1">VLOOKUP(CONCATENATE($F3863," ",$G3863),AllocFactorMatrix,(M$4+1),FALSE)*$E3870</f>
        <v>-0.24856542246723701</v>
      </c>
      <c r="N3863" s="5">
        <f t="shared" ca="1" si="2000"/>
        <v>-87.108376702728364</v>
      </c>
      <c r="O3863" s="5">
        <f ca="1">VLOOKUP(CONCATENATE($F3863," ",$G3863),AllocFactorMatrix,(O$4+1),FALSE)*$E3870</f>
        <v>-64.012095067196896</v>
      </c>
      <c r="P3863" s="5">
        <f ca="1">VLOOKUP(CONCATENATE($F3863," ",$G3863),AllocFactorMatrix,(P$4+1),FALSE)*$E3870</f>
        <v>-11.927318236078033</v>
      </c>
      <c r="Q3863" s="5">
        <f ca="1">VLOOKUP(CONCATENATE($F3863," ",$G3863),AllocFactorMatrix,(Q$4+1),FALSE)*$E3870</f>
        <v>-5.3897330242123811</v>
      </c>
      <c r="R3863" s="5">
        <f ca="1">VLOOKUP(CONCATENATE($F3863," ",$G3863),AllocFactorMatrix,(R$4+1),FALSE)*$E3870</f>
        <v>-0.24237026940688322</v>
      </c>
      <c r="S3863" s="5">
        <f ca="1">SUBTOTAL(9,O3863:R3863)</f>
        <v>-81.571516596894185</v>
      </c>
      <c r="T3863" s="5">
        <f ca="1">VLOOKUP(CONCATENATE($F3863," ",$G3863),AllocFactorMatrix,(T$4+1),FALSE)*$E3870</f>
        <v>-2.2361064373579356</v>
      </c>
      <c r="U3863" s="5">
        <f ca="1">VLOOKUP(CONCATENATE($F3863," ",$G3863),AllocFactorMatrix,(U$4+1),FALSE)*$E3870</f>
        <v>-36.593500855426811</v>
      </c>
      <c r="V3863" s="5">
        <f ca="1">VLOOKUP(CONCATENATE($F3863," ",$G3863),AllocFactorMatrix,(V$4+1),FALSE)*$E3870</f>
        <v>-193.39768024137018</v>
      </c>
      <c r="W3863" s="5">
        <f ca="1">VLOOKUP(CONCATENATE($F3863," ",$G3863),AllocFactorMatrix,(W$4+1),FALSE)*$E3870</f>
        <v>-34.92441562739608</v>
      </c>
      <c r="X3863" s="5">
        <f ca="1">SUBTOTAL(9,T3863:W3863)</f>
        <v>-267.15170316155098</v>
      </c>
      <c r="Y3863" s="5">
        <f ca="1">VLOOKUP(CONCATENATE($F3863," ",$G3863),AllocFactorMatrix,(Y$4+1),FALSE)*$E3870</f>
        <v>-19.658012820710443</v>
      </c>
      <c r="Z3863" s="5">
        <f ca="1">VLOOKUP(CONCATENATE($F3863," ",$G3863),AllocFactorMatrix,(Z$4+1),FALSE)*$E3870</f>
        <v>-0.32926420055728894</v>
      </c>
      <c r="AA3863" s="5">
        <f t="shared" ca="1" si="2001"/>
        <v>-19.987277021267733</v>
      </c>
      <c r="AB3863" s="5">
        <f ca="1">VLOOKUP(CONCATENATE($F3863," ",$G3863),AllocFactorMatrix,(AB$4+1),FALSE)*$E3870</f>
        <v>-0.25509190460226522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-3.4496493742211811</v>
      </c>
      <c r="I3864" s="5">
        <f ca="1">VLOOKUP(CONCATENATE($F3864," ",$G3864),AllocFactorMatrix,(I$4+1),FALSE)*$E3870</f>
        <v>-1.6992386047816441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-0.30768511997416448</v>
      </c>
      <c r="L3864" s="5">
        <f ca="1">VLOOKUP(CONCATENATE($F3864," ",$G3864),AllocFactorMatrix,(L$4+1),FALSE)*$E3870</f>
        <v>-9.6848351722324966E-3</v>
      </c>
      <c r="M3864" s="5">
        <f ca="1">VLOOKUP(CONCATENATE($F3864," ",$G3864),AllocFactorMatrix,(M$4+1),FALSE)*$E3870</f>
        <v>-9.0821285260263209E-4</v>
      </c>
      <c r="N3864" s="5">
        <f t="shared" ca="1" si="2000"/>
        <v>-0.31827816799899961</v>
      </c>
      <c r="O3864" s="5">
        <f ca="1">VLOOKUP(CONCATENATE($F3864," ",$G3864),AllocFactorMatrix,(O$4+1),FALSE)*$E3870</f>
        <v>-0.23388855491238983</v>
      </c>
      <c r="P3864" s="5">
        <f ca="1">VLOOKUP(CONCATENATE($F3864," ",$G3864),AllocFactorMatrix,(P$4+1),FALSE)*$E3870</f>
        <v>-4.3580251877212088E-2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-8.8557688989548793E-4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-8.1703262909129815E-3</v>
      </c>
      <c r="U3864" s="5">
        <f ca="1">VLOOKUP(CONCATENATE($F3864," ",$G3864),AllocFactorMatrix,(U$4+1),FALSE)*$E3870</f>
        <v>-0.13370599767554006</v>
      </c>
      <c r="V3864" s="5">
        <f ca="1">VLOOKUP(CONCATENATE($F3864," ",$G3864),AllocFactorMatrix,(V$4+1),FALSE)*$E3870</f>
        <v>-0.70663995464573559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-0.97612374238409816</v>
      </c>
      <c r="Y3864" s="5">
        <f ca="1">VLOOKUP(CONCATENATE($F3864," ",$G3864),AllocFactorMatrix,(Y$4+1),FALSE)*$E3870</f>
        <v>-7.1826804079114431E-2</v>
      </c>
      <c r="Z3864" s="5">
        <f ca="1">VLOOKUP(CONCATENATE($F3864," ",$G3864),AllocFactorMatrix,(Z$4+1),FALSE)*$E3870</f>
        <v>-1.2030715128427676E-3</v>
      </c>
      <c r="AA3864" s="5">
        <f t="shared" ca="1" si="2001"/>
        <v>-7.30298755919572E-2</v>
      </c>
      <c r="AB3864" s="5">
        <f ca="1">VLOOKUP(CONCATENATE($F3864," ",$G3864),AllocFactorMatrix,(AB$4+1),FALSE)*$E3870</f>
        <v>-9.3205943149714927E-4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-0.75877977573756161</v>
      </c>
      <c r="I3865" s="5">
        <f ca="1">VLOOKUP(CONCATENATE($F3865," ",$G3865),AllocFactorMatrix,(I$4+1),FALSE)*$E3870</f>
        <v>-0.36942516110993773</v>
      </c>
      <c r="J3865" s="5">
        <f ca="1">VLOOKUP(CONCATENATE($F3865," ",$G3865),AllocFactorMatrix,(J$4+1),FALSE)*$E3870</f>
        <v>-1.7828941540651799E-2</v>
      </c>
      <c r="K3865" s="5">
        <f ca="1">VLOOKUP(CONCATENATE($F3865," ",$G3865),AllocFactorMatrix,(K$4+1),FALSE)*$E3870</f>
        <v>-6.4860817571962381E-2</v>
      </c>
      <c r="L3865" s="5">
        <f ca="1">VLOOKUP(CONCATENATE($F3865," ",$G3865),AllocFactorMatrix,(L$4+1),FALSE)*$E3870</f>
        <v>-2.0034896286809465E-3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-6.7113831238099414E-2</v>
      </c>
      <c r="O3865" s="5">
        <f ca="1">VLOOKUP(CONCATENATE($F3865," ",$G3865),AllocFactorMatrix,(O$4+1),FALSE)*$E3870</f>
        <v>-4.9003361438200714E-2</v>
      </c>
      <c r="P3865" s="5">
        <f ca="1">VLOOKUP(CONCATENATE($F3865," ",$G3865),AllocFactorMatrix,(P$4+1),FALSE)*$E3870</f>
        <v>-9.10966773600198E-3</v>
      </c>
      <c r="Q3865" s="5">
        <f ca="1">VLOOKUP(CONCATENATE($F3865," ",$G3865),AllocFactorMatrix,(Q$4+1),FALSE)*$E3870</f>
        <v>-5.4203608481262653E-3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-1.7111132400517729E-3</v>
      </c>
      <c r="U3865" s="5">
        <f ca="1">VLOOKUP(CONCATENATE($F3865," ",$G3865),AllocFactorMatrix,(U$4+1),FALSE)*$E3870</f>
        <v>-2.8011900690615637E-2</v>
      </c>
      <c r="V3865" s="5">
        <f ca="1">VLOOKUP(CONCATENATE($F3865," ",$G3865),AllocFactorMatrix,(V$4+1),FALSE)*$E3870</f>
        <v>-0.19515003532626857</v>
      </c>
      <c r="W3865" s="5">
        <f ca="1">VLOOKUP(CONCATENATE($F3865," ",$G3865),AllocFactorMatrix,(W$4+1),FALSE)*$E3870</f>
        <v>0</v>
      </c>
      <c r="X3865" s="5">
        <f t="shared" ca="1" si="2022"/>
        <v>-0.22487304925693596</v>
      </c>
      <c r="Y3865" s="5">
        <f ca="1">VLOOKUP(CONCATENATE($F3865," ",$G3865),AllocFactorMatrix,(Y$4+1),FALSE)*$E3870</f>
        <v>-1.4748576114355242E-2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-1.4994435278871513E-2</v>
      </c>
      <c r="AB3865" s="5">
        <f ca="1">VLOOKUP(CONCATENATE($F3865," ",$G3865),AllocFactorMatrix,(AB$4+1),FALSE)*$E3870</f>
        <v>-1.9694714645517839E-4</v>
      </c>
      <c r="AC3865" s="5">
        <f ca="1">VLOOKUP(CONCATENATE($F3865," ",$G3865),AllocFactorMatrix,(AC$4+1),FALSE)*$E3870</f>
        <v>-6.6966240104656468E-4</v>
      </c>
      <c r="AD3865" s="5">
        <f ca="1">VLOOKUP(CONCATENATE($F3865," ",$G3865),AllocFactorMatrix,(AD$4+1),FALSE)*$E3870</f>
        <v>-1.4435774323452271E-4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-486.14904765528729</v>
      </c>
      <c r="I3866" s="5">
        <f ca="1">VLOOKUP(CONCATENATE($F3866," ",$G3866),AllocFactorMatrix,(I$4+1),FALSE)*$E3870</f>
        <v>-324.91414306129229</v>
      </c>
      <c r="J3866" s="5">
        <f ca="1">VLOOKUP(CONCATENATE($F3866," ",$G3866),AllocFactorMatrix,(J$4+1),FALSE)*$E3870</f>
        <v>-15.315604503536994</v>
      </c>
      <c r="K3866" s="5">
        <f ca="1">VLOOKUP(CONCATENATE($F3866," ",$G3866),AllocFactorMatrix,(K$4+1),FALSE)*$E3870</f>
        <v>-55.611899922472887</v>
      </c>
      <c r="L3866" s="5">
        <f ca="1">VLOOKUP(CONCATENATE($F3866," ",$G3866),AllocFactorMatrix,(L$4+1),FALSE)*$E3870</f>
        <v>-1.7186970804302553</v>
      </c>
      <c r="M3866" s="5">
        <f ca="1">VLOOKUP(CONCATENATE($F3866," ",$G3866),AllocFactorMatrix,(M$4+1),FALSE)*$E3870</f>
        <v>0</v>
      </c>
      <c r="N3866" s="5">
        <f t="shared" ca="1" si="2000"/>
        <v>-57.33059700290314</v>
      </c>
      <c r="O3866" s="5">
        <f ca="1">VLOOKUP(CONCATENATE($F3866," ",$G3866),AllocFactorMatrix,(O$4+1),FALSE)*$E3870</f>
        <v>-41.699204812864274</v>
      </c>
      <c r="P3866" s="5">
        <f ca="1">VLOOKUP(CONCATENATE($F3866," ",$G3866),AllocFactorMatrix,(P$4+1),FALSE)*$E3870</f>
        <v>-7.7664797025029833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-49.465684515367258</v>
      </c>
      <c r="T3866" s="5">
        <f ca="1">VLOOKUP(CONCATENATE($F3866," ",$G3866),AllocFactorMatrix,(T$4+1),FALSE)*$E3870</f>
        <v>-1.4865509543120869</v>
      </c>
      <c r="U3866" s="5">
        <f ca="1">VLOOKUP(CONCATENATE($F3866," ",$G3866),AllocFactorMatrix,(U$4+1),FALSE)*$E3870</f>
        <v>-23.974703057021792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-25.461254011333878</v>
      </c>
      <c r="Y3866" s="5">
        <f ca="1">VLOOKUP(CONCATENATE($F3866," ",$G3866),AllocFactorMatrix,(Y$4+1),FALSE)*$E3870</f>
        <v>-12.574226563682153</v>
      </c>
      <c r="Z3866" s="5">
        <f ca="1">VLOOKUP(CONCATENATE($F3866," ",$G3866),AllocFactorMatrix,(Z$4+1),FALSE)*$E3870</f>
        <v>-0.20978732105192843</v>
      </c>
      <c r="AA3866" s="5">
        <f t="shared" ca="1" si="2001"/>
        <v>-12.784013884734081</v>
      </c>
      <c r="AB3866" s="5">
        <f ca="1">VLOOKUP(CONCATENATE($F3866," ",$G3866),AllocFactorMatrix,(AB$4+1),FALSE)*$E3870</f>
        <v>-0.1699628815563671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-0.12551857522192431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-200.63969140716299</v>
      </c>
      <c r="I3867" s="5">
        <f ca="1">VLOOKUP(CONCATENATE($F3867," ",$G3867),AllocFactorMatrix,(I$4+1),FALSE)*$E3870</f>
        <v>-150.01858851447369</v>
      </c>
      <c r="J3867" s="5">
        <f ca="1">VLOOKUP(CONCATENATE($F3867," ",$G3867),AllocFactorMatrix,(J$4+1),FALSE)*$E3870</f>
        <v>-7.2324439646125933</v>
      </c>
      <c r="K3867" s="5">
        <f ca="1">VLOOKUP(CONCATENATE($F3867," ",$G3867),AllocFactorMatrix,(K$4+1),FALSE)*$E3870</f>
        <v>-21.823297471332587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-21.823297471332587</v>
      </c>
      <c r="O3867" s="5">
        <f ca="1">VLOOKUP(CONCATENATE($F3867," ",$G3867),AllocFactorMatrix,(O$4+1),FALSE)*$E3870</f>
        <v>-13.905890090201634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-13.905890090201634</v>
      </c>
      <c r="T3867" s="5">
        <f ca="1">VLOOKUP(CONCATENATE($F3867," ",$G3867),AllocFactorMatrix,(T$4+1),FALSE)*$E3870</f>
        <v>-0.37598609533932809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-0.37598609533932809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-5.3224891899215206E-2</v>
      </c>
      <c r="AC3867" s="5">
        <f ca="1">VLOOKUP(CONCATENATE($F3867," ",$G3867),AllocFactorMatrix,(AC$4+1),FALSE)*$E3870</f>
        <v>-1.8071897911010462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-248.54436014233221</v>
      </c>
      <c r="I3868" s="5">
        <f ca="1">VLOOKUP(CONCATENATE($F3868," ",$G3868),AllocFactorMatrix,(I$4+1),FALSE)*$E3870</f>
        <v>-93.260576679535134</v>
      </c>
      <c r="J3868" s="5">
        <f ca="1">VLOOKUP(CONCATENATE($F3868," ",$G3868),AllocFactorMatrix,(J$4+1),FALSE)*$E3870</f>
        <v>-6.0438879995368033</v>
      </c>
      <c r="K3868" s="5">
        <f ca="1">VLOOKUP(CONCATENATE($F3868," ",$G3868),AllocFactorMatrix,(K$4+1),FALSE)*$E3870</f>
        <v>-20.27789941845462</v>
      </c>
      <c r="L3868" s="5">
        <f ca="1">VLOOKUP(CONCATENATE($F3868," ",$G3868),AllocFactorMatrix,(L$4+1),FALSE)*$E3870</f>
        <v>-0.64447767908319586</v>
      </c>
      <c r="M3868" s="5">
        <f ca="1">VLOOKUP(CONCATENATE($F3868," ",$G3868),AllocFactorMatrix,(M$4+1),FALSE)*$E3870</f>
        <v>-5.9413307932082597E-2</v>
      </c>
      <c r="N3868" s="5">
        <f t="shared" ca="1" si="2000"/>
        <v>-20.981790405469898</v>
      </c>
      <c r="O3868" s="5">
        <f ca="1">VLOOKUP(CONCATENATE($F3868," ",$G3868),AllocFactorMatrix,(O$4+1),FALSE)*$E3870</f>
        <v>-18.487643842583935</v>
      </c>
      <c r="P3868" s="5">
        <f ca="1">VLOOKUP(CONCATENATE($F3868," ",$G3868),AllocFactorMatrix,(P$4+1),FALSE)*$E3870</f>
        <v>-3.4272534353504214</v>
      </c>
      <c r="Q3868" s="5">
        <f ca="1">VLOOKUP(CONCATENATE($F3868," ",$G3868),AllocFactorMatrix,(Q$4+1),FALSE)*$E3870</f>
        <v>-1.5572562372949055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-23.544307640926579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-12.439874587102214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-13.399868697136755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-5.0088599986858151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-5.0903962545678176</v>
      </c>
      <c r="AB3868" s="5">
        <f ca="1">VLOOKUP(CONCATENATE($F3868," ",$G3868),AllocFactorMatrix,(AB$4+1),FALSE)*$E3870</f>
        <v>-9.0947134628534265E-2</v>
      </c>
      <c r="AC3868" s="5">
        <f ca="1">VLOOKUP(CONCATENATE($F3868," ",$G3868),AllocFactorMatrix,(AC$4+1),FALSE)*$E3870</f>
        <v>-1.9666100007385825</v>
      </c>
      <c r="AD3868" s="5">
        <f ca="1">VLOOKUP(CONCATENATE($F3868," ",$G3868),AllocFactorMatrix,(AD$4+1),FALSE)*$E3870</f>
        <v>-0.38917606406729971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-187.33667067104184</v>
      </c>
      <c r="I3869" s="5">
        <f ca="1">VLOOKUP(CONCATENATE($F3869," ",$G3869),AllocFactorMatrix,(I$4+1),FALSE)*$E3870</f>
        <v>-133.8522370942037</v>
      </c>
      <c r="J3869" s="5">
        <f ca="1">VLOOKUP(CONCATENATE($F3869," ",$G3869),AllocFactorMatrix,(J$4+1),FALSE)*$E3870</f>
        <v>-22.906525274947629</v>
      </c>
      <c r="K3869" s="5">
        <f ca="1">VLOOKUP(CONCATENATE($F3869," ",$G3869),AllocFactorMatrix,(K$4+1),FALSE)*$E3870</f>
        <v>-6.5958446942371065</v>
      </c>
      <c r="L3869" s="5">
        <f ca="1">VLOOKUP(CONCATENATE($F3869," ",$G3869),AllocFactorMatrix,(L$4+1),FALSE)*$E3870</f>
        <v>-1.1025806403147209</v>
      </c>
      <c r="M3869" s="5">
        <f ca="1">VLOOKUP(CONCATENATE($F3869," ",$G3869),AllocFactorMatrix,(M$4+1),FALSE)*$E3870</f>
        <v>-0.17420245376653978</v>
      </c>
      <c r="N3869" s="5">
        <f t="shared" ca="1" si="2000"/>
        <v>-7.8726277883183675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-0.31610354397696327</v>
      </c>
      <c r="Q3869" s="5">
        <f ca="1">VLOOKUP(CONCATENATE($F3869," ",$G3869),AllocFactorMatrix,(Q$4+1),FALSE)*$E3870</f>
        <v>-0.60460742332245831</v>
      </c>
      <c r="R3869" s="5">
        <f ca="1">VLOOKUP(CONCATENATE($F3869," ",$G3869),AllocFactorMatrix,(R$4+1),FALSE)*$E3870</f>
        <v>-0.10552495671490059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-0.18818622745199473</v>
      </c>
      <c r="V3869" s="5">
        <f ca="1">VLOOKUP(CONCATENATE($F3869," ",$G3869),AllocFactorMatrix,(V$4+1),FALSE)*$E3870</f>
        <v>-0.88960637183443314</v>
      </c>
      <c r="W3869" s="5">
        <f ca="1">VLOOKUP(CONCATENATE($F3869," ",$G3869),AllocFactorMatrix,(W$4+1),FALSE)*$E3870</f>
        <v>-0.1583463885222543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-5.3369859689614821E-3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-9.5991605110499374E-3</v>
      </c>
      <c r="AC3869" s="5">
        <f ca="1">VLOOKUP(CONCATENATE($F3869," ",$G3869),AllocFactorMatrix,(AC$4+1),FALSE)*$E3870</f>
        <v>-14.773416575019953</v>
      </c>
      <c r="AD3869" s="5">
        <f ca="1">VLOOKUP(CONCATENATE($F3869," ",$G3869),AllocFactorMatrix,(AD$4+1),FALSE)*$E3870</f>
        <v>-4.0783204516224076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-1169.1725491948305</v>
      </c>
      <c r="J3870" s="5">
        <f ca="1">VLOOKUP(CONCATENATE($F3870," ",$G3870),AllocFactorMatrix,(J$4+1),FALSE)*$E3870</f>
        <v>-74.589785627908313</v>
      </c>
      <c r="K3870" s="5">
        <f ca="1">VLOOKUP(CONCATENATE($F3870," ",$G3870),AllocFactorMatrix,(K$4+1),FALSE)*$E3870</f>
        <v>-188.89069194285125</v>
      </c>
      <c r="L3870" s="5">
        <f ca="1">VLOOKUP(CONCATENATE($F3870," ",$G3870),AllocFactorMatrix,(L$4+1),FALSE)*$E3870</f>
        <v>-6.1280505060823254</v>
      </c>
      <c r="M3870" s="5">
        <f ca="1">VLOOKUP(CONCATENATE($F3870," ",$G3870),AllocFactorMatrix,(M$4+1),FALSE)*$E3870</f>
        <v>-0.48333892105591814</v>
      </c>
      <c r="N3870" s="5">
        <f t="shared" ca="1" si="2000"/>
        <v>-195.5020813699895</v>
      </c>
      <c r="O3870" s="5">
        <f ca="1">VLOOKUP(CONCATENATE($F3870," ",$G3870),AllocFactorMatrix,(O$4+1),FALSE)*$E3870</f>
        <v>-139.61852576210762</v>
      </c>
      <c r="P3870" s="5">
        <f ca="1">VLOOKUP(CONCATENATE($F3870," ",$G3870),AllocFactorMatrix,(P$4+1),FALSE)*$E3870</f>
        <v>-23.489844837521613</v>
      </c>
      <c r="Q3870" s="5">
        <f ca="1">VLOOKUP(CONCATENATE($F3870," ",$G3870),AllocFactorMatrix,(Q$4+1),FALSE)*$E3870</f>
        <v>-7.5767101500368721</v>
      </c>
      <c r="R3870" s="5">
        <f ca="1">VLOOKUP(CONCATENATE($F3870," ",$G3870),AllocFactorMatrix,(R$4+1),FALSE)*$E3870</f>
        <v>-0.42093492870899679</v>
      </c>
      <c r="S3870" s="5">
        <f t="shared" ca="1" si="2021"/>
        <v>-171.10601567837509</v>
      </c>
      <c r="T3870" s="5">
        <f ca="1">VLOOKUP(CONCATENATE($F3870," ",$G3870),AllocFactorMatrix,(T$4+1),FALSE)*$E3870</f>
        <v>-4.825566381484709</v>
      </c>
      <c r="U3870" s="5">
        <f ca="1">VLOOKUP(CONCATENATE($F3870," ",$G3870),AllocFactorMatrix,(U$4+1),FALSE)*$E3870</f>
        <v>-73.357982625368976</v>
      </c>
      <c r="V3870" s="5">
        <f ca="1">VLOOKUP(CONCATENATE($F3870," ",$G3870),AllocFactorMatrix,(V$4+1),FALSE)*$E3870</f>
        <v>-265.81751973573648</v>
      </c>
      <c r="W3870" s="5">
        <f ca="1">VLOOKUP(CONCATENATE($F3870," ",$G3870),AllocFactorMatrix,(W$4+1),FALSE)*$E3870</f>
        <v>-48.610238176826996</v>
      </c>
      <c r="X3870" s="5">
        <f t="shared" ca="1" si="2022"/>
        <v>-392.61130691941719</v>
      </c>
      <c r="Y3870" s="5">
        <f ca="1">VLOOKUP(CONCATENATE($F3870," ",$G3870),AllocFactorMatrix,(Y$4+1),FALSE)*$E3870</f>
        <v>-42.79365266612777</v>
      </c>
      <c r="Z3870" s="5">
        <f ca="1">VLOOKUP(CONCATENATE($F3870," ",$G3870),AllocFactorMatrix,(Z$4+1),FALSE)*$E3870</f>
        <v>-0.62737369413754063</v>
      </c>
      <c r="AA3870" s="5">
        <f t="shared" ca="1" si="2001"/>
        <v>-43.421026360265309</v>
      </c>
      <c r="AB3870" s="5">
        <f ca="1">VLOOKUP(CONCATENATE($F3870," ",$G3870),AllocFactorMatrix,(AB$4+1),FALSE)*$E3870</f>
        <v>-0.57995497977538402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-4.8871246208366852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532533.93049330439</v>
      </c>
      <c r="I3871" s="5">
        <f ca="1">VLOOKUP(CONCATENATE($F3871," ",$G3871),AllocFactorMatrix,(I$4+1),FALSE)*$E3878</f>
        <v>262317.156002159</v>
      </c>
      <c r="J3871" s="5">
        <f ca="1">VLOOKUP(CONCATENATE($F3871," ",$G3871),AllocFactorMatrix,(J$4+1),FALSE)*$E3878</f>
        <v>12967.274339138823</v>
      </c>
      <c r="K3871" s="5">
        <f ca="1">VLOOKUP(CONCATENATE($F3871," ",$G3871),AllocFactorMatrix,(K$4+1),FALSE)*$E3878</f>
        <v>47498.38273959027</v>
      </c>
      <c r="L3871" s="5">
        <f ca="1">VLOOKUP(CONCATENATE($F3871," ",$G3871),AllocFactorMatrix,(L$4+1),FALSE)*$E3878</f>
        <v>1495.0804504916291</v>
      </c>
      <c r="M3871" s="5">
        <f ca="1">VLOOKUP(CONCATENATE($F3871," ",$G3871),AllocFactorMatrix,(M$4+1),FALSE)*$E3878</f>
        <v>140.20386064024524</v>
      </c>
      <c r="N3871" s="5">
        <f t="shared" ref="N3871:N3998" ca="1" si="2024">SUBTOTAL(9,K3871:M3871)</f>
        <v>49133.667050722142</v>
      </c>
      <c r="O3871" s="5">
        <f ca="1">VLOOKUP(CONCATENATE($F3871," ",$G3871),AllocFactorMatrix,(O$4+1),FALSE)*$E3878</f>
        <v>36106.159766748518</v>
      </c>
      <c r="P3871" s="5">
        <f ca="1">VLOOKUP(CONCATENATE($F3871," ",$G3871),AllocFactorMatrix,(P$4+1),FALSE)*$E3878</f>
        <v>6727.6294795321228</v>
      </c>
      <c r="Q3871" s="5">
        <f ca="1">VLOOKUP(CONCATENATE($F3871," ",$G3871),AllocFactorMatrix,(Q$4+1),FALSE)*$E3878</f>
        <v>3040.0904933364277</v>
      </c>
      <c r="R3871" s="5">
        <f ca="1">VLOOKUP(CONCATENATE($F3871," ",$G3871),AllocFactorMatrix,(R$4+1),FALSE)*$E3878</f>
        <v>136.70947124490075</v>
      </c>
      <c r="S3871" s="5">
        <f ca="1">SUBTOTAL(9,O3871:R3871)</f>
        <v>46010.589210861974</v>
      </c>
      <c r="T3871" s="5">
        <f ca="1">VLOOKUP(CONCATENATE($F3871," ",$G3871),AllocFactorMatrix,(T$4+1),FALSE)*$E3878</f>
        <v>1261.2806407593177</v>
      </c>
      <c r="U3871" s="5">
        <f ca="1">VLOOKUP(CONCATENATE($F3871," ",$G3871),AllocFactorMatrix,(U$4+1),FALSE)*$E3878</f>
        <v>20640.642786706198</v>
      </c>
      <c r="V3871" s="5">
        <f ca="1">VLOOKUP(CONCATENATE($F3871," ",$G3871),AllocFactorMatrix,(V$4+1),FALSE)*$E3878</f>
        <v>109086.37709769052</v>
      </c>
      <c r="W3871" s="5">
        <f ca="1">VLOOKUP(CONCATENATE($F3871," ",$G3871),AllocFactorMatrix,(W$4+1),FALSE)*$E3878</f>
        <v>19699.191677437946</v>
      </c>
      <c r="X3871" s="5">
        <f ca="1">SUBTOTAL(9,T3871:W3871)</f>
        <v>150687.49220259397</v>
      </c>
      <c r="Y3871" s="5">
        <f ca="1">VLOOKUP(CONCATENATE($F3871," ",$G3871),AllocFactorMatrix,(Y$4+1),FALSE)*$E3878</f>
        <v>11088.144371095386</v>
      </c>
      <c r="Z3871" s="5">
        <f ca="1">VLOOKUP(CONCATENATE($F3871," ",$G3871),AllocFactorMatrix,(Z$4+1),FALSE)*$E3878</f>
        <v>185.72217982105178</v>
      </c>
      <c r="AA3871" s="5">
        <f t="shared" ref="AA3871:AA3998" ca="1" si="2025">SUBTOTAL(9,Y3871:Z3871)</f>
        <v>11273.866550916438</v>
      </c>
      <c r="AB3871" s="5">
        <f ca="1">VLOOKUP(CONCATENATE($F3871," ",$G3871),AllocFactorMatrix,(AB$4+1),FALSE)*$E3878</f>
        <v>143.88513691209334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1945.7821418615263</v>
      </c>
      <c r="I3872" s="5">
        <f ca="1">VLOOKUP(CONCATENATE($F3872," ",$G3872),AllocFactorMatrix,(I$4+1),FALSE)*$E3878</f>
        <v>958.45918621578323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173.5504530507292</v>
      </c>
      <c r="L3872" s="5">
        <f ca="1">VLOOKUP(CONCATENATE($F3872," ",$G3872),AllocFactorMatrix,(L$4+1),FALSE)*$E3878</f>
        <v>5.4627520889008858</v>
      </c>
      <c r="M3872" s="5">
        <f ca="1">VLOOKUP(CONCATENATE($F3872," ",$G3872),AllocFactorMatrix,(M$4+1),FALSE)*$E3878</f>
        <v>0.51227941100602115</v>
      </c>
      <c r="N3872" s="5">
        <f t="shared" ca="1" si="2024"/>
        <v>179.52548455063612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24.58153471311881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0.49951154760270111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4.6084901001364473</v>
      </c>
      <c r="U3872" s="5">
        <f ca="1">VLOOKUP(CONCATENATE($F3872," ",$G3872),AllocFactorMatrix,(U$4+1),FALSE)*$E3878</f>
        <v>75.417155285696509</v>
      </c>
      <c r="V3872" s="5">
        <f ca="1">VLOOKUP(CONCATENATE($F3872," ",$G3872),AllocFactorMatrix,(V$4+1),FALSE)*$E3878</f>
        <v>398.58178478963077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40.514063176545477</v>
      </c>
      <c r="Z3872" s="5">
        <f ca="1">VLOOKUP(CONCATENATE($F3872," ",$G3872),AllocFactorMatrix,(Z$4+1),FALSE)*$E3878</f>
        <v>0.67859507188329538</v>
      </c>
      <c r="AA3872" s="5">
        <f t="shared" ca="1" si="2025"/>
        <v>41.192658248428771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427.99136291037382</v>
      </c>
      <c r="I3873" s="5">
        <f ca="1">VLOOKUP(CONCATENATE($F3873," ",$G3873),AllocFactorMatrix,(I$4+1),FALSE)*$E3878</f>
        <v>208.37505591544954</v>
      </c>
      <c r="J3873" s="5">
        <f ca="1">VLOOKUP(CONCATENATE($F3873," ",$G3873),AllocFactorMatrix,(J$4+1),FALSE)*$E3878</f>
        <v>10.056452785415489</v>
      </c>
      <c r="K3873" s="5">
        <f ca="1">VLOOKUP(CONCATENATE($F3873," ",$G3873),AllocFactorMatrix,(K$4+1),FALSE)*$E3878</f>
        <v>36.584883519228875</v>
      </c>
      <c r="L3873" s="5">
        <f ca="1">VLOOKUP(CONCATENATE($F3873," ",$G3873),AllocFactorMatrix,(L$4+1),FALSE)*$E3878</f>
        <v>1.1300726299965742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37.855700718709954</v>
      </c>
      <c r="O3873" s="5">
        <f ca="1">VLOOKUP(CONCATENATE($F3873," ",$G3873),AllocFactorMatrix,(O$4+1),FALSE)*$E3878</f>
        <v>27.640451313740723</v>
      </c>
      <c r="P3873" s="5">
        <f ca="1">VLOOKUP(CONCATENATE($F3873," ",$G3873),AllocFactorMatrix,(P$4+1),FALSE)*$E3878</f>
        <v>5.1383276606210453</v>
      </c>
      <c r="Q3873" s="5">
        <f ca="1">VLOOKUP(CONCATENATE($F3873," ",$G3873),AllocFactorMatrix,(Q$4+1),FALSE)*$E3878</f>
        <v>3.0573661832256844</v>
      </c>
      <c r="R3873" s="5">
        <f ca="1">VLOOKUP(CONCATENATE($F3873," ",$G3873),AllocFactorMatrix,(R$4+1),FALSE)*$E3878</f>
        <v>0</v>
      </c>
      <c r="S3873" s="5">
        <f t="shared" ca="1" si="2026"/>
        <v>35.836145157587453</v>
      </c>
      <c r="T3873" s="5">
        <f ca="1">VLOOKUP(CONCATENATE($F3873," ",$G3873),AllocFactorMatrix,(T$4+1),FALSE)*$E3878</f>
        <v>0.96515709975517072</v>
      </c>
      <c r="U3873" s="5">
        <f ca="1">VLOOKUP(CONCATENATE($F3873," ",$G3873),AllocFactorMatrix,(U$4+1),FALSE)*$E3878</f>
        <v>15.800172774284905</v>
      </c>
      <c r="V3873" s="5">
        <f ca="1">VLOOKUP(CONCATENATE($F3873," ",$G3873),AllocFactorMatrix,(V$4+1),FALSE)*$E3878</f>
        <v>110.07479674864861</v>
      </c>
      <c r="W3873" s="5">
        <f ca="1">VLOOKUP(CONCATENATE($F3873," ",$G3873),AllocFactorMatrix,(W$4+1),FALSE)*$E3878</f>
        <v>0</v>
      </c>
      <c r="X3873" s="5">
        <f t="shared" ca="1" si="2027"/>
        <v>126.84012662268869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0.13867739002801099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0.11108846114239959</v>
      </c>
      <c r="AC3873" s="5">
        <f ca="1">VLOOKUP(CONCATENATE($F3873," ",$G3873),AllocFactorMatrix,(AC$4+1),FALSE)*$E3878</f>
        <v>0.37772451622759373</v>
      </c>
      <c r="AD3873" s="5">
        <f ca="1">VLOOKUP(CONCATENATE($F3873," ",$G3873),AllocFactorMatrix,(AD$4+1),FALSE)*$E3878</f>
        <v>8.1425295255863922E-2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274213.4149283531</v>
      </c>
      <c r="I3874" s="5">
        <f ca="1">VLOOKUP(CONCATENATE($F3874," ",$G3874),AllocFactorMatrix,(I$4+1),FALSE)*$E3878</f>
        <v>183268.52054337747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31368.011645696064</v>
      </c>
      <c r="L3874" s="5">
        <f ca="1">VLOOKUP(CONCATENATE($F3874," ",$G3874),AllocFactorMatrix,(L$4+1),FALSE)*$E3878</f>
        <v>969.43478121620649</v>
      </c>
      <c r="M3874" s="5">
        <f ca="1">VLOOKUP(CONCATENATE($F3874," ",$G3874),AllocFactorMatrix,(M$4+1),FALSE)*$E3878</f>
        <v>0</v>
      </c>
      <c r="N3874" s="5">
        <f t="shared" ca="1" si="2024"/>
        <v>32337.446426912269</v>
      </c>
      <c r="O3874" s="5">
        <f ca="1">VLOOKUP(CONCATENATE($F3874," ",$G3874),AllocFactorMatrix,(O$4+1),FALSE)*$E3878</f>
        <v>23520.526074629175</v>
      </c>
      <c r="P3874" s="5">
        <f ca="1">VLOOKUP(CONCATENATE($F3874," ",$G3874),AllocFactorMatrix,(P$4+1),FALSE)*$E3878</f>
        <v>4380.6995641903741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27901.225638819549</v>
      </c>
      <c r="T3874" s="5">
        <f ca="1">VLOOKUP(CONCATENATE($F3874," ",$G3874),AllocFactorMatrix,(T$4+1),FALSE)*$E3878</f>
        <v>838.4922599621309</v>
      </c>
      <c r="U3874" s="5">
        <f ca="1">VLOOKUP(CONCATENATE($F3874," ",$G3874),AllocFactorMatrix,(U$4+1),FALSE)*$E3878</f>
        <v>13522.982774247281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14361.475034209412</v>
      </c>
      <c r="Y3874" s="5">
        <f ca="1">VLOOKUP(CONCATENATE($F3874," ",$G3874),AllocFactorMatrix,(Y$4+1),FALSE)*$E3878</f>
        <v>7092.5195117423636</v>
      </c>
      <c r="Z3874" s="5">
        <f ca="1">VLOOKUP(CONCATENATE($F3874," ",$G3874),AllocFactorMatrix,(Z$4+1),FALSE)*$E3878</f>
        <v>118.33098921364187</v>
      </c>
      <c r="AA3874" s="5">
        <f t="shared" ca="1" si="2025"/>
        <v>7210.8505009560058</v>
      </c>
      <c r="AB3874" s="5">
        <f ca="1">VLOOKUP(CONCATENATE($F3874," ",$G3874),AllocFactorMatrix,(AB$4+1),FALSE)*$E3878</f>
        <v>95.867928544583947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70.799022058252689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113171.24905681323</v>
      </c>
      <c r="I3875" s="5">
        <f ca="1">VLOOKUP(CONCATENATE($F3875," ",$G3875),AllocFactorMatrix,(I$4+1),FALSE)*$E3878</f>
        <v>84618.307199594143</v>
      </c>
      <c r="J3875" s="5">
        <f ca="1">VLOOKUP(CONCATENATE($F3875," ",$G3875),AllocFactorMatrix,(J$4+1),FALSE)*$E3878</f>
        <v>4079.4755587398022</v>
      </c>
      <c r="K3875" s="5">
        <f ca="1">VLOOKUP(CONCATENATE($F3875," ",$G3875),AllocFactorMatrix,(K$4+1),FALSE)*$E3878</f>
        <v>12309.477830870161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12309.477830870161</v>
      </c>
      <c r="O3875" s="5">
        <f ca="1">VLOOKUP(CONCATENATE($F3875," ",$G3875),AllocFactorMatrix,(O$4+1),FALSE)*$E3878</f>
        <v>7843.6471852482955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7843.6471852482955</v>
      </c>
      <c r="T3875" s="5">
        <f ca="1">VLOOKUP(CONCATENATE($F3875," ",$G3875),AllocFactorMatrix,(T$4+1),FALSE)*$E3878</f>
        <v>212.07576496515054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212.07576496515054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30.021614641164675</v>
      </c>
      <c r="AC3875" s="5">
        <f ca="1">VLOOKUP(CONCATENATE($F3875," ",$G3875),AllocFactorMatrix,(AC$4+1),FALSE)*$E3878</f>
        <v>1019.349284816161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140191.98039062563</v>
      </c>
      <c r="I3876" s="5">
        <f ca="1">VLOOKUP(CONCATENATE($F3876," ",$G3876),AllocFactorMatrix,(I$4+1),FALSE)*$E3878</f>
        <v>52603.828666997746</v>
      </c>
      <c r="J3876" s="5">
        <f ca="1">VLOOKUP(CONCATENATE($F3876," ",$G3876),AllocFactorMatrix,(J$4+1),FALSE)*$E3878</f>
        <v>3409.0680127643245</v>
      </c>
      <c r="K3876" s="5">
        <f ca="1">VLOOKUP(CONCATENATE($F3876," ",$G3876),AllocFactorMatrix,(K$4+1),FALSE)*$E3878</f>
        <v>11437.792738515984</v>
      </c>
      <c r="L3876" s="5">
        <f ca="1">VLOOKUP(CONCATENATE($F3876," ",$G3876),AllocFactorMatrix,(L$4+1),FALSE)*$E3878</f>
        <v>363.51901968922903</v>
      </c>
      <c r="M3876" s="5">
        <f ca="1">VLOOKUP(CONCATENATE($F3876," ",$G3876),AllocFactorMatrix,(M$4+1),FALSE)*$E3878</f>
        <v>33.512204001679457</v>
      </c>
      <c r="N3876" s="5">
        <f t="shared" ca="1" si="2024"/>
        <v>11834.823962206892</v>
      </c>
      <c r="O3876" s="5">
        <f ca="1">VLOOKUP(CONCATENATE($F3876," ",$G3876),AllocFactorMatrix,(O$4+1),FALSE)*$E3878</f>
        <v>10427.995234187401</v>
      </c>
      <c r="P3876" s="5">
        <f ca="1">VLOOKUP(CONCATENATE($F3876," ",$G3876),AllocFactorMatrix,(P$4+1),FALSE)*$E3878</f>
        <v>1933.149664418863</v>
      </c>
      <c r="Q3876" s="5">
        <f ca="1">VLOOKUP(CONCATENATE($F3876," ",$G3876),AllocFactorMatrix,(Q$4+1),FALSE)*$E3878</f>
        <v>878.37372675447534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13280.217314999354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7016.7379906676124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7558.2247311915471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2825.258244898519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2871.2489452273808</v>
      </c>
      <c r="AB3876" s="5">
        <f ca="1">VLOOKUP(CONCATENATE($F3876," ",$G3876),AllocFactorMatrix,(AB$4+1),FALSE)*$E3878</f>
        <v>51.298926707190518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219.51559516771817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105667.65162613177</v>
      </c>
      <c r="I3877" s="5">
        <f ca="1">VLOOKUP(CONCATENATE($F3877," ",$G3877),AllocFactorMatrix,(I$4+1),FALSE)*$E3878</f>
        <v>75499.641944021365</v>
      </c>
      <c r="J3877" s="5">
        <f ca="1">VLOOKUP(CONCATENATE($F3877," ",$G3877),AllocFactorMatrix,(J$4+1),FALSE)*$E3878</f>
        <v>12920.474801052933</v>
      </c>
      <c r="K3877" s="5">
        <f ca="1">VLOOKUP(CONCATENATE($F3877," ",$G3877),AllocFactorMatrix,(K$4+1),FALSE)*$E3878</f>
        <v>3720.4003724106542</v>
      </c>
      <c r="L3877" s="5">
        <f ca="1">VLOOKUP(CONCATENATE($F3877," ",$G3877),AllocFactorMatrix,(L$4+1),FALSE)*$E3878</f>
        <v>621.91297930706025</v>
      </c>
      <c r="M3877" s="5">
        <f ca="1">VLOOKUP(CONCATENATE($F3877," ",$G3877),AllocFactorMatrix,(M$4+1),FALSE)*$E3878</f>
        <v>98.259268359387249</v>
      </c>
      <c r="N3877" s="5">
        <f t="shared" ca="1" si="2024"/>
        <v>4440.5726200771023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178.29888319834745</v>
      </c>
      <c r="Q3877" s="5">
        <f ca="1">VLOOKUP(CONCATENATE($F3877," ",$G3877),AllocFactorMatrix,(Q$4+1),FALSE)*$E3878</f>
        <v>341.03011625735218</v>
      </c>
      <c r="R3877" s="5">
        <f ca="1">VLOOKUP(CONCATENATE($F3877," ",$G3877),AllocFactorMatrix,(R$4+1),FALSE)*$E3878</f>
        <v>59.521578578669505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106.14684595388825</v>
      </c>
      <c r="V3877" s="5">
        <f ca="1">VLOOKUP(CONCATENATE($F3877," ",$G3877),AllocFactorMatrix,(V$4+1),FALSE)*$E3878</f>
        <v>501.78438554859326</v>
      </c>
      <c r="W3877" s="5">
        <f ca="1">VLOOKUP(CONCATENATE($F3877," ",$G3877),AllocFactorMatrix,(W$4+1),FALSE)*$E3878</f>
        <v>89.315620688096757</v>
      </c>
      <c r="X3877" s="5">
        <f t="shared" ca="1" si="2027"/>
        <v>702.07508718810107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3.010338403483483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5.4144271121699692</v>
      </c>
      <c r="AC3877" s="5">
        <f ca="1">VLOOKUP(CONCATENATE($F3877," ",$G3877),AllocFactorMatrix,(AC$4+1),FALSE)*$E3878</f>
        <v>8332.9773630819454</v>
      </c>
      <c r="AD3877" s="5">
        <f ca="1">VLOOKUP(CONCATENATE($F3877," ",$G3877),AllocFactorMatrix,(AD$4+1),FALSE)*$E3878</f>
        <v>2300.3854139080727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659474.28859828087</v>
      </c>
      <c r="J3878" s="5">
        <f ca="1">VLOOKUP(CONCATENATE($F3878," ",$G3878),AllocFactorMatrix,(J$4+1),FALSE)*$E3878</f>
        <v>42072.528856017547</v>
      </c>
      <c r="K3878" s="5">
        <f ca="1">VLOOKUP(CONCATENATE($F3878," ",$G3878),AllocFactorMatrix,(K$4+1),FALSE)*$E3878</f>
        <v>106544.2006636531</v>
      </c>
      <c r="L3878" s="5">
        <f ca="1">VLOOKUP(CONCATENATE($F3878," ",$G3878),AllocFactorMatrix,(L$4+1),FALSE)*$E3878</f>
        <v>3456.5400554230227</v>
      </c>
      <c r="M3878" s="5">
        <f ca="1">VLOOKUP(CONCATENATE($F3878," ",$G3878),AllocFactorMatrix,(M$4+1),FALSE)*$E3878</f>
        <v>272.62835698180243</v>
      </c>
      <c r="N3878" s="5">
        <f t="shared" ca="1" si="2024"/>
        <v>110273.36907605793</v>
      </c>
      <c r="O3878" s="5">
        <f ca="1">VLOOKUP(CONCATENATE($F3878," ",$G3878),AllocFactorMatrix,(O$4+1),FALSE)*$E3878</f>
        <v>78752.12945729481</v>
      </c>
      <c r="P3878" s="5">
        <f ca="1">VLOOKUP(CONCATENATE($F3878," ",$G3878),AllocFactorMatrix,(P$4+1),FALSE)*$E3878</f>
        <v>13249.497453713446</v>
      </c>
      <c r="Q3878" s="5">
        <f ca="1">VLOOKUP(CONCATENATE($F3878," ",$G3878),AllocFactorMatrix,(Q$4+1),FALSE)*$E3878</f>
        <v>4273.6596403601507</v>
      </c>
      <c r="R3878" s="5">
        <f ca="1">VLOOKUP(CONCATENATE($F3878," ",$G3878),AllocFactorMatrix,(R$4+1),FALSE)*$E3878</f>
        <v>237.42925100978852</v>
      </c>
      <c r="S3878" s="5">
        <f t="shared" ca="1" si="2026"/>
        <v>96512.715802378181</v>
      </c>
      <c r="T3878" s="5">
        <f ca="1">VLOOKUP(CONCATENATE($F3878," ",$G3878),AllocFactorMatrix,(T$4+1),FALSE)*$E3878</f>
        <v>2721.8710862694961</v>
      </c>
      <c r="U3878" s="5">
        <f ca="1">VLOOKUP(CONCATENATE($F3878," ",$G3878),AllocFactorMatrix,(U$4+1),FALSE)*$E3878</f>
        <v>41377.72772563497</v>
      </c>
      <c r="V3878" s="5">
        <f ca="1">VLOOKUP(CONCATENATE($F3878," ",$G3878),AllocFactorMatrix,(V$4+1),FALSE)*$E3878</f>
        <v>149934.94317447612</v>
      </c>
      <c r="W3878" s="5">
        <f ca="1">VLOOKUP(CONCATENATE($F3878," ",$G3878),AllocFactorMatrix,(W$4+1),FALSE)*$E3878</f>
        <v>27418.709293450898</v>
      </c>
      <c r="X3878" s="5">
        <f t="shared" ca="1" si="2027"/>
        <v>221453.25127983149</v>
      </c>
      <c r="Y3878" s="5">
        <f ca="1">VLOOKUP(CONCATENATE($F3878," ",$G3878),AllocFactorMatrix,(Y$4+1),FALSE)*$E3878</f>
        <v>24137.85173792491</v>
      </c>
      <c r="Z3878" s="5">
        <f ca="1">VLOOKUP(CONCATENATE($F3878," ",$G3878),AllocFactorMatrix,(Z$4+1),FALSE)*$E3878</f>
        <v>353.87148022895042</v>
      </c>
      <c r="AA3878" s="5">
        <f t="shared" ca="1" si="2025"/>
        <v>24491.72321815386</v>
      </c>
      <c r="AB3878" s="5">
        <f ca="1">VLOOKUP(CONCATENATE($F3878," ",$G3878),AllocFactorMatrix,(AB$4+1),FALSE)*$E3878</f>
        <v>327.12485250341592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2756.5931434474242</v>
      </c>
    </row>
    <row r="3879" spans="1:30" s="51" customFormat="1" hidden="1" outlineLevel="1">
      <c r="A3879" s="56"/>
      <c r="B3879" s="111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-12036.999999999996</v>
      </c>
      <c r="I3879" s="54">
        <f>VLOOKUP(CONCATENATE($F3879," ",$G3879),AllocFactorMatrix,(I$4+1),FALSE)*$E3886</f>
        <v>-5929.2214561297078</v>
      </c>
      <c r="J3879" s="54">
        <f>VLOOKUP(CONCATENATE($F3879," ",$G3879),AllocFactorMatrix,(J$4+1),FALSE)*$E3886</f>
        <v>-293.10260301277918</v>
      </c>
      <c r="K3879" s="54">
        <f>VLOOKUP(CONCATENATE($F3879," ",$G3879),AllocFactorMatrix,(K$4+1),FALSE)*$E3886</f>
        <v>-1073.6180368954658</v>
      </c>
      <c r="L3879" s="54">
        <f>VLOOKUP(CONCATENATE($F3879," ",$G3879),AllocFactorMatrix,(L$4+1),FALSE)*$E3886</f>
        <v>-33.793684030418795</v>
      </c>
      <c r="M3879" s="54">
        <f>VLOOKUP(CONCATENATE($F3879," ",$G3879),AllocFactorMatrix,(M$4+1),FALSE)*$E3886</f>
        <v>-3.1690635542477419</v>
      </c>
      <c r="N3879" s="54">
        <f t="shared" ref="N3879:N3942" si="2029">SUBTOTAL(9,K3879:M3879)</f>
        <v>-1110.5807844801323</v>
      </c>
      <c r="O3879" s="54">
        <f>VLOOKUP(CONCATENATE($F3879," ",$G3879),AllocFactorMatrix,(O$4+1),FALSE)*$E3886</f>
        <v>-816.11672088153671</v>
      </c>
      <c r="P3879" s="54">
        <f>VLOOKUP(CONCATENATE($F3879," ",$G3879),AllocFactorMatrix,(P$4+1),FALSE)*$E3886</f>
        <v>-152.06632180246834</v>
      </c>
      <c r="Q3879" s="54">
        <f>VLOOKUP(CONCATENATE($F3879," ",$G3879),AllocFactorMatrix,(Q$4+1),FALSE)*$E3886</f>
        <v>-68.715939347550474</v>
      </c>
      <c r="R3879" s="54">
        <f>VLOOKUP(CONCATENATE($F3879," ",$G3879),AllocFactorMatrix,(R$4+1),FALSE)*$E3886</f>
        <v>-3.0900789811656137</v>
      </c>
      <c r="S3879" s="54">
        <f>SUBTOTAL(9,O3879:R3879)</f>
        <v>-1039.9890610127211</v>
      </c>
      <c r="T3879" s="54">
        <f>VLOOKUP(CONCATENATE($F3879," ",$G3879),AllocFactorMatrix,(T$4+1),FALSE)*$E3886</f>
        <v>-28.509047411788892</v>
      </c>
      <c r="U3879" s="54">
        <f>VLOOKUP(CONCATENATE($F3879," ",$G3879),AllocFactorMatrix,(U$4+1),FALSE)*$E3886</f>
        <v>-466.54570346988669</v>
      </c>
      <c r="V3879" s="54">
        <f>VLOOKUP(CONCATENATE($F3879," ",$G3879),AllocFactorMatrix,(V$4+1),FALSE)*$E3886</f>
        <v>-2465.7071520467366</v>
      </c>
      <c r="W3879" s="54">
        <f>VLOOKUP(CONCATENATE($F3879," ",$G3879),AllocFactorMatrix,(W$4+1),FALSE)*$E3886</f>
        <v>-445.26584437853353</v>
      </c>
      <c r="X3879" s="54">
        <f>SUBTOTAL(9,T3879:W3879)</f>
        <v>-3406.0277473069459</v>
      </c>
      <c r="Y3879" s="54">
        <f>VLOOKUP(CONCATENATE($F3879," ",$G3879),AllocFactorMatrix,(Y$4+1),FALSE)*$E3886</f>
        <v>-250.62814996828305</v>
      </c>
      <c r="Z3879" s="54">
        <f>VLOOKUP(CONCATENATE($F3879," ",$G3879),AllocFactorMatrix,(Z$4+1),FALSE)*$E3886</f>
        <v>-4.1979257104521857</v>
      </c>
      <c r="AA3879" s="54">
        <f t="shared" ref="AA3879:AA3942" si="2030">SUBTOTAL(9,Y3879:Z3879)</f>
        <v>-254.82607567873524</v>
      </c>
      <c r="AB3879" s="54">
        <f>VLOOKUP(CONCATENATE($F3879," ",$G3879),AllocFactorMatrix,(AB$4+1),FALSE)*$E3886</f>
        <v>-3.25227237897594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1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1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1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1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1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1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1"/>
      <c r="C3886" s="55"/>
      <c r="D3886" s="108" t="s">
        <v>459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-12036.999999999996</v>
      </c>
      <c r="I3886" s="54">
        <f>VLOOKUP(CONCATENATE($F3886," ",$G3886),AllocFactorMatrix,(I$4+1),FALSE)*$E3886</f>
        <v>-5929.2214561297078</v>
      </c>
      <c r="J3886" s="54">
        <f>VLOOKUP(CONCATENATE($F3886," ",$G3886),AllocFactorMatrix,(J$4+1),FALSE)*$E3886</f>
        <v>-293.10260301277918</v>
      </c>
      <c r="K3886" s="54">
        <f>VLOOKUP(CONCATENATE($F3886," ",$G3886),AllocFactorMatrix,(K$4+1),FALSE)*$E3886</f>
        <v>-1073.6180368954658</v>
      </c>
      <c r="L3886" s="54">
        <f>VLOOKUP(CONCATENATE($F3886," ",$G3886),AllocFactorMatrix,(L$4+1),FALSE)*$E3886</f>
        <v>-33.793684030418795</v>
      </c>
      <c r="M3886" s="54">
        <f>VLOOKUP(CONCATENATE($F3886," ",$G3886),AllocFactorMatrix,(M$4+1),FALSE)*$E3886</f>
        <v>-3.1690635542477419</v>
      </c>
      <c r="N3886" s="54">
        <f t="shared" si="2029"/>
        <v>-1110.5807844801323</v>
      </c>
      <c r="O3886" s="54">
        <f>VLOOKUP(CONCATENATE($F3886," ",$G3886),AllocFactorMatrix,(O$4+1),FALSE)*$E3886</f>
        <v>-816.11672088153671</v>
      </c>
      <c r="P3886" s="54">
        <f>VLOOKUP(CONCATENATE($F3886," ",$G3886),AllocFactorMatrix,(P$4+1),FALSE)*$E3886</f>
        <v>-152.06632180246834</v>
      </c>
      <c r="Q3886" s="54">
        <f>VLOOKUP(CONCATENATE($F3886," ",$G3886),AllocFactorMatrix,(Q$4+1),FALSE)*$E3886</f>
        <v>-68.715939347550474</v>
      </c>
      <c r="R3886" s="54">
        <f>VLOOKUP(CONCATENATE($F3886," ",$G3886),AllocFactorMatrix,(R$4+1),FALSE)*$E3886</f>
        <v>-3.0900789811656137</v>
      </c>
      <c r="S3886" s="54">
        <f t="shared" si="2031"/>
        <v>-1039.9890610127211</v>
      </c>
      <c r="T3886" s="54">
        <f>VLOOKUP(CONCATENATE($F3886," ",$G3886),AllocFactorMatrix,(T$4+1),FALSE)*$E3886</f>
        <v>-28.509047411788892</v>
      </c>
      <c r="U3886" s="54">
        <f>VLOOKUP(CONCATENATE($F3886," ",$G3886),AllocFactorMatrix,(U$4+1),FALSE)*$E3886</f>
        <v>-466.54570346988669</v>
      </c>
      <c r="V3886" s="54">
        <f>VLOOKUP(CONCATENATE($F3886," ",$G3886),AllocFactorMatrix,(V$4+1),FALSE)*$E3886</f>
        <v>-2465.7071520467366</v>
      </c>
      <c r="W3886" s="54">
        <f>VLOOKUP(CONCATENATE($F3886," ",$G3886),AllocFactorMatrix,(W$4+1),FALSE)*$E3886</f>
        <v>-445.26584437853353</v>
      </c>
      <c r="X3886" s="54">
        <f t="shared" si="2032"/>
        <v>-3406.0277473069459</v>
      </c>
      <c r="Y3886" s="54">
        <f>VLOOKUP(CONCATENATE($F3886," ",$G3886),AllocFactorMatrix,(Y$4+1),FALSE)*$E3886</f>
        <v>-250.62814996828305</v>
      </c>
      <c r="Z3886" s="54">
        <f>VLOOKUP(CONCATENATE($F3886," ",$G3886),AllocFactorMatrix,(Z$4+1),FALSE)*$E3886</f>
        <v>-4.1979257104521857</v>
      </c>
      <c r="AA3886" s="54">
        <f t="shared" si="2030"/>
        <v>-254.82607567873524</v>
      </c>
      <c r="AB3886" s="54">
        <f>VLOOKUP(CONCATENATE($F3886," ",$G3886),AllocFactorMatrix,(AB$4+1),FALSE)*$E3886</f>
        <v>-3.25227237897594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1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6088964.9999999981</v>
      </c>
      <c r="I3887" s="54">
        <f>VLOOKUP(CONCATENATE($F3887," ",$G3887),AllocFactorMatrix,(I$4+1),FALSE)*$E3894</f>
        <v>2999320.5884873993</v>
      </c>
      <c r="J3887" s="54">
        <f>VLOOKUP(CONCATENATE($F3887," ",$G3887),AllocFactorMatrix,(J$4+1),FALSE)*$E3894</f>
        <v>148267.13393318161</v>
      </c>
      <c r="K3887" s="54">
        <f>VLOOKUP(CONCATENATE($F3887," ",$G3887),AllocFactorMatrix,(K$4+1),FALSE)*$E3894</f>
        <v>543094.01429136831</v>
      </c>
      <c r="L3887" s="54">
        <f>VLOOKUP(CONCATENATE($F3887," ",$G3887),AllocFactorMatrix,(L$4+1),FALSE)*$E3894</f>
        <v>17094.671370132008</v>
      </c>
      <c r="M3887" s="54">
        <f>VLOOKUP(CONCATENATE($F3887," ",$G3887),AllocFactorMatrix,(M$4+1),FALSE)*$E3894</f>
        <v>1603.0835810077347</v>
      </c>
      <c r="N3887" s="54">
        <f t="shared" si="2029"/>
        <v>561791.7692425081</v>
      </c>
      <c r="O3887" s="54">
        <f>VLOOKUP(CONCATENATE($F3887," ",$G3887),AllocFactorMatrix,(O$4+1),FALSE)*$E3894</f>
        <v>412835.93498068006</v>
      </c>
      <c r="P3887" s="54">
        <f>VLOOKUP(CONCATENATE($F3887," ",$G3887),AllocFactorMatrix,(P$4+1),FALSE)*$E3894</f>
        <v>76923.362227628706</v>
      </c>
      <c r="Q3887" s="54">
        <f>VLOOKUP(CONCATENATE($F3887," ",$G3887),AllocFactorMatrix,(Q$4+1),FALSE)*$E3894</f>
        <v>34760.235077623802</v>
      </c>
      <c r="R3887" s="54">
        <f>VLOOKUP(CONCATENATE($F3887," ",$G3887),AllocFactorMatrix,(R$4+1),FALSE)*$E3894</f>
        <v>1563.128916137998</v>
      </c>
      <c r="S3887" s="54">
        <f>SUBTOTAL(9,O3887:R3887)</f>
        <v>526082.66120207054</v>
      </c>
      <c r="T3887" s="54">
        <f>VLOOKUP(CONCATENATE($F3887," ",$G3887),AllocFactorMatrix,(T$4+1),FALSE)*$E3894</f>
        <v>14421.416621560451</v>
      </c>
      <c r="U3887" s="54">
        <f>VLOOKUP(CONCATENATE($F3887," ",$G3887),AllocFactorMatrix,(U$4+1),FALSE)*$E3894</f>
        <v>236004.02586429499</v>
      </c>
      <c r="V3887" s="54">
        <f>VLOOKUP(CONCATENATE($F3887," ",$G3887),AllocFactorMatrix,(V$4+1),FALSE)*$E3894</f>
        <v>1247287.9080387354</v>
      </c>
      <c r="W3887" s="54">
        <f>VLOOKUP(CONCATENATE($F3887," ",$G3887),AllocFactorMatrix,(W$4+1),FALSE)*$E3894</f>
        <v>225239.5233128136</v>
      </c>
      <c r="X3887" s="54">
        <f>SUBTOTAL(9,T3887:W3887)</f>
        <v>1722952.8738374044</v>
      </c>
      <c r="Y3887" s="54">
        <f>VLOOKUP(CONCATENATE($F3887," ",$G3887),AllocFactorMatrix,(Y$4+1),FALSE)*$E3894</f>
        <v>126781.26054429066</v>
      </c>
      <c r="Z3887" s="54">
        <f>VLOOKUP(CONCATENATE($F3887," ",$G3887),AllocFactorMatrix,(Z$4+1),FALSE)*$E3894</f>
        <v>2123.5376525333131</v>
      </c>
      <c r="AA3887" s="54">
        <f t="shared" si="2030"/>
        <v>128904.79819682398</v>
      </c>
      <c r="AB3887" s="54">
        <f>VLOOKUP(CONCATENATE($F3887," ",$G3887),AllocFactorMatrix,(AB$4+1),FALSE)*$E3894</f>
        <v>1645.1751006107199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1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1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1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1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1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1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1"/>
      <c r="C3894" s="55"/>
      <c r="D3894" s="108" t="s">
        <v>460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6088964.9999999981</v>
      </c>
      <c r="I3894" s="54">
        <f>VLOOKUP(CONCATENATE($F3894," ",$G3894),AllocFactorMatrix,(I$4+1),FALSE)*$E3894</f>
        <v>2999320.5884873993</v>
      </c>
      <c r="J3894" s="54">
        <f>VLOOKUP(CONCATENATE($F3894," ",$G3894),AllocFactorMatrix,(J$4+1),FALSE)*$E3894</f>
        <v>148267.13393318161</v>
      </c>
      <c r="K3894" s="54">
        <f>VLOOKUP(CONCATENATE($F3894," ",$G3894),AllocFactorMatrix,(K$4+1),FALSE)*$E3894</f>
        <v>543094.01429136831</v>
      </c>
      <c r="L3894" s="54">
        <f>VLOOKUP(CONCATENATE($F3894," ",$G3894),AllocFactorMatrix,(L$4+1),FALSE)*$E3894</f>
        <v>17094.671370132008</v>
      </c>
      <c r="M3894" s="54">
        <f>VLOOKUP(CONCATENATE($F3894," ",$G3894),AllocFactorMatrix,(M$4+1),FALSE)*$E3894</f>
        <v>1603.0835810077347</v>
      </c>
      <c r="N3894" s="54">
        <f t="shared" si="2029"/>
        <v>561791.7692425081</v>
      </c>
      <c r="O3894" s="54">
        <f>VLOOKUP(CONCATENATE($F3894," ",$G3894),AllocFactorMatrix,(O$4+1),FALSE)*$E3894</f>
        <v>412835.93498068006</v>
      </c>
      <c r="P3894" s="54">
        <f>VLOOKUP(CONCATENATE($F3894," ",$G3894),AllocFactorMatrix,(P$4+1),FALSE)*$E3894</f>
        <v>76923.362227628706</v>
      </c>
      <c r="Q3894" s="54">
        <f>VLOOKUP(CONCATENATE($F3894," ",$G3894),AllocFactorMatrix,(Q$4+1),FALSE)*$E3894</f>
        <v>34760.235077623802</v>
      </c>
      <c r="R3894" s="54">
        <f>VLOOKUP(CONCATENATE($F3894," ",$G3894),AllocFactorMatrix,(R$4+1),FALSE)*$E3894</f>
        <v>1563.128916137998</v>
      </c>
      <c r="S3894" s="54">
        <f t="shared" si="2033"/>
        <v>526082.66120207054</v>
      </c>
      <c r="T3894" s="54">
        <f>VLOOKUP(CONCATENATE($F3894," ",$G3894),AllocFactorMatrix,(T$4+1),FALSE)*$E3894</f>
        <v>14421.416621560451</v>
      </c>
      <c r="U3894" s="54">
        <f>VLOOKUP(CONCATENATE($F3894," ",$G3894),AllocFactorMatrix,(U$4+1),FALSE)*$E3894</f>
        <v>236004.02586429499</v>
      </c>
      <c r="V3894" s="54">
        <f>VLOOKUP(CONCATENATE($F3894," ",$G3894),AllocFactorMatrix,(V$4+1),FALSE)*$E3894</f>
        <v>1247287.9080387354</v>
      </c>
      <c r="W3894" s="54">
        <f>VLOOKUP(CONCATENATE($F3894," ",$G3894),AllocFactorMatrix,(W$4+1),FALSE)*$E3894</f>
        <v>225239.5233128136</v>
      </c>
      <c r="X3894" s="54">
        <f t="shared" si="2034"/>
        <v>1722952.8738374044</v>
      </c>
      <c r="Y3894" s="54">
        <f>VLOOKUP(CONCATENATE($F3894," ",$G3894),AllocFactorMatrix,(Y$4+1),FALSE)*$E3894</f>
        <v>126781.26054429066</v>
      </c>
      <c r="Z3894" s="54">
        <f>VLOOKUP(CONCATENATE($F3894," ",$G3894),AllocFactorMatrix,(Z$4+1),FALSE)*$E3894</f>
        <v>2123.5376525333131</v>
      </c>
      <c r="AA3894" s="54">
        <f t="shared" si="2030"/>
        <v>128904.79819682398</v>
      </c>
      <c r="AB3894" s="54">
        <f>VLOOKUP(CONCATENATE($F3894," ",$G3894),AllocFactorMatrix,(AB$4+1),FALSE)*$E3894</f>
        <v>1645.1751006107199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1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3635883.9999999986</v>
      </c>
      <c r="I3895" s="54">
        <f>VLOOKUP(CONCATENATE($F3895," ",$G3895),AllocFactorMatrix,(I$4+1),FALSE)*$E3902</f>
        <v>1790974.613674396</v>
      </c>
      <c r="J3895" s="54">
        <f>VLOOKUP(CONCATENATE($F3895," ",$G3895),AllocFactorMatrix,(J$4+1),FALSE)*$E3902</f>
        <v>88534.274707361939</v>
      </c>
      <c r="K3895" s="54">
        <f>VLOOKUP(CONCATENATE($F3895," ",$G3895),AllocFactorMatrix,(K$4+1),FALSE)*$E3902</f>
        <v>324295.97428425966</v>
      </c>
      <c r="L3895" s="54">
        <f>VLOOKUP(CONCATENATE($F3895," ",$G3895),AllocFactorMatrix,(L$4+1),FALSE)*$E3902</f>
        <v>10207.685890774712</v>
      </c>
      <c r="M3895" s="54">
        <f>VLOOKUP(CONCATENATE($F3895," ",$G3895),AllocFactorMatrix,(M$4+1),FALSE)*$E3902</f>
        <v>957.24411995285345</v>
      </c>
      <c r="N3895" s="54">
        <f t="shared" si="2029"/>
        <v>335460.90429498721</v>
      </c>
      <c r="O3895" s="54">
        <f>VLOOKUP(CONCATENATE($F3895," ",$G3895),AllocFactorMatrix,(O$4+1),FALSE)*$E3902</f>
        <v>246515.38818523264</v>
      </c>
      <c r="P3895" s="54">
        <f>VLOOKUP(CONCATENATE($F3895," ",$G3895),AllocFactorMatrix,(P$4+1),FALSE)*$E3902</f>
        <v>45932.998785448683</v>
      </c>
      <c r="Q3895" s="54">
        <f>VLOOKUP(CONCATENATE($F3895," ",$G3895),AllocFactorMatrix,(Q$4+1),FALSE)*$E3902</f>
        <v>20756.266878684823</v>
      </c>
      <c r="R3895" s="54">
        <f>VLOOKUP(CONCATENATE($F3895," ",$G3895),AllocFactorMatrix,(R$4+1),FALSE)*$E3902</f>
        <v>933.38611999305112</v>
      </c>
      <c r="S3895" s="54">
        <f>SUBTOTAL(9,O3895:R3895)</f>
        <v>314138.03996935918</v>
      </c>
      <c r="T3895" s="54">
        <f>VLOOKUP(CONCATENATE($F3895," ",$G3895),AllocFactorMatrix,(T$4+1),FALSE)*$E3902</f>
        <v>8611.4139187309665</v>
      </c>
      <c r="U3895" s="54">
        <f>VLOOKUP(CONCATENATE($F3895," ",$G3895),AllocFactorMatrix,(U$4+1),FALSE)*$E3902</f>
        <v>140924.32155145847</v>
      </c>
      <c r="V3895" s="54">
        <f>VLOOKUP(CONCATENATE($F3895," ",$G3895),AllocFactorMatrix,(V$4+1),FALSE)*$E3902</f>
        <v>744788.9991536343</v>
      </c>
      <c r="W3895" s="54">
        <f>VLOOKUP(CONCATENATE($F3895," ",$G3895),AllocFactorMatrix,(W$4+1),FALSE)*$E3902</f>
        <v>134496.54891770374</v>
      </c>
      <c r="X3895" s="54">
        <f>SUBTOTAL(9,T3895:W3895)</f>
        <v>1028821.2835415276</v>
      </c>
      <c r="Y3895" s="54">
        <f>VLOOKUP(CONCATENATE($F3895," ",$G3895),AllocFactorMatrix,(Y$4+1),FALSE)*$E3902</f>
        <v>75704.484540938851</v>
      </c>
      <c r="Z3895" s="54">
        <f>VLOOKUP(CONCATENATE($F3895," ",$G3895),AllocFactorMatrix,(Z$4+1),FALSE)*$E3902</f>
        <v>1268.0211783518928</v>
      </c>
      <c r="AA3895" s="54">
        <f t="shared" si="2030"/>
        <v>76972.505719290741</v>
      </c>
      <c r="AB3895" s="54">
        <f>VLOOKUP(CONCATENATE($F3895," ",$G3895),AllocFactorMatrix,(AB$4+1),FALSE)*$E3902</f>
        <v>982.37809307639418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1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1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1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1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1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1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1"/>
      <c r="C3902" s="55"/>
      <c r="D3902" s="108" t="s">
        <v>461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3635883.9999999986</v>
      </c>
      <c r="I3902" s="54">
        <f>VLOOKUP(CONCATENATE($F3902," ",$G3902),AllocFactorMatrix,(I$4+1),FALSE)*$E3902</f>
        <v>1790974.613674396</v>
      </c>
      <c r="J3902" s="54">
        <f>VLOOKUP(CONCATENATE($F3902," ",$G3902),AllocFactorMatrix,(J$4+1),FALSE)*$E3902</f>
        <v>88534.274707361939</v>
      </c>
      <c r="K3902" s="54">
        <f>VLOOKUP(CONCATENATE($F3902," ",$G3902),AllocFactorMatrix,(K$4+1),FALSE)*$E3902</f>
        <v>324295.97428425966</v>
      </c>
      <c r="L3902" s="54">
        <f>VLOOKUP(CONCATENATE($F3902," ",$G3902),AllocFactorMatrix,(L$4+1),FALSE)*$E3902</f>
        <v>10207.685890774712</v>
      </c>
      <c r="M3902" s="54">
        <f>VLOOKUP(CONCATENATE($F3902," ",$G3902),AllocFactorMatrix,(M$4+1),FALSE)*$E3902</f>
        <v>957.24411995285345</v>
      </c>
      <c r="N3902" s="54">
        <f t="shared" si="2029"/>
        <v>335460.90429498721</v>
      </c>
      <c r="O3902" s="54">
        <f>VLOOKUP(CONCATENATE($F3902," ",$G3902),AllocFactorMatrix,(O$4+1),FALSE)*$E3902</f>
        <v>246515.38818523264</v>
      </c>
      <c r="P3902" s="54">
        <f>VLOOKUP(CONCATENATE($F3902," ",$G3902),AllocFactorMatrix,(P$4+1),FALSE)*$E3902</f>
        <v>45932.998785448683</v>
      </c>
      <c r="Q3902" s="54">
        <f>VLOOKUP(CONCATENATE($F3902," ",$G3902),AllocFactorMatrix,(Q$4+1),FALSE)*$E3902</f>
        <v>20756.266878684823</v>
      </c>
      <c r="R3902" s="54">
        <f>VLOOKUP(CONCATENATE($F3902," ",$G3902),AllocFactorMatrix,(R$4+1),FALSE)*$E3902</f>
        <v>933.38611999305112</v>
      </c>
      <c r="S3902" s="54">
        <f t="shared" si="2035"/>
        <v>314138.03996935918</v>
      </c>
      <c r="T3902" s="54">
        <f>VLOOKUP(CONCATENATE($F3902," ",$G3902),AllocFactorMatrix,(T$4+1),FALSE)*$E3902</f>
        <v>8611.4139187309665</v>
      </c>
      <c r="U3902" s="54">
        <f>VLOOKUP(CONCATENATE($F3902," ",$G3902),AllocFactorMatrix,(U$4+1),FALSE)*$E3902</f>
        <v>140924.32155145847</v>
      </c>
      <c r="V3902" s="54">
        <f>VLOOKUP(CONCATENATE($F3902," ",$G3902),AllocFactorMatrix,(V$4+1),FALSE)*$E3902</f>
        <v>744788.9991536343</v>
      </c>
      <c r="W3902" s="54">
        <f>VLOOKUP(CONCATENATE($F3902," ",$G3902),AllocFactorMatrix,(W$4+1),FALSE)*$E3902</f>
        <v>134496.54891770374</v>
      </c>
      <c r="X3902" s="54">
        <f t="shared" si="2036"/>
        <v>1028821.2835415276</v>
      </c>
      <c r="Y3902" s="54">
        <f>VLOOKUP(CONCATENATE($F3902," ",$G3902),AllocFactorMatrix,(Y$4+1),FALSE)*$E3902</f>
        <v>75704.484540938851</v>
      </c>
      <c r="Z3902" s="54">
        <f>VLOOKUP(CONCATENATE($F3902," ",$G3902),AllocFactorMatrix,(Z$4+1),FALSE)*$E3902</f>
        <v>1268.0211783518928</v>
      </c>
      <c r="AA3902" s="54">
        <f t="shared" si="2030"/>
        <v>76972.505719290741</v>
      </c>
      <c r="AB3902" s="54">
        <f>VLOOKUP(CONCATENATE($F3902," ",$G3902),AllocFactorMatrix,(AB$4+1),FALSE)*$E3902</f>
        <v>982.37809307639418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1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-3110203.0000000005</v>
      </c>
      <c r="I3903" s="54">
        <f>VLOOKUP(CONCATENATE($F3903," ",$G3903),AllocFactorMatrix,(I$4+1),FALSE)*$E3910</f>
        <v>-1532033.0946680224</v>
      </c>
      <c r="J3903" s="54">
        <f>VLOOKUP(CONCATENATE($F3903," ",$G3903),AllocFactorMatrix,(J$4+1),FALSE)*$E3910</f>
        <v>-75733.870166831839</v>
      </c>
      <c r="K3903" s="54">
        <f>VLOOKUP(CONCATENATE($F3903," ",$G3903),AllocFactorMatrix,(K$4+1),FALSE)*$E3910</f>
        <v>-277408.82605353399</v>
      </c>
      <c r="L3903" s="54">
        <f>VLOOKUP(CONCATENATE($F3903," ",$G3903),AllocFactorMatrix,(L$4+1),FALSE)*$E3910</f>
        <v>-8731.8449324965222</v>
      </c>
      <c r="M3903" s="54">
        <f>VLOOKUP(CONCATENATE($F3903," ",$G3903),AllocFactorMatrix,(M$4+1),FALSE)*$E3910</f>
        <v>-818.844477329234</v>
      </c>
      <c r="N3903" s="54">
        <f t="shared" si="2029"/>
        <v>-286959.51546335977</v>
      </c>
      <c r="O3903" s="54">
        <f>VLOOKUP(CONCATENATE($F3903," ",$G3903),AllocFactorMatrix,(O$4+1),FALSE)*$E3910</f>
        <v>-210873.86172932773</v>
      </c>
      <c r="P3903" s="54">
        <f>VLOOKUP(CONCATENATE($F3903," ",$G3903),AllocFactorMatrix,(P$4+1),FALSE)*$E3910</f>
        <v>-39291.944028329519</v>
      </c>
      <c r="Q3903" s="54">
        <f>VLOOKUP(CONCATENATE($F3903," ",$G3903),AllocFactorMatrix,(Q$4+1),FALSE)*$E3910</f>
        <v>-17755.297890385438</v>
      </c>
      <c r="R3903" s="54">
        <f>VLOOKUP(CONCATENATE($F3903," ",$G3903),AllocFactorMatrix,(R$4+1),FALSE)*$E3910</f>
        <v>-798.43589909929676</v>
      </c>
      <c r="S3903" s="54">
        <f>SUBTOTAL(9,O3903:R3903)</f>
        <v>-268719.53954714193</v>
      </c>
      <c r="T3903" s="54">
        <f>VLOOKUP(CONCATENATE($F3903," ",$G3903),AllocFactorMatrix,(T$4+1),FALSE)*$E3910</f>
        <v>-7366.3641096027286</v>
      </c>
      <c r="U3903" s="54">
        <f>VLOOKUP(CONCATENATE($F3903," ",$G3903),AllocFactorMatrix,(U$4+1),FALSE)*$E3910</f>
        <v>-120549.29355895589</v>
      </c>
      <c r="V3903" s="54">
        <f>VLOOKUP(CONCATENATE($F3903," ",$G3903),AllocFactorMatrix,(V$4+1),FALSE)*$E3910</f>
        <v>-637106.40370667248</v>
      </c>
      <c r="W3903" s="54">
        <f>VLOOKUP(CONCATENATE($F3903," ",$G3903),AllocFactorMatrix,(W$4+1),FALSE)*$E3910</f>
        <v>-115050.85693973981</v>
      </c>
      <c r="X3903" s="54">
        <f>SUBTOTAL(9,T3903:W3903)</f>
        <v>-880072.91831497091</v>
      </c>
      <c r="Y3903" s="54">
        <f>VLOOKUP(CONCATENATE($F3903," ",$G3903),AllocFactorMatrix,(Y$4+1),FALSE)*$E3910</f>
        <v>-64759.02832232316</v>
      </c>
      <c r="Z3903" s="54">
        <f>VLOOKUP(CONCATENATE($F3903," ",$G3903),AllocFactorMatrix,(Z$4+1),FALSE)*$E3910</f>
        <v>-1084.6889705429523</v>
      </c>
      <c r="AA3903" s="54">
        <f t="shared" si="2030"/>
        <v>-65843.717292866117</v>
      </c>
      <c r="AB3903" s="54">
        <f>VLOOKUP(CONCATENATE($F3903," ",$G3903),AllocFactorMatrix,(AB$4+1),FALSE)*$E3910</f>
        <v>-840.34454680635588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1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1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1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1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1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1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1"/>
      <c r="C3910" s="55"/>
      <c r="D3910" s="108" t="s">
        <v>462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-3110203.0000000005</v>
      </c>
      <c r="I3910" s="54">
        <f>VLOOKUP(CONCATENATE($F3910," ",$G3910),AllocFactorMatrix,(I$4+1),FALSE)*$E3910</f>
        <v>-1532033.0946680224</v>
      </c>
      <c r="J3910" s="54">
        <f>VLOOKUP(CONCATENATE($F3910," ",$G3910),AllocFactorMatrix,(J$4+1),FALSE)*$E3910</f>
        <v>-75733.870166831839</v>
      </c>
      <c r="K3910" s="54">
        <f>VLOOKUP(CONCATENATE($F3910," ",$G3910),AllocFactorMatrix,(K$4+1),FALSE)*$E3910</f>
        <v>-277408.82605353399</v>
      </c>
      <c r="L3910" s="54">
        <f>VLOOKUP(CONCATENATE($F3910," ",$G3910),AllocFactorMatrix,(L$4+1),FALSE)*$E3910</f>
        <v>-8731.8449324965222</v>
      </c>
      <c r="M3910" s="54">
        <f>VLOOKUP(CONCATENATE($F3910," ",$G3910),AllocFactorMatrix,(M$4+1),FALSE)*$E3910</f>
        <v>-818.844477329234</v>
      </c>
      <c r="N3910" s="54">
        <f t="shared" si="2029"/>
        <v>-286959.51546335977</v>
      </c>
      <c r="O3910" s="54">
        <f>VLOOKUP(CONCATENATE($F3910," ",$G3910),AllocFactorMatrix,(O$4+1),FALSE)*$E3910</f>
        <v>-210873.86172932773</v>
      </c>
      <c r="P3910" s="54">
        <f>VLOOKUP(CONCATENATE($F3910," ",$G3910),AllocFactorMatrix,(P$4+1),FALSE)*$E3910</f>
        <v>-39291.944028329519</v>
      </c>
      <c r="Q3910" s="54">
        <f>VLOOKUP(CONCATENATE($F3910," ",$G3910),AllocFactorMatrix,(Q$4+1),FALSE)*$E3910</f>
        <v>-17755.297890385438</v>
      </c>
      <c r="R3910" s="54">
        <f>VLOOKUP(CONCATENATE($F3910," ",$G3910),AllocFactorMatrix,(R$4+1),FALSE)*$E3910</f>
        <v>-798.43589909929676</v>
      </c>
      <c r="S3910" s="54">
        <f t="shared" si="2037"/>
        <v>-268719.53954714193</v>
      </c>
      <c r="T3910" s="54">
        <f>VLOOKUP(CONCATENATE($F3910," ",$G3910),AllocFactorMatrix,(T$4+1),FALSE)*$E3910</f>
        <v>-7366.3641096027286</v>
      </c>
      <c r="U3910" s="54">
        <f>VLOOKUP(CONCATENATE($F3910," ",$G3910),AllocFactorMatrix,(U$4+1),FALSE)*$E3910</f>
        <v>-120549.29355895589</v>
      </c>
      <c r="V3910" s="54">
        <f>VLOOKUP(CONCATENATE($F3910," ",$G3910),AllocFactorMatrix,(V$4+1),FALSE)*$E3910</f>
        <v>-637106.40370667248</v>
      </c>
      <c r="W3910" s="54">
        <f>VLOOKUP(CONCATENATE($F3910," ",$G3910),AllocFactorMatrix,(W$4+1),FALSE)*$E3910</f>
        <v>-115050.85693973981</v>
      </c>
      <c r="X3910" s="54">
        <f t="shared" si="2038"/>
        <v>-880072.91831497091</v>
      </c>
      <c r="Y3910" s="54">
        <f>VLOOKUP(CONCATENATE($F3910," ",$G3910),AllocFactorMatrix,(Y$4+1),FALSE)*$E3910</f>
        <v>-64759.02832232316</v>
      </c>
      <c r="Z3910" s="54">
        <f>VLOOKUP(CONCATENATE($F3910," ",$G3910),AllocFactorMatrix,(Z$4+1),FALSE)*$E3910</f>
        <v>-1084.6889705429523</v>
      </c>
      <c r="AA3910" s="54">
        <f t="shared" si="2030"/>
        <v>-65843.717292866117</v>
      </c>
      <c r="AB3910" s="54">
        <f>VLOOKUP(CONCATENATE($F3910," ",$G3910),AllocFactorMatrix,(AB$4+1),FALSE)*$E3910</f>
        <v>-840.34454680635588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1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-1758078.9999999998</v>
      </c>
      <c r="I3911" s="54">
        <f>VLOOKUP(CONCATENATE($F3911," ",$G3911),AllocFactorMatrix,(I$4+1),FALSE)*$E3918</f>
        <v>-865999.81127947662</v>
      </c>
      <c r="J3911" s="54">
        <f>VLOOKUP(CONCATENATE($F3911," ",$G3911),AllocFactorMatrix,(J$4+1),FALSE)*$E3918</f>
        <v>-42809.465082836577</v>
      </c>
      <c r="K3911" s="54">
        <f>VLOOKUP(CONCATENATE($F3911," ",$G3911),AllocFactorMatrix,(K$4+1),FALSE)*$E3918</f>
        <v>-156808.61715436933</v>
      </c>
      <c r="L3911" s="54">
        <f>VLOOKUP(CONCATENATE($F3911," ",$G3911),AllocFactorMatrix,(L$4+1),FALSE)*$E3918</f>
        <v>-4935.778535059786</v>
      </c>
      <c r="M3911" s="54">
        <f>VLOOKUP(CONCATENATE($F3911," ",$G3911),AllocFactorMatrix,(M$4+1),FALSE)*$E3918</f>
        <v>-462.86151735385198</v>
      </c>
      <c r="N3911" s="54">
        <f t="shared" si="2029"/>
        <v>-162207.25720678299</v>
      </c>
      <c r="O3911" s="54">
        <f>VLOOKUP(CONCATENATE($F3911," ",$G3911),AllocFactorMatrix,(O$4+1),FALSE)*$E3918</f>
        <v>-119198.94230544913</v>
      </c>
      <c r="P3911" s="54">
        <f>VLOOKUP(CONCATENATE($F3911," ",$G3911),AllocFactorMatrix,(P$4+1),FALSE)*$E3918</f>
        <v>-22210.235687310935</v>
      </c>
      <c r="Q3911" s="54">
        <f>VLOOKUP(CONCATENATE($F3911," ",$G3911),AllocFactorMatrix,(Q$4+1),FALSE)*$E3918</f>
        <v>-10036.391952496651</v>
      </c>
      <c r="R3911" s="54">
        <f>VLOOKUP(CONCATENATE($F3911," ",$G3911),AllocFactorMatrix,(R$4+1),FALSE)*$E3918</f>
        <v>-451.32532733477291</v>
      </c>
      <c r="S3911" s="54">
        <f>SUBTOTAL(9,O3911:R3911)</f>
        <v>-151896.8952725915</v>
      </c>
      <c r="T3911" s="54">
        <f>VLOOKUP(CONCATENATE($F3911," ",$G3911),AllocFactorMatrix,(T$4+1),FALSE)*$E3918</f>
        <v>-4163.9243636014289</v>
      </c>
      <c r="U3911" s="54">
        <f>VLOOKUP(CONCATENATE($F3911," ",$G3911),AllocFactorMatrix,(U$4+1),FALSE)*$E3918</f>
        <v>-68141.912753230456</v>
      </c>
      <c r="V3911" s="54">
        <f>VLOOKUP(CONCATENATE($F3911," ",$G3911),AllocFactorMatrix,(V$4+1),FALSE)*$E3918</f>
        <v>-360131.92358255165</v>
      </c>
      <c r="W3911" s="54">
        <f>VLOOKUP(CONCATENATE($F3911," ",$G3911),AllocFactorMatrix,(W$4+1),FALSE)*$E3918</f>
        <v>-65033.856477458488</v>
      </c>
      <c r="X3911" s="54">
        <f>SUBTOTAL(9,T3911:W3911)</f>
        <v>-497471.61717684206</v>
      </c>
      <c r="Y3911" s="54">
        <f>VLOOKUP(CONCATENATE($F3911," ",$G3911),AllocFactorMatrix,(Y$4+1),FALSE)*$E3918</f>
        <v>-36605.806037059825</v>
      </c>
      <c r="Z3911" s="54">
        <f>VLOOKUP(CONCATENATE($F3911," ",$G3911),AllocFactorMatrix,(Z$4+1),FALSE)*$E3918</f>
        <v>-613.13325871114625</v>
      </c>
      <c r="AA3911" s="54">
        <f t="shared" si="2030"/>
        <v>-37218.939295770972</v>
      </c>
      <c r="AB3911" s="54">
        <f>VLOOKUP(CONCATENATE($F3911," ",$G3911),AllocFactorMatrix,(AB$4+1),FALSE)*$E3918</f>
        <v>-475.01468569889852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1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1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1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1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1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1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1"/>
      <c r="C3918" s="55"/>
      <c r="D3918" s="108" t="s">
        <v>463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-1758078.9999999998</v>
      </c>
      <c r="I3918" s="54">
        <f>VLOOKUP(CONCATENATE($F3918," ",$G3918),AllocFactorMatrix,(I$4+1),FALSE)*$E3918</f>
        <v>-865999.81127947662</v>
      </c>
      <c r="J3918" s="54">
        <f>VLOOKUP(CONCATENATE($F3918," ",$G3918),AllocFactorMatrix,(J$4+1),FALSE)*$E3918</f>
        <v>-42809.465082836577</v>
      </c>
      <c r="K3918" s="54">
        <f>VLOOKUP(CONCATENATE($F3918," ",$G3918),AllocFactorMatrix,(K$4+1),FALSE)*$E3918</f>
        <v>-156808.61715436933</v>
      </c>
      <c r="L3918" s="54">
        <f>VLOOKUP(CONCATENATE($F3918," ",$G3918),AllocFactorMatrix,(L$4+1),FALSE)*$E3918</f>
        <v>-4935.778535059786</v>
      </c>
      <c r="M3918" s="54">
        <f>VLOOKUP(CONCATENATE($F3918," ",$G3918),AllocFactorMatrix,(M$4+1),FALSE)*$E3918</f>
        <v>-462.86151735385198</v>
      </c>
      <c r="N3918" s="54">
        <f t="shared" si="2029"/>
        <v>-162207.25720678299</v>
      </c>
      <c r="O3918" s="54">
        <f>VLOOKUP(CONCATENATE($F3918," ",$G3918),AllocFactorMatrix,(O$4+1),FALSE)*$E3918</f>
        <v>-119198.94230544913</v>
      </c>
      <c r="P3918" s="54">
        <f>VLOOKUP(CONCATENATE($F3918," ",$G3918),AllocFactorMatrix,(P$4+1),FALSE)*$E3918</f>
        <v>-22210.235687310935</v>
      </c>
      <c r="Q3918" s="54">
        <f>VLOOKUP(CONCATENATE($F3918," ",$G3918),AllocFactorMatrix,(Q$4+1),FALSE)*$E3918</f>
        <v>-10036.391952496651</v>
      </c>
      <c r="R3918" s="54">
        <f>VLOOKUP(CONCATENATE($F3918," ",$G3918),AllocFactorMatrix,(R$4+1),FALSE)*$E3918</f>
        <v>-451.32532733477291</v>
      </c>
      <c r="S3918" s="54">
        <f t="shared" si="2039"/>
        <v>-151896.8952725915</v>
      </c>
      <c r="T3918" s="54">
        <f>VLOOKUP(CONCATENATE($F3918," ",$G3918),AllocFactorMatrix,(T$4+1),FALSE)*$E3918</f>
        <v>-4163.9243636014289</v>
      </c>
      <c r="U3918" s="54">
        <f>VLOOKUP(CONCATENATE($F3918," ",$G3918),AllocFactorMatrix,(U$4+1),FALSE)*$E3918</f>
        <v>-68141.912753230456</v>
      </c>
      <c r="V3918" s="54">
        <f>VLOOKUP(CONCATENATE($F3918," ",$G3918),AllocFactorMatrix,(V$4+1),FALSE)*$E3918</f>
        <v>-360131.92358255165</v>
      </c>
      <c r="W3918" s="54">
        <f>VLOOKUP(CONCATENATE($F3918," ",$G3918),AllocFactorMatrix,(W$4+1),FALSE)*$E3918</f>
        <v>-65033.856477458488</v>
      </c>
      <c r="X3918" s="54">
        <f t="shared" si="2040"/>
        <v>-497471.61717684206</v>
      </c>
      <c r="Y3918" s="54">
        <f>VLOOKUP(CONCATENATE($F3918," ",$G3918),AllocFactorMatrix,(Y$4+1),FALSE)*$E3918</f>
        <v>-36605.806037059825</v>
      </c>
      <c r="Z3918" s="54">
        <f>VLOOKUP(CONCATENATE($F3918," ",$G3918),AllocFactorMatrix,(Z$4+1),FALSE)*$E3918</f>
        <v>-613.13325871114625</v>
      </c>
      <c r="AA3918" s="54">
        <f t="shared" si="2030"/>
        <v>-37218.939295770972</v>
      </c>
      <c r="AB3918" s="54">
        <f>VLOOKUP(CONCATENATE($F3918," ",$G3918),AllocFactorMatrix,(AB$4+1),FALSE)*$E3918</f>
        <v>-475.01468569889852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1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-702375.99999999988</v>
      </c>
      <c r="I3919" s="54">
        <f>VLOOKUP(CONCATENATE($F3919," ",$G3919),AllocFactorMatrix,(I$4+1),FALSE)*$E3926</f>
        <v>-345978.47050515574</v>
      </c>
      <c r="J3919" s="54">
        <f>VLOOKUP(CONCATENATE($F3919," ",$G3919),AllocFactorMatrix,(J$4+1),FALSE)*$E3926</f>
        <v>-17102.952055637103</v>
      </c>
      <c r="K3919" s="54">
        <f>VLOOKUP(CONCATENATE($F3919," ",$G3919),AllocFactorMatrix,(K$4+1),FALSE)*$E3926</f>
        <v>-62647.133196185903</v>
      </c>
      <c r="L3919" s="54">
        <f>VLOOKUP(CONCATENATE($F3919," ",$G3919),AllocFactorMatrix,(L$4+1),FALSE)*$E3926</f>
        <v>-1971.9093307758937</v>
      </c>
      <c r="M3919" s="54">
        <f>VLOOKUP(CONCATENATE($F3919," ",$G3919),AllocFactorMatrix,(M$4+1),FALSE)*$E3926</f>
        <v>-184.91934726080518</v>
      </c>
      <c r="N3919" s="54">
        <f t="shared" si="2029"/>
        <v>-64803.961874222601</v>
      </c>
      <c r="O3919" s="54">
        <f>VLOOKUP(CONCATENATE($F3919," ",$G3919),AllocFactorMatrix,(O$4+1),FALSE)*$E3926</f>
        <v>-47621.566664940619</v>
      </c>
      <c r="P3919" s="54">
        <f>VLOOKUP(CONCATENATE($F3919," ",$G3919),AllocFactorMatrix,(P$4+1),FALSE)*$E3926</f>
        <v>-8873.2852739329155</v>
      </c>
      <c r="Q3919" s="54">
        <f>VLOOKUP(CONCATENATE($F3919," ",$G3919),AllocFactorMatrix,(Q$4+1),FALSE)*$E3926</f>
        <v>-4009.6723947142241</v>
      </c>
      <c r="R3919" s="54">
        <f>VLOOKUP(CONCATENATE($F3919," ",$G3919),AllocFactorMatrix,(R$4+1),FALSE)*$E3926</f>
        <v>-180.31048554250887</v>
      </c>
      <c r="S3919" s="54">
        <f>SUBTOTAL(9,O3919:R3919)</f>
        <v>-60684.834819130272</v>
      </c>
      <c r="T3919" s="54">
        <f>VLOOKUP(CONCATENATE($F3919," ",$G3919),AllocFactorMatrix,(T$4+1),FALSE)*$E3926</f>
        <v>-1663.5432985712914</v>
      </c>
      <c r="U3919" s="54">
        <f>VLOOKUP(CONCATENATE($F3919," ",$G3919),AllocFactorMatrix,(U$4+1),FALSE)*$E3926</f>
        <v>-27223.602643546161</v>
      </c>
      <c r="V3919" s="54">
        <f>VLOOKUP(CONCATENATE($F3919," ",$G3919),AllocFactorMatrix,(V$4+1),FALSE)*$E3926</f>
        <v>-143877.5049120195</v>
      </c>
      <c r="W3919" s="54">
        <f>VLOOKUP(CONCATENATE($F3919," ",$G3919),AllocFactorMatrix,(W$4+1),FALSE)*$E3926</f>
        <v>-25981.892723371013</v>
      </c>
      <c r="X3919" s="54">
        <f>SUBTOTAL(9,T3919:W3919)</f>
        <v>-198746.54357750798</v>
      </c>
      <c r="Y3919" s="54">
        <f>VLOOKUP(CONCATENATE($F3919," ",$G3919),AllocFactorMatrix,(Y$4+1),FALSE)*$E3926</f>
        <v>-14624.50755687653</v>
      </c>
      <c r="Z3919" s="54">
        <f>VLOOKUP(CONCATENATE($F3919," ",$G3919),AllocFactorMatrix,(Z$4+1),FALSE)*$E3926</f>
        <v>-244.95491142349127</v>
      </c>
      <c r="AA3919" s="54">
        <f t="shared" si="2030"/>
        <v>-14869.46246830002</v>
      </c>
      <c r="AB3919" s="54">
        <f>VLOOKUP(CONCATENATE($F3919," ",$G3919),AllocFactorMatrix,(AB$4+1),FALSE)*$E3926</f>
        <v>-189.77470004615807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1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1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1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1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1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1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1"/>
      <c r="C3926" s="55"/>
      <c r="D3926" s="108" t="s">
        <v>464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-702375.99999999988</v>
      </c>
      <c r="I3926" s="54">
        <f>VLOOKUP(CONCATENATE($F3926," ",$G3926),AllocFactorMatrix,(I$4+1),FALSE)*$E3926</f>
        <v>-345978.47050515574</v>
      </c>
      <c r="J3926" s="54">
        <f>VLOOKUP(CONCATENATE($F3926," ",$G3926),AllocFactorMatrix,(J$4+1),FALSE)*$E3926</f>
        <v>-17102.952055637103</v>
      </c>
      <c r="K3926" s="54">
        <f>VLOOKUP(CONCATENATE($F3926," ",$G3926),AllocFactorMatrix,(K$4+1),FALSE)*$E3926</f>
        <v>-62647.133196185903</v>
      </c>
      <c r="L3926" s="54">
        <f>VLOOKUP(CONCATENATE($F3926," ",$G3926),AllocFactorMatrix,(L$4+1),FALSE)*$E3926</f>
        <v>-1971.9093307758937</v>
      </c>
      <c r="M3926" s="54">
        <f>VLOOKUP(CONCATENATE($F3926," ",$G3926),AllocFactorMatrix,(M$4+1),FALSE)*$E3926</f>
        <v>-184.91934726080518</v>
      </c>
      <c r="N3926" s="54">
        <f t="shared" si="2029"/>
        <v>-64803.961874222601</v>
      </c>
      <c r="O3926" s="54">
        <f>VLOOKUP(CONCATENATE($F3926," ",$G3926),AllocFactorMatrix,(O$4+1),FALSE)*$E3926</f>
        <v>-47621.566664940619</v>
      </c>
      <c r="P3926" s="54">
        <f>VLOOKUP(CONCATENATE($F3926," ",$G3926),AllocFactorMatrix,(P$4+1),FALSE)*$E3926</f>
        <v>-8873.2852739329155</v>
      </c>
      <c r="Q3926" s="54">
        <f>VLOOKUP(CONCATENATE($F3926," ",$G3926),AllocFactorMatrix,(Q$4+1),FALSE)*$E3926</f>
        <v>-4009.6723947142241</v>
      </c>
      <c r="R3926" s="54">
        <f>VLOOKUP(CONCATENATE($F3926," ",$G3926),AllocFactorMatrix,(R$4+1),FALSE)*$E3926</f>
        <v>-180.31048554250887</v>
      </c>
      <c r="S3926" s="54">
        <f t="shared" si="2041"/>
        <v>-60684.834819130272</v>
      </c>
      <c r="T3926" s="54">
        <f>VLOOKUP(CONCATENATE($F3926," ",$G3926),AllocFactorMatrix,(T$4+1),FALSE)*$E3926</f>
        <v>-1663.5432985712914</v>
      </c>
      <c r="U3926" s="54">
        <f>VLOOKUP(CONCATENATE($F3926," ",$G3926),AllocFactorMatrix,(U$4+1),FALSE)*$E3926</f>
        <v>-27223.602643546161</v>
      </c>
      <c r="V3926" s="54">
        <f>VLOOKUP(CONCATENATE($F3926," ",$G3926),AllocFactorMatrix,(V$4+1),FALSE)*$E3926</f>
        <v>-143877.5049120195</v>
      </c>
      <c r="W3926" s="54">
        <f>VLOOKUP(CONCATENATE($F3926," ",$G3926),AllocFactorMatrix,(W$4+1),FALSE)*$E3926</f>
        <v>-25981.892723371013</v>
      </c>
      <c r="X3926" s="54">
        <f t="shared" si="2042"/>
        <v>-198746.54357750798</v>
      </c>
      <c r="Y3926" s="54">
        <f>VLOOKUP(CONCATENATE($F3926," ",$G3926),AllocFactorMatrix,(Y$4+1),FALSE)*$E3926</f>
        <v>-14624.50755687653</v>
      </c>
      <c r="Z3926" s="54">
        <f>VLOOKUP(CONCATENATE($F3926," ",$G3926),AllocFactorMatrix,(Z$4+1),FALSE)*$E3926</f>
        <v>-244.95491142349127</v>
      </c>
      <c r="AA3926" s="54">
        <f t="shared" si="2030"/>
        <v>-14869.46246830002</v>
      </c>
      <c r="AB3926" s="54">
        <f>VLOOKUP(CONCATENATE($F3926," ",$G3926),AllocFactorMatrix,(AB$4+1),FALSE)*$E3926</f>
        <v>-189.77470004615807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1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1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1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1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1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1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1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1"/>
      <c r="C3934" s="55"/>
      <c r="D3934" s="108" t="s">
        <v>465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1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1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1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1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1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1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1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1"/>
      <c r="C3942" s="55"/>
      <c r="D3942" s="108" t="s">
        <v>466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1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-5665.6402698861339</v>
      </c>
      <c r="I3943" s="54">
        <f ca="1">VLOOKUP(CONCATENATE($F3943," ",$G3943),AllocFactorMatrix,(I$4+1),FALSE)*$E3950</f>
        <v>-2790.7980269935515</v>
      </c>
      <c r="J3943" s="54">
        <f ca="1">VLOOKUP(CONCATENATE($F3943," ",$G3943),AllocFactorMatrix,(J$4+1),FALSE)*$E3950</f>
        <v>-137.95911862072367</v>
      </c>
      <c r="K3943" s="54">
        <f ca="1">VLOOKUP(CONCATENATE($F3943," ",$G3943),AllocFactorMatrix,(K$4+1),FALSE)*$E3950</f>
        <v>-505.33634496228717</v>
      </c>
      <c r="L3943" s="54">
        <f ca="1">VLOOKUP(CONCATENATE($F3943," ",$G3943),AllocFactorMatrix,(L$4+1),FALSE)*$E3950</f>
        <v>-15.906193994396336</v>
      </c>
      <c r="M3943" s="54">
        <f ca="1">VLOOKUP(CONCATENATE($F3943," ",$G3943),AllocFactorMatrix,(M$4+1),FALSE)*$E3950</f>
        <v>-1.4916319756396521</v>
      </c>
      <c r="N3943" s="54">
        <f t="shared" ca="1" si="2024"/>
        <v>-522.73417093232308</v>
      </c>
      <c r="O3943" s="54">
        <f ca="1">VLOOKUP(CONCATENATE($F3943," ",$G3943),AllocFactorMatrix,(O$4+1),FALSE)*$E3950</f>
        <v>-384.13423267872872</v>
      </c>
      <c r="P3943" s="54">
        <f ca="1">VLOOKUP(CONCATENATE($F3943," ",$G3943),AllocFactorMatrix,(P$4+1),FALSE)*$E3950</f>
        <v>-71.575398894868215</v>
      </c>
      <c r="Q3943" s="54">
        <f ca="1">VLOOKUP(CONCATENATE($F3943," ",$G3943),AllocFactorMatrix,(Q$4+1),FALSE)*$E3950</f>
        <v>-32.343590026629158</v>
      </c>
      <c r="R3943" s="54">
        <f ca="1">VLOOKUP(CONCATENATE($F3943," ",$G3943),AllocFactorMatrix,(R$4+1),FALSE)*$E3950</f>
        <v>-1.4544550895422963</v>
      </c>
      <c r="S3943" s="54">
        <f ca="1">SUBTOTAL(9,O3943:R3943)</f>
        <v>-489.5076766897684</v>
      </c>
      <c r="T3943" s="54">
        <f ca="1">VLOOKUP(CONCATENATE($F3943," ",$G3943),AllocFactorMatrix,(T$4+1),FALSE)*$E3950</f>
        <v>-13.418792645370463</v>
      </c>
      <c r="U3943" s="54">
        <f ca="1">VLOOKUP(CONCATENATE($F3943," ",$G3943),AllocFactorMatrix,(U$4+1),FALSE)*$E3950</f>
        <v>-219.59625532286665</v>
      </c>
      <c r="V3943" s="54">
        <f ca="1">VLOOKUP(CONCATENATE($F3943," ",$G3943),AllocFactorMatrix,(V$4+1),FALSE)*$E3950</f>
        <v>-1160.5723796944626</v>
      </c>
      <c r="W3943" s="54">
        <f ca="1">VLOOKUP(CONCATENATE($F3943," ",$G3943),AllocFactorMatrix,(W$4+1),FALSE)*$E3950</f>
        <v>-209.58013613989138</v>
      </c>
      <c r="X3943" s="54">
        <f ca="1">SUBTOTAL(9,T3943:W3943)</f>
        <v>-1603.1675638025911</v>
      </c>
      <c r="Y3943" s="54">
        <f ca="1">VLOOKUP(CONCATENATE($F3943," ",$G3943),AllocFactorMatrix,(Y$4+1),FALSE)*$E3950</f>
        <v>-117.96701331123754</v>
      </c>
      <c r="Z3943" s="54">
        <f ca="1">VLOOKUP(CONCATENATE($F3943," ",$G3943),AllocFactorMatrix,(Z$4+1),FALSE)*$E3950</f>
        <v>-1.975902380587212</v>
      </c>
      <c r="AA3943" s="54">
        <f t="shared" ca="1" si="2025"/>
        <v>-119.94291569182475</v>
      </c>
      <c r="AB3943" s="54">
        <f ca="1">VLOOKUP(CONCATENATE($F3943," ",$G3943),AllocFactorMatrix,(AB$4+1),FALSE)*$E3950</f>
        <v>-1.5307971553513722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1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-3002.9140847521799</v>
      </c>
      <c r="I3944" s="54">
        <f ca="1">VLOOKUP(CONCATENATE($F3944," ",$G3944),AllocFactorMatrix,(I$4+1),FALSE)*$E3950</f>
        <v>-1479.1843999523746</v>
      </c>
      <c r="J3944" s="54">
        <f ca="1">VLOOKUP(CONCATENATE($F3944," ",$G3944),AllocFactorMatrix,(J$4+1),FALSE)*$E3950</f>
        <v>-73.121370346814146</v>
      </c>
      <c r="K3944" s="54">
        <f ca="1">VLOOKUP(CONCATENATE($F3944," ",$G3944),AllocFactorMatrix,(K$4+1),FALSE)*$E3950</f>
        <v>-267.83938893722529</v>
      </c>
      <c r="L3944" s="54">
        <f ca="1">VLOOKUP(CONCATENATE($F3944," ",$G3944),AllocFactorMatrix,(L$4+1),FALSE)*$E3950</f>
        <v>-8.4306330273830241</v>
      </c>
      <c r="M3944" s="54">
        <f ca="1">VLOOKUP(CONCATENATE($F3944," ",$G3944),AllocFactorMatrix,(M$4+1),FALSE)*$E3950</f>
        <v>-0.79059778869530228</v>
      </c>
      <c r="N3944" s="54">
        <f t="shared" ca="1" si="2024"/>
        <v>-277.06061975330363</v>
      </c>
      <c r="O3944" s="54">
        <f ca="1">VLOOKUP(CONCATENATE($F3944," ",$G3944),AllocFactorMatrix,(O$4+1),FALSE)*$E3950</f>
        <v>-203.59960089199393</v>
      </c>
      <c r="P3944" s="54">
        <f ca="1">VLOOKUP(CONCATENATE($F3944," ",$G3944),AllocFactorMatrix,(P$4+1),FALSE)*$E3950</f>
        <v>-37.936537306396097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-0.77089322053160181</v>
      </c>
      <c r="S3944" s="54">
        <f t="shared" ref="S3944:S3950" ca="1" si="2047">SUBTOTAL(9,O3944:R3944)</f>
        <v>-259.4498462493392</v>
      </c>
      <c r="T3944" s="54">
        <f ca="1">VLOOKUP(CONCATENATE($F3944," ",$G3944),AllocFactorMatrix,(T$4+1),FALSE)*$E3950</f>
        <v>-7.1122555467083632</v>
      </c>
      <c r="U3944" s="54">
        <f ca="1">VLOOKUP(CONCATENATE($F3944," ",$G3944),AllocFactorMatrix,(U$4+1),FALSE)*$E3950</f>
        <v>-116.39085022267484</v>
      </c>
      <c r="V3944" s="54">
        <f ca="1">VLOOKUP(CONCATENATE($F3944," ",$G3944),AllocFactorMatrix,(V$4+1),FALSE)*$E3950</f>
        <v>-615.12891382863938</v>
      </c>
      <c r="W3944" s="54">
        <f ca="1">VLOOKUP(CONCATENATE($F3944," ",$G3944),AllocFactorMatrix,(W$4+1),FALSE)*$E3950</f>
        <v>-111.08208652848475</v>
      </c>
      <c r="X3944" s="54">
        <f t="shared" ref="X3944:X3950" ca="1" si="2048">SUBTOTAL(9,T3944:W3944)</f>
        <v>-849.71410612650732</v>
      </c>
      <c r="Y3944" s="54">
        <f ca="1">VLOOKUP(CONCATENATE($F3944," ",$G3944),AllocFactorMatrix,(Y$4+1),FALSE)*$E3950</f>
        <v>-62.525114361978829</v>
      </c>
      <c r="Z3944" s="54">
        <f ca="1">VLOOKUP(CONCATENATE($F3944," ",$G3944),AllocFactorMatrix,(Z$4+1),FALSE)*$E3950</f>
        <v>-1.0472717656110471</v>
      </c>
      <c r="AA3944" s="54">
        <f t="shared" ca="1" si="2025"/>
        <v>-63.57238612758988</v>
      </c>
      <c r="AB3944" s="54">
        <f ca="1">VLOOKUP(CONCATENATE($F3944," ",$G3944),AllocFactorMatrix,(AB$4+1),FALSE)*$E3950</f>
        <v>-0.81135619625133604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1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-659.65007274436618</v>
      </c>
      <c r="I3945" s="54">
        <f ca="1">VLOOKUP(CONCATENATE($F3945," ",$G3945),AllocFactorMatrix,(I$4+1),FALSE)*$E3950</f>
        <v>-321.16213714696431</v>
      </c>
      <c r="J3945" s="54">
        <f ca="1">VLOOKUP(CONCATENATE($F3945," ",$G3945),AllocFactorMatrix,(J$4+1),FALSE)*$E3950</f>
        <v>-15.499704868667623</v>
      </c>
      <c r="K3945" s="54">
        <f ca="1">VLOOKUP(CONCATENATE($F3945," ",$G3945),AllocFactorMatrix,(K$4+1),FALSE)*$E3950</f>
        <v>-56.38716844820361</v>
      </c>
      <c r="L3945" s="54">
        <f ca="1">VLOOKUP(CONCATENATE($F3945," ",$G3945),AllocFactorMatrix,(L$4+1),FALSE)*$E3950</f>
        <v>-1.7417465799181646</v>
      </c>
      <c r="M3945" s="54">
        <f ca="1">VLOOKUP(CONCATENATE($F3945," ",$G3945),AllocFactorMatrix,(M$4+1),FALSE)*$E3950</f>
        <v>-0.21692532500537423</v>
      </c>
      <c r="N3945" s="54">
        <f t="shared" ca="1" si="2024"/>
        <v>-58.345840353127151</v>
      </c>
      <c r="O3945" s="54">
        <f ca="1">VLOOKUP(CONCATENATE($F3945," ",$G3945),AllocFactorMatrix,(O$4+1),FALSE)*$E3950</f>
        <v>-42.601387083632289</v>
      </c>
      <c r="P3945" s="54">
        <f ca="1">VLOOKUP(CONCATENATE($F3945," ",$G3945),AllocFactorMatrix,(P$4+1),FALSE)*$E3950</f>
        <v>-7.9195481704682456</v>
      </c>
      <c r="Q3945" s="54">
        <f ca="1">VLOOKUP(CONCATENATE($F3945," ",$G3945),AllocFactorMatrix,(Q$4+1),FALSE)*$E3950</f>
        <v>-4.7122255258999868</v>
      </c>
      <c r="R3945" s="54">
        <f ca="1">VLOOKUP(CONCATENATE($F3945," ",$G3945),AllocFactorMatrix,(R$4+1),FALSE)*$E3950</f>
        <v>0</v>
      </c>
      <c r="S3945" s="54">
        <f t="shared" ca="1" si="2047"/>
        <v>-55.233160780000524</v>
      </c>
      <c r="T3945" s="54">
        <f ca="1">VLOOKUP(CONCATENATE($F3945," ",$G3945),AllocFactorMatrix,(T$4+1),FALSE)*$E3950</f>
        <v>-1.4875672881197015</v>
      </c>
      <c r="U3945" s="54">
        <f ca="1">VLOOKUP(CONCATENATE($F3945," ",$G3945),AllocFactorMatrix,(U$4+1),FALSE)*$E3950</f>
        <v>-24.352325825119976</v>
      </c>
      <c r="V3945" s="54">
        <f ca="1">VLOOKUP(CONCATENATE($F3945," ",$G3945),AllocFactorMatrix,(V$4+1),FALSE)*$E3950</f>
        <v>-169.65493693332525</v>
      </c>
      <c r="W3945" s="54">
        <f ca="1">VLOOKUP(CONCATENATE($F3945," ",$G3945),AllocFactorMatrix,(W$4+1),FALSE)*$E3950</f>
        <v>0</v>
      </c>
      <c r="X3945" s="54">
        <f t="shared" ca="1" si="2048"/>
        <v>-195.49483004656491</v>
      </c>
      <c r="Y3945" s="54">
        <f ca="1">VLOOKUP(CONCATENATE($F3945," ",$G3945),AllocFactorMatrix,(Y$4+1),FALSE)*$E3950</f>
        <v>-12.821769395808436</v>
      </c>
      <c r="Z3945" s="54">
        <f ca="1">VLOOKUP(CONCATENATE($F3945," ",$G3945),AllocFactorMatrix,(Z$4+1),FALSE)*$E3950</f>
        <v>-0.21373924417052537</v>
      </c>
      <c r="AA3945" s="54">
        <f t="shared" ca="1" si="2025"/>
        <v>-13.035508639978962</v>
      </c>
      <c r="AB3945" s="54">
        <f ca="1">VLOOKUP(CONCATENATE($F3945," ",$G3945),AllocFactorMatrix,(AB$4+1),FALSE)*$E3950</f>
        <v>-0.17121726703860882</v>
      </c>
      <c r="AC3945" s="54">
        <f ca="1">VLOOKUP(CONCATENATE($F3945," ",$G3945),AllocFactorMatrix,(AC$4+1),FALSE)*$E3950</f>
        <v>-0.58217531053083638</v>
      </c>
      <c r="AD3945" s="54">
        <f ca="1">VLOOKUP(CONCATENATE($F3945," ",$G3945),AllocFactorMatrix,(AD$4+1),FALSE)*$E3950</f>
        <v>-0.1254983314932224</v>
      </c>
    </row>
    <row r="3946" spans="1:30" s="51" customFormat="1" hidden="1" outlineLevel="1">
      <c r="A3946" s="56"/>
      <c r="B3946" s="111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-3026.6838801908248</v>
      </c>
      <c r="I3946" s="54">
        <f ca="1">VLOOKUP(CONCATENATE($F3946," ",$G3946),AllocFactorMatrix,(I$4+1),FALSE)*$E3950</f>
        <v>-2022.861926795206</v>
      </c>
      <c r="J3946" s="54">
        <f ca="1">VLOOKUP(CONCATENATE($F3946," ",$G3946),AllocFactorMatrix,(J$4+1),FALSE)*$E3950</f>
        <v>-95.352430473344469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-259.61237943916257</v>
      </c>
      <c r="P3946" s="54">
        <f ca="1">VLOOKUP(CONCATENATE($F3946," ",$G3946),AllocFactorMatrix,(P$4+1),FALSE)*$E3950</f>
        <v>-48.352823140903979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-307.96520258006655</v>
      </c>
      <c r="T3946" s="54">
        <f ca="1">VLOOKUP(CONCATENATE($F3946," ",$G3946),AllocFactorMatrix,(T$4+1),FALSE)*$E3950</f>
        <v>-9.2550213400582528</v>
      </c>
      <c r="U3946" s="54">
        <f ca="1">VLOOKUP(CONCATENATE($F3946," ",$G3946),AllocFactorMatrix,(U$4+1),FALSE)*$E3950</f>
        <v>-149.26255152617767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-158.51757286623592</v>
      </c>
      <c r="Y3946" s="54">
        <f ca="1">VLOOKUP(CONCATENATE($F3946," ",$G3946),AllocFactorMatrix,(Y$4+1),FALSE)*$E3950</f>
        <v>-78.285063047474893</v>
      </c>
      <c r="Z3946" s="54">
        <f ca="1">VLOOKUP(CONCATENATE($F3946," ",$G3946),AllocFactorMatrix,(Z$4+1),FALSE)*$E3950</f>
        <v>-1.306101299506234</v>
      </c>
      <c r="AA3946" s="54">
        <f t="shared" ca="1" si="2025"/>
        <v>-79.591164346981131</v>
      </c>
      <c r="AB3946" s="54">
        <f ca="1">VLOOKUP(CONCATENATE($F3946," ",$G3946),AllocFactorMatrix,(AB$4+1),FALSE)*$E3950</f>
        <v>-1.0581609000748269</v>
      </c>
      <c r="AC3946" s="54">
        <f ca="1">VLOOKUP(CONCATENATE($F3946," ",$G3946),AllocFactorMatrix,(AC$4+1),FALSE)*$E3950</f>
        <v>-3.6251122338136432</v>
      </c>
      <c r="AD3946" s="54">
        <f ca="1">VLOOKUP(CONCATENATE($F3946," ",$G3946),AllocFactorMatrix,(AD$4+1),FALSE)*$E3950</f>
        <v>-0.78145797080342372</v>
      </c>
    </row>
    <row r="3947" spans="1:30" s="51" customFormat="1" hidden="1" outlineLevel="1">
      <c r="A3947" s="56"/>
      <c r="B3947" s="111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-1557.4869944801339</v>
      </c>
      <c r="I3947" s="54">
        <f ca="1">VLOOKUP(CONCATENATE($F3947," ",$G3947),AllocFactorMatrix,(I$4+1),FALSE)*$E3950</f>
        <v>-1164.5352866268315</v>
      </c>
      <c r="J3947" s="54">
        <f ca="1">VLOOKUP(CONCATENATE($F3947," ",$G3947),AllocFactorMatrix,(J$4+1),FALSE)*$E3950</f>
        <v>-56.142617316586943</v>
      </c>
      <c r="K3947" s="54">
        <f ca="1">VLOOKUP(CONCATENATE($F3947," ",$G3947),AllocFactorMatrix,(K$4+1),FALSE)*$E3950</f>
        <v>-169.40567317408789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-169.40567317408789</v>
      </c>
      <c r="O3947" s="54">
        <f ca="1">VLOOKUP(CONCATENATE($F3947," ",$G3947),AllocFactorMatrix,(O$4+1),FALSE)*$E3950</f>
        <v>-107.94595431373358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-107.94595431373358</v>
      </c>
      <c r="T3947" s="54">
        <f ca="1">VLOOKUP(CONCATENATE($F3947," ",$G3947),AllocFactorMatrix,(T$4+1),FALSE)*$E3950</f>
        <v>-2.9186321484516853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-2.9186321484516853</v>
      </c>
      <c r="Y3947" s="54">
        <f ca="1">VLOOKUP(CONCATENATE($F3947," ",$G3947),AllocFactorMatrix,(Y$4+1),FALSE)*$E3950</f>
        <v>-39.815227599005333</v>
      </c>
      <c r="Z3947" s="54">
        <f ca="1">VLOOKUP(CONCATENATE($F3947," ",$G3947),AllocFactorMatrix,(Z$4+1),FALSE)*$E3950</f>
        <v>0</v>
      </c>
      <c r="AA3947" s="54">
        <f t="shared" ca="1" si="2025"/>
        <v>-39.815227599005333</v>
      </c>
      <c r="AB3947" s="54">
        <f ca="1">VLOOKUP(CONCATENATE($F3947," ",$G3947),AllocFactorMatrix,(AB$4+1),FALSE)*$E3950</f>
        <v>-0.41316389760296079</v>
      </c>
      <c r="AC3947" s="54">
        <f ca="1">VLOOKUP(CONCATENATE($F3947," ",$G3947),AllocFactorMatrix,(AC$4+1),FALSE)*$E3950</f>
        <v>-14.028503415534381</v>
      </c>
      <c r="AD3947" s="54">
        <f ca="1">VLOOKUP(CONCATENATE($F3947," ",$G3947),AllocFactorMatrix,(AD$4+1),FALSE)*$E3950</f>
        <v>-2.2819359882994297</v>
      </c>
    </row>
    <row r="3948" spans="1:30" s="51" customFormat="1" hidden="1" outlineLevel="1">
      <c r="A3948" s="56"/>
      <c r="B3948" s="111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-47.87229234432322</v>
      </c>
      <c r="I3948" s="54">
        <f ca="1">VLOOKUP(CONCATENATE($F3948," ",$G3948),AllocFactorMatrix,(I$4+1),FALSE)*$E3950</f>
        <v>-17.962980887782642</v>
      </c>
      <c r="J3948" s="54">
        <f ca="1">VLOOKUP(CONCATENATE($F3948," ",$G3948),AllocFactorMatrix,(J$4+1),FALSE)*$E3950</f>
        <v>-1.1641172346235549</v>
      </c>
      <c r="K3948" s="54">
        <f ca="1">VLOOKUP(CONCATENATE($F3948," ",$G3948),AllocFactorMatrix,(K$4+1),FALSE)*$E3950</f>
        <v>-3.9057395168135329</v>
      </c>
      <c r="L3948" s="54">
        <f ca="1">VLOOKUP(CONCATENATE($F3948," ",$G3948),AllocFactorMatrix,(L$4+1),FALSE)*$E3950</f>
        <v>-0.1241332687846689</v>
      </c>
      <c r="M3948" s="54">
        <f ca="1">VLOOKUP(CONCATENATE($F3948," ",$G3948),AllocFactorMatrix,(M$4+1),FALSE)*$E3950</f>
        <v>-1.1443636237970388E-2</v>
      </c>
      <c r="N3948" s="54">
        <f t="shared" ca="1" si="2024"/>
        <v>-4.0413164218361723</v>
      </c>
      <c r="O3948" s="54">
        <f ca="1">VLOOKUP(CONCATENATE($F3948," ",$G3948),AllocFactorMatrix,(O$4+1),FALSE)*$E3950</f>
        <v>-3.5609172152732493</v>
      </c>
      <c r="P3948" s="54">
        <f ca="1">VLOOKUP(CONCATENATE($F3948," ",$G3948),AllocFactorMatrix,(P$4+1),FALSE)*$E3950</f>
        <v>-0.6601255337325872</v>
      </c>
      <c r="Q3948" s="54">
        <f ca="1">VLOOKUP(CONCATENATE($F3948," ",$G3948),AllocFactorMatrix,(Q$4+1),FALSE)*$E3950</f>
        <v>-0.29994414600319547</v>
      </c>
      <c r="R3948" s="54">
        <f ca="1">VLOOKUP(CONCATENATE($F3948," ",$G3948),AllocFactorMatrix,(R$4+1),FALSE)*$E3950</f>
        <v>-1.3897653510435485E-2</v>
      </c>
      <c r="S3948" s="54">
        <f t="shared" ca="1" si="2047"/>
        <v>-4.5348845485194671</v>
      </c>
      <c r="T3948" s="54">
        <f ca="1">VLOOKUP(CONCATENATE($F3948," ",$G3948),AllocFactorMatrix,(T$4+1),FALSE)*$E3950</f>
        <v>-0.13646109561388925</v>
      </c>
      <c r="U3948" s="54">
        <f ca="1">VLOOKUP(CONCATENATE($F3948," ",$G3948),AllocFactorMatrix,(U$4+1),FALSE)*$E3950</f>
        <v>-2.3960524093946001</v>
      </c>
      <c r="V3948" s="54">
        <f ca="1">VLOOKUP(CONCATENATE($F3948," ",$G3948),AllocFactorMatrix,(V$4+1),FALSE)*$E3950</f>
        <v>-13.603790790223739</v>
      </c>
      <c r="W3948" s="54">
        <f ca="1">VLOOKUP(CONCATENATE($F3948," ",$G3948),AllocFactorMatrix,(W$4+1),FALSE)*$E3950</f>
        <v>-2.5809575050406406</v>
      </c>
      <c r="X3948" s="54">
        <f t="shared" ca="1" si="2048"/>
        <v>-18.717261800272869</v>
      </c>
      <c r="Y3948" s="54">
        <f ca="1">VLOOKUP(CONCATENATE($F3948," ",$G3948),AllocFactorMatrix,(Y$4+1),FALSE)*$E3950</f>
        <v>-0.964759812017289</v>
      </c>
      <c r="Z3948" s="54">
        <f ca="1">VLOOKUP(CONCATENATE($F3948," ",$G3948),AllocFactorMatrix,(Z$4+1),FALSE)*$E3950</f>
        <v>-1.5704751763465814E-2</v>
      </c>
      <c r="AA3948" s="54">
        <f t="shared" ca="1" si="2025"/>
        <v>-0.98046456378075486</v>
      </c>
      <c r="AB3948" s="54">
        <f ca="1">VLOOKUP(CONCATENATE($F3948," ",$G3948),AllocFactorMatrix,(AB$4+1),FALSE)*$E3950</f>
        <v>-1.7517387295863104E-2</v>
      </c>
      <c r="AC3948" s="54">
        <f ca="1">VLOOKUP(CONCATENATE($F3948," ",$G3948),AllocFactorMatrix,(AC$4+1),FALSE)*$E3950</f>
        <v>-0.37879004306801856</v>
      </c>
      <c r="AD3948" s="54">
        <f ca="1">VLOOKUP(CONCATENATE($F3948," ",$G3948),AllocFactorMatrix,(AD$4+1),FALSE)*$E3950</f>
        <v>-7.4959457143882455E-2</v>
      </c>
    </row>
    <row r="3949" spans="1:30" s="51" customFormat="1" hidden="1" outlineLevel="1">
      <c r="A3949" s="56"/>
      <c r="B3949" s="111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-749.7524056020377</v>
      </c>
      <c r="I3949" s="54">
        <f ca="1">VLOOKUP(CONCATENATE($F3949," ",$G3949),AllocFactorMatrix,(I$4+1),FALSE)*$E3950</f>
        <v>-350.61320628381765</v>
      </c>
      <c r="J3949" s="54">
        <f ca="1">VLOOKUP(CONCATENATE($F3949," ",$G3949),AllocFactorMatrix,(J$4+1),FALSE)*$E3950</f>
        <v>-91.854854931888781</v>
      </c>
      <c r="K3949" s="54">
        <f ca="1">VLOOKUP(CONCATENATE($F3949," ",$G3949),AllocFactorMatrix,(K$4+1),FALSE)*$E3950</f>
        <v>-26.074960459805386</v>
      </c>
      <c r="L3949" s="54">
        <f ca="1">VLOOKUP(CONCATENATE($F3949," ",$G3949),AllocFactorMatrix,(L$4+1),FALSE)*$E3950</f>
        <v>-8.4168530600930609</v>
      </c>
      <c r="M3949" s="54">
        <f ca="1">VLOOKUP(CONCATENATE($F3949," ",$G3949),AllocFactorMatrix,(M$4+1),FALSE)*$E3950</f>
        <v>-1.3662247558226617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-7.3996939642336645</v>
      </c>
      <c r="P3949" s="54">
        <f ca="1">VLOOKUP(CONCATENATE($F3949," ",$G3949),AllocFactorMatrix,(P$4+1),FALSE)*$E3950</f>
        <v>-2.1911413011537837</v>
      </c>
      <c r="Q3949" s="54">
        <f ca="1">VLOOKUP(CONCATENATE($F3949," ",$G3949),AllocFactorMatrix,(Q$4+1),FALSE)*$E3950</f>
        <v>-4.7596781070526761</v>
      </c>
      <c r="R3949" s="54">
        <f ca="1">VLOOKUP(CONCATENATE($F3949," ",$G3949),AllocFactorMatrix,(R$4+1),FALSE)*$E3950</f>
        <v>-0.83638940581578136</v>
      </c>
      <c r="S3949" s="54">
        <f t="shared" ca="1" si="2047"/>
        <v>-15.186902778255904</v>
      </c>
      <c r="T3949" s="54">
        <f ca="1">VLOOKUP(CONCATENATE($F3949," ",$G3949),AllocFactorMatrix,(T$4+1),FALSE)*$E3950</f>
        <v>-5.0929572842478808E-2</v>
      </c>
      <c r="U3949" s="54">
        <f ca="1">VLOOKUP(CONCATENATE($F3949," ",$G3949),AllocFactorMatrix,(U$4+1),FALSE)*$E3950</f>
        <v>-1.2999582607092379</v>
      </c>
      <c r="V3949" s="54">
        <f ca="1">VLOOKUP(CONCATENATE($F3949," ",$G3949),AllocFactorMatrix,(V$4+1),FALSE)*$E3950</f>
        <v>-6.9996139366434234</v>
      </c>
      <c r="W3949" s="54">
        <f ca="1">VLOOKUP(CONCATENATE($F3949," ",$G3949),AllocFactorMatrix,(W$4+1),FALSE)*$E3950</f>
        <v>-1.2545979725144871</v>
      </c>
      <c r="X3949" s="54">
        <f t="shared" ca="1" si="2048"/>
        <v>-9.6050997427096281</v>
      </c>
      <c r="Y3949" s="54">
        <f ca="1">VLOOKUP(CONCATENATE($F3949," ",$G3949),AllocFactorMatrix,(Y$4+1),FALSE)*$E3950</f>
        <v>-2.0484228618359435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-2.0855564375079227</v>
      </c>
      <c r="AB3949" s="54">
        <f ca="1">VLOOKUP(CONCATENATE($F3949," ",$G3949),AllocFactorMatrix,(AB$4+1),FALSE)*$E3950</f>
        <v>-3.845222209225873E-2</v>
      </c>
      <c r="AC3949" s="54">
        <f ca="1">VLOOKUP(CONCATENATE($F3949," ",$G3949),AllocFactorMatrix,(AC$4+1),FALSE)*$E3950</f>
        <v>-217.83646862578146</v>
      </c>
      <c r="AD3949" s="54">
        <f ca="1">VLOOKUP(CONCATENATE($F3949," ",$G3949),AllocFactorMatrix,(AD$4+1),FALSE)*$E3950</f>
        <v>-26.673826304263031</v>
      </c>
    </row>
    <row r="3950" spans="1:30" s="51" customFormat="1" collapsed="1">
      <c r="A3950" s="56"/>
      <c r="B3950" s="111"/>
      <c r="C3950" s="55"/>
      <c r="D3950" s="108" t="s">
        <v>467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-14709.999999999998</v>
      </c>
      <c r="I3950" s="54">
        <f ca="1">VLOOKUP(CONCATENATE($F3950," ",$G3950),AllocFactorMatrix,(I$4+1),FALSE)*$E3950</f>
        <v>-8147.1179646865294</v>
      </c>
      <c r="J3950" s="54">
        <f ca="1">VLOOKUP(CONCATENATE($F3950," ",$G3950),AllocFactorMatrix,(J$4+1),FALSE)*$E3950</f>
        <v>-471.09421379264921</v>
      </c>
      <c r="K3950" s="54">
        <f ca="1">VLOOKUP(CONCATENATE($F3950," ",$G3950),AllocFactorMatrix,(K$4+1),FALSE)*$E3950</f>
        <v>-1375.1798026463116</v>
      </c>
      <c r="L3950" s="54">
        <f ca="1">VLOOKUP(CONCATENATE($F3950," ",$G3950),AllocFactorMatrix,(L$4+1),FALSE)*$E3950</f>
        <v>-45.319884806986046</v>
      </c>
      <c r="M3950" s="54">
        <f ca="1">VLOOKUP(CONCATENATE($F3950," ",$G3950),AllocFactorMatrix,(M$4+1),FALSE)*$E3950</f>
        <v>-3.8768234814009608</v>
      </c>
      <c r="N3950" s="54">
        <f t="shared" ca="1" si="2024"/>
        <v>-1424.3765109346987</v>
      </c>
      <c r="O3950" s="54">
        <f ca="1">VLOOKUP(CONCATENATE($F3950," ",$G3950),AllocFactorMatrix,(O$4+1),FALSE)*$E3950</f>
        <v>-1008.8541655867581</v>
      </c>
      <c r="P3950" s="54">
        <f ca="1">VLOOKUP(CONCATENATE($F3950," ",$G3950),AllocFactorMatrix,(P$4+1),FALSE)*$E3950</f>
        <v>-168.63557434752289</v>
      </c>
      <c r="Q3950" s="54">
        <f ca="1">VLOOKUP(CONCATENATE($F3950," ",$G3950),AllocFactorMatrix,(Q$4+1),FALSE)*$E3950</f>
        <v>-59.25825263600256</v>
      </c>
      <c r="R3950" s="54">
        <f ca="1">VLOOKUP(CONCATENATE($F3950," ",$G3950),AllocFactorMatrix,(R$4+1),FALSE)*$E3950</f>
        <v>-3.0756353694001151</v>
      </c>
      <c r="S3950" s="54">
        <f t="shared" ca="1" si="2047"/>
        <v>-1239.8236279396835</v>
      </c>
      <c r="T3950" s="54">
        <f ca="1">VLOOKUP(CONCATENATE($F3950," ",$G3950),AllocFactorMatrix,(T$4+1),FALSE)*$E3950</f>
        <v>-34.379659637164835</v>
      </c>
      <c r="U3950" s="54">
        <f ca="1">VLOOKUP(CONCATENATE($F3950," ",$G3950),AllocFactorMatrix,(U$4+1),FALSE)*$E3950</f>
        <v>-513.29799356694298</v>
      </c>
      <c r="V3950" s="54">
        <f ca="1">VLOOKUP(CONCATENATE($F3950," ",$G3950),AllocFactorMatrix,(V$4+1),FALSE)*$E3950</f>
        <v>-1965.9596351832945</v>
      </c>
      <c r="W3950" s="54">
        <f ca="1">VLOOKUP(CONCATENATE($F3950," ",$G3950),AllocFactorMatrix,(W$4+1),FALSE)*$E3950</f>
        <v>-324.49777814593125</v>
      </c>
      <c r="X3950" s="54">
        <f t="shared" ca="1" si="2048"/>
        <v>-2838.1350665333334</v>
      </c>
      <c r="Y3950" s="54">
        <f ca="1">VLOOKUP(CONCATENATE($F3950," ",$G3950),AllocFactorMatrix,(Y$4+1),FALSE)*$E3950</f>
        <v>-314.42737038935826</v>
      </c>
      <c r="Z3950" s="54">
        <f ca="1">VLOOKUP(CONCATENATE($F3950," ",$G3950),AllocFactorMatrix,(Z$4+1),FALSE)*$E3950</f>
        <v>-4.5958530173104641</v>
      </c>
      <c r="AA3950" s="54">
        <f t="shared" ca="1" si="2025"/>
        <v>-319.02322340666871</v>
      </c>
      <c r="AB3950" s="54">
        <f ca="1">VLOOKUP(CONCATENATE($F3950," ",$G3950),AllocFactorMatrix,(AB$4+1),FALSE)*$E3950</f>
        <v>-4.0406650257072254</v>
      </c>
      <c r="AC3950" s="54">
        <f ca="1">VLOOKUP(CONCATENATE($F3950," ",$G3950),AllocFactorMatrix,(AC$4+1),FALSE)*$E3950</f>
        <v>-236.45104962872836</v>
      </c>
      <c r="AD3950" s="54">
        <f ca="1">VLOOKUP(CONCATENATE($F3950," ",$G3950),AllocFactorMatrix,(AD$4+1),FALSE)*$E3950</f>
        <v>-29.937678052002994</v>
      </c>
    </row>
    <row r="3951" spans="1:30" s="51" customFormat="1" hidden="1" outlineLevel="1">
      <c r="A3951" s="56"/>
      <c r="B3951" s="111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-19376.797847566384</v>
      </c>
      <c r="I3951" s="54">
        <f ca="1">VLOOKUP(CONCATENATE($F3951," ",$G3951),AllocFactorMatrix,(I$4+1),FALSE)*$E3958</f>
        <v>-9544.6810292330792</v>
      </c>
      <c r="J3951" s="54">
        <f ca="1">VLOOKUP(CONCATENATE($F3951," ",$G3951),AllocFactorMatrix,(J$4+1),FALSE)*$E3958</f>
        <v>-471.82768855812287</v>
      </c>
      <c r="K3951" s="54">
        <f ca="1">VLOOKUP(CONCATENATE($F3951," ",$G3951),AllocFactorMatrix,(K$4+1),FALSE)*$E3958</f>
        <v>-1728.2777823730596</v>
      </c>
      <c r="L3951" s="54">
        <f ca="1">VLOOKUP(CONCATENATE($F3951," ",$G3951),AllocFactorMatrix,(L$4+1),FALSE)*$E3958</f>
        <v>-54.400048515573438</v>
      </c>
      <c r="M3951" s="54">
        <f ca="1">VLOOKUP(CONCATENATE($F3951," ",$G3951),AllocFactorMatrix,(M$4+1),FALSE)*$E3958</f>
        <v>-5.1014624787529064</v>
      </c>
      <c r="N3951" s="54">
        <f t="shared" ca="1" si="2024"/>
        <v>-1787.7792933673859</v>
      </c>
      <c r="O3951" s="54">
        <f ca="1">VLOOKUP(CONCATENATE($F3951," ",$G3951),AllocFactorMatrix,(O$4+1),FALSE)*$E3958</f>
        <v>-1313.7599668140151</v>
      </c>
      <c r="P3951" s="54">
        <f ca="1">VLOOKUP(CONCATENATE($F3951," ",$G3951),AllocFactorMatrix,(P$4+1),FALSE)*$E3958</f>
        <v>-244.79175683221789</v>
      </c>
      <c r="Q3951" s="54">
        <f ca="1">VLOOKUP(CONCATENATE($F3951," ",$G3951),AllocFactorMatrix,(Q$4+1),FALSE)*$E3958</f>
        <v>-110.61683688984951</v>
      </c>
      <c r="R3951" s="54">
        <f ca="1">VLOOKUP(CONCATENATE($F3951," ",$G3951),AllocFactorMatrix,(R$4+1),FALSE)*$E3958</f>
        <v>-4.9743155064434657</v>
      </c>
      <c r="S3951" s="54">
        <f ca="1">SUBTOTAL(9,O3951:R3951)</f>
        <v>-1674.142876042526</v>
      </c>
      <c r="T3951" s="54">
        <f ca="1">VLOOKUP(CONCATENATE($F3951," ",$G3951),AllocFactorMatrix,(T$4+1),FALSE)*$E3958</f>
        <v>-45.893000625149057</v>
      </c>
      <c r="U3951" s="54">
        <f ca="1">VLOOKUP(CONCATENATE($F3951," ",$G3951),AllocFactorMatrix,(U$4+1),FALSE)*$E3958</f>
        <v>-751.03113589653958</v>
      </c>
      <c r="V3951" s="54">
        <f ca="1">VLOOKUP(CONCATENATE($F3951," ",$G3951),AllocFactorMatrix,(V$4+1),FALSE)*$E3958</f>
        <v>-3969.2206560196278</v>
      </c>
      <c r="W3951" s="54">
        <f ca="1">VLOOKUP(CONCATENATE($F3951," ",$G3951),AllocFactorMatrix,(W$4+1),FALSE)*$E3958</f>
        <v>-716.77546356640357</v>
      </c>
      <c r="X3951" s="54">
        <f ca="1">SUBTOTAL(9,T3951:W3951)</f>
        <v>-5482.92025610772</v>
      </c>
      <c r="Y3951" s="54">
        <f ca="1">VLOOKUP(CONCATENATE($F3951," ",$G3951),AllocFactorMatrix,(Y$4+1),FALSE)*$E3958</f>
        <v>-403.45360113358595</v>
      </c>
      <c r="Z3951" s="54">
        <f ca="1">VLOOKUP(CONCATENATE($F3951," ",$G3951),AllocFactorMatrix,(Z$4+1),FALSE)*$E3958</f>
        <v>-6.7576936006092483</v>
      </c>
      <c r="AA3951" s="54">
        <f t="shared" ca="1" si="2025"/>
        <v>-410.21129473419518</v>
      </c>
      <c r="AB3951" s="54">
        <f ca="1">VLOOKUP(CONCATENATE($F3951," ",$G3951),AllocFactorMatrix,(AB$4+1),FALSE)*$E3958</f>
        <v>-5.2354095233563687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1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-10270.129482651082</v>
      </c>
      <c r="I3952" s="54">
        <f ca="1">VLOOKUP(CONCATENATE($F3952," ",$G3952),AllocFactorMatrix,(I$4+1),FALSE)*$E3958</f>
        <v>-5058.8910929438489</v>
      </c>
      <c r="J3952" s="54">
        <f ca="1">VLOOKUP(CONCATENATE($F3952," ",$G3952),AllocFactorMatrix,(J$4+1),FALSE)*$E3958</f>
        <v>-250.0790632751783</v>
      </c>
      <c r="K3952" s="54">
        <f ca="1">VLOOKUP(CONCATENATE($F3952," ",$G3952),AllocFactorMatrix,(K$4+1),FALSE)*$E3958</f>
        <v>-916.02527654948108</v>
      </c>
      <c r="L3952" s="54">
        <f ca="1">VLOOKUP(CONCATENATE($F3952," ",$G3952),AllocFactorMatrix,(L$4+1),FALSE)*$E3958</f>
        <v>-28.833223451707173</v>
      </c>
      <c r="M3952" s="54">
        <f ca="1">VLOOKUP(CONCATENATE($F3952," ",$G3952),AllocFactorMatrix,(M$4+1),FALSE)*$E3958</f>
        <v>-2.7038874338186241</v>
      </c>
      <c r="N3952" s="54">
        <f t="shared" ca="1" si="2024"/>
        <v>-947.56238743500694</v>
      </c>
      <c r="O3952" s="54">
        <f ca="1">VLOOKUP(CONCATENATE($F3952," ",$G3952),AllocFactorMatrix,(O$4+1),FALSE)*$E3958</f>
        <v>-696.32170776854673</v>
      </c>
      <c r="P3952" s="54">
        <f ca="1">VLOOKUP(CONCATENATE($F3952," ",$G3952),AllocFactorMatrix,(P$4+1),FALSE)*$E3958</f>
        <v>-129.74502075781652</v>
      </c>
      <c r="Q3952" s="54">
        <f ca="1">VLOOKUP(CONCATENATE($F3952," ",$G3952),AllocFactorMatrix,(Q$4+1),FALSE)*$E3958</f>
        <v>-58.62935902810851</v>
      </c>
      <c r="R3952" s="54">
        <f ca="1">VLOOKUP(CONCATENATE($F3952," ",$G3952),AllocFactorMatrix,(R$4+1),FALSE)*$E3958</f>
        <v>-2.6364967390703167</v>
      </c>
      <c r="S3952" s="54">
        <f t="shared" ref="S3952:S3958" ca="1" si="2049">SUBTOTAL(9,O3952:R3952)</f>
        <v>-887.33258429354214</v>
      </c>
      <c r="T3952" s="54">
        <f ca="1">VLOOKUP(CONCATENATE($F3952," ",$G3952),AllocFactorMatrix,(T$4+1),FALSE)*$E3958</f>
        <v>-24.324300768140791</v>
      </c>
      <c r="U3952" s="54">
        <f ca="1">VLOOKUP(CONCATENATE($F3952," ",$G3952),AllocFactorMatrix,(U$4+1),FALSE)*$E3958</f>
        <v>-398.06303765143093</v>
      </c>
      <c r="V3952" s="54">
        <f ca="1">VLOOKUP(CONCATENATE($F3952," ",$G3952),AllocFactorMatrix,(V$4+1),FALSE)*$E3958</f>
        <v>-2103.7743389398379</v>
      </c>
      <c r="W3952" s="54">
        <f ca="1">VLOOKUP(CONCATENATE($F3952," ",$G3952),AllocFactorMatrix,(W$4+1),FALSE)*$E3958</f>
        <v>-379.9067771013963</v>
      </c>
      <c r="X3952" s="54">
        <f t="shared" ref="X3952:X3958" ca="1" si="2050">SUBTOTAL(9,T3952:W3952)</f>
        <v>-2906.0684544608057</v>
      </c>
      <c r="Y3952" s="54">
        <f ca="1">VLOOKUP(CONCATENATE($F3952," ",$G3952),AllocFactorMatrix,(Y$4+1),FALSE)*$E3958</f>
        <v>-213.83929153207293</v>
      </c>
      <c r="Z3952" s="54">
        <f ca="1">VLOOKUP(CONCATENATE($F3952," ",$G3952),AllocFactorMatrix,(Z$4+1),FALSE)*$E3958</f>
        <v>-3.5817263940262523</v>
      </c>
      <c r="AA3952" s="54">
        <f t="shared" ca="1" si="2025"/>
        <v>-217.42101792609918</v>
      </c>
      <c r="AB3952" s="54">
        <f ca="1">VLOOKUP(CONCATENATE($F3952," ",$G3952),AllocFactorMatrix,(AB$4+1),FALSE)*$E3958</f>
        <v>-2.7748823166015271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1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-2256.0391237047124</v>
      </c>
      <c r="I3953" s="54">
        <f ca="1">VLOOKUP(CONCATENATE($F3953," ",$G3953),AllocFactorMatrix,(I$4+1),FALSE)*$E3958</f>
        <v>-1098.3919753723064</v>
      </c>
      <c r="J3953" s="54">
        <f ca="1">VLOOKUP(CONCATENATE($F3953," ",$G3953),AllocFactorMatrix,(J$4+1),FALSE)*$E3958</f>
        <v>-53.009833598762704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-5.9568680278112129</v>
      </c>
      <c r="M3953" s="54">
        <f ca="1">VLOOKUP(CONCATENATE($F3953," ",$G3953),AllocFactorMatrix,(M$4+1),FALSE)*$E3958</f>
        <v>-0.74189640895277853</v>
      </c>
      <c r="N3953" s="54">
        <f t="shared" ca="1" si="2024"/>
        <v>-199.545947132935</v>
      </c>
      <c r="O3953" s="54">
        <f ca="1">VLOOKUP(CONCATENATE($F3953," ",$G3953),AllocFactorMatrix,(O$4+1),FALSE)*$E3958</f>
        <v>-145.69906069275709</v>
      </c>
      <c r="P3953" s="54">
        <f ca="1">VLOOKUP(CONCATENATE($F3953," ",$G3953),AllocFactorMatrix,(P$4+1),FALSE)*$E3958</f>
        <v>-27.085285445825082</v>
      </c>
      <c r="Q3953" s="54">
        <f ca="1">VLOOKUP(CONCATENATE($F3953," ",$G3953),AllocFactorMatrix,(Q$4+1),FALSE)*$E3958</f>
        <v>-16.116067571890035</v>
      </c>
      <c r="R3953" s="54">
        <f ca="1">VLOOKUP(CONCATENATE($F3953," ",$G3953),AllocFactorMatrix,(R$4+1),FALSE)*$E3958</f>
        <v>0</v>
      </c>
      <c r="S3953" s="54">
        <f t="shared" ca="1" si="2049"/>
        <v>-188.90041371047221</v>
      </c>
      <c r="T3953" s="54">
        <f ca="1">VLOOKUP(CONCATENATE($F3953," ",$G3953),AllocFactorMatrix,(T$4+1),FALSE)*$E3958</f>
        <v>-5.0875610263775712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-580.22911095708082</v>
      </c>
      <c r="W3953" s="54">
        <f ca="1">VLOOKUP(CONCATENATE($F3953," ",$G3953),AllocFactorMatrix,(W$4+1),FALSE)*$E3958</f>
        <v>0</v>
      </c>
      <c r="X3953" s="54">
        <f t="shared" ca="1" si="2050"/>
        <v>-668.60295070106281</v>
      </c>
      <c r="Y3953" s="54">
        <f ca="1">VLOOKUP(CONCATENATE($F3953," ",$G3953),AllocFactorMatrix,(Y$4+1),FALSE)*$E3958</f>
        <v>-43.851148642673465</v>
      </c>
      <c r="Z3953" s="54">
        <f ca="1">VLOOKUP(CONCATENATE($F3953," ",$G3953),AllocFactorMatrix,(Z$4+1),FALSE)*$E3958</f>
        <v>-0.7309998392233148</v>
      </c>
      <c r="AA3953" s="54">
        <f t="shared" ca="1" si="2025"/>
        <v>-44.58214848189678</v>
      </c>
      <c r="AB3953" s="54">
        <f ca="1">VLOOKUP(CONCATENATE($F3953," ",$G3953),AllocFactorMatrix,(AB$4+1),FALSE)*$E3958</f>
        <v>-0.58557236488411768</v>
      </c>
      <c r="AC3953" s="54">
        <f ca="1">VLOOKUP(CONCATENATE($F3953," ",$G3953),AllocFactorMatrix,(AC$4+1),FALSE)*$E3958</f>
        <v>-1.9910712234871413</v>
      </c>
      <c r="AD3953" s="54">
        <f ca="1">VLOOKUP(CONCATENATE($F3953," ",$G3953),AllocFactorMatrix,(AD$4+1),FALSE)*$E3958</f>
        <v>-0.42921111890499836</v>
      </c>
    </row>
    <row r="3954" spans="1:30" s="51" customFormat="1" hidden="1" outlineLevel="1">
      <c r="A3954" s="56"/>
      <c r="B3954" s="111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-10351.42347576616</v>
      </c>
      <c r="I3954" s="54">
        <f ca="1">VLOOKUP(CONCATENATE($F3954," ",$G3954),AllocFactorMatrix,(I$4+1),FALSE)*$E3958</f>
        <v>-6918.297802524814</v>
      </c>
      <c r="J3954" s="54">
        <f ca="1">VLOOKUP(CONCATENATE($F3954," ",$G3954),AllocFactorMatrix,(J$4+1),FALSE)*$E3958</f>
        <v>-326.11049793905414</v>
      </c>
      <c r="K3954" s="54">
        <f ca="1">VLOOKUP(CONCATENATE($F3954," ",$G3954),AllocFactorMatrix,(K$4+1),FALSE)*$E3958</f>
        <v>-1184.1272325141483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-1220.7229255262048</v>
      </c>
      <c r="O3954" s="54">
        <f ca="1">VLOOKUP(CONCATENATE($F3954," ",$G3954),AllocFactorMatrix,(O$4+1),FALSE)*$E3958</f>
        <v>-887.88845664206849</v>
      </c>
      <c r="P3954" s="54">
        <f ca="1">VLOOKUP(CONCATENATE($F3954," ",$G3954),AllocFactorMatrix,(P$4+1),FALSE)*$E3958</f>
        <v>-165.36928479916645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-1053.2577414412349</v>
      </c>
      <c r="T3954" s="54">
        <f ca="1">VLOOKUP(CONCATENATE($F3954," ",$G3954),AllocFactorMatrix,(T$4+1),FALSE)*$E3958</f>
        <v>-31.652676315227101</v>
      </c>
      <c r="U3954" s="54">
        <f ca="1">VLOOKUP(CONCATENATE($F3954," ",$G3954),AllocFactorMatrix,(U$4+1),FALSE)*$E3958</f>
        <v>-510.48604382939993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-542.13872014462709</v>
      </c>
      <c r="Y3954" s="54">
        <f ca="1">VLOOKUP(CONCATENATE($F3954," ",$G3954),AllocFactorMatrix,(Y$4+1),FALSE)*$E3958</f>
        <v>-267.73917313768959</v>
      </c>
      <c r="Z3954" s="54">
        <f ca="1">VLOOKUP(CONCATENATE($F3954," ",$G3954),AllocFactorMatrix,(Z$4+1),FALSE)*$E3958</f>
        <v>-4.4669374763330474</v>
      </c>
      <c r="AA3954" s="54">
        <f t="shared" ca="1" si="2025"/>
        <v>-272.20611061402263</v>
      </c>
      <c r="AB3954" s="54">
        <f ca="1">VLOOKUP(CONCATENATE($F3954," ",$G3954),AllocFactorMatrix,(AB$4+1),FALSE)*$E3958</f>
        <v>-3.618967826095477</v>
      </c>
      <c r="AC3954" s="54">
        <f ca="1">VLOOKUP(CONCATENATE($F3954," ",$G3954),AllocFactorMatrix,(AC$4+1),FALSE)*$E3958</f>
        <v>-12.398080990545926</v>
      </c>
      <c r="AD3954" s="54">
        <f ca="1">VLOOKUP(CONCATENATE($F3954," ",$G3954),AllocFactorMatrix,(AD$4+1),FALSE)*$E3958</f>
        <v>-2.6726287595614853</v>
      </c>
    </row>
    <row r="3955" spans="1:30" s="51" customFormat="1" hidden="1" outlineLevel="1">
      <c r="A3955" s="56"/>
      <c r="B3955" s="111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-5326.6902246975569</v>
      </c>
      <c r="I3955" s="54">
        <f ca="1">VLOOKUP(CONCATENATE($F3955," ",$G3955),AllocFactorMatrix,(I$4+1),FALSE)*$E3958</f>
        <v>-3982.7740132501199</v>
      </c>
      <c r="J3955" s="54">
        <f ca="1">VLOOKUP(CONCATENATE($F3955," ",$G3955),AllocFactorMatrix,(J$4+1),FALSE)*$E3958</f>
        <v>-192.01080452618439</v>
      </c>
      <c r="K3955" s="54">
        <f ca="1">VLOOKUP(CONCATENATE($F3955," ",$G3955),AllocFactorMatrix,(K$4+1),FALSE)*$E3958</f>
        <v>-579.3766153443363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-579.3766153443363</v>
      </c>
      <c r="O3955" s="54">
        <f ca="1">VLOOKUP(CONCATENATE($F3955," ",$G3955),AllocFactorMatrix,(O$4+1),FALSE)*$E3958</f>
        <v>-369.18103436911099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-369.18103436911099</v>
      </c>
      <c r="T3955" s="54">
        <f ca="1">VLOOKUP(CONCATENATE($F3955," ",$G3955),AllocFactorMatrix,(T$4+1),FALSE)*$E3958</f>
        <v>-9.9818806768494781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-9.9818806768494781</v>
      </c>
      <c r="Y3955" s="54">
        <f ca="1">VLOOKUP(CONCATENATE($F3955," ",$G3955),AllocFactorMatrix,(Y$4+1),FALSE)*$E3958</f>
        <v>-136.17024373068384</v>
      </c>
      <c r="Z3955" s="54">
        <f ca="1">VLOOKUP(CONCATENATE($F3955," ",$G3955),AllocFactorMatrix,(Z$4+1),FALSE)*$E3958</f>
        <v>0</v>
      </c>
      <c r="AA3955" s="54">
        <f t="shared" ca="1" si="2025"/>
        <v>-136.17024373068384</v>
      </c>
      <c r="AB3955" s="54">
        <f ca="1">VLOOKUP(CONCATENATE($F3955," ",$G3955),AllocFactorMatrix,(AB$4+1),FALSE)*$E3958</f>
        <v>-1.4130429996266045</v>
      </c>
      <c r="AC3955" s="54">
        <f ca="1">VLOOKUP(CONCATENATE($F3955," ",$G3955),AllocFactorMatrix,(AC$4+1),FALSE)*$E3958</f>
        <v>-47.97824461809104</v>
      </c>
      <c r="AD3955" s="54">
        <f ca="1">VLOOKUP(CONCATENATE($F3955," ",$G3955),AllocFactorMatrix,(AD$4+1),FALSE)*$E3958</f>
        <v>-7.8043451825530941</v>
      </c>
    </row>
    <row r="3956" spans="1:30" s="51" customFormat="1" hidden="1" outlineLevel="1">
      <c r="A3956" s="56"/>
      <c r="B3956" s="111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-163.72584334130232</v>
      </c>
      <c r="I3956" s="54">
        <f ca="1">VLOOKUP(CONCATENATE($F3956," ",$G3956),AllocFactorMatrix,(I$4+1),FALSE)*$E3958</f>
        <v>-61.434371548841398</v>
      </c>
      <c r="J3956" s="54">
        <f ca="1">VLOOKUP(CONCATENATE($F3956," ",$G3956),AllocFactorMatrix,(J$4+1),FALSE)*$E3958</f>
        <v>-3.9813442526632512</v>
      </c>
      <c r="K3956" s="54">
        <f ca="1">VLOOKUP(CONCATENATE($F3956," ",$G3956),AllocFactorMatrix,(K$4+1),FALSE)*$E3958</f>
        <v>-13.357841560256427</v>
      </c>
      <c r="L3956" s="54">
        <f ca="1">VLOOKUP(CONCATENATE($F3956," ",$G3956),AllocFactorMatrix,(L$4+1),FALSE)*$E3958</f>
        <v>-0.42454253020312088</v>
      </c>
      <c r="M3956" s="54">
        <f ca="1">VLOOKUP(CONCATENATE($F3956," ",$G3956),AllocFactorMatrix,(M$4+1),FALSE)*$E3958</f>
        <v>-3.9137858293409399E-2</v>
      </c>
      <c r="N3956" s="54">
        <f t="shared" ca="1" si="2024"/>
        <v>-13.821521948752958</v>
      </c>
      <c r="O3956" s="54">
        <f ca="1">VLOOKUP(CONCATENATE($F3956," ",$G3956),AllocFactorMatrix,(O$4+1),FALSE)*$E3958</f>
        <v>-12.178530535906315</v>
      </c>
      <c r="P3956" s="54">
        <f ca="1">VLOOKUP(CONCATENATE($F3956," ",$G3956),AllocFactorMatrix,(P$4+1),FALSE)*$E3958</f>
        <v>-2.2576652261422656</v>
      </c>
      <c r="Q3956" s="54">
        <f ca="1">VLOOKUP(CONCATENATE($F3956," ",$G3956),AllocFactorMatrix,(Q$4+1),FALSE)*$E3958</f>
        <v>-1.0258252917250006</v>
      </c>
      <c r="R3956" s="54">
        <f ca="1">VLOOKUP(CONCATENATE($F3956," ",$G3956),AllocFactorMatrix,(R$4+1),FALSE)*$E3958</f>
        <v>-4.7530730826410524E-2</v>
      </c>
      <c r="S3956" s="54">
        <f t="shared" ca="1" si="2049"/>
        <v>-15.509551784599992</v>
      </c>
      <c r="T3956" s="54">
        <f ca="1">VLOOKUP(CONCATENATE($F3956," ",$G3956),AllocFactorMatrix,(T$4+1),FALSE)*$E3958</f>
        <v>-0.46670436840510909</v>
      </c>
      <c r="U3956" s="54">
        <f ca="1">VLOOKUP(CONCATENATE($F3956," ",$G3956),AllocFactorMatrix,(U$4+1),FALSE)*$E3958</f>
        <v>-8.1946295488941505</v>
      </c>
      <c r="V3956" s="54">
        <f ca="1">VLOOKUP(CONCATENATE($F3956," ",$G3956),AllocFactorMatrix,(V$4+1),FALSE)*$E3958</f>
        <v>-46.525704341629243</v>
      </c>
      <c r="W3956" s="54">
        <f ca="1">VLOOKUP(CONCATENATE($F3956," ",$G3956),AllocFactorMatrix,(W$4+1),FALSE)*$E3958</f>
        <v>-8.8270150320251251</v>
      </c>
      <c r="X3956" s="54">
        <f t="shared" ca="1" si="2050"/>
        <v>-64.014053290953626</v>
      </c>
      <c r="Y3956" s="54">
        <f ca="1">VLOOKUP(CONCATENATE($F3956," ",$G3956),AllocFactorMatrix,(Y$4+1),FALSE)*$E3958</f>
        <v>-3.2995310253417944</v>
      </c>
      <c r="Z3956" s="54">
        <f ca="1">VLOOKUP(CONCATENATE($F3956," ",$G3956),AllocFactorMatrix,(Z$4+1),FALSE)*$E3958</f>
        <v>-5.3711105130401192E-2</v>
      </c>
      <c r="AA3956" s="54">
        <f t="shared" ca="1" si="2025"/>
        <v>-3.3532421304721955</v>
      </c>
      <c r="AB3956" s="54">
        <f ca="1">VLOOKUP(CONCATENATE($F3956," ",$G3956),AllocFactorMatrix,(AB$4+1),FALSE)*$E3958</f>
        <v>-5.9910417230970556E-2</v>
      </c>
      <c r="AC3956" s="54">
        <f ca="1">VLOOKUP(CONCATENATE($F3956," ",$G3956),AllocFactorMatrix,(AC$4+1),FALSE)*$E3958</f>
        <v>-1.2954825477028515</v>
      </c>
      <c r="AD3956" s="54">
        <f ca="1">VLOOKUP(CONCATENATE($F3956," ",$G3956),AllocFactorMatrix,(AD$4+1),FALSE)*$E3958</f>
        <v>-0.25636542008508378</v>
      </c>
    </row>
    <row r="3957" spans="1:30" s="51" customFormat="1" hidden="1" outlineLevel="1">
      <c r="A3957" s="56"/>
      <c r="B3957" s="111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-2564.1940022728018</v>
      </c>
      <c r="I3957" s="54">
        <f ca="1">VLOOKUP(CONCATENATE($F3957," ",$G3957),AllocFactorMatrix,(I$4+1),FALSE)*$E3958</f>
        <v>-1199.1162335100328</v>
      </c>
      <c r="J3957" s="54">
        <f ca="1">VLOOKUP(CONCATENATE($F3957," ",$G3957),AllocFactorMatrix,(J$4+1),FALSE)*$E3958</f>
        <v>-314.14859937242642</v>
      </c>
      <c r="K3957" s="54">
        <f ca="1">VLOOKUP(CONCATENATE($F3957," ",$G3957),AllocFactorMatrix,(K$4+1),FALSE)*$E3958</f>
        <v>-89.177782853320807</v>
      </c>
      <c r="L3957" s="54">
        <f ca="1">VLOOKUP(CONCATENATE($F3957," ",$G3957),AllocFactorMatrix,(L$4+1),FALSE)*$E3958</f>
        <v>-28.786095214155118</v>
      </c>
      <c r="M3957" s="54">
        <f ca="1">VLOOKUP(CONCATENATE($F3957," ",$G3957),AllocFactorMatrix,(M$4+1),FALSE)*$E3958</f>
        <v>-4.6725629667357094</v>
      </c>
      <c r="N3957" s="54">
        <f t="shared" ca="1" si="2024"/>
        <v>-122.63644103421163</v>
      </c>
      <c r="O3957" s="54">
        <f ca="1">VLOOKUP(CONCATENATE($F3957," ",$G3957),AllocFactorMatrix,(O$4+1),FALSE)*$E3958</f>
        <v>-25.307355788350197</v>
      </c>
      <c r="P3957" s="54">
        <f ca="1">VLOOKUP(CONCATENATE($F3957," ",$G3957),AllocFactorMatrix,(P$4+1),FALSE)*$E3958</f>
        <v>-7.4938224146666004</v>
      </c>
      <c r="Q3957" s="54">
        <f ca="1">VLOOKUP(CONCATENATE($F3957," ",$G3957),AllocFactorMatrix,(Q$4+1),FALSE)*$E3958</f>
        <v>-16.278357980130053</v>
      </c>
      <c r="R3957" s="54">
        <f ca="1">VLOOKUP(CONCATENATE($F3957," ",$G3957),AllocFactorMatrix,(R$4+1),FALSE)*$E3958</f>
        <v>-2.8604972547373313</v>
      </c>
      <c r="S3957" s="54">
        <f t="shared" ca="1" si="2049"/>
        <v>-51.940033437884182</v>
      </c>
      <c r="T3957" s="54">
        <f ca="1">VLOOKUP(CONCATENATE($F3957," ",$G3957),AllocFactorMatrix,(T$4+1),FALSE)*$E3958</f>
        <v>-0.17418190891449806</v>
      </c>
      <c r="U3957" s="54">
        <f ca="1">VLOOKUP(CONCATENATE($F3957," ",$G3957),AllocFactorMatrix,(U$4+1),FALSE)*$E3958</f>
        <v>-4.4459279495595547</v>
      </c>
      <c r="V3957" s="54">
        <f ca="1">VLOOKUP(CONCATENATE($F3957," ",$G3957),AllocFactorMatrix,(V$4+1),FALSE)*$E3958</f>
        <v>-23.939060335730385</v>
      </c>
      <c r="W3957" s="54">
        <f ca="1">VLOOKUP(CONCATENATE($F3957," ",$G3957),AllocFactorMatrix,(W$4+1),FALSE)*$E3958</f>
        <v>-4.2907932970245639</v>
      </c>
      <c r="X3957" s="54">
        <f t="shared" ca="1" si="2050"/>
        <v>-32.849963491229005</v>
      </c>
      <c r="Y3957" s="54">
        <f ca="1">VLOOKUP(CONCATENATE($F3957," ",$G3957),AllocFactorMatrix,(Y$4+1),FALSE)*$E3958</f>
        <v>-7.0057175904897671</v>
      </c>
      <c r="Z3957" s="54">
        <f ca="1">VLOOKUP(CONCATENATE($F3957," ",$G3957),AllocFactorMatrix,(Z$4+1),FALSE)*$E3958</f>
        <v>-0.12699884829922603</v>
      </c>
      <c r="AA3957" s="54">
        <f t="shared" ca="1" si="2025"/>
        <v>-7.132716438788993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-745.0125696869095</v>
      </c>
      <c r="AD3957" s="54">
        <f ca="1">VLOOKUP(CONCATENATE($F3957," ",$G3957),AllocFactorMatrix,(AD$4+1),FALSE)*$E3958</f>
        <v>-91.22593661054853</v>
      </c>
    </row>
    <row r="3958" spans="1:30" s="51" customFormat="1" collapsed="1">
      <c r="A3958" s="56"/>
      <c r="B3958" s="111"/>
      <c r="C3958" s="55"/>
      <c r="D3958" s="108" t="s">
        <v>468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-50309.000000000007</v>
      </c>
      <c r="I3958" s="54">
        <f ca="1">VLOOKUP(CONCATENATE($F3958," ",$G3958),AllocFactorMatrix,(I$4+1),FALSE)*$E3958</f>
        <v>-27863.586518383046</v>
      </c>
      <c r="J3958" s="54">
        <f ca="1">VLOOKUP(CONCATENATE($F3958," ",$G3958),AllocFactorMatrix,(J$4+1),FALSE)*$E3958</f>
        <v>-1611.1678315223924</v>
      </c>
      <c r="K3958" s="54">
        <f ca="1">VLOOKUP(CONCATENATE($F3958," ",$G3958),AllocFactorMatrix,(K$4+1),FALSE)*$E3958</f>
        <v>-4703.1897138907743</v>
      </c>
      <c r="L3958" s="54">
        <f ca="1">VLOOKUP(CONCATENATE($F3958," ",$G3958),AllocFactorMatrix,(L$4+1),FALSE)*$E3958</f>
        <v>-154.99647075150651</v>
      </c>
      <c r="M3958" s="54">
        <f ca="1">VLOOKUP(CONCATENATE($F3958," ",$G3958),AllocFactorMatrix,(M$4+1),FALSE)*$E3958</f>
        <v>-13.258947146553428</v>
      </c>
      <c r="N3958" s="54">
        <f t="shared" ca="1" si="2024"/>
        <v>-4871.4451317888343</v>
      </c>
      <c r="O3958" s="54">
        <f ca="1">VLOOKUP(CONCATENATE($F3958," ",$G3958),AllocFactorMatrix,(O$4+1),FALSE)*$E3958</f>
        <v>-3450.3361126107557</v>
      </c>
      <c r="P3958" s="54">
        <f ca="1">VLOOKUP(CONCATENATE($F3958," ",$G3958),AllocFactorMatrix,(P$4+1),FALSE)*$E3958</f>
        <v>-576.74283547583468</v>
      </c>
      <c r="Q3958" s="54">
        <f ca="1">VLOOKUP(CONCATENATE($F3958," ",$G3958),AllocFactorMatrix,(Q$4+1),FALSE)*$E3958</f>
        <v>-202.6664467617031</v>
      </c>
      <c r="R3958" s="54">
        <f ca="1">VLOOKUP(CONCATENATE($F3958," ",$G3958),AllocFactorMatrix,(R$4+1),FALSE)*$E3958</f>
        <v>-10.518840231077524</v>
      </c>
      <c r="S3958" s="54">
        <f t="shared" ca="1" si="2049"/>
        <v>-4240.2642350793712</v>
      </c>
      <c r="T3958" s="54">
        <f ca="1">VLOOKUP(CONCATENATE($F3958," ",$G3958),AllocFactorMatrix,(T$4+1),FALSE)*$E3958</f>
        <v>-117.58030568906359</v>
      </c>
      <c r="U3958" s="54">
        <f ca="1">VLOOKUP(CONCATENATE($F3958," ",$G3958),AllocFactorMatrix,(U$4+1),FALSE)*$E3958</f>
        <v>-1755.5070535934285</v>
      </c>
      <c r="V3958" s="54">
        <f ca="1">VLOOKUP(CONCATENATE($F3958," ",$G3958),AllocFactorMatrix,(V$4+1),FALSE)*$E3958</f>
        <v>-6723.6888705939064</v>
      </c>
      <c r="W3958" s="54">
        <f ca="1">VLOOKUP(CONCATENATE($F3958," ",$G3958),AllocFactorMatrix,(W$4+1),FALSE)*$E3958</f>
        <v>-1109.8000489968495</v>
      </c>
      <c r="X3958" s="54">
        <f t="shared" ca="1" si="2050"/>
        <v>-9706.5762788732482</v>
      </c>
      <c r="Y3958" s="54">
        <f ca="1">VLOOKUP(CONCATENATE($F3958," ",$G3958),AllocFactorMatrix,(Y$4+1),FALSE)*$E3958</f>
        <v>-1075.3587067925373</v>
      </c>
      <c r="Z3958" s="54">
        <f ca="1">VLOOKUP(CONCATENATE($F3958," ",$G3958),AllocFactorMatrix,(Z$4+1),FALSE)*$E3958</f>
        <v>-15.71806726362149</v>
      </c>
      <c r="AA3958" s="54">
        <f t="shared" ca="1" si="2025"/>
        <v>-1091.0767740561587</v>
      </c>
      <c r="AB3958" s="54">
        <f ca="1">VLOOKUP(CONCATENATE($F3958," ",$G3958),AllocFactorMatrix,(AB$4+1),FALSE)*$E3958</f>
        <v>-13.81929413856593</v>
      </c>
      <c r="AC3958" s="54">
        <f ca="1">VLOOKUP(CONCATENATE($F3958," ",$G3958),AllocFactorMatrix,(AC$4+1),FALSE)*$E3958</f>
        <v>-808.67544906673663</v>
      </c>
      <c r="AD3958" s="54">
        <f ca="1">VLOOKUP(CONCATENATE($F3958," ",$G3958),AllocFactorMatrix,(AD$4+1),FALSE)*$E3958</f>
        <v>-102.3884870916532</v>
      </c>
    </row>
    <row r="3959" spans="1:30" s="51" customFormat="1" hidden="1" outlineLevel="1">
      <c r="A3959" s="56"/>
      <c r="B3959" s="111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1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1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1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1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1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1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1"/>
      <c r="C3966" s="55"/>
      <c r="D3966" s="108" t="s">
        <v>469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1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-576.96323074707186</v>
      </c>
      <c r="I3967" s="54">
        <f ca="1">VLOOKUP(CONCATENATE($F3967," ",$G3967),AllocFactorMatrix,(I$4+1),FALSE)*$E3974</f>
        <v>-284.2022735850673</v>
      </c>
      <c r="J3967" s="54">
        <f ca="1">VLOOKUP(CONCATENATE($F3967," ",$G3967),AllocFactorMatrix,(J$4+1),FALSE)*$E3974</f>
        <v>-14.049133901688924</v>
      </c>
      <c r="K3967" s="54">
        <f ca="1">VLOOKUP(CONCATENATE($F3967," ",$G3967),AllocFactorMatrix,(K$4+1),FALSE)*$E3974</f>
        <v>-51.461172314990222</v>
      </c>
      <c r="L3967" s="54">
        <f ca="1">VLOOKUP(CONCATENATE($F3967," ",$G3967),AllocFactorMatrix,(L$4+1),FALSE)*$E3974</f>
        <v>-1.6198149968460716</v>
      </c>
      <c r="M3967" s="54">
        <f ca="1">VLOOKUP(CONCATENATE($F3967," ",$G3967),AllocFactorMatrix,(M$4+1),FALSE)*$E3974</f>
        <v>-0.15190106726772257</v>
      </c>
      <c r="N3967" s="54">
        <f t="shared" ca="1" si="2052"/>
        <v>-53.232888379104018</v>
      </c>
      <c r="O3967" s="54">
        <f ca="1">VLOOKUP(CONCATENATE($F3967," ",$G3967),AllocFactorMatrix,(O$4+1),FALSE)*$E3974</f>
        <v>-39.118496298622411</v>
      </c>
      <c r="P3967" s="54">
        <f ca="1">VLOOKUP(CONCATENATE($F3967," ",$G3967),AllocFactorMatrix,(P$4+1),FALSE)*$E3974</f>
        <v>-7.288915536676587</v>
      </c>
      <c r="Q3967" s="54">
        <f ca="1">VLOOKUP(CONCATENATE($F3967," ",$G3967),AllocFactorMatrix,(Q$4+1),FALSE)*$E3974</f>
        <v>-3.2937252114133568</v>
      </c>
      <c r="R3967" s="54">
        <f ca="1">VLOOKUP(CONCATENATE($F3967," ",$G3967),AllocFactorMatrix,(R$4+1),FALSE)*$E3974</f>
        <v>-0.14811514100165599</v>
      </c>
      <c r="S3967" s="54">
        <f ca="1">SUBTOTAL(9,O3967:R3967)</f>
        <v>-49.849252187714015</v>
      </c>
      <c r="T3967" s="54">
        <f ca="1">VLOOKUP(CONCATENATE($F3967," ",$G3967),AllocFactorMatrix,(T$4+1),FALSE)*$E3974</f>
        <v>-1.3665092714320159</v>
      </c>
      <c r="U3967" s="54">
        <f ca="1">VLOOKUP(CONCATENATE($F3967," ",$G3967),AllocFactorMatrix,(U$4+1),FALSE)*$E3974</f>
        <v>-22.362691398616874</v>
      </c>
      <c r="V3967" s="54">
        <f ca="1">VLOOKUP(CONCATENATE($F3967," ",$G3967),AllocFactorMatrix,(V$4+1),FALSE)*$E3974</f>
        <v>-118.18745239852515</v>
      </c>
      <c r="W3967" s="54">
        <f ca="1">VLOOKUP(CONCATENATE($F3967," ",$G3967),AllocFactorMatrix,(W$4+1),FALSE)*$E3974</f>
        <v>-21.342695033144615</v>
      </c>
      <c r="X3967" s="54">
        <f ca="1">SUBTOTAL(9,T3967:W3967)</f>
        <v>-163.25934810171867</v>
      </c>
      <c r="Y3967" s="54">
        <f ca="1">VLOOKUP(CONCATENATE($F3967," ",$G3967),AllocFactorMatrix,(Y$4+1),FALSE)*$E3974</f>
        <v>-12.013228140056686</v>
      </c>
      <c r="Z3967" s="54">
        <f ca="1">VLOOKUP(CONCATENATE($F3967," ",$G3967),AllocFactorMatrix,(Z$4+1),FALSE)*$E3974</f>
        <v>-0.20121697934192001</v>
      </c>
      <c r="AA3967" s="54">
        <f t="shared" ca="1" si="2053"/>
        <v>-12.214445119398606</v>
      </c>
      <c r="AB3967" s="54">
        <f ca="1">VLOOKUP(CONCATENATE($F3967," ",$G3967),AllocFactorMatrix,(AB$4+1),FALSE)*$E3974</f>
        <v>-0.15588947238044565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1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-305.803215428876</v>
      </c>
      <c r="I3968" s="54">
        <f ca="1">VLOOKUP(CONCATENATE($F3968," ",$G3968),AllocFactorMatrix,(I$4+1),FALSE)*$E3974</f>
        <v>-150.63346234729144</v>
      </c>
      <c r="J3968" s="54">
        <f ca="1">VLOOKUP(CONCATENATE($F3968," ",$G3968),AllocFactorMatrix,(J$4+1),FALSE)*$E3974</f>
        <v>-7.446350290926417</v>
      </c>
      <c r="K3968" s="54">
        <f ca="1">VLOOKUP(CONCATENATE($F3968," ",$G3968),AllocFactorMatrix,(K$4+1),FALSE)*$E3974</f>
        <v>-27.275554359480864</v>
      </c>
      <c r="L3968" s="54">
        <f ca="1">VLOOKUP(CONCATENATE($F3968," ",$G3968),AllocFactorMatrix,(L$4+1),FALSE)*$E3974</f>
        <v>-0.85853761216993674</v>
      </c>
      <c r="M3968" s="54">
        <f ca="1">VLOOKUP(CONCATENATE($F3968," ",$G3968),AllocFactorMatrix,(M$4+1),FALSE)*$E3974</f>
        <v>-8.0510910092832275E-2</v>
      </c>
      <c r="N3968" s="54">
        <f t="shared" ca="1" si="2052"/>
        <v>-28.214602881743634</v>
      </c>
      <c r="O3968" s="54">
        <f ca="1">VLOOKUP(CONCATENATE($F3968," ",$G3968),AllocFactorMatrix,(O$4+1),FALSE)*$E3974</f>
        <v>-20.733664319252679</v>
      </c>
      <c r="P3968" s="54">
        <f ca="1">VLOOKUP(CONCATENATE($F3968," ",$G3968),AllocFactorMatrix,(P$4+1),FALSE)*$E3974</f>
        <v>-3.8632857161782019</v>
      </c>
      <c r="Q3968" s="54">
        <f ca="1">VLOOKUP(CONCATENATE($F3968," ",$G3968),AllocFactorMatrix,(Q$4+1),FALSE)*$E3974</f>
        <v>-1.7457468807590402</v>
      </c>
      <c r="R3968" s="54">
        <f ca="1">VLOOKUP(CONCATENATE($F3968," ",$G3968),AllocFactorMatrix,(R$4+1),FALSE)*$E3974</f>
        <v>-7.8504285816202557E-2</v>
      </c>
      <c r="S3968" s="54">
        <f t="shared" ref="S3968:S3974" ca="1" si="2056">SUBTOTAL(9,O3968:R3968)</f>
        <v>-26.42120120200612</v>
      </c>
      <c r="T3968" s="54">
        <f ca="1">VLOOKUP(CONCATENATE($F3968," ",$G3968),AllocFactorMatrix,(T$4+1),FALSE)*$E3974</f>
        <v>-0.72428000060972997</v>
      </c>
      <c r="U3968" s="54">
        <f ca="1">VLOOKUP(CONCATENATE($F3968," ",$G3968),AllocFactorMatrix,(U$4+1),FALSE)*$E3974</f>
        <v>-11.852718805816922</v>
      </c>
      <c r="V3968" s="54">
        <f ca="1">VLOOKUP(CONCATENATE($F3968," ",$G3968),AllocFactorMatrix,(V$4+1),FALSE)*$E3974</f>
        <v>-62.641951931699644</v>
      </c>
      <c r="W3968" s="54">
        <f ca="1">VLOOKUP(CONCATENATE($F3968," ",$G3968),AllocFactorMatrix,(W$4+1),FALSE)*$E3974</f>
        <v>-11.312098274620677</v>
      </c>
      <c r="X3968" s="54">
        <f t="shared" ref="X3968:X3974" ca="1" si="2057">SUBTOTAL(9,T3968:W3968)</f>
        <v>-86.531049012746976</v>
      </c>
      <c r="Y3968" s="54">
        <f ca="1">VLOOKUP(CONCATENATE($F3968," ",$G3968),AllocFactorMatrix,(Y$4+1),FALSE)*$E3974</f>
        <v>-6.3672754122531803</v>
      </c>
      <c r="Z3968" s="54">
        <f ca="1">VLOOKUP(CONCATENATE($F3968," ",$G3968),AllocFactorMatrix,(Z$4+1),FALSE)*$E3974</f>
        <v>-0.10664942929200194</v>
      </c>
      <c r="AA3968" s="54">
        <f t="shared" ca="1" si="2053"/>
        <v>-6.4739248415451822</v>
      </c>
      <c r="AB3968" s="54">
        <f ca="1">VLOOKUP(CONCATENATE($F3968," ",$G3968),AllocFactorMatrix,(AB$4+1),FALSE)*$E3974</f>
        <v>-8.2624852616213551E-2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1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-67.17578579001092</v>
      </c>
      <c r="I3969" s="54">
        <f ca="1">VLOOKUP(CONCATENATE($F3969," ",$G3969),AllocFactorMatrix,(I$4+1),FALSE)*$E3974</f>
        <v>-32.705702341682702</v>
      </c>
      <c r="J3969" s="54">
        <f ca="1">VLOOKUP(CONCATENATE($F3969," ",$G3969),AllocFactorMatrix,(J$4+1),FALSE)*$E3974</f>
        <v>-1.5784199791477973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-0.1773716095661054</v>
      </c>
      <c r="M3969" s="54">
        <f ca="1">VLOOKUP(CONCATENATE($F3969," ",$G3969),AllocFactorMatrix,(M$4+1),FALSE)*$E3974</f>
        <v>-2.2090695911492222E-2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-0.80649103734612049</v>
      </c>
      <c r="Q3969" s="54">
        <f ca="1">VLOOKUP(CONCATENATE($F3969," ",$G3969),AllocFactorMatrix,(Q$4+1),FALSE)*$E3974</f>
        <v>-0.47987177687275184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-2.4799309371876088</v>
      </c>
      <c r="V3969" s="54">
        <f ca="1">VLOOKUP(CONCATENATE($F3969," ",$G3969),AllocFactorMatrix,(V$4+1),FALSE)*$E3974</f>
        <v>-17.276892965745834</v>
      </c>
      <c r="W3969" s="54">
        <f ca="1">VLOOKUP(CONCATENATE($F3969," ",$G3969),AllocFactorMatrix,(W$4+1),FALSE)*$E3974</f>
        <v>0</v>
      </c>
      <c r="X3969" s="54">
        <f t="shared" ca="1" si="2057"/>
        <v>-19.908311040771874</v>
      </c>
      <c r="Y3969" s="54">
        <f ca="1">VLOOKUP(CONCATENATE($F3969," ",$G3969),AllocFactorMatrix,(Y$4+1),FALSE)*$E3974</f>
        <v>-1.3057111186214168</v>
      </c>
      <c r="Z3969" s="54">
        <f ca="1">VLOOKUP(CONCATENATE($F3969," ",$G3969),AllocFactorMatrix,(Z$4+1),FALSE)*$E3974</f>
        <v>-2.1766239821036506E-2</v>
      </c>
      <c r="AA3969" s="54">
        <f t="shared" ca="1" si="2053"/>
        <v>-1.3274773584424533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-5.928610572231087E-2</v>
      </c>
      <c r="AD3969" s="54">
        <f ca="1">VLOOKUP(CONCATENATE($F3969," ",$G3969),AllocFactorMatrix,(AD$4+1),FALSE)*$E3974</f>
        <v>-1.2780183587821018E-2</v>
      </c>
    </row>
    <row r="3970" spans="1:30" s="51" customFormat="1" hidden="1" outlineLevel="1">
      <c r="A3970" s="56"/>
      <c r="B3970" s="111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-308.22382410100994</v>
      </c>
      <c r="I3970" s="54">
        <f ca="1">VLOOKUP(CONCATENATE($F3970," ",$G3970),AllocFactorMatrix,(I$4+1),FALSE)*$E3974</f>
        <v>-205.99912755535135</v>
      </c>
      <c r="J3970" s="54">
        <f ca="1">VLOOKUP(CONCATENATE($F3970," ",$G3970),AllocFactorMatrix,(J$4+1),FALSE)*$E3974</f>
        <v>-9.7102611046274649</v>
      </c>
      <c r="K3970" s="54">
        <f ca="1">VLOOKUP(CONCATENATE($F3970," ",$G3970),AllocFactorMatrix,(K$4+1),FALSE)*$E3974</f>
        <v>-35.258554022266274</v>
      </c>
      <c r="L3970" s="54">
        <f ca="1">VLOOKUP(CONCATENATE($F3970," ",$G3970),AllocFactorMatrix,(L$4+1),FALSE)*$E3974</f>
        <v>-1.0896727848309562</v>
      </c>
      <c r="M3970" s="54">
        <f ca="1">VLOOKUP(CONCATENATE($F3970," ",$G3970),AllocFactorMatrix,(M$4+1),FALSE)*$E3974</f>
        <v>0</v>
      </c>
      <c r="N3970" s="54">
        <f t="shared" ca="1" si="2052"/>
        <v>-36.348226807097234</v>
      </c>
      <c r="O3970" s="54">
        <f ca="1">VLOOKUP(CONCATENATE($F3970," ",$G3970),AllocFactorMatrix,(O$4+1),FALSE)*$E3974</f>
        <v>-26.437752848393302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-31.361786095509153</v>
      </c>
      <c r="T3970" s="54">
        <f ca="1">VLOOKUP(CONCATENATE($F3970," ",$G3970),AllocFactorMatrix,(T$4+1),FALSE)*$E3974</f>
        <v>-0.94248959669661891</v>
      </c>
      <c r="U3970" s="54">
        <f ca="1">VLOOKUP(CONCATENATE($F3970," ",$G3970),AllocFactorMatrix,(U$4+1),FALSE)*$E3974</f>
        <v>-15.200224485806537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-7.9721974469828263</v>
      </c>
      <c r="Z3970" s="54">
        <f ca="1">VLOOKUP(CONCATENATE($F3970," ",$G3970),AllocFactorMatrix,(Z$4+1),FALSE)*$E3974</f>
        <v>-0.13300746068391153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-0.10775832959293614</v>
      </c>
      <c r="AC3970" s="54">
        <f ca="1">VLOOKUP(CONCATENATE($F3970," ",$G3970),AllocFactorMatrix,(AC$4+1),FALSE)*$E3974</f>
        <v>-0.36916506636661028</v>
      </c>
      <c r="AD3970" s="54">
        <f ca="1">VLOOKUP(CONCATENATE($F3970," ",$G3970),AllocFactorMatrix,(AD$4+1),FALSE)*$E3974</f>
        <v>-7.9580152295277276E-2</v>
      </c>
    </row>
    <row r="3971" spans="1:30" s="51" customFormat="1" hidden="1" outlineLevel="1">
      <c r="A3971" s="56"/>
      <c r="B3971" s="111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-118.59101695220895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-17.251509069665783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-17.251509069665783</v>
      </c>
      <c r="O3971" s="54">
        <f ca="1">VLOOKUP(CONCATENATE($F3971," ",$G3971),AllocFactorMatrix,(O$4+1),FALSE)*$E3974</f>
        <v>-10.99272872617083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-10.99272872617083</v>
      </c>
      <c r="T3971" s="54">
        <f ca="1">VLOOKUP(CONCATENATE($F3971," ",$G3971),AllocFactorMatrix,(T$4+1),FALSE)*$E3974</f>
        <v>-0.29722032347930827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-0.29722032347930827</v>
      </c>
      <c r="Y3971" s="54">
        <f ca="1">VLOOKUP(CONCATENATE($F3971," ",$G3971),AllocFactorMatrix,(Y$4+1),FALSE)*$E3974</f>
        <v>-4.054603055289598</v>
      </c>
      <c r="Z3971" s="54">
        <f ca="1">VLOOKUP(CONCATENATE($F3971," ",$G3971),AllocFactorMatrix,(Z$4+1),FALSE)*$E3974</f>
        <v>0</v>
      </c>
      <c r="AA3971" s="54">
        <f t="shared" ca="1" si="2053"/>
        <v>-4.054603055289598</v>
      </c>
      <c r="AB3971" s="54">
        <f ca="1">VLOOKUP(CONCATENATE($F3971," ",$G3971),AllocFactorMatrix,(AB$4+1),FALSE)*$E3974</f>
        <v>-4.2074746336453792E-2</v>
      </c>
      <c r="AC3971" s="54">
        <f ca="1">VLOOKUP(CONCATENATE($F3971," ",$G3971),AllocFactorMatrix,(AC$4+1),FALSE)*$E3974</f>
        <v>-1.4285994640700546</v>
      </c>
      <c r="AD3971" s="54">
        <f ca="1">VLOOKUP(CONCATENATE($F3971," ",$G3971),AllocFactorMatrix,(AD$4+1),FALSE)*$E3974</f>
        <v>-0.23238206053518326</v>
      </c>
    </row>
    <row r="3972" spans="1:30" s="51" customFormat="1" hidden="1" outlineLevel="1">
      <c r="A3972" s="56"/>
      <c r="B3972" s="111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-4.8750981598773748</v>
      </c>
      <c r="I3972" s="54">
        <f ca="1">VLOOKUP(CONCATENATE($F3972," ",$G3972),AllocFactorMatrix,(I$4+1),FALSE)*$E3974</f>
        <v>-1.8292688898639291</v>
      </c>
      <c r="J3972" s="54">
        <f ca="1">VLOOKUP(CONCATENATE($F3972," ",$G3972),AllocFactorMatrix,(J$4+1),FALSE)*$E3974</f>
        <v>-0.11854844442325528</v>
      </c>
      <c r="K3972" s="54">
        <f ca="1">VLOOKUP(CONCATENATE($F3972," ",$G3972),AllocFactorMatrix,(K$4+1),FALSE)*$E3974</f>
        <v>-0.3977428821336963</v>
      </c>
      <c r="L3972" s="54">
        <f ca="1">VLOOKUP(CONCATENATE($F3972," ",$G3972),AllocFactorMatrix,(L$4+1),FALSE)*$E3974</f>
        <v>-1.2641171763387766E-2</v>
      </c>
      <c r="M3972" s="54">
        <f ca="1">VLOOKUP(CONCATENATE($F3972," ",$G3972),AllocFactorMatrix,(M$4+1),FALSE)*$E3974</f>
        <v>-1.1653682586321985E-3</v>
      </c>
      <c r="N3972" s="54">
        <f t="shared" ca="1" si="2052"/>
        <v>-0.41154942215571622</v>
      </c>
      <c r="O3972" s="54">
        <f ca="1">VLOOKUP(CONCATENATE($F3972," ",$G3972),AllocFactorMatrix,(O$4+1),FALSE)*$E3974</f>
        <v>-0.36262773545066807</v>
      </c>
      <c r="P3972" s="54">
        <f ca="1">VLOOKUP(CONCATENATE($F3972," ",$G3972),AllocFactorMatrix,(P$4+1),FALSE)*$E3974</f>
        <v>-6.7224204590850822E-2</v>
      </c>
      <c r="Q3972" s="54">
        <f ca="1">VLOOKUP(CONCATENATE($F3972," ",$G3972),AllocFactorMatrix,(Q$4+1),FALSE)*$E3974</f>
        <v>-3.0544957900257429E-2</v>
      </c>
      <c r="R3972" s="54">
        <f ca="1">VLOOKUP(CONCATENATE($F3972," ",$G3972),AllocFactorMatrix,(R$4+1),FALSE)*$E3974</f>
        <v>-1.415274300382893E-3</v>
      </c>
      <c r="S3972" s="54">
        <f t="shared" ca="1" si="2056"/>
        <v>-0.4618121722421592</v>
      </c>
      <c r="T3972" s="54">
        <f ca="1">VLOOKUP(CONCATENATE($F3972," ",$G3972),AllocFactorMatrix,(T$4+1),FALSE)*$E3974</f>
        <v>-1.3896582000653033E-2</v>
      </c>
      <c r="U3972" s="54">
        <f ca="1">VLOOKUP(CONCATENATE($F3972," ",$G3972),AllocFactorMatrix,(U$4+1),FALSE)*$E3974</f>
        <v>-0.24400316174528289</v>
      </c>
      <c r="V3972" s="54">
        <f ca="1">VLOOKUP(CONCATENATE($F3972," ",$G3972),AllocFactorMatrix,(V$4+1),FALSE)*$E3974</f>
        <v>-1.3853486474340695</v>
      </c>
      <c r="W3972" s="54">
        <f ca="1">VLOOKUP(CONCATENATE($F3972," ",$G3972),AllocFactorMatrix,(W$4+1),FALSE)*$E3974</f>
        <v>-0.26283306203608975</v>
      </c>
      <c r="X3972" s="54">
        <f t="shared" ca="1" si="2057"/>
        <v>-1.9060814532160952</v>
      </c>
      <c r="Y3972" s="54">
        <f ca="1">VLOOKUP(CONCATENATE($F3972," ",$G3972),AllocFactorMatrix,(Y$4+1),FALSE)*$E3974</f>
        <v>-9.8246784391699454E-2</v>
      </c>
      <c r="Z3972" s="54">
        <f ca="1">VLOOKUP(CONCATENATE($F3972," ",$G3972),AllocFactorMatrix,(Z$4+1),FALSE)*$E3974</f>
        <v>-1.5993010293454649E-3</v>
      </c>
      <c r="AA3972" s="54">
        <f t="shared" ca="1" si="2053"/>
        <v>-9.9846085421044922E-2</v>
      </c>
      <c r="AB3972" s="54">
        <f ca="1">VLOOKUP(CONCATENATE($F3972," ",$G3972),AllocFactorMatrix,(AB$4+1),FALSE)*$E3974</f>
        <v>-1.7838916498438429E-3</v>
      </c>
      <c r="AC3972" s="54">
        <f ca="1">VLOOKUP(CONCATENATE($F3972," ",$G3972),AllocFactorMatrix,(AC$4+1),FALSE)*$E3974</f>
        <v>-3.8574268151998083E-2</v>
      </c>
      <c r="AD3972" s="54">
        <f ca="1">VLOOKUP(CONCATENATE($F3972," ",$G3972),AllocFactorMatrix,(AD$4+1),FALSE)*$E3974</f>
        <v>-7.6335327533335086E-3</v>
      </c>
    </row>
    <row r="3973" spans="1:30" s="51" customFormat="1" hidden="1" outlineLevel="1">
      <c r="A3973" s="56"/>
      <c r="B3973" s="111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-76.351400652063404</v>
      </c>
      <c r="I3973" s="54">
        <f ca="1">VLOOKUP(CONCATENATE($F3973," ",$G3973),AllocFactorMatrix,(I$4+1),FALSE)*$E3974</f>
        <v>-35.704866282335743</v>
      </c>
      <c r="J3973" s="54">
        <f ca="1">VLOOKUP(CONCATENATE($F3973," ",$G3973),AllocFactorMatrix,(J$4+1),FALSE)*$E3974</f>
        <v>-9.3540837993181096</v>
      </c>
      <c r="K3973" s="54">
        <f ca="1">VLOOKUP(CONCATENATE($F3973," ",$G3973),AllocFactorMatrix,(K$4+1),FALSE)*$E3974</f>
        <v>-2.6553562725213098</v>
      </c>
      <c r="L3973" s="54">
        <f ca="1">VLOOKUP(CONCATENATE($F3973," ",$G3973),AllocFactorMatrix,(L$4+1),FALSE)*$E3974</f>
        <v>-0.85713432250301869</v>
      </c>
      <c r="M3973" s="54">
        <f ca="1">VLOOKUP(CONCATENATE($F3973," ",$G3973),AllocFactorMatrix,(M$4+1),FALSE)*$E3974</f>
        <v>-0.13913016208173673</v>
      </c>
      <c r="N3973" s="54">
        <f t="shared" ca="1" si="2052"/>
        <v>-3.6516207571060653</v>
      </c>
      <c r="O3973" s="54">
        <f ca="1">VLOOKUP(CONCATENATE($F3973," ",$G3973),AllocFactorMatrix,(O$4+1),FALSE)*$E3974</f>
        <v>-0.75355143157185789</v>
      </c>
      <c r="P3973" s="54">
        <f ca="1">VLOOKUP(CONCATENATE($F3973," ",$G3973),AllocFactorMatrix,(P$4+1),FALSE)*$E3974</f>
        <v>-0.22313593943768645</v>
      </c>
      <c r="Q3973" s="54">
        <f ca="1">VLOOKUP(CONCATENATE($F3973," ",$G3973),AllocFactorMatrix,(Q$4+1),FALSE)*$E3974</f>
        <v>-0.48470413353942277</v>
      </c>
      <c r="R3973" s="54">
        <f ca="1">VLOOKUP(CONCATENATE($F3973," ",$G3973),AllocFactorMatrix,(R$4+1),FALSE)*$E3974</f>
        <v>-8.5174121679948367E-2</v>
      </c>
      <c r="S3973" s="54">
        <f t="shared" ca="1" si="2056"/>
        <v>-1.5465656262289154</v>
      </c>
      <c r="T3973" s="54">
        <f ca="1">VLOOKUP(CONCATENATE($F3973," ",$G3973),AllocFactorMatrix,(T$4+1),FALSE)*$E3974</f>
        <v>-5.1864378054407379E-3</v>
      </c>
      <c r="U3973" s="54">
        <f ca="1">VLOOKUP(CONCATENATE($F3973," ",$G3973),AllocFactorMatrix,(U$4+1),FALSE)*$E3974</f>
        <v>-0.13238188134211001</v>
      </c>
      <c r="V3973" s="54">
        <f ca="1">VLOOKUP(CONCATENATE($F3973," ",$G3973),AllocFactorMatrix,(V$4+1),FALSE)*$E3974</f>
        <v>-0.7128090874977463</v>
      </c>
      <c r="W3973" s="54">
        <f ca="1">VLOOKUP(CONCATENATE($F3973," ",$G3973),AllocFactorMatrix,(W$4+1),FALSE)*$E3974</f>
        <v>-0.1277625943457989</v>
      </c>
      <c r="X3973" s="54">
        <f t="shared" ca="1" si="2057"/>
        <v>-0.97814000099109588</v>
      </c>
      <c r="Y3973" s="54">
        <f ca="1">VLOOKUP(CONCATENATE($F3973," ",$G3973),AllocFactorMatrix,(Y$4+1),FALSE)*$E3974</f>
        <v>-0.20860213779947268</v>
      </c>
      <c r="Z3973" s="54">
        <f ca="1">VLOOKUP(CONCATENATE($F3973," ",$G3973),AllocFactorMatrix,(Z$4+1),FALSE)*$E3974</f>
        <v>-3.7815157278467191E-3</v>
      </c>
      <c r="AA3973" s="54">
        <f t="shared" ca="1" si="2053"/>
        <v>-0.21238365352731939</v>
      </c>
      <c r="AB3973" s="54">
        <f ca="1">VLOOKUP(CONCATENATE($F3973," ",$G3973),AllocFactorMatrix,(AB$4+1),FALSE)*$E3974</f>
        <v>-3.9158007270022827E-3</v>
      </c>
      <c r="AC3973" s="54">
        <f ca="1">VLOOKUP(CONCATENATE($F3973," ",$G3973),AllocFactorMatrix,(AC$4+1),FALSE)*$E3974</f>
        <v>-22.183482664950418</v>
      </c>
      <c r="AD3973" s="54">
        <f ca="1">VLOOKUP(CONCATENATE($F3973," ",$G3973),AllocFactorMatrix,(AD$4+1),FALSE)*$E3974</f>
        <v>-2.7163420668787235</v>
      </c>
    </row>
    <row r="3974" spans="1:30" s="51" customFormat="1" collapsed="1">
      <c r="A3974" s="56"/>
      <c r="B3974" s="111"/>
      <c r="C3974" s="55"/>
      <c r="D3974" s="108" t="s">
        <v>470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-1498.0000000000005</v>
      </c>
      <c r="I3974" s="54">
        <f ca="1">VLOOKUP(CONCATENATE($F3974," ",$G3974),AllocFactorMatrix,(I$4+1),FALSE)*$E3974</f>
        <v>-829.6657179538015</v>
      </c>
      <c r="J3974" s="54">
        <f ca="1">VLOOKUP(CONCATENATE($F3974," ",$G3974),AllocFactorMatrix,(J$4+1),FALSE)*$E3974</f>
        <v>-47.974108243466254</v>
      </c>
      <c r="K3974" s="54">
        <f ca="1">VLOOKUP(CONCATENATE($F3974," ",$G3974),AllocFactorMatrix,(K$4+1),FALSE)*$E3974</f>
        <v>-140.04210362774811</v>
      </c>
      <c r="L3974" s="54">
        <f ca="1">VLOOKUP(CONCATENATE($F3974," ",$G3974),AllocFactorMatrix,(L$4+1),FALSE)*$E3974</f>
        <v>-4.6151724976794766</v>
      </c>
      <c r="M3974" s="54">
        <f ca="1">VLOOKUP(CONCATENATE($F3974," ",$G3974),AllocFactorMatrix,(M$4+1),FALSE)*$E3974</f>
        <v>-0.39479820361241597</v>
      </c>
      <c r="N3974" s="54">
        <f t="shared" ca="1" si="2052"/>
        <v>-145.05207432904001</v>
      </c>
      <c r="O3974" s="54">
        <f ca="1">VLOOKUP(CONCATENATE($F3974," ",$G3974),AllocFactorMatrix,(O$4+1),FALSE)*$E3974</f>
        <v>-102.7371543201199</v>
      </c>
      <c r="P3974" s="54">
        <f ca="1">VLOOKUP(CONCATENATE($F3974," ",$G3974),AllocFactorMatrix,(P$4+1),FALSE)*$E3974</f>
        <v>-17.173085681345295</v>
      </c>
      <c r="Q3974" s="54">
        <f ca="1">VLOOKUP(CONCATENATE($F3974," ",$G3974),AllocFactorMatrix,(Q$4+1),FALSE)*$E3974</f>
        <v>-6.0345929604848285</v>
      </c>
      <c r="R3974" s="54">
        <f ca="1">VLOOKUP(CONCATENATE($F3974," ",$G3974),AllocFactorMatrix,(R$4+1),FALSE)*$E3974</f>
        <v>-0.31320882279818979</v>
      </c>
      <c r="S3974" s="54">
        <f t="shared" ca="1" si="2056"/>
        <v>-126.25804178474822</v>
      </c>
      <c r="T3974" s="54">
        <f ca="1">VLOOKUP(CONCATENATE($F3974," ",$G3974),AllocFactorMatrix,(T$4+1),FALSE)*$E3974</f>
        <v>-3.5010693498621972</v>
      </c>
      <c r="U3974" s="54">
        <f ca="1">VLOOKUP(CONCATENATE($F3974," ",$G3974),AllocFactorMatrix,(U$4+1),FALSE)*$E3974</f>
        <v>-52.271950670515331</v>
      </c>
      <c r="V3974" s="54">
        <f ca="1">VLOOKUP(CONCATENATE($F3974," ",$G3974),AllocFactorMatrix,(V$4+1),FALSE)*$E3974</f>
        <v>-200.20445503090247</v>
      </c>
      <c r="W3974" s="54">
        <f ca="1">VLOOKUP(CONCATENATE($F3974," ",$G3974),AllocFactorMatrix,(W$4+1),FALSE)*$E3974</f>
        <v>-33.045388964147179</v>
      </c>
      <c r="X3974" s="54">
        <f t="shared" ca="1" si="2057"/>
        <v>-289.02286401542722</v>
      </c>
      <c r="Y3974" s="54">
        <f ca="1">VLOOKUP(CONCATENATE($F3974," ",$G3974),AllocFactorMatrix,(Y$4+1),FALSE)*$E3974</f>
        <v>-32.01986409539488</v>
      </c>
      <c r="Z3974" s="54">
        <f ca="1">VLOOKUP(CONCATENATE($F3974," ",$G3974),AllocFactorMatrix,(Z$4+1),FALSE)*$E3974</f>
        <v>-0.4680209258960622</v>
      </c>
      <c r="AA3974" s="54">
        <f t="shared" ca="1" si="2053"/>
        <v>-32.487885021290943</v>
      </c>
      <c r="AB3974" s="54">
        <f ca="1">VLOOKUP(CONCATENATE($F3974," ",$G3974),AllocFactorMatrix,(AB$4+1),FALSE)*$E3974</f>
        <v>-0.41148308691430485</v>
      </c>
      <c r="AC3974" s="54">
        <f ca="1">VLOOKUP(CONCATENATE($F3974," ",$G3974),AllocFactorMatrix,(AC$4+1),FALSE)*$E3974</f>
        <v>-24.079107569261392</v>
      </c>
      <c r="AD3974" s="54">
        <f ca="1">VLOOKUP(CONCATENATE($F3974," ",$G3974),AllocFactorMatrix,(AD$4+1),FALSE)*$E3974</f>
        <v>-3.048717996050339</v>
      </c>
    </row>
    <row r="3975" spans="1:30" s="51" customFormat="1" hidden="1" outlineLevel="1">
      <c r="A3975" s="56"/>
      <c r="B3975" s="111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18534.999999999993</v>
      </c>
      <c r="I3975" s="54">
        <f>VLOOKUP(CONCATENATE($F3975," ",$G3975),AllocFactorMatrix,(I$4+1),FALSE)*$E3982</f>
        <v>9130.0257281186441</v>
      </c>
      <c r="J3975" s="54">
        <f>VLOOKUP(CONCATENATE($F3975," ",$G3975),AllocFactorMatrix,(J$4+1),FALSE)*$E3982</f>
        <v>451.32979536777123</v>
      </c>
      <c r="K3975" s="54">
        <f>VLOOKUP(CONCATENATE($F3975," ",$G3975),AllocFactorMatrix,(K$4+1),FALSE)*$E3982</f>
        <v>1653.1951743671561</v>
      </c>
      <c r="L3975" s="54">
        <f>VLOOKUP(CONCATENATE($F3975," ",$G3975),AllocFactorMatrix,(L$4+1),FALSE)*$E3982</f>
        <v>52.036714588669298</v>
      </c>
      <c r="M3975" s="54">
        <f>VLOOKUP(CONCATENATE($F3975," ",$G3975),AllocFactorMatrix,(M$4+1),FALSE)*$E3982</f>
        <v>4.8798365853602972</v>
      </c>
      <c r="N3975" s="54">
        <f t="shared" ref="N3975:N3990" si="2059">SUBTOTAL(9,K3975:M3975)</f>
        <v>1710.1117255411859</v>
      </c>
      <c r="O3975" s="54">
        <f>VLOOKUP(CONCATENATE($F3975," ",$G3975),AllocFactorMatrix,(O$4+1),FALSE)*$E3982</f>
        <v>1256.6855048217399</v>
      </c>
      <c r="P3975" s="54">
        <f>VLOOKUP(CONCATENATE($F3975," ",$G3975),AllocFactorMatrix,(P$4+1),FALSE)*$E3982</f>
        <v>234.15712175864007</v>
      </c>
      <c r="Q3975" s="54">
        <f>VLOOKUP(CONCATENATE($F3975," ",$G3975),AllocFactorMatrix,(Q$4+1),FALSE)*$E3982</f>
        <v>105.8112433170099</v>
      </c>
      <c r="R3975" s="54">
        <f>VLOOKUP(CONCATENATE($F3975," ",$G3975),AllocFactorMatrix,(R$4+1),FALSE)*$E3982</f>
        <v>4.7582133352084952</v>
      </c>
      <c r="S3975" s="54">
        <f>SUBTOTAL(9,O3975:R3975)</f>
        <v>1601.4120832325984</v>
      </c>
      <c r="T3975" s="54">
        <f>VLOOKUP(CONCATENATE($F3975," ",$G3975),AllocFactorMatrix,(T$4+1),FALSE)*$E3982</f>
        <v>43.899243480726682</v>
      </c>
      <c r="U3975" s="54">
        <f>VLOOKUP(CONCATENATE($F3975," ",$G3975),AllocFactorMatrix,(U$4+1),FALSE)*$E3982</f>
        <v>718.4036399280842</v>
      </c>
      <c r="V3975" s="54">
        <f>VLOOKUP(CONCATENATE($F3975," ",$G3975),AllocFactorMatrix,(V$4+1),FALSE)*$E3982</f>
        <v>3796.7834230444678</v>
      </c>
      <c r="W3975" s="54">
        <f>VLOOKUP(CONCATENATE($F3975," ",$G3975),AllocFactorMatrix,(W$4+1),FALSE)*$E3982</f>
        <v>685.63615731130005</v>
      </c>
      <c r="X3975" s="54">
        <f>SUBTOTAL(9,T3975:W3975)</f>
        <v>5244.7224637645786</v>
      </c>
      <c r="Y3975" s="54">
        <f>VLOOKUP(CONCATENATE($F3975," ",$G3975),AllocFactorMatrix,(Y$4+1),FALSE)*$E3982</f>
        <v>385.9261244215441</v>
      </c>
      <c r="Z3975" s="54">
        <f>VLOOKUP(CONCATENATE($F3975," ",$G3975),AllocFactorMatrix,(Z$4+1),FALSE)*$E3982</f>
        <v>6.4641150654840294</v>
      </c>
      <c r="AA3975" s="54">
        <f t="shared" ref="AA3975:AA3990" si="2060">SUBTOTAL(9,Y3975:Z3975)</f>
        <v>392.39023948702811</v>
      </c>
      <c r="AB3975" s="54">
        <f>VLOOKUP(CONCATENATE($F3975," ",$G3975),AllocFactorMatrix,(AB$4+1),FALSE)*$E3982</f>
        <v>5.0079644881880077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1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1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1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1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1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1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1"/>
      <c r="C3982" s="55"/>
      <c r="D3982" s="108" t="s">
        <v>471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18534.999999999993</v>
      </c>
      <c r="I3982" s="54">
        <f>VLOOKUP(CONCATENATE($F3982," ",$G3982),AllocFactorMatrix,(I$4+1),FALSE)*$E3982</f>
        <v>9130.0257281186441</v>
      </c>
      <c r="J3982" s="54">
        <f>VLOOKUP(CONCATENATE($F3982," ",$G3982),AllocFactorMatrix,(J$4+1),FALSE)*$E3982</f>
        <v>451.32979536777123</v>
      </c>
      <c r="K3982" s="54">
        <f>VLOOKUP(CONCATENATE($F3982," ",$G3982),AllocFactorMatrix,(K$4+1),FALSE)*$E3982</f>
        <v>1653.1951743671561</v>
      </c>
      <c r="L3982" s="54">
        <f>VLOOKUP(CONCATENATE($F3982," ",$G3982),AllocFactorMatrix,(L$4+1),FALSE)*$E3982</f>
        <v>52.036714588669298</v>
      </c>
      <c r="M3982" s="54">
        <f>VLOOKUP(CONCATENATE($F3982," ",$G3982),AllocFactorMatrix,(M$4+1),FALSE)*$E3982</f>
        <v>4.8798365853602972</v>
      </c>
      <c r="N3982" s="54">
        <f t="shared" si="2059"/>
        <v>1710.1117255411859</v>
      </c>
      <c r="O3982" s="54">
        <f>VLOOKUP(CONCATENATE($F3982," ",$G3982),AllocFactorMatrix,(O$4+1),FALSE)*$E3982</f>
        <v>1256.6855048217399</v>
      </c>
      <c r="P3982" s="54">
        <f>VLOOKUP(CONCATENATE($F3982," ",$G3982),AllocFactorMatrix,(P$4+1),FALSE)*$E3982</f>
        <v>234.15712175864007</v>
      </c>
      <c r="Q3982" s="54">
        <f>VLOOKUP(CONCATENATE($F3982," ",$G3982),AllocFactorMatrix,(Q$4+1),FALSE)*$E3982</f>
        <v>105.8112433170099</v>
      </c>
      <c r="R3982" s="54">
        <f>VLOOKUP(CONCATENATE($F3982," ",$G3982),AllocFactorMatrix,(R$4+1),FALSE)*$E3982</f>
        <v>4.7582133352084952</v>
      </c>
      <c r="S3982" s="54">
        <f t="shared" si="2061"/>
        <v>1601.4120832325984</v>
      </c>
      <c r="T3982" s="54">
        <f>VLOOKUP(CONCATENATE($F3982," ",$G3982),AllocFactorMatrix,(T$4+1),FALSE)*$E3982</f>
        <v>43.899243480726682</v>
      </c>
      <c r="U3982" s="54">
        <f>VLOOKUP(CONCATENATE($F3982," ",$G3982),AllocFactorMatrix,(U$4+1),FALSE)*$E3982</f>
        <v>718.4036399280842</v>
      </c>
      <c r="V3982" s="54">
        <f>VLOOKUP(CONCATENATE($F3982," ",$G3982),AllocFactorMatrix,(V$4+1),FALSE)*$E3982</f>
        <v>3796.7834230444678</v>
      </c>
      <c r="W3982" s="54">
        <f>VLOOKUP(CONCATENATE($F3982," ",$G3982),AllocFactorMatrix,(W$4+1),FALSE)*$E3982</f>
        <v>685.63615731130005</v>
      </c>
      <c r="X3982" s="54">
        <f t="shared" si="2062"/>
        <v>5244.7224637645786</v>
      </c>
      <c r="Y3982" s="54">
        <f>VLOOKUP(CONCATENATE($F3982," ",$G3982),AllocFactorMatrix,(Y$4+1),FALSE)*$E3982</f>
        <v>385.9261244215441</v>
      </c>
      <c r="Z3982" s="54">
        <f>VLOOKUP(CONCATENATE($F3982," ",$G3982),AllocFactorMatrix,(Z$4+1),FALSE)*$E3982</f>
        <v>6.4641150654840294</v>
      </c>
      <c r="AA3982" s="54">
        <f t="shared" si="2060"/>
        <v>392.39023948702811</v>
      </c>
      <c r="AB3982" s="54">
        <f>VLOOKUP(CONCATENATE($F3982," ",$G3982),AllocFactorMatrix,(AB$4+1),FALSE)*$E3982</f>
        <v>5.0079644881880077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1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43049.290450980792</v>
      </c>
      <c r="J3983" s="54">
        <f>VLOOKUP(CONCATENATE($F3983," ",$G3983),AllocFactorMatrix,(J$4+1),FALSE)*$E3990</f>
        <v>2128.0802517489274</v>
      </c>
      <c r="K3983" s="54">
        <f>VLOOKUP(CONCATENATE($F3983," ",$G3983),AllocFactorMatrix,(K$4+1),FALSE)*$E3990</f>
        <v>7795.0360002059679</v>
      </c>
      <c r="L3983" s="54">
        <f>VLOOKUP(CONCATENATE($F3983," ",$G3983),AllocFactorMatrix,(L$4+1),FALSE)*$E3990</f>
        <v>245.36005780829532</v>
      </c>
      <c r="M3983" s="54">
        <f>VLOOKUP(CONCATENATE($F3983," ",$G3983),AllocFactorMatrix,(M$4+1),FALSE)*$E3990</f>
        <v>23.009081110200334</v>
      </c>
      <c r="N3983" s="54">
        <f t="shared" si="2059"/>
        <v>8063.4051391244629</v>
      </c>
      <c r="O3983" s="54">
        <f>VLOOKUP(CONCATENATE($F3983," ",$G3983),AllocFactorMatrix,(O$4+1),FALSE)*$E3990</f>
        <v>5925.439961904287</v>
      </c>
      <c r="P3983" s="54">
        <f>VLOOKUP(CONCATENATE($F3983," ",$G3983),AllocFactorMatrix,(P$4+1),FALSE)*$E3990</f>
        <v>1104.0820963634394</v>
      </c>
      <c r="Q3983" s="54">
        <f>VLOOKUP(CONCATENATE($F3983," ",$G3983),AllocFactorMatrix,(Q$4+1),FALSE)*$E3990</f>
        <v>498.91414133747395</v>
      </c>
      <c r="R3983" s="54">
        <f>VLOOKUP(CONCATENATE($F3983," ",$G3983),AllocFactorMatrix,(R$4+1),FALSE)*$E3990</f>
        <v>22.43561124524124</v>
      </c>
      <c r="S3983" s="54">
        <f>SUBTOTAL(9,O3983:R3983)</f>
        <v>7550.8718108504418</v>
      </c>
      <c r="T3983" s="54">
        <f>VLOOKUP(CONCATENATE($F3983," ",$G3983),AllocFactorMatrix,(T$4+1),FALSE)*$E3990</f>
        <v>206.99079492841159</v>
      </c>
      <c r="U3983" s="54">
        <f>VLOOKUP(CONCATENATE($F3983," ",$G3983),AllocFactorMatrix,(U$4+1),FALSE)*$E3990</f>
        <v>3387.3690915303437</v>
      </c>
      <c r="V3983" s="54">
        <f>VLOOKUP(CONCATENATE($F3983," ",$G3983),AllocFactorMatrix,(V$4+1),FALSE)*$E3990</f>
        <v>17902.340828539051</v>
      </c>
      <c r="W3983" s="54">
        <f>VLOOKUP(CONCATENATE($F3983," ",$G3983),AllocFactorMatrix,(W$4+1),FALSE)*$E3990</f>
        <v>3232.866035512332</v>
      </c>
      <c r="X3983" s="54">
        <f>SUBTOTAL(9,T3983:W3983)</f>
        <v>24729.566750510137</v>
      </c>
      <c r="Y3983" s="54">
        <f>VLOOKUP(CONCATENATE($F3983," ",$G3983),AllocFactorMatrix,(Y$4+1),FALSE)*$E3990</f>
        <v>1819.6932098095954</v>
      </c>
      <c r="Z3983" s="54">
        <f>VLOOKUP(CONCATENATE($F3983," ",$G3983),AllocFactorMatrix,(Z$4+1),FALSE)*$E3990</f>
        <v>30.479165694522617</v>
      </c>
      <c r="AA3983" s="54">
        <f t="shared" si="2060"/>
        <v>1850.172375504118</v>
      </c>
      <c r="AB3983" s="54">
        <f>VLOOKUP(CONCATENATE($F3983," ",$G3983),AllocFactorMatrix,(AB$4+1),FALSE)*$E3990</f>
        <v>23.613221281100131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1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1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1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1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1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1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1"/>
      <c r="C3990" s="55"/>
      <c r="D3990" s="108" t="s">
        <v>472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43049.290450980792</v>
      </c>
      <c r="J3990" s="54">
        <f>VLOOKUP(CONCATENATE($F3990," ",$G3990),AllocFactorMatrix,(J$4+1),FALSE)*$E3990</f>
        <v>2128.0802517489274</v>
      </c>
      <c r="K3990" s="54">
        <f>VLOOKUP(CONCATENATE($F3990," ",$G3990),AllocFactorMatrix,(K$4+1),FALSE)*$E3990</f>
        <v>7795.0360002059679</v>
      </c>
      <c r="L3990" s="54">
        <f>VLOOKUP(CONCATENATE($F3990," ",$G3990),AllocFactorMatrix,(L$4+1),FALSE)*$E3990</f>
        <v>245.36005780829532</v>
      </c>
      <c r="M3990" s="54">
        <f>VLOOKUP(CONCATENATE($F3990," ",$G3990),AllocFactorMatrix,(M$4+1),FALSE)*$E3990</f>
        <v>23.009081110200334</v>
      </c>
      <c r="N3990" s="54">
        <f t="shared" si="2059"/>
        <v>8063.4051391244629</v>
      </c>
      <c r="O3990" s="54">
        <f>VLOOKUP(CONCATENATE($F3990," ",$G3990),AllocFactorMatrix,(O$4+1),FALSE)*$E3990</f>
        <v>5925.439961904287</v>
      </c>
      <c r="P3990" s="54">
        <f>VLOOKUP(CONCATENATE($F3990," ",$G3990),AllocFactorMatrix,(P$4+1),FALSE)*$E3990</f>
        <v>1104.0820963634394</v>
      </c>
      <c r="Q3990" s="54">
        <f>VLOOKUP(CONCATENATE($F3990," ",$G3990),AllocFactorMatrix,(Q$4+1),FALSE)*$E3990</f>
        <v>498.91414133747395</v>
      </c>
      <c r="R3990" s="54">
        <f>VLOOKUP(CONCATENATE($F3990," ",$G3990),AllocFactorMatrix,(R$4+1),FALSE)*$E3990</f>
        <v>22.43561124524124</v>
      </c>
      <c r="S3990" s="54">
        <f t="shared" si="2063"/>
        <v>7550.8718108504418</v>
      </c>
      <c r="T3990" s="54">
        <f>VLOOKUP(CONCATENATE($F3990," ",$G3990),AllocFactorMatrix,(T$4+1),FALSE)*$E3990</f>
        <v>206.99079492841159</v>
      </c>
      <c r="U3990" s="54">
        <f>VLOOKUP(CONCATENATE($F3990," ",$G3990),AllocFactorMatrix,(U$4+1),FALSE)*$E3990</f>
        <v>3387.3690915303437</v>
      </c>
      <c r="V3990" s="54">
        <f>VLOOKUP(CONCATENATE($F3990," ",$G3990),AllocFactorMatrix,(V$4+1),FALSE)*$E3990</f>
        <v>17902.340828539051</v>
      </c>
      <c r="W3990" s="54">
        <f>VLOOKUP(CONCATENATE($F3990," ",$G3990),AllocFactorMatrix,(W$4+1),FALSE)*$E3990</f>
        <v>3232.866035512332</v>
      </c>
      <c r="X3990" s="54">
        <f t="shared" si="2064"/>
        <v>24729.566750510137</v>
      </c>
      <c r="Y3990" s="54">
        <f>VLOOKUP(CONCATENATE($F3990," ",$G3990),AllocFactorMatrix,(Y$4+1),FALSE)*$E3990</f>
        <v>1819.6932098095954</v>
      </c>
      <c r="Z3990" s="54">
        <f>VLOOKUP(CONCATENATE($F3990," ",$G3990),AllocFactorMatrix,(Z$4+1),FALSE)*$E3990</f>
        <v>30.479165694522617</v>
      </c>
      <c r="AA3990" s="54">
        <f t="shared" si="2060"/>
        <v>1850.172375504118</v>
      </c>
      <c r="AB3990" s="54">
        <f>VLOOKUP(CONCATENATE($F3990," ",$G3990),AllocFactorMatrix,(AB$4+1),FALSE)*$E3990</f>
        <v>23.613221281100131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1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121760.99999999999</v>
      </c>
      <c r="I3991" s="54">
        <f>VLOOKUP(CONCATENATE($F3991," ",$G3991),AllocFactorMatrix,(I$4+1),FALSE)*$E3998</f>
        <v>59977.39750102262</v>
      </c>
      <c r="J3991" s="54">
        <f>VLOOKUP(CONCATENATE($F3991," ",$G3991),AllocFactorMatrix,(J$4+1),FALSE)*$E3998</f>
        <v>2964.8970711505367</v>
      </c>
      <c r="K3991" s="54">
        <f>VLOOKUP(CONCATENATE($F3991," ",$G3991),AllocFactorMatrix,(K$4+1),FALSE)*$E3998</f>
        <v>10860.248051045013</v>
      </c>
      <c r="L3991" s="54">
        <f>VLOOKUP(CONCATENATE($F3991," ",$G3991),AllocFactorMatrix,(L$4+1),FALSE)*$E3998</f>
        <v>341.84205044677435</v>
      </c>
      <c r="M3991" s="54">
        <f>VLOOKUP(CONCATENATE($F3991," ",$G3991),AllocFactorMatrix,(M$4+1),FALSE)*$E3998</f>
        <v>32.056853653631251</v>
      </c>
      <c r="N3991" s="54">
        <f t="shared" si="2024"/>
        <v>11234.146955145419</v>
      </c>
      <c r="O3991" s="54">
        <f>VLOOKUP(CONCATENATE($F3991," ",$G3991),AllocFactorMatrix,(O$4+1),FALSE)*$E3998</f>
        <v>8255.4779472673254</v>
      </c>
      <c r="P3991" s="54">
        <f>VLOOKUP(CONCATENATE($F3991," ",$G3991),AllocFactorMatrix,(P$4+1),FALSE)*$E3998</f>
        <v>1538.2360562424481</v>
      </c>
      <c r="Q3991" s="54">
        <f>VLOOKUP(CONCATENATE($F3991," ",$G3991),AllocFactorMatrix,(Q$4+1),FALSE)*$E3998</f>
        <v>695.10023185985654</v>
      </c>
      <c r="R3991" s="54">
        <f>VLOOKUP(CONCATENATE($F3991," ",$G3991),AllocFactorMatrix,(R$4+1),FALSE)*$E3998</f>
        <v>31.257880437460024</v>
      </c>
      <c r="S3991" s="54">
        <f>SUBTOTAL(9,O3991:R3991)</f>
        <v>10520.07211580709</v>
      </c>
      <c r="T3991" s="54">
        <f>VLOOKUP(CONCATENATE($F3991," ",$G3991),AllocFactorMatrix,(T$4+1),FALSE)*$E3998</f>
        <v>288.38498977376651</v>
      </c>
      <c r="U3991" s="54">
        <f>VLOOKUP(CONCATENATE($F3991," ",$G3991),AllocFactorMatrix,(U$4+1),FALSE)*$E3998</f>
        <v>4719.3712220816542</v>
      </c>
      <c r="V3991" s="54">
        <f>VLOOKUP(CONCATENATE($F3991," ",$G3991),AllocFactorMatrix,(V$4+1),FALSE)*$E3998</f>
        <v>24942.009515690181</v>
      </c>
      <c r="W3991" s="54">
        <f>VLOOKUP(CONCATENATE($F3991," ",$G3991),AllocFactorMatrix,(W$4+1),FALSE)*$E3998</f>
        <v>4504.1135230850396</v>
      </c>
      <c r="X3991" s="54">
        <f>SUBTOTAL(9,T3991:W3991)</f>
        <v>34453.879250630642</v>
      </c>
      <c r="Y3991" s="54">
        <f>VLOOKUP(CONCATENATE($F3991," ",$G3991),AllocFactorMatrix,(Y$4+1),FALSE)*$E3998</f>
        <v>2535.2441778090983</v>
      </c>
      <c r="Z3991" s="54">
        <f>VLOOKUP(CONCATENATE($F3991," ",$G3991),AllocFactorMatrix,(Z$4+1),FALSE)*$E3998</f>
        <v>42.464370892279518</v>
      </c>
      <c r="AA3991" s="54">
        <f t="shared" si="2025"/>
        <v>2577.7085487013778</v>
      </c>
      <c r="AB3991" s="54">
        <f>VLOOKUP(CONCATENATE($F3991," ",$G3991),AllocFactorMatrix,(AB$4+1),FALSE)*$E3998</f>
        <v>32.898557542285403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1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1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1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1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1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1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1"/>
      <c r="C3998" s="55"/>
      <c r="D3998" s="108" t="s">
        <v>473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121760.99999999999</v>
      </c>
      <c r="I3998" s="54">
        <f>VLOOKUP(CONCATENATE($F3998," ",$G3998),AllocFactorMatrix,(I$4+1),FALSE)*$E3998</f>
        <v>59977.39750102262</v>
      </c>
      <c r="J3998" s="54">
        <f>VLOOKUP(CONCATENATE($F3998," ",$G3998),AllocFactorMatrix,(J$4+1),FALSE)*$E3998</f>
        <v>2964.8970711505367</v>
      </c>
      <c r="K3998" s="54">
        <f>VLOOKUP(CONCATENATE($F3998," ",$G3998),AllocFactorMatrix,(K$4+1),FALSE)*$E3998</f>
        <v>10860.248051045013</v>
      </c>
      <c r="L3998" s="54">
        <f>VLOOKUP(CONCATENATE($F3998," ",$G3998),AllocFactorMatrix,(L$4+1),FALSE)*$E3998</f>
        <v>341.84205044677435</v>
      </c>
      <c r="M3998" s="54">
        <f>VLOOKUP(CONCATENATE($F3998," ",$G3998),AllocFactorMatrix,(M$4+1),FALSE)*$E3998</f>
        <v>32.056853653631251</v>
      </c>
      <c r="N3998" s="54">
        <f t="shared" si="2024"/>
        <v>11234.146955145419</v>
      </c>
      <c r="O3998" s="54">
        <f>VLOOKUP(CONCATENATE($F3998," ",$G3998),AllocFactorMatrix,(O$4+1),FALSE)*$E3998</f>
        <v>8255.4779472673254</v>
      </c>
      <c r="P3998" s="54">
        <f>VLOOKUP(CONCATENATE($F3998," ",$G3998),AllocFactorMatrix,(P$4+1),FALSE)*$E3998</f>
        <v>1538.2360562424481</v>
      </c>
      <c r="Q3998" s="54">
        <f>VLOOKUP(CONCATENATE($F3998," ",$G3998),AllocFactorMatrix,(Q$4+1),FALSE)*$E3998</f>
        <v>695.10023185985654</v>
      </c>
      <c r="R3998" s="54">
        <f>VLOOKUP(CONCATENATE($F3998," ",$G3998),AllocFactorMatrix,(R$4+1),FALSE)*$E3998</f>
        <v>31.257880437460024</v>
      </c>
      <c r="S3998" s="54">
        <f t="shared" si="2065"/>
        <v>10520.07211580709</v>
      </c>
      <c r="T3998" s="54">
        <f>VLOOKUP(CONCATENATE($F3998," ",$G3998),AllocFactorMatrix,(T$4+1),FALSE)*$E3998</f>
        <v>288.38498977376651</v>
      </c>
      <c r="U3998" s="54">
        <f>VLOOKUP(CONCATENATE($F3998," ",$G3998),AllocFactorMatrix,(U$4+1),FALSE)*$E3998</f>
        <v>4719.3712220816542</v>
      </c>
      <c r="V3998" s="54">
        <f>VLOOKUP(CONCATENATE($F3998," ",$G3998),AllocFactorMatrix,(V$4+1),FALSE)*$E3998</f>
        <v>24942.009515690181</v>
      </c>
      <c r="W3998" s="54">
        <f>VLOOKUP(CONCATENATE($F3998," ",$G3998),AllocFactorMatrix,(W$4+1),FALSE)*$E3998</f>
        <v>4504.1135230850396</v>
      </c>
      <c r="X3998" s="54">
        <f t="shared" si="2066"/>
        <v>34453.879250630642</v>
      </c>
      <c r="Y3998" s="54">
        <f>VLOOKUP(CONCATENATE($F3998," ",$G3998),AllocFactorMatrix,(Y$4+1),FALSE)*$E3998</f>
        <v>2535.2441778090983</v>
      </c>
      <c r="Z3998" s="54">
        <f>VLOOKUP(CONCATENATE($F3998," ",$G3998),AllocFactorMatrix,(Z$4+1),FALSE)*$E3998</f>
        <v>42.464370892279518</v>
      </c>
      <c r="AA3998" s="54">
        <f t="shared" si="2025"/>
        <v>2577.7085487013778</v>
      </c>
      <c r="AB3998" s="54">
        <f>VLOOKUP(CONCATENATE($F3998," ",$G3998),AllocFactorMatrix,(AB$4+1),FALSE)*$E3998</f>
        <v>32.898557542285403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1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119450.99999999997</v>
      </c>
      <c r="I3999" s="54">
        <f>VLOOKUP(CONCATENATE($F3999," ",$G3999),AllocFactorMatrix,(I$4+1),FALSE)*$E4006</f>
        <v>58839.530793067184</v>
      </c>
      <c r="J3999" s="54">
        <f>VLOOKUP(CONCATENATE($F3999," ",$G3999),AllocFactorMatrix,(J$4+1),FALSE)*$E4006</f>
        <v>2908.6482539236927</v>
      </c>
      <c r="K3999" s="54">
        <f>VLOOKUP(CONCATENATE($F3999," ",$G3999),AllocFactorMatrix,(K$4+1),FALSE)*$E4006</f>
        <v>10654.211857206968</v>
      </c>
      <c r="L3999" s="54">
        <f>VLOOKUP(CONCATENATE($F3999," ",$G3999),AllocFactorMatrix,(L$4+1),FALSE)*$E4006</f>
        <v>335.35676257518946</v>
      </c>
      <c r="M3999" s="54">
        <f>VLOOKUP(CONCATENATE($F3999," ",$G3999),AllocFactorMatrix,(M$4+1),FALSE)*$E4006</f>
        <v>31.448684108868243</v>
      </c>
      <c r="N3999" s="54">
        <f t="shared" ref="N3999:N4006" si="2068">SUBTOTAL(9,K3999:M3999)</f>
        <v>11021.017303891025</v>
      </c>
      <c r="O3999" s="54">
        <f>VLOOKUP(CONCATENATE($F3999," ",$G3999),AllocFactorMatrix,(O$4+1),FALSE)*$E4006</f>
        <v>8098.8583888028943</v>
      </c>
      <c r="P3999" s="54">
        <f>VLOOKUP(CONCATENATE($F3999," ",$G3999),AllocFactorMatrix,(P$4+1),FALSE)*$E4006</f>
        <v>1509.0532695544277</v>
      </c>
      <c r="Q3999" s="54">
        <f>VLOOKUP(CONCATENATE($F3999," ",$G3999),AllocFactorMatrix,(Q$4+1),FALSE)*$E4006</f>
        <v>681.91307393904231</v>
      </c>
      <c r="R3999" s="54">
        <f>VLOOKUP(CONCATENATE($F3999," ",$G3999),AllocFactorMatrix,(R$4+1),FALSE)*$E4006</f>
        <v>30.664868686484485</v>
      </c>
      <c r="S3999" s="54">
        <f>SUBTOTAL(9,O3999:R3999)</f>
        <v>10320.489600982848</v>
      </c>
      <c r="T3999" s="54">
        <f>VLOOKUP(CONCATENATE($F3999," ",$G3999),AllocFactorMatrix,(T$4+1),FALSE)*$E4006</f>
        <v>282.9138674408569</v>
      </c>
      <c r="U3999" s="54">
        <f>VLOOKUP(CONCATENATE($F3999," ",$G3999),AllocFactorMatrix,(U$4+1),FALSE)*$E4006</f>
        <v>4629.8372372834956</v>
      </c>
      <c r="V3999" s="54">
        <f>VLOOKUP(CONCATENATE($F3999," ",$G3999),AllocFactorMatrix,(V$4+1),FALSE)*$E4006</f>
        <v>24468.819890266241</v>
      </c>
      <c r="W3999" s="54">
        <f>VLOOKUP(CONCATENATE($F3999," ",$G3999),AllocFactorMatrix,(W$4+1),FALSE)*$E4006</f>
        <v>4418.6633195032155</v>
      </c>
      <c r="X3999" s="54">
        <f>SUBTOTAL(9,T3999:W3999)</f>
        <v>33800.234314493806</v>
      </c>
      <c r="Y3999" s="54">
        <f>VLOOKUP(CONCATENATE($F3999," ",$G3999),AllocFactorMatrix,(Y$4+1),FALSE)*$E4006</f>
        <v>2487.1465599286685</v>
      </c>
      <c r="Z3999" s="54">
        <f>VLOOKUP(CONCATENATE($F3999," ",$G3999),AllocFactorMatrix,(Z$4+1),FALSE)*$E4006</f>
        <v>41.658754177886848</v>
      </c>
      <c r="AA3999" s="54">
        <f t="shared" ref="AA3999:AA4006" si="2069">SUBTOTAL(9,Y3999:Z3999)</f>
        <v>2528.8053141065552</v>
      </c>
      <c r="AB3999" s="54">
        <f>VLOOKUP(CONCATENATE($F3999," ",$G3999),AllocFactorMatrix,(AB$4+1),FALSE)*$E4006</f>
        <v>32.274419534855447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1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1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1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1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1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1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1"/>
      <c r="C4006" s="55"/>
      <c r="D4006" s="108" t="s">
        <v>474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119450.99999999997</v>
      </c>
      <c r="I4006" s="54">
        <f>VLOOKUP(CONCATENATE($F4006," ",$G4006),AllocFactorMatrix,(I$4+1),FALSE)*$E4006</f>
        <v>58839.530793067184</v>
      </c>
      <c r="J4006" s="54">
        <f>VLOOKUP(CONCATENATE($F4006," ",$G4006),AllocFactorMatrix,(J$4+1),FALSE)*$E4006</f>
        <v>2908.6482539236927</v>
      </c>
      <c r="K4006" s="54">
        <f>VLOOKUP(CONCATENATE($F4006," ",$G4006),AllocFactorMatrix,(K$4+1),FALSE)*$E4006</f>
        <v>10654.211857206968</v>
      </c>
      <c r="L4006" s="54">
        <f>VLOOKUP(CONCATENATE($F4006," ",$G4006),AllocFactorMatrix,(L$4+1),FALSE)*$E4006</f>
        <v>335.35676257518946</v>
      </c>
      <c r="M4006" s="54">
        <f>VLOOKUP(CONCATENATE($F4006," ",$G4006),AllocFactorMatrix,(M$4+1),FALSE)*$E4006</f>
        <v>31.448684108868243</v>
      </c>
      <c r="N4006" s="54">
        <f t="shared" si="2068"/>
        <v>11021.017303891025</v>
      </c>
      <c r="O4006" s="54">
        <f>VLOOKUP(CONCATENATE($F4006," ",$G4006),AllocFactorMatrix,(O$4+1),FALSE)*$E4006</f>
        <v>8098.8583888028943</v>
      </c>
      <c r="P4006" s="54">
        <f>VLOOKUP(CONCATENATE($F4006," ",$G4006),AllocFactorMatrix,(P$4+1),FALSE)*$E4006</f>
        <v>1509.0532695544277</v>
      </c>
      <c r="Q4006" s="54">
        <f>VLOOKUP(CONCATENATE($F4006," ",$G4006),AllocFactorMatrix,(Q$4+1),FALSE)*$E4006</f>
        <v>681.91307393904231</v>
      </c>
      <c r="R4006" s="54">
        <f>VLOOKUP(CONCATENATE($F4006," ",$G4006),AllocFactorMatrix,(R$4+1),FALSE)*$E4006</f>
        <v>30.664868686484485</v>
      </c>
      <c r="S4006" s="54">
        <f t="shared" si="2070"/>
        <v>10320.489600982848</v>
      </c>
      <c r="T4006" s="54">
        <f>VLOOKUP(CONCATENATE($F4006," ",$G4006),AllocFactorMatrix,(T$4+1),FALSE)*$E4006</f>
        <v>282.9138674408569</v>
      </c>
      <c r="U4006" s="54">
        <f>VLOOKUP(CONCATENATE($F4006," ",$G4006),AllocFactorMatrix,(U$4+1),FALSE)*$E4006</f>
        <v>4629.8372372834956</v>
      </c>
      <c r="V4006" s="54">
        <f>VLOOKUP(CONCATENATE($F4006," ",$G4006),AllocFactorMatrix,(V$4+1),FALSE)*$E4006</f>
        <v>24468.819890266241</v>
      </c>
      <c r="W4006" s="54">
        <f>VLOOKUP(CONCATENATE($F4006," ",$G4006),AllocFactorMatrix,(W$4+1),FALSE)*$E4006</f>
        <v>4418.6633195032155</v>
      </c>
      <c r="X4006" s="54">
        <f t="shared" si="2071"/>
        <v>33800.234314493806</v>
      </c>
      <c r="Y4006" s="54">
        <f>VLOOKUP(CONCATENATE($F4006," ",$G4006),AllocFactorMatrix,(Y$4+1),FALSE)*$E4006</f>
        <v>2487.1465599286685</v>
      </c>
      <c r="Z4006" s="54">
        <f>VLOOKUP(CONCATENATE($F4006," ",$G4006),AllocFactorMatrix,(Z$4+1),FALSE)*$E4006</f>
        <v>41.658754177886848</v>
      </c>
      <c r="AA4006" s="54">
        <f t="shared" si="2069"/>
        <v>2528.8053141065552</v>
      </c>
      <c r="AB4006" s="54">
        <f>VLOOKUP(CONCATENATE($F4006," ",$G4006),AllocFactorMatrix,(AB$4+1),FALSE)*$E4006</f>
        <v>32.274419534855447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-251579.99999999988</v>
      </c>
      <c r="I4007" s="5">
        <f>VLOOKUP(CONCATENATE($F4007," ",$G4007),AllocFactorMatrix,(I$4+1),FALSE)*$E4014</f>
        <v>-123924.02873914695</v>
      </c>
      <c r="J4007" s="5">
        <f>VLOOKUP(CONCATENATE($F4007," ",$G4007),AllocFactorMatrix,(J$4+1),FALSE)*$E4014</f>
        <v>-6126.0075488871807</v>
      </c>
      <c r="K4007" s="5">
        <f>VLOOKUP(CONCATENATE($F4007," ",$G4007),AllocFactorMatrix,(K$4+1),FALSE)*$E4014</f>
        <v>-22439.214565270522</v>
      </c>
      <c r="L4007" s="5">
        <f>VLOOKUP(CONCATENATE($F4007," ",$G4007),AllocFactorMatrix,(L$4+1),FALSE)*$E4014</f>
        <v>-706.30680637806438</v>
      </c>
      <c r="M4007" s="5">
        <f>VLOOKUP(CONCATENATE($F4007," ",$G4007),AllocFactorMatrix,(M$4+1),FALSE)*$E4014</f>
        <v>-66.235192238734484</v>
      </c>
      <c r="N4007" s="5">
        <f t="shared" si="2000"/>
        <v>-23211.75656388732</v>
      </c>
      <c r="O4007" s="5">
        <f>VLOOKUP(CONCATENATE($F4007," ",$G4007),AllocFactorMatrix,(O$4+1),FALSE)*$E4014</f>
        <v>-17057.29373094434</v>
      </c>
      <c r="P4007" s="5">
        <f>VLOOKUP(CONCATENATE($F4007," ",$G4007),AllocFactorMatrix,(P$4+1),FALSE)*$E4014</f>
        <v>-3178.2707683862245</v>
      </c>
      <c r="Q4007" s="5">
        <f>VLOOKUP(CONCATENATE($F4007," ",$G4007),AllocFactorMatrix,(Q$4+1),FALSE)*$E4014</f>
        <v>-1436.2013808305016</v>
      </c>
      <c r="R4007" s="5">
        <f>VLOOKUP(CONCATENATE($F4007," ",$G4007),AllocFactorMatrix,(R$4+1),FALSE)*$E4014</f>
        <v>-64.584370697154199</v>
      </c>
      <c r="S4007" s="5">
        <f>SUBTOTAL(9,O4007:R4007)</f>
        <v>-21736.350250858221</v>
      </c>
      <c r="T4007" s="5">
        <f>VLOOKUP(CONCATENATE($F4007," ",$G4007),AllocFactorMatrix,(T$4+1),FALSE)*$E4014</f>
        <v>-595.85495952960446</v>
      </c>
      <c r="U4007" s="5">
        <f>VLOOKUP(CONCATENATE($F4007," ",$G4007),AllocFactorMatrix,(U$4+1),FALSE)*$E4014</f>
        <v>-9751.0648898358468</v>
      </c>
      <c r="V4007" s="5">
        <f>VLOOKUP(CONCATENATE($F4007," ",$G4007),AllocFactorMatrix,(V$4+1),FALSE)*$E4014</f>
        <v>-51534.651932534514</v>
      </c>
      <c r="W4007" s="5">
        <f>VLOOKUP(CONCATENATE($F4007," ",$G4007),AllocFactorMatrix,(W$4+1),FALSE)*$E4014</f>
        <v>-9306.303990093169</v>
      </c>
      <c r="X4007" s="5">
        <f>SUBTOTAL(9,T4007:W4007)</f>
        <v>-71187.875771993131</v>
      </c>
      <c r="Y4007" s="5">
        <f>VLOOKUP(CONCATENATE($F4007," ",$G4007),AllocFactorMatrix,(Y$4+1),FALSE)*$E4014</f>
        <v>-5238.2678382504491</v>
      </c>
      <c r="Z4007" s="5">
        <f>VLOOKUP(CONCATENATE($F4007," ",$G4007),AllocFactorMatrix,(Z$4+1),FALSE)*$E4014</f>
        <v>-87.738983985674238</v>
      </c>
      <c r="AA4007" s="5">
        <f t="shared" si="2001"/>
        <v>-5326.0068222361233</v>
      </c>
      <c r="AB4007" s="5">
        <f>VLOOKUP(CONCATENATE($F4007," ",$G4007),AllocFactorMatrix,(AB$4+1),FALSE)*$E4014</f>
        <v>-67.974302991008301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8" t="s">
        <v>475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-251579.99999999988</v>
      </c>
      <c r="I4014" s="5">
        <f>VLOOKUP(CONCATENATE($F4014," ",$G4014),AllocFactorMatrix,(I$4+1),FALSE)*$E4014</f>
        <v>-123924.02873914695</v>
      </c>
      <c r="J4014" s="5">
        <f>VLOOKUP(CONCATENATE($F4014," ",$G4014),AllocFactorMatrix,(J$4+1),FALSE)*$E4014</f>
        <v>-6126.0075488871807</v>
      </c>
      <c r="K4014" s="5">
        <f>VLOOKUP(CONCATENATE($F4014," ",$G4014),AllocFactorMatrix,(K$4+1),FALSE)*$E4014</f>
        <v>-22439.214565270522</v>
      </c>
      <c r="L4014" s="5">
        <f>VLOOKUP(CONCATENATE($F4014," ",$G4014),AllocFactorMatrix,(L$4+1),FALSE)*$E4014</f>
        <v>-706.30680637806438</v>
      </c>
      <c r="M4014" s="5">
        <f>VLOOKUP(CONCATENATE($F4014," ",$G4014),AllocFactorMatrix,(M$4+1),FALSE)*$E4014</f>
        <v>-66.235192238734484</v>
      </c>
      <c r="N4014" s="5">
        <f t="shared" si="2000"/>
        <v>-23211.75656388732</v>
      </c>
      <c r="O4014" s="5">
        <f>VLOOKUP(CONCATENATE($F4014," ",$G4014),AllocFactorMatrix,(O$4+1),FALSE)*$E4014</f>
        <v>-17057.29373094434</v>
      </c>
      <c r="P4014" s="5">
        <f>VLOOKUP(CONCATENATE($F4014," ",$G4014),AllocFactorMatrix,(P$4+1),FALSE)*$E4014</f>
        <v>-3178.2707683862245</v>
      </c>
      <c r="Q4014" s="5">
        <f>VLOOKUP(CONCATENATE($F4014," ",$G4014),AllocFactorMatrix,(Q$4+1),FALSE)*$E4014</f>
        <v>-1436.2013808305016</v>
      </c>
      <c r="R4014" s="5">
        <f>VLOOKUP(CONCATENATE($F4014," ",$G4014),AllocFactorMatrix,(R$4+1),FALSE)*$E4014</f>
        <v>-64.584370697154199</v>
      </c>
      <c r="S4014" s="5">
        <f t="shared" si="2072"/>
        <v>-21736.350250858221</v>
      </c>
      <c r="T4014" s="5">
        <f>VLOOKUP(CONCATENATE($F4014," ",$G4014),AllocFactorMatrix,(T$4+1),FALSE)*$E4014</f>
        <v>-595.85495952960446</v>
      </c>
      <c r="U4014" s="5">
        <f>VLOOKUP(CONCATENATE($F4014," ",$G4014),AllocFactorMatrix,(U$4+1),FALSE)*$E4014</f>
        <v>-9751.0648898358468</v>
      </c>
      <c r="V4014" s="5">
        <f>VLOOKUP(CONCATENATE($F4014," ",$G4014),AllocFactorMatrix,(V$4+1),FALSE)*$E4014</f>
        <v>-51534.651932534514</v>
      </c>
      <c r="W4014" s="5">
        <f>VLOOKUP(CONCATENATE($F4014," ",$G4014),AllocFactorMatrix,(W$4+1),FALSE)*$E4014</f>
        <v>-9306.303990093169</v>
      </c>
      <c r="X4014" s="5">
        <f t="shared" si="2073"/>
        <v>-71187.875771993131</v>
      </c>
      <c r="Y4014" s="5">
        <f>VLOOKUP(CONCATENATE($F4014," ",$G4014),AllocFactorMatrix,(Y$4+1),FALSE)*$E4014</f>
        <v>-5238.2678382504491</v>
      </c>
      <c r="Z4014" s="5">
        <f>VLOOKUP(CONCATENATE($F4014," ",$G4014),AllocFactorMatrix,(Z$4+1),FALSE)*$E4014</f>
        <v>-87.738983985674238</v>
      </c>
      <c r="AA4014" s="5">
        <f t="shared" si="2001"/>
        <v>-5326.0068222361233</v>
      </c>
      <c r="AB4014" s="5">
        <f>VLOOKUP(CONCATENATE($F4014," ",$G4014),AllocFactorMatrix,(AB$4+1),FALSE)*$E4014</f>
        <v>-67.974302991008301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-2200.7652694170765</v>
      </c>
      <c r="J4015" s="5">
        <f ca="1">VLOOKUP(CONCATENATE($F4015," ",$G4015),AllocFactorMatrix,(J$4+1),FALSE)*$E4022</f>
        <v>-108.79169109452037</v>
      </c>
      <c r="K4015" s="5">
        <f ca="1">VLOOKUP(CONCATENATE($F4015," ",$G4015),AllocFactorMatrix,(K$4+1),FALSE)*$E4022</f>
        <v>-398.49772954198039</v>
      </c>
      <c r="L4015" s="5">
        <f ca="1">VLOOKUP(CONCATENATE($F4015," ",$G4015),AllocFactorMatrix,(L$4+1),FALSE)*$E4022</f>
        <v>-12.543293700543678</v>
      </c>
      <c r="M4015" s="5">
        <f ca="1">VLOOKUP(CONCATENATE($F4015," ",$G4015),AllocFactorMatrix,(M$4+1),FALSE)*$E4022</f>
        <v>-1.1762699467994537</v>
      </c>
      <c r="N4015" s="5">
        <f t="shared" ca="1" si="2000"/>
        <v>-412.21729318932353</v>
      </c>
      <c r="O4015" s="5">
        <f ca="1">VLOOKUP(CONCATENATE($F4015," ",$G4015),AllocFactorMatrix,(O$4+1),FALSE)*$E4022</f>
        <v>-302.92026506276363</v>
      </c>
      <c r="P4015" s="5">
        <f ca="1">VLOOKUP(CONCATENATE($F4015," ",$G4015),AllocFactorMatrix,(P$4+1),FALSE)*$E4022</f>
        <v>-56.442870644491592</v>
      </c>
      <c r="Q4015" s="5">
        <f ca="1">VLOOKUP(CONCATENATE($F4015," ",$G4015),AllocFactorMatrix,(Q$4+1),FALSE)*$E4022</f>
        <v>-25.50548227796725</v>
      </c>
      <c r="R4015" s="5">
        <f ca="1">VLOOKUP(CONCATENATE($F4015," ",$G4015),AllocFactorMatrix,(R$4+1),FALSE)*$E4022</f>
        <v>-1.1469530277831839</v>
      </c>
      <c r="S4015" s="5">
        <f ca="1">SUBTOTAL(9,O4015:R4015)</f>
        <v>-386.01557101300563</v>
      </c>
      <c r="T4015" s="5">
        <f ca="1">VLOOKUP(CONCATENATE($F4015," ",$G4015),AllocFactorMatrix,(T$4+1),FALSE)*$E4022</f>
        <v>-10.581780740061005</v>
      </c>
      <c r="U4015" s="5">
        <f ca="1">VLOOKUP(CONCATENATE($F4015," ",$G4015),AllocFactorMatrix,(U$4+1),FALSE)*$E4022</f>
        <v>-173.16903886779423</v>
      </c>
      <c r="V4015" s="5">
        <f ca="1">VLOOKUP(CONCATENATE($F4015," ",$G4015),AllocFactorMatrix,(V$4+1),FALSE)*$E4022</f>
        <v>-915.20323619685701</v>
      </c>
      <c r="W4015" s="5">
        <f ca="1">VLOOKUP(CONCATENATE($F4015," ",$G4015),AllocFactorMatrix,(W$4+1),FALSE)*$E4022</f>
        <v>-165.27053563716791</v>
      </c>
      <c r="X4015" s="5">
        <f ca="1">SUBTOTAL(9,T4015:W4015)</f>
        <v>-1264.2245914418802</v>
      </c>
      <c r="Y4015" s="5">
        <f ca="1">VLOOKUP(CONCATENATE($F4015," ",$G4015),AllocFactorMatrix,(Y$4+1),FALSE)*$E4022</f>
        <v>-93.026332726740691</v>
      </c>
      <c r="Z4015" s="5">
        <f ca="1">VLOOKUP(CONCATENATE($F4015," ",$G4015),AllocFactorMatrix,(Z$4+1),FALSE)*$E4022</f>
        <v>-1.5581555142631991</v>
      </c>
      <c r="AA4015" s="5">
        <f t="shared" ca="1" si="2001"/>
        <v>-94.584488241003896</v>
      </c>
      <c r="AB4015" s="5">
        <f ca="1">VLOOKUP(CONCATENATE($F4015," ",$G4015),AllocFactorMatrix,(AB$4+1),FALSE)*$E4022</f>
        <v>-1.2071547927991786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-2368.0355800900943</v>
      </c>
      <c r="I4016" s="5">
        <f ca="1">VLOOKUP(CONCATENATE($F4016," ",$G4016),AllocFactorMatrix,(I$4+1),FALSE)*$E4022</f>
        <v>-1166.4540475491194</v>
      </c>
      <c r="J4016" s="5">
        <f ca="1">VLOOKUP(CONCATENATE($F4016," ",$G4016),AllocFactorMatrix,(J$4+1),FALSE)*$E4022</f>
        <v>-57.661991571926862</v>
      </c>
      <c r="K4016" s="5">
        <f ca="1">VLOOKUP(CONCATENATE($F4016," ",$G4016),AllocFactorMatrix,(K$4+1),FALSE)*$E4022</f>
        <v>-211.21257047395059</v>
      </c>
      <c r="L4016" s="5">
        <f ca="1">VLOOKUP(CONCATENATE($F4016," ",$G4016),AllocFactorMatrix,(L$4+1),FALSE)*$E4022</f>
        <v>-6.6482218298873601</v>
      </c>
      <c r="M4016" s="5">
        <f ca="1">VLOOKUP(CONCATENATE($F4016," ",$G4016),AllocFactorMatrix,(M$4+1),FALSE)*$E4022</f>
        <v>-0.62344897001125132</v>
      </c>
      <c r="N4016" s="5">
        <f t="shared" ca="1" si="2000"/>
        <v>-218.48424127384919</v>
      </c>
      <c r="O4016" s="5">
        <f ca="1">VLOOKUP(CONCATENATE($F4016," ",$G4016),AllocFactorMatrix,(O$4+1),FALSE)*$E4022</f>
        <v>-160.55440994881914</v>
      </c>
      <c r="P4016" s="5">
        <f ca="1">VLOOKUP(CONCATENATE($F4016," ",$G4016),AllocFactorMatrix,(P$4+1),FALSE)*$E4022</f>
        <v>-29.915964157321191</v>
      </c>
      <c r="Q4016" s="5">
        <f ca="1">VLOOKUP(CONCATENATE($F4016," ",$G4016),AllocFactorMatrix,(Q$4+1),FALSE)*$E4022</f>
        <v>-13.518467167426479</v>
      </c>
      <c r="R4016" s="5">
        <f ca="1">VLOOKUP(CONCATENATE($F4016," ",$G4016),AllocFactorMatrix,(R$4+1),FALSE)*$E4022</f>
        <v>-0.60791035745524002</v>
      </c>
      <c r="S4016" s="5">
        <f t="shared" ref="S4016:S4022" ca="1" si="2074">SUBTOTAL(9,O4016:R4016)</f>
        <v>-204.59675163102204</v>
      </c>
      <c r="T4016" s="5">
        <f ca="1">VLOOKUP(CONCATENATE($F4016," ",$G4016),AllocFactorMatrix,(T$4+1),FALSE)*$E4022</f>
        <v>-5.6085767737469077</v>
      </c>
      <c r="U4016" s="5">
        <f ca="1">VLOOKUP(CONCATENATE($F4016," ",$G4016),AllocFactorMatrix,(U$4+1),FALSE)*$E4022</f>
        <v>-91.783403302721155</v>
      </c>
      <c r="V4016" s="5">
        <f ca="1">VLOOKUP(CONCATENATE($F4016," ",$G4016),AllocFactorMatrix,(V$4+1),FALSE)*$E4022</f>
        <v>-485.07786542571148</v>
      </c>
      <c r="W4016" s="5">
        <f ca="1">VLOOKUP(CONCATENATE($F4016," ",$G4016),AllocFactorMatrix,(W$4+1),FALSE)*$E4022</f>
        <v>-87.597022687316326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-49.306004527461212</v>
      </c>
      <c r="Z4016" s="5">
        <f ca="1">VLOOKUP(CONCATENATE($F4016," ",$G4016),AllocFactorMatrix,(Z$4+1),FALSE)*$E4022</f>
        <v>-0.82585672882992156</v>
      </c>
      <c r="AA4016" s="5">
        <f t="shared" ca="1" si="2001"/>
        <v>-50.131861256291131</v>
      </c>
      <c r="AB4016" s="5">
        <f ca="1">VLOOKUP(CONCATENATE($F4016," ",$G4016),AllocFactorMatrix,(AB$4+1),FALSE)*$E4022</f>
        <v>-0.63981861838990473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-520.18632520969743</v>
      </c>
      <c r="I4017" s="5">
        <f ca="1">VLOOKUP(CONCATENATE($F4017," ",$G4017),AllocFactorMatrix,(I$4+1),FALSE)*$E4022</f>
        <v>-253.26178048299019</v>
      </c>
      <c r="J4017" s="5">
        <f ca="1">VLOOKUP(CONCATENATE($F4017," ",$G4017),AllocFactorMatrix,(J$4+1),FALSE)*$E4022</f>
        <v>-12.222744831852102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-1.3735051208056226</v>
      </c>
      <c r="M4017" s="5">
        <f ca="1">VLOOKUP(CONCATENATE($F4017," ",$G4017),AllocFactorMatrix,(M$4+1),FALSE)*$E4022</f>
        <v>-0.17106279878058064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-33.594567652626417</v>
      </c>
      <c r="P4017" s="5">
        <f ca="1">VLOOKUP(CONCATENATE($F4017," ",$G4017),AllocFactorMatrix,(P$4+1),FALSE)*$E4022</f>
        <v>-6.2451909434011998</v>
      </c>
      <c r="Q4017" s="5">
        <f ca="1">VLOOKUP(CONCATENATE($F4017," ",$G4017),AllocFactorMatrix,(Q$4+1),FALSE)*$E4022</f>
        <v>-3.7159630251828584</v>
      </c>
      <c r="R4017" s="5">
        <f ca="1">VLOOKUP(CONCATENATE($F4017," ",$G4017),AllocFactorMatrix,(R$4+1),FALSE)*$E4022</f>
        <v>0</v>
      </c>
      <c r="S4017" s="5">
        <f t="shared" ca="1" si="2074"/>
        <v>-43.555721621210473</v>
      </c>
      <c r="T4017" s="5">
        <f ca="1">VLOOKUP(CONCATENATE($F4017," ",$G4017),AllocFactorMatrix,(T$4+1),FALSE)*$E4022</f>
        <v>-1.1730646187755636</v>
      </c>
      <c r="U4017" s="5">
        <f ca="1">VLOOKUP(CONCATENATE($F4017," ",$G4017),AllocFactorMatrix,(U$4+1),FALSE)*$E4022</f>
        <v>-19.203737564336624</v>
      </c>
      <c r="V4017" s="5">
        <f ca="1">VLOOKUP(CONCATENATE($F4017," ",$G4017),AllocFactorMatrix,(V$4+1),FALSE)*$E4022</f>
        <v>-133.78635407386628</v>
      </c>
      <c r="W4017" s="5">
        <f ca="1">VLOOKUP(CONCATENATE($F4017," ",$G4017),AllocFactorMatrix,(W$4+1),FALSE)*$E4022</f>
        <v>0</v>
      </c>
      <c r="X4017" s="5">
        <f t="shared" ca="1" si="2075"/>
        <v>-154.16315625697845</v>
      </c>
      <c r="Y4017" s="5">
        <f ca="1">VLOOKUP(CONCATENATE($F4017," ",$G4017),AllocFactorMatrix,(Y$4+1),FALSE)*$E4022</f>
        <v>-10.11098062483874</v>
      </c>
      <c r="Z4017" s="5">
        <f ca="1">VLOOKUP(CONCATENATE($F4017," ",$G4017),AllocFactorMatrix,(Z$4+1),FALSE)*$E4022</f>
        <v>-0.16855032171163115</v>
      </c>
      <c r="AA4017" s="5">
        <f t="shared" ca="1" si="2001"/>
        <v>-10.279530946550372</v>
      </c>
      <c r="AB4017" s="5">
        <f ca="1">VLOOKUP(CONCATENATE($F4017," ",$G4017),AllocFactorMatrix,(AB$4+1),FALSE)*$E4022</f>
        <v>-0.13501837509502804</v>
      </c>
      <c r="AC4017" s="5">
        <f ca="1">VLOOKUP(CONCATENATE($F4017," ",$G4017),AllocFactorMatrix,(AC$4+1),FALSE)*$E4022</f>
        <v>-0.45909133937169966</v>
      </c>
      <c r="AD4017" s="5">
        <f ca="1">VLOOKUP(CONCATENATE($F4017," ",$G4017),AllocFactorMatrix,(AD$4+1),FALSE)*$E4022</f>
        <v>-9.89653735772522E-2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-1595.1868355421066</v>
      </c>
      <c r="J4018" s="5">
        <f ca="1">VLOOKUP(CONCATENATE($F4018," ",$G4018),AllocFactorMatrix,(J$4+1),FALSE)*$E4022</f>
        <v>-75.192943133296794</v>
      </c>
      <c r="K4018" s="5">
        <f ca="1">VLOOKUP(CONCATENATE($F4018," ",$G4018),AllocFactorMatrix,(K$4+1),FALSE)*$E4022</f>
        <v>-273.03019136067343</v>
      </c>
      <c r="L4018" s="5">
        <f ca="1">VLOOKUP(CONCATENATE($F4018," ",$G4018),AllocFactorMatrix,(L$4+1),FALSE)*$E4022</f>
        <v>-8.4380536075027326</v>
      </c>
      <c r="M4018" s="5">
        <f ca="1">VLOOKUP(CONCATENATE($F4018," ",$G4018),AllocFactorMatrix,(M$4+1),FALSE)*$E4022</f>
        <v>0</v>
      </c>
      <c r="N4018" s="5">
        <f t="shared" ca="1" si="2000"/>
        <v>-281.46824496817618</v>
      </c>
      <c r="O4018" s="5">
        <f ca="1">VLOOKUP(CONCATENATE($F4018," ",$G4018),AllocFactorMatrix,(O$4+1),FALSE)*$E4022</f>
        <v>-204.72492192347283</v>
      </c>
      <c r="P4018" s="5">
        <f ca="1">VLOOKUP(CONCATENATE($F4018," ",$G4018),AllocFactorMatrix,(P$4+1),FALSE)*$E4022</f>
        <v>-38.130030485009257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-242.85495240848209</v>
      </c>
      <c r="T4018" s="5">
        <f ca="1">VLOOKUP(CONCATENATE($F4018," ",$G4018),AllocFactorMatrix,(T$4+1),FALSE)*$E4022</f>
        <v>-7.2983173041927767</v>
      </c>
      <c r="U4018" s="5">
        <f ca="1">VLOOKUP(CONCATENATE($F4018," ",$G4018),AllocFactorMatrix,(U$4+1),FALSE)*$E4022</f>
        <v>-117.70534314776758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-125.00366045196036</v>
      </c>
      <c r="Y4018" s="5">
        <f ca="1">VLOOKUP(CONCATENATE($F4018," ",$G4018),AllocFactorMatrix,(Y$4+1),FALSE)*$E4022</f>
        <v>-61.733972219626693</v>
      </c>
      <c r="Z4018" s="5">
        <f ca="1">VLOOKUP(CONCATENATE($F4018," ",$G4018),AllocFactorMatrix,(Z$4+1),FALSE)*$E4022</f>
        <v>-1.0299643150423057</v>
      </c>
      <c r="AA4018" s="5">
        <f t="shared" ca="1" si="2001"/>
        <v>-62.763936534669</v>
      </c>
      <c r="AB4018" s="5">
        <f ca="1">VLOOKUP(CONCATENATE($F4018," ",$G4018),AllocFactorMatrix,(AB$4+1),FALSE)*$E4022</f>
        <v>-0.83444367375037332</v>
      </c>
      <c r="AC4018" s="5">
        <f ca="1">VLOOKUP(CONCATENATE($F4018," ",$G4018),AllocFactorMatrix,(AC$4+1),FALSE)*$E4022</f>
        <v>-2.8586880973649396</v>
      </c>
      <c r="AD4018" s="5">
        <f ca="1">VLOOKUP(CONCATENATE($F4018," ",$G4018),AllocFactorMatrix,(AD$4+1),FALSE)*$E4022</f>
        <v>-0.61624149974981068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-1228.2018447294056</v>
      </c>
      <c r="I4019" s="5">
        <f ca="1">VLOOKUP(CONCATENATE($F4019," ",$G4019),AllocFactorMatrix,(I$4+1),FALSE)*$E4022</f>
        <v>-918.32830216663808</v>
      </c>
      <c r="J4019" s="5">
        <f ca="1">VLOOKUP(CONCATENATE($F4019," ",$G4019),AllocFactorMatrix,(J$4+1),FALSE)*$E4022</f>
        <v>-44.272900127288139</v>
      </c>
      <c r="K4019" s="5">
        <f ca="1">VLOOKUP(CONCATENATE($F4019," ",$G4019),AllocFactorMatrix,(K$4+1),FALSE)*$E4022</f>
        <v>-133.58978985856012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-133.58978985856012</v>
      </c>
      <c r="O4019" s="5">
        <f ca="1">VLOOKUP(CONCATENATE($F4019," ",$G4019),AllocFactorMatrix,(O$4+1),FALSE)*$E4022</f>
        <v>-85.123934061135927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-85.123934061135927</v>
      </c>
      <c r="T4019" s="5">
        <f ca="1">VLOOKUP(CONCATENATE($F4019," ",$G4019),AllocFactorMatrix,(T$4+1),FALSE)*$E4022</f>
        <v>-2.3015725983711453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-2.3015725983711453</v>
      </c>
      <c r="Y4019" s="5">
        <f ca="1">VLOOKUP(CONCATENATE($F4019," ",$G4019),AllocFactorMatrix,(Y$4+1),FALSE)*$E4022</f>
        <v>-31.397460241227865</v>
      </c>
      <c r="Z4019" s="5">
        <f ca="1">VLOOKUP(CONCATENATE($F4019," ",$G4019),AllocFactorMatrix,(Z$4+1),FALSE)*$E4022</f>
        <v>0</v>
      </c>
      <c r="AA4019" s="5">
        <f t="shared" ca="1" si="2001"/>
        <v>-31.397460241227865</v>
      </c>
      <c r="AB4019" s="5">
        <f ca="1">VLOOKUP(CONCATENATE($F4019," ",$G4019),AllocFactorMatrix,(AB$4+1),FALSE)*$E4022</f>
        <v>-0.32581245494183175</v>
      </c>
      <c r="AC4019" s="5">
        <f ca="1">VLOOKUP(CONCATENATE($F4019," ",$G4019),AllocFactorMatrix,(AC$4+1),FALSE)*$E4022</f>
        <v>-11.062585970101891</v>
      </c>
      <c r="AD4019" s="5">
        <f ca="1">VLOOKUP(CONCATENATE($F4019," ",$G4019),AllocFactorMatrix,(AD$4+1),FALSE)*$E4022</f>
        <v>-1.7994872511402709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-37.751093894911584</v>
      </c>
      <c r="I4020" s="5">
        <f ca="1">VLOOKUP(CONCATENATE($F4020," ",$G4020),AllocFactorMatrix,(I$4+1),FALSE)*$E4022</f>
        <v>-14.16523305902642</v>
      </c>
      <c r="J4020" s="5">
        <f ca="1">VLOOKUP(CONCATENATE($F4020," ",$G4020),AllocFactorMatrix,(J$4+1),FALSE)*$E4022</f>
        <v>-0.91799863505324519</v>
      </c>
      <c r="K4020" s="5">
        <f ca="1">VLOOKUP(CONCATENATE($F4020," ",$G4020),AllocFactorMatrix,(K$4+1),FALSE)*$E4022</f>
        <v>-3.0799849350806925</v>
      </c>
      <c r="L4020" s="5">
        <f ca="1">VLOOKUP(CONCATENATE($F4020," ",$G4020),AllocFactorMatrix,(L$4+1),FALSE)*$E4022</f>
        <v>-9.7888913521560802E-2</v>
      </c>
      <c r="M4020" s="5">
        <f ca="1">VLOOKUP(CONCATENATE($F4020," ",$G4020),AllocFactorMatrix,(M$4+1),FALSE)*$E4022</f>
        <v>-9.0242134847353158E-3</v>
      </c>
      <c r="N4020" s="5">
        <f t="shared" ca="1" si="2000"/>
        <v>-3.1868980620869887</v>
      </c>
      <c r="O4020" s="5">
        <f ca="1">VLOOKUP(CONCATENATE($F4020," ",$G4020),AllocFactorMatrix,(O$4+1),FALSE)*$E4022</f>
        <v>-2.80806524114002</v>
      </c>
      <c r="P4020" s="5">
        <f ca="1">VLOOKUP(CONCATENATE($F4020," ",$G4020),AllocFactorMatrix,(P$4+1),FALSE)*$E4022</f>
        <v>-0.5205612638543855</v>
      </c>
      <c r="Q4020" s="5">
        <f ca="1">VLOOKUP(CONCATENATE($F4020," ",$G4020),AllocFactorMatrix,(Q$4+1),FALSE)*$E4022</f>
        <v>-0.23652971404738729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-3.5761156194986961</v>
      </c>
      <c r="T4020" s="5">
        <f ca="1">VLOOKUP(CONCATENATE($F4020," ",$G4020),AllocFactorMatrix,(T$4+1),FALSE)*$E4022</f>
        <v>-0.10761038131346808</v>
      </c>
      <c r="U4020" s="5">
        <f ca="1">VLOOKUP(CONCATENATE($F4020," ",$G4020),AllocFactorMatrix,(U$4+1),FALSE)*$E4022</f>
        <v>-1.8894770869461157</v>
      </c>
      <c r="V4020" s="5">
        <f ca="1">VLOOKUP(CONCATENATE($F4020," ",$G4020),AllocFactorMatrix,(V$4+1),FALSE)*$E4022</f>
        <v>-10.727666428728442</v>
      </c>
      <c r="W4020" s="5">
        <f ca="1">VLOOKUP(CONCATENATE($F4020," ",$G4020),AllocFactorMatrix,(W$4+1),FALSE)*$E4022</f>
        <v>-2.0352893989443528</v>
      </c>
      <c r="X4020" s="5">
        <f t="shared" ca="1" si="2075"/>
        <v>-14.76004329593238</v>
      </c>
      <c r="Y4020" s="5">
        <f ca="1">VLOOKUP(CONCATENATE($F4020," ",$G4020),AllocFactorMatrix,(Y$4+1),FALSE)*$E4022</f>
        <v>-0.76078951865401445</v>
      </c>
      <c r="Z4020" s="5">
        <f ca="1">VLOOKUP(CONCATENATE($F4020," ",$G4020),AllocFactorMatrix,(Z$4+1),FALSE)*$E4022</f>
        <v>-1.2384440547668485E-2</v>
      </c>
      <c r="AA4020" s="5">
        <f t="shared" ca="1" si="2001"/>
        <v>-0.77317395920168297</v>
      </c>
      <c r="AB4020" s="5">
        <f ca="1">VLOOKUP(CONCATENATE($F4020," ",$G4020),AllocFactorMatrix,(AB$4+1),FALSE)*$E4022</f>
        <v>-1.3813847221754725E-2</v>
      </c>
      <c r="AC4020" s="5">
        <f ca="1">VLOOKUP(CONCATENATE($F4020," ",$G4020),AllocFactorMatrix,(AC$4+1),FALSE)*$E4022</f>
        <v>-0.29870594830652719</v>
      </c>
      <c r="AD4020" s="5">
        <f ca="1">VLOOKUP(CONCATENATE($F4020," ",$G4020),AllocFactorMatrix,(AD$4+1),FALSE)*$E4022</f>
        <v>-5.9111468583890985E-2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-591.23915057672593</v>
      </c>
      <c r="I4021" s="5">
        <f ca="1">VLOOKUP(CONCATENATE($F4021," ",$G4021),AllocFactorMatrix,(I$4+1),FALSE)*$E4022</f>
        <v>-276.48628095800711</v>
      </c>
      <c r="J4021" s="5">
        <f ca="1">VLOOKUP(CONCATENATE($F4021," ",$G4021),AllocFactorMatrix,(J$4+1),FALSE)*$E4022</f>
        <v>-72.434827818484706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-6.637355234335792</v>
      </c>
      <c r="M4021" s="5">
        <f ca="1">VLOOKUP(CONCATENATE($F4021," ",$G4021),AllocFactorMatrix,(M$4+1),FALSE)*$E4022</f>
        <v>-1.077376421994757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-5.8352447304629846</v>
      </c>
      <c r="P4021" s="5">
        <f ca="1">VLOOKUP(CONCATENATE($F4021," ",$G4021),AllocFactorMatrix,(P$4+1),FALSE)*$E4022</f>
        <v>-1.7278884495842208</v>
      </c>
      <c r="Q4021" s="5">
        <f ca="1">VLOOKUP(CONCATENATE($F4021," ",$G4021),AllocFactorMatrix,(Q$4+1),FALSE)*$E4022</f>
        <v>-3.7533831435629534</v>
      </c>
      <c r="R4021" s="5">
        <f ca="1">VLOOKUP(CONCATENATE($F4021," ",$G4021),AllocFactorMatrix,(R$4+1),FALSE)*$E4022</f>
        <v>-0.65955928670721031</v>
      </c>
      <c r="S4021" s="5">
        <f t="shared" ca="1" si="2074"/>
        <v>-11.97607561031737</v>
      </c>
      <c r="T4021" s="5">
        <f ca="1">VLOOKUP(CONCATENATE($F4021," ",$G4021),AllocFactorMatrix,(T$4+1),FALSE)*$E4022</f>
        <v>-4.0162001697671937E-2</v>
      </c>
      <c r="U4021" s="5">
        <f ca="1">VLOOKUP(CONCATENATE($F4021," ",$G4021),AllocFactorMatrix,(U$4+1),FALSE)*$E4022</f>
        <v>-1.0251200424355649</v>
      </c>
      <c r="V4021" s="5">
        <f ca="1">VLOOKUP(CONCATENATE($F4021," ",$G4021),AllocFactorMatrix,(V$4+1),FALSE)*$E4022</f>
        <v>-5.5197499432402246</v>
      </c>
      <c r="W4021" s="5">
        <f ca="1">VLOOKUP(CONCATENATE($F4021," ",$G4021),AllocFactorMatrix,(W$4+1),FALSE)*$E4022</f>
        <v>-0.9893498627578553</v>
      </c>
      <c r="X4021" s="5">
        <f t="shared" ca="1" si="2075"/>
        <v>-7.5743818501313172</v>
      </c>
      <c r="Y4021" s="5">
        <f ca="1">VLOOKUP(CONCATENATE($F4021," ",$G4021),AllocFactorMatrix,(Y$4+1),FALSE)*$E4022</f>
        <v>-1.6153436571921782</v>
      </c>
      <c r="Z4021" s="5">
        <f ca="1">VLOOKUP(CONCATENATE($F4021," ",$G4021),AllocFactorMatrix,(Z$4+1),FALSE)*$E4022</f>
        <v>-2.9282765315768986E-2</v>
      </c>
      <c r="AA4021" s="5">
        <f t="shared" ca="1" si="2001"/>
        <v>-1.6446264225079472</v>
      </c>
      <c r="AB4021" s="5">
        <f ca="1">VLOOKUP(CONCATENATE($F4021," ",$G4021),AllocFactorMatrix,(AB$4+1),FALSE)*$E4022</f>
        <v>-3.0322622452087097E-2</v>
      </c>
      <c r="AC4021" s="5">
        <f ca="1">VLOOKUP(CONCATENATE($F4021," ",$G4021),AllocFactorMatrix,(AC$4+1),FALSE)*$E4022</f>
        <v>-171.78130768586436</v>
      </c>
      <c r="AD4021" s="5">
        <f ca="1">VLOOKUP(CONCATENATE($F4021," ",$G4021),AllocFactorMatrix,(AD$4+1),FALSE)*$E4022</f>
        <v>-21.034424549928701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-11599.999999999998</v>
      </c>
      <c r="I4022" s="5">
        <f ca="1">VLOOKUP(CONCATENATE($F4022," ",$G4022),AllocFactorMatrix,(I$4+1),FALSE)*$E4022</f>
        <v>-6424.6477491749647</v>
      </c>
      <c r="J4022" s="5">
        <f ca="1">VLOOKUP(CONCATENATE($F4022," ",$G4022),AllocFactorMatrix,(J$4+1),FALSE)*$E4022</f>
        <v>-371.49509721242225</v>
      </c>
      <c r="K4022" s="5">
        <f ca="1">VLOOKUP(CONCATENATE($F4022," ",$G4022),AllocFactorMatrix,(K$4+1),FALSE)*$E4022</f>
        <v>-1084.4381856354325</v>
      </c>
      <c r="L4022" s="5">
        <f ca="1">VLOOKUP(CONCATENATE($F4022," ",$G4022),AllocFactorMatrix,(L$4+1),FALSE)*$E4022</f>
        <v>-35.738318406596747</v>
      </c>
      <c r="M4022" s="5">
        <f ca="1">VLOOKUP(CONCATENATE($F4022," ",$G4022),AllocFactorMatrix,(M$4+1),FALSE)*$E4022</f>
        <v>-3.0571823510707778</v>
      </c>
      <c r="N4022" s="5">
        <f t="shared" ca="1" si="2000"/>
        <v>-1123.2336863931002</v>
      </c>
      <c r="O4022" s="5">
        <f ca="1">VLOOKUP(CONCATENATE($F4022," ",$G4022),AllocFactorMatrix,(O$4+1),FALSE)*$E4022</f>
        <v>-795.56140862042105</v>
      </c>
      <c r="P4022" s="5">
        <f ca="1">VLOOKUP(CONCATENATE($F4022," ",$G4022),AllocFactorMatrix,(P$4+1),FALSE)*$E4022</f>
        <v>-132.98250594366183</v>
      </c>
      <c r="Q4022" s="5">
        <f ca="1">VLOOKUP(CONCATENATE($F4022," ",$G4022),AllocFactorMatrix,(Q$4+1),FALSE)*$E4022</f>
        <v>-46.729825328186926</v>
      </c>
      <c r="R4022" s="5">
        <f ca="1">VLOOKUP(CONCATENATE($F4022," ",$G4022),AllocFactorMatrix,(R$4+1),FALSE)*$E4022</f>
        <v>-2.4253820724025381</v>
      </c>
      <c r="S4022" s="5">
        <f t="shared" ca="1" si="2074"/>
        <v>-977.69912196467237</v>
      </c>
      <c r="T4022" s="5">
        <f ca="1">VLOOKUP(CONCATENATE($F4022," ",$G4022),AllocFactorMatrix,(T$4+1),FALSE)*$E4022</f>
        <v>-27.111084418158537</v>
      </c>
      <c r="U4022" s="5">
        <f ca="1">VLOOKUP(CONCATENATE($F4022," ",$G4022),AllocFactorMatrix,(U$4+1),FALSE)*$E4022</f>
        <v>-404.77612001200123</v>
      </c>
      <c r="V4022" s="5">
        <f ca="1">VLOOKUP(CONCATENATE($F4022," ",$G4022),AllocFactorMatrix,(V$4+1),FALSE)*$E4022</f>
        <v>-1550.3148720684035</v>
      </c>
      <c r="W4022" s="5">
        <f ca="1">VLOOKUP(CONCATENATE($F4022," ",$G4022),AllocFactorMatrix,(W$4+1),FALSE)*$E4022</f>
        <v>-255.89219758618646</v>
      </c>
      <c r="X4022" s="5">
        <f t="shared" ca="1" si="2075"/>
        <v>-2238.0942740847495</v>
      </c>
      <c r="Y4022" s="5">
        <f ca="1">VLOOKUP(CONCATENATE($F4022," ",$G4022),AllocFactorMatrix,(Y$4+1),FALSE)*$E4022</f>
        <v>-247.95088351574137</v>
      </c>
      <c r="Z4022" s="5">
        <f ca="1">VLOOKUP(CONCATENATE($F4022," ",$G4022),AllocFactorMatrix,(Z$4+1),FALSE)*$E4022</f>
        <v>-3.6241940857104948</v>
      </c>
      <c r="AA4022" s="5">
        <f t="shared" ca="1" si="2001"/>
        <v>-251.57507760145185</v>
      </c>
      <c r="AB4022" s="5">
        <f ca="1">VLOOKUP(CONCATENATE($F4022," ",$G4022),AllocFactorMatrix,(AB$4+1),FALSE)*$E4022</f>
        <v>-3.1863843846501578</v>
      </c>
      <c r="AC4022" s="5">
        <f ca="1">VLOOKUP(CONCATENATE($F4022," ",$G4022),AllocFactorMatrix,(AC$4+1),FALSE)*$E4022</f>
        <v>-186.46037904100945</v>
      </c>
      <c r="AD4022" s="5">
        <f ca="1">VLOOKUP(CONCATENATE($F4022," ",$G4022),AllocFactorMatrix,(AD$4+1),FALSE)*$E4022</f>
        <v>-23.608230142979927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356584.45581420895</v>
      </c>
      <c r="I4023" s="5">
        <f ca="1">VLOOKUP(CONCATENATE($F4023," ",$G4023),AllocFactorMatrix,(I$4+1),FALSE)*$E4030</f>
        <v>175647.43759540946</v>
      </c>
      <c r="J4023" s="5">
        <f ca="1">VLOOKUP(CONCATENATE($F4023," ",$G4023),AllocFactorMatrix,(J$4+1),FALSE)*$E4030</f>
        <v>8682.880467977071</v>
      </c>
      <c r="K4023" s="5">
        <f ca="1">VLOOKUP(CONCATENATE($F4023," ",$G4023),AllocFactorMatrix,(K$4+1),FALSE)*$E4030</f>
        <v>31804.893531501952</v>
      </c>
      <c r="L4023" s="5">
        <f ca="1">VLOOKUP(CONCATENATE($F4023," ",$G4023),AllocFactorMatrix,(L$4+1),FALSE)*$E4030</f>
        <v>1001.1051283496064</v>
      </c>
      <c r="M4023" s="5">
        <f ca="1">VLOOKUP(CONCATENATE($F4023," ",$G4023),AllocFactorMatrix,(M$4+1),FALSE)*$E4030</f>
        <v>93.880435568004827</v>
      </c>
      <c r="N4023" s="5">
        <f t="shared" ref="N4023:N4030" ca="1" si="2077">SUBTOTAL(9,K4023:M4023)</f>
        <v>32899.879095419565</v>
      </c>
      <c r="O4023" s="5">
        <f ca="1">VLOOKUP(CONCATENATE($F4023," ",$G4023),AllocFactorMatrix,(O$4+1),FALSE)*$E4030</f>
        <v>24176.666677446163</v>
      </c>
      <c r="P4023" s="5">
        <f ca="1">VLOOKUP(CONCATENATE($F4023," ",$G4023),AllocFactorMatrix,(P$4+1),FALSE)*$E4030</f>
        <v>4504.8173637618638</v>
      </c>
      <c r="Q4023" s="5">
        <f ca="1">VLOOKUP(CONCATENATE($F4023," ",$G4023),AllocFactorMatrix,(Q$4+1),FALSE)*$E4030</f>
        <v>2035.6430869825106</v>
      </c>
      <c r="R4023" s="5">
        <f ca="1">VLOOKUP(CONCATENATE($F4023," ",$G4023),AllocFactorMatrix,(R$4+1),FALSE)*$E4030</f>
        <v>91.540594161490873</v>
      </c>
      <c r="S4023" s="5">
        <f ca="1">SUBTOTAL(9,O4023:R4023)</f>
        <v>30808.667722352027</v>
      </c>
      <c r="T4023" s="5">
        <f ca="1">VLOOKUP(CONCATENATE($F4023," ",$G4023),AllocFactorMatrix,(T$4+1),FALSE)*$E4030</f>
        <v>844.55289167684839</v>
      </c>
      <c r="U4023" s="5">
        <f ca="1">VLOOKUP(CONCATENATE($F4023," ",$G4023),AllocFactorMatrix,(U$4+1),FALSE)*$E4030</f>
        <v>13820.96417581348</v>
      </c>
      <c r="V4023" s="5">
        <f ca="1">VLOOKUP(CONCATENATE($F4023," ",$G4023),AllocFactorMatrix,(V$4+1),FALSE)*$E4030</f>
        <v>73044.184016764033</v>
      </c>
      <c r="W4023" s="5">
        <f ca="1">VLOOKUP(CONCATENATE($F4023," ",$G4023),AllocFactorMatrix,(W$4+1),FALSE)*$E4030</f>
        <v>13190.568979843287</v>
      </c>
      <c r="X4023" s="5">
        <f ca="1">SUBTOTAL(9,T4023:W4023)</f>
        <v>100900.27006409765</v>
      </c>
      <c r="Y4023" s="5">
        <f ca="1">VLOOKUP(CONCATENATE($F4023," ",$G4023),AllocFactorMatrix,(Y$4+1),FALSE)*$E4030</f>
        <v>7424.6159730964673</v>
      </c>
      <c r="Z4023" s="5">
        <f ca="1">VLOOKUP(CONCATENATE($F4023," ",$G4023),AllocFactorMatrix,(Z$4+1),FALSE)*$E4030</f>
        <v>124.35947952231197</v>
      </c>
      <c r="AA4023" s="5">
        <f t="shared" ref="AA4023:AA4030" ca="1" si="2078">SUBTOTAL(9,Y4023:Z4023)</f>
        <v>7548.9754526187789</v>
      </c>
      <c r="AB4023" s="5">
        <f ca="1">VLOOKUP(CONCATENATE($F4023," ",$G4023),AllocFactorMatrix,(AB$4+1),FALSE)*$E4030</f>
        <v>96.345416334362255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1302.8947574213246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116.20929731196118</v>
      </c>
      <c r="L4024" s="5">
        <f ca="1">VLOOKUP(CONCATENATE($F4024," ",$G4024),AllocFactorMatrix,(L$4+1),FALSE)*$E4030</f>
        <v>3.6578560901541408</v>
      </c>
      <c r="M4024" s="5">
        <f ca="1">VLOOKUP(CONCATENATE($F4024," ",$G4024),AllocFactorMatrix,(M$4+1),FALSE)*$E4030</f>
        <v>0.34302203960823907</v>
      </c>
      <c r="N4024" s="5">
        <f t="shared" ca="1" si="2077"/>
        <v>120.21017544172356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16.459783455743136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0.33447268460401319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3.0858426860426795</v>
      </c>
      <c r="U4024" s="5">
        <f ca="1">VLOOKUP(CONCATENATE($F4024," ",$G4024),AllocFactorMatrix,(U$4+1),FALSE)*$E4030</f>
        <v>50.499289785524574</v>
      </c>
      <c r="V4024" s="5">
        <f ca="1">VLOOKUP(CONCATENATE($F4024," ",$G4024),AllocFactorMatrix,(V$4+1),FALSE)*$E4030</f>
        <v>266.89016546797029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368.67123831501073</v>
      </c>
      <c r="Y4024" s="5">
        <f ca="1">VLOOKUP(CONCATENATE($F4024," ",$G4024),AllocFactorMatrix,(Y$4+1),FALSE)*$E4030</f>
        <v>27.128196615093596</v>
      </c>
      <c r="Z4024" s="5">
        <f ca="1">VLOOKUP(CONCATENATE($F4024," ",$G4024),AllocFactorMatrix,(Z$4+1),FALSE)*$E4030</f>
        <v>0.454386923668052</v>
      </c>
      <c r="AA4024" s="5">
        <f t="shared" ca="1" si="2078"/>
        <v>27.58258353876165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286.58280439558979</v>
      </c>
      <c r="I4025" s="5">
        <f ca="1">VLOOKUP(CONCATENATE($F4025," ",$G4025),AllocFactorMatrix,(I$4+1),FALSE)*$E4030</f>
        <v>139.52783412323836</v>
      </c>
      <c r="J4025" s="5">
        <f ca="1">VLOOKUP(CONCATENATE($F4025," ",$G4025),AllocFactorMatrix,(J$4+1),FALSE)*$E4030</f>
        <v>6.7337957988646027</v>
      </c>
      <c r="K4025" s="5">
        <f ca="1">VLOOKUP(CONCATENATE($F4025," ",$G4025),AllocFactorMatrix,(K$4+1),FALSE)*$E4030</f>
        <v>24.497219864743379</v>
      </c>
      <c r="L4025" s="5">
        <f ca="1">VLOOKUP(CONCATENATE($F4025," ",$G4025),AllocFactorMatrix,(L$4+1),FALSE)*$E4030</f>
        <v>0.75669607272644335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25.348158431411843</v>
      </c>
      <c r="O4025" s="5">
        <f ca="1">VLOOKUP(CONCATENATE($F4025," ",$G4025),AllocFactorMatrix,(O$4+1),FALSE)*$E4030</f>
        <v>18.508032494829536</v>
      </c>
      <c r="P4025" s="5">
        <f ca="1">VLOOKUP(CONCATENATE($F4025," ",$G4025),AllocFactorMatrix,(P$4+1),FALSE)*$E4030</f>
        <v>3.4406216538359886</v>
      </c>
      <c r="Q4025" s="5">
        <f ca="1">VLOOKUP(CONCATENATE($F4025," ",$G4025),AllocFactorMatrix,(Q$4+1),FALSE)*$E4030</f>
        <v>2.0472108803666229</v>
      </c>
      <c r="R4025" s="5">
        <f ca="1">VLOOKUP(CONCATENATE($F4025," ",$G4025),AllocFactorMatrix,(R$4+1),FALSE)*$E4030</f>
        <v>0</v>
      </c>
      <c r="S4025" s="5">
        <f t="shared" ca="1" si="2079"/>
        <v>23.995865029032149</v>
      </c>
      <c r="T4025" s="5">
        <f ca="1">VLOOKUP(CONCATENATE($F4025," ",$G4025),AllocFactorMatrix,(T$4+1),FALSE)*$E4030</f>
        <v>0.64626871544618858</v>
      </c>
      <c r="U4025" s="5">
        <f ca="1">VLOOKUP(CONCATENATE($F4025," ",$G4025),AllocFactorMatrix,(U$4+1),FALSE)*$E4030</f>
        <v>10.579787855526513</v>
      </c>
      <c r="V4025" s="5">
        <f ca="1">VLOOKUP(CONCATENATE($F4025," ",$G4025),AllocFactorMatrix,(V$4+1),FALSE)*$E4030</f>
        <v>73.70602932496152</v>
      </c>
      <c r="W4025" s="5">
        <f ca="1">VLOOKUP(CONCATENATE($F4025," ",$G4025),AllocFactorMatrix,(W$4+1),FALSE)*$E4030</f>
        <v>0</v>
      </c>
      <c r="X4025" s="5">
        <f t="shared" ca="1" si="2080"/>
        <v>84.932085895934222</v>
      </c>
      <c r="Y4025" s="5">
        <f ca="1">VLOOKUP(CONCATENATE($F4025," ",$G4025),AllocFactorMatrix,(Y$4+1),FALSE)*$E4030</f>
        <v>5.5703755408942461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5.6632338524971626</v>
      </c>
      <c r="AB4025" s="5">
        <f ca="1">VLOOKUP(CONCATENATE($F4025," ",$G4025),AllocFactorMatrix,(AB$4+1),FALSE)*$E4030</f>
        <v>7.4384778500416138E-2</v>
      </c>
      <c r="AC4025" s="5">
        <f ca="1">VLOOKUP(CONCATENATE($F4025," ",$G4025),AllocFactorMatrix,(AC$4+1),FALSE)*$E4030</f>
        <v>0.25292414878040398</v>
      </c>
      <c r="AD4025" s="5">
        <f ca="1">VLOOKUP(CONCATENATE($F4025," ",$G4025),AllocFactorMatrix,(AD$4+1),FALSE)*$E4030</f>
        <v>5.4522337330557349E-2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183613.16667391596</v>
      </c>
      <c r="I4026" s="5">
        <f ca="1">VLOOKUP(CONCATENATE($F4026," ",$G4026),AllocFactorMatrix,(I$4+1),FALSE)*$E4030</f>
        <v>122716.51048656902</v>
      </c>
      <c r="J4026" s="5">
        <f ca="1">VLOOKUP(CONCATENATE($F4026," ",$G4026),AllocFactorMatrix,(J$4+1),FALSE)*$E4030</f>
        <v>5784.5359483532666</v>
      </c>
      <c r="K4026" s="5">
        <f ca="1">VLOOKUP(CONCATENATE($F4026," ",$G4026),AllocFactorMatrix,(K$4+1),FALSE)*$E4030</f>
        <v>21004.005044885929</v>
      </c>
      <c r="L4026" s="5">
        <f ca="1">VLOOKUP(CONCATENATE($F4026," ",$G4026),AllocFactorMatrix,(L$4+1),FALSE)*$E4030</f>
        <v>649.13304883151284</v>
      </c>
      <c r="M4026" s="5">
        <f ca="1">VLOOKUP(CONCATENATE($F4026," ",$G4026),AllocFactorMatrix,(M$4+1),FALSE)*$E4030</f>
        <v>0</v>
      </c>
      <c r="N4026" s="5">
        <f t="shared" ca="1" si="2077"/>
        <v>21653.138093717444</v>
      </c>
      <c r="O4026" s="5">
        <f ca="1">VLOOKUP(CONCATENATE($F4026," ",$G4026),AllocFactorMatrix,(O$4+1),FALSE)*$E4030</f>
        <v>15749.332597486024</v>
      </c>
      <c r="P4026" s="5">
        <f ca="1">VLOOKUP(CONCATENATE($F4026," ",$G4026),AllocFactorMatrix,(P$4+1),FALSE)*$E4030</f>
        <v>2933.3142561176332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561.45400152447542</v>
      </c>
      <c r="U4026" s="5">
        <f ca="1">VLOOKUP(CONCATENATE($F4026," ",$G4026),AllocFactorMatrix,(U$4+1),FALSE)*$E4030</f>
        <v>9054.9825605910682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9616.436562115543</v>
      </c>
      <c r="Y4026" s="5">
        <f ca="1">VLOOKUP(CONCATENATE($F4026," ",$G4026),AllocFactorMatrix,(Y$4+1),FALSE)*$E4030</f>
        <v>4749.1475484079183</v>
      </c>
      <c r="Z4026" s="5">
        <f ca="1">VLOOKUP(CONCATENATE($F4026," ",$G4026),AllocFactorMatrix,(Z$4+1),FALSE)*$E4030</f>
        <v>79.234371705887071</v>
      </c>
      <c r="AA4026" s="5">
        <f t="shared" ca="1" si="2078"/>
        <v>4828.3819201138058</v>
      </c>
      <c r="AB4026" s="5">
        <f ca="1">VLOOKUP(CONCATENATE($F4026," ",$G4026),AllocFactorMatrix,(AB$4+1),FALSE)*$E4030</f>
        <v>64.193117419652836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75779.412255207353</v>
      </c>
      <c r="I4027" s="5">
        <f ca="1">VLOOKUP(CONCATENATE($F4027," ",$G4027),AllocFactorMatrix,(I$4+1),FALSE)*$E4030</f>
        <v>56660.376544901119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5252.1022661589459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5252.1022661589459</v>
      </c>
      <c r="T4027" s="5">
        <f ca="1">VLOOKUP(CONCATENATE($F4027," ",$G4027),AllocFactorMatrix,(T$4+1),FALSE)*$E4030</f>
        <v>142.0058270680108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142.0058270680108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20.102458278230198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93872.480558750089</v>
      </c>
      <c r="I4028" s="5">
        <f ca="1">VLOOKUP(CONCATENATE($F4028," ",$G4028),AllocFactorMatrix,(I$4+1),FALSE)*$E4030</f>
        <v>35223.497593081753</v>
      </c>
      <c r="J4028" s="5">
        <f ca="1">VLOOKUP(CONCATENATE($F4028," ",$G4028),AllocFactorMatrix,(J$4+1),FALSE)*$E4030</f>
        <v>2282.7102510428249</v>
      </c>
      <c r="K4028" s="5">
        <f ca="1">VLOOKUP(CONCATENATE($F4028," ",$G4028),AllocFactorMatrix,(K$4+1),FALSE)*$E4030</f>
        <v>7658.7403465565885</v>
      </c>
      <c r="L4028" s="5">
        <f ca="1">VLOOKUP(CONCATENATE($F4028," ",$G4028),AllocFactorMatrix,(L$4+1),FALSE)*$E4030</f>
        <v>243.41215534176789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7924.5922570816629</v>
      </c>
      <c r="O4028" s="5">
        <f ca="1">VLOOKUP(CONCATENATE($F4028," ",$G4028),AllocFactorMatrix,(O$4+1),FALSE)*$E4030</f>
        <v>6982.5804383419108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588.15861191436568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4698.4042794707048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5060.9835324423884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1891.7915199478766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1922.5868700847029</v>
      </c>
      <c r="AB4028" s="5">
        <f ca="1">VLOOKUP(CONCATENATE($F4028," ",$G4028),AllocFactorMatrix,(AB$4+1),FALSE)*$E4030</f>
        <v>34.349735887799</v>
      </c>
      <c r="AC4028" s="5">
        <f ca="1">VLOOKUP(CONCATENATE($F4028," ",$G4028),AllocFactorMatrix,(AC$4+1),FALSE)*$E4030</f>
        <v>742.76704148610088</v>
      </c>
      <c r="AD4028" s="5">
        <f ca="1">VLOOKUP(CONCATENATE($F4028," ",$G4028),AllocFactorMatrix,(AD$4+1),FALSE)*$E4030</f>
        <v>146.98753368278969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70755.007136100874</v>
      </c>
      <c r="I4029" s="5">
        <f ca="1">VLOOKUP(CONCATENATE($F4029," ",$G4029),AllocFactorMatrix,(I$4+1),FALSE)*$E4030</f>
        <v>50554.522811039875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2491.1782446953644</v>
      </c>
      <c r="L4029" s="5">
        <f ca="1">VLOOKUP(CONCATENATE($F4029," ",$G4029),AllocFactorMatrix,(L$4+1),FALSE)*$E4030</f>
        <v>416.43262258345379</v>
      </c>
      <c r="M4029" s="5">
        <f ca="1">VLOOKUP(CONCATENATE($F4029," ",$G4029),AllocFactorMatrix,(M$4+1),FALSE)*$E4030</f>
        <v>65.794357373956942</v>
      </c>
      <c r="N4029" s="5">
        <f t="shared" ca="1" si="2077"/>
        <v>2973.4052246527754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119.38884378441178</v>
      </c>
      <c r="Q4029" s="5">
        <f ca="1">VLOOKUP(CONCATENATE($F4029," ",$G4029),AllocFactorMatrix,(Q$4+1),FALSE)*$E4030</f>
        <v>228.35359675436359</v>
      </c>
      <c r="R4029" s="5">
        <f ca="1">VLOOKUP(CONCATENATE($F4029," ",$G4029),AllocFactorMatrix,(R$4+1),FALSE)*$E4030</f>
        <v>39.855619503937689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59.805695327752858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2.0157211023688353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3.6254977096958929</v>
      </c>
      <c r="AC4029" s="5">
        <f ca="1">VLOOKUP(CONCATENATE($F4029," ",$G4029),AllocFactorMatrix,(AC$4+1),FALSE)*$E4030</f>
        <v>5579.7575106137892</v>
      </c>
      <c r="AD4029" s="5">
        <f ca="1">VLOOKUP(CONCATENATE($F4029," ",$G4029),AllocFactorMatrix,(AD$4+1),FALSE)*$E4030</f>
        <v>1540.3369325622102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782194.00000000012</v>
      </c>
      <c r="I4030" s="5">
        <f ca="1">VLOOKUP(CONCATENATE($F4030," ",$G4030),AllocFactorMatrix,(I$4+1),FALSE)*$E4030</f>
        <v>441583.65666098567</v>
      </c>
      <c r="J4030" s="5">
        <f ca="1">VLOOKUP(CONCATENATE($F4030," ",$G4030),AllocFactorMatrix,(J$4+1),FALSE)*$E4030</f>
        <v>28171.74446134047</v>
      </c>
      <c r="K4030" s="5">
        <f ca="1">VLOOKUP(CONCATENATE($F4030," ",$G4030),AllocFactorMatrix,(K$4+1),FALSE)*$E4030</f>
        <v>71341.943937009462</v>
      </c>
      <c r="L4030" s="5">
        <f ca="1">VLOOKUP(CONCATENATE($F4030," ",$G4030),AllocFactorMatrix,(L$4+1),FALSE)*$E4030</f>
        <v>2314.4975072692218</v>
      </c>
      <c r="M4030" s="5">
        <f ca="1">VLOOKUP(CONCATENATE($F4030," ",$G4030),AllocFactorMatrix,(M$4+1),FALSE)*$E4030</f>
        <v>182.55181265881836</v>
      </c>
      <c r="N4030" s="5">
        <f t="shared" ca="1" si="2077"/>
        <v>73838.993256937494</v>
      </c>
      <c r="O4030" s="5">
        <f ca="1">VLOOKUP(CONCATENATE($F4030," ",$G4030),AllocFactorMatrix,(O$4+1),FALSE)*$E4030</f>
        <v>52732.386837260266</v>
      </c>
      <c r="P4030" s="5">
        <f ca="1">VLOOKUP(CONCATENATE($F4030," ",$G4030),AllocFactorMatrix,(P$4+1),FALSE)*$E4030</f>
        <v>8871.8569255627135</v>
      </c>
      <c r="Q4030" s="5">
        <f ca="1">VLOOKUP(CONCATENATE($F4030," ",$G4030),AllocFactorMatrix,(Q$4+1),FALSE)*$E4030</f>
        <v>2861.6403761940805</v>
      </c>
      <c r="R4030" s="5">
        <f ca="1">VLOOKUP(CONCATENATE($F4030," ",$G4030),AllocFactorMatrix,(R$4+1),FALSE)*$E4030</f>
        <v>158.98250875258572</v>
      </c>
      <c r="S4030" s="5">
        <f t="shared" ca="1" si="2079"/>
        <v>64624.866647769646</v>
      </c>
      <c r="T4030" s="5">
        <f ca="1">VLOOKUP(CONCATENATE($F4030," ",$G4030),AllocFactorMatrix,(T$4+1),FALSE)*$E4030</f>
        <v>1822.5635297919125</v>
      </c>
      <c r="U4030" s="5">
        <f ca="1">VLOOKUP(CONCATENATE($F4030," ",$G4030),AllocFactorMatrix,(U$4+1),FALSE)*$E4030</f>
        <v>27706.505968936679</v>
      </c>
      <c r="V4030" s="5">
        <f ca="1">VLOOKUP(CONCATENATE($F4030," ",$G4030),AllocFactorMatrix,(V$4+1),FALSE)*$E4030</f>
        <v>100396.36360800322</v>
      </c>
      <c r="W4030" s="5">
        <f ca="1">VLOOKUP(CONCATENATE($F4030," ",$G4030),AllocFactorMatrix,(W$4+1),FALSE)*$E4030</f>
        <v>18359.554147988903</v>
      </c>
      <c r="X4030" s="5">
        <f t="shared" ca="1" si="2080"/>
        <v>148284.98725472071</v>
      </c>
      <c r="Y4030" s="5">
        <f ca="1">VLOOKUP(CONCATENATE($F4030," ",$G4030),AllocFactorMatrix,(Y$4+1),FALSE)*$E4030</f>
        <v>16162.693555542803</v>
      </c>
      <c r="Z4030" s="5">
        <f ca="1">VLOOKUP(CONCATENATE($F4030," ",$G4030),AllocFactorMatrix,(Z$4+1),FALSE)*$E4030</f>
        <v>236.95216770266509</v>
      </c>
      <c r="AA4030" s="5">
        <f t="shared" ca="1" si="2078"/>
        <v>16399.645723245467</v>
      </c>
      <c r="AB4030" s="5">
        <f ca="1">VLOOKUP(CONCATENATE($F4030," ",$G4030),AllocFactorMatrix,(AB$4+1),FALSE)*$E4030</f>
        <v>219.04263903931761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1845.8134020621585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-532533.93049330439</v>
      </c>
      <c r="I4031" s="5">
        <f ca="1">VLOOKUP(CONCATENATE($F4031," ",$G4031),AllocFactorMatrix,(I$4+1),FALSE)*$E4038</f>
        <v>-262317.156002159</v>
      </c>
      <c r="J4031" s="5">
        <f ca="1">VLOOKUP(CONCATENATE($F4031," ",$G4031),AllocFactorMatrix,(J$4+1),FALSE)*$E4038</f>
        <v>-12967.274339138823</v>
      </c>
      <c r="K4031" s="5">
        <f ca="1">VLOOKUP(CONCATENATE($F4031," ",$G4031),AllocFactorMatrix,(K$4+1),FALSE)*$E4038</f>
        <v>-47498.38273959027</v>
      </c>
      <c r="L4031" s="5">
        <f ca="1">VLOOKUP(CONCATENATE($F4031," ",$G4031),AllocFactorMatrix,(L$4+1),FALSE)*$E4038</f>
        <v>-1495.0804504916291</v>
      </c>
      <c r="M4031" s="5">
        <f ca="1">VLOOKUP(CONCATENATE($F4031," ",$G4031),AllocFactorMatrix,(M$4+1),FALSE)*$E4038</f>
        <v>-140.20386064024524</v>
      </c>
      <c r="N4031" s="5">
        <f t="shared" ca="1" si="2000"/>
        <v>-49133.667050722142</v>
      </c>
      <c r="O4031" s="5">
        <f ca="1">VLOOKUP(CONCATENATE($F4031," ",$G4031),AllocFactorMatrix,(O$4+1),FALSE)*$E4038</f>
        <v>-36106.159766748518</v>
      </c>
      <c r="P4031" s="5">
        <f ca="1">VLOOKUP(CONCATENATE($F4031," ",$G4031),AllocFactorMatrix,(P$4+1),FALSE)*$E4038</f>
        <v>-6727.6294795321228</v>
      </c>
      <c r="Q4031" s="5">
        <f ca="1">VLOOKUP(CONCATENATE($F4031," ",$G4031),AllocFactorMatrix,(Q$4+1),FALSE)*$E4038</f>
        <v>-3040.0904933364277</v>
      </c>
      <c r="R4031" s="5">
        <f ca="1">VLOOKUP(CONCATENATE($F4031," ",$G4031),AllocFactorMatrix,(R$4+1),FALSE)*$E4038</f>
        <v>-136.70947124490075</v>
      </c>
      <c r="S4031" s="5">
        <f ca="1">SUBTOTAL(9,O4031:R4031)</f>
        <v>-46010.589210861974</v>
      </c>
      <c r="T4031" s="5">
        <f ca="1">VLOOKUP(CONCATENATE($F4031," ",$G4031),AllocFactorMatrix,(T$4+1),FALSE)*$E4038</f>
        <v>-1261.2806407593177</v>
      </c>
      <c r="U4031" s="5">
        <f ca="1">VLOOKUP(CONCATENATE($F4031," ",$G4031),AllocFactorMatrix,(U$4+1),FALSE)*$E4038</f>
        <v>-20640.642786706198</v>
      </c>
      <c r="V4031" s="5">
        <f ca="1">VLOOKUP(CONCATENATE($F4031," ",$G4031),AllocFactorMatrix,(V$4+1),FALSE)*$E4038</f>
        <v>-109086.37709769052</v>
      </c>
      <c r="W4031" s="5">
        <f ca="1">VLOOKUP(CONCATENATE($F4031," ",$G4031),AllocFactorMatrix,(W$4+1),FALSE)*$E4038</f>
        <v>-19699.191677437946</v>
      </c>
      <c r="X4031" s="5">
        <f ca="1">SUBTOTAL(9,T4031:W4031)</f>
        <v>-150687.49220259397</v>
      </c>
      <c r="Y4031" s="5">
        <f ca="1">VLOOKUP(CONCATENATE($F4031," ",$G4031),AllocFactorMatrix,(Y$4+1),FALSE)*$E4038</f>
        <v>-11088.144371095386</v>
      </c>
      <c r="Z4031" s="5">
        <f ca="1">VLOOKUP(CONCATENATE($F4031," ",$G4031),AllocFactorMatrix,(Z$4+1),FALSE)*$E4038</f>
        <v>-185.72217982105178</v>
      </c>
      <c r="AA4031" s="5">
        <f t="shared" ca="1" si="2001"/>
        <v>-11273.866550916438</v>
      </c>
      <c r="AB4031" s="5">
        <f ca="1">VLOOKUP(CONCATENATE($F4031," ",$G4031),AllocFactorMatrix,(AB$4+1),FALSE)*$E4038</f>
        <v>-143.88513691209334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-1945.7821418615263</v>
      </c>
      <c r="I4032" s="5">
        <f ca="1">VLOOKUP(CONCATENATE($F4032," ",$G4032),AllocFactorMatrix,(I$4+1),FALSE)*$E4038</f>
        <v>-958.45918621578323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-173.5504530507292</v>
      </c>
      <c r="L4032" s="5">
        <f ca="1">VLOOKUP(CONCATENATE($F4032," ",$G4032),AllocFactorMatrix,(L$4+1),FALSE)*$E4038</f>
        <v>-5.4627520889008858</v>
      </c>
      <c r="M4032" s="5">
        <f ca="1">VLOOKUP(CONCATENATE($F4032," ",$G4032),AllocFactorMatrix,(M$4+1),FALSE)*$E4038</f>
        <v>-0.51227941100602115</v>
      </c>
      <c r="N4032" s="5">
        <f t="shared" ca="1" si="2000"/>
        <v>-179.52548455063612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-24.58153471311881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-0.49951154760270111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-4.6084901001364473</v>
      </c>
      <c r="U4032" s="5">
        <f ca="1">VLOOKUP(CONCATENATE($F4032," ",$G4032),AllocFactorMatrix,(U$4+1),FALSE)*$E4038</f>
        <v>-75.417155285696509</v>
      </c>
      <c r="V4032" s="5">
        <f ca="1">VLOOKUP(CONCATENATE($F4032," ",$G4032),AllocFactorMatrix,(V$4+1),FALSE)*$E4038</f>
        <v>-398.58178478963077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-40.514063176545477</v>
      </c>
      <c r="Z4032" s="5">
        <f ca="1">VLOOKUP(CONCATENATE($F4032," ",$G4032),AllocFactorMatrix,(Z$4+1),FALSE)*$E4038</f>
        <v>-0.67859507188329538</v>
      </c>
      <c r="AA4032" s="5">
        <f t="shared" ca="1" si="2001"/>
        <v>-41.192658248428771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-427.99136291037382</v>
      </c>
      <c r="I4033" s="5">
        <f ca="1">VLOOKUP(CONCATENATE($F4033," ",$G4033),AllocFactorMatrix,(I$4+1),FALSE)*$E4038</f>
        <v>-208.37505591544954</v>
      </c>
      <c r="J4033" s="5">
        <f ca="1">VLOOKUP(CONCATENATE($F4033," ",$G4033),AllocFactorMatrix,(J$4+1),FALSE)*$E4038</f>
        <v>-10.056452785415489</v>
      </c>
      <c r="K4033" s="5">
        <f ca="1">VLOOKUP(CONCATENATE($F4033," ",$G4033),AllocFactorMatrix,(K$4+1),FALSE)*$E4038</f>
        <v>-36.584883519228875</v>
      </c>
      <c r="L4033" s="5">
        <f ca="1">VLOOKUP(CONCATENATE($F4033," ",$G4033),AllocFactorMatrix,(L$4+1),FALSE)*$E4038</f>
        <v>-1.1300726299965742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-37.855700718709954</v>
      </c>
      <c r="O4033" s="5">
        <f ca="1">VLOOKUP(CONCATENATE($F4033," ",$G4033),AllocFactorMatrix,(O$4+1),FALSE)*$E4038</f>
        <v>-27.640451313740723</v>
      </c>
      <c r="P4033" s="5">
        <f ca="1">VLOOKUP(CONCATENATE($F4033," ",$G4033),AllocFactorMatrix,(P$4+1),FALSE)*$E4038</f>
        <v>-5.1383276606210453</v>
      </c>
      <c r="Q4033" s="5">
        <f ca="1">VLOOKUP(CONCATENATE($F4033," ",$G4033),AllocFactorMatrix,(Q$4+1),FALSE)*$E4038</f>
        <v>-3.0573661832256844</v>
      </c>
      <c r="R4033" s="5">
        <f ca="1">VLOOKUP(CONCATENATE($F4033," ",$G4033),AllocFactorMatrix,(R$4+1),FALSE)*$E4038</f>
        <v>0</v>
      </c>
      <c r="S4033" s="5">
        <f t="shared" ca="1" si="2081"/>
        <v>-35.836145157587453</v>
      </c>
      <c r="T4033" s="5">
        <f ca="1">VLOOKUP(CONCATENATE($F4033," ",$G4033),AllocFactorMatrix,(T$4+1),FALSE)*$E4038</f>
        <v>-0.96515709975517072</v>
      </c>
      <c r="U4033" s="5">
        <f ca="1">VLOOKUP(CONCATENATE($F4033," ",$G4033),AllocFactorMatrix,(U$4+1),FALSE)*$E4038</f>
        <v>-15.800172774284905</v>
      </c>
      <c r="V4033" s="5">
        <f ca="1">VLOOKUP(CONCATENATE($F4033," ",$G4033),AllocFactorMatrix,(V$4+1),FALSE)*$E4038</f>
        <v>-110.07479674864861</v>
      </c>
      <c r="W4033" s="5">
        <f ca="1">VLOOKUP(CONCATENATE($F4033," ",$G4033),AllocFactorMatrix,(W$4+1),FALSE)*$E4038</f>
        <v>0</v>
      </c>
      <c r="X4033" s="5">
        <f t="shared" ca="1" si="2082"/>
        <v>-126.84012662268869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-0.13867739002801099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-0.11108846114239959</v>
      </c>
      <c r="AC4033" s="5">
        <f ca="1">VLOOKUP(CONCATENATE($F4033," ",$G4033),AllocFactorMatrix,(AC$4+1),FALSE)*$E4038</f>
        <v>-0.37772451622759373</v>
      </c>
      <c r="AD4033" s="5">
        <f ca="1">VLOOKUP(CONCATENATE($F4033," ",$G4033),AllocFactorMatrix,(AD$4+1),FALSE)*$E4038</f>
        <v>-8.1425295255863922E-2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-274213.4149283531</v>
      </c>
      <c r="I4034" s="5">
        <f ca="1">VLOOKUP(CONCATENATE($F4034," ",$G4034),AllocFactorMatrix,(I$4+1),FALSE)*$E4038</f>
        <v>-183268.52054337747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-31368.011645696064</v>
      </c>
      <c r="L4034" s="5">
        <f ca="1">VLOOKUP(CONCATENATE($F4034," ",$G4034),AllocFactorMatrix,(L$4+1),FALSE)*$E4038</f>
        <v>-969.43478121620649</v>
      </c>
      <c r="M4034" s="5">
        <f ca="1">VLOOKUP(CONCATENATE($F4034," ",$G4034),AllocFactorMatrix,(M$4+1),FALSE)*$E4038</f>
        <v>0</v>
      </c>
      <c r="N4034" s="5">
        <f t="shared" ca="1" si="2000"/>
        <v>-32337.446426912269</v>
      </c>
      <c r="O4034" s="5">
        <f ca="1">VLOOKUP(CONCATENATE($F4034," ",$G4034),AllocFactorMatrix,(O$4+1),FALSE)*$E4038</f>
        <v>-23520.526074629175</v>
      </c>
      <c r="P4034" s="5">
        <f ca="1">VLOOKUP(CONCATENATE($F4034," ",$G4034),AllocFactorMatrix,(P$4+1),FALSE)*$E4038</f>
        <v>-4380.6995641903741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-27901.225638819549</v>
      </c>
      <c r="T4034" s="5">
        <f ca="1">VLOOKUP(CONCATENATE($F4034," ",$G4034),AllocFactorMatrix,(T$4+1),FALSE)*$E4038</f>
        <v>-838.4922599621309</v>
      </c>
      <c r="U4034" s="5">
        <f ca="1">VLOOKUP(CONCATENATE($F4034," ",$G4034),AllocFactorMatrix,(U$4+1),FALSE)*$E4038</f>
        <v>-13522.982774247281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-14361.475034209412</v>
      </c>
      <c r="Y4034" s="5">
        <f ca="1">VLOOKUP(CONCATENATE($F4034," ",$G4034),AllocFactorMatrix,(Y$4+1),FALSE)*$E4038</f>
        <v>-7092.5195117423636</v>
      </c>
      <c r="Z4034" s="5">
        <f ca="1">VLOOKUP(CONCATENATE($F4034," ",$G4034),AllocFactorMatrix,(Z$4+1),FALSE)*$E4038</f>
        <v>-118.33098921364187</v>
      </c>
      <c r="AA4034" s="5">
        <f t="shared" ca="1" si="2001"/>
        <v>-7210.8505009560058</v>
      </c>
      <c r="AB4034" s="5">
        <f ca="1">VLOOKUP(CONCATENATE($F4034," ",$G4034),AllocFactorMatrix,(AB$4+1),FALSE)*$E4038</f>
        <v>-95.867928544583947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-70.799022058252689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-113171.24905681323</v>
      </c>
      <c r="I4035" s="5">
        <f ca="1">VLOOKUP(CONCATENATE($F4035," ",$G4035),AllocFactorMatrix,(I$4+1),FALSE)*$E4038</f>
        <v>-84618.307199594143</v>
      </c>
      <c r="J4035" s="5">
        <f ca="1">VLOOKUP(CONCATENATE($F4035," ",$G4035),AllocFactorMatrix,(J$4+1),FALSE)*$E4038</f>
        <v>-4079.4755587398022</v>
      </c>
      <c r="K4035" s="5">
        <f ca="1">VLOOKUP(CONCATENATE($F4035," ",$G4035),AllocFactorMatrix,(K$4+1),FALSE)*$E4038</f>
        <v>-12309.477830870161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-12309.477830870161</v>
      </c>
      <c r="O4035" s="5">
        <f ca="1">VLOOKUP(CONCATENATE($F4035," ",$G4035),AllocFactorMatrix,(O$4+1),FALSE)*$E4038</f>
        <v>-7843.6471852482955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-7843.6471852482955</v>
      </c>
      <c r="T4035" s="5">
        <f ca="1">VLOOKUP(CONCATENATE($F4035," ",$G4035),AllocFactorMatrix,(T$4+1),FALSE)*$E4038</f>
        <v>-212.07576496515054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-212.07576496515054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-30.021614641164675</v>
      </c>
      <c r="AC4035" s="5">
        <f ca="1">VLOOKUP(CONCATENATE($F4035," ",$G4035),AllocFactorMatrix,(AC$4+1),FALSE)*$E4038</f>
        <v>-1019.349284816161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-140191.98039062563</v>
      </c>
      <c r="I4036" s="5">
        <f ca="1">VLOOKUP(CONCATENATE($F4036," ",$G4036),AllocFactorMatrix,(I$4+1),FALSE)*$E4038</f>
        <v>-52603.828666997746</v>
      </c>
      <c r="J4036" s="5">
        <f ca="1">VLOOKUP(CONCATENATE($F4036," ",$G4036),AllocFactorMatrix,(J$4+1),FALSE)*$E4038</f>
        <v>-3409.0680127643245</v>
      </c>
      <c r="K4036" s="5">
        <f ca="1">VLOOKUP(CONCATENATE($F4036," ",$G4036),AllocFactorMatrix,(K$4+1),FALSE)*$E4038</f>
        <v>-11437.792738515984</v>
      </c>
      <c r="L4036" s="5">
        <f ca="1">VLOOKUP(CONCATENATE($F4036," ",$G4036),AllocFactorMatrix,(L$4+1),FALSE)*$E4038</f>
        <v>-363.51901968922903</v>
      </c>
      <c r="M4036" s="5">
        <f ca="1">VLOOKUP(CONCATENATE($F4036," ",$G4036),AllocFactorMatrix,(M$4+1),FALSE)*$E4038</f>
        <v>-33.512204001679457</v>
      </c>
      <c r="N4036" s="5">
        <f t="shared" ca="1" si="2000"/>
        <v>-11834.823962206892</v>
      </c>
      <c r="O4036" s="5">
        <f ca="1">VLOOKUP(CONCATENATE($F4036," ",$G4036),AllocFactorMatrix,(O$4+1),FALSE)*$E4038</f>
        <v>-10427.995234187401</v>
      </c>
      <c r="P4036" s="5">
        <f ca="1">VLOOKUP(CONCATENATE($F4036," ",$G4036),AllocFactorMatrix,(P$4+1),FALSE)*$E4038</f>
        <v>-1933.149664418863</v>
      </c>
      <c r="Q4036" s="5">
        <f ca="1">VLOOKUP(CONCATENATE($F4036," ",$G4036),AllocFactorMatrix,(Q$4+1),FALSE)*$E4038</f>
        <v>-878.37372675447534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-13280.217314999354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-7016.7379906676124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-7558.2247311915471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-2825.258244898519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-2871.2489452273808</v>
      </c>
      <c r="AB4036" s="5">
        <f ca="1">VLOOKUP(CONCATENATE($F4036," ",$G4036),AllocFactorMatrix,(AB$4+1),FALSE)*$E4038</f>
        <v>-51.298926707190518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-219.51559516771817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-105667.65162613177</v>
      </c>
      <c r="I4037" s="5">
        <f ca="1">VLOOKUP(CONCATENATE($F4037," ",$G4037),AllocFactorMatrix,(I$4+1),FALSE)*$E4038</f>
        <v>-75499.641944021365</v>
      </c>
      <c r="J4037" s="5">
        <f ca="1">VLOOKUP(CONCATENATE($F4037," ",$G4037),AllocFactorMatrix,(J$4+1),FALSE)*$E4038</f>
        <v>-12920.474801052933</v>
      </c>
      <c r="K4037" s="5">
        <f ca="1">VLOOKUP(CONCATENATE($F4037," ",$G4037),AllocFactorMatrix,(K$4+1),FALSE)*$E4038</f>
        <v>-3720.4003724106542</v>
      </c>
      <c r="L4037" s="5">
        <f ca="1">VLOOKUP(CONCATENATE($F4037," ",$G4037),AllocFactorMatrix,(L$4+1),FALSE)*$E4038</f>
        <v>-621.91297930706025</v>
      </c>
      <c r="M4037" s="5">
        <f ca="1">VLOOKUP(CONCATENATE($F4037," ",$G4037),AllocFactorMatrix,(M$4+1),FALSE)*$E4038</f>
        <v>-98.259268359387249</v>
      </c>
      <c r="N4037" s="5">
        <f t="shared" ca="1" si="2000"/>
        <v>-4440.5726200771023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-178.29888319834745</v>
      </c>
      <c r="Q4037" s="5">
        <f ca="1">VLOOKUP(CONCATENATE($F4037," ",$G4037),AllocFactorMatrix,(Q$4+1),FALSE)*$E4038</f>
        <v>-341.03011625735218</v>
      </c>
      <c r="R4037" s="5">
        <f ca="1">VLOOKUP(CONCATENATE($F4037," ",$G4037),AllocFactorMatrix,(R$4+1),FALSE)*$E4038</f>
        <v>-59.521578578669505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-106.14684595388825</v>
      </c>
      <c r="V4037" s="5">
        <f ca="1">VLOOKUP(CONCATENATE($F4037," ",$G4037),AllocFactorMatrix,(V$4+1),FALSE)*$E4038</f>
        <v>-501.78438554859326</v>
      </c>
      <c r="W4037" s="5">
        <f ca="1">VLOOKUP(CONCATENATE($F4037," ",$G4037),AllocFactorMatrix,(W$4+1),FALSE)*$E4038</f>
        <v>-89.315620688096757</v>
      </c>
      <c r="X4037" s="5">
        <f t="shared" ca="1" si="2082"/>
        <v>-702.07508718810107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-3.010338403483483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-5.4144271121699692</v>
      </c>
      <c r="AC4037" s="5">
        <f ca="1">VLOOKUP(CONCATENATE($F4037," ",$G4037),AllocFactorMatrix,(AC$4+1),FALSE)*$E4038</f>
        <v>-8332.9773630819454</v>
      </c>
      <c r="AD4037" s="5">
        <f ca="1">VLOOKUP(CONCATENATE($F4037," ",$G4037),AllocFactorMatrix,(AD$4+1),FALSE)*$E4038</f>
        <v>-2300.3854139080727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-659474.28859828087</v>
      </c>
      <c r="J4038" s="5">
        <f ca="1">VLOOKUP(CONCATENATE($F4038," ",$G4038),AllocFactorMatrix,(J$4+1),FALSE)*$E4038</f>
        <v>-42072.528856017547</v>
      </c>
      <c r="K4038" s="5">
        <f ca="1">VLOOKUP(CONCATENATE($F4038," ",$G4038),AllocFactorMatrix,(K$4+1),FALSE)*$E4038</f>
        <v>-106544.2006636531</v>
      </c>
      <c r="L4038" s="5">
        <f ca="1">VLOOKUP(CONCATENATE($F4038," ",$G4038),AllocFactorMatrix,(L$4+1),FALSE)*$E4038</f>
        <v>-3456.5400554230227</v>
      </c>
      <c r="M4038" s="5">
        <f ca="1">VLOOKUP(CONCATENATE($F4038," ",$G4038),AllocFactorMatrix,(M$4+1),FALSE)*$E4038</f>
        <v>-272.62835698180243</v>
      </c>
      <c r="N4038" s="5">
        <f t="shared" ca="1" si="2000"/>
        <v>-110273.36907605793</v>
      </c>
      <c r="O4038" s="5">
        <f ca="1">VLOOKUP(CONCATENATE($F4038," ",$G4038),AllocFactorMatrix,(O$4+1),FALSE)*$E4038</f>
        <v>-78752.12945729481</v>
      </c>
      <c r="P4038" s="5">
        <f ca="1">VLOOKUP(CONCATENATE($F4038," ",$G4038),AllocFactorMatrix,(P$4+1),FALSE)*$E4038</f>
        <v>-13249.497453713446</v>
      </c>
      <c r="Q4038" s="5">
        <f ca="1">VLOOKUP(CONCATENATE($F4038," ",$G4038),AllocFactorMatrix,(Q$4+1),FALSE)*$E4038</f>
        <v>-4273.6596403601507</v>
      </c>
      <c r="R4038" s="5">
        <f ca="1">VLOOKUP(CONCATENATE($F4038," ",$G4038),AllocFactorMatrix,(R$4+1),FALSE)*$E4038</f>
        <v>-237.42925100978852</v>
      </c>
      <c r="S4038" s="5">
        <f t="shared" ca="1" si="2081"/>
        <v>-96512.715802378181</v>
      </c>
      <c r="T4038" s="5">
        <f ca="1">VLOOKUP(CONCATENATE($F4038," ",$G4038),AllocFactorMatrix,(T$4+1),FALSE)*$E4038</f>
        <v>-2721.8710862694961</v>
      </c>
      <c r="U4038" s="5">
        <f ca="1">VLOOKUP(CONCATENATE($F4038," ",$G4038),AllocFactorMatrix,(U$4+1),FALSE)*$E4038</f>
        <v>-41377.72772563497</v>
      </c>
      <c r="V4038" s="5">
        <f ca="1">VLOOKUP(CONCATENATE($F4038," ",$G4038),AllocFactorMatrix,(V$4+1),FALSE)*$E4038</f>
        <v>-149934.94317447612</v>
      </c>
      <c r="W4038" s="5">
        <f ca="1">VLOOKUP(CONCATENATE($F4038," ",$G4038),AllocFactorMatrix,(W$4+1),FALSE)*$E4038</f>
        <v>-27418.709293450898</v>
      </c>
      <c r="X4038" s="5">
        <f t="shared" ca="1" si="2082"/>
        <v>-221453.25127983149</v>
      </c>
      <c r="Y4038" s="5">
        <f ca="1">VLOOKUP(CONCATENATE($F4038," ",$G4038),AllocFactorMatrix,(Y$4+1),FALSE)*$E4038</f>
        <v>-24137.85173792491</v>
      </c>
      <c r="Z4038" s="5">
        <f ca="1">VLOOKUP(CONCATENATE($F4038," ",$G4038),AllocFactorMatrix,(Z$4+1),FALSE)*$E4038</f>
        <v>-353.87148022895042</v>
      </c>
      <c r="AA4038" s="5">
        <f t="shared" ca="1" si="2001"/>
        <v>-24491.72321815386</v>
      </c>
      <c r="AB4038" s="5">
        <f ca="1">VLOOKUP(CONCATENATE($F4038," ",$G4038),AllocFactorMatrix,(AB$4+1),FALSE)*$E4038</f>
        <v>-327.12485250341592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-2756.5931434474242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265571.75242845539</v>
      </c>
      <c r="I4039" s="5">
        <f ca="1">VLOOKUP(CONCATENATE($F4039," ",$G4039),AllocFactorMatrix,(I$4+1),FALSE)*$E4046</f>
        <v>130816.12799208812</v>
      </c>
      <c r="J4039" s="5">
        <f ca="1">VLOOKUP(CONCATENATE($F4039," ",$G4039),AllocFactorMatrix,(J$4+1),FALSE)*$E4046</f>
        <v>6466.7086419743837</v>
      </c>
      <c r="K4039" s="5">
        <f ca="1">VLOOKUP(CONCATENATE($F4039," ",$G4039),AllocFactorMatrix,(K$4+1),FALSE)*$E4046</f>
        <v>23687.183143401759</v>
      </c>
      <c r="L4039" s="5">
        <f ca="1">VLOOKUP(CONCATENATE($F4039," ",$G4039),AllocFactorMatrix,(L$4+1),FALSE)*$E4046</f>
        <v>745.58842643281787</v>
      </c>
      <c r="M4039" s="5">
        <f ca="1">VLOOKUP(CONCATENATE($F4039," ",$G4039),AllocFactorMatrix,(M$4+1),FALSE)*$E4046</f>
        <v>69.918896872868856</v>
      </c>
      <c r="N4039" s="5">
        <f t="shared" ref="N4039:N4046" ca="1" si="2084">SUBTOTAL(9,K4039:M4039)</f>
        <v>24502.690466707449</v>
      </c>
      <c r="O4039" s="5">
        <f ca="1">VLOOKUP(CONCATENATE($F4039," ",$G4039),AllocFactorMatrix,(O$4+1),FALSE)*$E4046</f>
        <v>18005.943985268284</v>
      </c>
      <c r="P4039" s="5">
        <f ca="1">VLOOKUP(CONCATENATE($F4039," ",$G4039),AllocFactorMatrix,(P$4+1),FALSE)*$E4046</f>
        <v>3355.0319486941062</v>
      </c>
      <c r="Q4039" s="5">
        <f ca="1">VLOOKUP(CONCATENATE($F4039," ",$G4039),AllocFactorMatrix,(Q$4+1),FALSE)*$E4046</f>
        <v>1516.0764669183711</v>
      </c>
      <c r="R4039" s="5">
        <f ca="1">VLOOKUP(CONCATENATE($F4039," ",$G4039),AllocFactorMatrix,(R$4+1),FALSE)*$E4046</f>
        <v>68.176264033437576</v>
      </c>
      <c r="S4039" s="5">
        <f ca="1">SUBTOTAL(9,O4039:R4039)</f>
        <v>22945.228664914201</v>
      </c>
      <c r="T4039" s="5">
        <f ca="1">VLOOKUP(CONCATENATE($F4039," ",$G4039),AllocFactorMatrix,(T$4+1),FALSE)*$E4046</f>
        <v>628.99374272781404</v>
      </c>
      <c r="U4039" s="5">
        <f ca="1">VLOOKUP(CONCATENATE($F4039," ",$G4039),AllocFactorMatrix,(U$4+1),FALSE)*$E4046</f>
        <v>10293.375430627591</v>
      </c>
      <c r="V4039" s="5">
        <f ca="1">VLOOKUP(CONCATENATE($F4039," ",$G4039),AllocFactorMatrix,(V$4+1),FALSE)*$E4046</f>
        <v>54400.778378701325</v>
      </c>
      <c r="W4039" s="5">
        <f ca="1">VLOOKUP(CONCATENATE($F4039," ",$G4039),AllocFactorMatrix,(W$4+1),FALSE)*$E4046</f>
        <v>9823.878922334723</v>
      </c>
      <c r="X4039" s="5">
        <f ca="1">SUBTOTAL(9,T4039:W4039)</f>
        <v>75147.026474391459</v>
      </c>
      <c r="Y4039" s="5">
        <f ca="1">VLOOKUP(CONCATENATE($F4039," ",$G4039),AllocFactorMatrix,(Y$4+1),FALSE)*$E4046</f>
        <v>5529.5968260346153</v>
      </c>
      <c r="Z4039" s="5">
        <f ca="1">VLOOKUP(CONCATENATE($F4039," ",$G4039),AllocFactorMatrix,(Z$4+1),FALSE)*$E4046</f>
        <v>92.61863317182484</v>
      </c>
      <c r="AA4039" s="5">
        <f t="shared" ref="AA4039:AA4046" ca="1" si="2085">SUBTOTAL(9,Y4039:Z4039)</f>
        <v>5622.2154592064398</v>
      </c>
      <c r="AB4039" s="5">
        <f ca="1">VLOOKUP(CONCATENATE($F4039," ",$G4039),AllocFactorMatrix,(AB$4+1),FALSE)*$E4046</f>
        <v>71.754729173324094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970.35088971604205</v>
      </c>
      <c r="I4040" s="5">
        <f ca="1">VLOOKUP(CONCATENATE($F4040," ",$G4040),AllocFactorMatrix,(I$4+1),FALSE)*$E4046</f>
        <v>477.97834304884191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86.548659742187098</v>
      </c>
      <c r="L4040" s="5">
        <f ca="1">VLOOKUP(CONCATENATE($F4040," ",$G4040),AllocFactorMatrix,(L$4+1),FALSE)*$E4046</f>
        <v>2.72424452651821</v>
      </c>
      <c r="M4040" s="5">
        <f ca="1">VLOOKUP(CONCATENATE($F4040," ",$G4040),AllocFactorMatrix,(M$4+1),FALSE)*$E4046</f>
        <v>0.25547093457098785</v>
      </c>
      <c r="N4040" s="5">
        <f t="shared" ca="1" si="2084"/>
        <v>89.528375203276298</v>
      </c>
      <c r="O4040" s="5">
        <f ca="1">VLOOKUP(CONCATENATE($F4040," ",$G4040),AllocFactorMatrix,(O$4+1),FALSE)*$E4046</f>
        <v>65.790444979607727</v>
      </c>
      <c r="P4040" s="5">
        <f ca="1">VLOOKUP(CONCATENATE($F4040," ",$G4040),AllocFactorMatrix,(P$4+1),FALSE)*$E4046</f>
        <v>12.25867663511433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0.24910367106977616</v>
      </c>
      <c r="S4040" s="5">
        <f t="shared" ref="S4040:S4046" ca="1" si="2086">SUBTOTAL(9,O4040:R4040)</f>
        <v>83.83769300063517</v>
      </c>
      <c r="T4040" s="5">
        <f ca="1">VLOOKUP(CONCATENATE($F4040," ",$G4040),AllocFactorMatrix,(T$4+1),FALSE)*$E4046</f>
        <v>2.2982287547550211</v>
      </c>
      <c r="U4040" s="5">
        <f ca="1">VLOOKUP(CONCATENATE($F4040," ",$G4040),AllocFactorMatrix,(U$4+1),FALSE)*$E4046</f>
        <v>37.610121995115179</v>
      </c>
      <c r="V4040" s="5">
        <f ca="1">VLOOKUP(CONCATENATE($F4040," ",$G4040),AllocFactorMatrix,(V$4+1),FALSE)*$E4046</f>
        <v>198.77055153009556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274.57356941071885</v>
      </c>
      <c r="Y4040" s="5">
        <f ca="1">VLOOKUP(CONCATENATE($F4040," ",$G4040),AllocFactorMatrix,(Y$4+1),FALSE)*$E4046</f>
        <v>20.204141256925251</v>
      </c>
      <c r="Z4040" s="5">
        <f ca="1">VLOOKUP(CONCATENATE($F4040," ",$G4040),AllocFactorMatrix,(Z$4+1),FALSE)*$E4046</f>
        <v>0.33841164310867555</v>
      </c>
      <c r="AA4040" s="5">
        <f t="shared" ca="1" si="2085"/>
        <v>20.542552900033925</v>
      </c>
      <c r="AB4040" s="5">
        <f ca="1">VLOOKUP(CONCATENATE($F4040," ",$G4040),AllocFactorMatrix,(AB$4+1),FALSE)*$E4046</f>
        <v>0.26217873195465757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103.91549832436279</v>
      </c>
      <c r="J4041" s="5">
        <f ca="1">VLOOKUP(CONCATENATE($F4041," ",$G4041),AllocFactorMatrix,(J$4+1),FALSE)*$E4046</f>
        <v>5.0150978867446865</v>
      </c>
      <c r="K4041" s="5">
        <f ca="1">VLOOKUP(CONCATENATE($F4041," ",$G4041),AllocFactorMatrix,(K$4+1),FALSE)*$E4046</f>
        <v>18.244680896844159</v>
      </c>
      <c r="L4041" s="5">
        <f ca="1">VLOOKUP(CONCATENATE($F4041," ",$G4041),AllocFactorMatrix,(L$4+1),FALSE)*$E4046</f>
        <v>0.56356102688445875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18.878430469138603</v>
      </c>
      <c r="O4041" s="5">
        <f ca="1">VLOOKUP(CONCATENATE($F4041," ",$G4041),AllocFactorMatrix,(O$4+1),FALSE)*$E4046</f>
        <v>13.784141578553966</v>
      </c>
      <c r="P4041" s="5">
        <f ca="1">VLOOKUP(CONCATENATE($F4041," ",$G4041),AllocFactorMatrix,(P$4+1),FALSE)*$E4046</f>
        <v>2.5624558422383821</v>
      </c>
      <c r="Q4041" s="5">
        <f ca="1">VLOOKUP(CONCATENATE($F4041," ",$G4041),AllocFactorMatrix,(Q$4+1),FALSE)*$E4046</f>
        <v>1.5246917587816533</v>
      </c>
      <c r="R4041" s="5">
        <f ca="1">VLOOKUP(CONCATENATE($F4041," ",$G4041),AllocFactorMatrix,(R$4+1),FALSE)*$E4046</f>
        <v>0</v>
      </c>
      <c r="S4041" s="5">
        <f t="shared" ca="1" si="2086"/>
        <v>17.871289179574003</v>
      </c>
      <c r="T4041" s="5">
        <f ca="1">VLOOKUP(CONCATENATE($F4041," ",$G4041),AllocFactorMatrix,(T$4+1),FALSE)*$E4046</f>
        <v>0.48131855582105282</v>
      </c>
      <c r="U4041" s="5">
        <f ca="1">VLOOKUP(CONCATENATE($F4041," ",$G4041),AllocFactorMatrix,(U$4+1),FALSE)*$E4046</f>
        <v>7.8794595650501353</v>
      </c>
      <c r="V4041" s="5">
        <f ca="1">VLOOKUP(CONCATENATE($F4041," ",$G4041),AllocFactorMatrix,(V$4+1),FALSE)*$E4046</f>
        <v>54.893697841310029</v>
      </c>
      <c r="W4041" s="5">
        <f ca="1">VLOOKUP(CONCATENATE($F4041," ",$G4041),AllocFactorMatrix,(W$4+1),FALSE)*$E4046</f>
        <v>0</v>
      </c>
      <c r="X4041" s="5">
        <f t="shared" ca="1" si="2087"/>
        <v>63.254475962181218</v>
      </c>
      <c r="Y4041" s="5">
        <f ca="1">VLOOKUP(CONCATENATE($F4041," ",$G4041),AllocFactorMatrix,(Y$4+1),FALSE)*$E4046</f>
        <v>4.1486227735363403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4.2177804278811584</v>
      </c>
      <c r="AB4041" s="5">
        <f ca="1">VLOOKUP(CONCATENATE($F4041," ",$G4041),AllocFactorMatrix,(AB$4+1),FALSE)*$E4046</f>
        <v>5.5399206718788327E-2</v>
      </c>
      <c r="AC4041" s="5">
        <f ca="1">VLOOKUP(CONCATENATE($F4041," ",$G4041),AllocFactorMatrix,(AC$4+1),FALSE)*$E4046</f>
        <v>0.18836914601259164</v>
      </c>
      <c r="AD4041" s="5">
        <f ca="1">VLOOKUP(CONCATENATE($F4041," ",$G4041),AllocFactorMatrix,(AD$4+1),FALSE)*$E4046</f>
        <v>4.0606348468862602E-2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136748.72711764139</v>
      </c>
      <c r="I4042" s="5">
        <f ca="1">VLOOKUP(CONCATENATE($F4042," ",$G4042),AllocFactorMatrix,(I$4+1),FALSE)*$E4046</f>
        <v>91395.006738048716</v>
      </c>
      <c r="J4042" s="5">
        <f ca="1">VLOOKUP(CONCATENATE($F4042," ",$G4042),AllocFactorMatrix,(J$4+1),FALSE)*$E4046</f>
        <v>4308.1220275905262</v>
      </c>
      <c r="K4042" s="5">
        <f ca="1">VLOOKUP(CONCATENATE($F4042," ",$G4042),AllocFactorMatrix,(K$4+1),FALSE)*$E4046</f>
        <v>15643.0554861113</v>
      </c>
      <c r="L4042" s="5">
        <f ca="1">VLOOKUP(CONCATENATE($F4042," ",$G4042),AllocFactorMatrix,(L$4+1),FALSE)*$E4046</f>
        <v>483.45181212058219</v>
      </c>
      <c r="M4042" s="5">
        <f ca="1">VLOOKUP(CONCATENATE($F4042," ",$G4042),AllocFactorMatrix,(M$4+1),FALSE)*$E4046</f>
        <v>0</v>
      </c>
      <c r="N4042" s="5">
        <f t="shared" ca="1" si="2084"/>
        <v>16126.507298231882</v>
      </c>
      <c r="O4042" s="5">
        <f ca="1">VLOOKUP(CONCATENATE($F4042," ",$G4042),AllocFactorMatrix,(O$4+1),FALSE)*$E4046</f>
        <v>11729.557442268901</v>
      </c>
      <c r="P4042" s="5">
        <f ca="1">VLOOKUP(CONCATENATE($F4042," ",$G4042),AllocFactorMatrix,(P$4+1),FALSE)*$E4046</f>
        <v>2184.6308629516252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13914.188305220527</v>
      </c>
      <c r="T4042" s="5">
        <f ca="1">VLOOKUP(CONCATENATE($F4042," ",$G4042),AllocFactorMatrix,(T$4+1),FALSE)*$E4046</f>
        <v>418.15149444010649</v>
      </c>
      <c r="U4042" s="5">
        <f ca="1">VLOOKUP(CONCATENATE($F4042," ",$G4042),AllocFactorMatrix,(U$4+1),FALSE)*$E4046</f>
        <v>6743.8373928397396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7161.9888872798456</v>
      </c>
      <c r="Y4042" s="5">
        <f ca="1">VLOOKUP(CONCATENATE($F4042," ",$G4042),AllocFactorMatrix,(Y$4+1),FALSE)*$E4046</f>
        <v>3537.0006078704018</v>
      </c>
      <c r="Z4042" s="5">
        <f ca="1">VLOOKUP(CONCATENATE($F4042," ",$G4042),AllocFactorMatrix,(Z$4+1),FALSE)*$E4046</f>
        <v>59.011015773115389</v>
      </c>
      <c r="AA4042" s="5">
        <f t="shared" ca="1" si="2085"/>
        <v>3596.0116236435174</v>
      </c>
      <c r="AB4042" s="5">
        <f ca="1">VLOOKUP(CONCATENATE($F4042," ",$G4042),AllocFactorMatrix,(AB$4+1),FALSE)*$E4046</f>
        <v>47.808810532855247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56437.881636375751</v>
      </c>
      <c r="I4043" s="5">
        <f ca="1">VLOOKUP(CONCATENATE($F4043," ",$G4043),AllocFactorMatrix,(I$4+1),FALSE)*$E4046</f>
        <v>42198.686024961447</v>
      </c>
      <c r="J4043" s="5">
        <f ca="1">VLOOKUP(CONCATENATE($F4043," ",$G4043),AllocFactorMatrix,(J$4+1),FALSE)*$E4046</f>
        <v>2034.4121023800246</v>
      </c>
      <c r="K4043" s="5">
        <f ca="1">VLOOKUP(CONCATENATE($F4043," ",$G4043),AllocFactorMatrix,(K$4+1),FALSE)*$E4046</f>
        <v>6138.6691285476918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6138.6691285476918</v>
      </c>
      <c r="O4043" s="5">
        <f ca="1">VLOOKUP(CONCATENATE($F4043," ",$G4043),AllocFactorMatrix,(O$4+1),FALSE)*$E4046</f>
        <v>3911.5838618720677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3911.5838618720677</v>
      </c>
      <c r="T4043" s="5">
        <f ca="1">VLOOKUP(CONCATENATE($F4043," ",$G4043),AllocFactorMatrix,(T$4+1),FALSE)*$E4046</f>
        <v>105.76102164462623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105.76102164462623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14.971614679275577</v>
      </c>
      <c r="AC4043" s="5">
        <f ca="1">VLOOKUP(CONCATENATE($F4043," ",$G4043),AllocFactorMatrix,(AC$4+1),FALSE)*$E4046</f>
        <v>508.34390149478781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26233.241045504528</v>
      </c>
      <c r="J4044" s="5">
        <f ca="1">VLOOKUP(CONCATENATE($F4044," ",$G4044),AllocFactorMatrix,(J$4+1),FALSE)*$E4046</f>
        <v>1700.0835335674381</v>
      </c>
      <c r="K4044" s="5">
        <f ca="1">VLOOKUP(CONCATENATE($F4044," ",$G4044),AllocFactorMatrix,(K$4+1),FALSE)*$E4046</f>
        <v>5703.9645505167346</v>
      </c>
      <c r="L4044" s="5">
        <f ca="1">VLOOKUP(CONCATENATE($F4044," ",$G4044),AllocFactorMatrix,(L$4+1),FALSE)*$E4046</f>
        <v>181.28494274630361</v>
      </c>
      <c r="M4044" s="5">
        <f ca="1">VLOOKUP(CONCATENATE($F4044," ",$G4044),AllocFactorMatrix,(M$4+1),FALSE)*$E4046</f>
        <v>16.712352462164485</v>
      </c>
      <c r="N4044" s="5">
        <f t="shared" ca="1" si="2084"/>
        <v>5901.9618457252027</v>
      </c>
      <c r="O4044" s="5">
        <f ca="1">VLOOKUP(CONCATENATE($F4044," ",$G4044),AllocFactorMatrix,(O$4+1),FALSE)*$E4046</f>
        <v>5200.3840695997651</v>
      </c>
      <c r="P4044" s="5">
        <f ca="1">VLOOKUP(CONCATENATE($F4044," ",$G4044),AllocFactorMatrix,(P$4+1),FALSE)*$E4046</f>
        <v>964.05114245138736</v>
      </c>
      <c r="Q4044" s="5">
        <f ca="1">VLOOKUP(CONCATENATE($F4044," ",$G4044),AllocFactorMatrix,(Q$4+1),FALSE)*$E4046</f>
        <v>438.04016334736093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6622.7715888601733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3499.2087786532989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3769.2452483755255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1408.9408020735975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1431.8761122620651</v>
      </c>
      <c r="AB4044" s="5">
        <f ca="1">VLOOKUP(CONCATENATE($F4044," ",$G4044),AllocFactorMatrix,(AB$4+1),FALSE)*$E4046</f>
        <v>25.582493590046965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109.47122419047297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52695.878723363654</v>
      </c>
      <c r="I4045" s="5">
        <f ca="1">VLOOKUP(CONCATENATE($F4045," ",$G4045),AllocFactorMatrix,(I$4+1),FALSE)*$E4046</f>
        <v>37651.257639529438</v>
      </c>
      <c r="J4045" s="5">
        <f ca="1">VLOOKUP(CONCATENATE($F4045," ",$G4045),AllocFactorMatrix,(J$4+1),FALSE)*$E4046</f>
        <v>6443.3699688295583</v>
      </c>
      <c r="K4045" s="5">
        <f ca="1">VLOOKUP(CONCATENATE($F4045," ",$G4045),AllocFactorMatrix,(K$4+1),FALSE)*$E4046</f>
        <v>1855.3432749746601</v>
      </c>
      <c r="L4045" s="5">
        <f ca="1">VLOOKUP(CONCATENATE($F4045," ",$G4045),AllocFactorMatrix,(L$4+1),FALSE)*$E4046</f>
        <v>310.14459420375709</v>
      </c>
      <c r="M4045" s="5">
        <f ca="1">VLOOKUP(CONCATENATE($F4045," ",$G4045),AllocFactorMatrix,(M$4+1),FALSE)*$E4046</f>
        <v>49.001358592057713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88.916675831638784</v>
      </c>
      <c r="Q4045" s="5">
        <f ca="1">VLOOKUP(CONCATENATE($F4045," ",$G4045),AllocFactorMatrix,(Q$4+1),FALSE)*$E4046</f>
        <v>170.06984986186453</v>
      </c>
      <c r="R4045" s="5">
        <f ca="1">VLOOKUP(CONCATENATE($F4045," ",$G4045),AllocFactorMatrix,(R$4+1),FALSE)*$E4046</f>
        <v>29.683085011695823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52.934850308250596</v>
      </c>
      <c r="V4045" s="5">
        <f ca="1">VLOOKUP(CONCATENATE($F4045," ",$G4045),AllocFactorMatrix,(V$4+1),FALSE)*$E4046</f>
        <v>250.23712289643692</v>
      </c>
      <c r="W4045" s="5">
        <f ca="1">VLOOKUP(CONCATENATE($F4045," ",$G4045),AllocFactorMatrix,(W$4+1),FALSE)*$E4046</f>
        <v>44.541210516672024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1.5012392627737714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2.7001451254817246</v>
      </c>
      <c r="AC4045" s="5">
        <f ca="1">VLOOKUP(CONCATENATE($F4045," ",$G4045),AllocFactorMatrix,(AC$4+1),FALSE)*$E4046</f>
        <v>4155.6101396400045</v>
      </c>
      <c r="AD4045" s="5">
        <f ca="1">VLOOKUP(CONCATENATE($F4045," ",$G4045),AllocFactorMatrix,(AD$4+1),FALSE)*$E4046</f>
        <v>1147.1895979783126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582550.99999999988</v>
      </c>
      <c r="I4046" s="5">
        <f ca="1">VLOOKUP(CONCATENATE($F4046," ",$G4046),AllocFactorMatrix,(I$4+1),FALSE)*$E4046</f>
        <v>328876.21328150539</v>
      </c>
      <c r="J4046" s="5">
        <f ca="1">VLOOKUP(CONCATENATE($F4046," ",$G4046),AllocFactorMatrix,(J$4+1),FALSE)*$E4046</f>
        <v>20981.339549649259</v>
      </c>
      <c r="K4046" s="5">
        <f ca="1">VLOOKUP(CONCATENATE($F4046," ",$G4046),AllocFactorMatrix,(K$4+1),FALSE)*$E4046</f>
        <v>53133.008924191185</v>
      </c>
      <c r="L4046" s="5">
        <f ca="1">VLOOKUP(CONCATENATE($F4046," ",$G4046),AllocFactorMatrix,(L$4+1),FALSE)*$E4046</f>
        <v>1723.7575810568637</v>
      </c>
      <c r="M4046" s="5">
        <f ca="1">VLOOKUP(CONCATENATE($F4046," ",$G4046),AllocFactorMatrix,(M$4+1),FALSE)*$E4046</f>
        <v>135.95826740707201</v>
      </c>
      <c r="N4046" s="5">
        <f t="shared" ca="1" si="2084"/>
        <v>54992.724772655121</v>
      </c>
      <c r="O4046" s="5">
        <f ca="1">VLOOKUP(CONCATENATE($F4046," ",$G4046),AllocFactorMatrix,(O$4+1),FALSE)*$E4046</f>
        <v>39273.255336186172</v>
      </c>
      <c r="P4046" s="5">
        <f ca="1">VLOOKUP(CONCATENATE($F4046," ",$G4046),AllocFactorMatrix,(P$4+1),FALSE)*$E4046</f>
        <v>6607.4517624061091</v>
      </c>
      <c r="Q4046" s="5">
        <f ca="1">VLOOKUP(CONCATENATE($F4046," ",$G4046),AllocFactorMatrix,(Q$4+1),FALSE)*$E4046</f>
        <v>2131.2506396012218</v>
      </c>
      <c r="R4046" s="5">
        <f ca="1">VLOOKUP(CONCATENATE($F4046," ",$G4046),AllocFactorMatrix,(R$4+1),FALSE)*$E4046</f>
        <v>118.40466617786325</v>
      </c>
      <c r="S4046" s="5">
        <f t="shared" ca="1" si="2086"/>
        <v>48130.362404371372</v>
      </c>
      <c r="T4046" s="5">
        <f ca="1">VLOOKUP(CONCATENATE($F4046," ",$G4046),AllocFactorMatrix,(T$4+1),FALSE)*$E4046</f>
        <v>1357.3821927089807</v>
      </c>
      <c r="U4046" s="5">
        <f ca="1">VLOOKUP(CONCATENATE($F4046," ",$G4046),AllocFactorMatrix,(U$4+1),FALSE)*$E4046</f>
        <v>20634.846033989048</v>
      </c>
      <c r="V4046" s="5">
        <f ca="1">VLOOKUP(CONCATENATE($F4046," ",$G4046),AllocFactorMatrix,(V$4+1),FALSE)*$E4046</f>
        <v>74771.734398634973</v>
      </c>
      <c r="W4046" s="5">
        <f ca="1">VLOOKUP(CONCATENATE($F4046," ",$G4046),AllocFactorMatrix,(W$4+1),FALSE)*$E4046</f>
        <v>13673.560048357675</v>
      </c>
      <c r="X4046" s="5">
        <f t="shared" ca="1" si="2087"/>
        <v>110437.52267369068</v>
      </c>
      <c r="Y4046" s="5">
        <f ca="1">VLOOKUP(CONCATENATE($F4046," ",$G4046),AllocFactorMatrix,(Y$4+1),FALSE)*$E4046</f>
        <v>12037.414367119942</v>
      </c>
      <c r="Z4046" s="5">
        <f ca="1">VLOOKUP(CONCATENATE($F4046," ",$G4046),AllocFactorMatrix,(Z$4+1),FALSE)*$E4046</f>
        <v>176.47376769363515</v>
      </c>
      <c r="AA4046" s="5">
        <f t="shared" ca="1" si="2085"/>
        <v>12213.888134813576</v>
      </c>
      <c r="AB4046" s="5">
        <f ca="1">VLOOKUP(CONCATENATE($F4046," ",$G4046),AllocFactorMatrix,(AB$4+1),FALSE)*$E4046</f>
        <v>163.13537103965706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1374.6978923191848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1493175.0638380011</v>
      </c>
      <c r="I4047" s="5">
        <f ca="1">VLOOKUP(CONCATENATE($F4047," ",$G4047),AllocFactorMatrix,(I$4+1),FALSE)*$E4054</f>
        <v>735512.63822099555</v>
      </c>
      <c r="J4047" s="5">
        <f ca="1">VLOOKUP(CONCATENATE($F4047," ",$G4047),AllocFactorMatrix,(J$4+1),FALSE)*$E4054</f>
        <v>36359.017858660038</v>
      </c>
      <c r="K4047" s="5">
        <f ca="1">VLOOKUP(CONCATENATE($F4047," ",$G4047),AllocFactorMatrix,(K$4+1),FALSE)*$E4054</f>
        <v>133180.9986524065</v>
      </c>
      <c r="L4047" s="5">
        <f ca="1">VLOOKUP(CONCATENATE($F4047," ",$G4047),AllocFactorMatrix,(L$4+1),FALSE)*$E4054</f>
        <v>4192.0649920612959</v>
      </c>
      <c r="M4047" s="5">
        <f ca="1">VLOOKUP(CONCATENATE($F4047," ",$G4047),AllocFactorMatrix,(M$4+1),FALSE)*$E4054</f>
        <v>393.11844105014166</v>
      </c>
      <c r="N4047" s="5">
        <f t="shared" ca="1" si="2000"/>
        <v>137766.18208551794</v>
      </c>
      <c r="O4047" s="5">
        <f ca="1">VLOOKUP(CONCATENATE($F4047," ",$G4047),AllocFactorMatrix,(O$4+1),FALSE)*$E4054</f>
        <v>101238.27671359549</v>
      </c>
      <c r="P4047" s="5">
        <f ca="1">VLOOKUP(CONCATENATE($F4047," ",$G4047),AllocFactorMatrix,(P$4+1),FALSE)*$E4054</f>
        <v>18863.640422448345</v>
      </c>
      <c r="Q4047" s="5">
        <f ca="1">VLOOKUP(CONCATENATE($F4047," ",$G4047),AllocFactorMatrix,(Q$4+1),FALSE)*$E4054</f>
        <v>8524.1278659106829</v>
      </c>
      <c r="R4047" s="5">
        <f ca="1">VLOOKUP(CONCATENATE($F4047," ",$G4047),AllocFactorMatrix,(R$4+1),FALSE)*$E4054</f>
        <v>383.3205017833705</v>
      </c>
      <c r="S4047" s="5">
        <f ca="1">SUBTOTAL(9,O4047:R4047)</f>
        <v>129009.36550373788</v>
      </c>
      <c r="T4047" s="5">
        <f ca="1">VLOOKUP(CONCATENATE($F4047," ",$G4047),AllocFactorMatrix,(T$4+1),FALSE)*$E4054</f>
        <v>3536.5123111288935</v>
      </c>
      <c r="U4047" s="5">
        <f ca="1">VLOOKUP(CONCATENATE($F4047," ",$G4047),AllocFactorMatrix,(U$4+1),FALSE)*$E4054</f>
        <v>57874.421414139179</v>
      </c>
      <c r="V4047" s="5">
        <f ca="1">VLOOKUP(CONCATENATE($F4047," ",$G4047),AllocFactorMatrix,(V$4+1),FALSE)*$E4054</f>
        <v>305867.94335492252</v>
      </c>
      <c r="W4047" s="5">
        <f ca="1">VLOOKUP(CONCATENATE($F4047," ",$G4047),AllocFactorMatrix,(W$4+1),FALSE)*$E4054</f>
        <v>55234.681033878733</v>
      </c>
      <c r="X4047" s="5">
        <f ca="1">SUBTOTAL(9,T4047:W4047)</f>
        <v>422513.55811406928</v>
      </c>
      <c r="Y4047" s="5">
        <f ca="1">VLOOKUP(CONCATENATE($F4047," ",$G4047),AllocFactorMatrix,(Y$4+1),FALSE)*$E4054</f>
        <v>31090.114133795072</v>
      </c>
      <c r="Z4047" s="5">
        <f ca="1">VLOOKUP(CONCATENATE($F4047," ",$G4047),AllocFactorMatrix,(Z$4+1),FALSE)*$E4054</f>
        <v>520.74752768062058</v>
      </c>
      <c r="AA4047" s="5">
        <f t="shared" ca="1" si="2001"/>
        <v>31610.861661475694</v>
      </c>
      <c r="AB4047" s="5">
        <f ca="1">VLOOKUP(CONCATENATE($F4047," ",$G4047),AllocFactorMatrix,(AB$4+1),FALSE)*$E4054</f>
        <v>403.44039354456817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791415.65941495681</v>
      </c>
      <c r="I4048" s="5">
        <f ca="1">VLOOKUP(CONCATENATE($F4048," ",$G4048),AllocFactorMatrix,(I$4+1),FALSE)*$E4054</f>
        <v>389837.89220903913</v>
      </c>
      <c r="J4048" s="5">
        <f ca="1">VLOOKUP(CONCATENATE($F4048," ",$G4048),AllocFactorMatrix,(J$4+1),FALSE)*$E4054</f>
        <v>19271.07998999743</v>
      </c>
      <c r="K4048" s="5">
        <f ca="1">VLOOKUP(CONCATENATE($F4048," ",$G4048),AllocFactorMatrix,(K$4+1),FALSE)*$E4054</f>
        <v>70588.861562633276</v>
      </c>
      <c r="L4048" s="5">
        <f ca="1">VLOOKUP(CONCATENATE($F4048," ",$G4048),AllocFactorMatrix,(L$4+1),FALSE)*$E4054</f>
        <v>2221.886743457223</v>
      </c>
      <c r="M4048" s="5">
        <f ca="1">VLOOKUP(CONCATENATE($F4048," ",$G4048),AllocFactorMatrix,(M$4+1),FALSE)*$E4054</f>
        <v>208.36142913623698</v>
      </c>
      <c r="N4048" s="5">
        <f t="shared" ca="1" si="2000"/>
        <v>73019.109735226724</v>
      </c>
      <c r="O4048" s="5">
        <f ca="1">VLOOKUP(CONCATENATE($F4048," ",$G4048),AllocFactorMatrix,(O$4+1),FALSE)*$E4054</f>
        <v>53658.515644764797</v>
      </c>
      <c r="P4048" s="5">
        <f ca="1">VLOOKUP(CONCATENATE($F4048," ",$G4048),AllocFactorMatrix,(P$4+1),FALSE)*$E4054</f>
        <v>9998.1447490327773</v>
      </c>
      <c r="Q4048" s="5">
        <f ca="1">VLOOKUP(CONCATENATE($F4048," ",$G4048),AllocFactorMatrix,(Q$4+1),FALSE)*$E4054</f>
        <v>4517.9754466278864</v>
      </c>
      <c r="R4048" s="5">
        <f ca="1">VLOOKUP(CONCATENATE($F4048," ",$G4048),AllocFactorMatrix,(R$4+1),FALSE)*$E4054</f>
        <v>203.16830560135273</v>
      </c>
      <c r="S4048" s="5">
        <f t="shared" ref="S4048:S4054" ca="1" si="2088">SUBTOTAL(9,O4048:R4048)</f>
        <v>68377.804146026814</v>
      </c>
      <c r="T4048" s="5">
        <f ca="1">VLOOKUP(CONCATENATE($F4048," ",$G4048),AllocFactorMatrix,(T$4+1),FALSE)*$E4054</f>
        <v>1874.4293891080151</v>
      </c>
      <c r="U4048" s="5">
        <f ca="1">VLOOKUP(CONCATENATE($F4048," ",$G4048),AllocFactorMatrix,(U$4+1),FALSE)*$E4054</f>
        <v>30674.717584018887</v>
      </c>
      <c r="V4048" s="5">
        <f ca="1">VLOOKUP(CONCATENATE($F4048," ",$G4048),AllocFactorMatrix,(V$4+1),FALSE)*$E4054</f>
        <v>162116.7443433782</v>
      </c>
      <c r="W4048" s="5">
        <f ca="1">VLOOKUP(CONCATENATE($F4048," ",$G4048),AllocFactorMatrix,(W$4+1),FALSE)*$E4054</f>
        <v>29275.597062706216</v>
      </c>
      <c r="X4048" s="5">
        <f t="shared" ref="X4048:X4054" ca="1" si="2089">SUBTOTAL(9,T4048:W4048)</f>
        <v>223941.48837921131</v>
      </c>
      <c r="Y4048" s="5">
        <f ca="1">VLOOKUP(CONCATENATE($F4048," ",$G4048),AllocFactorMatrix,(Y$4+1),FALSE)*$E4054</f>
        <v>16478.445009146755</v>
      </c>
      <c r="Z4048" s="5">
        <f ca="1">VLOOKUP(CONCATENATE($F4048," ",$G4048),AllocFactorMatrix,(Z$4+1),FALSE)*$E4054</f>
        <v>276.00765508951719</v>
      </c>
      <c r="AA4048" s="5">
        <f t="shared" ca="1" si="2001"/>
        <v>16754.452664236273</v>
      </c>
      <c r="AB4048" s="5">
        <f ca="1">VLOOKUP(CONCATENATE($F4048," ",$G4048),AllocFactorMatrix,(AB$4+1),FALSE)*$E4054</f>
        <v>213.83229121909898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173850.26096981738</v>
      </c>
      <c r="I4049" s="5">
        <f ca="1">VLOOKUP(CONCATENATE($F4049," ",$G4049),AllocFactorMatrix,(I$4+1),FALSE)*$E4054</f>
        <v>84642.030166593162</v>
      </c>
      <c r="J4049" s="5">
        <f ca="1">VLOOKUP(CONCATENATE($F4049," ",$G4049),AllocFactorMatrix,(J$4+1),FALSE)*$E4054</f>
        <v>4084.9351007610098</v>
      </c>
      <c r="K4049" s="5">
        <f ca="1">VLOOKUP(CONCATENATE($F4049," ",$G4049),AllocFactorMatrix,(K$4+1),FALSE)*$E4054</f>
        <v>14860.794162101414</v>
      </c>
      <c r="L4049" s="5">
        <f ca="1">VLOOKUP(CONCATENATE($F4049," ",$G4049),AllocFactorMatrix,(L$4+1),FALSE)*$E4054</f>
        <v>459.03594947287286</v>
      </c>
      <c r="M4049" s="5">
        <f ca="1">VLOOKUP(CONCATENATE($F4049," ",$G4049),AllocFactorMatrix,(M$4+1),FALSE)*$E4054</f>
        <v>57.170499817046903</v>
      </c>
      <c r="N4049" s="5">
        <f t="shared" ca="1" si="2000"/>
        <v>15377.000611391333</v>
      </c>
      <c r="O4049" s="5">
        <f ca="1">VLOOKUP(CONCATENATE($F4049," ",$G4049),AllocFactorMatrix,(O$4+1),FALSE)*$E4054</f>
        <v>11227.562260931978</v>
      </c>
      <c r="P4049" s="5">
        <f ca="1">VLOOKUP(CONCATENATE($F4049," ",$G4049),AllocFactorMatrix,(P$4+1),FALSE)*$E4054</f>
        <v>2087.1907289738156</v>
      </c>
      <c r="Q4049" s="5">
        <f ca="1">VLOOKUP(CONCATENATE($F4049," ",$G4049),AllocFactorMatrix,(Q$4+1),FALSE)*$E4054</f>
        <v>1241.9033534220803</v>
      </c>
      <c r="R4049" s="5">
        <f ca="1">VLOOKUP(CONCATENATE($F4049," ",$G4049),AllocFactorMatrix,(R$4+1),FALSE)*$E4054</f>
        <v>0</v>
      </c>
      <c r="S4049" s="5">
        <f t="shared" ca="1" si="2088"/>
        <v>14556.656343327873</v>
      </c>
      <c r="T4049" s="5">
        <f ca="1">VLOOKUP(CONCATENATE($F4049," ",$G4049),AllocFactorMatrix,(T$4+1),FALSE)*$E4054</f>
        <v>392.04719583195458</v>
      </c>
      <c r="U4049" s="5">
        <f ca="1">VLOOKUP(CONCATENATE($F4049," ",$G4049),AllocFactorMatrix,(U$4+1),FALSE)*$E4054</f>
        <v>6418.0364330222674</v>
      </c>
      <c r="V4049" s="5">
        <f ca="1">VLOOKUP(CONCATENATE($F4049," ",$G4049),AllocFactorMatrix,(V$4+1),FALSE)*$E4054</f>
        <v>44712.425995754435</v>
      </c>
      <c r="W4049" s="5">
        <f ca="1">VLOOKUP(CONCATENATE($F4049," ",$G4049),AllocFactorMatrix,(W$4+1),FALSE)*$E4054</f>
        <v>0</v>
      </c>
      <c r="X4049" s="5">
        <f t="shared" ca="1" si="2089"/>
        <v>51522.509624608654</v>
      </c>
      <c r="Y4049" s="5">
        <f ca="1">VLOOKUP(CONCATENATE($F4049," ",$G4049),AllocFactorMatrix,(Y$4+1),FALSE)*$E4054</f>
        <v>3379.167300448315</v>
      </c>
      <c r="Z4049" s="5">
        <f ca="1">VLOOKUP(CONCATENATE($F4049," ",$G4049),AllocFactorMatrix,(Z$4+1),FALSE)*$E4054</f>
        <v>56.330810703840264</v>
      </c>
      <c r="AA4049" s="5">
        <f t="shared" ca="1" si="2001"/>
        <v>3435.4981111521552</v>
      </c>
      <c r="AB4049" s="5">
        <f ca="1">VLOOKUP(CONCATENATE($F4049," ",$G4049),AllocFactorMatrix,(AB$4+1),FALSE)*$E4054</f>
        <v>45.124176873601769</v>
      </c>
      <c r="AC4049" s="5">
        <f ca="1">VLOOKUP(CONCATENATE($F4049," ",$G4049),AllocFactorMatrix,(AC$4+1),FALSE)*$E4054</f>
        <v>153.43184795674651</v>
      </c>
      <c r="AD4049" s="5">
        <f ca="1">VLOOKUP(CONCATENATE($F4049," ",$G4049),AllocFactorMatrix,(AD$4+1),FALSE)*$E4054</f>
        <v>33.074987152814963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797680.1704200349</v>
      </c>
      <c r="I4050" s="5">
        <f ca="1">VLOOKUP(CONCATENATE($F4050," ",$G4050),AllocFactorMatrix,(I$4+1),FALSE)*$E4054</f>
        <v>533123.67937165161</v>
      </c>
      <c r="J4050" s="5">
        <f ca="1">VLOOKUP(CONCATENATE($F4050," ",$G4050),AllocFactorMatrix,(J$4+1),FALSE)*$E4054</f>
        <v>25130.058506521826</v>
      </c>
      <c r="K4050" s="5">
        <f ca="1">VLOOKUP(CONCATENATE($F4050," ",$G4050),AllocFactorMatrix,(K$4+1),FALSE)*$E4054</f>
        <v>91248.784753343192</v>
      </c>
      <c r="L4050" s="5">
        <f ca="1">VLOOKUP(CONCATENATE($F4050," ",$G4050),AllocFactorMatrix,(L$4+1),FALSE)*$E4054</f>
        <v>2820.0622558662981</v>
      </c>
      <c r="M4050" s="5">
        <f ca="1">VLOOKUP(CONCATENATE($F4050," ",$G4050),AllocFactorMatrix,(M$4+1),FALSE)*$E4054</f>
        <v>0</v>
      </c>
      <c r="N4050" s="5">
        <f t="shared" ca="1" si="2000"/>
        <v>94068.847009209494</v>
      </c>
      <c r="O4050" s="5">
        <f ca="1">VLOOKUP(CONCATENATE($F4050," ",$G4050),AllocFactorMatrix,(O$4+1),FALSE)*$E4054</f>
        <v>68420.63964113938</v>
      </c>
      <c r="P4050" s="5">
        <f ca="1">VLOOKUP(CONCATENATE($F4050," ",$G4050),AllocFactorMatrix,(P$4+1),FALSE)*$E4054</f>
        <v>12743.348737461918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81163.988378601294</v>
      </c>
      <c r="T4050" s="5">
        <f ca="1">VLOOKUP(CONCATENATE($F4050," ",$G4050),AllocFactorMatrix,(T$4+1),FALSE)*$E4054</f>
        <v>2439.1536387715769</v>
      </c>
      <c r="U4050" s="5">
        <f ca="1">VLOOKUP(CONCATENATE($F4050," ",$G4050),AllocFactorMatrix,(U$4+1),FALSE)*$E4054</f>
        <v>39338.028764082213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41777.182402853789</v>
      </c>
      <c r="Y4050" s="5">
        <f ca="1">VLOOKUP(CONCATENATE($F4050," ",$G4050),AllocFactorMatrix,(Y$4+1),FALSE)*$E4054</f>
        <v>20631.967164379203</v>
      </c>
      <c r="Z4050" s="5">
        <f ca="1">VLOOKUP(CONCATENATE($F4050," ",$G4050),AllocFactorMatrix,(Z$4+1),FALSE)*$E4054</f>
        <v>344.22197639955567</v>
      </c>
      <c r="AA4050" s="5">
        <f t="shared" ca="1" si="2001"/>
        <v>20976.189140778759</v>
      </c>
      <c r="AB4050" s="5">
        <f ca="1">VLOOKUP(CONCATENATE($F4050," ",$G4050),AllocFactorMatrix,(AB$4+1),FALSE)*$E4054</f>
        <v>278.8774779645268</v>
      </c>
      <c r="AC4050" s="5">
        <f ca="1">VLOOKUP(CONCATENATE($F4050," ",$G4050),AllocFactorMatrix,(AC$4+1),FALSE)*$E4054</f>
        <v>955.39549517735122</v>
      </c>
      <c r="AD4050" s="5">
        <f ca="1">VLOOKUP(CONCATENATE($F4050," ",$G4050),AllocFactorMatrix,(AD$4+1),FALSE)*$E4054</f>
        <v>205.9526372761693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410474.47978134145</v>
      </c>
      <c r="I4051" s="5">
        <f ca="1">VLOOKUP(CONCATENATE($F4051," ",$G4051),AllocFactorMatrix,(I$4+1),FALSE)*$E4054</f>
        <v>306912.36437882256</v>
      </c>
      <c r="J4051" s="5">
        <f ca="1">VLOOKUP(CONCATENATE($F4051," ",$G4051),AllocFactorMatrix,(J$4+1),FALSE)*$E4054</f>
        <v>14796.342902549293</v>
      </c>
      <c r="K4051" s="5">
        <f ca="1">VLOOKUP(CONCATENATE($F4051," ",$G4051),AllocFactorMatrix,(K$4+1),FALSE)*$E4054</f>
        <v>44646.732726877126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44646.732726877126</v>
      </c>
      <c r="O4051" s="5">
        <f ca="1">VLOOKUP(CONCATENATE($F4051," ",$G4051),AllocFactorMatrix,(O$4+1),FALSE)*$E4054</f>
        <v>28449.071869277443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28449.071869277443</v>
      </c>
      <c r="T4051" s="5">
        <f ca="1">VLOOKUP(CONCATENATE($F4051," ",$G4051),AllocFactorMatrix,(T$4+1),FALSE)*$E4054</f>
        <v>769.2032209929863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769.2032209929863</v>
      </c>
      <c r="Y4051" s="5">
        <f ca="1">VLOOKUP(CONCATENATE($F4051," ",$G4051),AllocFactorMatrix,(Y$4+1),FALSE)*$E4054</f>
        <v>10493.272106925375</v>
      </c>
      <c r="Z4051" s="5">
        <f ca="1">VLOOKUP(CONCATENATE($F4051," ",$G4051),AllocFactorMatrix,(Z$4+1),FALSE)*$E4054</f>
        <v>0</v>
      </c>
      <c r="AA4051" s="5">
        <f t="shared" ca="1" si="2001"/>
        <v>10493.272106925375</v>
      </c>
      <c r="AB4051" s="5">
        <f ca="1">VLOOKUP(CONCATENATE($F4051," ",$G4051),AllocFactorMatrix,(AB$4+1),FALSE)*$E4054</f>
        <v>108.88902220953344</v>
      </c>
      <c r="AC4051" s="5">
        <f ca="1">VLOOKUP(CONCATENATE($F4051," ",$G4051),AllocFactorMatrix,(AC$4+1),FALSE)*$E4054</f>
        <v>3697.2011079452363</v>
      </c>
      <c r="AD4051" s="5">
        <f ca="1">VLOOKUP(CONCATENATE($F4051," ",$G4051),AllocFactorMatrix,(AD$4+1),FALSE)*$E4054</f>
        <v>601.40244574188466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12616.705221692959</v>
      </c>
      <c r="I4052" s="5">
        <f ca="1">VLOOKUP(CONCATENATE($F4052," ",$G4052),AllocFactorMatrix,(I$4+1),FALSE)*$E4054</f>
        <v>4734.1295698561344</v>
      </c>
      <c r="J4052" s="5">
        <f ca="1">VLOOKUP(CONCATENATE($F4052," ",$G4052),AllocFactorMatrix,(J$4+1),FALSE)*$E4054</f>
        <v>306.8021871001842</v>
      </c>
      <c r="K4052" s="5">
        <f ca="1">VLOOKUP(CONCATENATE($F4052," ",$G4052),AllocFactorMatrix,(K$4+1),FALSE)*$E4054</f>
        <v>1029.3545962228659</v>
      </c>
      <c r="L4052" s="5">
        <f ca="1">VLOOKUP(CONCATENATE($F4052," ",$G4052),AllocFactorMatrix,(L$4+1),FALSE)*$E4054</f>
        <v>32.715225943155914</v>
      </c>
      <c r="M4052" s="5">
        <f ca="1">VLOOKUP(CONCATENATE($F4052," ",$G4052),AllocFactorMatrix,(M$4+1),FALSE)*$E4054</f>
        <v>3.0159613840985546</v>
      </c>
      <c r="N4052" s="5">
        <f t="shared" ca="1" si="2000"/>
        <v>1065.0857835501204</v>
      </c>
      <c r="O4052" s="5">
        <f ca="1">VLOOKUP(CONCATENATE($F4052," ",$G4052),AllocFactorMatrix,(O$4+1),FALSE)*$E4054</f>
        <v>938.47694822748269</v>
      </c>
      <c r="P4052" s="5">
        <f ca="1">VLOOKUP(CONCATENATE($F4052," ",$G4052),AllocFactorMatrix,(P$4+1),FALSE)*$E4054</f>
        <v>173.9755683415566</v>
      </c>
      <c r="Q4052" s="5">
        <f ca="1">VLOOKUP(CONCATENATE($F4052," ",$G4052),AllocFactorMatrix,(Q$4+1),FALSE)*$E4054</f>
        <v>79.05004518847737</v>
      </c>
      <c r="R4052" s="5">
        <f ca="1">VLOOKUP(CONCATENATE($F4052," ",$G4052),AllocFactorMatrix,(R$4+1),FALSE)*$E4054</f>
        <v>3.6627157177524055</v>
      </c>
      <c r="S4052" s="5">
        <f t="shared" ca="1" si="2088"/>
        <v>1195.165277475269</v>
      </c>
      <c r="T4052" s="5">
        <f ca="1">VLOOKUP(CONCATENATE($F4052," ",$G4052),AllocFactorMatrix,(T$4+1),FALSE)*$E4054</f>
        <v>35.964215066334901</v>
      </c>
      <c r="U4052" s="5">
        <f ca="1">VLOOKUP(CONCATENATE($F4052," ",$G4052),AllocFactorMatrix,(U$4+1),FALSE)*$E4054</f>
        <v>631.47773930745552</v>
      </c>
      <c r="V4052" s="5">
        <f ca="1">VLOOKUP(CONCATENATE($F4052," ",$G4052),AllocFactorMatrix,(V$4+1),FALSE)*$E4054</f>
        <v>3585.2684275769207</v>
      </c>
      <c r="W4052" s="5">
        <f ca="1">VLOOKUP(CONCATENATE($F4052," ",$G4052),AllocFactorMatrix,(W$4+1),FALSE)*$E4054</f>
        <v>680.2093327096602</v>
      </c>
      <c r="X4052" s="5">
        <f t="shared" ca="1" si="2089"/>
        <v>4932.919714660371</v>
      </c>
      <c r="Y4052" s="5">
        <f ca="1">VLOOKUP(CONCATENATE($F4052," ",$G4052),AllocFactorMatrix,(Y$4+1),FALSE)*$E4054</f>
        <v>254.2616942261682</v>
      </c>
      <c r="Z4052" s="5">
        <f ca="1">VLOOKUP(CONCATENATE($F4052," ",$G4052),AllocFactorMatrix,(Z$4+1),FALSE)*$E4054</f>
        <v>4.1389750495832862</v>
      </c>
      <c r="AA4052" s="5">
        <f t="shared" ca="1" si="2001"/>
        <v>258.40066927575151</v>
      </c>
      <c r="AB4052" s="5">
        <f ca="1">VLOOKUP(CONCATENATE($F4052," ",$G4052),AllocFactorMatrix,(AB$4+1),FALSE)*$E4054</f>
        <v>4.6166937270623887</v>
      </c>
      <c r="AC4052" s="5">
        <f ca="1">VLOOKUP(CONCATENATE($F4052," ",$G4052),AllocFactorMatrix,(AC$4+1),FALSE)*$E4054</f>
        <v>99.829819719679264</v>
      </c>
      <c r="AD4052" s="5">
        <f ca="1">VLOOKUP(CONCATENATE($F4052," ",$G4052),AllocFactorMatrix,(AD$4+1),FALSE)*$E4054</f>
        <v>19.755506328383262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197596.6603541557</v>
      </c>
      <c r="I4053" s="5">
        <f ca="1">VLOOKUP(CONCATENATE($F4053," ",$G4053),AllocFactorMatrix,(I$4+1),FALSE)*$E4054</f>
        <v>92403.836413321595</v>
      </c>
      <c r="J4053" s="5">
        <f ca="1">VLOOKUP(CONCATENATE($F4053," ",$G4053),AllocFactorMatrix,(J$4+1),FALSE)*$E4054</f>
        <v>24208.275206909642</v>
      </c>
      <c r="K4053" s="5">
        <f ca="1">VLOOKUP(CONCATENATE($F4053," ",$G4053),AllocFactorMatrix,(K$4+1),FALSE)*$E4054</f>
        <v>6872.0354442704047</v>
      </c>
      <c r="L4053" s="5">
        <f ca="1">VLOOKUP(CONCATENATE($F4053," ",$G4053),AllocFactorMatrix,(L$4+1),FALSE)*$E4054</f>
        <v>2218.2550438508715</v>
      </c>
      <c r="M4053" s="5">
        <f ca="1">VLOOKUP(CONCATENATE($F4053," ",$G4053),AllocFactorMatrix,(M$4+1),FALSE)*$E4054</f>
        <v>360.06746630836824</v>
      </c>
      <c r="N4053" s="5">
        <f t="shared" ca="1" si="2000"/>
        <v>9450.3579544296445</v>
      </c>
      <c r="O4053" s="5">
        <f ca="1">VLOOKUP(CONCATENATE($F4053," ",$G4053),AllocFactorMatrix,(O$4+1),FALSE)*$E4054</f>
        <v>1950.1835593328856</v>
      </c>
      <c r="P4053" s="5">
        <f ca="1">VLOOKUP(CONCATENATE($F4053," ",$G4053),AllocFactorMatrix,(P$4+1),FALSE)*$E4054</f>
        <v>577.47357692622018</v>
      </c>
      <c r="Q4053" s="5">
        <f ca="1">VLOOKUP(CONCATENATE($F4053," ",$G4053),AllocFactorMatrix,(Q$4+1),FALSE)*$E4054</f>
        <v>1254.4094440873405</v>
      </c>
      <c r="R4053" s="5">
        <f ca="1">VLOOKUP(CONCATENATE($F4053," ",$G4053),AllocFactorMatrix,(R$4+1),FALSE)*$E4054</f>
        <v>220.42977402931839</v>
      </c>
      <c r="S4053" s="5">
        <f t="shared" ca="1" si="2088"/>
        <v>4002.4963543757644</v>
      </c>
      <c r="T4053" s="5">
        <f ca="1">VLOOKUP(CONCATENATE($F4053," ",$G4053),AllocFactorMatrix,(T$4+1),FALSE)*$E4054</f>
        <v>13.422449106857744</v>
      </c>
      <c r="U4053" s="5">
        <f ca="1">VLOOKUP(CONCATENATE($F4053," ",$G4053),AllocFactorMatrix,(U$4+1),FALSE)*$E4054</f>
        <v>342.60298332711898</v>
      </c>
      <c r="V4053" s="5">
        <f ca="1">VLOOKUP(CONCATENATE($F4053," ",$G4053),AllocFactorMatrix,(V$4+1),FALSE)*$E4054</f>
        <v>1844.7427808364821</v>
      </c>
      <c r="W4053" s="5">
        <f ca="1">VLOOKUP(CONCATENATE($F4053," ",$G4053),AllocFactorMatrix,(W$4+1),FALSE)*$E4054</f>
        <v>330.64831483520845</v>
      </c>
      <c r="X4053" s="5">
        <f t="shared" ca="1" si="2089"/>
        <v>2531.4165281056676</v>
      </c>
      <c r="Y4053" s="5">
        <f ca="1">VLOOKUP(CONCATENATE($F4053," ",$G4053),AllocFactorMatrix,(Y$4+1),FALSE)*$E4054</f>
        <v>539.86024381858203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549.64676865660454</v>
      </c>
      <c r="AB4053" s="5">
        <f ca="1">VLOOKUP(CONCATENATE($F4053," ",$G4053),AllocFactorMatrix,(AB$4+1),FALSE)*$E4054</f>
        <v>10.134053071194254</v>
      </c>
      <c r="AC4053" s="5">
        <f ca="1">VLOOKUP(CONCATENATE($F4053," ",$G4053),AllocFactorMatrix,(AC$4+1),FALSE)*$E4054</f>
        <v>57410.631005890362</v>
      </c>
      <c r="AD4053" s="5">
        <f ca="1">VLOOKUP(CONCATENATE($F4053," ",$G4053),AllocFactorMatrix,(AD$4+1),FALSE)*$E4054</f>
        <v>7029.8660693952179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3876809.0000000005</v>
      </c>
      <c r="I4054" s="5">
        <f ca="1">VLOOKUP(CONCATENATE($F4054," ",$G4054),AllocFactorMatrix,(I$4+1),FALSE)*$E4054</f>
        <v>2147166.5703302799</v>
      </c>
      <c r="J4054" s="5">
        <f ca="1">VLOOKUP(CONCATENATE($F4054," ",$G4054),AllocFactorMatrix,(J$4+1),FALSE)*$E4054</f>
        <v>124156.51175249944</v>
      </c>
      <c r="K4054" s="5">
        <f ca="1">VLOOKUP(CONCATENATE($F4054," ",$G4054),AllocFactorMatrix,(K$4+1),FALSE)*$E4054</f>
        <v>362427.56189785479</v>
      </c>
      <c r="L4054" s="5">
        <f ca="1">VLOOKUP(CONCATENATE($F4054," ",$G4054),AllocFactorMatrix,(L$4+1),FALSE)*$E4054</f>
        <v>11944.020210651717</v>
      </c>
      <c r="M4054" s="5">
        <f ca="1">VLOOKUP(CONCATENATE($F4054," ",$G4054),AllocFactorMatrix,(M$4+1),FALSE)*$E4054</f>
        <v>1021.7337976958923</v>
      </c>
      <c r="N4054" s="5">
        <f t="shared" ca="1" si="2000"/>
        <v>375393.31590620242</v>
      </c>
      <c r="O4054" s="5">
        <f ca="1">VLOOKUP(CONCATENATE($F4054," ",$G4054),AllocFactorMatrix,(O$4+1),FALSE)*$E4054</f>
        <v>265882.72663726949</v>
      </c>
      <c r="P4054" s="5">
        <f ca="1">VLOOKUP(CONCATENATE($F4054," ",$G4054),AllocFactorMatrix,(P$4+1),FALSE)*$E4054</f>
        <v>44443.773783184624</v>
      </c>
      <c r="Q4054" s="5">
        <f ca="1">VLOOKUP(CONCATENATE($F4054," ",$G4054),AllocFactorMatrix,(Q$4+1),FALSE)*$E4054</f>
        <v>15617.466155236467</v>
      </c>
      <c r="R4054" s="5">
        <f ca="1">VLOOKUP(CONCATENATE($F4054," ",$G4054),AllocFactorMatrix,(R$4+1),FALSE)*$E4054</f>
        <v>810.58129713179403</v>
      </c>
      <c r="S4054" s="5">
        <f t="shared" ca="1" si="2088"/>
        <v>326754.54787282238</v>
      </c>
      <c r="T4054" s="5">
        <f ca="1">VLOOKUP(CONCATENATE($F4054," ",$G4054),AllocFactorMatrix,(T$4+1),FALSE)*$E4054</f>
        <v>9060.7324200066178</v>
      </c>
      <c r="U4054" s="5">
        <f ca="1">VLOOKUP(CONCATENATE($F4054," ",$G4054),AllocFactorMatrix,(U$4+1),FALSE)*$E4054</f>
        <v>135279.28491789711</v>
      </c>
      <c r="V4054" s="5">
        <f ca="1">VLOOKUP(CONCATENATE($F4054," ",$G4054),AllocFactorMatrix,(V$4+1),FALSE)*$E4054</f>
        <v>518127.12490246858</v>
      </c>
      <c r="W4054" s="5">
        <f ca="1">VLOOKUP(CONCATENATE($F4054," ",$G4054),AllocFactorMatrix,(W$4+1),FALSE)*$E4054</f>
        <v>85521.135744129817</v>
      </c>
      <c r="X4054" s="5">
        <f t="shared" ca="1" si="2089"/>
        <v>747988.27798450203</v>
      </c>
      <c r="Y4054" s="5">
        <f ca="1">VLOOKUP(CONCATENATE($F4054," ",$G4054),AllocFactorMatrix,(Y$4+1),FALSE)*$E4054</f>
        <v>82867.087652739472</v>
      </c>
      <c r="Z4054" s="5">
        <f ca="1">VLOOKUP(CONCATENATE($F4054," ",$G4054),AllocFactorMatrix,(Z$4+1),FALSE)*$E4054</f>
        <v>1211.2334697611395</v>
      </c>
      <c r="AA4054" s="5">
        <f t="shared" ca="1" si="2001"/>
        <v>84078.321122500609</v>
      </c>
      <c r="AB4054" s="5">
        <f ca="1">VLOOKUP(CONCATENATE($F4054," ",$G4054),AllocFactorMatrix,(AB$4+1),FALSE)*$E4054</f>
        <v>1064.9141086095856</v>
      </c>
      <c r="AC4054" s="5">
        <f ca="1">VLOOKUP(CONCATENATE($F4054," ",$G4054),AllocFactorMatrix,(AC$4+1),FALSE)*$E4054</f>
        <v>62316.489276689383</v>
      </c>
      <c r="AD4054" s="5">
        <f ca="1">VLOOKUP(CONCATENATE($F4054," ",$G4054),AllocFactorMatrix,(AD$4+1),FALSE)*$E4054</f>
        <v>7890.0516458944712</v>
      </c>
    </row>
    <row r="4055" spans="1:30" s="51" customFormat="1" hidden="1" outlineLevel="1">
      <c r="A4055" s="56"/>
      <c r="B4055" s="111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-34286.528561695253</v>
      </c>
      <c r="I4055" s="54">
        <f ca="1">VLOOKUP(CONCATENATE($F4055," ",$G4055),AllocFactorMatrix,(I$4+1),FALSE)*$E4062</f>
        <v>-16888.96077130577</v>
      </c>
      <c r="J4055" s="54">
        <f ca="1">VLOOKUP(CONCATENATE($F4055," ",$G4055),AllocFactorMatrix,(J$4+1),FALSE)*$E4062</f>
        <v>-834.88167896526386</v>
      </c>
      <c r="K4055" s="54">
        <f ca="1">VLOOKUP(CONCATENATE($F4055," ",$G4055),AllocFactorMatrix,(K$4+1),FALSE)*$E4062</f>
        <v>-3058.1237423251287</v>
      </c>
      <c r="L4055" s="54">
        <f ca="1">VLOOKUP(CONCATENATE($F4055," ",$G4055),AllocFactorMatrix,(L$4+1),FALSE)*$E4062</f>
        <v>-96.258877852775512</v>
      </c>
      <c r="M4055" s="54">
        <f ca="1">VLOOKUP(CONCATENATE($F4055," ",$G4055),AllocFactorMatrix,(M$4+1),FALSE)*$E4062</f>
        <v>-9.0268495527575556</v>
      </c>
      <c r="N4055" s="54">
        <f t="shared" ref="N4055:N4062" ca="1" si="2091">SUBTOTAL(9,K4055:M4055)</f>
        <v>-3163.4094697306618</v>
      </c>
      <c r="O4055" s="54">
        <f ca="1">VLOOKUP(CONCATENATE($F4055," ",$G4055),AllocFactorMatrix,(O$4+1),FALSE)*$E4062</f>
        <v>-2324.6497682297818</v>
      </c>
      <c r="P4055" s="54">
        <f ca="1">VLOOKUP(CONCATENATE($F4055," ",$G4055),AllocFactorMatrix,(P$4+1),FALSE)*$E4062</f>
        <v>-433.14997804704433</v>
      </c>
      <c r="Q4055" s="54">
        <f ca="1">VLOOKUP(CONCATENATE($F4055," ",$G4055),AllocFactorMatrix,(Q$4+1),FALSE)*$E4062</f>
        <v>-195.73240982666016</v>
      </c>
      <c r="R4055" s="54">
        <f ca="1">VLOOKUP(CONCATENATE($F4055," ",$G4055),AllocFactorMatrix,(R$4+1),FALSE)*$E4062</f>
        <v>-8.8018676784604963</v>
      </c>
      <c r="S4055" s="54">
        <f ca="1">SUBTOTAL(9,O4055:R4055)</f>
        <v>-2962.3340237819466</v>
      </c>
      <c r="T4055" s="54">
        <f ca="1">VLOOKUP(CONCATENATE($F4055," ",$G4055),AllocFactorMatrix,(T$4+1),FALSE)*$E4062</f>
        <v>-81.205970619840826</v>
      </c>
      <c r="U4055" s="54">
        <f ca="1">VLOOKUP(CONCATENATE($F4055," ",$G4055),AllocFactorMatrix,(U$4+1),FALSE)*$E4062</f>
        <v>-1328.9218731707631</v>
      </c>
      <c r="V4055" s="54">
        <f ca="1">VLOOKUP(CONCATENATE($F4055," ",$G4055),AllocFactorMatrix,(V$4+1),FALSE)*$E4062</f>
        <v>-7023.3894403444965</v>
      </c>
      <c r="W4055" s="54">
        <f ca="1">VLOOKUP(CONCATENATE($F4055," ",$G4055),AllocFactorMatrix,(W$4+1),FALSE)*$E4062</f>
        <v>-1268.3077254159628</v>
      </c>
      <c r="X4055" s="54">
        <f ca="1">SUBTOTAL(9,T4055:W4055)</f>
        <v>-9701.8250095510648</v>
      </c>
      <c r="Y4055" s="54">
        <f ca="1">VLOOKUP(CONCATENATE($F4055," ",$G4055),AllocFactorMatrix,(Y$4+1),FALSE)*$E4062</f>
        <v>-713.8962550679056</v>
      </c>
      <c r="Z4055" s="54">
        <f ca="1">VLOOKUP(CONCATENATE($F4055," ",$G4055),AllocFactorMatrix,(Z$4+1),FALSE)*$E4062</f>
        <v>-11.957489388659441</v>
      </c>
      <c r="AA4055" s="54">
        <f t="shared" ref="AA4055:AA4062" ca="1" si="2092">SUBTOTAL(9,Y4055:Z4055)</f>
        <v>-725.8537444565651</v>
      </c>
      <c r="AB4055" s="54">
        <f ca="1">VLOOKUP(CONCATENATE($F4055," ",$G4055),AllocFactorMatrix,(AB$4+1),FALSE)*$E4062</f>
        <v>-9.2638639039769988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1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-61.709191436807075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-11.173828041167026</v>
      </c>
      <c r="L4056" s="54">
        <f ca="1">VLOOKUP(CONCATENATE($F4056," ",$G4056),AllocFactorMatrix,(L$4+1),FALSE)*$E4062</f>
        <v>-0.35171243520212753</v>
      </c>
      <c r="M4056" s="54">
        <f ca="1">VLOOKUP(CONCATENATE($F4056," ",$G4056),AllocFactorMatrix,(M$4+1),FALSE)*$E4062</f>
        <v>-3.2982466752411371E-2</v>
      </c>
      <c r="N4056" s="54">
        <f t="shared" ca="1" si="2091"/>
        <v>-11.558522943121565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-1.5826512523829652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-3.2160423896204562E-2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-0.29671184951210305</v>
      </c>
      <c r="U4056" s="54">
        <f ca="1">VLOOKUP(CONCATENATE($F4056," ",$G4056),AllocFactorMatrix,(U$4+1),FALSE)*$E4062</f>
        <v>-4.8556388629538239</v>
      </c>
      <c r="V4056" s="54">
        <f ca="1">VLOOKUP(CONCATENATE($F4056," ",$G4056),AllocFactorMatrix,(V$4+1),FALSE)*$E4062</f>
        <v>-25.662187826608292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-35.448704328685672</v>
      </c>
      <c r="Y4056" s="54">
        <f ca="1">VLOOKUP(CONCATENATE($F4056," ",$G4056),AllocFactorMatrix,(Y$4+1),FALSE)*$E4062</f>
        <v>-2.6084470955046819</v>
      </c>
      <c r="Z4056" s="54">
        <f ca="1">VLOOKUP(CONCATENATE($F4056," ",$G4056),AllocFactorMatrix,(Z$4+1),FALSE)*$E4062</f>
        <v>-4.3690491782184718E-2</v>
      </c>
      <c r="AA4056" s="54">
        <f t="shared" ca="1" si="2092"/>
        <v>-2.6521375872868664</v>
      </c>
      <c r="AB4056" s="54">
        <f ca="1">VLOOKUP(CONCATENATE($F4056," ",$G4056),AllocFactorMatrix,(AB$4+1),FALSE)*$E4062</f>
        <v>-3.3848474091212263E-2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1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-27.555686592574617</v>
      </c>
      <c r="I4057" s="54">
        <f ca="1">VLOOKUP(CONCATENATE($F4057," ",$G4057),AllocFactorMatrix,(I$4+1),FALSE)*$E4062</f>
        <v>-13.415966377150371</v>
      </c>
      <c r="J4057" s="54">
        <f ca="1">VLOOKUP(CONCATENATE($F4057," ",$G4057),AllocFactorMatrix,(J$4+1),FALSE)*$E4062</f>
        <v>-0.6474720875289337</v>
      </c>
      <c r="K4057" s="54">
        <f ca="1">VLOOKUP(CONCATENATE($F4057," ",$G4057),AllocFactorMatrix,(K$4+1),FALSE)*$E4062</f>
        <v>-2.3554717960344229</v>
      </c>
      <c r="L4057" s="54">
        <f ca="1">VLOOKUP(CONCATENATE($F4057," ",$G4057),AllocFactorMatrix,(L$4+1),FALSE)*$E4062</f>
        <v>-7.2758307567887009E-2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-2.4372917660151887</v>
      </c>
      <c r="O4057" s="54">
        <f ca="1">VLOOKUP(CONCATENATE($F4057," ",$G4057),AllocFactorMatrix,(O$4+1),FALSE)*$E4062</f>
        <v>-1.7795957574925521</v>
      </c>
      <c r="P4057" s="54">
        <f ca="1">VLOOKUP(CONCATENATE($F4057," ",$G4057),AllocFactorMatrix,(P$4+1),FALSE)*$E4062</f>
        <v>-0.33082477567586138</v>
      </c>
      <c r="Q4057" s="54">
        <f ca="1">VLOOKUP(CONCATENATE($F4057," ",$G4057),AllocFactorMatrix,(Q$4+1),FALSE)*$E4062</f>
        <v>-0.19684468343195385</v>
      </c>
      <c r="R4057" s="54">
        <f ca="1">VLOOKUP(CONCATENATE($F4057," ",$G4057),AllocFactorMatrix,(R$4+1),FALSE)*$E4062</f>
        <v>0</v>
      </c>
      <c r="S4057" s="54">
        <f t="shared" ca="1" si="2093"/>
        <v>-2.3072652166003671</v>
      </c>
      <c r="T4057" s="54">
        <f ca="1">VLOOKUP(CONCATENATE($F4057," ",$G4057),AllocFactorMatrix,(T$4+1),FALSE)*$E4062</f>
        <v>-6.2140428191353861E-2</v>
      </c>
      <c r="U4057" s="54">
        <f ca="1">VLOOKUP(CONCATENATE($F4057," ",$G4057),AllocFactorMatrix,(U$4+1),FALSE)*$E4062</f>
        <v>-1.0172742882381469</v>
      </c>
      <c r="V4057" s="54">
        <f ca="1">VLOOKUP(CONCATENATE($F4057," ",$G4057),AllocFactorMatrix,(V$4+1),FALSE)*$E4062</f>
        <v>-7.0870275986908053</v>
      </c>
      <c r="W4057" s="54">
        <f ca="1">VLOOKUP(CONCATENATE($F4057," ",$G4057),AllocFactorMatrix,(W$4+1),FALSE)*$E4062</f>
        <v>0</v>
      </c>
      <c r="X4057" s="54">
        <f t="shared" ca="1" si="2094"/>
        <v>-8.1664423151203067</v>
      </c>
      <c r="Y4057" s="54">
        <f ca="1">VLOOKUP(CONCATENATE($F4057," ",$G4057),AllocFactorMatrix,(Y$4+1),FALSE)*$E4062</f>
        <v>-0.53560618520553249</v>
      </c>
      <c r="Z4057" s="54">
        <f ca="1">VLOOKUP(CONCATENATE($F4057," ",$G4057),AllocFactorMatrix,(Z$4+1),FALSE)*$E4062</f>
        <v>-8.928569658748782E-3</v>
      </c>
      <c r="AA4057" s="54">
        <f t="shared" ca="1" si="2092"/>
        <v>-0.54453475486428127</v>
      </c>
      <c r="AB4057" s="54">
        <f ca="1">VLOOKUP(CONCATENATE($F4057," ",$G4057),AllocFactorMatrix,(AB$4+1),FALSE)*$E4062</f>
        <v>-7.1522911081091101E-3</v>
      </c>
      <c r="AC4057" s="54">
        <f ca="1">VLOOKUP(CONCATENATE($F4057," ",$G4057),AllocFactorMatrix,(AC$4+1),FALSE)*$E4062</f>
        <v>-2.4319318774848928E-2</v>
      </c>
      <c r="AD4057" s="54">
        <f ca="1">VLOOKUP(CONCATENATE($F4057," ",$G4057),AllocFactorMatrix,(AD$4+1),FALSE)*$E4062</f>
        <v>-5.2424654122010883E-3</v>
      </c>
    </row>
    <row r="4058" spans="1:30" s="51" customFormat="1" hidden="1" outlineLevel="1">
      <c r="A4058" s="56"/>
      <c r="B4058" s="111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-17654.886467481494</v>
      </c>
      <c r="I4058" s="54">
        <f ca="1">VLOOKUP(CONCATENATE($F4058," ",$G4058),AllocFactorMatrix,(I$4+1),FALSE)*$E4062</f>
        <v>-11799.513616436405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-2019.5900498161207</v>
      </c>
      <c r="L4058" s="54">
        <f ca="1">VLOOKUP(CONCATENATE($F4058," ",$G4058),AllocFactorMatrix,(L$4+1),FALSE)*$E4062</f>
        <v>-62.415841341940855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-1514.3395432040184</v>
      </c>
      <c r="P4058" s="54">
        <f ca="1">VLOOKUP(CONCATENATE($F4058," ",$G4058),AllocFactorMatrix,(P$4+1),FALSE)*$E4062</f>
        <v>-282.04584182773993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-1796.3853850317582</v>
      </c>
      <c r="T4058" s="54">
        <f ca="1">VLOOKUP(CONCATENATE($F4058," ",$G4058),AllocFactorMatrix,(T$4+1),FALSE)*$E4062</f>
        <v>-53.985271498702105</v>
      </c>
      <c r="U4058" s="54">
        <f ca="1">VLOOKUP(CONCATENATE($F4058," ",$G4058),AllocFactorMatrix,(U$4+1),FALSE)*$E4062</f>
        <v>-870.66026891289653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-924.64554041159863</v>
      </c>
      <c r="Y4058" s="54">
        <f ca="1">VLOOKUP(CONCATENATE($F4058," ",$G4058),AllocFactorMatrix,(Y$4+1),FALSE)*$E4062</f>
        <v>-456.64296468108876</v>
      </c>
      <c r="Z4058" s="54">
        <f ca="1">VLOOKUP(CONCATENATE($F4058," ",$G4058),AllocFactorMatrix,(Z$4+1),FALSE)*$E4062</f>
        <v>-7.6185921855700327</v>
      </c>
      <c r="AA4058" s="54">
        <f t="shared" ca="1" si="2092"/>
        <v>-464.26155686665879</v>
      </c>
      <c r="AB4058" s="54">
        <f ca="1">VLOOKUP(CONCATENATE($F4058," ",$G4058),AllocFactorMatrix,(AB$4+1),FALSE)*$E4062</f>
        <v>-6.1723362249417528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1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-7286.3887932074967</v>
      </c>
      <c r="I4059" s="54">
        <f ca="1">VLOOKUP(CONCATENATE($F4059," ",$G4059),AllocFactorMatrix,(I$4+1),FALSE)*$E4062</f>
        <v>-5448.0434776308866</v>
      </c>
      <c r="J4059" s="54">
        <f ca="1">VLOOKUP(CONCATENATE($F4059," ",$G4059),AllocFactorMatrix,(J$4+1),FALSE)*$E4062</f>
        <v>-262.65191239908893</v>
      </c>
      <c r="K4059" s="54">
        <f ca="1">VLOOKUP(CONCATENATE($F4059," ",$G4059),AllocFactorMatrix,(K$4+1),FALSE)*$E4062</f>
        <v>-792.53027659049917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-792.53027659049917</v>
      </c>
      <c r="O4059" s="54">
        <f ca="1">VLOOKUP(CONCATENATE($F4059," ",$G4059),AllocFactorMatrix,(O$4+1),FALSE)*$E4062</f>
        <v>-505.0033769599541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-505.0033769599541</v>
      </c>
      <c r="T4059" s="54">
        <f ca="1">VLOOKUP(CONCATENATE($F4059," ",$G4059),AllocFactorMatrix,(T$4+1),FALSE)*$E4062</f>
        <v>-13.654231883375598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-13.654231883375598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-1.9329039689714997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1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-9026.0846578004857</v>
      </c>
      <c r="I4060" s="54">
        <f ca="1">VLOOKUP(CONCATENATE($F4060," ",$G4060),AllocFactorMatrix,(I$4+1),FALSE)*$E4062</f>
        <v>-3386.8314688883816</v>
      </c>
      <c r="J4060" s="54">
        <f ca="1">VLOOKUP(CONCATENATE($F4060," ",$G4060),AllocFactorMatrix,(J$4+1),FALSE)*$E4062</f>
        <v>-219.48856419370495</v>
      </c>
      <c r="K4060" s="54">
        <f ca="1">VLOOKUP(CONCATENATE($F4060," ",$G4060),AllocFactorMatrix,(K$4+1),FALSE)*$E4062</f>
        <v>-736.4079262491415</v>
      </c>
      <c r="L4060" s="54">
        <f ca="1">VLOOKUP(CONCATENATE($F4060," ",$G4060),AllocFactorMatrix,(L$4+1),FALSE)*$E4062</f>
        <v>-23.404715714073955</v>
      </c>
      <c r="M4060" s="54">
        <f ca="1">VLOOKUP(CONCATENATE($F4060," ",$G4060),AllocFactorMatrix,(M$4+1),FALSE)*$E4062</f>
        <v>-2.1576411827966839</v>
      </c>
      <c r="N4060" s="54">
        <f t="shared" ca="1" si="2091"/>
        <v>-761.97028314601221</v>
      </c>
      <c r="O4060" s="54">
        <f ca="1">VLOOKUP(CONCATENATE($F4060," ",$G4060),AllocFactorMatrix,(O$4+1),FALSE)*$E4062</f>
        <v>-671.39338165173228</v>
      </c>
      <c r="P4060" s="54">
        <f ca="1">VLOOKUP(CONCATENATE($F4060," ",$G4060),AllocFactorMatrix,(P$4+1),FALSE)*$E4062</f>
        <v>-124.46341423114688</v>
      </c>
      <c r="Q4060" s="54">
        <f ca="1">VLOOKUP(CONCATENATE($F4060," ",$G4060),AllocFactorMatrix,(Q$4+1),FALSE)*$E4062</f>
        <v>-56.552989670183408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-855.03011959154401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-451.76386658423831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-486.62681058022952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-181.90070521543225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-184.86175871851552</v>
      </c>
      <c r="AB4060" s="54">
        <f ca="1">VLOOKUP(CONCATENATE($F4060," ",$G4060),AllocFactorMatrix,(AB$4+1),FALSE)*$E4062</f>
        <v>-3.3028169944046653</v>
      </c>
      <c r="AC4060" s="54">
        <f ca="1">VLOOKUP(CONCATENATE($F4060," ",$G4060),AllocFactorMatrix,(AC$4+1),FALSE)*$E4062</f>
        <v>-71.418994763664315</v>
      </c>
      <c r="AD4060" s="54">
        <f ca="1">VLOOKUP(CONCATENATE($F4060," ",$G4060),AllocFactorMatrix,(AD$4+1),FALSE)*$E4062</f>
        <v>-14.133236010865096</v>
      </c>
    </row>
    <row r="4061" spans="1:30" s="51" customFormat="1" hidden="1" outlineLevel="1">
      <c r="A4061" s="56"/>
      <c r="B4061" s="111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-6803.2790927904671</v>
      </c>
      <c r="I4061" s="54">
        <f ca="1">VLOOKUP(CONCATENATE($F4061," ",$G4061),AllocFactorMatrix,(I$4+1),FALSE)*$E4062</f>
        <v>-4860.9496628947663</v>
      </c>
      <c r="J4061" s="54">
        <f ca="1">VLOOKUP(CONCATENATE($F4061," ",$G4061),AllocFactorMatrix,(J$4+1),FALSE)*$E4062</f>
        <v>-831.86854945862444</v>
      </c>
      <c r="K4061" s="54">
        <f ca="1">VLOOKUP(CONCATENATE($F4061," ",$G4061),AllocFactorMatrix,(K$4+1),FALSE)*$E4062</f>
        <v>-239.53330731703178</v>
      </c>
      <c r="L4061" s="54">
        <f ca="1">VLOOKUP(CONCATENATE($F4061," ",$G4061),AllocFactorMatrix,(L$4+1),FALSE)*$E4062</f>
        <v>-40.04108641142934</v>
      </c>
      <c r="M4061" s="54">
        <f ca="1">VLOOKUP(CONCATENATE($F4061," ",$G4061),AllocFactorMatrix,(M$4+1),FALSE)*$E4062</f>
        <v>-6.3262996367848663</v>
      </c>
      <c r="N4061" s="54">
        <f t="shared" ca="1" si="2091"/>
        <v>-285.90069336524601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-11.479549754952876</v>
      </c>
      <c r="Q4061" s="54">
        <f ca="1">VLOOKUP(CONCATENATE($F4061," ",$G4061),AllocFactorMatrix,(Q$4+1),FALSE)*$E4062</f>
        <v>-21.956795899605066</v>
      </c>
      <c r="R4061" s="54">
        <f ca="1">VLOOKUP(CONCATENATE($F4061," ",$G4061),AllocFactorMatrix,(R$4+1),FALSE)*$E4062</f>
        <v>-3.8322221122779685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-6.8341314179934924</v>
      </c>
      <c r="V4061" s="54">
        <f ca="1">VLOOKUP(CONCATENATE($F4061," ",$G4061),AllocFactorMatrix,(V$4+1),FALSE)*$E4062</f>
        <v>-32.306757713987309</v>
      </c>
      <c r="W4061" s="54">
        <f ca="1">VLOOKUP(CONCATENATE($F4061," ",$G4061),AllocFactorMatrix,(W$4+1),FALSE)*$E4062</f>
        <v>-5.7504741094923926</v>
      </c>
      <c r="X4061" s="54">
        <f t="shared" ca="1" si="2094"/>
        <v>-45.202223090331643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-0.19381685887281172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-0.34860109224339242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-148.10742692734007</v>
      </c>
    </row>
    <row r="4062" spans="1:30" s="51" customFormat="1" collapsed="1">
      <c r="A4062" s="56"/>
      <c r="B4062" s="111"/>
      <c r="C4062" s="55"/>
      <c r="D4062" s="98" t="s">
        <v>441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-75209.999999999985</v>
      </c>
      <c r="I4062" s="54">
        <f ca="1">VLOOKUP(CONCATENATE($F4062," ",$G4062),AllocFactorMatrix,(I$4+1),FALSE)*$E4062</f>
        <v>-42459.424154970162</v>
      </c>
      <c r="J4062" s="54">
        <f ca="1">VLOOKUP(CONCATENATE($F4062," ",$G4062),AllocFactorMatrix,(J$4+1),FALSE)*$E4062</f>
        <v>-2708.7869517503545</v>
      </c>
      <c r="K4062" s="54">
        <f ca="1">VLOOKUP(CONCATENATE($F4062," ",$G4062),AllocFactorMatrix,(K$4+1),FALSE)*$E4062</f>
        <v>-6859.7146021351246</v>
      </c>
      <c r="L4062" s="54">
        <f ca="1">VLOOKUP(CONCATENATE($F4062," ",$G4062),AllocFactorMatrix,(L$4+1),FALSE)*$E4062</f>
        <v>-222.54499206298971</v>
      </c>
      <c r="M4062" s="54">
        <f ca="1">VLOOKUP(CONCATENATE($F4062," ",$G4062),AllocFactorMatrix,(M$4+1),FALSE)*$E4062</f>
        <v>-17.552834501504396</v>
      </c>
      <c r="N4062" s="54">
        <f t="shared" ca="1" si="2091"/>
        <v>-7099.812428699619</v>
      </c>
      <c r="O4062" s="54">
        <f ca="1">VLOOKUP(CONCATENATE($F4062," ",$G4062),AllocFactorMatrix,(O$4+1),FALSE)*$E4062</f>
        <v>-5070.356988202856</v>
      </c>
      <c r="P4062" s="54">
        <f ca="1">VLOOKUP(CONCATENATE($F4062," ",$G4062),AllocFactorMatrix,(P$4+1),FALSE)*$E4062</f>
        <v>-853.05225988894279</v>
      </c>
      <c r="Q4062" s="54">
        <f ca="1">VLOOKUP(CONCATENATE($F4062," ",$G4062),AllocFactorMatrix,(Q$4+1),FALSE)*$E4062</f>
        <v>-275.15421071186535</v>
      </c>
      <c r="R4062" s="54">
        <f ca="1">VLOOKUP(CONCATENATE($F4062," ",$G4062),AllocFactorMatrix,(R$4+1),FALSE)*$E4062</f>
        <v>-15.286584253116198</v>
      </c>
      <c r="S4062" s="54">
        <f t="shared" ca="1" si="2093"/>
        <v>-6213.850043056781</v>
      </c>
      <c r="T4062" s="54">
        <f ca="1">VLOOKUP(CONCATENATE($F4062," ",$G4062),AllocFactorMatrix,(T$4+1),FALSE)*$E4062</f>
        <v>-175.24425280128682</v>
      </c>
      <c r="U4062" s="54">
        <f ca="1">VLOOKUP(CONCATENATE($F4062," ",$G4062),AllocFactorMatrix,(U$4+1),FALSE)*$E4062</f>
        <v>-2664.053053237084</v>
      </c>
      <c r="V4062" s="54">
        <f ca="1">VLOOKUP(CONCATENATE($F4062," ",$G4062),AllocFactorMatrix,(V$4+1),FALSE)*$E4062</f>
        <v>-9653.3730851399032</v>
      </c>
      <c r="W4062" s="54">
        <f ca="1">VLOOKUP(CONCATENATE($F4062," ",$G4062),AllocFactorMatrix,(W$4+1),FALSE)*$E4062</f>
        <v>-1765.3191758952962</v>
      </c>
      <c r="X4062" s="54">
        <f t="shared" ca="1" si="2094"/>
        <v>-14257.98956707357</v>
      </c>
      <c r="Y4062" s="54">
        <f ca="1">VLOOKUP(CONCATENATE($F4062," ",$G4062),AllocFactorMatrix,(Y$4+1),FALSE)*$E4062</f>
        <v>-1554.0852810330612</v>
      </c>
      <c r="Z4062" s="54">
        <f ca="1">VLOOKUP(CONCATENATE($F4062," ",$G4062),AllocFactorMatrix,(Z$4+1),FALSE)*$E4062</f>
        <v>-22.783570997626473</v>
      </c>
      <c r="AA4062" s="54">
        <f t="shared" ca="1" si="2092"/>
        <v>-1576.8688520306875</v>
      </c>
      <c r="AB4062" s="54">
        <f ca="1">VLOOKUP(CONCATENATE($F4062," ",$G4062),AllocFactorMatrix,(AB$4+1),FALSE)*$E4062</f>
        <v>-21.061522949737629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-177.47978886196384</v>
      </c>
    </row>
    <row r="4063" spans="1:30" s="51" customFormat="1" hidden="1" outlineLevel="1">
      <c r="A4063" s="56"/>
      <c r="B4063" s="111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269363.25699715194</v>
      </c>
      <c r="I4063" s="54">
        <f ca="1">VLOOKUP(CONCATENATE($F4063," ",$G4063),AllocFactorMatrix,(I$4+1),FALSE)*$E4070</f>
        <v>132683.75865086773</v>
      </c>
      <c r="J4063" s="54">
        <f ca="1">VLOOKUP(CONCATENATE($F4063," ",$G4063),AllocFactorMatrix,(J$4+1),FALSE)*$E4070</f>
        <v>6559.0322989005135</v>
      </c>
      <c r="K4063" s="54">
        <f ca="1">VLOOKUP(CONCATENATE($F4063," ",$G4063),AllocFactorMatrix,(K$4+1),FALSE)*$E4070</f>
        <v>24025.359407580901</v>
      </c>
      <c r="L4063" s="54">
        <f ca="1">VLOOKUP(CONCATENATE($F4063," ",$G4063),AllocFactorMatrix,(L$4+1),FALSE)*$E4070</f>
        <v>756.23301456893341</v>
      </c>
      <c r="M4063" s="54">
        <f ca="1">VLOOKUP(CONCATENATE($F4063," ",$G4063),AllocFactorMatrix,(M$4+1),FALSE)*$E4070</f>
        <v>70.917112287375829</v>
      </c>
      <c r="N4063" s="54">
        <f t="shared" ca="1" si="2000"/>
        <v>24852.509534437209</v>
      </c>
      <c r="O4063" s="54">
        <f ca="1">VLOOKUP(CONCATENATE($F4063," ",$G4063),AllocFactorMatrix,(O$4+1),FALSE)*$E4070</f>
        <v>18263.010553002114</v>
      </c>
      <c r="P4063" s="54">
        <f ca="1">VLOOKUP(CONCATENATE($F4063," ",$G4063),AllocFactorMatrix,(P$4+1),FALSE)*$E4070</f>
        <v>3402.9309396269769</v>
      </c>
      <c r="Q4063" s="54">
        <f ca="1">VLOOKUP(CONCATENATE($F4063," ",$G4063),AllocFactorMatrix,(Q$4+1),FALSE)*$E4070</f>
        <v>1537.721129041701</v>
      </c>
      <c r="R4063" s="54">
        <f ca="1">VLOOKUP(CONCATENATE($F4063," ",$G4063),AllocFactorMatrix,(R$4+1),FALSE)*$E4070</f>
        <v>69.149600294526124</v>
      </c>
      <c r="S4063" s="54">
        <f ca="1">SUBTOTAL(9,O4063:R4063)</f>
        <v>23272.81222196532</v>
      </c>
      <c r="T4063" s="54">
        <f ca="1">VLOOKUP(CONCATENATE($F4063," ",$G4063),AllocFactorMatrix,(T$4+1),FALSE)*$E4070</f>
        <v>637.97373637332282</v>
      </c>
      <c r="U4063" s="54">
        <f ca="1">VLOOKUP(CONCATENATE($F4063," ",$G4063),AllocFactorMatrix,(U$4+1),FALSE)*$E4070</f>
        <v>10440.331496608474</v>
      </c>
      <c r="V4063" s="54">
        <f ca="1">VLOOKUP(CONCATENATE($F4063," ",$G4063),AllocFactorMatrix,(V$4+1),FALSE)*$E4070</f>
        <v>55177.445316647099</v>
      </c>
      <c r="W4063" s="54">
        <f ca="1">VLOOKUP(CONCATENATE($F4063," ",$G4063),AllocFactorMatrix,(W$4+1),FALSE)*$E4070</f>
        <v>9964.1320986449173</v>
      </c>
      <c r="X4063" s="54">
        <f ca="1">SUBTOTAL(9,T4063:W4063)</f>
        <v>76219.882648273808</v>
      </c>
      <c r="Y4063" s="54">
        <f ca="1">VLOOKUP(CONCATENATE($F4063," ",$G4063),AllocFactorMatrix,(Y$4+1),FALSE)*$E4070</f>
        <v>5608.5415610723121</v>
      </c>
      <c r="Z4063" s="54">
        <f ca="1">VLOOKUP(CONCATENATE($F4063," ",$G4063),AllocFactorMatrix,(Z$4+1),FALSE)*$E4070</f>
        <v>93.94092730742581</v>
      </c>
      <c r="AA4063" s="54">
        <f t="shared" ca="1" si="2001"/>
        <v>5702.4824883797382</v>
      </c>
      <c r="AB4063" s="54">
        <f ca="1">VLOOKUP(CONCATENATE($F4063," ",$G4063),AllocFactorMatrix,(AB$4+1),FALSE)*$E4070</f>
        <v>72.779154327725792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1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142768.45684163523</v>
      </c>
      <c r="I4064" s="54">
        <f ca="1">VLOOKUP(CONCATENATE($F4064," ",$G4064),AllocFactorMatrix,(I$4+1),FALSE)*$E4070</f>
        <v>70325.31341396959</v>
      </c>
      <c r="J4064" s="54">
        <f ca="1">VLOOKUP(CONCATENATE($F4064," ",$G4064),AllocFactorMatrix,(J$4+1),FALSE)*$E4070</f>
        <v>3476.4315301487854</v>
      </c>
      <c r="K4064" s="54">
        <f ca="1">VLOOKUP(CONCATENATE($F4064," ",$G4064),AllocFactorMatrix,(K$4+1),FALSE)*$E4070</f>
        <v>12733.969457914056</v>
      </c>
      <c r="L4064" s="54">
        <f ca="1">VLOOKUP(CONCATENATE($F4064," ",$G4064),AllocFactorMatrix,(L$4+1),FALSE)*$E4070</f>
        <v>400.82014787876585</v>
      </c>
      <c r="M4064" s="54">
        <f ca="1">VLOOKUP(CONCATENATE($F4064," ",$G4064),AllocFactorMatrix,(M$4+1),FALSE)*$E4070</f>
        <v>37.587630910776618</v>
      </c>
      <c r="N4064" s="54">
        <f t="shared" ca="1" si="2000"/>
        <v>13172.377236703598</v>
      </c>
      <c r="O4064" s="54">
        <f ca="1">VLOOKUP(CONCATENATE($F4064," ",$G4064),AllocFactorMatrix,(O$4+1),FALSE)*$E4070</f>
        <v>9679.7976940194876</v>
      </c>
      <c r="P4064" s="54">
        <f ca="1">VLOOKUP(CONCATENATE($F4064," ",$G4064),AllocFactorMatrix,(P$4+1),FALSE)*$E4070</f>
        <v>1803.6283211200398</v>
      </c>
      <c r="Q4064" s="54">
        <f ca="1">VLOOKUP(CONCATENATE($F4064," ",$G4064),AllocFactorMatrix,(Q$4+1),FALSE)*$E4070</f>
        <v>815.02605475394114</v>
      </c>
      <c r="R4064" s="54">
        <f ca="1">VLOOKUP(CONCATENATE($F4064," ",$G4064),AllocFactorMatrix,(R$4+1),FALSE)*$E4070</f>
        <v>36.650810638845826</v>
      </c>
      <c r="S4064" s="54">
        <f t="shared" ref="S4064:S4070" ca="1" si="2095">SUBTOTAL(9,O4064:R4064)</f>
        <v>12335.102880532317</v>
      </c>
      <c r="T4064" s="54">
        <f ca="1">VLOOKUP(CONCATENATE($F4064," ",$G4064),AllocFactorMatrix,(T$4+1),FALSE)*$E4070</f>
        <v>338.14012669320562</v>
      </c>
      <c r="U4064" s="54">
        <f ca="1">VLOOKUP(CONCATENATE($F4064," ",$G4064),AllocFactorMatrix,(U$4+1),FALSE)*$E4070</f>
        <v>5533.6055603963514</v>
      </c>
      <c r="V4064" s="54">
        <f ca="1">VLOOKUP(CONCATENATE($F4064," ",$G4064),AllocFactorMatrix,(V$4+1),FALSE)*$E4070</f>
        <v>29245.260872401417</v>
      </c>
      <c r="W4064" s="54">
        <f ca="1">VLOOKUP(CONCATENATE($F4064," ",$G4064),AllocFactorMatrix,(W$4+1),FALSE)*$E4070</f>
        <v>5281.2093948833553</v>
      </c>
      <c r="X4064" s="54">
        <f t="shared" ref="X4064:X4070" ca="1" si="2096">SUBTOTAL(9,T4064:W4064)</f>
        <v>40398.215954374333</v>
      </c>
      <c r="Y4064" s="54">
        <f ca="1">VLOOKUP(CONCATENATE($F4064," ",$G4064),AllocFactorMatrix,(Y$4+1),FALSE)*$E4070</f>
        <v>2972.6505119253729</v>
      </c>
      <c r="Z4064" s="54">
        <f ca="1">VLOOKUP(CONCATENATE($F4064," ",$G4064),AllocFactorMatrix,(Z$4+1),FALSE)*$E4070</f>
        <v>49.790759792064797</v>
      </c>
      <c r="AA4064" s="54">
        <f t="shared" ca="1" si="2001"/>
        <v>3022.4412717174378</v>
      </c>
      <c r="AB4064" s="54">
        <f ca="1">VLOOKUP(CONCATENATE($F4064," ",$G4064),AllocFactorMatrix,(AB$4+1),FALSE)*$E4070</f>
        <v>38.57455418917246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1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31361.943859595198</v>
      </c>
      <c r="I4065" s="54">
        <f ca="1">VLOOKUP(CONCATENATE($F4065," ",$G4065),AllocFactorMatrix,(I$4+1),FALSE)*$E4070</f>
        <v>15269.109079495258</v>
      </c>
      <c r="J4065" s="54">
        <f ca="1">VLOOKUP(CONCATENATE($F4065," ",$G4065),AllocFactorMatrix,(J$4+1),FALSE)*$E4070</f>
        <v>736.90717854256468</v>
      </c>
      <c r="K4065" s="54">
        <f ca="1">VLOOKUP(CONCATENATE($F4065," ",$G4065),AllocFactorMatrix,(K$4+1),FALSE)*$E4070</f>
        <v>2680.832284178965</v>
      </c>
      <c r="L4065" s="54">
        <f ca="1">VLOOKUP(CONCATENATE($F4065," ",$G4065),AllocFactorMatrix,(L$4+1),FALSE)*$E4070</f>
        <v>82.808386922143256</v>
      </c>
      <c r="M4065" s="54">
        <f ca="1">VLOOKUP(CONCATENATE($F4065," ",$G4065),AllocFactorMatrix,(M$4+1),FALSE)*$E4070</f>
        <v>10.31334664489521</v>
      </c>
      <c r="N4065" s="54">
        <f t="shared" ca="1" si="2000"/>
        <v>2773.9540177460035</v>
      </c>
      <c r="O4065" s="54">
        <f ca="1">VLOOKUP(CONCATENATE($F4065," ",$G4065),AllocFactorMatrix,(O$4+1),FALSE)*$E4070</f>
        <v>2025.4106916100097</v>
      </c>
      <c r="P4065" s="54">
        <f ca="1">VLOOKUP(CONCATENATE($F4065," ",$G4065),AllocFactorMatrix,(P$4+1),FALSE)*$E4070</f>
        <v>376.52148522059912</v>
      </c>
      <c r="Q4065" s="54">
        <f ca="1">VLOOKUP(CONCATENATE($F4065," ",$G4065),AllocFactorMatrix,(Q$4+1),FALSE)*$E4070</f>
        <v>224.03477010499432</v>
      </c>
      <c r="R4065" s="54">
        <f ca="1">VLOOKUP(CONCATENATE($F4065," ",$G4065),AllocFactorMatrix,(R$4+1),FALSE)*$E4070</f>
        <v>0</v>
      </c>
      <c r="S4065" s="54">
        <f t="shared" ca="1" si="2095"/>
        <v>2625.9669469356031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1157.7900267646198</v>
      </c>
      <c r="V4065" s="54">
        <f ca="1">VLOOKUP(CONCATENATE($F4065," ",$G4065),AllocFactorMatrix,(V$4+1),FALSE)*$E4070</f>
        <v>8065.9562205006259</v>
      </c>
      <c r="W4065" s="54">
        <f ca="1">VLOOKUP(CONCATENATE($F4065," ",$G4065),AllocFactorMatrix,(W$4+1),FALSE)*$E4070</f>
        <v>0</v>
      </c>
      <c r="X4065" s="54">
        <f t="shared" ca="1" si="2096"/>
        <v>9294.4701108787049</v>
      </c>
      <c r="Y4065" s="54">
        <f ca="1">VLOOKUP(CONCATENATE($F4065," ",$G4065),AllocFactorMatrix,(Y$4+1),FALSE)*$E4070</f>
        <v>609.58927859900609</v>
      </c>
      <c r="Z4065" s="54">
        <f ca="1">VLOOKUP(CONCATENATE($F4065," ",$G4065),AllocFactorMatrix,(Z$4+1),FALSE)*$E4070</f>
        <v>10.161869835593947</v>
      </c>
      <c r="AA4065" s="54">
        <f t="shared" ca="1" si="2001"/>
        <v>619.75114843460005</v>
      </c>
      <c r="AB4065" s="54">
        <f ca="1">VLOOKUP(CONCATENATE($F4065," ",$G4065),AllocFactorMatrix,(AB$4+1),FALSE)*$E4070</f>
        <v>8.1402345554490516</v>
      </c>
      <c r="AC4065" s="54">
        <f ca="1">VLOOKUP(CONCATENATE($F4065," ",$G4065),AllocFactorMatrix,(AC$4+1),FALSE)*$E4070</f>
        <v>27.678537697040571</v>
      </c>
      <c r="AD4065" s="54">
        <f ca="1">VLOOKUP(CONCATENATE($F4065," ",$G4065),AllocFactorMatrix,(AD$4+1),FALSE)*$E4070</f>
        <v>5.9666053099770915</v>
      </c>
    </row>
    <row r="4066" spans="1:30" s="51" customFormat="1" hidden="1" outlineLevel="1">
      <c r="A4066" s="56"/>
      <c r="B4066" s="111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143898.55144921929</v>
      </c>
      <c r="I4066" s="54">
        <f ca="1">VLOOKUP(CONCATENATE($F4066," ",$G4066),AllocFactorMatrix,(I$4+1),FALSE)*$E4070</f>
        <v>96173.539282620593</v>
      </c>
      <c r="J4066" s="54">
        <f ca="1">VLOOKUP(CONCATENATE($F4066," ",$G4066),AllocFactorMatrix,(J$4+1),FALSE)*$E4070</f>
        <v>4533.3695772059236</v>
      </c>
      <c r="K4066" s="54">
        <f ca="1">VLOOKUP(CONCATENATE($F4066," ",$G4066),AllocFactorMatrix,(K$4+1),FALSE)*$E4070</f>
        <v>16460.943162964079</v>
      </c>
      <c r="L4066" s="54">
        <f ca="1">VLOOKUP(CONCATENATE($F4066," ",$G4066),AllocFactorMatrix,(L$4+1),FALSE)*$E4070</f>
        <v>508.7287971595108</v>
      </c>
      <c r="M4066" s="54">
        <f ca="1">VLOOKUP(CONCATENATE($F4066," ",$G4066),AllocFactorMatrix,(M$4+1),FALSE)*$E4070</f>
        <v>0</v>
      </c>
      <c r="N4066" s="54">
        <f t="shared" ca="1" si="2000"/>
        <v>16969.671960123589</v>
      </c>
      <c r="O4066" s="54">
        <f ca="1">VLOOKUP(CONCATENATE($F4066," ",$G4066),AllocFactorMatrix,(O$4+1),FALSE)*$E4070</f>
        <v>12342.830245365845</v>
      </c>
      <c r="P4066" s="54">
        <f ca="1">VLOOKUP(CONCATENATE($F4066," ",$G4066),AllocFactorMatrix,(P$4+1),FALSE)*$E4070</f>
        <v>2298.8529637980209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14641.683209163866</v>
      </c>
      <c r="T4066" s="54">
        <f ca="1">VLOOKUP(CONCATENATE($F4066," ",$G4066),AllocFactorMatrix,(T$4+1),FALSE)*$E4070</f>
        <v>440.0142919392128</v>
      </c>
      <c r="U4066" s="54">
        <f ca="1">VLOOKUP(CONCATENATE($F4066," ",$G4066),AllocFactorMatrix,(U$4+1),FALSE)*$E4070</f>
        <v>7096.4348443542267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7536.4491362934396</v>
      </c>
      <c r="Y4066" s="54">
        <f ca="1">VLOOKUP(CONCATENATE($F4066," ",$G4066),AllocFactorMatrix,(Y$4+1),FALSE)*$E4070</f>
        <v>3721.9305413329798</v>
      </c>
      <c r="Z4066" s="54">
        <f ca="1">VLOOKUP(CONCATENATE($F4066," ",$G4066),AllocFactorMatrix,(Z$4+1),FALSE)*$E4070</f>
        <v>62.096370973846284</v>
      </c>
      <c r="AA4066" s="54">
        <f t="shared" ca="1" si="2001"/>
        <v>3784.026912306826</v>
      </c>
      <c r="AB4066" s="54">
        <f ca="1">VLOOKUP(CONCATENATE($F4066," ",$G4066),AllocFactorMatrix,(AB$4+1),FALSE)*$E4070</f>
        <v>50.308465220811087</v>
      </c>
      <c r="AC4066" s="54">
        <f ca="1">VLOOKUP(CONCATENATE($F4066," ",$G4066),AllocFactorMatrix,(AC$4+1),FALSE)*$E4070</f>
        <v>172.34981251287405</v>
      </c>
      <c r="AD4066" s="54">
        <f ca="1">VLOOKUP(CONCATENATE($F4066," ",$G4066),AllocFactorMatrix,(AD$4+1),FALSE)*$E4070</f>
        <v>37.153093771381648</v>
      </c>
    </row>
    <row r="4067" spans="1:30" s="51" customFormat="1" hidden="1" outlineLevel="1">
      <c r="A4067" s="56"/>
      <c r="B4067" s="111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55365.855005160716</v>
      </c>
      <c r="J4067" s="54">
        <f ca="1">VLOOKUP(CONCATENATE($F4067," ",$G4067),AllocFactorMatrix,(J$4+1),FALSE)*$E4070</f>
        <v>2669.2055154155591</v>
      </c>
      <c r="K4067" s="54">
        <f ca="1">VLOOKUP(CONCATENATE($F4067," ",$G4067),AllocFactorMatrix,(K$4+1),FALSE)*$E4070</f>
        <v>8054.1053978502005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8054.1053978502005</v>
      </c>
      <c r="O4067" s="54">
        <f ca="1">VLOOKUP(CONCATENATE($F4067," ",$G4067),AllocFactorMatrix,(O$4+1),FALSE)*$E4070</f>
        <v>5132.1073080055303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5132.1073080055303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1892.9474645884141</v>
      </c>
      <c r="Z4067" s="54">
        <f ca="1">VLOOKUP(CONCATENATE($F4067," ",$G4067),AllocFactorMatrix,(Z$4+1),FALSE)*$E4070</f>
        <v>0</v>
      </c>
      <c r="AA4067" s="54">
        <f t="shared" ca="1" si="2001"/>
        <v>1892.9474645884141</v>
      </c>
      <c r="AB4067" s="54">
        <f ca="1">VLOOKUP(CONCATENATE($F4067," ",$G4067),AllocFactorMatrix,(AB$4+1),FALSE)*$E4070</f>
        <v>19.643176733881837</v>
      </c>
      <c r="AC4067" s="54">
        <f ca="1">VLOOKUP(CONCATENATE($F4067," ",$G4067),AllocFactorMatrix,(AC$4+1),FALSE)*$E4070</f>
        <v>666.96140079503436</v>
      </c>
      <c r="AD4067" s="54">
        <f ca="1">VLOOKUP(CONCATENATE($F4067," ",$G4067),AllocFactorMatrix,(AD$4+1),FALSE)*$E4070</f>
        <v>108.49077611482431</v>
      </c>
    </row>
    <row r="4068" spans="1:30" s="51" customFormat="1" hidden="1" outlineLevel="1">
      <c r="A4068" s="56"/>
      <c r="B4068" s="111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2276.0069421149269</v>
      </c>
      <c r="I4068" s="54">
        <f ca="1">VLOOKUP(CONCATENATE($F4068," ",$G4068),AllocFactorMatrix,(I$4+1),FALSE)*$E4070</f>
        <v>854.01945884714098</v>
      </c>
      <c r="J4068" s="54">
        <f ca="1">VLOOKUP(CONCATENATE($F4068," ",$G4068),AllocFactorMatrix,(J$4+1),FALSE)*$E4070</f>
        <v>55.345979431733419</v>
      </c>
      <c r="K4068" s="54">
        <f ca="1">VLOOKUP(CONCATENATE($F4068," ",$G4068),AllocFactorMatrix,(K$4+1),FALSE)*$E4070</f>
        <v>185.69176070412959</v>
      </c>
      <c r="L4068" s="54">
        <f ca="1">VLOOKUP(CONCATENATE($F4068," ",$G4068),AllocFactorMatrix,(L$4+1),FALSE)*$E4070</f>
        <v>5.901705718816018</v>
      </c>
      <c r="M4068" s="54">
        <f ca="1">VLOOKUP(CONCATENATE($F4068," ",$G4068),AllocFactorMatrix,(M$4+1),FALSE)*$E4070</f>
        <v>0.54406827509581557</v>
      </c>
      <c r="N4068" s="54">
        <f t="shared" ca="1" si="2000"/>
        <v>192.13753469804141</v>
      </c>
      <c r="O4068" s="54">
        <f ca="1">VLOOKUP(CONCATENATE($F4068," ",$G4068),AllocFactorMatrix,(O$4+1),FALSE)*$E4070</f>
        <v>169.2977692391523</v>
      </c>
      <c r="P4068" s="54">
        <f ca="1">VLOOKUP(CONCATENATE($F4068," ",$G4068),AllocFactorMatrix,(P$4+1),FALSE)*$E4070</f>
        <v>31.384548845838861</v>
      </c>
      <c r="Q4068" s="54">
        <f ca="1">VLOOKUP(CONCATENATE($F4068," ",$G4068),AllocFactorMatrix,(Q$4+1),FALSE)*$E4070</f>
        <v>14.260335678931799</v>
      </c>
      <c r="R4068" s="54">
        <f ca="1">VLOOKUP(CONCATENATE($F4068," ",$G4068),AllocFactorMatrix,(R$4+1),FALSE)*$E4070</f>
        <v>0.66074036399491376</v>
      </c>
      <c r="S4068" s="54">
        <f t="shared" ca="1" si="2095"/>
        <v>215.60339412791785</v>
      </c>
      <c r="T4068" s="54">
        <f ca="1">VLOOKUP(CONCATENATE($F4068," ",$G4068),AllocFactorMatrix,(T$4+1),FALSE)*$E4070</f>
        <v>6.4878113358749712</v>
      </c>
      <c r="U4068" s="54">
        <f ca="1">VLOOKUP(CONCATENATE($F4068," ",$G4068),AllocFactorMatrix,(U$4+1),FALSE)*$E4070</f>
        <v>113.91624780006977</v>
      </c>
      <c r="V4068" s="54">
        <f ca="1">VLOOKUP(CONCATENATE($F4068," ",$G4068),AllocFactorMatrix,(V$4+1),FALSE)*$E4070</f>
        <v>646.76915939037758</v>
      </c>
      <c r="W4068" s="54">
        <f ca="1">VLOOKUP(CONCATENATE($F4068," ",$G4068),AllocFactorMatrix,(W$4+1),FALSE)*$E4070</f>
        <v>122.7072469503897</v>
      </c>
      <c r="X4068" s="54">
        <f t="shared" ca="1" si="2096"/>
        <v>889.88046547671206</v>
      </c>
      <c r="Y4068" s="54">
        <f ca="1">VLOOKUP(CONCATENATE($F4068," ",$G4068),AllocFactorMatrix,(Y$4+1),FALSE)*$E4070</f>
        <v>45.867868909043871</v>
      </c>
      <c r="Z4068" s="54">
        <f ca="1">VLOOKUP(CONCATENATE($F4068," ",$G4068),AllocFactorMatrix,(Z$4+1),FALSE)*$E4070</f>
        <v>0.74665578537056276</v>
      </c>
      <c r="AA4068" s="54">
        <f t="shared" ca="1" si="2001"/>
        <v>46.614524694414435</v>
      </c>
      <c r="AB4068" s="54">
        <f ca="1">VLOOKUP(CONCATENATE($F4068," ",$G4068),AllocFactorMatrix,(AB$4+1),FALSE)*$E4070</f>
        <v>0.83283446730179544</v>
      </c>
      <c r="AC4068" s="54">
        <f ca="1">VLOOKUP(CONCATENATE($F4068," ",$G4068),AllocFactorMatrix,(AC$4+1),FALSE)*$E4070</f>
        <v>18.008930122374956</v>
      </c>
      <c r="AD4068" s="54">
        <f ca="1">VLOOKUP(CONCATENATE($F4068," ",$G4068),AllocFactorMatrix,(AD$4+1),FALSE)*$E4070</f>
        <v>3.5638202492902731</v>
      </c>
    </row>
    <row r="4069" spans="1:30" s="51" customFormat="1" hidden="1" outlineLevel="1">
      <c r="A4069" s="56"/>
      <c r="B4069" s="111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35645.706450486221</v>
      </c>
      <c r="I4069" s="54">
        <f ca="1">VLOOKUP(CONCATENATE($F4069," ",$G4069),AllocFactorMatrix,(I$4+1),FALSE)*$E4070</f>
        <v>16669.310208909807</v>
      </c>
      <c r="J4069" s="54">
        <f ca="1">VLOOKUP(CONCATENATE($F4069," ",$G4069),AllocFactorMatrix,(J$4+1),FALSE)*$E4070</f>
        <v>4367.0832804130259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400.16500270651278</v>
      </c>
      <c r="M4069" s="54">
        <f ca="1">VLOOKUP(CONCATENATE($F4069," ",$G4069),AllocFactorMatrix,(M$4+1),FALSE)*$E4070</f>
        <v>64.954838727508388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351.80589872293569</v>
      </c>
      <c r="P4069" s="54">
        <f ca="1">VLOOKUP(CONCATENATE($F4069," ",$G4069),AllocFactorMatrix,(P$4+1),FALSE)*$E4070</f>
        <v>104.17409671363103</v>
      </c>
      <c r="Q4069" s="54">
        <f ca="1">VLOOKUP(CONCATENATE($F4069," ",$G4069),AllocFactorMatrix,(Q$4+1),FALSE)*$E4070</f>
        <v>226.29082259038569</v>
      </c>
      <c r="R4069" s="54">
        <f ca="1">VLOOKUP(CONCATENATE($F4069," ",$G4069),AllocFactorMatrix,(R$4+1),FALSE)*$E4070</f>
        <v>39.764715678459311</v>
      </c>
      <c r="S4069" s="54">
        <f t="shared" ca="1" si="2095"/>
        <v>722.03553370541169</v>
      </c>
      <c r="T4069" s="54">
        <f ca="1">VLOOKUP(CONCATENATE($F4069," ",$G4069),AllocFactorMatrix,(T$4+1),FALSE)*$E4070</f>
        <v>2.4213601578695898</v>
      </c>
      <c r="U4069" s="54">
        <f ca="1">VLOOKUP(CONCATENATE($F4069," ",$G4069),AllocFactorMatrix,(U$4+1),FALSE)*$E4070</f>
        <v>61.80431061360531</v>
      </c>
      <c r="V4069" s="54">
        <f ca="1">VLOOKUP(CONCATENATE($F4069," ",$G4069),AllocFactorMatrix,(V$4+1),FALSE)*$E4070</f>
        <v>332.78477239692847</v>
      </c>
      <c r="W4069" s="54">
        <f ca="1">VLOOKUP(CONCATENATE($F4069," ",$G4069),AllocFactorMatrix,(W$4+1),FALSE)*$E4070</f>
        <v>59.647732648108551</v>
      </c>
      <c r="X4069" s="54">
        <f t="shared" ca="1" si="2096"/>
        <v>456.65817581651191</v>
      </c>
      <c r="Y4069" s="54">
        <f ca="1">VLOOKUP(CONCATENATE($F4069," ",$G4069),AllocFactorMatrix,(Y$4+1),FALSE)*$E4070</f>
        <v>97.38879058458933</v>
      </c>
      <c r="Z4069" s="54">
        <f ca="1">VLOOKUP(CONCATENATE($F4069," ",$G4069),AllocFactorMatrix,(Z$4+1),FALSE)*$E4070</f>
        <v>1.7654528721350715</v>
      </c>
      <c r="AA4069" s="54">
        <f t="shared" ca="1" si="2001"/>
        <v>99.154243456724402</v>
      </c>
      <c r="AB4069" s="54">
        <f ca="1">VLOOKUP(CONCATENATE($F4069," ",$G4069),AllocFactorMatrix,(AB$4+1),FALSE)*$E4070</f>
        <v>1.8281456795979774</v>
      </c>
      <c r="AC4069" s="54">
        <f ca="1">VLOOKUP(CONCATENATE($F4069," ",$G4069),AllocFactorMatrix,(AC$4+1),FALSE)*$E4070</f>
        <v>10356.66542291392</v>
      </c>
      <c r="AD4069" s="54">
        <f ca="1">VLOOKUP(CONCATENATE($F4069," ",$G4069),AllocFactorMatrix,(AD$4+1),FALSE)*$E4070</f>
        <v>1268.1618294902789</v>
      </c>
    </row>
    <row r="4070" spans="1:30" s="51" customFormat="1" collapsed="1">
      <c r="A4070" s="56"/>
      <c r="B4070" s="111"/>
      <c r="C4070" s="55"/>
      <c r="D4070" s="98" t="s">
        <v>442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699362.00000000023</v>
      </c>
      <c r="I4070" s="54">
        <f ca="1">VLOOKUP(CONCATENATE($F4070," ",$G4070),AllocFactorMatrix,(I$4+1),FALSE)*$E4070</f>
        <v>387340.90509987087</v>
      </c>
      <c r="J4070" s="54">
        <f ca="1">VLOOKUP(CONCATENATE($F4070," ",$G4070),AllocFactorMatrix,(J$4+1),FALSE)*$E4070</f>
        <v>22397.375360058108</v>
      </c>
      <c r="K4070" s="54">
        <f ca="1">VLOOKUP(CONCATENATE($F4070," ",$G4070),AllocFactorMatrix,(K$4+1),FALSE)*$E4070</f>
        <v>65380.591239859263</v>
      </c>
      <c r="L4070" s="54">
        <f ca="1">VLOOKUP(CONCATENATE($F4070," ",$G4070),AllocFactorMatrix,(L$4+1),FALSE)*$E4070</f>
        <v>2154.6570549546823</v>
      </c>
      <c r="M4070" s="54">
        <f ca="1">VLOOKUP(CONCATENATE($F4070," ",$G4070),AllocFactorMatrix,(M$4+1),FALSE)*$E4070</f>
        <v>184.31699684565186</v>
      </c>
      <c r="N4070" s="54">
        <f t="shared" ca="1" si="2000"/>
        <v>67719.565291659601</v>
      </c>
      <c r="O4070" s="54">
        <f ca="1">VLOOKUP(CONCATENATE($F4070," ",$G4070),AllocFactorMatrix,(O$4+1),FALSE)*$E4070</f>
        <v>47964.260159965081</v>
      </c>
      <c r="P4070" s="54">
        <f ca="1">VLOOKUP(CONCATENATE($F4070," ",$G4070),AllocFactorMatrix,(P$4+1),FALSE)*$E4070</f>
        <v>8017.4923553251056</v>
      </c>
      <c r="Q4070" s="54">
        <f ca="1">VLOOKUP(CONCATENATE($F4070," ",$G4070),AllocFactorMatrix,(Q$4+1),FALSE)*$E4070</f>
        <v>2817.3331121699539</v>
      </c>
      <c r="R4070" s="54">
        <f ca="1">VLOOKUP(CONCATENATE($F4070," ",$G4070),AllocFactorMatrix,(R$4+1),FALSE)*$E4070</f>
        <v>146.22586697582619</v>
      </c>
      <c r="S4070" s="54">
        <f t="shared" ca="1" si="2095"/>
        <v>58945.311494435962</v>
      </c>
      <c r="T4070" s="54">
        <f ca="1">VLOOKUP(CONCATENATE($F4070," ",$G4070),AllocFactorMatrix,(T$4+1),FALSE)*$E4070</f>
        <v>1634.5226052458784</v>
      </c>
      <c r="U4070" s="54">
        <f ca="1">VLOOKUP(CONCATENATE($F4070," ",$G4070),AllocFactorMatrix,(U$4+1),FALSE)*$E4070</f>
        <v>24403.882486537346</v>
      </c>
      <c r="V4070" s="54">
        <f ca="1">VLOOKUP(CONCATENATE($F4070," ",$G4070),AllocFactorMatrix,(V$4+1),FALSE)*$E4070</f>
        <v>93468.216341336447</v>
      </c>
      <c r="W4070" s="54">
        <f ca="1">VLOOKUP(CONCATENATE($F4070," ",$G4070),AllocFactorMatrix,(W$4+1),FALSE)*$E4070</f>
        <v>15427.696473126771</v>
      </c>
      <c r="X4070" s="54">
        <f t="shared" ca="1" si="2096"/>
        <v>134934.31790624643</v>
      </c>
      <c r="Y4070" s="54">
        <f ca="1">VLOOKUP(CONCATENATE($F4070," ",$G4070),AllocFactorMatrix,(Y$4+1),FALSE)*$E4070</f>
        <v>14948.916017011717</v>
      </c>
      <c r="Z4070" s="54">
        <f ca="1">VLOOKUP(CONCATENATE($F4070," ",$G4070),AllocFactorMatrix,(Z$4+1),FALSE)*$E4070</f>
        <v>218.50203656643649</v>
      </c>
      <c r="AA4070" s="54">
        <f t="shared" ca="1" si="2001"/>
        <v>15167.418053578154</v>
      </c>
      <c r="AB4070" s="54">
        <f ca="1">VLOOKUP(CONCATENATE($F4070," ",$G4070),AllocFactorMatrix,(AB$4+1),FALSE)*$E4070</f>
        <v>192.10656517393997</v>
      </c>
      <c r="AC4070" s="54">
        <f ca="1">VLOOKUP(CONCATENATE($F4070," ",$G4070),AllocFactorMatrix,(AC$4+1),FALSE)*$E4070</f>
        <v>11241.664104041245</v>
      </c>
      <c r="AD4070" s="54">
        <f ca="1">VLOOKUP(CONCATENATE($F4070," ",$G4070),AllocFactorMatrix,(AD$4+1),FALSE)*$E4070</f>
        <v>1423.3361249357524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-104709.08665088337</v>
      </c>
      <c r="J4071" s="5">
        <f ca="1">VLOOKUP(CONCATENATE($F4071," ",$G4071),AllocFactorMatrix,(J$4+1),FALSE)*$E4078</f>
        <v>-5176.1443021724745</v>
      </c>
      <c r="K4071" s="5">
        <f ca="1">VLOOKUP(CONCATENATE($F4071," ",$G4071),AllocFactorMatrix,(K$4+1),FALSE)*$E4078</f>
        <v>-18959.919929963125</v>
      </c>
      <c r="L4071" s="5">
        <f ca="1">VLOOKUP(CONCATENATE($F4071," ",$G4071),AllocFactorMatrix,(L$4+1),FALSE)*$E4078</f>
        <v>-596.79096413839318</v>
      </c>
      <c r="M4071" s="5">
        <f ca="1">VLOOKUP(CONCATENATE($F4071," ",$G4071),AllocFactorMatrix,(M$4+1),FALSE)*$E4078</f>
        <v>-55.965146985837961</v>
      </c>
      <c r="N4071" s="5">
        <f t="shared" ref="N4071:N4078" ca="1" si="2098">SUBTOTAL(9,K4071:M4071)</f>
        <v>-19612.676041087354</v>
      </c>
      <c r="O4071" s="5">
        <f ca="1">VLOOKUP(CONCATENATE($F4071," ",$G4071),AllocFactorMatrix,(O$4+1),FALSE)*$E4078</f>
        <v>-14412.488566382572</v>
      </c>
      <c r="P4071" s="5">
        <f ca="1">VLOOKUP(CONCATENATE($F4071," ",$G4071),AllocFactorMatrix,(P$4+1),FALSE)*$E4078</f>
        <v>-2685.4665126118116</v>
      </c>
      <c r="Q4071" s="5">
        <f ca="1">VLOOKUP(CONCATENATE($F4071," ",$G4071),AllocFactorMatrix,(Q$4+1),FALSE)*$E4078</f>
        <v>-1213.5123136615236</v>
      </c>
      <c r="R4071" s="5">
        <f ca="1">VLOOKUP(CONCATENATE($F4071," ",$G4071),AllocFactorMatrix,(R$4+1),FALSE)*$E4078</f>
        <v>-54.570292270403179</v>
      </c>
      <c r="S4071" s="5">
        <f ca="1">SUBTOTAL(9,O4071:R4071)</f>
        <v>-18366.037684926308</v>
      </c>
      <c r="T4071" s="5">
        <f ca="1">VLOOKUP(CONCATENATE($F4071," ",$G4071),AllocFactorMatrix,(T$4+1),FALSE)*$E4078</f>
        <v>-503.46514088945878</v>
      </c>
      <c r="U4071" s="5">
        <f ca="1">VLOOKUP(CONCATENATE($F4071," ",$G4071),AllocFactorMatrix,(U$4+1),FALSE)*$E4078</f>
        <v>-8239.1212493374333</v>
      </c>
      <c r="V4071" s="5">
        <f ca="1">VLOOKUP(CONCATENATE($F4071," ",$G4071),AllocFactorMatrix,(V$4+1),FALSE)*$E4078</f>
        <v>-43543.98730923648</v>
      </c>
      <c r="W4071" s="5">
        <f ca="1">VLOOKUP(CONCATENATE($F4071," ",$G4071),AllocFactorMatrix,(W$4+1),FALSE)*$E4078</f>
        <v>-7863.3223985099685</v>
      </c>
      <c r="X4071" s="5">
        <f ca="1">SUBTOTAL(9,T4071:W4071)</f>
        <v>-60149.896097973338</v>
      </c>
      <c r="Y4071" s="5">
        <f ca="1">VLOOKUP(CONCATENATE($F4071," ",$G4071),AllocFactorMatrix,(Y$4+1),FALSE)*$E4078</f>
        <v>-4426.05236899174</v>
      </c>
      <c r="Z4071" s="5">
        <f ca="1">VLOOKUP(CONCATENATE($F4071," ",$G4071),AllocFactorMatrix,(Z$4+1),FALSE)*$E4078</f>
        <v>-74.13468534140938</v>
      </c>
      <c r="AA4071" s="5">
        <f t="shared" ref="AA4071:AA4078" ca="1" si="2099">SUBTOTAL(9,Y4071:Z4071)</f>
        <v>-4500.1870543331497</v>
      </c>
      <c r="AB4071" s="5">
        <f ca="1">VLOOKUP(CONCATENATE($F4071," ",$G4071),AllocFactorMatrix,(AB$4+1),FALSE)*$E4078</f>
        <v>-57.434601298355787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-382.58796149794188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-0.20448646994347364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-52.660612341213501</v>
      </c>
      <c r="P4072" s="5">
        <f ca="1">VLOOKUP(CONCATENATE($F4072," ",$G4072),AllocFactorMatrix,(P$4+1),FALSE)*$E4078</f>
        <v>-9.8122062907180592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-1.8395700707465501</v>
      </c>
      <c r="U4072" s="5">
        <f ca="1">VLOOKUP(CONCATENATE($F4072," ",$G4072),AllocFactorMatrix,(U$4+1),FALSE)*$E4078</f>
        <v>-30.104250778428419</v>
      </c>
      <c r="V4072" s="5">
        <f ca="1">VLOOKUP(CONCATENATE($F4072," ",$G4072),AllocFactorMatrix,(V$4+1),FALSE)*$E4078</f>
        <v>-159.10181124660295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-219.77678221150342</v>
      </c>
      <c r="Y4072" s="5">
        <f ca="1">VLOOKUP(CONCATENATE($F4072," ",$G4072),AllocFactorMatrix,(Y$4+1),FALSE)*$E4078</f>
        <v>-16.171990488099638</v>
      </c>
      <c r="Z4072" s="5">
        <f ca="1">VLOOKUP(CONCATENATE($F4072," ",$G4072),AllocFactorMatrix,(Z$4+1),FALSE)*$E4078</f>
        <v>-0.27087465900288121</v>
      </c>
      <c r="AA4072" s="5">
        <f t="shared" ca="1" si="2099"/>
        <v>-16.44286514710252</v>
      </c>
      <c r="AB4072" s="5">
        <f ca="1">VLOOKUP(CONCATENATE($F4072," ",$G4072),AllocFactorMatrix,(AB$4+1),FALSE)*$E4078</f>
        <v>-0.20985558878427679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-170.84122665786737</v>
      </c>
      <c r="I4073" s="5">
        <f ca="1">VLOOKUP(CONCATENATE($F4073," ",$G4073),AllocFactorMatrix,(I$4+1),FALSE)*$E4078</f>
        <v>-83.177029357370344</v>
      </c>
      <c r="J4073" s="5">
        <f ca="1">VLOOKUP(CONCATENATE($F4073," ",$G4073),AllocFactorMatrix,(J$4+1),FALSE)*$E4078</f>
        <v>-4.0142322452593273</v>
      </c>
      <c r="K4073" s="5">
        <f ca="1">VLOOKUP(CONCATENATE($F4073," ",$G4073),AllocFactorMatrix,(K$4+1),FALSE)*$E4078</f>
        <v>-14.603580630829507</v>
      </c>
      <c r="L4073" s="5">
        <f ca="1">VLOOKUP(CONCATENATE($F4073," ",$G4073),AllocFactorMatrix,(L$4+1),FALSE)*$E4078</f>
        <v>-0.45109086549843902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-15.110852477954907</v>
      </c>
      <c r="O4073" s="5">
        <f ca="1">VLOOKUP(CONCATENATE($F4073," ",$G4073),AllocFactorMatrix,(O$4+1),FALSE)*$E4078</f>
        <v>-11.033233417856131</v>
      </c>
      <c r="P4073" s="5">
        <f ca="1">VLOOKUP(CONCATENATE($F4073," ",$G4073),AllocFactorMatrix,(P$4+1),FALSE)*$E4078</f>
        <v>-2.051065223702607</v>
      </c>
      <c r="Q4073" s="5">
        <f ca="1">VLOOKUP(CONCATENATE($F4073," ",$G4073),AllocFactorMatrix,(Q$4+1),FALSE)*$E4078</f>
        <v>-1.2204082473363806</v>
      </c>
      <c r="R4073" s="5">
        <f ca="1">VLOOKUP(CONCATENATE($F4073," ",$G4073),AllocFactorMatrix,(R$4+1),FALSE)*$E4078</f>
        <v>0</v>
      </c>
      <c r="S4073" s="5">
        <f t="shared" ca="1" si="2100"/>
        <v>-14.304706888895119</v>
      </c>
      <c r="T4073" s="5">
        <f ca="1">VLOOKUP(CONCATENATE($F4073," ",$G4073),AllocFactorMatrix,(T$4+1),FALSE)*$E4078</f>
        <v>-0.38526156630467467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-43.938534583448138</v>
      </c>
      <c r="W4073" s="5">
        <f ca="1">VLOOKUP(CONCATENATE($F4073," ",$G4073),AllocFactorMatrix,(W$4+1),FALSE)*$E4078</f>
        <v>0</v>
      </c>
      <c r="X4073" s="5">
        <f t="shared" ca="1" si="2101"/>
        <v>-50.630747953194557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-5.5355826017120441E-2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-4.4343158796586957E-2</v>
      </c>
      <c r="AC4073" s="5">
        <f ca="1">VLOOKUP(CONCATENATE($F4073," ",$G4073),AllocFactorMatrix,(AC$4+1),FALSE)*$E4078</f>
        <v>-0.15077621952989073</v>
      </c>
      <c r="AD4073" s="5">
        <f ca="1">VLOOKUP(CONCATENATE($F4073," ",$G4073),AllocFactorMatrix,(AD$4+1),FALSE)*$E4078</f>
        <v>-3.2502518807614116E-2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-109457.71394506596</v>
      </c>
      <c r="I4074" s="5">
        <f ca="1">VLOOKUP(CONCATENATE($F4074," ",$G4074),AllocFactorMatrix,(I$4+1),FALSE)*$E4078</f>
        <v>-73155.258658712235</v>
      </c>
      <c r="J4074" s="5">
        <f ca="1">VLOOKUP(CONCATENATE($F4074," ",$G4074),AllocFactorMatrix,(J$4+1),FALSE)*$E4078</f>
        <v>-3448.3479186667159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-386.96908755717249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-9388.6836848842559</v>
      </c>
      <c r="P4074" s="5">
        <f ca="1">VLOOKUP(CONCATENATE($F4074," ",$G4074),AllocFactorMatrix,(P$4+1),FALSE)*$E4078</f>
        <v>-1748.6429681119357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-11137.326652996191</v>
      </c>
      <c r="T4074" s="5">
        <f ca="1">VLOOKUP(CONCATENATE($F4074," ",$G4074),AllocFactorMatrix,(T$4+1),FALSE)*$E4078</f>
        <v>-334.70078756018222</v>
      </c>
      <c r="U4074" s="5">
        <f ca="1">VLOOKUP(CONCATENATE($F4074," ",$G4074),AllocFactorMatrix,(U$4+1),FALSE)*$E4078</f>
        <v>-5397.966326973321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-5732.6671145335031</v>
      </c>
      <c r="Y4074" s="5">
        <f ca="1">VLOOKUP(CONCATENATE($F4074," ",$G4074),AllocFactorMatrix,(Y$4+1),FALSE)*$E4078</f>
        <v>-2831.1195937256953</v>
      </c>
      <c r="Z4074" s="5">
        <f ca="1">VLOOKUP(CONCATENATE($F4074," ",$G4074),AllocFactorMatrix,(Z$4+1),FALSE)*$E4078</f>
        <v>-47.234157276979609</v>
      </c>
      <c r="AA4074" s="5">
        <f t="shared" ca="1" si="2099"/>
        <v>-2878.3537510026749</v>
      </c>
      <c r="AB4074" s="5">
        <f ca="1">VLOOKUP(CONCATENATE($F4074," ",$G4074),AllocFactorMatrix,(AB$4+1),FALSE)*$E4078</f>
        <v>-38.26758184635441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-28.260831462484937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-45174.544831452164</v>
      </c>
      <c r="I4075" s="5">
        <f ca="1">VLOOKUP(CONCATENATE($F4075," ",$G4075),AllocFactorMatrix,(I$4+1),FALSE)*$E4078</f>
        <v>-33777.072746017599</v>
      </c>
      <c r="J4075" s="5">
        <f ca="1">VLOOKUP(CONCATENATE($F4075," ",$G4075),AllocFactorMatrix,(J$4+1),FALSE)*$E4078</f>
        <v>-1628.40344215508</v>
      </c>
      <c r="K4075" s="5">
        <f ca="1">VLOOKUP(CONCATENATE($F4075," ",$G4075),AllocFactorMatrix,(K$4+1),FALSE)*$E4078</f>
        <v>-4913.5718016442024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-4913.5718016442024</v>
      </c>
      <c r="O4075" s="5">
        <f ca="1">VLOOKUP(CONCATENATE($F4075," ",$G4075),AllocFactorMatrix,(O$4+1),FALSE)*$E4078</f>
        <v>-3130.9470767987495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-3130.9470767987495</v>
      </c>
      <c r="T4075" s="5">
        <f ca="1">VLOOKUP(CONCATENATE($F4075," ",$G4075),AllocFactorMatrix,(T$4+1),FALSE)*$E4078</f>
        <v>-84.654240647933662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-84.654240647933662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-406.89344996730949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-20997.859758801122</v>
      </c>
      <c r="J4076" s="5">
        <f ca="1">VLOOKUP(CONCATENATE($F4076," ",$G4076),AllocFactorMatrix,(J$4+1),FALSE)*$E4078</f>
        <v>-1360.7969962298482</v>
      </c>
      <c r="K4076" s="5">
        <f ca="1">VLOOKUP(CONCATENATE($F4076," ",$G4076),AllocFactorMatrix,(K$4+1),FALSE)*$E4078</f>
        <v>-4565.6214378226096</v>
      </c>
      <c r="L4076" s="5">
        <f ca="1">VLOOKUP(CONCATENATE($F4076," ",$G4076),AllocFactorMatrix,(L$4+1),FALSE)*$E4078</f>
        <v>-145.10581432031987</v>
      </c>
      <c r="M4076" s="5">
        <f ca="1">VLOOKUP(CONCATENATE($F4076," ",$G4076),AllocFactorMatrix,(M$4+1),FALSE)*$E4078</f>
        <v>-13.377059762896536</v>
      </c>
      <c r="N4076" s="5">
        <f t="shared" ca="1" si="2098"/>
        <v>-4724.1043119058259</v>
      </c>
      <c r="O4076" s="5">
        <f ca="1">VLOOKUP(CONCATENATE($F4076," ",$G4076),AllocFactorMatrix,(O$4+1),FALSE)*$E4078</f>
        <v>-4162.5407701604563</v>
      </c>
      <c r="P4076" s="5">
        <f ca="1">VLOOKUP(CONCATENATE($F4076," ",$G4076),AllocFactorMatrix,(P$4+1),FALSE)*$E4078</f>
        <v>-771.65496456928213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-5301.0616872019773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-2800.8698991281885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-3017.0150529486214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-20.476982304719396</v>
      </c>
      <c r="AC4076" s="5">
        <f ca="1">VLOOKUP(CONCATENATE($F4076," ",$G4076),AllocFactorMatrix,(AC$4+1),FALSE)*$E4078</f>
        <v>-442.78732199632759</v>
      </c>
      <c r="AD4076" s="5">
        <f ca="1">VLOOKUP(CONCATENATE($F4076," ",$G4076),AllocFactorMatrix,(AD$4+1),FALSE)*$E4078</f>
        <v>-87.623996180591632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-42179.335347112887</v>
      </c>
      <c r="I4077" s="5">
        <f ca="1">VLOOKUP(CONCATENATE($F4077," ",$G4077),AllocFactorMatrix,(I$4+1),FALSE)*$E4078</f>
        <v>-30137.176961319819</v>
      </c>
      <c r="J4077" s="5">
        <f ca="1">VLOOKUP(CONCATENATE($F4077," ",$G4077),AllocFactorMatrix,(J$4+1),FALSE)*$E4078</f>
        <v>-5157.4633399230343</v>
      </c>
      <c r="K4077" s="5">
        <f ca="1">VLOOKUP(CONCATENATE($F4077," ",$G4077),AllocFactorMatrix,(K$4+1),FALSE)*$E4078</f>
        <v>-1485.0714719075397</v>
      </c>
      <c r="L4077" s="5">
        <f ca="1">VLOOKUP(CONCATENATE($F4077," ",$G4077),AllocFactorMatrix,(L$4+1),FALSE)*$E4078</f>
        <v>-248.24887945581435</v>
      </c>
      <c r="M4077" s="5">
        <f ca="1">VLOOKUP(CONCATENATE($F4077," ",$G4077),AllocFactorMatrix,(M$4+1),FALSE)*$E4078</f>
        <v>-39.222132481532405</v>
      </c>
      <c r="N4077" s="5">
        <f t="shared" ca="1" si="2098"/>
        <v>-1772.5424838448864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-71.171529514515782</v>
      </c>
      <c r="Q4077" s="5">
        <f ca="1">VLOOKUP(CONCATENATE($F4077," ",$G4077),AllocFactorMatrix,(Q$4+1),FALSE)*$E4078</f>
        <v>-136.12892323923344</v>
      </c>
      <c r="R4077" s="5">
        <f ca="1">VLOOKUP(CONCATENATE($F4077," ",$G4077),AllocFactorMatrix,(R$4+1),FALSE)*$E4078</f>
        <v>-23.759216606251911</v>
      </c>
      <c r="S4077" s="5">
        <f t="shared" ca="1" si="2100"/>
        <v>-508.17747628698396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-42.37061525099859</v>
      </c>
      <c r="V4077" s="5">
        <f ca="1">VLOOKUP(CONCATENATE($F4077," ",$G4077),AllocFactorMatrix,(V$4+1),FALSE)*$E4078</f>
        <v>-200.29717273252035</v>
      </c>
      <c r="W4077" s="5">
        <f ca="1">VLOOKUP(CONCATENATE($F4077," ",$G4077),AllocFactorMatrix,(W$4+1),FALSE)*$E4078</f>
        <v>-35.652098430917661</v>
      </c>
      <c r="X4077" s="5">
        <f t="shared" ca="1" si="2101"/>
        <v>-280.24717201188446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-1.2016361779106801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-2.1612757865079604</v>
      </c>
      <c r="AC4077" s="5">
        <f ca="1">VLOOKUP(CONCATENATE($F4077," ",$G4077),AllocFactorMatrix,(AC$4+1),FALSE)*$E4078</f>
        <v>-3326.2729059307721</v>
      </c>
      <c r="AD4077" s="5">
        <f ca="1">VLOOKUP(CONCATENATE($F4077," ",$G4077),AllocFactorMatrix,(AD$4+1),FALSE)*$E4078</f>
        <v>-918.24438517984743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-466291</v>
      </c>
      <c r="I4078" s="5">
        <f ca="1">VLOOKUP(CONCATENATE($F4078," ",$G4078),AllocFactorMatrix,(I$4+1),FALSE)*$E4078</f>
        <v>-263242.21976658946</v>
      </c>
      <c r="J4078" s="5">
        <f ca="1">VLOOKUP(CONCATENATE($F4078," ",$G4078),AllocFactorMatrix,(J$4+1),FALSE)*$E4078</f>
        <v>-16794.082921401736</v>
      </c>
      <c r="K4078" s="5">
        <f ca="1">VLOOKUP(CONCATENATE($F4078," ",$G4078),AllocFactorMatrix,(K$4+1),FALSE)*$E4078</f>
        <v>-42529.22725095319</v>
      </c>
      <c r="L4078" s="5">
        <f ca="1">VLOOKUP(CONCATENATE($F4078," ",$G4078),AllocFactorMatrix,(L$4+1),FALSE)*$E4078</f>
        <v>-1379.7464019949946</v>
      </c>
      <c r="M4078" s="5">
        <f ca="1">VLOOKUP(CONCATENATE($F4078," ",$G4078),AllocFactorMatrix,(M$4+1),FALSE)*$E4078</f>
        <v>-108.82500668183734</v>
      </c>
      <c r="N4078" s="5">
        <f t="shared" ca="1" si="2098"/>
        <v>-44017.798659630018</v>
      </c>
      <c r="O4078" s="5">
        <f ca="1">VLOOKUP(CONCATENATE($F4078," ",$G4078),AllocFactorMatrix,(O$4+1),FALSE)*$E4078</f>
        <v>-31435.471750912082</v>
      </c>
      <c r="P4078" s="5">
        <f ca="1">VLOOKUP(CONCATENATE($F4078," ",$G4078),AllocFactorMatrix,(P$4+1),FALSE)*$E4078</f>
        <v>-5288.7992463219653</v>
      </c>
      <c r="Q4078" s="5">
        <f ca="1">VLOOKUP(CONCATENATE($F4078," ",$G4078),AllocFactorMatrix,(Q$4+1),FALSE)*$E4078</f>
        <v>-1705.9158631438161</v>
      </c>
      <c r="R4078" s="5">
        <f ca="1">VLOOKUP(CONCATENATE($F4078," ",$G4078),AllocFactorMatrix,(R$4+1),FALSE)*$E4078</f>
        <v>-94.774586597125449</v>
      </c>
      <c r="S4078" s="5">
        <f t="shared" ca="1" si="2100"/>
        <v>-38524.961446974987</v>
      </c>
      <c r="T4078" s="5">
        <f ca="1">VLOOKUP(CONCATENATE($F4078," ",$G4078),AllocFactorMatrix,(T$4+1),FALSE)*$E4078</f>
        <v>-1086.4887366435955</v>
      </c>
      <c r="U4078" s="5">
        <f ca="1">VLOOKUP(CONCATENATE($F4078," ",$G4078),AllocFactorMatrix,(U$4+1),FALSE)*$E4078</f>
        <v>-16516.739293271814</v>
      </c>
      <c r="V4078" s="5">
        <f ca="1">VLOOKUP(CONCATENATE($F4078," ",$G4078),AllocFactorMatrix,(V$4+1),FALSE)*$E4078</f>
        <v>-59849.501253064365</v>
      </c>
      <c r="W4078" s="5">
        <f ca="1">VLOOKUP(CONCATENATE($F4078," ",$G4078),AllocFactorMatrix,(W$4+1),FALSE)*$E4078</f>
        <v>-10944.720700005233</v>
      </c>
      <c r="X4078" s="5">
        <f t="shared" ca="1" si="2101"/>
        <v>-88397.449982984996</v>
      </c>
      <c r="Y4078" s="5">
        <f ca="1">VLOOKUP(CONCATENATE($F4078," ",$G4078),AllocFactorMatrix,(Y$4+1),FALSE)*$E4078</f>
        <v>-9635.1014463261145</v>
      </c>
      <c r="Z4078" s="5">
        <f ca="1">VLOOKUP(CONCATENATE($F4078," ",$G4078),AllocFactorMatrix,(Z$4+1),FALSE)*$E4078</f>
        <v>-141.2548079251994</v>
      </c>
      <c r="AA4078" s="5">
        <f t="shared" ca="1" si="2099"/>
        <v>-9776.3562542513137</v>
      </c>
      <c r="AB4078" s="5">
        <f ca="1">VLOOKUP(CONCATENATE($F4078," ",$G4078),AllocFactorMatrix,(AB$4+1),FALSE)*$E4078</f>
        <v>-130.57836189012244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-1100.3487332566676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7053.3562380982166</v>
      </c>
      <c r="I4079" s="5">
        <f ca="1">VLOOKUP(CONCATENATE($F4079," ",$G4079),AllocFactorMatrix,(I$4+1),FALSE)*$E4086</f>
        <v>3474.3633085202523</v>
      </c>
      <c r="J4079" s="5">
        <f ca="1">VLOOKUP(CONCATENATE($F4079," ",$G4079),AllocFactorMatrix,(J$4+1),FALSE)*$E4086</f>
        <v>171.75019301844409</v>
      </c>
      <c r="K4079" s="5">
        <f ca="1">VLOOKUP(CONCATENATE($F4079," ",$G4079),AllocFactorMatrix,(K$4+1),FALSE)*$E4086</f>
        <v>629.1111138881281</v>
      </c>
      <c r="L4079" s="5">
        <f ca="1">VLOOKUP(CONCATENATE($F4079," ",$G4079),AllocFactorMatrix,(L$4+1),FALSE)*$E4086</f>
        <v>19.802184270522101</v>
      </c>
      <c r="M4079" s="5">
        <f ca="1">VLOOKUP(CONCATENATE($F4079," ",$G4079),AllocFactorMatrix,(M$4+1),FALSE)*$E4086</f>
        <v>1.8569854772188272</v>
      </c>
      <c r="N4079" s="5">
        <f t="shared" ca="1" si="2000"/>
        <v>650.77028363586896</v>
      </c>
      <c r="O4079" s="5">
        <f ca="1">VLOOKUP(CONCATENATE($F4079," ",$G4079),AllocFactorMatrix,(O$4+1),FALSE)*$E4086</f>
        <v>478.22231155986123</v>
      </c>
      <c r="P4079" s="5">
        <f ca="1">VLOOKUP(CONCATENATE($F4079," ",$G4079),AllocFactorMatrix,(P$4+1),FALSE)*$E4086</f>
        <v>89.106749147635739</v>
      </c>
      <c r="Q4079" s="5">
        <f ca="1">VLOOKUP(CONCATENATE($F4079," ",$G4079),AllocFactorMatrix,(Q$4+1),FALSE)*$E4086</f>
        <v>40.265680772104673</v>
      </c>
      <c r="R4079" s="5">
        <f ca="1">VLOOKUP(CONCATENATE($F4079," ",$G4079),AllocFactorMatrix,(R$4+1),FALSE)*$E4086</f>
        <v>1.8107026549821938</v>
      </c>
      <c r="S4079" s="5">
        <f ca="1">SUBTOTAL(9,O4079:R4079)</f>
        <v>609.40544413458383</v>
      </c>
      <c r="T4079" s="5">
        <f ca="1">VLOOKUP(CONCATENATE($F4079," ",$G4079),AllocFactorMatrix,(T$4+1),FALSE)*$E4086</f>
        <v>16.705530232132514</v>
      </c>
      <c r="U4079" s="5">
        <f ca="1">VLOOKUP(CONCATENATE($F4079," ",$G4079),AllocFactorMatrix,(U$4+1),FALSE)*$E4086</f>
        <v>273.3831559298203</v>
      </c>
      <c r="V4079" s="5">
        <f ca="1">VLOOKUP(CONCATENATE($F4079," ",$G4079),AllocFactorMatrix,(V$4+1),FALSE)*$E4086</f>
        <v>1444.8376607304347</v>
      </c>
      <c r="W4079" s="5">
        <f ca="1">VLOOKUP(CONCATENATE($F4079," ",$G4079),AllocFactorMatrix,(W$4+1),FALSE)*$E4086</f>
        <v>260.91373440719451</v>
      </c>
      <c r="X4079" s="5">
        <f ca="1">SUBTOTAL(9,T4079:W4079)</f>
        <v>1995.8400812995819</v>
      </c>
      <c r="Y4079" s="5">
        <f ca="1">VLOOKUP(CONCATENATE($F4079," ",$G4079),AllocFactorMatrix,(Y$4+1),FALSE)*$E4086</f>
        <v>146.86131303662088</v>
      </c>
      <c r="Z4079" s="5">
        <f ca="1">VLOOKUP(CONCATENATE($F4079," ",$G4079),AllocFactorMatrix,(Z$4+1),FALSE)*$E4086</f>
        <v>2.4598708562674108</v>
      </c>
      <c r="AA4079" s="5">
        <f t="shared" ca="1" si="2001"/>
        <v>149.32118389288829</v>
      </c>
      <c r="AB4079" s="5">
        <f ca="1">VLOOKUP(CONCATENATE($F4079," ",$G4079),AllocFactorMatrix,(AB$4+1),FALSE)*$E4086</f>
        <v>1.9057435965975309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3738.4341015680943</v>
      </c>
      <c r="I4080" s="5">
        <f ca="1">VLOOKUP(CONCATENATE($F4080," ",$G4080),AllocFactorMatrix,(I$4+1),FALSE)*$E4086</f>
        <v>1841.4890493764674</v>
      </c>
      <c r="J4080" s="5">
        <f ca="1">VLOOKUP(CONCATENATE($F4080," ",$G4080),AllocFactorMatrix,(J$4+1),FALSE)*$E4086</f>
        <v>91.03138376350833</v>
      </c>
      <c r="K4080" s="5">
        <f ca="1">VLOOKUP(CONCATENATE($F4080," ",$G4080),AllocFactorMatrix,(K$4+1),FALSE)*$E4086</f>
        <v>333.44274164564285</v>
      </c>
      <c r="L4080" s="5">
        <f ca="1">VLOOKUP(CONCATENATE($F4080," ",$G4080),AllocFactorMatrix,(L$4+1),FALSE)*$E4086</f>
        <v>10.4955936526489</v>
      </c>
      <c r="M4080" s="5">
        <f ca="1">VLOOKUP(CONCATENATE($F4080," ",$G4080),AllocFactorMatrix,(M$4+1),FALSE)*$E4086</f>
        <v>0.98424318860483151</v>
      </c>
      <c r="N4080" s="5">
        <f t="shared" ca="1" si="2000"/>
        <v>344.92257848689655</v>
      </c>
      <c r="O4080" s="5">
        <f ca="1">VLOOKUP(CONCATENATE($F4080," ",$G4080),AllocFactorMatrix,(O$4+1),FALSE)*$E4086</f>
        <v>253.46835425799352</v>
      </c>
      <c r="P4080" s="5">
        <f ca="1">VLOOKUP(CONCATENATE($F4080," ",$G4080),AllocFactorMatrix,(P$4+1),FALSE)*$E4086</f>
        <v>47.22853893215715</v>
      </c>
      <c r="Q4080" s="5">
        <f ca="1">VLOOKUP(CONCATENATE($F4080," ",$G4080),AllocFactorMatrix,(Q$4+1),FALSE)*$E4086</f>
        <v>21.341697348024233</v>
      </c>
      <c r="R4080" s="5">
        <f ca="1">VLOOKUP(CONCATENATE($F4080," ",$G4080),AllocFactorMatrix,(R$4+1),FALSE)*$E4086</f>
        <v>0.95971227379981128</v>
      </c>
      <c r="S4080" s="5">
        <f t="shared" ref="S4080:S4086" ca="1" si="2102">SUBTOTAL(9,O4080:R4080)</f>
        <v>322.99830281197472</v>
      </c>
      <c r="T4080" s="5">
        <f ca="1">VLOOKUP(CONCATENATE($F4080," ",$G4080),AllocFactorMatrix,(T$4+1),FALSE)*$E4086</f>
        <v>8.854298832554063</v>
      </c>
      <c r="U4080" s="5">
        <f ca="1">VLOOKUP(CONCATENATE($F4080," ",$G4080),AllocFactorMatrix,(U$4+1),FALSE)*$E4086</f>
        <v>144.89909178299419</v>
      </c>
      <c r="V4080" s="5">
        <f ca="1">VLOOKUP(CONCATENATE($F4080," ",$G4080),AllocFactorMatrix,(V$4+1),FALSE)*$E4086</f>
        <v>765.79577151215994</v>
      </c>
      <c r="W4080" s="5">
        <f ca="1">VLOOKUP(CONCATENATE($F4080," ",$G4080),AllocFactorMatrix,(W$4+1),FALSE)*$E4086</f>
        <v>138.29002383386413</v>
      </c>
      <c r="X4080" s="5">
        <f t="shared" ref="X4080:X4086" ca="1" si="2103">SUBTOTAL(9,T4080:W4080)</f>
        <v>1057.8391859615724</v>
      </c>
      <c r="Y4080" s="5">
        <f ca="1">VLOOKUP(CONCATENATE($F4080," ",$G4080),AllocFactorMatrix,(Y$4+1),FALSE)*$E4086</f>
        <v>77.839729388913554</v>
      </c>
      <c r="Z4080" s="5">
        <f ca="1">VLOOKUP(CONCATENATE($F4080," ",$G4080),AllocFactorMatrix,(Z$4+1),FALSE)*$E4086</f>
        <v>1.3037857133674444</v>
      </c>
      <c r="AA4080" s="5">
        <f t="shared" ca="1" si="2001"/>
        <v>79.143515102281</v>
      </c>
      <c r="AB4080" s="5">
        <f ca="1">VLOOKUP(CONCATENATE($F4080," ",$G4080),AllocFactorMatrix,(AB$4+1),FALSE)*$E4086</f>
        <v>1.0100860653943384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821.22173910044728</v>
      </c>
      <c r="I4081" s="5">
        <f ca="1">VLOOKUP(CONCATENATE($F4081," ",$G4081),AllocFactorMatrix,(I$4+1),FALSE)*$E4086</f>
        <v>399.82611948146547</v>
      </c>
      <c r="J4081" s="5">
        <f ca="1">VLOOKUP(CONCATENATE($F4081," ",$G4081),AllocFactorMatrix,(J$4+1),FALSE)*$E4086</f>
        <v>19.296131560836859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2.1683620066649456</v>
      </c>
      <c r="M4081" s="5">
        <f ca="1">VLOOKUP(CONCATENATE($F4081," ",$G4081),AllocFactorMatrix,(M$4+1),FALSE)*$E4086</f>
        <v>0.27005802017834252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53.035975639874785</v>
      </c>
      <c r="P4081" s="5">
        <f ca="1">VLOOKUP(CONCATENATE($F4081," ",$G4081),AllocFactorMatrix,(P$4+1),FALSE)*$E4086</f>
        <v>9.8593260126298432</v>
      </c>
      <c r="Q4081" s="5">
        <f ca="1">VLOOKUP(CONCATENATE($F4081," ",$G4081),AllocFactorMatrix,(Q$4+1),FALSE)*$E4086</f>
        <v>5.8664164551873865</v>
      </c>
      <c r="R4081" s="5">
        <f ca="1">VLOOKUP(CONCATENATE($F4081," ",$G4081),AllocFactorMatrix,(R$4+1),FALSE)*$E4086</f>
        <v>0</v>
      </c>
      <c r="S4081" s="5">
        <f t="shared" ca="1" si="2102"/>
        <v>68.761718107692019</v>
      </c>
      <c r="T4081" s="5">
        <f ca="1">VLOOKUP(CONCATENATE($F4081," ",$G4081),AllocFactorMatrix,(T$4+1),FALSE)*$E4086</f>
        <v>1.8519252037618013</v>
      </c>
      <c r="U4081" s="5">
        <f ca="1">VLOOKUP(CONCATENATE($F4081," ",$G4081),AllocFactorMatrix,(U$4+1),FALSE)*$E4086</f>
        <v>30.317072932387635</v>
      </c>
      <c r="V4081" s="5">
        <f ca="1">VLOOKUP(CONCATENATE($F4081," ",$G4081),AllocFactorMatrix,(V$4+1),FALSE)*$E4086</f>
        <v>211.20943984092352</v>
      </c>
      <c r="W4081" s="5">
        <f ca="1">VLOOKUP(CONCATENATE($F4081," ",$G4081),AllocFactorMatrix,(W$4+1),FALSE)*$E4086</f>
        <v>0</v>
      </c>
      <c r="X4081" s="5">
        <f t="shared" ca="1" si="2103"/>
        <v>243.37843797707296</v>
      </c>
      <c r="Y4081" s="5">
        <f ca="1">VLOOKUP(CONCATENATE($F4081," ",$G4081),AllocFactorMatrix,(Y$4+1),FALSE)*$E4086</f>
        <v>15.96227484333378</v>
      </c>
      <c r="Z4081" s="5">
        <f ca="1">VLOOKUP(CONCATENATE($F4081," ",$G4081),AllocFactorMatrix,(Z$4+1),FALSE)*$E4086</f>
        <v>0.26609155530216394</v>
      </c>
      <c r="AA4081" s="5">
        <f t="shared" ca="1" si="2001"/>
        <v>16.228366398635945</v>
      </c>
      <c r="AB4081" s="5">
        <f ca="1">VLOOKUP(CONCATENATE($F4081," ",$G4081),AllocFactorMatrix,(AB$4+1),FALSE)*$E4086</f>
        <v>0.21315443992372829</v>
      </c>
      <c r="AC4081" s="5">
        <f ca="1">VLOOKUP(CONCATENATE($F4081," ",$G4081),AllocFactorMatrix,(AC$4+1),FALSE)*$E4086</f>
        <v>0.72477066361327036</v>
      </c>
      <c r="AD4081" s="5">
        <f ca="1">VLOOKUP(CONCATENATE($F4081," ",$G4081),AllocFactorMatrix,(AD$4+1),FALSE)*$E4086</f>
        <v>0.15623731778622582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3768.0259617902507</v>
      </c>
      <c r="I4082" s="5">
        <f ca="1">VLOOKUP(CONCATENATE($F4082," ",$G4082),AllocFactorMatrix,(I$4+1),FALSE)*$E4086</f>
        <v>2518.3324585588448</v>
      </c>
      <c r="J4082" s="5">
        <f ca="1">VLOOKUP(CONCATENATE($F4082," ",$G4082),AllocFactorMatrix,(J$4+1),FALSE)*$E4086</f>
        <v>118.70761789655725</v>
      </c>
      <c r="K4082" s="5">
        <f ca="1">VLOOKUP(CONCATENATE($F4082," ",$G4082),AllocFactorMatrix,(K$4+1),FALSE)*$E4086</f>
        <v>431.0346460679321</v>
      </c>
      <c r="L4082" s="5">
        <f ca="1">VLOOKUP(CONCATENATE($F4082," ",$G4082),AllocFactorMatrix,(L$4+1),FALSE)*$E4086</f>
        <v>13.321213423637719</v>
      </c>
      <c r="M4082" s="5">
        <f ca="1">VLOOKUP(CONCATENATE($F4082," ",$G4082),AllocFactorMatrix,(M$4+1),FALSE)*$E4086</f>
        <v>0</v>
      </c>
      <c r="N4082" s="5">
        <f t="shared" ca="1" si="2000"/>
        <v>444.35585949156984</v>
      </c>
      <c r="O4082" s="5">
        <f ca="1">VLOOKUP(CONCATENATE($F4082," ",$G4082),AllocFactorMatrix,(O$4+1),FALSE)*$E4086</f>
        <v>323.20064613659986</v>
      </c>
      <c r="P4082" s="5">
        <f ca="1">VLOOKUP(CONCATENATE($F4082," ",$G4082),AllocFactorMatrix,(P$4+1),FALSE)*$E4086</f>
        <v>60.196142092411598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383.39678822901146</v>
      </c>
      <c r="T4082" s="5">
        <f ca="1">VLOOKUP(CONCATENATE($F4082," ",$G4082),AllocFactorMatrix,(T$4+1),FALSE)*$E4086</f>
        <v>11.521903861351923</v>
      </c>
      <c r="U4082" s="5">
        <f ca="1">VLOOKUP(CONCATENATE($F4082," ",$G4082),AllocFactorMatrix,(U$4+1),FALSE)*$E4086</f>
        <v>185.82223698836791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197.34414084971982</v>
      </c>
      <c r="Y4082" s="5">
        <f ca="1">VLOOKUP(CONCATENATE($F4082," ",$G4082),AllocFactorMatrix,(Y$4+1),FALSE)*$E4086</f>
        <v>97.459847694657213</v>
      </c>
      <c r="Z4082" s="5">
        <f ca="1">VLOOKUP(CONCATENATE($F4082," ",$G4082),AllocFactorMatrix,(Z$4+1),FALSE)*$E4086</f>
        <v>1.6260117673594605</v>
      </c>
      <c r="AA4082" s="5">
        <f t="shared" ca="1" si="2001"/>
        <v>99.085859462016671</v>
      </c>
      <c r="AB4082" s="5">
        <f ca="1">VLOOKUP(CONCATENATE($F4082," ",$G4082),AllocFactorMatrix,(AB$4+1),FALSE)*$E4086</f>
        <v>1.3173419825336712</v>
      </c>
      <c r="AC4082" s="5">
        <f ca="1">VLOOKUP(CONCATENATE($F4082," ",$G4082),AllocFactorMatrix,(AC$4+1),FALSE)*$E4086</f>
        <v>4.5130306144003569</v>
      </c>
      <c r="AD4082" s="5">
        <f ca="1">VLOOKUP(CONCATENATE($F4082," ",$G4082),AllocFactorMatrix,(AD$4+1),FALSE)*$E4086</f>
        <v>0.97286470559640381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1938.9707226318617</v>
      </c>
      <c r="I4083" s="5">
        <f ca="1">VLOOKUP(CONCATENATE($F4083," ",$G4083),AllocFactorMatrix,(I$4+1),FALSE)*$E4086</f>
        <v>1449.771223929107</v>
      </c>
      <c r="J4083" s="5">
        <f ca="1">VLOOKUP(CONCATENATE($F4083," ",$G4083),AllocFactorMatrix,(J$4+1),FALSE)*$E4086</f>
        <v>69.893932761295488</v>
      </c>
      <c r="K4083" s="5">
        <f ca="1">VLOOKUP(CONCATENATE($F4083," ",$G4083),AllocFactorMatrix,(K$4+1),FALSE)*$E4086</f>
        <v>210.89912255860446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210.89912255860446</v>
      </c>
      <c r="O4083" s="5">
        <f ca="1">VLOOKUP(CONCATENATE($F4083," ",$G4083),AllocFactorMatrix,(O$4+1),FALSE)*$E4086</f>
        <v>134.3857417639295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134.3857417639295</v>
      </c>
      <c r="T4083" s="5">
        <f ca="1">VLOOKUP(CONCATENATE($F4083," ",$G4083),AllocFactorMatrix,(T$4+1),FALSE)*$E4086</f>
        <v>3.6335085339629987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3.6335085339629987</v>
      </c>
      <c r="Y4083" s="5">
        <f ca="1">VLOOKUP(CONCATENATE($F4083," ",$G4083),AllocFactorMatrix,(Y$4+1),FALSE)*$E4086</f>
        <v>49.567387017034989</v>
      </c>
      <c r="Z4083" s="5">
        <f ca="1">VLOOKUP(CONCATENATE($F4083," ",$G4083),AllocFactorMatrix,(Z$4+1),FALSE)*$E4086</f>
        <v>0</v>
      </c>
      <c r="AA4083" s="5">
        <f t="shared" ca="1" si="2001"/>
        <v>49.567387017034989</v>
      </c>
      <c r="AB4083" s="5">
        <f ca="1">VLOOKUP(CONCATENATE($F4083," ",$G4083),AllocFactorMatrix,(AB$4+1),FALSE)*$E4086</f>
        <v>0.51436236959911763</v>
      </c>
      <c r="AC4083" s="5">
        <f ca="1">VLOOKUP(CONCATENATE($F4083," ",$G4083),AllocFactorMatrix,(AC$4+1),FALSE)*$E4086</f>
        <v>17.464580764696201</v>
      </c>
      <c r="AD4083" s="5">
        <f ca="1">VLOOKUP(CONCATENATE($F4083," ",$G4083),AllocFactorMatrix,(AD$4+1),FALSE)*$E4086</f>
        <v>2.8408629336320499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59.597912284268595</v>
      </c>
      <c r="I4084" s="5">
        <f ca="1">VLOOKUP(CONCATENATE($F4084," ",$G4084),AllocFactorMatrix,(I$4+1),FALSE)*$E4086</f>
        <v>22.362751121547486</v>
      </c>
      <c r="J4084" s="5">
        <f ca="1">VLOOKUP(CONCATENATE($F4084," ",$G4084),AllocFactorMatrix,(J$4+1),FALSE)*$E4086</f>
        <v>1.4492507761836275</v>
      </c>
      <c r="K4084" s="5">
        <f ca="1">VLOOKUP(CONCATENATE($F4084," ",$G4084),AllocFactorMatrix,(K$4+1),FALSE)*$E4086</f>
        <v>4.8623934582873032</v>
      </c>
      <c r="L4084" s="5">
        <f ca="1">VLOOKUP(CONCATENATE($F4084," ",$G4084),AllocFactorMatrix,(L$4+1),FALSE)*$E4086</f>
        <v>0.15453790287244334</v>
      </c>
      <c r="M4084" s="5">
        <f ca="1">VLOOKUP(CONCATENATE($F4084," ",$G4084),AllocFactorMatrix,(M$4+1),FALSE)*$E4086</f>
        <v>1.424658806430671E-2</v>
      </c>
      <c r="N4084" s="5">
        <f t="shared" ca="1" si="2000"/>
        <v>5.0311779492240527</v>
      </c>
      <c r="O4084" s="5">
        <f ca="1">VLOOKUP(CONCATENATE($F4084," ",$G4084),AllocFactorMatrix,(O$4+1),FALSE)*$E4086</f>
        <v>4.4331119621549293</v>
      </c>
      <c r="P4084" s="5">
        <f ca="1">VLOOKUP(CONCATENATE($F4084," ",$G4084),AllocFactorMatrix,(P$4+1),FALSE)*$E4086</f>
        <v>0.82181365732460021</v>
      </c>
      <c r="Q4084" s="5">
        <f ca="1">VLOOKUP(CONCATENATE($F4084," ",$G4084),AllocFactorMatrix,(Q$4+1),FALSE)*$E4086</f>
        <v>0.37341109080601753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5.6456383913689328</v>
      </c>
      <c r="T4084" s="5">
        <f ca="1">VLOOKUP(CONCATENATE($F4084," ",$G4084),AllocFactorMatrix,(T$4+1),FALSE)*$E4086</f>
        <v>0.16988525112013284</v>
      </c>
      <c r="U4084" s="5">
        <f ca="1">VLOOKUP(CONCATENATE($F4084," ",$G4084),AllocFactorMatrix,(U$4+1),FALSE)*$E4086</f>
        <v>2.9829305080382946</v>
      </c>
      <c r="V4084" s="5">
        <f ca="1">VLOOKUP(CONCATENATE($F4084," ",$G4084),AllocFactorMatrix,(V$4+1),FALSE)*$E4086</f>
        <v>16.935840974939996</v>
      </c>
      <c r="W4084" s="5">
        <f ca="1">VLOOKUP(CONCATENATE($F4084," ",$G4084),AllocFactorMatrix,(W$4+1),FALSE)*$E4086</f>
        <v>3.2131254105920637</v>
      </c>
      <c r="X4084" s="5">
        <f t="shared" ca="1" si="2103"/>
        <v>23.301782144690488</v>
      </c>
      <c r="Y4084" s="5">
        <f ca="1">VLOOKUP(CONCATENATE($F4084," ",$G4084),AllocFactorMatrix,(Y$4+1),FALSE)*$E4086</f>
        <v>1.2010636599233593</v>
      </c>
      <c r="Z4084" s="5">
        <f ca="1">VLOOKUP(CONCATENATE($F4084," ",$G4084),AllocFactorMatrix,(Z$4+1),FALSE)*$E4086</f>
        <v>1.9551401702539051E-2</v>
      </c>
      <c r="AA4084" s="5">
        <f t="shared" ca="1" si="2001"/>
        <v>1.2206150616258984</v>
      </c>
      <c r="AB4084" s="5">
        <f ca="1">VLOOKUP(CONCATENATE($F4084," ",$G4084),AllocFactorMatrix,(AB$4+1),FALSE)*$E4086</f>
        <v>2.1808015876896059E-2</v>
      </c>
      <c r="AC4084" s="5">
        <f ca="1">VLOOKUP(CONCATENATE($F4084," ",$G4084),AllocFactorMatrix,(AC$4+1),FALSE)*$E4086</f>
        <v>0.4715691406325373</v>
      </c>
      <c r="AD4084" s="5">
        <f ca="1">VLOOKUP(CONCATENATE($F4084," ",$G4084),AllocFactorMatrix,(AD$4+1),FALSE)*$E4086</f>
        <v>9.3319683118689281E-2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933.39332452686062</v>
      </c>
      <c r="I4085" s="5">
        <f ca="1">VLOOKUP(CONCATENATE($F4085," ",$G4085),AllocFactorMatrix,(I$4+1),FALSE)*$E4086</f>
        <v>436.49079855034347</v>
      </c>
      <c r="J4085" s="5">
        <f ca="1">VLOOKUP(CONCATENATE($F4085," ",$G4085),AllocFactorMatrix,(J$4+1),FALSE)*$E4086</f>
        <v>114.35336222757847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10.478438483309601</v>
      </c>
      <c r="M4085" s="5">
        <f ca="1">VLOOKUP(CONCATENATE($F4085," ",$G4085),AllocFactorMatrix,(M$4+1),FALSE)*$E4086</f>
        <v>1.7008615875853434</v>
      </c>
      <c r="N4085" s="5">
        <f t="shared" ca="1" si="2000"/>
        <v>44.640941872418807</v>
      </c>
      <c r="O4085" s="5">
        <f ca="1">VLOOKUP(CONCATENATE($F4085," ",$G4085),AllocFactorMatrix,(O$4+1),FALSE)*$E4086</f>
        <v>9.2121410990490205</v>
      </c>
      <c r="P4085" s="5">
        <f ca="1">VLOOKUP(CONCATENATE($F4085," ",$G4085),AllocFactorMatrix,(P$4+1),FALSE)*$E4086</f>
        <v>2.7278294118306756</v>
      </c>
      <c r="Q4085" s="5">
        <f ca="1">VLOOKUP(CONCATENATE($F4085," ",$G4085),AllocFactorMatrix,(Q$4+1),FALSE)*$E4086</f>
        <v>5.9254918541438242</v>
      </c>
      <c r="R4085" s="5">
        <f ca="1">VLOOKUP(CONCATENATE($F4085," ",$G4085),AllocFactorMatrix,(R$4+1),FALSE)*$E4086</f>
        <v>1.0412507946094089</v>
      </c>
      <c r="S4085" s="5">
        <f t="shared" ca="1" si="2102"/>
        <v>18.906713159632929</v>
      </c>
      <c r="T4085" s="5">
        <f ca="1">VLOOKUP(CONCATENATE($F4085," ",$G4085),AllocFactorMatrix,(T$4+1),FALSE)*$E4086</f>
        <v>6.3404029059436734E-2</v>
      </c>
      <c r="U4085" s="5">
        <f ca="1">VLOOKUP(CONCATENATE($F4085," ",$G4085),AllocFactorMatrix,(U$4+1),FALSE)*$E4086</f>
        <v>1.6183640807864226</v>
      </c>
      <c r="V4085" s="5">
        <f ca="1">VLOOKUP(CONCATENATE($F4085," ",$G4085),AllocFactorMatrix,(V$4+1),FALSE)*$E4086</f>
        <v>8.71406730263433</v>
      </c>
      <c r="W4085" s="5">
        <f ca="1">VLOOKUP(CONCATENATE($F4085," ",$G4085),AllocFactorMatrix,(W$4+1),FALSE)*$E4086</f>
        <v>1.561893451438328</v>
      </c>
      <c r="X4085" s="5">
        <f t="shared" ca="1" si="2103"/>
        <v>11.957728863918517</v>
      </c>
      <c r="Y4085" s="5">
        <f ca="1">VLOOKUP(CONCATENATE($F4085," ",$G4085),AllocFactorMatrix,(Y$4+1),FALSE)*$E4086</f>
        <v>2.5501541719103757</v>
      </c>
      <c r="Z4085" s="5">
        <f ca="1">VLOOKUP(CONCATENATE($F4085," ",$G4085),AllocFactorMatrix,(Z$4+1),FALSE)*$E4086</f>
        <v>4.6228903554110121E-2</v>
      </c>
      <c r="AA4085" s="5">
        <f t="shared" ca="1" si="2001"/>
        <v>2.5963830754644857</v>
      </c>
      <c r="AB4085" s="5">
        <f ca="1">VLOOKUP(CONCATENATE($F4085," ",$G4085),AllocFactorMatrix,(AB$4+1),FALSE)*$E4086</f>
        <v>4.7870533186644054E-2</v>
      </c>
      <c r="AC4085" s="5">
        <f ca="1">VLOOKUP(CONCATENATE($F4085," ",$G4085),AllocFactorMatrix,(AC$4+1),FALSE)*$E4086</f>
        <v>271.19233514234776</v>
      </c>
      <c r="AD4085" s="5">
        <f ca="1">VLOOKUP(CONCATENATE($F4085," ",$G4085),AllocFactorMatrix,(AD$4+1),FALSE)*$E4086</f>
        <v>33.207191101969336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10142.635709538028</v>
      </c>
      <c r="J4086" s="5">
        <f ca="1">VLOOKUP(CONCATENATE($F4086," ",$G4086),AllocFactorMatrix,(J$4+1),FALSE)*$E4086</f>
        <v>586.48187200440418</v>
      </c>
      <c r="K4086" s="5">
        <f ca="1">VLOOKUP(CONCATENATE($F4086," ",$G4086),AllocFactorMatrix,(K$4+1),FALSE)*$E4086</f>
        <v>1712.0100425466962</v>
      </c>
      <c r="L4086" s="5">
        <f ca="1">VLOOKUP(CONCATENATE($F4086," ",$G4086),AllocFactorMatrix,(L$4+1),FALSE)*$E4086</f>
        <v>56.420329739655706</v>
      </c>
      <c r="M4086" s="5">
        <f ca="1">VLOOKUP(CONCATENATE($F4086," ",$G4086),AllocFactorMatrix,(M$4+1),FALSE)*$E4086</f>
        <v>4.826394861651651</v>
      </c>
      <c r="N4086" s="5">
        <f t="shared" ca="1" si="2000"/>
        <v>1773.2567671480035</v>
      </c>
      <c r="O4086" s="5">
        <f ca="1">VLOOKUP(CONCATENATE($F4086," ",$G4086),AllocFactorMatrix,(O$4+1),FALSE)*$E4086</f>
        <v>1255.9582824194631</v>
      </c>
      <c r="P4086" s="5">
        <f ca="1">VLOOKUP(CONCATENATE($F4086," ",$G4086),AllocFactorMatrix,(P$4+1),FALSE)*$E4086</f>
        <v>209.94039925398957</v>
      </c>
      <c r="Q4086" s="5">
        <f ca="1">VLOOKUP(CONCATENATE($F4086," ",$G4086),AllocFactorMatrix,(Q$4+1),FALSE)*$E4086</f>
        <v>73.772697520266135</v>
      </c>
      <c r="R4086" s="5">
        <f ca="1">VLOOKUP(CONCATENATE($F4086," ",$G4086),AllocFactorMatrix,(R$4+1),FALSE)*$E4086</f>
        <v>3.8289674044747999</v>
      </c>
      <c r="S4086" s="5">
        <f t="shared" ca="1" si="2102"/>
        <v>1543.5003465981936</v>
      </c>
      <c r="T4086" s="5">
        <f ca="1">VLOOKUP(CONCATENATE($F4086," ",$G4086),AllocFactorMatrix,(T$4+1),FALSE)*$E4086</f>
        <v>42.800455943942865</v>
      </c>
      <c r="U4086" s="5">
        <f ca="1">VLOOKUP(CONCATENATE($F4086," ",$G4086),AllocFactorMatrix,(U$4+1),FALSE)*$E4086</f>
        <v>639.0228522223947</v>
      </c>
      <c r="V4086" s="5">
        <f ca="1">VLOOKUP(CONCATENATE($F4086," ",$G4086),AllocFactorMatrix,(V$4+1),FALSE)*$E4086</f>
        <v>2447.4927803610926</v>
      </c>
      <c r="W4086" s="5">
        <f ca="1">VLOOKUP(CONCATENATE($F4086," ",$G4086),AllocFactorMatrix,(W$4+1),FALSE)*$E4086</f>
        <v>403.97877710308904</v>
      </c>
      <c r="X4086" s="5">
        <f t="shared" ca="1" si="2103"/>
        <v>3533.2948656305193</v>
      </c>
      <c r="Y4086" s="5">
        <f ca="1">VLOOKUP(CONCATENATE($F4086," ",$G4086),AllocFactorMatrix,(Y$4+1),FALSE)*$E4086</f>
        <v>391.44176981239411</v>
      </c>
      <c r="Z4086" s="5">
        <f ca="1">VLOOKUP(CONCATENATE($F4086," ",$G4086),AllocFactorMatrix,(Z$4+1),FALSE)*$E4086</f>
        <v>5.7215401975531286</v>
      </c>
      <c r="AA4086" s="5">
        <f t="shared" ca="1" si="2001"/>
        <v>397.16331000994722</v>
      </c>
      <c r="AB4086" s="5">
        <f ca="1">VLOOKUP(CONCATENATE($F4086," ",$G4086),AllocFactorMatrix,(AB$4+1),FALSE)*$E4086</f>
        <v>5.0303670031119259</v>
      </c>
      <c r="AC4086" s="5">
        <f ca="1">VLOOKUP(CONCATENATE($F4086," ",$G4086),AllocFactorMatrix,(AC$4+1),FALSE)*$E4086</f>
        <v>294.36628632569017</v>
      </c>
      <c r="AD4086" s="5">
        <f ca="1">VLOOKUP(CONCATENATE($F4086," ",$G4086),AllocFactorMatrix,(AD$4+1),FALSE)*$E4086</f>
        <v>37.270475742102711</v>
      </c>
    </row>
    <row r="4087" spans="1:30" s="51" customFormat="1" hidden="1" outlineLevel="1">
      <c r="A4087" s="56"/>
      <c r="B4087" s="111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-1326.091057050847</v>
      </c>
      <c r="I4087" s="54">
        <f ca="1">VLOOKUP(CONCATENATE($F4087," ",$G4087),AllocFactorMatrix,(I$4+1),FALSE)*$E4094</f>
        <v>-653.20989850025819</v>
      </c>
      <c r="J4087" s="54">
        <f ca="1">VLOOKUP(CONCATENATE($F4087," ",$G4087),AllocFactorMatrix,(J$4+1),FALSE)*$E4094</f>
        <v>-32.290499348140834</v>
      </c>
      <c r="K4087" s="54">
        <f ca="1">VLOOKUP(CONCATENATE($F4087," ",$G4087),AllocFactorMatrix,(K$4+1),FALSE)*$E4094</f>
        <v>-118.27824851836539</v>
      </c>
      <c r="L4087" s="54">
        <f ca="1">VLOOKUP(CONCATENATE($F4087," ",$G4087),AllocFactorMatrix,(L$4+1),FALSE)*$E4094</f>
        <v>-3.7229793285320589</v>
      </c>
      <c r="M4087" s="54">
        <f ca="1">VLOOKUP(CONCATENATE($F4087," ",$G4087),AllocFactorMatrix,(M$4+1),FALSE)*$E4094</f>
        <v>-0.34912908851987234</v>
      </c>
      <c r="N4087" s="54">
        <f t="shared" ref="N4087:N4094" ca="1" si="2105">SUBTOTAL(9,K4087:M4087)</f>
        <v>-122.35035693541732</v>
      </c>
      <c r="O4087" s="54">
        <f ca="1">VLOOKUP(CONCATENATE($F4087," ",$G4087),AllocFactorMatrix,(O$4+1),FALSE)*$E4094</f>
        <v>-89.909868328542686</v>
      </c>
      <c r="P4087" s="54">
        <f ca="1">VLOOKUP(CONCATENATE($F4087," ",$G4087),AllocFactorMatrix,(P$4+1),FALSE)*$E4094</f>
        <v>-16.752827899050391</v>
      </c>
      <c r="Q4087" s="54">
        <f ca="1">VLOOKUP(CONCATENATE($F4087," ",$G4087),AllocFactorMatrix,(Q$4+1),FALSE)*$E4094</f>
        <v>-7.5702909899173481</v>
      </c>
      <c r="R4087" s="54">
        <f ca="1">VLOOKUP(CONCATENATE($F4087," ",$G4087),AllocFactorMatrix,(R$4+1),FALSE)*$E4094</f>
        <v>-0.34042752367737089</v>
      </c>
      <c r="S4087" s="54">
        <f ca="1">SUBTOTAL(9,O4087:R4087)</f>
        <v>-114.5734147411878</v>
      </c>
      <c r="T4087" s="54">
        <f ca="1">VLOOKUP(CONCATENATE($F4087," ",$G4087),AllocFactorMatrix,(T$4+1),FALSE)*$E4094</f>
        <v>-3.140781990347417</v>
      </c>
      <c r="U4087" s="54">
        <f ca="1">VLOOKUP(CONCATENATE($F4087," ",$G4087),AllocFactorMatrix,(U$4+1),FALSE)*$E4094</f>
        <v>-51.398362139811681</v>
      </c>
      <c r="V4087" s="54">
        <f ca="1">VLOOKUP(CONCATENATE($F4087," ",$G4087),AllocFactorMatrix,(V$4+1),FALSE)*$E4094</f>
        <v>-271.64178812291198</v>
      </c>
      <c r="W4087" s="54">
        <f ca="1">VLOOKUP(CONCATENATE($F4087," ",$G4087),AllocFactorMatrix,(W$4+1),FALSE)*$E4094</f>
        <v>-49.054004672307684</v>
      </c>
      <c r="X4087" s="54">
        <f ca="1">SUBTOTAL(9,T4087:W4087)</f>
        <v>-375.23493692537875</v>
      </c>
      <c r="Y4087" s="54">
        <f ca="1">VLOOKUP(CONCATENATE($F4087," ",$G4087),AllocFactorMatrix,(Y$4+1),FALSE)*$E4094</f>
        <v>-27.61117789466967</v>
      </c>
      <c r="Z4087" s="54">
        <f ca="1">VLOOKUP(CONCATENATE($F4087," ",$G4087),AllocFactorMatrix,(Z$4+1),FALSE)*$E4094</f>
        <v>-0.46247667548346505</v>
      </c>
      <c r="AA4087" s="54">
        <f t="shared" ref="AA4087:AA4094" ca="1" si="2106">SUBTOTAL(9,Y4087:Z4087)</f>
        <v>-28.073654570153135</v>
      </c>
      <c r="AB4087" s="54">
        <f ca="1">VLOOKUP(CONCATENATE($F4087," ",$G4087),AllocFactorMatrix,(AB$4+1),FALSE)*$E4094</f>
        <v>-0.3582960303109976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1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-702.85745709053413</v>
      </c>
      <c r="I4088" s="54">
        <f ca="1">VLOOKUP(CONCATENATE($F4088," ",$G4088),AllocFactorMatrix,(I$4+1),FALSE)*$E4094</f>
        <v>-346.21562807858777</v>
      </c>
      <c r="J4088" s="54">
        <f ca="1">VLOOKUP(CONCATENATE($F4088," ",$G4088),AllocFactorMatrix,(J$4+1),FALSE)*$E4094</f>
        <v>-17.114675601908981</v>
      </c>
      <c r="K4088" s="54">
        <f ca="1">VLOOKUP(CONCATENATE($F4088," ",$G4088),AllocFactorMatrix,(K$4+1),FALSE)*$E4094</f>
        <v>-62.690075874294131</v>
      </c>
      <c r="L4088" s="54">
        <f ca="1">VLOOKUP(CONCATENATE($F4088," ",$G4088),AllocFactorMatrix,(L$4+1),FALSE)*$E4094</f>
        <v>-1.9732610138191535</v>
      </c>
      <c r="M4088" s="54">
        <f ca="1">VLOOKUP(CONCATENATE($F4088," ",$G4088),AllocFactorMatrix,(M$4+1),FALSE)*$E4094</f>
        <v>-0.18504610377144295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-47.654209780498647</v>
      </c>
      <c r="P4088" s="54">
        <f ca="1">VLOOKUP(CONCATENATE($F4088," ",$G4088),AllocFactorMatrix,(P$4+1),FALSE)*$E4094</f>
        <v>-8.8793676373842114</v>
      </c>
      <c r="Q4088" s="54">
        <f ca="1">VLOOKUP(CONCATENATE($F4088," ",$G4088),AllocFactorMatrix,(Q$4+1),FALSE)*$E4094</f>
        <v>-4.0124209015042558</v>
      </c>
      <c r="R4088" s="54">
        <f ca="1">VLOOKUP(CONCATENATE($F4088," ",$G4088),AllocFactorMatrix,(R$4+1),FALSE)*$E4094</f>
        <v>-0.18043408282055098</v>
      </c>
      <c r="S4088" s="54">
        <f t="shared" ref="S4088:S4094" ca="1" si="2107">SUBTOTAL(9,O4088:R4088)</f>
        <v>-60.726432402207671</v>
      </c>
      <c r="T4088" s="54">
        <f ca="1">VLOOKUP(CONCATENATE($F4088," ",$G4088),AllocFactorMatrix,(T$4+1),FALSE)*$E4094</f>
        <v>-1.6646836062078108</v>
      </c>
      <c r="U4088" s="54">
        <f ca="1">VLOOKUP(CONCATENATE($F4088," ",$G4088),AllocFactorMatrix,(U$4+1),FALSE)*$E4094</f>
        <v>-27.242263583730082</v>
      </c>
      <c r="V4088" s="54">
        <f ca="1">VLOOKUP(CONCATENATE($F4088," ",$G4088),AllocFactorMatrix,(V$4+1),FALSE)*$E4094</f>
        <v>-143.9761285052349</v>
      </c>
      <c r="W4088" s="54">
        <f ca="1">VLOOKUP(CONCATENATE($F4088," ",$G4088),AllocFactorMatrix,(W$4+1),FALSE)*$E4094</f>
        <v>-25.999702509692252</v>
      </c>
      <c r="X4088" s="54">
        <f t="shared" ref="X4088:X4094" ca="1" si="2108">SUBTOTAL(9,T4088:W4088)</f>
        <v>-198.88277820486502</v>
      </c>
      <c r="Y4088" s="54">
        <f ca="1">VLOOKUP(CONCATENATE($F4088," ",$G4088),AllocFactorMatrix,(Y$4+1),FALSE)*$E4094</f>
        <v>-14.634532205866289</v>
      </c>
      <c r="Z4088" s="54">
        <f ca="1">VLOOKUP(CONCATENATE($F4088," ",$G4088),AllocFactorMatrix,(Z$4+1),FALSE)*$E4094</f>
        <v>-0.24512282046219139</v>
      </c>
      <c r="AA4088" s="54">
        <f t="shared" ca="1" si="2106"/>
        <v>-14.87965502632848</v>
      </c>
      <c r="AB4088" s="54">
        <f ca="1">VLOOKUP(CONCATENATE($F4088," ",$G4088),AllocFactorMatrix,(AB$4+1),FALSE)*$E4094</f>
        <v>-0.18990478475141739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1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-154.39668256008511</v>
      </c>
      <c r="I4089" s="54">
        <f ca="1">VLOOKUP(CONCATENATE($F4089," ",$G4089),AllocFactorMatrix,(I$4+1),FALSE)*$E4094</f>
        <v>-75.170716396804764</v>
      </c>
      <c r="J4089" s="54">
        <f ca="1">VLOOKUP(CONCATENATE($F4089," ",$G4089),AllocFactorMatrix,(J$4+1),FALSE)*$E4094</f>
        <v>-3.6278371082816196</v>
      </c>
      <c r="K4089" s="54">
        <f ca="1">VLOOKUP(CONCATENATE($F4089," ",$G4089),AllocFactorMatrix,(K$4+1),FALSE)*$E4094</f>
        <v>-13.197894015442898</v>
      </c>
      <c r="L4089" s="54">
        <f ca="1">VLOOKUP(CONCATENATE($F4089," ",$G4089),AllocFactorMatrix,(L$4+1),FALSE)*$E4094</f>
        <v>-0.40767052852877228</v>
      </c>
      <c r="M4089" s="54">
        <f ca="1">VLOOKUP(CONCATENATE($F4089," ",$G4089),AllocFactorMatrix,(M$4+1),FALSE)*$E4094</f>
        <v>-5.077320829323613E-2</v>
      </c>
      <c r="N4089" s="54">
        <f t="shared" ca="1" si="2105"/>
        <v>-13.656337752264907</v>
      </c>
      <c r="O4089" s="54">
        <f ca="1">VLOOKUP(CONCATENATE($F4089," ",$G4089),AllocFactorMatrix,(O$4+1),FALSE)*$E4094</f>
        <v>-9.9712152093097188</v>
      </c>
      <c r="P4089" s="54">
        <f ca="1">VLOOKUP(CONCATENATE($F4089," ",$G4089),AllocFactorMatrix,(P$4+1),FALSE)*$E4094</f>
        <v>-1.8536372774250285</v>
      </c>
      <c r="Q4089" s="54">
        <f ca="1">VLOOKUP(CONCATENATE($F4089," ",$G4089),AllocFactorMatrix,(Q$4+1),FALSE)*$E4094</f>
        <v>-1.1029362668710845</v>
      </c>
      <c r="R4089" s="54">
        <f ca="1">VLOOKUP(CONCATENATE($F4089," ",$G4089),AllocFactorMatrix,(R$4+1),FALSE)*$E4094</f>
        <v>0</v>
      </c>
      <c r="S4089" s="54">
        <f t="shared" ca="1" si="2107"/>
        <v>-12.927788753605832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-5.6998679684492233</v>
      </c>
      <c r="V4089" s="54">
        <f ca="1">VLOOKUP(CONCATENATE($F4089," ",$G4089),AllocFactorMatrix,(V$4+1),FALSE)*$E4094</f>
        <v>-39.70917388588979</v>
      </c>
      <c r="W4089" s="54">
        <f ca="1">VLOOKUP(CONCATENATE($F4089," ",$G4089),AllocFactorMatrix,(W$4+1),FALSE)*$E4094</f>
        <v>0</v>
      </c>
      <c r="X4089" s="54">
        <f t="shared" ca="1" si="2108"/>
        <v>-45.757219568342826</v>
      </c>
      <c r="Y4089" s="54">
        <f ca="1">VLOOKUP(CONCATENATE($F4089," ",$G4089),AllocFactorMatrix,(Y$4+1),FALSE)*$E4094</f>
        <v>-3.0010436458034295</v>
      </c>
      <c r="Z4089" s="54">
        <f ca="1">VLOOKUP(CONCATENATE($F4089," ",$G4089),AllocFactorMatrix,(Z$4+1),FALSE)*$E4094</f>
        <v>-5.0027479108029835E-2</v>
      </c>
      <c r="AA4089" s="54">
        <f t="shared" ca="1" si="2106"/>
        <v>-3.0510711249114593</v>
      </c>
      <c r="AB4089" s="54">
        <f ca="1">VLOOKUP(CONCATENATE($F4089," ",$G4089),AllocFactorMatrix,(AB$4+1),FALSE)*$E4094</f>
        <v>-4.0074850470015647E-2</v>
      </c>
      <c r="AC4089" s="54">
        <f ca="1">VLOOKUP(CONCATENATE($F4089," ",$G4089),AllocFactorMatrix,(AC$4+1),FALSE)*$E4094</f>
        <v>-0.13626305874627259</v>
      </c>
      <c r="AD4089" s="54">
        <f ca="1">VLOOKUP(CONCATENATE($F4089," ",$G4089),AllocFactorMatrix,(AD$4+1),FALSE)*$E4094</f>
        <v>-2.9373946657455116E-2</v>
      </c>
    </row>
    <row r="4090" spans="1:30" s="51" customFormat="1" hidden="1" outlineLevel="1">
      <c r="A4090" s="56"/>
      <c r="B4090" s="111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-708.42097889170714</v>
      </c>
      <c r="I4090" s="54">
        <f ca="1">VLOOKUP(CONCATENATE($F4090," ",$G4090),AllocFactorMatrix,(I$4+1),FALSE)*$E4094</f>
        <v>-473.46795472167872</v>
      </c>
      <c r="J4090" s="54">
        <f ca="1">VLOOKUP(CONCATENATE($F4090," ",$G4090),AllocFactorMatrix,(J$4+1),FALSE)*$E4094</f>
        <v>-22.318043379994901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-2.5045016009165435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-60.764474670906637</v>
      </c>
      <c r="P4090" s="54">
        <f ca="1">VLOOKUP(CONCATENATE($F4090," ",$G4090),AllocFactorMatrix,(P$4+1),FALSE)*$E4094</f>
        <v>-11.317387496541972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-72.081862167448605</v>
      </c>
      <c r="T4090" s="54">
        <f ca="1">VLOOKUP(CONCATENATE($F4090," ",$G4090),AllocFactorMatrix,(T$4+1),FALSE)*$E4094</f>
        <v>-2.1662160757185975</v>
      </c>
      <c r="U4090" s="54">
        <f ca="1">VLOOKUP(CONCATENATE($F4090," ",$G4090),AllocFactorMatrix,(U$4+1),FALSE)*$E4094</f>
        <v>-34.936163487738256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-37.10237956345685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-0.30570406350781537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-0.24767151454504616</v>
      </c>
      <c r="AC4090" s="54">
        <f ca="1">VLOOKUP(CONCATENATE($F4090," ",$G4090),AllocFactorMatrix,(AC$4+1),FALSE)*$E4094</f>
        <v>-0.84848819993340407</v>
      </c>
      <c r="AD4090" s="54">
        <f ca="1">VLOOKUP(CONCATENATE($F4090," ",$G4090),AllocFactorMatrix,(AD$4+1),FALSE)*$E4094</f>
        <v>-0.18290685203781021</v>
      </c>
    </row>
    <row r="4091" spans="1:30" s="51" customFormat="1" hidden="1" outlineLevel="1">
      <c r="A4091" s="56"/>
      <c r="B4091" s="111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-364.54301305201227</v>
      </c>
      <c r="I4091" s="54">
        <f ca="1">VLOOKUP(CONCATENATE($F4091," ",$G4091),AllocFactorMatrix,(I$4+1),FALSE)*$E4094</f>
        <v>-272.56934003101162</v>
      </c>
      <c r="J4091" s="54">
        <f ca="1">VLOOKUP(CONCATENATE($F4091," ",$G4091),AllocFactorMatrix,(J$4+1),FALSE)*$E4094</f>
        <v>-13.140654753297678</v>
      </c>
      <c r="K4091" s="54">
        <f ca="1">VLOOKUP(CONCATENATE($F4091," ",$G4091),AllocFactorMatrix,(K$4+1),FALSE)*$E4094</f>
        <v>-39.650831593364011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-39.650831593364011</v>
      </c>
      <c r="O4091" s="54">
        <f ca="1">VLOOKUP(CONCATENATE($F4091," ",$G4091),AllocFactorMatrix,(O$4+1),FALSE)*$E4094</f>
        <v>-25.265664221766468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-25.265664221766468</v>
      </c>
      <c r="T4091" s="54">
        <f ca="1">VLOOKUP(CONCATENATE($F4091," ",$G4091),AllocFactorMatrix,(T$4+1),FALSE)*$E4094</f>
        <v>-0.68313055656826327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-0.68313055656826327</v>
      </c>
      <c r="Y4091" s="54">
        <f ca="1">VLOOKUP(CONCATENATE($F4091," ",$G4091),AllocFactorMatrix,(Y$4+1),FALSE)*$E4094</f>
        <v>-9.3190910009092711</v>
      </c>
      <c r="Z4091" s="54">
        <f ca="1">VLOOKUP(CONCATENATE($F4091," ",$G4091),AllocFactorMatrix,(Z$4+1),FALSE)*$E4094</f>
        <v>0</v>
      </c>
      <c r="AA4091" s="54">
        <f t="shared" ca="1" si="2106"/>
        <v>-9.3190910009092711</v>
      </c>
      <c r="AB4091" s="54">
        <f ca="1">VLOOKUP(CONCATENATE($F4091," ",$G4091),AllocFactorMatrix,(AB$4+1),FALSE)*$E4094</f>
        <v>-9.6704507100407469E-2</v>
      </c>
      <c r="AC4091" s="54">
        <f ca="1">VLOOKUP(CONCATENATE($F4091," ",$G4091),AllocFactorMatrix,(AC$4+1),FALSE)*$E4094</f>
        <v>-3.2834899564707598</v>
      </c>
      <c r="AD4091" s="54">
        <f ca="1">VLOOKUP(CONCATENATE($F4091," ",$G4091),AllocFactorMatrix,(AD$4+1),FALSE)*$E4094</f>
        <v>-0.534106431523789</v>
      </c>
    </row>
    <row r="4092" spans="1:30" s="51" customFormat="1" hidden="1" outlineLevel="1">
      <c r="A4092" s="56"/>
      <c r="B4092" s="111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-11.204915196567294</v>
      </c>
      <c r="I4092" s="54">
        <f ca="1">VLOOKUP(CONCATENATE($F4092," ",$G4092),AllocFactorMatrix,(I$4+1),FALSE)*$E4094</f>
        <v>-4.2043877088127557</v>
      </c>
      <c r="J4092" s="54">
        <f ca="1">VLOOKUP(CONCATENATE($F4092," ",$G4092),AllocFactorMatrix,(J$4+1),FALSE)*$E4094</f>
        <v>-0.2724714914214072</v>
      </c>
      <c r="K4092" s="54">
        <f ca="1">VLOOKUP(CONCATENATE($F4092," ",$G4092),AllocFactorMatrix,(K$4+1),FALSE)*$E4094</f>
        <v>-0.91417139064507102</v>
      </c>
      <c r="L4092" s="54">
        <f ca="1">VLOOKUP(CONCATENATE($F4092," ",$G4092),AllocFactorMatrix,(L$4+1),FALSE)*$E4094</f>
        <v>-2.9054442177132225E-2</v>
      </c>
      <c r="M4092" s="54">
        <f ca="1">VLOOKUP(CONCATENATE($F4092," ",$G4092),AllocFactorMatrix,(M$4+1),FALSE)*$E4094</f>
        <v>-2.6784799162020427E-3</v>
      </c>
      <c r="N4092" s="54">
        <f t="shared" ca="1" si="2105"/>
        <v>-0.94590431273840536</v>
      </c>
      <c r="O4092" s="54">
        <f ca="1">VLOOKUP(CONCATENATE($F4092," ",$G4092),AllocFactorMatrix,(O$4+1),FALSE)*$E4094</f>
        <v>-0.8334628125211283</v>
      </c>
      <c r="P4092" s="54">
        <f ca="1">VLOOKUP(CONCATENATE($F4092," ",$G4092),AllocFactorMatrix,(P$4+1),FALSE)*$E4094</f>
        <v>-0.15450796822850427</v>
      </c>
      <c r="Q4092" s="54">
        <f ca="1">VLOOKUP(CONCATENATE($F4092," ",$G4092),AllocFactorMatrix,(Q$4+1),FALSE)*$E4094</f>
        <v>-7.0204465988375389E-2</v>
      </c>
      <c r="R4092" s="54">
        <f ca="1">VLOOKUP(CONCATENATE($F4092," ",$G4092),AllocFactorMatrix,(R$4+1),FALSE)*$E4094</f>
        <v>-3.2528634287171568E-3</v>
      </c>
      <c r="S4092" s="54">
        <f t="shared" ca="1" si="2107"/>
        <v>-1.0614281101667251</v>
      </c>
      <c r="T4092" s="54">
        <f ca="1">VLOOKUP(CONCATENATE($F4092," ",$G4092),AllocFactorMatrix,(T$4+1),FALSE)*$E4094</f>
        <v>-3.1939874384678497E-2</v>
      </c>
      <c r="U4092" s="54">
        <f ca="1">VLOOKUP(CONCATENATE($F4092," ",$G4092),AllocFactorMatrix,(U$4+1),FALSE)*$E4094</f>
        <v>-0.5608163457202997</v>
      </c>
      <c r="V4092" s="54">
        <f ca="1">VLOOKUP(CONCATENATE($F4092," ",$G4092),AllocFactorMatrix,(V$4+1),FALSE)*$E4094</f>
        <v>-3.184082371906209</v>
      </c>
      <c r="W4092" s="54">
        <f ca="1">VLOOKUP(CONCATENATE($F4092," ",$G4092),AllocFactorMatrix,(W$4+1),FALSE)*$E4094</f>
        <v>-0.60409494832460409</v>
      </c>
      <c r="X4092" s="54">
        <f t="shared" ca="1" si="2108"/>
        <v>-4.380933540335791</v>
      </c>
      <c r="Y4092" s="54">
        <f ca="1">VLOOKUP(CONCATENATE($F4092," ",$G4092),AllocFactorMatrix,(Y$4+1),FALSE)*$E4094</f>
        <v>-0.22581019937291136</v>
      </c>
      <c r="Z4092" s="54">
        <f ca="1">VLOOKUP(CONCATENATE($F4092," ",$G4092),AllocFactorMatrix,(Z$4+1),FALSE)*$E4094</f>
        <v>-3.6758300694502239E-3</v>
      </c>
      <c r="AA4092" s="54">
        <f t="shared" ca="1" si="2106"/>
        <v>-0.22948602944236157</v>
      </c>
      <c r="AB4092" s="54">
        <f ca="1">VLOOKUP(CONCATENATE($F4092," ",$G4092),AllocFactorMatrix,(AB$4+1),FALSE)*$E4094</f>
        <v>-4.1000927572846131E-3</v>
      </c>
      <c r="AC4092" s="54">
        <f ca="1">VLOOKUP(CONCATENATE($F4092," ",$G4092),AllocFactorMatrix,(AC$4+1),FALSE)*$E4094</f>
        <v>-8.8659015518911477E-2</v>
      </c>
      <c r="AD4092" s="54">
        <f ca="1">VLOOKUP(CONCATENATE($F4092," ",$G4092),AllocFactorMatrix,(AD$4+1),FALSE)*$E4094</f>
        <v>-1.7544895373649713E-2</v>
      </c>
    </row>
    <row r="4093" spans="1:30" s="51" customFormat="1" hidden="1" outlineLevel="1">
      <c r="A4093" s="56"/>
      <c r="B4093" s="111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-175.48589615824716</v>
      </c>
      <c r="I4093" s="54">
        <f ca="1">VLOOKUP(CONCATENATE($F4093," ",$G4093),AllocFactorMatrix,(I$4+1),FALSE)*$E4094</f>
        <v>-82.063988391242972</v>
      </c>
      <c r="J4093" s="54">
        <f ca="1">VLOOKUP(CONCATENATE($F4093," ",$G4093),AllocFactorMatrix,(J$4+1),FALSE)*$E4094</f>
        <v>-21.499406222331277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-1.9700356958463907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-1.7319610006020738</v>
      </c>
      <c r="P4093" s="54">
        <f ca="1">VLOOKUP(CONCATENATE($F4093," ",$G4093),AllocFactorMatrix,(P$4+1),FALSE)*$E4094</f>
        <v>-0.51285516654469587</v>
      </c>
      <c r="Q4093" s="54">
        <f ca="1">VLOOKUP(CONCATENATE($F4093," ",$G4093),AllocFactorMatrix,(Q$4+1),FALSE)*$E4094</f>
        <v>-1.1140429451109697</v>
      </c>
      <c r="R4093" s="54">
        <f ca="1">VLOOKUP(CONCATENATE($F4093," ",$G4093),AllocFactorMatrix,(R$4+1),FALSE)*$E4094</f>
        <v>-0.1957640193218039</v>
      </c>
      <c r="S4093" s="54">
        <f t="shared" ca="1" si="2107"/>
        <v>-3.5546231315795427</v>
      </c>
      <c r="T4093" s="54">
        <f ca="1">VLOOKUP(CONCATENATE($F4093," ",$G4093),AllocFactorMatrix,(T$4+1),FALSE)*$E4094</f>
        <v>-1.192049757285211E-2</v>
      </c>
      <c r="U4093" s="54">
        <f ca="1">VLOOKUP(CONCATENATE($F4093," ",$G4093),AllocFactorMatrix,(U$4+1),FALSE)*$E4094</f>
        <v>-0.30426623328496982</v>
      </c>
      <c r="V4093" s="54">
        <f ca="1">VLOOKUP(CONCATENATE($F4093," ",$G4093),AllocFactorMatrix,(V$4+1),FALSE)*$E4094</f>
        <v>-1.6383188840151806</v>
      </c>
      <c r="W4093" s="54">
        <f ca="1">VLOOKUP(CONCATENATE($F4093," ",$G4093),AllocFactorMatrix,(W$4+1),FALSE)*$E4094</f>
        <v>-0.29364927392028412</v>
      </c>
      <c r="X4093" s="54">
        <f t="shared" ca="1" si="2108"/>
        <v>-2.2481548887932865</v>
      </c>
      <c r="Y4093" s="54">
        <f ca="1">VLOOKUP(CONCATENATE($F4093," ",$G4093),AllocFactorMatrix,(Y$4+1),FALSE)*$E4094</f>
        <v>-0.47945070790626465</v>
      </c>
      <c r="Z4093" s="54">
        <f ca="1">VLOOKUP(CONCATENATE($F4093," ",$G4093),AllocFactorMatrix,(Z$4+1),FALSE)*$E4094</f>
        <v>-8.6914276708786736E-3</v>
      </c>
      <c r="AA4093" s="54">
        <f t="shared" ca="1" si="2106"/>
        <v>-0.48814213557714331</v>
      </c>
      <c r="AB4093" s="54">
        <f ca="1">VLOOKUP(CONCATENATE($F4093," ",$G4093),AllocFactorMatrix,(AB$4+1),FALSE)*$E4094</f>
        <v>-9.0000680260806792E-3</v>
      </c>
      <c r="AC4093" s="54">
        <f ca="1">VLOOKUP(CONCATENATE($F4093," ",$G4093),AllocFactorMatrix,(AC$4+1),FALSE)*$E4094</f>
        <v>-50.986469169175088</v>
      </c>
      <c r="AD4093" s="54">
        <f ca="1">VLOOKUP(CONCATENATE($F4093," ",$G4093),AllocFactorMatrix,(AD$4+1),FALSE)*$E4094</f>
        <v>-6.2432348039141825</v>
      </c>
    </row>
    <row r="4094" spans="1:30" s="51" customFormat="1" collapsed="1">
      <c r="A4094" s="56"/>
      <c r="B4094" s="111"/>
      <c r="C4094" s="55"/>
      <c r="D4094" s="55" t="s">
        <v>538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-3443.0000000000005</v>
      </c>
      <c r="I4094" s="54">
        <f ca="1">VLOOKUP(CONCATENATE($F4094," ",$G4094),AllocFactorMatrix,(I$4+1),FALSE)*$E4094</f>
        <v>-1906.901913828397</v>
      </c>
      <c r="J4094" s="54">
        <f ca="1">VLOOKUP(CONCATENATE($F4094," ",$G4094),AllocFactorMatrix,(J$4+1),FALSE)*$E4094</f>
        <v>-110.26358790537671</v>
      </c>
      <c r="K4094" s="54">
        <f ca="1">VLOOKUP(CONCATENATE($F4094," ",$G4094),AllocFactorMatrix,(K$4+1),FALSE)*$E4094</f>
        <v>-321.87247182265469</v>
      </c>
      <c r="L4094" s="54">
        <f ca="1">VLOOKUP(CONCATENATE($F4094," ",$G4094),AllocFactorMatrix,(L$4+1),FALSE)*$E4094</f>
        <v>-10.607502609820051</v>
      </c>
      <c r="M4094" s="54">
        <f ca="1">VLOOKUP(CONCATENATE($F4094," ",$G4094),AllocFactorMatrix,(M$4+1),FALSE)*$E4094</f>
        <v>-0.90740334782212828</v>
      </c>
      <c r="N4094" s="54">
        <f t="shared" ca="1" si="2105"/>
        <v>-333.3873777802969</v>
      </c>
      <c r="O4094" s="54">
        <f ca="1">VLOOKUP(CONCATENATE($F4094," ",$G4094),AllocFactorMatrix,(O$4+1),FALSE)*$E4094</f>
        <v>-236.13085602414739</v>
      </c>
      <c r="P4094" s="54">
        <f ca="1">VLOOKUP(CONCATENATE($F4094," ",$G4094),AllocFactorMatrix,(P$4+1),FALSE)*$E4094</f>
        <v>-39.470583445174796</v>
      </c>
      <c r="Q4094" s="54">
        <f ca="1">VLOOKUP(CONCATENATE($F4094," ",$G4094),AllocFactorMatrix,(Q$4+1),FALSE)*$E4094</f>
        <v>-13.869895569392034</v>
      </c>
      <c r="R4094" s="54">
        <f ca="1">VLOOKUP(CONCATENATE($F4094," ",$G4094),AllocFactorMatrix,(R$4+1),FALSE)*$E4094</f>
        <v>-0.71987848924844289</v>
      </c>
      <c r="S4094" s="54">
        <f t="shared" ca="1" si="2107"/>
        <v>-290.1912135279627</v>
      </c>
      <c r="T4094" s="54">
        <f ca="1">VLOOKUP(CONCATENATE($F4094," ",$G4094),AllocFactorMatrix,(T$4+1),FALSE)*$E4094</f>
        <v>-8.046850314803434</v>
      </c>
      <c r="U4094" s="54">
        <f ca="1">VLOOKUP(CONCATENATE($F4094," ",$G4094),AllocFactorMatrix,(U$4+1),FALSE)*$E4094</f>
        <v>-120.1417397587345</v>
      </c>
      <c r="V4094" s="54">
        <f ca="1">VLOOKUP(CONCATENATE($F4094," ",$G4094),AllocFactorMatrix,(V$4+1),FALSE)*$E4094</f>
        <v>-460.14949176995805</v>
      </c>
      <c r="W4094" s="54">
        <f ca="1">VLOOKUP(CONCATENATE($F4094," ",$G4094),AllocFactorMatrix,(W$4+1),FALSE)*$E4094</f>
        <v>-75.951451404244821</v>
      </c>
      <c r="X4094" s="54">
        <f t="shared" ca="1" si="2108"/>
        <v>-664.28953324774079</v>
      </c>
      <c r="Y4094" s="54">
        <f ca="1">VLOOKUP(CONCATENATE($F4094," ",$G4094),AllocFactorMatrix,(Y$4+1),FALSE)*$E4094</f>
        <v>-73.594387236611865</v>
      </c>
      <c r="Z4094" s="54">
        <f ca="1">VLOOKUP(CONCATENATE($F4094," ",$G4094),AllocFactorMatrix,(Z$4+1),FALSE)*$E4094</f>
        <v>-1.0756982963018304</v>
      </c>
      <c r="AA4094" s="54">
        <f t="shared" ca="1" si="2106"/>
        <v>-74.670085532913703</v>
      </c>
      <c r="AB4094" s="54">
        <f ca="1">VLOOKUP(CONCATENATE($F4094," ",$G4094),AllocFactorMatrix,(AB$4+1),FALSE)*$E4094</f>
        <v>-0.94575184796124934</v>
      </c>
      <c r="AC4094" s="54">
        <f ca="1">VLOOKUP(CONCATENATE($F4094," ",$G4094),AllocFactorMatrix,(AC$4+1),FALSE)*$E4094</f>
        <v>-55.343369399844441</v>
      </c>
      <c r="AD4094" s="54">
        <f ca="1">VLOOKUP(CONCATENATE($F4094," ",$G4094),AllocFactorMatrix,(AD$4+1),FALSE)*$E4094</f>
        <v>-7.0071669295068872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69.248217529071809</v>
      </c>
      <c r="J4095" s="5">
        <f ca="1">VLOOKUP(CONCATENATE($F4095," ",$G4095),AllocFactorMatrix,(J$4+1),FALSE)*$E4102</f>
        <v>3.4231868318534429</v>
      </c>
      <c r="K4095" s="5">
        <f ca="1">VLOOKUP(CONCATENATE($F4095," ",$G4095),AllocFactorMatrix,(K$4+1),FALSE)*$E4102</f>
        <v>12.538937179553693</v>
      </c>
      <c r="L4095" s="5">
        <f ca="1">VLOOKUP(CONCATENATE($F4095," ",$G4095),AllocFactorMatrix,(L$4+1),FALSE)*$E4102</f>
        <v>0.39468122419814161</v>
      </c>
      <c r="M4095" s="5">
        <f ca="1">VLOOKUP(CONCATENATE($F4095," ",$G4095),AllocFactorMatrix,(M$4+1),FALSE)*$E4102</f>
        <v>3.7011942291534532E-2</v>
      </c>
      <c r="N4095" s="5">
        <f t="shared" ref="N4095:N4174" ca="1" si="2110">SUBTOTAL(9,K4095:M4095)</f>
        <v>12.97063034604337</v>
      </c>
      <c r="O4095" s="5">
        <f ca="1">VLOOKUP(CONCATENATE($F4095," ",$G4095),AllocFactorMatrix,(O$4+1),FALSE)*$E4102</f>
        <v>9.5315428230955792</v>
      </c>
      <c r="P4095" s="5">
        <f ca="1">VLOOKUP(CONCATENATE($F4095," ",$G4095),AllocFactorMatrix,(P$4+1),FALSE)*$E4102</f>
        <v>1.7760041194171923</v>
      </c>
      <c r="Q4095" s="5">
        <f ca="1">VLOOKUP(CONCATENATE($F4095," ",$G4095),AllocFactorMatrix,(Q$4+1),FALSE)*$E4102</f>
        <v>0.80254319236707294</v>
      </c>
      <c r="R4095" s="5">
        <f ca="1">VLOOKUP(CONCATENATE($F4095," ",$G4095),AllocFactorMatrix,(R$4+1),FALSE)*$E4102</f>
        <v>3.6089470270763979E-2</v>
      </c>
      <c r="S4095" s="5">
        <f ca="1">SUBTOTAL(9,O4095:R4095)</f>
        <v>12.146179605150609</v>
      </c>
      <c r="T4095" s="5">
        <f ca="1">VLOOKUP(CONCATENATE($F4095," ",$G4095),AllocFactorMatrix,(T$4+1),FALSE)*$E4102</f>
        <v>0.33296120432088505</v>
      </c>
      <c r="U4095" s="5">
        <f ca="1">VLOOKUP(CONCATENATE($F4095," ",$G4095),AllocFactorMatrix,(U$4+1),FALSE)*$E4102</f>
        <v>5.4488533781676631</v>
      </c>
      <c r="V4095" s="5">
        <f ca="1">VLOOKUP(CONCATENATE($F4095," ",$G4095),AllocFactorMatrix,(V$4+1),FALSE)*$E4102</f>
        <v>28.797343207918345</v>
      </c>
      <c r="W4095" s="5">
        <f ca="1">VLOOKUP(CONCATENATE($F4095," ",$G4095),AllocFactorMatrix,(W$4+1),FALSE)*$E4102</f>
        <v>5.2003228885833011</v>
      </c>
      <c r="X4095" s="5">
        <f ca="1">SUBTOTAL(9,T4095:W4095)</f>
        <v>39.779480678990197</v>
      </c>
      <c r="Y4095" s="5">
        <f ca="1">VLOOKUP(CONCATENATE($F4095," ",$G4095),AllocFactorMatrix,(Y$4+1),FALSE)*$E4102</f>
        <v>2.9271216763155476</v>
      </c>
      <c r="Z4095" s="5">
        <f ca="1">VLOOKUP(CONCATENATE($F4095," ",$G4095),AllocFactorMatrix,(Z$4+1),FALSE)*$E4102</f>
        <v>4.9028169198798939E-2</v>
      </c>
      <c r="AA4095" s="5">
        <f t="shared" ref="AA4095:AA4126" ca="1" si="2111">SUBTOTAL(9,Y4095:Z4095)</f>
        <v>2.9761498455143465</v>
      </c>
      <c r="AB4095" s="5">
        <f ca="1">VLOOKUP(CONCATENATE($F4095," ",$G4095),AllocFactorMatrix,(AB$4+1),FALSE)*$E4102</f>
        <v>3.7983749945836226E-2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74.511464373524532</v>
      </c>
      <c r="I4096" s="5">
        <f ca="1">VLOOKUP(CONCATENATE($F4096," ",$G4096),AllocFactorMatrix,(I$4+1),FALSE)*$E4102</f>
        <v>36.703079944433497</v>
      </c>
      <c r="J4096" s="5">
        <f ca="1">VLOOKUP(CONCATENATE($F4096," ",$G4096),AllocFactorMatrix,(J$4+1),FALSE)*$E4102</f>
        <v>1.8143643899787329</v>
      </c>
      <c r="K4096" s="5">
        <f ca="1">VLOOKUP(CONCATENATE($F4096," ",$G4096),AllocFactorMatrix,(K$4+1),FALSE)*$E4102</f>
        <v>6.6459127778441358</v>
      </c>
      <c r="L4096" s="5">
        <f ca="1">VLOOKUP(CONCATENATE($F4096," ",$G4096),AllocFactorMatrix,(L$4+1),FALSE)*$E4102</f>
        <v>0.20918973861283505</v>
      </c>
      <c r="M4096" s="5">
        <f ca="1">VLOOKUP(CONCATENATE($F4096," ",$G4096),AllocFactorMatrix,(M$4+1),FALSE)*$E4102</f>
        <v>1.9617144315009199E-2</v>
      </c>
      <c r="N4096" s="5">
        <f t="shared" ca="1" si="2110"/>
        <v>6.87471966077198</v>
      </c>
      <c r="O4096" s="5">
        <f ca="1">VLOOKUP(CONCATENATE($F4096," ",$G4096),AllocFactorMatrix,(O$4+1),FALSE)*$E4102</f>
        <v>5.0519275544240507</v>
      </c>
      <c r="P4096" s="5">
        <f ca="1">VLOOKUP(CONCATENATE($F4096," ",$G4096),AllocFactorMatrix,(P$4+1),FALSE)*$E4102</f>
        <v>0.94132128598467535</v>
      </c>
      <c r="Q4096" s="5">
        <f ca="1">VLOOKUP(CONCATENATE($F4096," ",$G4096),AllocFactorMatrix,(Q$4+1),FALSE)*$E4102</f>
        <v>0.42536556173367801</v>
      </c>
      <c r="R4096" s="5">
        <f ca="1">VLOOKUP(CONCATENATE($F4096," ",$G4096),AllocFactorMatrix,(R$4+1),FALSE)*$E4102</f>
        <v>1.9128213833720917E-2</v>
      </c>
      <c r="S4096" s="5">
        <f t="shared" ref="S4096:S4159" ca="1" si="2112">SUBTOTAL(9,O4096:R4096)</f>
        <v>6.4377426159761253</v>
      </c>
      <c r="T4096" s="5">
        <f ca="1">VLOOKUP(CONCATENATE($F4096," ",$G4096),AllocFactorMatrix,(T$4+1),FALSE)*$E4102</f>
        <v>0.17647676917393287</v>
      </c>
      <c r="U4096" s="5">
        <f ca="1">VLOOKUP(CONCATENATE($F4096," ",$G4096),AllocFactorMatrix,(U$4+1),FALSE)*$E4102</f>
        <v>2.8880122590942432</v>
      </c>
      <c r="V4096" s="5">
        <f ca="1">VLOOKUP(CONCATENATE($F4096," ",$G4096),AllocFactorMatrix,(V$4+1),FALSE)*$E4102</f>
        <v>15.263225937964199</v>
      </c>
      <c r="W4096" s="5">
        <f ca="1">VLOOKUP(CONCATENATE($F4096," ",$G4096),AllocFactorMatrix,(W$4+1),FALSE)*$E4102</f>
        <v>2.7562856276612466</v>
      </c>
      <c r="X4096" s="5">
        <f t="shared" ref="X4096:X4102" ca="1" si="2113">SUBTOTAL(9,T4096:W4096)</f>
        <v>21.08400059389362</v>
      </c>
      <c r="Y4096" s="5">
        <f ca="1">VLOOKUP(CONCATENATE($F4096," ",$G4096),AllocFactorMatrix,(Y$4+1),FALSE)*$E4102</f>
        <v>1.551438935562357</v>
      </c>
      <c r="Z4096" s="5">
        <f ca="1">VLOOKUP(CONCATENATE($F4096," ",$G4096),AllocFactorMatrix,(Z$4+1),FALSE)*$E4102</f>
        <v>2.5986009139907017E-2</v>
      </c>
      <c r="AA4096" s="5">
        <f t="shared" ca="1" si="2111"/>
        <v>1.5774249447022641</v>
      </c>
      <c r="AB4096" s="5">
        <f ca="1">VLOOKUP(CONCATENATE($F4096," ",$G4096),AllocFactorMatrix,(AB$4+1),FALSE)*$E4102</f>
        <v>2.0132223768303037E-2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16.367931784615475</v>
      </c>
      <c r="I4097" s="5">
        <f ca="1">VLOOKUP(CONCATENATE($F4097," ",$G4097),AllocFactorMatrix,(I$4+1),FALSE)*$E4102</f>
        <v>7.9690129203699502</v>
      </c>
      <c r="J4097" s="5">
        <f ca="1">VLOOKUP(CONCATENATE($F4097," ",$G4097),AllocFactorMatrix,(J$4+1),FALSE)*$E4102</f>
        <v>0.38459498824362215</v>
      </c>
      <c r="K4097" s="5">
        <f ca="1">VLOOKUP(CONCATENATE($F4097," ",$G4097),AllocFactorMatrix,(K$4+1),FALSE)*$E4102</f>
        <v>1.3991377623109666</v>
      </c>
      <c r="L4097" s="5">
        <f ca="1">VLOOKUP(CONCATENATE($F4097," ",$G4097),AllocFactorMatrix,(L$4+1),FALSE)*$E4102</f>
        <v>4.3218049059832092E-2</v>
      </c>
      <c r="M4097" s="5">
        <f ca="1">VLOOKUP(CONCATENATE($F4097," ",$G4097),AllocFactorMatrix,(M$4+1),FALSE)*$E4102</f>
        <v>5.3825794443889598E-3</v>
      </c>
      <c r="N4097" s="5">
        <f t="shared" ca="1" si="2110"/>
        <v>1.4477383908151877</v>
      </c>
      <c r="O4097" s="5">
        <f ca="1">VLOOKUP(CONCATENATE($F4097," ",$G4097),AllocFactorMatrix,(O$4+1),FALSE)*$E4102</f>
        <v>1.0570704476904</v>
      </c>
      <c r="P4097" s="5">
        <f ca="1">VLOOKUP(CONCATENATE($F4097," ",$G4097),AllocFactorMatrix,(P$4+1),FALSE)*$E4102</f>
        <v>0.19650816330529638</v>
      </c>
      <c r="Q4097" s="5">
        <f ca="1">VLOOKUP(CONCATENATE($F4097," ",$G4097),AllocFactorMatrix,(Q$4+1),FALSE)*$E4102</f>
        <v>0.11692469863721924</v>
      </c>
      <c r="R4097" s="5">
        <f ca="1">VLOOKUP(CONCATENATE($F4097," ",$G4097),AllocFactorMatrix,(R$4+1),FALSE)*$E4102</f>
        <v>0</v>
      </c>
      <c r="S4097" s="5">
        <f t="shared" ca="1" si="2112"/>
        <v>1.3705033096329156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0.60425553542955757</v>
      </c>
      <c r="V4097" s="5">
        <f ca="1">VLOOKUP(CONCATENATE($F4097," ",$G4097),AllocFactorMatrix,(V$4+1),FALSE)*$E4102</f>
        <v>4.2096568307725164</v>
      </c>
      <c r="W4097" s="5">
        <f ca="1">VLOOKUP(CONCATENATE($F4097," ",$G4097),AllocFactorMatrix,(W$4+1),FALSE)*$E4102</f>
        <v>0</v>
      </c>
      <c r="X4097" s="5">
        <f t="shared" ca="1" si="2113"/>
        <v>4.8508234511894086</v>
      </c>
      <c r="Y4097" s="5">
        <f ca="1">VLOOKUP(CONCATENATE($F4097," ",$G4097),AllocFactorMatrix,(Y$4+1),FALSE)*$E4102</f>
        <v>0.31814723517811555</v>
      </c>
      <c r="Z4097" s="5">
        <f ca="1">VLOOKUP(CONCATENATE($F4097," ",$G4097),AllocFactorMatrix,(Z$4+1),FALSE)*$E4102</f>
        <v>5.3035230538573596E-3</v>
      </c>
      <c r="AA4097" s="5">
        <f t="shared" ca="1" si="2111"/>
        <v>0.32345075823197289</v>
      </c>
      <c r="AB4097" s="5">
        <f ca="1">VLOOKUP(CONCATENATE($F4097," ",$G4097),AllocFactorMatrix,(AB$4+1),FALSE)*$E4102</f>
        <v>4.2484230094556232E-3</v>
      </c>
      <c r="AC4097" s="5">
        <f ca="1">VLOOKUP(CONCATENATE($F4097," ",$G4097),AllocFactorMatrix,(AC$4+1),FALSE)*$E4102</f>
        <v>1.4445546454368137E-2</v>
      </c>
      <c r="AD4097" s="5">
        <f ca="1">VLOOKUP(CONCATENATE($F4097," ",$G4097),AllocFactorMatrix,(AD$4+1),FALSE)*$E4102</f>
        <v>3.1139966685945738E-3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50.193378876971458</v>
      </c>
      <c r="J4098" s="5">
        <f ca="1">VLOOKUP(CONCATENATE($F4098," ",$G4098),AllocFactorMatrix,(J$4+1),FALSE)*$E4102</f>
        <v>2.3659848485908039</v>
      </c>
      <c r="K4098" s="5">
        <f ca="1">VLOOKUP(CONCATENATE($F4098," ",$G4098),AllocFactorMatrix,(K$4+1),FALSE)*$E4102</f>
        <v>8.5910361936763628</v>
      </c>
      <c r="L4098" s="5">
        <f ca="1">VLOOKUP(CONCATENATE($F4098," ",$G4098),AllocFactorMatrix,(L$4+1),FALSE)*$E4102</f>
        <v>0.2655077212705601</v>
      </c>
      <c r="M4098" s="5">
        <f ca="1">VLOOKUP(CONCATENATE($F4098," ",$G4098),AllocFactorMatrix,(M$4+1),FALSE)*$E4102</f>
        <v>0</v>
      </c>
      <c r="N4098" s="5">
        <f t="shared" ca="1" si="2110"/>
        <v>8.8565439149469221</v>
      </c>
      <c r="O4098" s="5">
        <f ca="1">VLOOKUP(CONCATENATE($F4098," ",$G4098),AllocFactorMatrix,(O$4+1),FALSE)*$E4102</f>
        <v>6.4417755605230678</v>
      </c>
      <c r="P4098" s="5">
        <f ca="1">VLOOKUP(CONCATENATE($F4098," ",$G4098),AllocFactorMatrix,(P$4+1),FALSE)*$E4102</f>
        <v>1.1997811316403775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7.6415566921634452</v>
      </c>
      <c r="T4098" s="5">
        <f ca="1">VLOOKUP(CONCATENATE($F4098," ",$G4098),AllocFactorMatrix,(T$4+1),FALSE)*$E4102</f>
        <v>0.22964532896813478</v>
      </c>
      <c r="U4098" s="5">
        <f ca="1">VLOOKUP(CONCATENATE($F4098," ",$G4098),AllocFactorMatrix,(U$4+1),FALSE)*$E4102</f>
        <v>3.7036595042185487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3.9333048331866833</v>
      </c>
      <c r="Y4098" s="5">
        <f ca="1">VLOOKUP(CONCATENATE($F4098," ",$G4098),AllocFactorMatrix,(Y$4+1),FALSE)*$E4102</f>
        <v>1.9424913672554951</v>
      </c>
      <c r="Z4098" s="5">
        <f ca="1">VLOOKUP(CONCATENATE($F4098," ",$G4098),AllocFactorMatrix,(Z$4+1),FALSE)*$E4102</f>
        <v>3.2408359912969101E-2</v>
      </c>
      <c r="AA4098" s="5">
        <f t="shared" ca="1" si="2111"/>
        <v>1.9748997271684643</v>
      </c>
      <c r="AB4098" s="5">
        <f ca="1">VLOOKUP(CONCATENATE($F4098," ",$G4098),AllocFactorMatrix,(AB$4+1),FALSE)*$E4102</f>
        <v>2.6256201803352263E-2</v>
      </c>
      <c r="AC4098" s="5">
        <f ca="1">VLOOKUP(CONCATENATE($F4098," ",$G4098),AllocFactorMatrix,(AC$4+1),FALSE)*$E4102</f>
        <v>8.9950099615362322E-2</v>
      </c>
      <c r="AD4098" s="5">
        <f ca="1">VLOOKUP(CONCATENATE($F4098," ",$G4098),AllocFactorMatrix,(AD$4+1),FALSE)*$E4102</f>
        <v>1.9390357535231113E-2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38.646006321226977</v>
      </c>
      <c r="I4099" s="5">
        <f ca="1">VLOOKUP(CONCATENATE($F4099," ",$G4099),AllocFactorMatrix,(I$4+1),FALSE)*$E4102</f>
        <v>28.89567502507094</v>
      </c>
      <c r="J4099" s="5">
        <f ca="1">VLOOKUP(CONCATENATE($F4099," ",$G4099),AllocFactorMatrix,(J$4+1),FALSE)*$E4102</f>
        <v>1.3930697022810492</v>
      </c>
      <c r="K4099" s="5">
        <f ca="1">VLOOKUP(CONCATENATE($F4099," ",$G4099),AllocFactorMatrix,(K$4+1),FALSE)*$E4102</f>
        <v>4.2034718360667629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4.2034718360667629</v>
      </c>
      <c r="O4099" s="5">
        <f ca="1">VLOOKUP(CONCATENATE($F4099," ",$G4099),AllocFactorMatrix,(O$4+1),FALSE)*$E4102</f>
        <v>2.6784686148547081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2.6784686148547081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0.98793732655587674</v>
      </c>
      <c r="Z4099" s="5">
        <f ca="1">VLOOKUP(CONCATENATE($F4099," ",$G4099),AllocFactorMatrix,(Z$4+1),FALSE)*$E4102</f>
        <v>0</v>
      </c>
      <c r="AA4099" s="5">
        <f t="shared" ca="1" si="2111"/>
        <v>0.98793732655587674</v>
      </c>
      <c r="AB4099" s="5">
        <f ca="1">VLOOKUP(CONCATENATE($F4099," ",$G4099),AllocFactorMatrix,(AB$4+1),FALSE)*$E4102</f>
        <v>1.0251857418428326E-2</v>
      </c>
      <c r="AC4099" s="5">
        <f ca="1">VLOOKUP(CONCATENATE($F4099," ",$G4099),AllocFactorMatrix,(AC$4+1),FALSE)*$E4102</f>
        <v>0.34808998957648191</v>
      </c>
      <c r="AD4099" s="5">
        <f ca="1">VLOOKUP(CONCATENATE($F4099," ",$G4099),AllocFactorMatrix,(AD$4+1),FALSE)*$E4102</f>
        <v>5.662179712639645E-2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1.1878576958312697</v>
      </c>
      <c r="I4100" s="5">
        <f ca="1">VLOOKUP(CONCATENATE($F4100," ",$G4100),AllocFactorMatrix,(I$4+1),FALSE)*$E4102</f>
        <v>0.44571638504695199</v>
      </c>
      <c r="J4100" s="5">
        <f ca="1">VLOOKUP(CONCATENATE($F4100," ",$G4100),AllocFactorMatrix,(J$4+1),FALSE)*$E4102</f>
        <v>2.8885301878830559E-2</v>
      </c>
      <c r="K4100" s="5">
        <f ca="1">VLOOKUP(CONCATENATE($F4100," ",$G4100),AllocFactorMatrix,(K$4+1),FALSE)*$E4102</f>
        <v>9.6913319077970059E-2</v>
      </c>
      <c r="L4100" s="5">
        <f ca="1">VLOOKUP(CONCATENATE($F4100," ",$G4100),AllocFactorMatrix,(L$4+1),FALSE)*$E4102</f>
        <v>3.0801252961525595E-3</v>
      </c>
      <c r="M4100" s="5">
        <f ca="1">VLOOKUP(CONCATENATE($F4100," ",$G4100),AllocFactorMatrix,(M$4+1),FALSE)*$E4102</f>
        <v>2.8395154499382677E-4</v>
      </c>
      <c r="N4100" s="5">
        <f t="shared" ca="1" si="2110"/>
        <v>0.10027739591911645</v>
      </c>
      <c r="O4100" s="5">
        <f ca="1">VLOOKUP(CONCATENATE($F4100," ",$G4100),AllocFactorMatrix,(O$4+1),FALSE)*$E4102</f>
        <v>8.8357225260009248E-2</v>
      </c>
      <c r="P4100" s="5">
        <f ca="1">VLOOKUP(CONCATENATE($F4100," ",$G4100),AllocFactorMatrix,(P$4+1),FALSE)*$E4102</f>
        <v>1.6379729423004374E-2</v>
      </c>
      <c r="Q4100" s="5">
        <f ca="1">VLOOKUP(CONCATENATE($F4100," ",$G4100),AllocFactorMatrix,(Q$4+1),FALSE)*$E4102</f>
        <v>7.4425297954565832E-3</v>
      </c>
      <c r="R4100" s="5">
        <f ca="1">VLOOKUP(CONCATENATE($F4100," ",$G4100),AllocFactorMatrix,(R$4+1),FALSE)*$E4102</f>
        <v>3.4484320403187983E-4</v>
      </c>
      <c r="S4100" s="5">
        <f t="shared" ca="1" si="2112"/>
        <v>0.11252432768250209</v>
      </c>
      <c r="T4100" s="5">
        <f ca="1">VLOOKUP(CONCATENATE($F4100," ",$G4100),AllocFactorMatrix,(T$4+1),FALSE)*$E4102</f>
        <v>3.386016308570332E-3</v>
      </c>
      <c r="U4100" s="5">
        <f ca="1">VLOOKUP(CONCATENATE($F4100," ",$G4100),AllocFactorMatrix,(U$4+1),FALSE)*$E4102</f>
        <v>5.9453373856494157E-2</v>
      </c>
      <c r="V4100" s="5">
        <f ca="1">VLOOKUP(CONCATENATE($F4100," ",$G4100),AllocFactorMatrix,(V$4+1),FALSE)*$E4102</f>
        <v>0.33755157297292082</v>
      </c>
      <c r="W4100" s="5">
        <f ca="1">VLOOKUP(CONCATENATE($F4100," ",$G4100),AllocFactorMatrix,(W$4+1),FALSE)*$E4102</f>
        <v>6.4041433673680079E-2</v>
      </c>
      <c r="X4100" s="5">
        <f t="shared" ca="1" si="2113"/>
        <v>0.46443239681166537</v>
      </c>
      <c r="Y4100" s="5">
        <f ca="1">VLOOKUP(CONCATENATE($F4100," ",$G4100),AllocFactorMatrix,(Y$4+1),FALSE)*$E4102</f>
        <v>2.3938635716268558E-2</v>
      </c>
      <c r="Z4100" s="5">
        <f ca="1">VLOOKUP(CONCATENATE($F4100," ",$G4100),AllocFactorMatrix,(Z$4+1),FALSE)*$E4102</f>
        <v>3.8968282757749977E-4</v>
      </c>
      <c r="AA4100" s="5">
        <f t="shared" ca="1" si="2111"/>
        <v>2.4328318543846057E-2</v>
      </c>
      <c r="AB4100" s="5">
        <f ca="1">VLOOKUP(CONCATENATE($F4100," ",$G4100),AllocFactorMatrix,(AB$4+1),FALSE)*$E4102</f>
        <v>4.3465984792590299E-4</v>
      </c>
      <c r="AC4100" s="5">
        <f ca="1">VLOOKUP(CONCATENATE($F4100," ",$G4100),AllocFactorMatrix,(AC$4+1),FALSE)*$E4102</f>
        <v>9.3989371665415891E-3</v>
      </c>
      <c r="AD4100" s="5">
        <f ca="1">VLOOKUP(CONCATENATE($F4100," ",$G4100),AllocFactorMatrix,(AD$4+1),FALSE)*$E4102</f>
        <v>1.8599729338896732E-3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18.603645686250427</v>
      </c>
      <c r="I4101" s="5">
        <f ca="1">VLOOKUP(CONCATENATE($F4101," ",$G4101),AllocFactorMatrix,(I$4+1),FALSE)*$E4102</f>
        <v>8.6997838404890171</v>
      </c>
      <c r="J4101" s="5">
        <f ca="1">VLOOKUP(CONCATENATE($F4101," ",$G4101),AllocFactorMatrix,(J$4+1),FALSE)*$E4102</f>
        <v>2.2791993235988719</v>
      </c>
      <c r="K4101" s="5">
        <f ca="1">VLOOKUP(CONCATENATE($F4101," ",$G4101),AllocFactorMatrix,(K$4+1),FALSE)*$E4102</f>
        <v>0.64699935879190795</v>
      </c>
      <c r="L4101" s="5">
        <f ca="1">VLOOKUP(CONCATENATE($F4101," ",$G4101),AllocFactorMatrix,(L$4+1),FALSE)*$E4102</f>
        <v>0.20884781556315207</v>
      </c>
      <c r="M4101" s="5">
        <f ca="1">VLOOKUP(CONCATENATE($F4101," ",$G4101),AllocFactorMatrix,(M$4+1),FALSE)*$E4102</f>
        <v>3.3900206381731579E-2</v>
      </c>
      <c r="N4101" s="5">
        <f t="shared" ca="1" si="2110"/>
        <v>0.88974738073679149</v>
      </c>
      <c r="O4101" s="5">
        <f ca="1">VLOOKUP(CONCATENATE($F4101," ",$G4101),AllocFactorMatrix,(O$4+1),FALSE)*$E4102</f>
        <v>0.18360899367405081</v>
      </c>
      <c r="P4101" s="5">
        <f ca="1">VLOOKUP(CONCATENATE($F4101," ",$G4101),AllocFactorMatrix,(P$4+1),FALSE)*$E4102</f>
        <v>5.4368903801572464E-2</v>
      </c>
      <c r="Q4101" s="5">
        <f ca="1">VLOOKUP(CONCATENATE($F4101," ",$G4101),AllocFactorMatrix,(Q$4+1),FALSE)*$E4102</f>
        <v>0.11810214201728259</v>
      </c>
      <c r="R4101" s="5">
        <f ca="1">VLOOKUP(CONCATENATE($F4101," ",$G4101),AllocFactorMatrix,(R$4+1),FALSE)*$E4102</f>
        <v>2.0753374107597568E-2</v>
      </c>
      <c r="S4101" s="5">
        <f t="shared" ca="1" si="2112"/>
        <v>0.37683341360050349</v>
      </c>
      <c r="T4101" s="5">
        <f ca="1">VLOOKUP(CONCATENATE($F4101," ",$G4101),AllocFactorMatrix,(T$4+1),FALSE)*$E4102</f>
        <v>1.2637181568664014E-3</v>
      </c>
      <c r="U4101" s="5">
        <f ca="1">VLOOKUP(CONCATENATE($F4101," ",$G4101),AllocFactorMatrix,(U$4+1),FALSE)*$E4102</f>
        <v>3.2255932369739761E-2</v>
      </c>
      <c r="V4101" s="5">
        <f ca="1">VLOOKUP(CONCATENATE($F4101," ",$G4101),AllocFactorMatrix,(V$4+1),FALSE)*$E4102</f>
        <v>0.17368178700712777</v>
      </c>
      <c r="W4101" s="5">
        <f ca="1">VLOOKUP(CONCATENATE($F4101," ",$G4101),AllocFactorMatrix,(W$4+1),FALSE)*$E4102</f>
        <v>3.113040516436355E-2</v>
      </c>
      <c r="X4101" s="5">
        <f t="shared" ca="1" si="2113"/>
        <v>0.23833184269809748</v>
      </c>
      <c r="Y4101" s="5">
        <f ca="1">VLOOKUP(CONCATENATE($F4101," ",$G4101),AllocFactorMatrix,(Y$4+1),FALSE)*$E4102</f>
        <v>5.0827623696133195E-2</v>
      </c>
      <c r="Z4101" s="5">
        <f ca="1">VLOOKUP(CONCATENATE($F4101," ",$G4101),AllocFactorMatrix,(Z$4+1),FALSE)*$E4102</f>
        <v>9.2139735691859311E-4</v>
      </c>
      <c r="AA4101" s="5">
        <f t="shared" ca="1" si="2111"/>
        <v>5.1749021053051791E-2</v>
      </c>
      <c r="AB4101" s="5">
        <f ca="1">VLOOKUP(CONCATENATE($F4101," ",$G4101),AllocFactorMatrix,(AB$4+1),FALSE)*$E4102</f>
        <v>9.5411699956998199E-4</v>
      </c>
      <c r="AC4101" s="5">
        <f ca="1">VLOOKUP(CONCATENATE($F4101," ",$G4101),AllocFactorMatrix,(AC$4+1),FALSE)*$E4102</f>
        <v>5.4051876987362499</v>
      </c>
      <c r="AD4101" s="5">
        <f ca="1">VLOOKUP(CONCATENATE($F4101," ",$G4101),AllocFactorMatrix,(AD$4+1),FALSE)*$E4102</f>
        <v>0.66185904833827369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365.00000000000006</v>
      </c>
      <c r="I4102" s="5">
        <f ca="1">VLOOKUP(CONCATENATE($F4102," ",$G4102),AllocFactorMatrix,(I$4+1),FALSE)*$E4102</f>
        <v>202.15486452145365</v>
      </c>
      <c r="J4102" s="5">
        <f ca="1">VLOOKUP(CONCATENATE($F4102," ",$G4102),AllocFactorMatrix,(J$4+1),FALSE)*$E4102</f>
        <v>11.689285386425356</v>
      </c>
      <c r="K4102" s="5">
        <f ca="1">VLOOKUP(CONCATENATE($F4102," ",$G4102),AllocFactorMatrix,(K$4+1),FALSE)*$E4102</f>
        <v>34.122408427321801</v>
      </c>
      <c r="L4102" s="5">
        <f ca="1">VLOOKUP(CONCATENATE($F4102," ",$G4102),AllocFactorMatrix,(L$4+1),FALSE)*$E4102</f>
        <v>1.1245246740006734</v>
      </c>
      <c r="M4102" s="5">
        <f ca="1">VLOOKUP(CONCATENATE($F4102," ",$G4102),AllocFactorMatrix,(M$4+1),FALSE)*$E4102</f>
        <v>9.6195823977658093E-2</v>
      </c>
      <c r="N4102" s="5">
        <f t="shared" ca="1" si="2110"/>
        <v>35.343128925300135</v>
      </c>
      <c r="O4102" s="5">
        <f ca="1">VLOOKUP(CONCATENATE($F4102," ",$G4102),AllocFactorMatrix,(O$4+1),FALSE)*$E4102</f>
        <v>25.03275121952187</v>
      </c>
      <c r="P4102" s="5">
        <f ca="1">VLOOKUP(CONCATENATE($F4102," ",$G4102),AllocFactorMatrix,(P$4+1),FALSE)*$E4102</f>
        <v>4.1843633335721178</v>
      </c>
      <c r="Q4102" s="5">
        <f ca="1">VLOOKUP(CONCATENATE($F4102," ",$G4102),AllocFactorMatrix,(Q$4+1),FALSE)*$E4102</f>
        <v>1.4703781245507093</v>
      </c>
      <c r="R4102" s="5">
        <f ca="1">VLOOKUP(CONCATENATE($F4102," ",$G4102),AllocFactorMatrix,(R$4+1),FALSE)*$E4102</f>
        <v>7.6315901416114343E-2</v>
      </c>
      <c r="S4102" s="5">
        <f t="shared" ca="1" si="2112"/>
        <v>30.763808579060814</v>
      </c>
      <c r="T4102" s="5">
        <f ca="1">VLOOKUP(CONCATENATE($F4102," ",$G4102),AllocFactorMatrix,(T$4+1),FALSE)*$E4102</f>
        <v>0.85306429419205732</v>
      </c>
      <c r="U4102" s="5">
        <f ca="1">VLOOKUP(CONCATENATE($F4102," ",$G4102),AllocFactorMatrix,(U$4+1),FALSE)*$E4102</f>
        <v>12.736489983136245</v>
      </c>
      <c r="V4102" s="5">
        <f ca="1">VLOOKUP(CONCATENATE($F4102," ",$G4102),AllocFactorMatrix,(V$4+1),FALSE)*$E4102</f>
        <v>48.781459336635109</v>
      </c>
      <c r="W4102" s="5">
        <f ca="1">VLOOKUP(CONCATENATE($F4102," ",$G4102),AllocFactorMatrix,(W$4+1),FALSE)*$E4102</f>
        <v>8.0517803550825917</v>
      </c>
      <c r="X4102" s="5">
        <f t="shared" ca="1" si="2113"/>
        <v>70.422793969046012</v>
      </c>
      <c r="Y4102" s="5">
        <f ca="1">VLOOKUP(CONCATENATE($F4102," ",$G4102),AllocFactorMatrix,(Y$4+1),FALSE)*$E4102</f>
        <v>7.8019028002797937</v>
      </c>
      <c r="Z4102" s="5">
        <f ca="1">VLOOKUP(CONCATENATE($F4102," ",$G4102),AllocFactorMatrix,(Z$4+1),FALSE)*$E4102</f>
        <v>0.1140371414900285</v>
      </c>
      <c r="AA4102" s="5">
        <f t="shared" ca="1" si="2111"/>
        <v>7.915939941769822</v>
      </c>
      <c r="AB4102" s="5">
        <f ca="1">VLOOKUP(CONCATENATE($F4102," ",$G4102),AllocFactorMatrix,(AB$4+1),FALSE)*$E4102</f>
        <v>0.10026123279287134</v>
      </c>
      <c r="AC4102" s="5">
        <f ca="1">VLOOKUP(CONCATENATE($F4102," ",$G4102),AllocFactorMatrix,(AC$4+1),FALSE)*$E4102</f>
        <v>5.867072271549004</v>
      </c>
      <c r="AD4102" s="5">
        <f ca="1">VLOOKUP(CONCATENATE($F4102," ",$G4102),AllocFactorMatrix,(AD$4+1),FALSE)*$E4102</f>
        <v>0.74284517260238569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37405.550763480729</v>
      </c>
      <c r="I4103" s="5">
        <f ca="1">VLOOKUP(CONCATENATE($F4103," ",$G4103),AllocFactorMatrix,(I$4+1),FALSE)*$E4110</f>
        <v>18425.338054762728</v>
      </c>
      <c r="J4103" s="5">
        <f ca="1">VLOOKUP(CONCATENATE($F4103," ",$G4103),AllocFactorMatrix,(J$4+1),FALSE)*$E4110</f>
        <v>910.83029790669218</v>
      </c>
      <c r="K4103" s="5">
        <f ca="1">VLOOKUP(CONCATENATE($F4103," ",$G4103),AllocFactorMatrix,(K$4+1),FALSE)*$E4110</f>
        <v>3336.3191808325905</v>
      </c>
      <c r="L4103" s="5">
        <f ca="1">VLOOKUP(CONCATENATE($F4103," ",$G4103),AllocFactorMatrix,(L$4+1),FALSE)*$E4110</f>
        <v>105.01548255253456</v>
      </c>
      <c r="M4103" s="5">
        <f ca="1">VLOOKUP(CONCATENATE($F4103," ",$G4103),AllocFactorMatrix,(M$4+1),FALSE)*$E4110</f>
        <v>9.8480159218335643</v>
      </c>
      <c r="N4103" s="5">
        <f t="shared" ref="N4103:N4110" ca="1" si="2115">SUBTOTAL(9,K4103:M4103)</f>
        <v>3451.1826793069586</v>
      </c>
      <c r="O4103" s="5">
        <f ca="1">VLOOKUP(CONCATENATE($F4103," ",$G4103),AllocFactorMatrix,(O$4+1),FALSE)*$E4110</f>
        <v>2536.1215777901275</v>
      </c>
      <c r="P4103" s="5">
        <f ca="1">VLOOKUP(CONCATENATE($F4103," ",$G4103),AllocFactorMatrix,(P$4+1),FALSE)*$E4110</f>
        <v>472.55333717687364</v>
      </c>
      <c r="Q4103" s="5">
        <f ca="1">VLOOKUP(CONCATENATE($F4103," ",$G4103),AllocFactorMatrix,(Q$4+1),FALSE)*$E4110</f>
        <v>213.53805412686407</v>
      </c>
      <c r="R4103" s="5">
        <f ca="1">VLOOKUP(CONCATENATE($F4103," ",$G4103),AllocFactorMatrix,(R$4+1),FALSE)*$E4110</f>
        <v>9.6025675993316604</v>
      </c>
      <c r="S4103" s="5">
        <f t="shared" ca="1" si="2112"/>
        <v>3231.8155366931969</v>
      </c>
      <c r="T4103" s="5">
        <f ca="1">VLOOKUP(CONCATENATE($F4103," ",$G4103),AllocFactorMatrix,(T$4+1),FALSE)*$E4110</f>
        <v>88.593222578727989</v>
      </c>
      <c r="U4103" s="5">
        <f ca="1">VLOOKUP(CONCATENATE($F4103," ",$G4103),AllocFactorMatrix,(U$4+1),FALSE)*$E4110</f>
        <v>1449.8129928243482</v>
      </c>
      <c r="V4103" s="5">
        <f ca="1">VLOOKUP(CONCATENATE($F4103," ",$G4103),AllocFactorMatrix,(V$4+1),FALSE)*$E4110</f>
        <v>7662.3024045660659</v>
      </c>
      <c r="W4103" s="5">
        <f ca="1">VLOOKUP(CONCATENATE($F4103," ",$G4103),AllocFactorMatrix,(W$4+1),FALSE)*$E4110</f>
        <v>1383.6848172422822</v>
      </c>
      <c r="X4103" s="5">
        <f ca="1">SUBTOTAL(9,T4103:W4103)</f>
        <v>10584.393437211424</v>
      </c>
      <c r="Y4103" s="5">
        <f ca="1">VLOOKUP(CONCATENATE($F4103," ",$G4103),AllocFactorMatrix,(Y$4+1),FALSE)*$E4110</f>
        <v>778.83891222031048</v>
      </c>
      <c r="Z4103" s="5">
        <f ca="1">VLOOKUP(CONCATENATE($F4103," ",$G4103),AllocFactorMatrix,(Z$4+1),FALSE)*$E4110</f>
        <v>13.045254071914945</v>
      </c>
      <c r="AA4103" s="5">
        <f t="shared" ca="1" si="2111"/>
        <v>791.88416629222547</v>
      </c>
      <c r="AB4103" s="5">
        <f ca="1">VLOOKUP(CONCATENATE($F4103," ",$G4103),AllocFactorMatrix,(AB$4+1),FALSE)*$E4110</f>
        <v>10.106591307506088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19825.765471309471</v>
      </c>
      <c r="I4104" s="5">
        <f ca="1">VLOOKUP(CONCATENATE($F4104," ",$G4104),AllocFactorMatrix,(I$4+1),FALSE)*$E4110</f>
        <v>9765.8348439547735</v>
      </c>
      <c r="J4104" s="5">
        <f ca="1">VLOOKUP(CONCATENATE($F4104," ",$G4104),AllocFactorMatrix,(J$4+1),FALSE)*$E4110</f>
        <v>482.76011185193039</v>
      </c>
      <c r="K4104" s="5">
        <f ca="1">VLOOKUP(CONCATENATE($F4104," ",$G4104),AllocFactorMatrix,(K$4+1),FALSE)*$E4110</f>
        <v>1768.3226223525116</v>
      </c>
      <c r="L4104" s="5">
        <f ca="1">VLOOKUP(CONCATENATE($F4104," ",$G4104),AllocFactorMatrix,(L$4+1),FALSE)*$E4110</f>
        <v>55.660517903017301</v>
      </c>
      <c r="M4104" s="5">
        <f ca="1">VLOOKUP(CONCATENATE($F4104," ",$G4104),AllocFactorMatrix,(M$4+1),FALSE)*$E4110</f>
        <v>5.2196652646166122</v>
      </c>
      <c r="N4104" s="5">
        <f t="shared" ca="1" si="2115"/>
        <v>1829.2028055201456</v>
      </c>
      <c r="O4104" s="5">
        <f ca="1">VLOOKUP(CONCATENATE($F4104," ",$G4104),AllocFactorMatrix,(O$4+1),FALSE)*$E4110</f>
        <v>1344.2002746042601</v>
      </c>
      <c r="P4104" s="5">
        <f ca="1">VLOOKUP(CONCATENATE($F4104," ",$G4104),AllocFactorMatrix,(P$4+1),FALSE)*$E4110</f>
        <v>250.4636730198896</v>
      </c>
      <c r="Q4104" s="5">
        <f ca="1">VLOOKUP(CONCATENATE($F4104," ",$G4104),AllocFactorMatrix,(Q$4+1),FALSE)*$E4110</f>
        <v>113.17987020397628</v>
      </c>
      <c r="R4104" s="5">
        <f ca="1">VLOOKUP(CONCATENATE($F4104," ",$G4104),AllocFactorMatrix,(R$4+1),FALSE)*$E4110</f>
        <v>5.0895722495981035</v>
      </c>
      <c r="S4104" s="5">
        <f t="shared" ca="1" si="2112"/>
        <v>1712.9333900777242</v>
      </c>
      <c r="T4104" s="5">
        <f ca="1">VLOOKUP(CONCATENATE($F4104," ",$G4104),AllocFactorMatrix,(T$4+1),FALSE)*$E4110</f>
        <v>46.956358544202779</v>
      </c>
      <c r="U4104" s="5">
        <f ca="1">VLOOKUP(CONCATENATE($F4104," ",$G4104),AllocFactorMatrix,(U$4+1),FALSE)*$E4110</f>
        <v>768.43280706497183</v>
      </c>
      <c r="V4104" s="5">
        <f ca="1">VLOOKUP(CONCATENATE($F4104," ",$G4104),AllocFactorMatrix,(V$4+1),FALSE)*$E4110</f>
        <v>4061.1889771046767</v>
      </c>
      <c r="W4104" s="5">
        <f ca="1">VLOOKUP(CONCATENATE($F4104," ",$G4104),AllocFactorMatrix,(W$4+1),FALSE)*$E4110</f>
        <v>733.38341804713684</v>
      </c>
      <c r="X4104" s="5">
        <f t="shared" ref="X4104:X4110" ca="1" si="2116">SUBTOTAL(9,T4104:W4104)</f>
        <v>5609.9615607609885</v>
      </c>
      <c r="Y4104" s="5">
        <f ca="1">VLOOKUP(CONCATENATE($F4104," ",$G4104),AllocFactorMatrix,(Y$4+1),FALSE)*$E4110</f>
        <v>412.80177135327398</v>
      </c>
      <c r="Z4104" s="5">
        <f ca="1">VLOOKUP(CONCATENATE($F4104," ",$G4104),AllocFactorMatrix,(Z$4+1),FALSE)*$E4110</f>
        <v>6.9142718784917525</v>
      </c>
      <c r="AA4104" s="5">
        <f t="shared" ca="1" si="2111"/>
        <v>419.71604323176575</v>
      </c>
      <c r="AB4104" s="5">
        <f ca="1">VLOOKUP(CONCATENATE($F4104," ",$G4104),AllocFactorMatrix,(AB$4+1),FALSE)*$E4110</f>
        <v>5.356715912137135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4355.1254768720155</v>
      </c>
      <c r="I4105" s="5">
        <f ca="1">VLOOKUP(CONCATENATE($F4105," ",$G4105),AllocFactorMatrix,(I$4+1),FALSE)*$E4110</f>
        <v>2120.3687583575038</v>
      </c>
      <c r="J4105" s="5">
        <f ca="1">VLOOKUP(CONCATENATE($F4105," ",$G4105),AllocFactorMatrix,(J$4+1),FALSE)*$E4110</f>
        <v>102.33177004998383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11.499316407103487</v>
      </c>
      <c r="M4105" s="5">
        <f ca="1">VLOOKUP(CONCATENATE($F4105," ",$G4105),AllocFactorMatrix,(M$4+1),FALSE)*$E4110</f>
        <v>1.4321790424114165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281.26182942135966</v>
      </c>
      <c r="P4105" s="5">
        <f ca="1">VLOOKUP(CONCATENATE($F4105," ",$G4105),AllocFactorMatrix,(P$4+1),FALSE)*$E4110</f>
        <v>52.286246038037739</v>
      </c>
      <c r="Q4105" s="5">
        <f ca="1">VLOOKUP(CONCATENATE($F4105," ",$G4105),AllocFactorMatrix,(Q$4+1),FALSE)*$E4110</f>
        <v>31.110939403423174</v>
      </c>
      <c r="R4105" s="5">
        <f ca="1">VLOOKUP(CONCATENATE($F4105," ",$G4105),AllocFactorMatrix,(R$4+1),FALSE)*$E4110</f>
        <v>0</v>
      </c>
      <c r="S4105" s="5">
        <f t="shared" ca="1" si="2112"/>
        <v>364.65901486282058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160.77832627355554</v>
      </c>
      <c r="V4105" s="5">
        <f ca="1">VLOOKUP(CONCATENATE($F4105," ",$G4105),AllocFactorMatrix,(V$4+1),FALSE)*$E4110</f>
        <v>1120.0916495642882</v>
      </c>
      <c r="W4105" s="5">
        <f ca="1">VLOOKUP(CONCATENATE($F4105," ",$G4105),AllocFactorMatrix,(W$4+1),FALSE)*$E4110</f>
        <v>0</v>
      </c>
      <c r="X4105" s="5">
        <f t="shared" ca="1" si="2116"/>
        <v>1290.6911559797613</v>
      </c>
      <c r="Y4105" s="5">
        <f ca="1">VLOOKUP(CONCATENATE($F4105," ",$G4105),AllocFactorMatrix,(Y$4+1),FALSE)*$E4110</f>
        <v>84.651570372680069</v>
      </c>
      <c r="Z4105" s="5">
        <f ca="1">VLOOKUP(CONCATENATE($F4105," ",$G4105),AllocFactorMatrix,(Z$4+1),FALSE)*$E4110</f>
        <v>1.4111439779301893</v>
      </c>
      <c r="AA4105" s="5">
        <f t="shared" ca="1" si="2111"/>
        <v>86.062714350610264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3.8436235083707526</v>
      </c>
      <c r="AD4105" s="5">
        <f ca="1">VLOOKUP(CONCATENATE($F4105," ",$G4105),AllocFactorMatrix,(AD$4+1),FALSE)*$E4110</f>
        <v>0.82856199578237755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19982.697829800989</v>
      </c>
      <c r="I4106" s="5">
        <f ca="1">VLOOKUP(CONCATENATE($F4106," ",$G4106),AllocFactorMatrix,(I$4+1),FALSE)*$E4110</f>
        <v>13355.289232256751</v>
      </c>
      <c r="J4106" s="5">
        <f ca="1">VLOOKUP(CONCATENATE($F4106," ",$G4106),AllocFactorMatrix,(J$4+1),FALSE)*$E4110</f>
        <v>629.53346993271703</v>
      </c>
      <c r="K4106" s="5">
        <f ca="1">VLOOKUP(CONCATENATE($F4106," ",$G4106),AllocFactorMatrix,(K$4+1),FALSE)*$E4110</f>
        <v>2285.8746659108519</v>
      </c>
      <c r="L4106" s="5">
        <f ca="1">VLOOKUP(CONCATENATE($F4106," ",$G4106),AllocFactorMatrix,(L$4+1),FALSE)*$E4110</f>
        <v>70.645421573573302</v>
      </c>
      <c r="M4106" s="5">
        <f ca="1">VLOOKUP(CONCATENATE($F4106," ",$G4106),AllocFactorMatrix,(M$4+1),FALSE)*$E4110</f>
        <v>0</v>
      </c>
      <c r="N4106" s="5">
        <f t="shared" ca="1" si="2115"/>
        <v>2356.5200874844254</v>
      </c>
      <c r="O4106" s="5">
        <f ca="1">VLOOKUP(CONCATENATE($F4106," ",$G4106),AllocFactorMatrix,(O$4+1),FALSE)*$E4110</f>
        <v>1714.0064627037789</v>
      </c>
      <c r="P4106" s="5">
        <f ca="1">VLOOKUP(CONCATENATE($F4106," ",$G4106),AllocFactorMatrix,(P$4+1),FALSE)*$E4110</f>
        <v>319.2338190209594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2033.2402817247382</v>
      </c>
      <c r="T4106" s="5">
        <f ca="1">VLOOKUP(CONCATENATE($F4106," ",$G4106),AllocFactorMatrix,(T$4+1),FALSE)*$E4110</f>
        <v>61.10327413349949</v>
      </c>
      <c r="U4106" s="5">
        <f ca="1">VLOOKUP(CONCATENATE($F4106," ",$G4106),AllocFactorMatrix,(U$4+1),FALSE)*$E4110</f>
        <v>985.45754446766307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8.6231098576102276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6.9861638540766169</v>
      </c>
      <c r="AC4106" s="5">
        <f ca="1">VLOOKUP(CONCATENATE($F4106," ",$G4106),AllocFactorMatrix,(AC$4+1),FALSE)*$E4110</f>
        <v>23.933626779300706</v>
      </c>
      <c r="AD4106" s="5">
        <f ca="1">VLOOKUP(CONCATENATE($F4106," ",$G4106),AllocFactorMatrix,(AD$4+1),FALSE)*$E4110</f>
        <v>5.1593225838536307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10282.802306588825</v>
      </c>
      <c r="I4107" s="5">
        <f ca="1">VLOOKUP(CONCATENATE($F4107," ",$G4107),AllocFactorMatrix,(I$4+1),FALSE)*$E4110</f>
        <v>7688.4662111913403</v>
      </c>
      <c r="J4107" s="5">
        <f ca="1">VLOOKUP(CONCATENATE($F4107," ",$G4107),AllocFactorMatrix,(J$4+1),FALSE)*$E4110</f>
        <v>370.663406427756</v>
      </c>
      <c r="K4107" s="5">
        <f ca="1">VLOOKUP(CONCATENATE($F4107," ",$G4107),AllocFactorMatrix,(K$4+1),FALSE)*$E4110</f>
        <v>1118.4459665072106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1118.4459665072106</v>
      </c>
      <c r="O4107" s="5">
        <f ca="1">VLOOKUP(CONCATENATE($F4107," ",$G4107),AllocFactorMatrix,(O$4+1),FALSE)*$E4110</f>
        <v>712.67812311632758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712.67812311632758</v>
      </c>
      <c r="T4107" s="5">
        <f ca="1">VLOOKUP(CONCATENATE($F4107," ",$G4107),AllocFactorMatrix,(T$4+1),FALSE)*$E4110</f>
        <v>19.269321345569733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19.269321345569733</v>
      </c>
      <c r="Y4107" s="5">
        <f ca="1">VLOOKUP(CONCATENATE($F4107," ",$G4107),AllocFactorMatrix,(Y$4+1),FALSE)*$E4110</f>
        <v>262.86711583685928</v>
      </c>
      <c r="Z4107" s="5">
        <f ca="1">VLOOKUP(CONCATENATE($F4107," ",$G4107),AllocFactorMatrix,(Z$4+1),FALSE)*$E4110</f>
        <v>0</v>
      </c>
      <c r="AA4107" s="5">
        <f t="shared" ca="1" si="2111"/>
        <v>262.86711583685928</v>
      </c>
      <c r="AB4107" s="5">
        <f ca="1">VLOOKUP(CONCATENATE($F4107," ",$G4107),AllocFactorMatrix,(AB$4+1),FALSE)*$E4110</f>
        <v>2.7277805171586911</v>
      </c>
      <c r="AC4107" s="5">
        <f ca="1">VLOOKUP(CONCATENATE($F4107," ",$G4107),AllocFactorMatrix,(AC$4+1),FALSE)*$E4110</f>
        <v>92.618640021065133</v>
      </c>
      <c r="AD4107" s="5">
        <f ca="1">VLOOKUP(CONCATENATE($F4107," ",$G4107),AllocFactorMatrix,(AD$4+1),FALSE)*$E4110</f>
        <v>15.065741625538003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316.0612704212088</v>
      </c>
      <c r="I4108" s="5">
        <f ca="1">VLOOKUP(CONCATENATE($F4108," ",$G4108),AllocFactorMatrix,(I$4+1),FALSE)*$E4110</f>
        <v>118.59475036435585</v>
      </c>
      <c r="J4108" s="5">
        <f ca="1">VLOOKUP(CONCATENATE($F4108," ",$G4108),AllocFactorMatrix,(J$4+1),FALSE)*$E4110</f>
        <v>7.6857061585431961</v>
      </c>
      <c r="K4108" s="5">
        <f ca="1">VLOOKUP(CONCATENATE($F4108," ",$G4108),AllocFactorMatrix,(K$4+1),FALSE)*$E4110</f>
        <v>25.78637732113506</v>
      </c>
      <c r="L4108" s="5">
        <f ca="1">VLOOKUP(CONCATENATE($F4108," ",$G4108),AllocFactorMatrix,(L$4+1),FALSE)*$E4110</f>
        <v>0.81954961236094326</v>
      </c>
      <c r="M4108" s="5">
        <f ca="1">VLOOKUP(CONCATENATE($F4108," ",$G4108),AllocFactorMatrix,(M$4+1),FALSE)*$E4110</f>
        <v>7.5552893552631423E-2</v>
      </c>
      <c r="N4108" s="5">
        <f t="shared" ca="1" si="2115"/>
        <v>26.681479827048637</v>
      </c>
      <c r="O4108" s="5">
        <f ca="1">VLOOKUP(CONCATENATE($F4108," ",$G4108),AllocFactorMatrix,(O$4+1),FALSE)*$E4110</f>
        <v>23.509800007675555</v>
      </c>
      <c r="P4108" s="5">
        <f ca="1">VLOOKUP(CONCATENATE($F4108," ",$G4108),AllocFactorMatrix,(P$4+1),FALSE)*$E4110</f>
        <v>4.3582645537077767</v>
      </c>
      <c r="Q4108" s="5">
        <f ca="1">VLOOKUP(CONCATENATE($F4108," ",$G4108),AllocFactorMatrix,(Q$4+1),FALSE)*$E4110</f>
        <v>1.9802838593839793</v>
      </c>
      <c r="R4108" s="5">
        <f ca="1">VLOOKUP(CONCATENATE($F4108," ",$G4108),AllocFactorMatrix,(R$4+1),FALSE)*$E4110</f>
        <v>9.1754745997720835E-2</v>
      </c>
      <c r="S4108" s="5">
        <f t="shared" ca="1" si="2112"/>
        <v>29.940103166765034</v>
      </c>
      <c r="T4108" s="5">
        <f ca="1">VLOOKUP(CONCATENATE($F4108," ",$G4108),AllocFactorMatrix,(T$4+1),FALSE)*$E4110</f>
        <v>0.90094008727598218</v>
      </c>
      <c r="U4108" s="5">
        <f ca="1">VLOOKUP(CONCATENATE($F4108," ",$G4108),AllocFactorMatrix,(U$4+1),FALSE)*$E4110</f>
        <v>15.819158252589041</v>
      </c>
      <c r="V4108" s="5">
        <f ca="1">VLOOKUP(CONCATENATE($F4108," ",$G4108),AllocFactorMatrix,(V$4+1),FALSE)*$E4110</f>
        <v>89.814612778038693</v>
      </c>
      <c r="W4108" s="5">
        <f ca="1">VLOOKUP(CONCATENATE($F4108," ",$G4108),AllocFactorMatrix,(W$4+1),FALSE)*$E4110</f>
        <v>17.039934124713593</v>
      </c>
      <c r="X4108" s="5">
        <f t="shared" ca="1" si="2116"/>
        <v>123.57464524261731</v>
      </c>
      <c r="Y4108" s="5">
        <f ca="1">VLOOKUP(CONCATENATE($F4108," ",$G4108),AllocFactorMatrix,(Y$4+1),FALSE)*$E4110</f>
        <v>6.3695134890207399</v>
      </c>
      <c r="Z4108" s="5">
        <f ca="1">VLOOKUP(CONCATENATE($F4108," ",$G4108),AllocFactorMatrix,(Z$4+1),FALSE)*$E4110</f>
        <v>0.10368552561279896</v>
      </c>
      <c r="AA4108" s="5">
        <f t="shared" ca="1" si="2111"/>
        <v>6.473199014633539</v>
      </c>
      <c r="AB4108" s="5">
        <f ca="1">VLOOKUP(CONCATENATE($F4108," ",$G4108),AllocFactorMatrix,(AB$4+1),FALSE)*$E4110</f>
        <v>0.11565286331744615</v>
      </c>
      <c r="AC4108" s="5">
        <f ca="1">VLOOKUP(CONCATENATE($F4108," ",$G4108),AllocFactorMatrix,(AC$4+1),FALSE)*$E4110</f>
        <v>2.5008383006580441</v>
      </c>
      <c r="AD4108" s="5">
        <f ca="1">VLOOKUP(CONCATENATE($F4108," ",$G4108),AllocFactorMatrix,(AD$4+1),FALSE)*$E4110</f>
        <v>0.49489548326985561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4949.9968815267639</v>
      </c>
      <c r="I4109" s="5">
        <f ca="1">VLOOKUP(CONCATENATE($F4109," ",$G4109),AllocFactorMatrix,(I$4+1),FALSE)*$E4110</f>
        <v>2314.809882248253</v>
      </c>
      <c r="J4109" s="5">
        <f ca="1">VLOOKUP(CONCATENATE($F4109," ",$G4109),AllocFactorMatrix,(J$4+1),FALSE)*$E4110</f>
        <v>606.44186276513767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55.569540142088229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236.74105786957733</v>
      </c>
      <c r="O4109" s="5">
        <f ca="1">VLOOKUP(CONCATENATE($F4109," ",$G4109),AllocFactorMatrix,(O$4+1),FALSE)*$E4110</f>
        <v>48.854077390784838</v>
      </c>
      <c r="P4109" s="5">
        <f ca="1">VLOOKUP(CONCATENATE($F4109," ",$G4109),AllocFactorMatrix,(P$4+1),FALSE)*$E4110</f>
        <v>14.46629917644141</v>
      </c>
      <c r="Q4109" s="5">
        <f ca="1">VLOOKUP(CONCATENATE($F4109," ",$G4109),AllocFactorMatrix,(Q$4+1),FALSE)*$E4110</f>
        <v>31.424229666943699</v>
      </c>
      <c r="R4109" s="5">
        <f ca="1">VLOOKUP(CONCATENATE($F4109," ",$G4109),AllocFactorMatrix,(R$4+1),FALSE)*$E4110</f>
        <v>5.5219895522785221</v>
      </c>
      <c r="S4109" s="5">
        <f t="shared" ca="1" si="2112"/>
        <v>100.26659578644848</v>
      </c>
      <c r="T4109" s="5">
        <f ca="1">VLOOKUP(CONCATENATE($F4109," ",$G4109),AllocFactorMatrix,(T$4+1),FALSE)*$E4110</f>
        <v>0.33624597248918131</v>
      </c>
      <c r="U4109" s="5">
        <f ca="1">VLOOKUP(CONCATENATE($F4109," ",$G4109),AllocFactorMatrix,(U$4+1),FALSE)*$E4110</f>
        <v>8.5825524380394143</v>
      </c>
      <c r="V4109" s="5">
        <f ca="1">VLOOKUP(CONCATENATE($F4109," ",$G4109),AllocFactorMatrix,(V$4+1),FALSE)*$E4110</f>
        <v>46.212678878241739</v>
      </c>
      <c r="W4109" s="5">
        <f ca="1">VLOOKUP(CONCATENATE($F4109," ",$G4109),AllocFactorMatrix,(W$4+1),FALSE)*$E4110</f>
        <v>8.2830758595963268</v>
      </c>
      <c r="X4109" s="5">
        <f t="shared" ca="1" si="2116"/>
        <v>63.414553148366664</v>
      </c>
      <c r="Y4109" s="5">
        <f ca="1">VLOOKUP(CONCATENATE($F4109," ",$G4109),AllocFactorMatrix,(Y$4+1),FALSE)*$E4110</f>
        <v>13.524047008550859</v>
      </c>
      <c r="Z4109" s="5">
        <f ca="1">VLOOKUP(CONCATENATE($F4109," ",$G4109),AllocFactorMatrix,(Z$4+1),FALSE)*$E4110</f>
        <v>0.24516237947731484</v>
      </c>
      <c r="AA4109" s="5">
        <f t="shared" ca="1" si="2111"/>
        <v>13.769209388028173</v>
      </c>
      <c r="AB4109" s="5">
        <f ca="1">VLOOKUP(CONCATENATE($F4109," ",$G4109),AllocFactorMatrix,(AB$4+1),FALSE)*$E4110</f>
        <v>0.25386831442256852</v>
      </c>
      <c r="AC4109" s="5">
        <f ca="1">VLOOKUP(CONCATENATE($F4109," ",$G4109),AllocFactorMatrix,(AC$4+1),FALSE)*$E4110</f>
        <v>1438.1945723996359</v>
      </c>
      <c r="AD4109" s="5">
        <f ca="1">VLOOKUP(CONCATENATE($F4109," ",$G4109),AllocFactorMatrix,(AD$4+1),FALSE)*$E4110</f>
        <v>176.10527960689444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97118</v>
      </c>
      <c r="I4110" s="5">
        <f ca="1">VLOOKUP(CONCATENATE($F4110," ",$G4110),AllocFactorMatrix,(I$4+1),FALSE)*$E4110</f>
        <v>53788.701733135713</v>
      </c>
      <c r="J4110" s="5">
        <f ca="1">VLOOKUP(CONCATENATE($F4110," ",$G4110),AllocFactorMatrix,(J$4+1),FALSE)*$E4110</f>
        <v>3110.2466250927605</v>
      </c>
      <c r="K4110" s="5">
        <f ca="1">VLOOKUP(CONCATENATE($F4110," ",$G4110),AllocFactorMatrix,(K$4+1),FALSE)*$E4110</f>
        <v>9079.1782510812027</v>
      </c>
      <c r="L4110" s="5">
        <f ca="1">VLOOKUP(CONCATENATE($F4110," ",$G4110),AllocFactorMatrix,(L$4+1),FALSE)*$E4110</f>
        <v>299.2098281906778</v>
      </c>
      <c r="M4110" s="5">
        <f ca="1">VLOOKUP(CONCATENATE($F4110," ",$G4110),AllocFactorMatrix,(M$4+1),FALSE)*$E4110</f>
        <v>25.595468583732053</v>
      </c>
      <c r="N4110" s="5">
        <f t="shared" ca="1" si="2115"/>
        <v>9403.9835478556124</v>
      </c>
      <c r="O4110" s="5">
        <f ca="1">VLOOKUP(CONCATENATE($F4110," ",$G4110),AllocFactorMatrix,(O$4+1),FALSE)*$E4110</f>
        <v>6660.6321450343148</v>
      </c>
      <c r="P4110" s="5">
        <f ca="1">VLOOKUP(CONCATENATE($F4110," ",$G4110),AllocFactorMatrix,(P$4+1),FALSE)*$E4110</f>
        <v>1113.3616389859094</v>
      </c>
      <c r="Q4110" s="5">
        <f ca="1">VLOOKUP(CONCATENATE($F4110," ",$G4110),AllocFactorMatrix,(Q$4+1),FALSE)*$E4110</f>
        <v>391.23337726059117</v>
      </c>
      <c r="R4110" s="5">
        <f ca="1">VLOOKUP(CONCATENATE($F4110," ",$G4110),AllocFactorMatrix,(R$4+1),FALSE)*$E4110</f>
        <v>20.305884147206008</v>
      </c>
      <c r="S4110" s="5">
        <f t="shared" ca="1" si="2112"/>
        <v>8185.5330454280202</v>
      </c>
      <c r="T4110" s="5">
        <f ca="1">VLOOKUP(CONCATENATE($F4110," ",$G4110),AllocFactorMatrix,(T$4+1),FALSE)*$E4110</f>
        <v>226.98054280368282</v>
      </c>
      <c r="U4110" s="5">
        <f ca="1">VLOOKUP(CONCATENATE($F4110," ",$G4110),AllocFactorMatrix,(U$4+1),FALSE)*$E4110</f>
        <v>3388.8833813211668</v>
      </c>
      <c r="V4110" s="5">
        <f ca="1">VLOOKUP(CONCATENATE($F4110," ",$G4110),AllocFactorMatrix,(V$4+1),FALSE)*$E4110</f>
        <v>12979.610322891311</v>
      </c>
      <c r="W4110" s="5">
        <f ca="1">VLOOKUP(CONCATENATE($F4110," ",$G4110),AllocFactorMatrix,(W$4+1),FALSE)*$E4110</f>
        <v>2142.3912452737291</v>
      </c>
      <c r="X4110" s="5">
        <f t="shared" ca="1" si="2116"/>
        <v>18737.86549228989</v>
      </c>
      <c r="Y4110" s="5">
        <f ca="1">VLOOKUP(CONCATENATE($F4110," ",$G4110),AllocFactorMatrix,(Y$4+1),FALSE)*$E4110</f>
        <v>2075.9046470070493</v>
      </c>
      <c r="Z4110" s="5">
        <f ca="1">VLOOKUP(CONCATENATE($F4110," ",$G4110),AllocFactorMatrix,(Z$4+1),FALSE)*$E4110</f>
        <v>30.342627691037226</v>
      </c>
      <c r="AA4110" s="5">
        <f t="shared" ca="1" si="2111"/>
        <v>2106.2472746980866</v>
      </c>
      <c r="AB4110" s="5">
        <f ca="1">VLOOKUP(CONCATENATE($F4110," ",$G4110),AllocFactorMatrix,(AB$4+1),FALSE)*$E4110</f>
        <v>26.677179195556381</v>
      </c>
      <c r="AC4110" s="5">
        <f ca="1">VLOOKUP(CONCATENATE($F4110," ",$G4110),AllocFactorMatrix,(AC$4+1),FALSE)*$E4110</f>
        <v>1561.0913010090308</v>
      </c>
      <c r="AD4110" s="5">
        <f ca="1">VLOOKUP(CONCATENATE($F4110," ",$G4110),AllocFactorMatrix,(AD$4+1),FALSE)*$E4110</f>
        <v>197.65380129533833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41725.842191578151</v>
      </c>
      <c r="I4111" s="5">
        <f ca="1">VLOOKUP(CONCATENATE($F4111," ",$G4111),AllocFactorMatrix,(I$4+1),FALSE)*$E4118</f>
        <v>20553.440126060261</v>
      </c>
      <c r="J4111" s="5">
        <f ca="1">VLOOKUP(CONCATENATE($F4111," ",$G4111),AllocFactorMatrix,(J$4+1),FALSE)*$E4118</f>
        <v>1016.0299874762815</v>
      </c>
      <c r="K4111" s="5">
        <f ca="1">VLOOKUP(CONCATENATE($F4111," ",$G4111),AllocFactorMatrix,(K$4+1),FALSE)*$E4118</f>
        <v>3721.6596146491761</v>
      </c>
      <c r="L4111" s="5">
        <f ca="1">VLOOKUP(CONCATENATE($F4111," ",$G4111),AllocFactorMatrix,(L$4+1),FALSE)*$E4118</f>
        <v>117.14463129727581</v>
      </c>
      <c r="M4111" s="5">
        <f ca="1">VLOOKUP(CONCATENATE($F4111," ",$G4111),AllocFactorMatrix,(M$4+1),FALSE)*$E4118</f>
        <v>10.985448679872311</v>
      </c>
      <c r="N4111" s="5">
        <f t="shared" ca="1" si="2110"/>
        <v>3849.789694626324</v>
      </c>
      <c r="O4111" s="5">
        <f ca="1">VLOOKUP(CONCATENATE($F4111," ",$G4111),AllocFactorMatrix,(O$4+1),FALSE)*$E4118</f>
        <v>2829.0402513426293</v>
      </c>
      <c r="P4111" s="5">
        <f ca="1">VLOOKUP(CONCATENATE($F4111," ",$G4111),AllocFactorMatrix,(P$4+1),FALSE)*$E4118</f>
        <v>527.13261993715491</v>
      </c>
      <c r="Q4111" s="5">
        <f ca="1">VLOOKUP(CONCATENATE($F4111," ",$G4111),AllocFactorMatrix,(Q$4+1),FALSE)*$E4118</f>
        <v>238.20141573996395</v>
      </c>
      <c r="R4111" s="5">
        <f ca="1">VLOOKUP(CONCATENATE($F4111," ",$G4111),AllocFactorMatrix,(R$4+1),FALSE)*$E4118</f>
        <v>10.711651402145796</v>
      </c>
      <c r="S4111" s="5">
        <f t="shared" ca="1" si="2112"/>
        <v>3605.0859384218938</v>
      </c>
      <c r="T4111" s="5">
        <f ca="1">VLOOKUP(CONCATENATE($F4111," ",$G4111),AllocFactorMatrix,(T$4+1),FALSE)*$E4118</f>
        <v>98.82562210987146</v>
      </c>
      <c r="U4111" s="5">
        <f ca="1">VLOOKUP(CONCATENATE($F4111," ",$G4111),AllocFactorMatrix,(U$4+1),FALSE)*$E4118</f>
        <v>1617.2644677364212</v>
      </c>
      <c r="V4111" s="5">
        <f ca="1">VLOOKUP(CONCATENATE($F4111," ",$G4111),AllocFactorMatrix,(V$4+1),FALSE)*$E4118</f>
        <v>8547.2881546022854</v>
      </c>
      <c r="W4111" s="5">
        <f ca="1">VLOOKUP(CONCATENATE($F4111," ",$G4111),AllocFactorMatrix,(W$4+1),FALSE)*$E4118</f>
        <v>1543.49857571143</v>
      </c>
      <c r="X4111" s="5">
        <f ca="1">SUBTOTAL(9,T4111:W4111)</f>
        <v>11806.876820160009</v>
      </c>
      <c r="Y4111" s="5">
        <f ca="1">VLOOKUP(CONCATENATE($F4111," ",$G4111),AllocFactorMatrix,(Y$4+1),FALSE)*$E4118</f>
        <v>868.79377206478034</v>
      </c>
      <c r="Z4111" s="5">
        <f ca="1">VLOOKUP(CONCATENATE($F4111," ",$G4111),AllocFactorMatrix,(Z$4+1),FALSE)*$E4118</f>
        <v>14.551963589457213</v>
      </c>
      <c r="AA4111" s="5">
        <f t="shared" ca="1" si="2111"/>
        <v>883.3457356542375</v>
      </c>
      <c r="AB4111" s="5">
        <f ca="1">VLOOKUP(CONCATENATE($F4111," ",$G4111),AllocFactorMatrix,(AB$4+1),FALSE)*$E4118</f>
        <v>11.273889179129226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22115.615049056931</v>
      </c>
      <c r="I4112" s="5">
        <f ca="1">VLOOKUP(CONCATENATE($F4112," ",$G4112),AllocFactorMatrix,(I$4+1),FALSE)*$E4118</f>
        <v>10893.77579665809</v>
      </c>
      <c r="J4112" s="5">
        <f ca="1">VLOOKUP(CONCATENATE($F4112," ",$G4112),AllocFactorMatrix,(J$4+1),FALSE)*$E4118</f>
        <v>538.51826352971523</v>
      </c>
      <c r="K4112" s="5">
        <f ca="1">VLOOKUP(CONCATENATE($F4112," ",$G4112),AllocFactorMatrix,(K$4+1),FALSE)*$E4118</f>
        <v>1972.5615364047792</v>
      </c>
      <c r="L4112" s="5">
        <f ca="1">VLOOKUP(CONCATENATE($F4112," ",$G4112),AllocFactorMatrix,(L$4+1),FALSE)*$E4118</f>
        <v>62.089233788004066</v>
      </c>
      <c r="M4112" s="5">
        <f ca="1">VLOOKUP(CONCATENATE($F4112," ",$G4112),AllocFactorMatrix,(M$4+1),FALSE)*$E4118</f>
        <v>5.8225296694973201</v>
      </c>
      <c r="N4112" s="5">
        <f t="shared" ca="1" si="2110"/>
        <v>2040.4732998622806</v>
      </c>
      <c r="O4112" s="5">
        <f ca="1">VLOOKUP(CONCATENATE($F4112," ",$G4112),AllocFactorMatrix,(O$4+1),FALSE)*$E4118</f>
        <v>1499.4536208452864</v>
      </c>
      <c r="P4112" s="5">
        <f ca="1">VLOOKUP(CONCATENATE($F4112," ",$G4112),AllocFactorMatrix,(P$4+1),FALSE)*$E4118</f>
        <v>279.39189456753371</v>
      </c>
      <c r="Q4112" s="5">
        <f ca="1">VLOOKUP(CONCATENATE($F4112," ",$G4112),AllocFactorMatrix,(Q$4+1),FALSE)*$E4118</f>
        <v>126.25199487785756</v>
      </c>
      <c r="R4112" s="5">
        <f ca="1">VLOOKUP(CONCATENATE($F4112," ",$G4112),AllocFactorMatrix,(R$4+1),FALSE)*$E4118</f>
        <v>5.6774110840442615</v>
      </c>
      <c r="S4112" s="5">
        <f t="shared" ca="1" si="2112"/>
        <v>1910.774921374722</v>
      </c>
      <c r="T4112" s="5">
        <f ca="1">VLOOKUP(CONCATENATE($F4112," ",$G4112),AllocFactorMatrix,(T$4+1),FALSE)*$E4118</f>
        <v>52.379755584816486</v>
      </c>
      <c r="U4112" s="5">
        <f ca="1">VLOOKUP(CONCATENATE($F4112," ",$G4112),AllocFactorMatrix,(U$4+1),FALSE)*$E4118</f>
        <v>857.18577558623247</v>
      </c>
      <c r="V4112" s="5">
        <f ca="1">VLOOKUP(CONCATENATE($F4112," ",$G4112),AllocFactorMatrix,(V$4+1),FALSE)*$E4118</f>
        <v>4530.2509095598671</v>
      </c>
      <c r="W4112" s="5">
        <f ca="1">VLOOKUP(CONCATENATE($F4112," ",$G4112),AllocFactorMatrix,(W$4+1),FALSE)*$E4118</f>
        <v>818.08822869227708</v>
      </c>
      <c r="X4112" s="5">
        <f t="shared" ref="X4112:X4118" ca="1" si="2117">SUBTOTAL(9,T4112:W4112)</f>
        <v>6257.9046694231929</v>
      </c>
      <c r="Y4112" s="5">
        <f ca="1">VLOOKUP(CONCATENATE($F4112," ",$G4112),AllocFactorMatrix,(Y$4+1),FALSE)*$E4118</f>
        <v>460.47982762780265</v>
      </c>
      <c r="Z4112" s="5">
        <f ca="1">VLOOKUP(CONCATENATE($F4112," ",$G4112),AllocFactorMatrix,(Z$4+1),FALSE)*$E4118</f>
        <v>7.712861096361169</v>
      </c>
      <c r="AA4112" s="5">
        <f t="shared" ca="1" si="2111"/>
        <v>468.19268872416382</v>
      </c>
      <c r="AB4112" s="5">
        <f ca="1">VLOOKUP(CONCATENATE($F4112," ",$G4112),AllocFactorMatrix,(AB$4+1),FALSE)*$E4118</f>
        <v>5.9754094847646835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4858.1366846200463</v>
      </c>
      <c r="I4113" s="5">
        <f ca="1">VLOOKUP(CONCATENATE($F4113," ",$G4113),AllocFactorMatrix,(I$4+1),FALSE)*$E4118</f>
        <v>2365.2685335021329</v>
      </c>
      <c r="J4113" s="5">
        <f ca="1">VLOOKUP(CONCATENATE($F4113," ",$G4113),AllocFactorMatrix,(J$4+1),FALSE)*$E4118</f>
        <v>114.15095356540495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12.827472177799752</v>
      </c>
      <c r="M4113" s="5">
        <f ca="1">VLOOKUP(CONCATENATE($F4113," ",$G4113),AllocFactorMatrix,(M$4+1),FALSE)*$E4118</f>
        <v>1.5975938194736383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58.325238004600777</v>
      </c>
      <c r="Q4113" s="5">
        <f ca="1">VLOOKUP(CONCATENATE($F4113," ",$G4113),AllocFactorMatrix,(Q$4+1),FALSE)*$E4118</f>
        <v>34.70421158044698</v>
      </c>
      <c r="R4113" s="5">
        <f ca="1">VLOOKUP(CONCATENATE($F4113," ",$G4113),AllocFactorMatrix,(R$4+1),FALSE)*$E4118</f>
        <v>0</v>
      </c>
      <c r="S4113" s="5">
        <f t="shared" ca="1" si="2112"/>
        <v>406.77664670981346</v>
      </c>
      <c r="T4113" s="5">
        <f ca="1">VLOOKUP(CONCATENATE($F4113," ",$G4113),AllocFactorMatrix,(T$4+1),FALSE)*$E4118</f>
        <v>10.955513403021609</v>
      </c>
      <c r="U4113" s="5">
        <f ca="1">VLOOKUP(CONCATENATE($F4113," ",$G4113),AllocFactorMatrix,(U$4+1),FALSE)*$E4118</f>
        <v>179.34800939934553</v>
      </c>
      <c r="V4113" s="5">
        <f ca="1">VLOOKUP(CONCATENATE($F4113," ",$G4113),AllocFactorMatrix,(V$4+1),FALSE)*$E4118</f>
        <v>1249.4607472924399</v>
      </c>
      <c r="W4113" s="5">
        <f ca="1">VLOOKUP(CONCATENATE($F4113," ",$G4113),AllocFactorMatrix,(W$4+1),FALSE)*$E4118</f>
        <v>0</v>
      </c>
      <c r="X4113" s="5">
        <f t="shared" ca="1" si="2117"/>
        <v>1439.764270094807</v>
      </c>
      <c r="Y4113" s="5">
        <f ca="1">VLOOKUP(CONCATENATE($F4113," ",$G4113),AllocFactorMatrix,(Y$4+1),FALSE)*$E4118</f>
        <v>94.428714309646978</v>
      </c>
      <c r="Z4113" s="5">
        <f ca="1">VLOOKUP(CONCATENATE($F4113," ",$G4113),AllocFactorMatrix,(Z$4+1),FALSE)*$E4118</f>
        <v>1.5741292329853069</v>
      </c>
      <c r="AA4113" s="5">
        <f t="shared" ca="1" si="2111"/>
        <v>96.002843542632291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4.287556918175266</v>
      </c>
      <c r="AD4113" s="5">
        <f ca="1">VLOOKUP(CONCATENATE($F4113," ",$G4113),AllocFactorMatrix,(AD$4+1),FALSE)*$E4118</f>
        <v>0.92425980573203603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22290.672886503951</v>
      </c>
      <c r="I4114" s="5">
        <f ca="1">VLOOKUP(CONCATENATE($F4114," ",$G4114),AllocFactorMatrix,(I$4+1),FALSE)*$E4118</f>
        <v>14897.807399004667</v>
      </c>
      <c r="J4114" s="5">
        <f ca="1">VLOOKUP(CONCATENATE($F4114," ",$G4114),AllocFactorMatrix,(J$4+1),FALSE)*$E4118</f>
        <v>702.24374951256095</v>
      </c>
      <c r="K4114" s="5">
        <f ca="1">VLOOKUP(CONCATENATE($F4114," ",$G4114),AllocFactorMatrix,(K$4+1),FALSE)*$E4118</f>
        <v>2549.8901535395307</v>
      </c>
      <c r="L4114" s="5">
        <f ca="1">VLOOKUP(CONCATENATE($F4114," ",$G4114),AllocFactorMatrix,(L$4+1),FALSE)*$E4118</f>
        <v>78.804873928345557</v>
      </c>
      <c r="M4114" s="5">
        <f ca="1">VLOOKUP(CONCATENATE($F4114," ",$G4114),AllocFactorMatrix,(M$4+1),FALSE)*$E4118</f>
        <v>0</v>
      </c>
      <c r="N4114" s="5">
        <f t="shared" ca="1" si="2110"/>
        <v>2628.6950274678761</v>
      </c>
      <c r="O4114" s="5">
        <f ca="1">VLOOKUP(CONCATENATE($F4114," ",$G4114),AllocFactorMatrix,(O$4+1),FALSE)*$E4118</f>
        <v>1911.971932463744</v>
      </c>
      <c r="P4114" s="5">
        <f ca="1">VLOOKUP(CONCATENATE($F4114," ",$G4114),AllocFactorMatrix,(P$4+1),FALSE)*$E4118</f>
        <v>356.10490108564466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2268.0768335493885</v>
      </c>
      <c r="T4114" s="5">
        <f ca="1">VLOOKUP(CONCATENATE($F4114," ",$G4114),AllocFactorMatrix,(T$4+1),FALSE)*$E4118</f>
        <v>68.160621133596933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576.54740348390158</v>
      </c>
      <c r="Z4114" s="5">
        <f ca="1">VLOOKUP(CONCATENATE($F4114," ",$G4114),AllocFactorMatrix,(Z$4+1),FALSE)*$E4118</f>
        <v>9.6190675922507047</v>
      </c>
      <c r="AA4114" s="5">
        <f t="shared" ca="1" si="2111"/>
        <v>586.16647107615233</v>
      </c>
      <c r="AB4114" s="5">
        <f ca="1">VLOOKUP(CONCATENATE($F4114," ",$G4114),AllocFactorMatrix,(AB$4+1),FALSE)*$E4118</f>
        <v>7.7930564996333356</v>
      </c>
      <c r="AC4114" s="5">
        <f ca="1">VLOOKUP(CONCATENATE($F4114," ",$G4114),AllocFactorMatrix,(AC$4+1),FALSE)*$E4118</f>
        <v>26.697928881726785</v>
      </c>
      <c r="AD4114" s="5">
        <f ca="1">VLOOKUP(CONCATENATE($F4114," ",$G4114),AllocFactorMatrix,(AD$4+1),FALSE)*$E4118</f>
        <v>5.7552174892582535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11470.452314548285</v>
      </c>
      <c r="I4115" s="5">
        <f ca="1">VLOOKUP(CONCATENATE($F4115," ",$G4115),AllocFactorMatrix,(I$4+1),FALSE)*$E4118</f>
        <v>8576.4738461398902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1247.6249900281994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1247.6249900281994</v>
      </c>
      <c r="O4115" s="5">
        <f ca="1">VLOOKUP(CONCATENATE($F4115," ",$G4115),AllocFactorMatrix,(O$4+1),FALSE)*$E4118</f>
        <v>794.9914996994105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794.9914996994105</v>
      </c>
      <c r="T4115" s="5">
        <f ca="1">VLOOKUP(CONCATENATE($F4115," ",$G4115),AllocFactorMatrix,(T$4+1),FALSE)*$E4118</f>
        <v>21.494902365908452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21.494902365908452</v>
      </c>
      <c r="Y4115" s="5">
        <f ca="1">VLOOKUP(CONCATENATE($F4115," ",$G4115),AllocFactorMatrix,(Y$4+1),FALSE)*$E4118</f>
        <v>293.22791855460525</v>
      </c>
      <c r="Z4115" s="5">
        <f ca="1">VLOOKUP(CONCATENATE($F4115," ",$G4115),AllocFactorMatrix,(Z$4+1),FALSE)*$E4118</f>
        <v>0</v>
      </c>
      <c r="AA4115" s="5">
        <f t="shared" ca="1" si="2111"/>
        <v>293.22791855460525</v>
      </c>
      <c r="AB4115" s="5">
        <f ca="1">VLOOKUP(CONCATENATE($F4115," ",$G4115),AllocFactorMatrix,(AB$4+1),FALSE)*$E4118</f>
        <v>3.0428355436313228</v>
      </c>
      <c r="AC4115" s="5">
        <f ca="1">VLOOKUP(CONCATENATE($F4115," ",$G4115),AllocFactorMatrix,(AC$4+1),FALSE)*$E4118</f>
        <v>103.31596991991279</v>
      </c>
      <c r="AD4115" s="5">
        <f ca="1">VLOOKUP(CONCATENATE($F4115," ",$G4115),AllocFactorMatrix,(AD$4+1),FALSE)*$E4118</f>
        <v>16.805814771748384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352.56592733665917</v>
      </c>
      <c r="I4116" s="5">
        <f ca="1">VLOOKUP(CONCATENATE($F4116," ",$G4116),AllocFactorMatrix,(I$4+1),FALSE)*$E4118</f>
        <v>132.29228650427822</v>
      </c>
      <c r="J4116" s="5">
        <f ca="1">VLOOKUP(CONCATENATE($F4116," ",$G4116),AllocFactorMatrix,(J$4+1),FALSE)*$E4118</f>
        <v>8.573395011077011</v>
      </c>
      <c r="K4116" s="5">
        <f ca="1">VLOOKUP(CONCATENATE($F4116," ",$G4116),AllocFactorMatrix,(K$4+1),FALSE)*$E4118</f>
        <v>28.764669650169552</v>
      </c>
      <c r="L4116" s="5">
        <f ca="1">VLOOKUP(CONCATENATE($F4116," ",$G4116),AllocFactorMatrix,(L$4+1),FALSE)*$E4118</f>
        <v>0.91420650399640424</v>
      </c>
      <c r="M4116" s="5">
        <f ca="1">VLOOKUP(CONCATENATE($F4116," ",$G4116),AllocFactorMatrix,(M$4+1),FALSE)*$E4118</f>
        <v>8.4279152402482793E-2</v>
      </c>
      <c r="N4116" s="5">
        <f t="shared" ca="1" si="2110"/>
        <v>29.763155306568439</v>
      </c>
      <c r="O4116" s="5">
        <f ca="1">VLOOKUP(CONCATENATE($F4116," ",$G4116),AllocFactorMatrix,(O$4+1),FALSE)*$E4118</f>
        <v>26.225150680940004</v>
      </c>
      <c r="P4116" s="5">
        <f ca="1">VLOOKUP(CONCATENATE($F4116," ",$G4116),AllocFactorMatrix,(P$4+1),FALSE)*$E4118</f>
        <v>4.8616383206607638</v>
      </c>
      <c r="Q4116" s="5">
        <f ca="1">VLOOKUP(CONCATENATE($F4116," ",$G4116),AllocFactorMatrix,(Q$4+1),FALSE)*$E4118</f>
        <v>2.2090040147692847</v>
      </c>
      <c r="R4116" s="5">
        <f ca="1">VLOOKUP(CONCATENATE($F4116," ",$G4116),AllocFactorMatrix,(R$4+1),FALSE)*$E4118</f>
        <v>0.1023522972843663</v>
      </c>
      <c r="S4116" s="5">
        <f t="shared" ca="1" si="2112"/>
        <v>33.398145313654425</v>
      </c>
      <c r="T4116" s="5">
        <f ca="1">VLOOKUP(CONCATENATE($F4116," ",$G4116),AllocFactorMatrix,(T$4+1),FALSE)*$E4118</f>
        <v>1.0049974706547038</v>
      </c>
      <c r="U4116" s="5">
        <f ca="1">VLOOKUP(CONCATENATE($F4116," ",$G4116),AllocFactorMatrix,(U$4+1),FALSE)*$E4118</f>
        <v>17.646250018474781</v>
      </c>
      <c r="V4116" s="5">
        <f ca="1">VLOOKUP(CONCATENATE($F4116," ",$G4116),AllocFactorMatrix,(V$4+1),FALSE)*$E4118</f>
        <v>100.18808125485309</v>
      </c>
      <c r="W4116" s="5">
        <f ca="1">VLOOKUP(CONCATENATE($F4116," ",$G4116),AllocFactorMatrix,(W$4+1),FALSE)*$E4118</f>
        <v>19.00802388229625</v>
      </c>
      <c r="X4116" s="5">
        <f t="shared" ca="1" si="2117"/>
        <v>137.84735262627882</v>
      </c>
      <c r="Y4116" s="5">
        <f ca="1">VLOOKUP(CONCATENATE($F4116," ",$G4116),AllocFactorMatrix,(Y$4+1),FALSE)*$E4118</f>
        <v>7.1051838364985054</v>
      </c>
      <c r="Z4116" s="5">
        <f ca="1">VLOOKUP(CONCATENATE($F4116," ",$G4116),AllocFactorMatrix,(Z$4+1),FALSE)*$E4118</f>
        <v>0.11566106609755736</v>
      </c>
      <c r="AA4116" s="5">
        <f t="shared" ca="1" si="2111"/>
        <v>7.2208449025960624</v>
      </c>
      <c r="AB4116" s="5">
        <f ca="1">VLOOKUP(CONCATENATE($F4116," ",$G4116),AllocFactorMatrix,(AB$4+1),FALSE)*$E4118</f>
        <v>0.12901061541110329</v>
      </c>
      <c r="AC4116" s="5">
        <f ca="1">VLOOKUP(CONCATENATE($F4116," ",$G4116),AllocFactorMatrix,(AC$4+1),FALSE)*$E4118</f>
        <v>2.7896818025678987</v>
      </c>
      <c r="AD4116" s="5">
        <f ca="1">VLOOKUP(CONCATENATE($F4116," ",$G4116),AllocFactorMatrix,(AD$4+1),FALSE)*$E4118</f>
        <v>0.55205525422722668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5521.7149463560008</v>
      </c>
      <c r="I4117" s="5">
        <f ca="1">VLOOKUP(CONCATENATE($F4117," ",$G4117),AllocFactorMatrix,(I$4+1),FALSE)*$E4118</f>
        <v>2582.1673489298018</v>
      </c>
      <c r="J4117" s="5">
        <f ca="1">VLOOKUP(CONCATENATE($F4117," ",$G4117),AllocFactorMatrix,(J$4+1),FALSE)*$E4118</f>
        <v>676.48509238927068</v>
      </c>
      <c r="K4117" s="5">
        <f ca="1">VLOOKUP(CONCATENATE($F4117," ",$G4117),AllocFactorMatrix,(K$4+1),FALSE)*$E4118</f>
        <v>192.03472749238725</v>
      </c>
      <c r="L4117" s="5">
        <f ca="1">VLOOKUP(CONCATENATE($F4117," ",$G4117),AllocFactorMatrix,(L$4+1),FALSE)*$E4118</f>
        <v>61.987748216531728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264.08433559485019</v>
      </c>
      <c r="O4117" s="5">
        <f ca="1">VLOOKUP(CONCATENATE($F4117," ",$G4117),AllocFactorMatrix,(O$4+1),FALSE)*$E4118</f>
        <v>54.496658437474778</v>
      </c>
      <c r="P4117" s="5">
        <f ca="1">VLOOKUP(CONCATENATE($F4117," ",$G4117),AllocFactorMatrix,(P$4+1),FALSE)*$E4118</f>
        <v>16.137137516009187</v>
      </c>
      <c r="Q4117" s="5">
        <f ca="1">VLOOKUP(CONCATENATE($F4117," ",$G4117),AllocFactorMatrix,(Q$4+1),FALSE)*$E4118</f>
        <v>35.0536864532666</v>
      </c>
      <c r="R4117" s="5">
        <f ca="1">VLOOKUP(CONCATENATE($F4117," ",$G4117),AllocFactorMatrix,(R$4+1),FALSE)*$E4118</f>
        <v>6.1597720108125547</v>
      </c>
      <c r="S4117" s="5">
        <f t="shared" ca="1" si="2112"/>
        <v>111.84725441756314</v>
      </c>
      <c r="T4117" s="5">
        <f ca="1">VLOOKUP(CONCATENATE($F4117," ",$G4117),AllocFactorMatrix,(T$4+1),FALSE)*$E4118</f>
        <v>0.3750819356825249</v>
      </c>
      <c r="U4117" s="5">
        <f ca="1">VLOOKUP(CONCATENATE($F4117," ",$G4117),AllocFactorMatrix,(U$4+1),FALSE)*$E4118</f>
        <v>9.5738258445911146</v>
      </c>
      <c r="V4117" s="5">
        <f ca="1">VLOOKUP(CONCATENATE($F4117," ",$G4117),AllocFactorMatrix,(V$4+1),FALSE)*$E4118</f>
        <v>51.550181905252565</v>
      </c>
      <c r="W4117" s="5">
        <f ca="1">VLOOKUP(CONCATENATE($F4117," ",$G4117),AllocFactorMatrix,(W$4+1),FALSE)*$E4118</f>
        <v>9.2397601191269185</v>
      </c>
      <c r="X4117" s="5">
        <f t="shared" ca="1" si="2117"/>
        <v>70.738849804653114</v>
      </c>
      <c r="Y4117" s="5">
        <f ca="1">VLOOKUP(CONCATENATE($F4117," ",$G4117),AllocFactorMatrix,(Y$4+1),FALSE)*$E4118</f>
        <v>15.086056474302985</v>
      </c>
      <c r="Z4117" s="5">
        <f ca="1">VLOOKUP(CONCATENATE($F4117," ",$G4117),AllocFactorMatrix,(Z$4+1),FALSE)*$E4118</f>
        <v>0.27347830866239942</v>
      </c>
      <c r="AA4117" s="5">
        <f t="shared" ca="1" si="2111"/>
        <v>15.359534782965385</v>
      </c>
      <c r="AB4117" s="5">
        <f ca="1">VLOOKUP(CONCATENATE($F4117," ",$G4117),AllocFactorMatrix,(AB$4+1),FALSE)*$E4118</f>
        <v>0.28318976752990138</v>
      </c>
      <c r="AC4117" s="5">
        <f ca="1">VLOOKUP(CONCATENATE($F4117," ",$G4117),AllocFactorMatrix,(AC$4+1),FALSE)*$E4118</f>
        <v>1604.3041351851825</v>
      </c>
      <c r="AD4117" s="5">
        <f ca="1">VLOOKUP(CONCATENATE($F4117," ",$G4117),AllocFactorMatrix,(AD$4+1),FALSE)*$E4118</f>
        <v>196.44520548418325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108335.00000000001</v>
      </c>
      <c r="I4118" s="5">
        <f ca="1">VLOOKUP(CONCATENATE($F4118," ",$G4118),AllocFactorMatrix,(I$4+1),FALSE)*$E4118</f>
        <v>60001.225336799122</v>
      </c>
      <c r="J4118" s="5">
        <f ca="1">VLOOKUP(CONCATENATE($F4118," ",$G4118),AllocFactorMatrix,(J$4+1),FALSE)*$E4118</f>
        <v>3469.4759790092899</v>
      </c>
      <c r="K4118" s="5">
        <f ca="1">VLOOKUP(CONCATENATE($F4118," ",$G4118),AllocFactorMatrix,(K$4+1),FALSE)*$E4118</f>
        <v>10127.811279380569</v>
      </c>
      <c r="L4118" s="5">
        <f ca="1">VLOOKUP(CONCATENATE($F4118," ",$G4118),AllocFactorMatrix,(L$4+1),FALSE)*$E4118</f>
        <v>333.7681659119533</v>
      </c>
      <c r="M4118" s="5">
        <f ca="1">VLOOKUP(CONCATENATE($F4118," ",$G4118),AllocFactorMatrix,(M$4+1),FALSE)*$E4118</f>
        <v>28.551711207176957</v>
      </c>
      <c r="N4118" s="5">
        <f t="shared" ca="1" si="2110"/>
        <v>10490.1311564997</v>
      </c>
      <c r="O4118" s="5">
        <f ca="1">VLOOKUP(CONCATENATE($F4118," ",$G4118),AllocFactorMatrix,(O$4+1),FALSE)*$E4118</f>
        <v>7429.9263105942518</v>
      </c>
      <c r="P4118" s="5">
        <f ca="1">VLOOKUP(CONCATENATE($F4118," ",$G4118),AllocFactorMatrix,(P$4+1),FALSE)*$E4118</f>
        <v>1241.9534294316038</v>
      </c>
      <c r="Q4118" s="5">
        <f ca="1">VLOOKUP(CONCATENATE($F4118," ",$G4118),AllocFactorMatrix,(Q$4+1),FALSE)*$E4118</f>
        <v>436.42031266630437</v>
      </c>
      <c r="R4118" s="5">
        <f ca="1">VLOOKUP(CONCATENATE($F4118," ",$G4118),AllocFactorMatrix,(R$4+1),FALSE)*$E4118</f>
        <v>22.651186794286978</v>
      </c>
      <c r="S4118" s="5">
        <f t="shared" ca="1" si="2112"/>
        <v>9130.9512394864469</v>
      </c>
      <c r="T4118" s="5">
        <f ca="1">VLOOKUP(CONCATENATE($F4118," ",$G4118),AllocFactorMatrix,(T$4+1),FALSE)*$E4118</f>
        <v>253.19649400355215</v>
      </c>
      <c r="U4118" s="5">
        <f ca="1">VLOOKUP(CONCATENATE($F4118," ",$G4118),AllocFactorMatrix,(U$4+1),FALSE)*$E4118</f>
        <v>3780.294910474151</v>
      </c>
      <c r="V4118" s="5">
        <f ca="1">VLOOKUP(CONCATENATE($F4118," ",$G4118),AllocFactorMatrix,(V$4+1),FALSE)*$E4118</f>
        <v>14478.738074614697</v>
      </c>
      <c r="W4118" s="5">
        <f ca="1">VLOOKUP(CONCATENATE($F4118," ",$G4118),AllocFactorMatrix,(W$4+1),FALSE)*$E4118</f>
        <v>2389.83458840513</v>
      </c>
      <c r="X4118" s="5">
        <f t="shared" ca="1" si="2117"/>
        <v>20902.064067497529</v>
      </c>
      <c r="Y4118" s="5">
        <f ca="1">VLOOKUP(CONCATENATE($F4118," ",$G4118),AllocFactorMatrix,(Y$4+1),FALSE)*$E4118</f>
        <v>2315.6688763515381</v>
      </c>
      <c r="Z4118" s="5">
        <f ca="1">VLOOKUP(CONCATENATE($F4118," ",$G4118),AllocFactorMatrix,(Z$4+1),FALSE)*$E4118</f>
        <v>33.847160885814347</v>
      </c>
      <c r="AA4118" s="5">
        <f t="shared" ca="1" si="2111"/>
        <v>2349.5160372373525</v>
      </c>
      <c r="AB4118" s="5">
        <f ca="1">VLOOKUP(CONCATENATE($F4118," ",$G4118),AllocFactorMatrix,(AB$4+1),FALSE)*$E4118</f>
        <v>29.758357957851278</v>
      </c>
      <c r="AC4118" s="5">
        <f ca="1">VLOOKUP(CONCATENATE($F4118," ",$G4118),AllocFactorMatrix,(AC$4+1),FALSE)*$E4118</f>
        <v>1741.3952727075655</v>
      </c>
      <c r="AD4118" s="5">
        <f ca="1">VLOOKUP(CONCATENATE($F4118," ",$G4118),AllocFactorMatrix,(AD$4+1),FALSE)*$E4118</f>
        <v>220.48255280514917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9007988.6758732796</v>
      </c>
      <c r="I4175" s="53">
        <f t="shared" ca="1" si="2131"/>
        <v>4440822.700356192</v>
      </c>
      <c r="J4175" s="53">
        <f t="shared" ca="1" si="2131"/>
        <v>218908.53584537131</v>
      </c>
      <c r="K4175" s="53">
        <f t="shared" ca="1" si="2131"/>
        <v>802406.50340257981</v>
      </c>
      <c r="L4175" s="53">
        <f t="shared" ca="1" si="2131"/>
        <v>25274.022716717722</v>
      </c>
      <c r="M4175" s="53">
        <f t="shared" ca="1" si="2131"/>
        <v>2369.2206794375275</v>
      </c>
      <c r="N4175" s="53">
        <f t="shared" ca="1" si="2131"/>
        <v>830049.74679873476</v>
      </c>
      <c r="O4175" s="53">
        <f t="shared" ca="1" si="2131"/>
        <v>609928.28640476207</v>
      </c>
      <c r="P4175" s="53">
        <f t="shared" ca="1" si="2131"/>
        <v>113605.96972524053</v>
      </c>
      <c r="Q4175" s="53">
        <f t="shared" ca="1" si="2131"/>
        <v>51365.244532093457</v>
      </c>
      <c r="R4175" s="53">
        <f t="shared" ca="1" si="2131"/>
        <v>2310.4670743733541</v>
      </c>
      <c r="S4175" s="53">
        <f t="shared" ca="1" si="2131"/>
        <v>777209.96773646935</v>
      </c>
      <c r="T4175" s="53">
        <f t="shared" ca="1" si="2131"/>
        <v>21338.927561857898</v>
      </c>
      <c r="U4175" s="53">
        <f t="shared" ca="1" si="2131"/>
        <v>349011.69479923655</v>
      </c>
      <c r="V4175" s="53">
        <f t="shared" ca="1" si="2131"/>
        <v>1844286.2189010866</v>
      </c>
      <c r="W4175" s="53">
        <f t="shared" ca="1" si="2131"/>
        <v>333358.59904562036</v>
      </c>
      <c r="X4175" s="53">
        <f t="shared" ca="1" si="2131"/>
        <v>2547995.4403078011</v>
      </c>
      <c r="Y4175" s="53">
        <f t="shared" ca="1" si="2131"/>
        <v>187432.95475166434</v>
      </c>
      <c r="Z4175" s="53">
        <f t="shared" ca="1" si="2131"/>
        <v>3141.0719675989999</v>
      </c>
      <c r="AA4175" s="53">
        <f t="shared" ca="1" si="2131"/>
        <v>190574.02671926332</v>
      </c>
      <c r="AB4175" s="53">
        <f t="shared" ca="1" si="2131"/>
        <v>2428.2581094537277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3822802.5527766822</v>
      </c>
      <c r="I4176" s="53">
        <f t="shared" ca="1" si="2132"/>
        <v>1884874.4352753486</v>
      </c>
      <c r="J4176" s="53">
        <f t="shared" ca="1" si="2132"/>
        <v>92880.908402074478</v>
      </c>
      <c r="K4176" s="53">
        <f t="shared" ca="1" si="2132"/>
        <v>340472.1563177327</v>
      </c>
      <c r="L4176" s="53">
        <f t="shared" ca="1" si="2132"/>
        <v>10720.997212642324</v>
      </c>
      <c r="M4176" s="53">
        <f t="shared" ca="1" si="2132"/>
        <v>998.90134626657596</v>
      </c>
      <c r="N4176" s="53">
        <f t="shared" ca="1" si="2132"/>
        <v>352192.0548766416</v>
      </c>
      <c r="O4176" s="53">
        <f t="shared" ca="1" si="2132"/>
        <v>258813.70814223663</v>
      </c>
      <c r="P4176" s="53">
        <f t="shared" ca="1" si="2132"/>
        <v>48209.755289805449</v>
      </c>
      <c r="Q4176" s="53">
        <f t="shared" ca="1" si="2132"/>
        <v>21795.841026676499</v>
      </c>
      <c r="R4176" s="53">
        <f t="shared" ca="1" si="2132"/>
        <v>980.39872264086489</v>
      </c>
      <c r="S4176" s="53">
        <f t="shared" ca="1" si="2132"/>
        <v>329799.70318135957</v>
      </c>
      <c r="T4176" s="53">
        <f t="shared" ca="1" si="2132"/>
        <v>9055.5017713248162</v>
      </c>
      <c r="U4176" s="53">
        <f t="shared" ca="1" si="2132"/>
        <v>148088.53660942049</v>
      </c>
      <c r="V4176" s="53">
        <f t="shared" ca="1" si="2132"/>
        <v>782570.19581591804</v>
      </c>
      <c r="W4176" s="53">
        <f t="shared" ca="1" si="2132"/>
        <v>141444.47591338222</v>
      </c>
      <c r="X4176" s="53">
        <f t="shared" ca="1" si="2132"/>
        <v>1081158.7101100455</v>
      </c>
      <c r="Y4176" s="53">
        <f t="shared" ca="1" si="2132"/>
        <v>79533.552547353116</v>
      </c>
      <c r="Z4176" s="53">
        <f t="shared" ca="1" si="2132"/>
        <v>1332.9262455338717</v>
      </c>
      <c r="AA4176" s="53">
        <f t="shared" ca="1" si="2132"/>
        <v>80866.478792887021</v>
      </c>
      <c r="AB4176" s="53">
        <f t="shared" ca="1" si="2132"/>
        <v>1030.2621383255637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839679.94993831182</v>
      </c>
      <c r="I4177" s="53">
        <f t="shared" ca="1" si="2133"/>
        <v>409207.01174807484</v>
      </c>
      <c r="J4177" s="53">
        <f t="shared" ca="1" si="2133"/>
        <v>19689.184578372809</v>
      </c>
      <c r="K4177" s="53">
        <f t="shared" ca="1" si="2133"/>
        <v>71679.339960963989</v>
      </c>
      <c r="L4177" s="53">
        <f t="shared" ca="1" si="2133"/>
        <v>2214.9427542884359</v>
      </c>
      <c r="M4177" s="53">
        <f t="shared" ca="1" si="2133"/>
        <v>273.69990267066044</v>
      </c>
      <c r="N4177" s="53">
        <f t="shared" ca="1" si="2133"/>
        <v>74167.982617923044</v>
      </c>
      <c r="O4177" s="53">
        <f t="shared" ca="1" si="2133"/>
        <v>54155.178024713998</v>
      </c>
      <c r="P4177" s="53">
        <f t="shared" ca="1" si="2133"/>
        <v>10064.469164691995</v>
      </c>
      <c r="Q4177" s="53">
        <f t="shared" ca="1" si="2133"/>
        <v>5991.3265218467814</v>
      </c>
      <c r="R4177" s="53">
        <f t="shared" ca="1" si="2133"/>
        <v>0</v>
      </c>
      <c r="S4177" s="53">
        <f t="shared" ca="1" si="2133"/>
        <v>70210.973711252751</v>
      </c>
      <c r="T4177" s="53">
        <f t="shared" ca="1" si="2133"/>
        <v>1893.8978456710815</v>
      </c>
      <c r="U4177" s="53">
        <f t="shared" ca="1" si="2133"/>
        <v>30983.586724014367</v>
      </c>
      <c r="V4177" s="53">
        <f t="shared" ca="1" si="2133"/>
        <v>215831.069785776</v>
      </c>
      <c r="W4177" s="53">
        <f t="shared" ca="1" si="2133"/>
        <v>0</v>
      </c>
      <c r="X4177" s="53">
        <f t="shared" ca="1" si="2133"/>
        <v>248708.55435546162</v>
      </c>
      <c r="Y4177" s="53">
        <f t="shared" ca="1" si="2133"/>
        <v>16309.353407435243</v>
      </c>
      <c r="Z4177" s="53">
        <f t="shared" ca="1" si="2133"/>
        <v>272.02746023656368</v>
      </c>
      <c r="AA4177" s="53">
        <f t="shared" ca="1" si="2133"/>
        <v>16581.380867671811</v>
      </c>
      <c r="AB4177" s="53">
        <f t="shared" ca="1" si="2133"/>
        <v>217.42532789083253</v>
      </c>
      <c r="AC4177" s="53">
        <f t="shared" ca="1" si="2133"/>
        <v>738.30919892391773</v>
      </c>
      <c r="AD4177" s="53">
        <f t="shared" ca="1" si="2133"/>
        <v>159.12753274028412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3436054.3587522269</v>
      </c>
      <c r="I4178" s="53">
        <f t="shared" ca="1" si="2134"/>
        <v>2298527.1895418339</v>
      </c>
      <c r="J4178" s="53">
        <f t="shared" ca="1" si="2134"/>
        <v>107940.73064085479</v>
      </c>
      <c r="K4178" s="53">
        <f t="shared" ca="1" si="2134"/>
        <v>392294.86980866996</v>
      </c>
      <c r="L4178" s="53">
        <f t="shared" ca="1" si="2134"/>
        <v>12132.341886540578</v>
      </c>
      <c r="M4178" s="53">
        <f t="shared" ca="1" si="2134"/>
        <v>0</v>
      </c>
      <c r="N4178" s="53">
        <f t="shared" ca="1" si="2134"/>
        <v>404427.21169521043</v>
      </c>
      <c r="O4178" s="53">
        <f t="shared" ca="1" si="2134"/>
        <v>294145.16299361491</v>
      </c>
      <c r="P4178" s="53">
        <f t="shared" ca="1" si="2134"/>
        <v>54761.134184600945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348906.29717821593</v>
      </c>
      <c r="T4178" s="53">
        <f t="shared" ca="1" si="2134"/>
        <v>10506.749627692099</v>
      </c>
      <c r="U4178" s="53">
        <f t="shared" ca="1" si="2134"/>
        <v>169317.21080687523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179823.96043456733</v>
      </c>
      <c r="Y4178" s="53">
        <f t="shared" ca="1" si="2134"/>
        <v>88772.485943764899</v>
      </c>
      <c r="Z4178" s="53">
        <f t="shared" ca="1" si="2134"/>
        <v>1482.0952930693745</v>
      </c>
      <c r="AA4178" s="53">
        <f t="shared" ca="1" si="2134"/>
        <v>90254.581236834274</v>
      </c>
      <c r="AB4178" s="53">
        <f t="shared" ca="1" si="2134"/>
        <v>1197.3704610019172</v>
      </c>
      <c r="AC4178" s="53">
        <f t="shared" ca="1" si="2134"/>
        <v>4094.3748527267167</v>
      </c>
      <c r="AD4178" s="53">
        <f t="shared" ca="1" si="2134"/>
        <v>882.64271097923586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1829141.8224266211</v>
      </c>
      <c r="I4179" s="53">
        <f t="shared" ca="1" si="2135"/>
        <v>1368652.1186363888</v>
      </c>
      <c r="J4179" s="53">
        <f t="shared" ca="1" si="2135"/>
        <v>65745.721529086688</v>
      </c>
      <c r="K4179" s="53">
        <f t="shared" ca="1" si="2135"/>
        <v>198554.1154344141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198554.1154344141</v>
      </c>
      <c r="O4179" s="53">
        <f t="shared" ca="1" si="2135"/>
        <v>126517.39005514451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126517.39005514451</v>
      </c>
      <c r="T4179" s="53">
        <f t="shared" ca="1" si="2135"/>
        <v>3427.1769083797089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3427.1769083797089</v>
      </c>
      <c r="Y4179" s="53">
        <f t="shared" ca="1" si="2135"/>
        <v>46702.061097176003</v>
      </c>
      <c r="Z4179" s="53">
        <f t="shared" ca="1" si="2135"/>
        <v>0</v>
      </c>
      <c r="AA4179" s="53">
        <f t="shared" ca="1" si="2135"/>
        <v>46702.061097176003</v>
      </c>
      <c r="AB4179" s="53">
        <f t="shared" ca="1" si="2135"/>
        <v>483.64721164231162</v>
      </c>
      <c r="AC4179" s="53">
        <f t="shared" ca="1" si="2135"/>
        <v>16393.096802164586</v>
      </c>
      <c r="AD4179" s="53">
        <f t="shared" ca="1" si="2135"/>
        <v>2666.4947522233711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300119.8539931238</v>
      </c>
      <c r="I4180" s="53">
        <f t="shared" ca="1" si="2136"/>
        <v>86686.808105118675</v>
      </c>
      <c r="J4180" s="53">
        <f t="shared" ca="1" si="2136"/>
        <v>6652.7259322623049</v>
      </c>
      <c r="K4180" s="53">
        <f t="shared" ca="1" si="2136"/>
        <v>22282.596033552159</v>
      </c>
      <c r="L4180" s="53">
        <f t="shared" ca="1" si="2136"/>
        <v>1026.5148363610786</v>
      </c>
      <c r="M4180" s="53">
        <f t="shared" ca="1" si="2136"/>
        <v>159.84420256078045</v>
      </c>
      <c r="N4180" s="53">
        <f t="shared" ca="1" si="2136"/>
        <v>23468.955072474007</v>
      </c>
      <c r="O4180" s="53">
        <f t="shared" ca="1" si="2136"/>
        <v>19367.411674939278</v>
      </c>
      <c r="P4180" s="53">
        <f t="shared" ca="1" si="2136"/>
        <v>3765.8339236503684</v>
      </c>
      <c r="Q4180" s="53">
        <f t="shared" ca="1" si="2136"/>
        <v>1969.349941717727</v>
      </c>
      <c r="R4180" s="53">
        <f t="shared" ca="1" si="2136"/>
        <v>94.768203336883019</v>
      </c>
      <c r="S4180" s="53">
        <f t="shared" ca="1" si="2136"/>
        <v>25197.36374364427</v>
      </c>
      <c r="T4180" s="53">
        <f t="shared" ca="1" si="2136"/>
        <v>774.96304682684286</v>
      </c>
      <c r="U4180" s="53">
        <f t="shared" ca="1" si="2136"/>
        <v>16286.42622416753</v>
      </c>
      <c r="V4180" s="53">
        <f t="shared" ca="1" si="2136"/>
        <v>112469.74921602337</v>
      </c>
      <c r="W4180" s="53">
        <f t="shared" ca="1" si="2136"/>
        <v>20544.584244770693</v>
      </c>
      <c r="X4180" s="53">
        <f t="shared" ca="1" si="2136"/>
        <v>150075.72273178856</v>
      </c>
      <c r="Y4180" s="53">
        <f t="shared" ca="1" si="2136"/>
        <v>5533.8791981275381</v>
      </c>
      <c r="Z4180" s="53">
        <f t="shared" ca="1" si="2136"/>
        <v>99.438561277818806</v>
      </c>
      <c r="AA4180" s="53">
        <f t="shared" ca="1" si="2136"/>
        <v>5633.3177594053595</v>
      </c>
      <c r="AB4180" s="53">
        <f t="shared" ca="1" si="2136"/>
        <v>98.979988783246341</v>
      </c>
      <c r="AC4180" s="53">
        <f t="shared" ca="1" si="2136"/>
        <v>1883.432436637152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1859788.7862397491</v>
      </c>
      <c r="I4181" s="53">
        <f t="shared" ca="1" si="2137"/>
        <v>1034744.324399077</v>
      </c>
      <c r="J4181" s="53">
        <f t="shared" ca="1" si="2137"/>
        <v>215313.99642816829</v>
      </c>
      <c r="K4181" s="53">
        <f t="shared" ca="1" si="2137"/>
        <v>60839.685797689664</v>
      </c>
      <c r="L4181" s="53">
        <f t="shared" ca="1" si="2137"/>
        <v>10076.613609928028</v>
      </c>
      <c r="M4181" s="53">
        <f t="shared" ca="1" si="2137"/>
        <v>1599.8585771311311</v>
      </c>
      <c r="N4181" s="53">
        <f t="shared" ca="1" si="2137"/>
        <v>72516.157984748817</v>
      </c>
      <c r="O4181" s="53">
        <f t="shared" ca="1" si="2137"/>
        <v>11241.964920461758</v>
      </c>
      <c r="P4181" s="53">
        <f t="shared" ca="1" si="2137"/>
        <v>2789.9925639935541</v>
      </c>
      <c r="Q4181" s="53">
        <f t="shared" ca="1" si="2137"/>
        <v>5577.5447736178967</v>
      </c>
      <c r="R4181" s="53">
        <f t="shared" ca="1" si="2137"/>
        <v>976.09263852376648</v>
      </c>
      <c r="S4181" s="53">
        <f t="shared" ca="1" si="2137"/>
        <v>20585.594896596987</v>
      </c>
      <c r="T4181" s="53">
        <f t="shared" ca="1" si="2137"/>
        <v>77.32207921500931</v>
      </c>
      <c r="U4181" s="53">
        <f t="shared" ca="1" si="2137"/>
        <v>1657.6865281162563</v>
      </c>
      <c r="V4181" s="53">
        <f t="shared" ca="1" si="2137"/>
        <v>8208.5871456063578</v>
      </c>
      <c r="W4181" s="53">
        <f t="shared" ca="1" si="2137"/>
        <v>1466.3942364826071</v>
      </c>
      <c r="X4181" s="53">
        <f t="shared" ca="1" si="2137"/>
        <v>11409.98998942023</v>
      </c>
      <c r="Y4181" s="53">
        <f t="shared" ca="1" si="2137"/>
        <v>3106.6267411493704</v>
      </c>
      <c r="Z4181" s="53">
        <f t="shared" ca="1" si="2137"/>
        <v>47.36096707911021</v>
      </c>
      <c r="AA4181" s="53">
        <f t="shared" ca="1" si="2137"/>
        <v>3153.9877082284811</v>
      </c>
      <c r="AB4181" s="53">
        <f t="shared" ca="1" si="2137"/>
        <v>90.118526449674519</v>
      </c>
      <c r="AC4181" s="53">
        <f t="shared" ca="1" si="2137"/>
        <v>471737.22622983588</v>
      </c>
      <c r="AD4181" s="53">
        <f t="shared" ca="1" si="2137"/>
        <v>30237.390077224572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21095576</v>
      </c>
      <c r="I4182" s="53">
        <f t="shared" ca="1" si="2138"/>
        <v>11523514.588062044</v>
      </c>
      <c r="J4182" s="53">
        <f t="shared" ca="1" si="2138"/>
        <v>727131.80335619068</v>
      </c>
      <c r="K4182" s="53">
        <f t="shared" ca="1" si="2138"/>
        <v>1888529.2667556021</v>
      </c>
      <c r="L4182" s="53">
        <f t="shared" ca="1" si="2138"/>
        <v>61445.43301647815</v>
      </c>
      <c r="M4182" s="53">
        <f t="shared" ca="1" si="2138"/>
        <v>5401.5247080666759</v>
      </c>
      <c r="N4182" s="53">
        <f t="shared" ca="1" si="2138"/>
        <v>1955376.2244801477</v>
      </c>
      <c r="O4182" s="53">
        <f t="shared" ca="1" si="2138"/>
        <v>1374169.1022158731</v>
      </c>
      <c r="P4182" s="53">
        <f t="shared" ca="1" si="2138"/>
        <v>233197.15485198286</v>
      </c>
      <c r="Q4182" s="53">
        <f t="shared" ca="1" si="2138"/>
        <v>86699.306795952347</v>
      </c>
      <c r="R4182" s="53">
        <f t="shared" ca="1" si="2138"/>
        <v>4361.7266388748676</v>
      </c>
      <c r="S4182" s="53">
        <f t="shared" ca="1" si="2138"/>
        <v>1698427.2905026833</v>
      </c>
      <c r="T4182" s="53">
        <f t="shared" ca="1" si="2138"/>
        <v>47074.538840967492</v>
      </c>
      <c r="U4182" s="53">
        <f t="shared" ca="1" si="2138"/>
        <v>715345.14169183071</v>
      </c>
      <c r="V4182" s="53">
        <f t="shared" ca="1" si="2138"/>
        <v>2963365.8208644101</v>
      </c>
      <c r="W4182" s="53">
        <f t="shared" ca="1" si="2138"/>
        <v>496814.05344025593</v>
      </c>
      <c r="X4182" s="53">
        <f t="shared" ca="1" si="2138"/>
        <v>4222599.5548374625</v>
      </c>
      <c r="Y4182" s="53">
        <f t="shared" ca="1" si="2138"/>
        <v>427390.91368667071</v>
      </c>
      <c r="Z4182" s="53">
        <f t="shared" ca="1" si="2138"/>
        <v>6374.9204947957423</v>
      </c>
      <c r="AA4182" s="53">
        <f t="shared" ca="1" si="2138"/>
        <v>433765.83418146631</v>
      </c>
      <c r="AB4182" s="53">
        <f t="shared" ca="1" si="2138"/>
        <v>5546.0617635472736</v>
      </c>
      <c r="AC4182" s="53">
        <f t="shared" ca="1" si="2138"/>
        <v>494846.43952028832</v>
      </c>
      <c r="AD4182" s="53">
        <f t="shared" ca="1" si="2138"/>
        <v>34368.203296177839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415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672241.99999999977</v>
      </c>
      <c r="I4185" s="5">
        <f>VLOOKUP(CONCATENATE($F4185," ",$G4185),AllocFactorMatrix,(I$4+1),FALSE)*$E4192</f>
        <v>331134.9746707275</v>
      </c>
      <c r="J4185" s="5">
        <f>VLOOKUP(CONCATENATE($F4185," ",$G4185),AllocFactorMatrix,(J$4+1),FALSE)*$E4192</f>
        <v>16369.185017406058</v>
      </c>
      <c r="K4185" s="5">
        <f>VLOOKUP(CONCATENATE($F4185," ",$G4185),AllocFactorMatrix,(K$4+1),FALSE)*$E4192</f>
        <v>59959.386587910754</v>
      </c>
      <c r="L4185" s="5">
        <f>VLOOKUP(CONCATENATE($F4185," ",$G4185),AllocFactorMatrix,(L$4+1),FALSE)*$E4192</f>
        <v>1887.3086101168724</v>
      </c>
      <c r="M4185" s="5">
        <f>VLOOKUP(CONCATENATE($F4185," ",$G4185),AllocFactorMatrix,(M$4+1),FALSE)*$E4192</f>
        <v>176.98576238552883</v>
      </c>
      <c r="N4185" s="5">
        <f t="shared" ref="N4185:N4208" si="2140">SUBTOTAL(9,K4185:M4185)</f>
        <v>62023.680960413156</v>
      </c>
      <c r="O4185" s="5">
        <f>VLOOKUP(CONCATENATE($F4185," ",$G4185),AllocFactorMatrix,(O$4+1),FALSE)*$E4192</f>
        <v>45578.461134738391</v>
      </c>
      <c r="P4185" s="5">
        <f>VLOOKUP(CONCATENATE($F4185," ",$G4185),AllocFactorMatrix,(P$4+1),FALSE)*$E4192</f>
        <v>8492.5951899256397</v>
      </c>
      <c r="Q4185" s="5">
        <f>VLOOKUP(CONCATENATE($F4185," ",$G4185),AllocFactorMatrix,(Q$4+1),FALSE)*$E4192</f>
        <v>3837.6456342008828</v>
      </c>
      <c r="R4185" s="5">
        <f>VLOOKUP(CONCATENATE($F4185," ",$G4185),AllocFactorMatrix,(R$4+1),FALSE)*$E4192</f>
        <v>172.57463441528077</v>
      </c>
      <c r="S4185" s="5">
        <f t="shared" ref="S4185:S4208" si="2141">SUBTOTAL(9,O4185:R4185)</f>
        <v>58081.276593280192</v>
      </c>
      <c r="T4185" s="5">
        <f>VLOOKUP(CONCATENATE($F4185," ",$G4185),AllocFactorMatrix,(T$4+1),FALSE)*$E4192</f>
        <v>1592.1723893159249</v>
      </c>
      <c r="U4185" s="5">
        <f>VLOOKUP(CONCATENATE($F4185," ",$G4185),AllocFactorMatrix,(U$4+1),FALSE)*$E4192</f>
        <v>26055.629873889142</v>
      </c>
      <c r="V4185" s="5">
        <f>VLOOKUP(CONCATENATE($F4185," ",$G4185),AllocFactorMatrix,(V$4+1),FALSE)*$E4192</f>
        <v>137704.73600616452</v>
      </c>
      <c r="W4185" s="5">
        <f>VLOOKUP(CONCATENATE($F4185," ",$G4185),AllocFactorMatrix,(W$4+1),FALSE)*$E4192</f>
        <v>24867.192968074614</v>
      </c>
      <c r="X4185" s="5">
        <f>SUBTOTAL(9,T4185:W4185)</f>
        <v>190219.73123744418</v>
      </c>
      <c r="Y4185" s="5">
        <f>VLOOKUP(CONCATENATE($F4185," ",$G4185),AllocFactorMatrix,(Y$4+1),FALSE)*$E4192</f>
        <v>13997.073090552341</v>
      </c>
      <c r="Z4185" s="5">
        <f>VLOOKUP(CONCATENATE($F4185," ",$G4185),AllocFactorMatrix,(Z$4+1),FALSE)*$E4192</f>
        <v>234.44562394664769</v>
      </c>
      <c r="AA4185" s="5">
        <f t="shared" ref="AA4185:AA4208" si="2142">SUBTOTAL(9,Y4185:Z4185)</f>
        <v>14231.518714498989</v>
      </c>
      <c r="AB4185" s="5">
        <f>VLOOKUP(CONCATENATE($F4185," ",$G4185),AllocFactorMatrix,(AB$4+1),FALSE)*$E4192</f>
        <v>181.63280622975358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672241.99999999977</v>
      </c>
      <c r="I4192" s="5">
        <f>VLOOKUP(CONCATENATE($F4192," ",$G4192),AllocFactorMatrix,(I$4+1),FALSE)*$E4192</f>
        <v>331134.9746707275</v>
      </c>
      <c r="J4192" s="5">
        <f>VLOOKUP(CONCATENATE($F4192," ",$G4192),AllocFactorMatrix,(J$4+1),FALSE)*$E4192</f>
        <v>16369.185017406058</v>
      </c>
      <c r="K4192" s="5">
        <f>VLOOKUP(CONCATENATE($F4192," ",$G4192),AllocFactorMatrix,(K$4+1),FALSE)*$E4192</f>
        <v>59959.386587910754</v>
      </c>
      <c r="L4192" s="5">
        <f>VLOOKUP(CONCATENATE($F4192," ",$G4192),AllocFactorMatrix,(L$4+1),FALSE)*$E4192</f>
        <v>1887.3086101168724</v>
      </c>
      <c r="M4192" s="5">
        <f>VLOOKUP(CONCATENATE($F4192," ",$G4192),AllocFactorMatrix,(M$4+1),FALSE)*$E4192</f>
        <v>176.98576238552883</v>
      </c>
      <c r="N4192" s="5">
        <f t="shared" si="2140"/>
        <v>62023.680960413156</v>
      </c>
      <c r="O4192" s="5">
        <f>VLOOKUP(CONCATENATE($F4192," ",$G4192),AllocFactorMatrix,(O$4+1),FALSE)*$E4192</f>
        <v>45578.461134738391</v>
      </c>
      <c r="P4192" s="5">
        <f>VLOOKUP(CONCATENATE($F4192," ",$G4192),AllocFactorMatrix,(P$4+1),FALSE)*$E4192</f>
        <v>8492.5951899256397</v>
      </c>
      <c r="Q4192" s="5">
        <f>VLOOKUP(CONCATENATE($F4192," ",$G4192),AllocFactorMatrix,(Q$4+1),FALSE)*$E4192</f>
        <v>3837.6456342008828</v>
      </c>
      <c r="R4192" s="5">
        <f>VLOOKUP(CONCATENATE($F4192," ",$G4192),AllocFactorMatrix,(R$4+1),FALSE)*$E4192</f>
        <v>172.57463441528077</v>
      </c>
      <c r="S4192" s="5">
        <f t="shared" si="2141"/>
        <v>58081.276593280192</v>
      </c>
      <c r="T4192" s="5">
        <f>VLOOKUP(CONCATENATE($F4192," ",$G4192),AllocFactorMatrix,(T$4+1),FALSE)*$E4192</f>
        <v>1592.1723893159249</v>
      </c>
      <c r="U4192" s="5">
        <f>VLOOKUP(CONCATENATE($F4192," ",$G4192),AllocFactorMatrix,(U$4+1),FALSE)*$E4192</f>
        <v>26055.629873889142</v>
      </c>
      <c r="V4192" s="5">
        <f>VLOOKUP(CONCATENATE($F4192," ",$G4192),AllocFactorMatrix,(V$4+1),FALSE)*$E4192</f>
        <v>137704.73600616452</v>
      </c>
      <c r="W4192" s="5">
        <f>VLOOKUP(CONCATENATE($F4192," ",$G4192),AllocFactorMatrix,(W$4+1),FALSE)*$E4192</f>
        <v>24867.192968074614</v>
      </c>
      <c r="X4192" s="5">
        <f t="shared" si="2143"/>
        <v>190219.73123744418</v>
      </c>
      <c r="Y4192" s="5">
        <f>VLOOKUP(CONCATENATE($F4192," ",$G4192),AllocFactorMatrix,(Y$4+1),FALSE)*$E4192</f>
        <v>13997.073090552341</v>
      </c>
      <c r="Z4192" s="5">
        <f>VLOOKUP(CONCATENATE($F4192," ",$G4192),AllocFactorMatrix,(Z$4+1),FALSE)*$E4192</f>
        <v>234.44562394664769</v>
      </c>
      <c r="AA4192" s="5">
        <f t="shared" si="2142"/>
        <v>14231.518714498989</v>
      </c>
      <c r="AB4192" s="5">
        <f>VLOOKUP(CONCATENATE($F4192," ",$G4192),AllocFactorMatrix,(AB$4+1),FALSE)*$E4192</f>
        <v>181.63280622975358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747182.39040239633</v>
      </c>
      <c r="J4201" s="5">
        <f>VLOOKUP(CONCATENATE($F4201," ",$G4201),AllocFactorMatrix,(J$4+1),FALSE)*$E4208</f>
        <v>36935.895407625016</v>
      </c>
      <c r="K4201" s="5">
        <f>VLOOKUP(CONCATENATE($F4201," ",$G4201),AllocFactorMatrix,(K$4+1),FALSE)*$E4208</f>
        <v>135294.06805295983</v>
      </c>
      <c r="L4201" s="5">
        <f>VLOOKUP(CONCATENATE($F4201," ",$G4201),AllocFactorMatrix,(L$4+1),FALSE)*$E4208</f>
        <v>4258.5769145538952</v>
      </c>
      <c r="M4201" s="5">
        <f>VLOOKUP(CONCATENATE($F4201," ",$G4201),AllocFactorMatrix,(M$4+1),FALSE)*$E4208</f>
        <v>399.35571631449329</v>
      </c>
      <c r="N4201" s="5">
        <f t="shared" si="2140"/>
        <v>139952.00068382823</v>
      </c>
      <c r="O4201" s="5">
        <f>VLOOKUP(CONCATENATE($F4201," ",$G4201),AllocFactorMatrix,(O$4+1),FALSE)*$E4208</f>
        <v>102844.53816870425</v>
      </c>
      <c r="P4201" s="5">
        <f>VLOOKUP(CONCATENATE($F4201," ",$G4201),AllocFactorMatrix,(P$4+1),FALSE)*$E4208</f>
        <v>19162.93372827307</v>
      </c>
      <c r="Q4201" s="5">
        <f>VLOOKUP(CONCATENATE($F4201," ",$G4201),AllocFactorMatrix,(Q$4+1),FALSE)*$E4208</f>
        <v>8659.3729379713805</v>
      </c>
      <c r="R4201" s="5">
        <f>VLOOKUP(CONCATENATE($F4201," ",$G4201),AllocFactorMatrix,(R$4+1),FALSE)*$E4208</f>
        <v>389.40232149578463</v>
      </c>
      <c r="S4201" s="5">
        <f t="shared" si="2141"/>
        <v>131056.24715644449</v>
      </c>
      <c r="T4201" s="5">
        <f>VLOOKUP(CONCATENATE($F4201," ",$G4201),AllocFactorMatrix,(T$4+1),FALSE)*$E4208</f>
        <v>3592.6231379355795</v>
      </c>
      <c r="U4201" s="5">
        <f>VLOOKUP(CONCATENATE($F4201," ",$G4201),AllocFactorMatrix,(U$4+1),FALSE)*$E4208</f>
        <v>58792.665534564527</v>
      </c>
      <c r="V4201" s="5">
        <f>VLOOKUP(CONCATENATE($F4201," ",$G4201),AllocFactorMatrix,(V$4+1),FALSE)*$E4208</f>
        <v>310720.88933260157</v>
      </c>
      <c r="W4201" s="5">
        <f>VLOOKUP(CONCATENATE($F4201," ",$G4201),AllocFactorMatrix,(W$4+1),FALSE)*$E4208</f>
        <v>56111.042643440116</v>
      </c>
      <c r="X4201" s="5">
        <f>SUBTOTAL(9,T4201:W4201)</f>
        <v>429217.22064854181</v>
      </c>
      <c r="Y4201" s="5">
        <f>VLOOKUP(CONCATENATE($F4201," ",$G4201),AllocFactorMatrix,(Y$4+1),FALSE)*$E4208</f>
        <v>31583.394477842456</v>
      </c>
      <c r="Z4201" s="5">
        <f>VLOOKUP(CONCATENATE($F4201," ",$G4201),AllocFactorMatrix,(Z$4+1),FALSE)*$E4208</f>
        <v>529.00978488915553</v>
      </c>
      <c r="AA4201" s="5">
        <f t="shared" si="2142"/>
        <v>32112.404262731612</v>
      </c>
      <c r="AB4201" s="5">
        <f>VLOOKUP(CONCATENATE($F4201," ",$G4201),AllocFactorMatrix,(AB$4+1),FALSE)*$E4208</f>
        <v>409.84143843214406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747182.39040239633</v>
      </c>
      <c r="J4208" s="5">
        <f>VLOOKUP(CONCATENATE($F4208," ",$G4208),AllocFactorMatrix,(J$4+1),FALSE)*$E4208</f>
        <v>36935.895407625016</v>
      </c>
      <c r="K4208" s="5">
        <f>VLOOKUP(CONCATENATE($F4208," ",$G4208),AllocFactorMatrix,(K$4+1),FALSE)*$E4208</f>
        <v>135294.06805295983</v>
      </c>
      <c r="L4208" s="5">
        <f>VLOOKUP(CONCATENATE($F4208," ",$G4208),AllocFactorMatrix,(L$4+1),FALSE)*$E4208</f>
        <v>4258.5769145538952</v>
      </c>
      <c r="M4208" s="5">
        <f>VLOOKUP(CONCATENATE($F4208," ",$G4208),AllocFactorMatrix,(M$4+1),FALSE)*$E4208</f>
        <v>399.35571631449329</v>
      </c>
      <c r="N4208" s="5">
        <f t="shared" si="2140"/>
        <v>139952.00068382823</v>
      </c>
      <c r="O4208" s="5">
        <f>VLOOKUP(CONCATENATE($F4208," ",$G4208),AllocFactorMatrix,(O$4+1),FALSE)*$E4208</f>
        <v>102844.53816870425</v>
      </c>
      <c r="P4208" s="5">
        <f>VLOOKUP(CONCATENATE($F4208," ",$G4208),AllocFactorMatrix,(P$4+1),FALSE)*$E4208</f>
        <v>19162.93372827307</v>
      </c>
      <c r="Q4208" s="5">
        <f>VLOOKUP(CONCATENATE($F4208," ",$G4208),AllocFactorMatrix,(Q$4+1),FALSE)*$E4208</f>
        <v>8659.3729379713805</v>
      </c>
      <c r="R4208" s="5">
        <f>VLOOKUP(CONCATENATE($F4208," ",$G4208),AllocFactorMatrix,(R$4+1),FALSE)*$E4208</f>
        <v>389.40232149578463</v>
      </c>
      <c r="S4208" s="5">
        <f t="shared" si="2141"/>
        <v>131056.24715644449</v>
      </c>
      <c r="T4208" s="5">
        <f>VLOOKUP(CONCATENATE($F4208," ",$G4208),AllocFactorMatrix,(T$4+1),FALSE)*$E4208</f>
        <v>3592.6231379355795</v>
      </c>
      <c r="U4208" s="5">
        <f>VLOOKUP(CONCATENATE($F4208," ",$G4208),AllocFactorMatrix,(U$4+1),FALSE)*$E4208</f>
        <v>58792.665534564527</v>
      </c>
      <c r="V4208" s="5">
        <f>VLOOKUP(CONCATENATE($F4208," ",$G4208),AllocFactorMatrix,(V$4+1),FALSE)*$E4208</f>
        <v>310720.88933260157</v>
      </c>
      <c r="W4208" s="5">
        <f>VLOOKUP(CONCATENATE($F4208," ",$G4208),AllocFactorMatrix,(W$4+1),FALSE)*$E4208</f>
        <v>56111.042643440116</v>
      </c>
      <c r="X4208" s="5">
        <f t="shared" si="2145"/>
        <v>429217.22064854181</v>
      </c>
      <c r="Y4208" s="5">
        <f>VLOOKUP(CONCATENATE($F4208," ",$G4208),AllocFactorMatrix,(Y$4+1),FALSE)*$E4208</f>
        <v>31583.394477842456</v>
      </c>
      <c r="Z4208" s="5">
        <f>VLOOKUP(CONCATENATE($F4208," ",$G4208),AllocFactorMatrix,(Z$4+1),FALSE)*$E4208</f>
        <v>529.00978488915553</v>
      </c>
      <c r="AA4208" s="5">
        <f t="shared" si="2142"/>
        <v>32112.404262731612</v>
      </c>
      <c r="AB4208" s="5">
        <f>VLOOKUP(CONCATENATE($F4208," ",$G4208),AllocFactorMatrix,(AB$4+1),FALSE)*$E4208</f>
        <v>409.84143843214406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1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-60855.999999999993</v>
      </c>
      <c r="I4217" s="54">
        <f>VLOOKUP(CONCATENATE($F4217," ",$G4217),AllocFactorMatrix,(I$4+1),FALSE)*$E4224</f>
        <v>-29976.63046724513</v>
      </c>
      <c r="J4217" s="54">
        <f>VLOOKUP(CONCATENATE($F4217," ",$G4217),AllocFactorMatrix,(J$4+1),FALSE)*$E4224</f>
        <v>-1481.8519572107416</v>
      </c>
      <c r="K4217" s="54">
        <f>VLOOKUP(CONCATENATE($F4217," ",$G4217),AllocFactorMatrix,(K$4+1),FALSE)*$E4224</f>
        <v>-5427.9387931636193</v>
      </c>
      <c r="L4217" s="54">
        <f>VLOOKUP(CONCATENATE($F4217," ",$G4217),AllocFactorMatrix,(L$4+1),FALSE)*$E4224</f>
        <v>-170.85224186717346</v>
      </c>
      <c r="M4217" s="54">
        <f>VLOOKUP(CONCATENATE($F4217," ",$G4217),AllocFactorMatrix,(M$4+1),FALSE)*$E4224</f>
        <v>-16.021976543765117</v>
      </c>
      <c r="N4217" s="54">
        <f t="shared" ref="N4217:N4224" si="2152">SUBTOTAL(9,K4217:M4217)</f>
        <v>-5614.813011574558</v>
      </c>
      <c r="O4217" s="54">
        <f>VLOOKUP(CONCATENATE($F4217," ",$G4217),AllocFactorMatrix,(O$4+1),FALSE)*$E4224</f>
        <v>-4126.0778571044957</v>
      </c>
      <c r="P4217" s="54">
        <f>VLOOKUP(CONCATENATE($F4217," ",$G4217),AllocFactorMatrix,(P$4+1),FALSE)*$E4224</f>
        <v>-768.80851371695758</v>
      </c>
      <c r="Q4217" s="54">
        <f>VLOOKUP(CONCATENATE($F4217," ",$G4217),AllocFactorMatrix,(Q$4+1),FALSE)*$E4224</f>
        <v>-347.41025213379862</v>
      </c>
      <c r="R4217" s="54">
        <f>VLOOKUP(CONCATENATE($F4217," ",$G4217),AllocFactorMatrix,(R$4+1),FALSE)*$E4224</f>
        <v>-15.622650700159065</v>
      </c>
      <c r="S4217" s="54">
        <f t="shared" ref="S4217:S4224" si="2153">SUBTOTAL(9,O4217:R4217)</f>
        <v>-5257.9192736554105</v>
      </c>
      <c r="T4217" s="54">
        <f>VLOOKUP(CONCATENATE($F4217," ",$G4217),AllocFactorMatrix,(T$4+1),FALSE)*$E4224</f>
        <v>-144.1344678318373</v>
      </c>
      <c r="U4217" s="54">
        <f>VLOOKUP(CONCATENATE($F4217," ",$G4217),AllocFactorMatrix,(U$4+1),FALSE)*$E4224</f>
        <v>-2358.7360081717566</v>
      </c>
      <c r="V4217" s="54">
        <f>VLOOKUP(CONCATENATE($F4217," ",$G4217),AllocFactorMatrix,(V$4+1),FALSE)*$E4224</f>
        <v>-12465.986079999691</v>
      </c>
      <c r="W4217" s="54">
        <f>VLOOKUP(CONCATENATE($F4217," ",$G4217),AllocFactorMatrix,(W$4+1),FALSE)*$E4224</f>
        <v>-2251.1504715045321</v>
      </c>
      <c r="X4217" s="54">
        <f>SUBTOTAL(9,T4217:W4217)</f>
        <v>-17220.007027507818</v>
      </c>
      <c r="Y4217" s="54">
        <f>VLOOKUP(CONCATENATE($F4217," ",$G4217),AllocFactorMatrix,(Y$4+1),FALSE)*$E4224</f>
        <v>-1267.1119626543027</v>
      </c>
      <c r="Z4217" s="54">
        <f>VLOOKUP(CONCATENATE($F4217," ",$G4217),AllocFactorMatrix,(Z$4+1),FALSE)*$E4224</f>
        <v>-21.223641026441666</v>
      </c>
      <c r="AA4217" s="54">
        <f t="shared" ref="AA4217:AA4224" si="2154">SUBTOTAL(9,Y4217:Z4217)</f>
        <v>-1288.3356036807443</v>
      </c>
      <c r="AB4217" s="54">
        <f>VLOOKUP(CONCATENATE($F4217," ",$G4217),AllocFactorMatrix,(AB$4+1),FALSE)*$E4224</f>
        <v>-16.44265912560936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1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1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1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1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1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1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1"/>
      <c r="C4224" s="55"/>
      <c r="D4224" s="95" t="str">
        <f>D1888</f>
        <v>Adj 8 - System Sales Clause - reset OSS Margin Baseline</v>
      </c>
      <c r="E4224" s="97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-60855.999999999993</v>
      </c>
      <c r="I4224" s="54">
        <f>VLOOKUP(CONCATENATE($F4224," ",$G4224),AllocFactorMatrix,(I$4+1),FALSE)*$E4224</f>
        <v>-29976.63046724513</v>
      </c>
      <c r="J4224" s="54">
        <f>VLOOKUP(CONCATENATE($F4224," ",$G4224),AllocFactorMatrix,(J$4+1),FALSE)*$E4224</f>
        <v>-1481.8519572107416</v>
      </c>
      <c r="K4224" s="54">
        <f>VLOOKUP(CONCATENATE($F4224," ",$G4224),AllocFactorMatrix,(K$4+1),FALSE)*$E4224</f>
        <v>-5427.9387931636193</v>
      </c>
      <c r="L4224" s="54">
        <f>VLOOKUP(CONCATENATE($F4224," ",$G4224),AllocFactorMatrix,(L$4+1),FALSE)*$E4224</f>
        <v>-170.85224186717346</v>
      </c>
      <c r="M4224" s="54">
        <f>VLOOKUP(CONCATENATE($F4224," ",$G4224),AllocFactorMatrix,(M$4+1),FALSE)*$E4224</f>
        <v>-16.021976543765117</v>
      </c>
      <c r="N4224" s="54">
        <f t="shared" si="2152"/>
        <v>-5614.813011574558</v>
      </c>
      <c r="O4224" s="54">
        <f>VLOOKUP(CONCATENATE($F4224," ",$G4224),AllocFactorMatrix,(O$4+1),FALSE)*$E4224</f>
        <v>-4126.0778571044957</v>
      </c>
      <c r="P4224" s="54">
        <f>VLOOKUP(CONCATENATE($F4224," ",$G4224),AllocFactorMatrix,(P$4+1),FALSE)*$E4224</f>
        <v>-768.80851371695758</v>
      </c>
      <c r="Q4224" s="54">
        <f>VLOOKUP(CONCATENATE($F4224," ",$G4224),AllocFactorMatrix,(Q$4+1),FALSE)*$E4224</f>
        <v>-347.41025213379862</v>
      </c>
      <c r="R4224" s="54">
        <f>VLOOKUP(CONCATENATE($F4224," ",$G4224),AllocFactorMatrix,(R$4+1),FALSE)*$E4224</f>
        <v>-15.622650700159065</v>
      </c>
      <c r="S4224" s="54">
        <f t="shared" si="2153"/>
        <v>-5257.9192736554105</v>
      </c>
      <c r="T4224" s="54">
        <f>VLOOKUP(CONCATENATE($F4224," ",$G4224),AllocFactorMatrix,(T$4+1),FALSE)*$E4224</f>
        <v>-144.1344678318373</v>
      </c>
      <c r="U4224" s="54">
        <f>VLOOKUP(CONCATENATE($F4224," ",$G4224),AllocFactorMatrix,(U$4+1),FALSE)*$E4224</f>
        <v>-2358.7360081717566</v>
      </c>
      <c r="V4224" s="54">
        <f>VLOOKUP(CONCATENATE($F4224," ",$G4224),AllocFactorMatrix,(V$4+1),FALSE)*$E4224</f>
        <v>-12465.986079999691</v>
      </c>
      <c r="W4224" s="54">
        <f>VLOOKUP(CONCATENATE($F4224," ",$G4224),AllocFactorMatrix,(W$4+1),FALSE)*$E4224</f>
        <v>-2251.1504715045321</v>
      </c>
      <c r="X4224" s="54">
        <f t="shared" si="2155"/>
        <v>-17220.007027507818</v>
      </c>
      <c r="Y4224" s="54">
        <f>VLOOKUP(CONCATENATE($F4224," ",$G4224),AllocFactorMatrix,(Y$4+1),FALSE)*$E4224</f>
        <v>-1267.1119626543027</v>
      </c>
      <c r="Z4224" s="54">
        <f>VLOOKUP(CONCATENATE($F4224," ",$G4224),AllocFactorMatrix,(Z$4+1),FALSE)*$E4224</f>
        <v>-21.223641026441666</v>
      </c>
      <c r="AA4224" s="54">
        <f t="shared" si="2154"/>
        <v>-1288.3356036807443</v>
      </c>
      <c r="AB4224" s="54">
        <f>VLOOKUP(CONCATENATE($F4224," ",$G4224),AllocFactorMatrix,(AB$4+1),FALSE)*$E4224</f>
        <v>-16.44265912560936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-23722.940743165771</v>
      </c>
      <c r="I4249" s="5">
        <f ca="1">VLOOKUP(CONCATENATE($F4249," ",$G4249),AllocFactorMatrix,(I$4+1),FALSE)*$E4256</f>
        <v>-11685.517093700435</v>
      </c>
      <c r="J4249" s="5">
        <f ca="1">VLOOKUP(CONCATENATE($F4249," ",$G4249),AllocFactorMatrix,(J$4+1),FALSE)*$E4256</f>
        <v>-577.65686491150643</v>
      </c>
      <c r="K4249" s="5">
        <f ca="1">VLOOKUP(CONCATENATE($F4249," ",$G4249),AllocFactorMatrix,(K$4+1),FALSE)*$E4256</f>
        <v>-2115.923990202301</v>
      </c>
      <c r="L4249" s="5">
        <f ca="1">VLOOKUP(CONCATENATE($F4249," ",$G4249),AllocFactorMatrix,(L$4+1),FALSE)*$E4256</f>
        <v>-66.601774839818276</v>
      </c>
      <c r="M4249" s="5">
        <f ca="1">VLOOKUP(CONCATENATE($F4249," ",$G4249),AllocFactorMatrix,(M$4+1),FALSE)*$E4256</f>
        <v>-6.2457013299614097</v>
      </c>
      <c r="N4249" s="5">
        <f t="shared" ca="1" si="2147"/>
        <v>-2188.7714663720803</v>
      </c>
      <c r="O4249" s="5">
        <f ca="1">VLOOKUP(CONCATENATE($F4249," ",$G4249),AllocFactorMatrix,(O$4+1),FALSE)*$E4256</f>
        <v>-1608.4313873041003</v>
      </c>
      <c r="P4249" s="5">
        <f ca="1">VLOOKUP(CONCATENATE($F4249," ",$G4249),AllocFactorMatrix,(P$4+1),FALSE)*$E4256</f>
        <v>-299.69762741140931</v>
      </c>
      <c r="Q4249" s="5">
        <f ca="1">VLOOKUP(CONCATENATE($F4249," ",$G4249),AllocFactorMatrix,(Q$4+1),FALSE)*$E4256</f>
        <v>-135.42777745724959</v>
      </c>
      <c r="R4249" s="5">
        <f ca="1">VLOOKUP(CONCATENATE($F4249," ",$G4249),AllocFactorMatrix,(R$4+1),FALSE)*$E4256</f>
        <v>-6.0900357698674021</v>
      </c>
      <c r="S4249" s="5">
        <f t="shared" ca="1" si="2148"/>
        <v>-2049.6468279426267</v>
      </c>
      <c r="T4249" s="5">
        <f ca="1">VLOOKUP(CONCATENATE($F4249," ",$G4249),AllocFactorMatrix,(T$4+1),FALSE)*$E4256</f>
        <v>-56.186628096200991</v>
      </c>
      <c r="U4249" s="5">
        <f ca="1">VLOOKUP(CONCATENATE($F4249," ",$G4249),AllocFactorMatrix,(U$4+1),FALSE)*$E4256</f>
        <v>-919.48459561308562</v>
      </c>
      <c r="V4249" s="5">
        <f ca="1">VLOOKUP(CONCATENATE($F4249," ",$G4249),AllocFactorMatrix,(V$4+1),FALSE)*$E4256</f>
        <v>-4859.501923901701</v>
      </c>
      <c r="W4249" s="5">
        <f ca="1">VLOOKUP(CONCATENATE($F4249," ",$G4249),AllocFactorMatrix,(W$4+1),FALSE)*$E4256</f>
        <v>-877.54550478920191</v>
      </c>
      <c r="X4249" s="5">
        <f ca="1">SUBTOTAL(9,T4249:W4249)</f>
        <v>-6712.7186524001891</v>
      </c>
      <c r="Y4249" s="5">
        <f ca="1">VLOOKUP(CONCATENATE($F4249," ",$G4249),AllocFactorMatrix,(Y$4+1),FALSE)*$E4256</f>
        <v>-493.94672678132787</v>
      </c>
      <c r="Z4249" s="5">
        <f ca="1">VLOOKUP(CONCATENATE($F4249," ",$G4249),AllocFactorMatrix,(Z$4+1),FALSE)*$E4256</f>
        <v>-8.2734188646065689</v>
      </c>
      <c r="AA4249" s="5">
        <f t="shared" ca="1" si="2149"/>
        <v>-502.22014564593445</v>
      </c>
      <c r="AB4249" s="5">
        <f ca="1">VLOOKUP(CONCATENATE($F4249," ",$G4249),AllocFactorMatrix,(AB$4+1),FALSE)*$E4256</f>
        <v>-6.4096921929950152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-86.679311509281419</v>
      </c>
      <c r="I4250" s="5">
        <f ca="1">VLOOKUP(CONCATENATE($F4250," ",$G4250),AllocFactorMatrix,(I$4+1),FALSE)*$E4256</f>
        <v>-42.696754473987056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-7.7312014839283298</v>
      </c>
      <c r="L4250" s="5">
        <f ca="1">VLOOKUP(CONCATENATE($F4250," ",$G4250),AllocFactorMatrix,(L$4+1),FALSE)*$E4256</f>
        <v>-0.2433507738737975</v>
      </c>
      <c r="M4250" s="5">
        <f ca="1">VLOOKUP(CONCATENATE($F4250," ",$G4250),AllocFactorMatrix,(M$4+1),FALSE)*$E4256</f>
        <v>-2.2820656892194962E-2</v>
      </c>
      <c r="N4250" s="5">
        <f t="shared" ca="1" si="2147"/>
        <v>-7.9973729146943224</v>
      </c>
      <c r="O4250" s="5">
        <f ca="1">VLOOKUP(CONCATENATE($F4250," ",$G4250),AllocFactorMatrix,(O$4+1),FALSE)*$E4256</f>
        <v>-5.8769157993872243</v>
      </c>
      <c r="P4250" s="5">
        <f ca="1">VLOOKUP(CONCATENATE($F4250," ",$G4250),AllocFactorMatrix,(P$4+1),FALSE)*$E4256</f>
        <v>-1.0950406311860756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-2.2251883243062001E-2</v>
      </c>
      <c r="S4250" s="5">
        <f t="shared" ca="1" si="2148"/>
        <v>-7.4890367853922708</v>
      </c>
      <c r="T4250" s="5">
        <f ca="1">VLOOKUP(CONCATENATE($F4250," ",$G4250),AllocFactorMatrix,(T$4+1),FALSE)*$E4256</f>
        <v>-0.20529572164487192</v>
      </c>
      <c r="U4250" s="5">
        <f ca="1">VLOOKUP(CONCATENATE($F4250," ",$G4250),AllocFactorMatrix,(U$4+1),FALSE)*$E4256</f>
        <v>-3.3596295060549273</v>
      </c>
      <c r="V4250" s="5">
        <f ca="1">VLOOKUP(CONCATENATE($F4250," ",$G4250),AllocFactorMatrix,(V$4+1),FALSE)*$E4256</f>
        <v>-17.755736339862285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-24.52705326228088</v>
      </c>
      <c r="Y4250" s="5">
        <f ca="1">VLOOKUP(CONCATENATE($F4250," ",$G4250),AllocFactorMatrix,(Y$4+1),FALSE)*$E4256</f>
        <v>-1.804791516498772</v>
      </c>
      <c r="Z4250" s="5">
        <f ca="1">VLOOKUP(CONCATENATE($F4250," ",$G4250),AllocFactorMatrix,(Z$4+1),FALSE)*$E4256</f>
        <v>-3.022956802767356E-2</v>
      </c>
      <c r="AA4250" s="5">
        <f t="shared" ca="1" si="2149"/>
        <v>-1.8350210845264456</v>
      </c>
      <c r="AB4250" s="5">
        <f ca="1">VLOOKUP(CONCATENATE($F4250," ",$G4250),AllocFactorMatrix,(AB$4+1),FALSE)*$E4256</f>
        <v>-2.3419849684330592E-2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-19.065853196441928</v>
      </c>
      <c r="I4251" s="5">
        <f ca="1">VLOOKUP(CONCATENATE($F4251," ",$G4251),AllocFactorMatrix,(I$4+1),FALSE)*$E4256</f>
        <v>-9.2825429907479187</v>
      </c>
      <c r="J4251" s="5">
        <f ca="1">VLOOKUP(CONCATENATE($F4251," ",$G4251),AllocFactorMatrix,(J$4+1),FALSE)*$E4256</f>
        <v>-0.44798766774139942</v>
      </c>
      <c r="K4251" s="5">
        <f ca="1">VLOOKUP(CONCATENATE($F4251," ",$G4251),AllocFactorMatrix,(K$4+1),FALSE)*$E4256</f>
        <v>-1.6297572307145234</v>
      </c>
      <c r="L4251" s="5">
        <f ca="1">VLOOKUP(CONCATENATE($F4251," ",$G4251),AllocFactorMatrix,(L$4+1),FALSE)*$E4256</f>
        <v>-5.034166745403143E-2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-1.686368686609472</v>
      </c>
      <c r="O4251" s="5">
        <f ca="1">VLOOKUP(CONCATENATE($F4251," ",$G4251),AllocFactorMatrix,(O$4+1),FALSE)*$E4256</f>
        <v>-1.2313070606089274</v>
      </c>
      <c r="P4251" s="5">
        <f ca="1">VLOOKUP(CONCATENATE($F4251," ",$G4251),AllocFactorMatrix,(P$4+1),FALSE)*$E4256</f>
        <v>-0.22889854642494981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-1.5964029695711994</v>
      </c>
      <c r="T4251" s="5">
        <f ca="1">VLOOKUP(CONCATENATE($F4251," ",$G4251),AllocFactorMatrix,(T$4+1),FALSE)*$E4256</f>
        <v>-4.2995128336945514E-2</v>
      </c>
      <c r="U4251" s="5">
        <f ca="1">VLOOKUP(CONCATENATE($F4251," ",$G4251),AllocFactorMatrix,(U$4+1),FALSE)*$E4256</f>
        <v>-0.70385479871475454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-0.37058735096031775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-0.37676505216895984</v>
      </c>
      <c r="AB4251" s="5">
        <f ca="1">VLOOKUP(CONCATENATE($F4251," ",$G4251),AllocFactorMatrix,(AB$4+1),FALSE)*$E4256</f>
        <v>-4.9486893323199294E-3</v>
      </c>
      <c r="AC4251" s="5">
        <f ca="1">VLOOKUP(CONCATENATE($F4251," ",$G4251),AllocFactorMatrix,(AC$4+1),FALSE)*$E4256</f>
        <v>-1.6826601654109673E-2</v>
      </c>
      <c r="AD4251" s="5">
        <f ca="1">VLOOKUP(CONCATENATE($F4251," ",$G4251),AllocFactorMatrix,(AD$4+1),FALSE)*$E4256</f>
        <v>-3.6272758292796199E-3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-12215.463129833826</v>
      </c>
      <c r="I4252" s="5">
        <f ca="1">VLOOKUP(CONCATENATE($F4252," ",$G4252),AllocFactorMatrix,(I$4+1),FALSE)*$E4256</f>
        <v>-8164.1150056125198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-1397.3597528564192</v>
      </c>
      <c r="L4252" s="5">
        <f ca="1">VLOOKUP(CONCATENATE($F4252," ",$G4252),AllocFactorMatrix,(L$4+1),FALSE)*$E4256</f>
        <v>-43.185687431882968</v>
      </c>
      <c r="M4252" s="5">
        <f ca="1">VLOOKUP(CONCATENATE($F4252," ",$G4252),AllocFactorMatrix,(M$4+1),FALSE)*$E4256</f>
        <v>0</v>
      </c>
      <c r="N4252" s="5">
        <f t="shared" ca="1" si="2147"/>
        <v>-1440.5454402883022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-195.14827173290692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-1242.9238487738683</v>
      </c>
      <c r="T4252" s="5">
        <f ca="1">VLOOKUP(CONCATENATE($F4252," ",$G4252),AllocFactorMatrix,(T$4+1),FALSE)*$E4256</f>
        <v>-37.352553626505255</v>
      </c>
      <c r="U4252" s="5">
        <f ca="1">VLOOKUP(CONCATENATE($F4252," ",$G4252),AllocFactorMatrix,(U$4+1),FALSE)*$E4256</f>
        <v>-602.41216691516172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-639.76472054166697</v>
      </c>
      <c r="Y4252" s="5">
        <f ca="1">VLOOKUP(CONCATENATE($F4252," ",$G4252),AllocFactorMatrix,(Y$4+1),FALSE)*$E4256</f>
        <v>-315.95248764890965</v>
      </c>
      <c r="Z4252" s="5">
        <f ca="1">VLOOKUP(CONCATENATE($F4252," ",$G4252),AllocFactorMatrix,(Z$4+1),FALSE)*$E4256</f>
        <v>-5.2713242940126763</v>
      </c>
      <c r="AA4252" s="5">
        <f t="shared" ca="1" si="2149"/>
        <v>-321.22381194292234</v>
      </c>
      <c r="AB4252" s="5">
        <f ca="1">VLOOKUP(CONCATENATE($F4252," ",$G4252),AllocFactorMatrix,(AB$4+1),FALSE)*$E4256</f>
        <v>-4.2706559297103972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-5041.4718790178395</v>
      </c>
      <c r="I4253" s="5">
        <f ca="1">VLOOKUP(CONCATENATE($F4253," ",$G4253),AllocFactorMatrix,(I$4+1),FALSE)*$E4256</f>
        <v>-3769.5158421613623</v>
      </c>
      <c r="J4253" s="5">
        <f ca="1">VLOOKUP(CONCATENATE($F4253," ",$G4253),AllocFactorMatrix,(J$4+1),FALSE)*$E4256</f>
        <v>-181.72956013061813</v>
      </c>
      <c r="K4253" s="5">
        <f ca="1">VLOOKUP(CONCATENATE($F4253," ",$G4253),AllocFactorMatrix,(K$4+1),FALSE)*$E4256</f>
        <v>-548.35381642356595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-548.35381642356595</v>
      </c>
      <c r="O4253" s="5">
        <f ca="1">VLOOKUP(CONCATENATE($F4253," ",$G4253),AllocFactorMatrix,(O$4+1),FALSE)*$E4256</f>
        <v>-349.41318614867822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-349.41318614867822</v>
      </c>
      <c r="T4253" s="5">
        <f ca="1">VLOOKUP(CONCATENATE($F4253," ",$G4253),AllocFactorMatrix,(T$4+1),FALSE)*$E4256</f>
        <v>-9.4473995312737582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-9.4473995312737582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-1.3373814218500053</v>
      </c>
      <c r="AC4253" s="5">
        <f ca="1">VLOOKUP(CONCATENATE($F4253," ",$G4253),AllocFactorMatrix,(AC$4+1),FALSE)*$E4256</f>
        <v>-45.409243046507122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-6245.1720970964197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-509.52261223444788</v>
      </c>
      <c r="L4254" s="5">
        <f ca="1">VLOOKUP(CONCATENATE($F4254," ",$G4254),AllocFactorMatrix,(L$4+1),FALSE)*$E4256</f>
        <v>-16.193785352067284</v>
      </c>
      <c r="M4254" s="5">
        <f ca="1">VLOOKUP(CONCATENATE($F4254," ",$G4254),AllocFactorMatrix,(M$4+1),FALSE)*$E4256</f>
        <v>-1.4928777007096641</v>
      </c>
      <c r="N4254" s="5">
        <f t="shared" ca="1" si="2147"/>
        <v>-527.20927528722484</v>
      </c>
      <c r="O4254" s="5">
        <f ca="1">VLOOKUP(CONCATENATE($F4254," ",$G4254),AllocFactorMatrix,(O$4+1),FALSE)*$E4256</f>
        <v>-464.53887507502787</v>
      </c>
      <c r="P4254" s="5">
        <f ca="1">VLOOKUP(CONCATENATE($F4254," ",$G4254),AllocFactorMatrix,(P$4+1),FALSE)*$E4256</f>
        <v>-86.116568937115034</v>
      </c>
      <c r="Q4254" s="5">
        <f ca="1">VLOOKUP(CONCATENATE($F4254," ",$G4254),AllocFactorMatrix,(Q$4+1),FALSE)*$E4256</f>
        <v>-39.129164691623515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-312.57662663622648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-336.69839075886165</v>
      </c>
      <c r="X4254" s="5">
        <f t="shared" ca="1" si="2167"/>
        <v>-2441.7573382189235</v>
      </c>
      <c r="Y4254" s="5">
        <f ca="1">VLOOKUP(CONCATENATE($F4254," ",$G4254),AllocFactorMatrix,(Y$4+1),FALSE)*$E4256</f>
        <v>-125.85758407127594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-127.90634490352492</v>
      </c>
      <c r="AB4254" s="5">
        <f ca="1">VLOOKUP(CONCATENATE($F4254," ",$G4254),AllocFactorMatrix,(AB$4+1),FALSE)*$E4256</f>
        <v>-2.2852279052629965</v>
      </c>
      <c r="AC4254" s="5">
        <f ca="1">VLOOKUP(CONCATENATE($F4254," ",$G4254),AllocFactorMatrix,(AC$4+1),FALSE)*$E4256</f>
        <v>-49.414993345453581</v>
      </c>
      <c r="AD4254" s="5">
        <f ca="1">VLOOKUP(CONCATENATE($F4254," ",$G4254),AllocFactorMatrix,(AD$4+1),FALSE)*$E4256</f>
        <v>-9.7788237672303921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-4707.2069861804348</v>
      </c>
      <c r="I4255" s="5">
        <f ca="1">VLOOKUP(CONCATENATE($F4255," ",$G4255),AllocFactorMatrix,(I$4+1),FALSE)*$E4256</f>
        <v>-3363.3040627272685</v>
      </c>
      <c r="J4255" s="5">
        <f ca="1">VLOOKUP(CONCATENATE($F4255," ",$G4255),AllocFactorMatrix,(J$4+1),FALSE)*$E4256</f>
        <v>-575.57207255322294</v>
      </c>
      <c r="K4255" s="5">
        <f ca="1">VLOOKUP(CONCATENATE($F4255," ",$G4255),AllocFactorMatrix,(K$4+1),FALSE)*$E4256</f>
        <v>-165.73373548947879</v>
      </c>
      <c r="L4255" s="5">
        <f ca="1">VLOOKUP(CONCATENATE($F4255," ",$G4255),AllocFactorMatrix,(L$4+1),FALSE)*$E4256</f>
        <v>-27.704534698550191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-197.81545381386346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-7.9427311547432229</v>
      </c>
      <c r="Q4255" s="5">
        <f ca="1">VLOOKUP(CONCATENATE($F4255," ",$G4255),AllocFactorMatrix,(Q$4+1),FALSE)*$E4256</f>
        <v>-15.19196576284601</v>
      </c>
      <c r="R4255" s="5">
        <f ca="1">VLOOKUP(CONCATENATE($F4255," ",$G4255),AllocFactorMatrix,(R$4+1),FALSE)*$E4256</f>
        <v>-2.6515247211636876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-4.728553792441768</v>
      </c>
      <c r="V4255" s="5">
        <f ca="1">VLOOKUP(CONCATENATE($F4255," ",$G4255),AllocFactorMatrix,(V$4+1),FALSE)*$E4256</f>
        <v>-22.35313200266549</v>
      </c>
      <c r="W4255" s="5">
        <f ca="1">VLOOKUP(CONCATENATE($F4255," ",$G4255),AllocFactorMatrix,(W$4+1),FALSE)*$E4256</f>
        <v>-3.9787684045973291</v>
      </c>
      <c r="X4255" s="5">
        <f t="shared" ca="1" si="2167"/>
        <v>-31.275538959907959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-0.13410240263293946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-0.24119802736553192</v>
      </c>
      <c r="AC4255" s="5">
        <f ca="1">VLOOKUP(CONCATENATE($F4255," ",$G4255),AllocFactorMatrix,(AC$4+1),FALSE)*$E4256</f>
        <v>-371.21151701153468</v>
      </c>
      <c r="AD4255" s="5">
        <f ca="1">VLOOKUP(CONCATENATE($F4255," ",$G4255),AllocFactorMatrix,(AD$4+1),FALSE)*$E4256</f>
        <v>-102.47592451063585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-52038.000000000007</v>
      </c>
      <c r="I4256" s="5">
        <f ca="1">VLOOKUP(CONCATENATE($F4256," ",$G4256),AllocFactorMatrix,(I$4+1),FALSE)*$E4256</f>
        <v>-29377.789046354705</v>
      </c>
      <c r="J4256" s="5">
        <f ca="1">VLOOKUP(CONCATENATE($F4256," ",$G4256),AllocFactorMatrix,(J$4+1),FALSE)*$E4256</f>
        <v>-1874.2169311951195</v>
      </c>
      <c r="K4256" s="5">
        <f ca="1">VLOOKUP(CONCATENATE($F4256," ",$G4256),AllocFactorMatrix,(K$4+1),FALSE)*$E4256</f>
        <v>-4746.254865920856</v>
      </c>
      <c r="L4256" s="5">
        <f ca="1">VLOOKUP(CONCATENATE($F4256," ",$G4256),AllocFactorMatrix,(L$4+1),FALSE)*$E4256</f>
        <v>-153.97947476364658</v>
      </c>
      <c r="M4256" s="5">
        <f ca="1">VLOOKUP(CONCATENATE($F4256," ",$G4256),AllocFactorMatrix,(M$4+1),FALSE)*$E4256</f>
        <v>-12.144853101838661</v>
      </c>
      <c r="N4256" s="5">
        <f t="shared" ca="1" si="2147"/>
        <v>-4912.3791937863416</v>
      </c>
      <c r="O4256" s="5">
        <f ca="1">VLOOKUP(CONCATENATE($F4256," ",$G4256),AllocFactorMatrix,(O$4+1),FALSE)*$E4256</f>
        <v>-3508.1935507525623</v>
      </c>
      <c r="P4256" s="5">
        <f ca="1">VLOOKUP(CONCATENATE($F4256," ",$G4256),AllocFactorMatrix,(P$4+1),FALSE)*$E4256</f>
        <v>-590.22913841378545</v>
      </c>
      <c r="Q4256" s="5">
        <f ca="1">VLOOKUP(CONCATENATE($F4256," ",$G4256),AllocFactorMatrix,(Q$4+1),FALSE)*$E4256</f>
        <v>-190.37993374583232</v>
      </c>
      <c r="R4256" s="5">
        <f ca="1">VLOOKUP(CONCATENATE($F4256," ",$G4256),AllocFactorMatrix,(R$4+1),FALSE)*$E4256</f>
        <v>-10.576828498386661</v>
      </c>
      <c r="S4256" s="5">
        <f t="shared" ca="1" si="2148"/>
        <v>-4299.3794514105666</v>
      </c>
      <c r="T4256" s="5">
        <f ca="1">VLOOKUP(CONCATENATE($F4256," ",$G4256),AllocFactorMatrix,(T$4+1),FALSE)*$E4256</f>
        <v>-121.25196685644678</v>
      </c>
      <c r="U4256" s="5">
        <f ca="1">VLOOKUP(CONCATENATE($F4256," ",$G4256),AllocFactorMatrix,(U$4+1),FALSE)*$E4256</f>
        <v>-1843.2654272616855</v>
      </c>
      <c r="V4256" s="5">
        <f ca="1">VLOOKUP(CONCATENATE($F4256," ",$G4256),AllocFactorMatrix,(V$4+1),FALSE)*$E4256</f>
        <v>-6679.1946364115183</v>
      </c>
      <c r="W4256" s="5">
        <f ca="1">VLOOKUP(CONCATENATE($F4256," ",$G4256),AllocFactorMatrix,(W$4+1),FALSE)*$E4256</f>
        <v>-1221.4290556473798</v>
      </c>
      <c r="X4256" s="5">
        <f t="shared" ca="1" si="2167"/>
        <v>-9865.141086177031</v>
      </c>
      <c r="Y4256" s="5">
        <f ca="1">VLOOKUP(CONCATENATE($F4256," ",$G4256),AllocFactorMatrix,(Y$4+1),FALSE)*$E4256</f>
        <v>-1075.2757592660341</v>
      </c>
      <c r="Z4256" s="5">
        <f ca="1">VLOOKUP(CONCATENATE($F4256," ",$G4256),AllocFactorMatrix,(Z$4+1),FALSE)*$E4256</f>
        <v>-15.764013662737486</v>
      </c>
      <c r="AA4256" s="5">
        <f t="shared" ca="1" si="2149"/>
        <v>-1091.0397729287715</v>
      </c>
      <c r="AB4256" s="5">
        <f ca="1">VLOOKUP(CONCATENATE($F4256," ",$G4256),AllocFactorMatrix,(AB$4+1),FALSE)*$E4256</f>
        <v>-14.572524016200596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-122.79874023133723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-23532.000000000004</v>
      </c>
      <c r="I4257" s="5">
        <f>VLOOKUP(CONCATENATE($F4257," ",$G4257),AllocFactorMatrix,(I$4+1),FALSE)*$E4264</f>
        <v>-11591.462931431781</v>
      </c>
      <c r="J4257" s="5">
        <f>VLOOKUP(CONCATENATE($F4257," ",$G4257),AllocFactorMatrix,(J$4+1),FALSE)*$E4264</f>
        <v>-573.00743159397871</v>
      </c>
      <c r="K4257" s="5">
        <f>VLOOKUP(CONCATENATE($F4257," ",$G4257),AllocFactorMatrix,(K$4+1),FALSE)*$E4264</f>
        <v>-2098.893382422872</v>
      </c>
      <c r="L4257" s="5">
        <f>VLOOKUP(CONCATENATE($F4257," ",$G4257),AllocFactorMatrix,(L$4+1),FALSE)*$E4264</f>
        <v>-66.065711772353183</v>
      </c>
      <c r="M4257" s="5">
        <f>VLOOKUP(CONCATENATE($F4257," ",$G4257),AllocFactorMatrix,(M$4+1),FALSE)*$E4264</f>
        <v>-6.1954310508065058</v>
      </c>
      <c r="N4257" s="5">
        <f t="shared" ref="N4257:N4264" si="2169">SUBTOTAL(9,K4257:M4257)</f>
        <v>-2171.1545252460314</v>
      </c>
      <c r="O4257" s="5">
        <f>VLOOKUP(CONCATENATE($F4257," ",$G4257),AllocFactorMatrix,(O$4+1),FALSE)*$E4264</f>
        <v>-1595.4854760973938</v>
      </c>
      <c r="P4257" s="5">
        <f>VLOOKUP(CONCATENATE($F4257," ",$G4257),AllocFactorMatrix,(P$4+1),FALSE)*$E4264</f>
        <v>-297.28542698809395</v>
      </c>
      <c r="Q4257" s="5">
        <f>VLOOKUP(CONCATENATE($F4257," ",$G4257),AllocFactorMatrix,(Q$4+1),FALSE)*$E4264</f>
        <v>-134.33774900112641</v>
      </c>
      <c r="R4257" s="5">
        <f>VLOOKUP(CONCATENATE($F4257," ",$G4257),AllocFactorMatrix,(R$4+1),FALSE)*$E4264</f>
        <v>-6.0410184086391343</v>
      </c>
      <c r="S4257" s="5">
        <f t="shared" ref="S4257:S4264" si="2170">SUBTOTAL(9,O4257:R4257)</f>
        <v>-2033.1496704952531</v>
      </c>
      <c r="T4257" s="5">
        <f>VLOOKUP(CONCATENATE($F4257," ",$G4257),AllocFactorMatrix,(T$4+1),FALSE)*$E4264</f>
        <v>-55.734394258886482</v>
      </c>
      <c r="U4257" s="5">
        <f>VLOOKUP(CONCATENATE($F4257," ",$G4257),AllocFactorMatrix,(U$4+1),FALSE)*$E4264</f>
        <v>-912.08386591786802</v>
      </c>
      <c r="V4257" s="5">
        <f>VLOOKUP(CONCATENATE($F4257," ",$G4257),AllocFactorMatrix,(V$4+1),FALSE)*$E4264</f>
        <v>-4820.3888595134868</v>
      </c>
      <c r="W4257" s="5">
        <f>VLOOKUP(CONCATENATE($F4257," ",$G4257),AllocFactorMatrix,(W$4+1),FALSE)*$E4264</f>
        <v>-870.48233363094266</v>
      </c>
      <c r="X4257" s="5">
        <f>SUBTOTAL(9,T4257:W4257)</f>
        <v>-6658.6894533211844</v>
      </c>
      <c r="Y4257" s="5">
        <f>VLOOKUP(CONCATENATE($F4257," ",$G4257),AllocFactorMatrix,(Y$4+1),FALSE)*$E4264</f>
        <v>-489.97105799232702</v>
      </c>
      <c r="Z4257" s="5">
        <f>VLOOKUP(CONCATENATE($F4257," ",$G4257),AllocFactorMatrix,(Z$4+1),FALSE)*$E4264</f>
        <v>-8.2068279320728479</v>
      </c>
      <c r="AA4257" s="5">
        <f t="shared" ref="AA4257:AA4264" si="2171">SUBTOTAL(9,Y4257:Z4257)</f>
        <v>-498.17788592439985</v>
      </c>
      <c r="AB4257" s="5">
        <f>VLOOKUP(CONCATENATE($F4257," ",$G4257),AllocFactorMatrix,(AB$4+1),FALSE)*$E4264</f>
        <v>-6.3581019873774069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-23532.000000000004</v>
      </c>
      <c r="I4264" s="5">
        <f>VLOOKUP(CONCATENATE($F4264," ",$G4264),AllocFactorMatrix,(I$4+1),FALSE)*$E4264</f>
        <v>-11591.462931431781</v>
      </c>
      <c r="J4264" s="5">
        <f>VLOOKUP(CONCATENATE($F4264," ",$G4264),AllocFactorMatrix,(J$4+1),FALSE)*$E4264</f>
        <v>-573.00743159397871</v>
      </c>
      <c r="K4264" s="5">
        <f>VLOOKUP(CONCATENATE($F4264," ",$G4264),AllocFactorMatrix,(K$4+1),FALSE)*$E4264</f>
        <v>-2098.893382422872</v>
      </c>
      <c r="L4264" s="5">
        <f>VLOOKUP(CONCATENATE($F4264," ",$G4264),AllocFactorMatrix,(L$4+1),FALSE)*$E4264</f>
        <v>-66.065711772353183</v>
      </c>
      <c r="M4264" s="5">
        <f>VLOOKUP(CONCATENATE($F4264," ",$G4264),AllocFactorMatrix,(M$4+1),FALSE)*$E4264</f>
        <v>-6.1954310508065058</v>
      </c>
      <c r="N4264" s="5">
        <f t="shared" si="2169"/>
        <v>-2171.1545252460314</v>
      </c>
      <c r="O4264" s="5">
        <f>VLOOKUP(CONCATENATE($F4264," ",$G4264),AllocFactorMatrix,(O$4+1),FALSE)*$E4264</f>
        <v>-1595.4854760973938</v>
      </c>
      <c r="P4264" s="5">
        <f>VLOOKUP(CONCATENATE($F4264," ",$G4264),AllocFactorMatrix,(P$4+1),FALSE)*$E4264</f>
        <v>-297.28542698809395</v>
      </c>
      <c r="Q4264" s="5">
        <f>VLOOKUP(CONCATENATE($F4264," ",$G4264),AllocFactorMatrix,(Q$4+1),FALSE)*$E4264</f>
        <v>-134.33774900112641</v>
      </c>
      <c r="R4264" s="5">
        <f>VLOOKUP(CONCATENATE($F4264," ",$G4264),AllocFactorMatrix,(R$4+1),FALSE)*$E4264</f>
        <v>-6.0410184086391343</v>
      </c>
      <c r="S4264" s="5">
        <f t="shared" si="2170"/>
        <v>-2033.1496704952531</v>
      </c>
      <c r="T4264" s="5">
        <f>VLOOKUP(CONCATENATE($F4264," ",$G4264),AllocFactorMatrix,(T$4+1),FALSE)*$E4264</f>
        <v>-55.734394258886482</v>
      </c>
      <c r="U4264" s="5">
        <f>VLOOKUP(CONCATENATE($F4264," ",$G4264),AllocFactorMatrix,(U$4+1),FALSE)*$E4264</f>
        <v>-912.08386591786802</v>
      </c>
      <c r="V4264" s="5">
        <f>VLOOKUP(CONCATENATE($F4264," ",$G4264),AllocFactorMatrix,(V$4+1),FALSE)*$E4264</f>
        <v>-4820.3888595134868</v>
      </c>
      <c r="W4264" s="5">
        <f>VLOOKUP(CONCATENATE($F4264," ",$G4264),AllocFactorMatrix,(W$4+1),FALSE)*$E4264</f>
        <v>-870.48233363094266</v>
      </c>
      <c r="X4264" s="5">
        <f t="shared" si="2172"/>
        <v>-6658.6894533211844</v>
      </c>
      <c r="Y4264" s="5">
        <f>VLOOKUP(CONCATENATE($F4264," ",$G4264),AllocFactorMatrix,(Y$4+1),FALSE)*$E4264</f>
        <v>-489.97105799232702</v>
      </c>
      <c r="Z4264" s="5">
        <f>VLOOKUP(CONCATENATE($F4264," ",$G4264),AllocFactorMatrix,(Z$4+1),FALSE)*$E4264</f>
        <v>-8.2068279320728479</v>
      </c>
      <c r="AA4264" s="5">
        <f t="shared" si="2171"/>
        <v>-498.17788592439985</v>
      </c>
      <c r="AB4264" s="5">
        <f>VLOOKUP(CONCATENATE($F4264," ",$G4264),AllocFactorMatrix,(AB$4+1),FALSE)*$E4264</f>
        <v>-6.3581019873774069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79674.58010616411</v>
      </c>
      <c r="I4265" s="5">
        <f ca="1">VLOOKUP(CONCATENATE($F4265," ",$G4265),AllocFactorMatrix,(I$4+1),FALSE)*$E4272</f>
        <v>39246.342932092171</v>
      </c>
      <c r="J4265" s="5">
        <f ca="1">VLOOKUP(CONCATENATE($F4265," ",$G4265),AllocFactorMatrix,(J$4+1),FALSE)*$E4272</f>
        <v>1940.086967106995</v>
      </c>
      <c r="K4265" s="5">
        <f ca="1">VLOOKUP(CONCATENATE($F4265," ",$G4265),AllocFactorMatrix,(K$4+1),FALSE)*$E4272</f>
        <v>7106.427372605337</v>
      </c>
      <c r="L4265" s="5">
        <f ca="1">VLOOKUP(CONCATENATE($F4265," ",$G4265),AllocFactorMatrix,(L$4+1),FALSE)*$E4272</f>
        <v>223.68510304594179</v>
      </c>
      <c r="M4265" s="5">
        <f ca="1">VLOOKUP(CONCATENATE($F4265," ",$G4265),AllocFactorMatrix,(M$4+1),FALSE)*$E4272</f>
        <v>20.976473208809246</v>
      </c>
      <c r="N4265" s="5">
        <f t="shared" ca="1" si="2147"/>
        <v>7351.0889488600887</v>
      </c>
      <c r="O4265" s="5">
        <f ca="1">VLOOKUP(CONCATENATE($F4265," ",$G4265),AllocFactorMatrix,(O$4+1),FALSE)*$E4272</f>
        <v>5401.990284444295</v>
      </c>
      <c r="P4265" s="5">
        <f ca="1">VLOOKUP(CONCATENATE($F4265," ",$G4265),AllocFactorMatrix,(P$4+1),FALSE)*$E4272</f>
        <v>1006.5481712968758</v>
      </c>
      <c r="Q4265" s="5">
        <f ca="1">VLOOKUP(CONCATENATE($F4265," ",$G4265),AllocFactorMatrix,(Q$4+1),FALSE)*$E4272</f>
        <v>454.8403766816254</v>
      </c>
      <c r="R4265" s="5">
        <f ca="1">VLOOKUP(CONCATENATE($F4265," ",$G4265),AllocFactorMatrix,(R$4+1),FALSE)*$E4272</f>
        <v>20.453663314717428</v>
      </c>
      <c r="S4265" s="5">
        <f t="shared" ca="1" si="2148"/>
        <v>6883.8324957375135</v>
      </c>
      <c r="T4265" s="5">
        <f ca="1">VLOOKUP(CONCATENATE($F4265," ",$G4265),AllocFactorMatrix,(T$4+1),FALSE)*$E4272</f>
        <v>188.70535696278182</v>
      </c>
      <c r="U4265" s="5">
        <f ca="1">VLOOKUP(CONCATENATE($F4265," ",$G4265),AllocFactorMatrix,(U$4+1),FALSE)*$E4272</f>
        <v>3088.1310147294325</v>
      </c>
      <c r="V4265" s="5">
        <f ca="1">VLOOKUP(CONCATENATE($F4265," ",$G4265),AllocFactorMatrix,(V$4+1),FALSE)*$E4272</f>
        <v>16320.859184521851</v>
      </c>
      <c r="W4265" s="5">
        <f ca="1">VLOOKUP(CONCATENATE($F4265," ",$G4265),AllocFactorMatrix,(W$4+1),FALSE)*$E4272</f>
        <v>2947.2766624969904</v>
      </c>
      <c r="X4265" s="5">
        <f ca="1">SUBTOTAL(9,T4265:W4265)</f>
        <v>22544.972218711056</v>
      </c>
      <c r="Y4265" s="5">
        <f ca="1">VLOOKUP(CONCATENATE($F4265," ",$G4265),AllocFactorMatrix,(Y$4+1),FALSE)*$E4272</f>
        <v>1658.942644471852</v>
      </c>
      <c r="Z4265" s="5">
        <f ca="1">VLOOKUP(CONCATENATE($F4265," ",$G4265),AllocFactorMatrix,(Z$4+1),FALSE)*$E4272</f>
        <v>27.786655171317484</v>
      </c>
      <c r="AA4265" s="5">
        <f t="shared" ca="1" si="2149"/>
        <v>1686.7292996431695</v>
      </c>
      <c r="AB4265" s="5">
        <f ca="1">VLOOKUP(CONCATENATE($F4265," ",$G4265),AllocFactorMatrix,(AB$4+1),FALSE)*$E4272</f>
        <v>21.527244013108206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291.11642705523144</v>
      </c>
      <c r="I4266" s="5">
        <f ca="1">VLOOKUP(CONCATENATE($F4266," ",$G4266),AllocFactorMatrix,(I$4+1),FALSE)*$E4272</f>
        <v>143.39900020999397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25.965593330818287</v>
      </c>
      <c r="L4266" s="5">
        <f ca="1">VLOOKUP(CONCATENATE($F4266," ",$G4266),AllocFactorMatrix,(L$4+1),FALSE)*$E4272</f>
        <v>0.81730468987031279</v>
      </c>
      <c r="M4266" s="5">
        <f ca="1">VLOOKUP(CONCATENATE($F4266," ",$G4266),AllocFactorMatrix,(M$4+1),FALSE)*$E4272</f>
        <v>7.6644218578014109E-2</v>
      </c>
      <c r="N4266" s="5">
        <f t="shared" ca="1" si="2147"/>
        <v>26.859542239266613</v>
      </c>
      <c r="O4266" s="5">
        <f ca="1">VLOOKUP(CONCATENATE($F4266," ",$G4266),AllocFactorMatrix,(O$4+1),FALSE)*$E4272</f>
        <v>19.737890158932011</v>
      </c>
      <c r="P4266" s="5">
        <f ca="1">VLOOKUP(CONCATENATE($F4266," ",$G4266),AllocFactorMatrix,(P$4+1),FALSE)*$E4272</f>
        <v>3.6777439792776971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25.152272129147509</v>
      </c>
      <c r="T4266" s="5">
        <f ca="1">VLOOKUP(CONCATENATE($F4266," ",$G4266),AllocFactorMatrix,(T$4+1),FALSE)*$E4272</f>
        <v>0.68949505867476757</v>
      </c>
      <c r="U4266" s="5">
        <f ca="1">VLOOKUP(CONCATENATE($F4266," ",$G4266),AllocFactorMatrix,(U$4+1),FALSE)*$E4272</f>
        <v>11.283469157773775</v>
      </c>
      <c r="V4266" s="5">
        <f ca="1">VLOOKUP(CONCATENATE($F4266," ",$G4266),AllocFactorMatrix,(V$4+1),FALSE)*$E4272</f>
        <v>59.633451546762188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82.375228731991115</v>
      </c>
      <c r="Y4266" s="5">
        <f ca="1">VLOOKUP(CONCATENATE($F4266," ",$G4266),AllocFactorMatrix,(Y$4+1),FALSE)*$E4272</f>
        <v>6.0614747477136595</v>
      </c>
      <c r="Z4266" s="5">
        <f ca="1">VLOOKUP(CONCATENATE($F4266," ",$G4266),AllocFactorMatrix,(Z$4+1),FALSE)*$E4272</f>
        <v>0.10152738505193441</v>
      </c>
      <c r="AA4266" s="5">
        <f t="shared" ca="1" si="2149"/>
        <v>6.1630021327655937</v>
      </c>
      <c r="AB4266" s="5">
        <f ca="1">VLOOKUP(CONCATENATE($F4266," ",$G4266),AllocFactorMatrix,(AB$4+1),FALSE)*$E4272</f>
        <v>7.8656634940424811E-2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64.033538853310048</v>
      </c>
      <c r="I4267" s="5">
        <f ca="1">VLOOKUP(CONCATENATE($F4267," ",$G4267),AllocFactorMatrix,(I$4+1),FALSE)*$E4272</f>
        <v>31.175844643894756</v>
      </c>
      <c r="J4267" s="5">
        <f ca="1">VLOOKUP(CONCATENATE($F4267," ",$G4267),AllocFactorMatrix,(J$4+1),FALSE)*$E4272</f>
        <v>1.5045870453610797</v>
      </c>
      <c r="K4267" s="5">
        <f ca="1">VLOOKUP(CONCATENATE($F4267," ",$G4267),AllocFactorMatrix,(K$4+1),FALSE)*$E4272</f>
        <v>5.4736141036634516</v>
      </c>
      <c r="L4267" s="5">
        <f ca="1">VLOOKUP(CONCATENATE($F4267," ",$G4267),AllocFactorMatrix,(L$4+1),FALSE)*$E4272</f>
        <v>0.16907478965901804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5.66374626419368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0.76876622383222504</v>
      </c>
      <c r="Q4267" s="5">
        <f ca="1">VLOOKUP(CONCATENATE($F4267," ",$G4267),AllocFactorMatrix,(Q$4+1),FALSE)*$E4272</f>
        <v>0.45742506332627891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16.468740692439695</v>
      </c>
      <c r="W4267" s="5">
        <f ca="1">VLOOKUP(CONCATENATE($F4267," ",$G4267),AllocFactorMatrix,(W$4+1),FALSE)*$E4272</f>
        <v>0</v>
      </c>
      <c r="X4267" s="5">
        <f t="shared" ca="1" si="2173"/>
        <v>18.977070287172001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2.0748091695237895E-2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1.6620399169611028E-2</v>
      </c>
      <c r="AC4267" s="5">
        <f ca="1">VLOOKUP(CONCATENATE($F4267," ",$G4267),AllocFactorMatrix,(AC$4+1),FALSE)*$E4272</f>
        <v>5.6512910263500825E-2</v>
      </c>
      <c r="AD4267" s="5">
        <f ca="1">VLOOKUP(CONCATENATE($F4267," ",$G4267),AllocFactorMatrix,(AD$4+1),FALSE)*$E4272</f>
        <v>1.218237155991502E-2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41026.190901405062</v>
      </c>
      <c r="I4268" s="5">
        <f ca="1">VLOOKUP(CONCATENATE($F4268," ",$G4268),AllocFactorMatrix,(I$4+1),FALSE)*$E4272</f>
        <v>27419.553168087001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4693.0965587882338</v>
      </c>
      <c r="L4268" s="5">
        <f ca="1">VLOOKUP(CONCATENATE($F4268," ",$G4268),AllocFactorMatrix,(L$4+1),FALSE)*$E4272</f>
        <v>145.04110388264442</v>
      </c>
      <c r="M4268" s="5">
        <f ca="1">VLOOKUP(CONCATENATE($F4268," ",$G4268),AllocFactorMatrix,(M$4+1),FALSE)*$E4272</f>
        <v>0</v>
      </c>
      <c r="N4268" s="5">
        <f t="shared" ca="1" si="2147"/>
        <v>4838.1376626708779</v>
      </c>
      <c r="O4268" s="5">
        <f ca="1">VLOOKUP(CONCATENATE($F4268," ",$G4268),AllocFactorMatrix,(O$4+1),FALSE)*$E4272</f>
        <v>3519.0021359507073</v>
      </c>
      <c r="P4268" s="5">
        <f ca="1">VLOOKUP(CONCATENATE($F4268," ",$G4268),AllocFactorMatrix,(P$4+1),FALSE)*$E4272</f>
        <v>655.41438462861004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4174.416520579317</v>
      </c>
      <c r="T4268" s="5">
        <f ca="1">VLOOKUP(CONCATENATE($F4268," ",$G4268),AllocFactorMatrix,(T$4+1),FALSE)*$E4272</f>
        <v>125.45025755047419</v>
      </c>
      <c r="U4268" s="5">
        <f ca="1">VLOOKUP(CONCATENATE($F4268," ",$G4268),AllocFactorMatrix,(U$4+1),FALSE)*$E4272</f>
        <v>2023.2287796628741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17.703983425826962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14.343193015629838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10.592531351369461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16932.013590831808</v>
      </c>
      <c r="I4269" s="5">
        <f ca="1">VLOOKUP(CONCATENATE($F4269," ",$G4269),AllocFactorMatrix,(I$4+1),FALSE)*$E4272</f>
        <v>12660.09114044017</v>
      </c>
      <c r="J4269" s="5">
        <f ca="1">VLOOKUP(CONCATENATE($F4269," ",$G4269),AllocFactorMatrix,(J$4+1),FALSE)*$E4272</f>
        <v>610.34702877029076</v>
      </c>
      <c r="K4269" s="5">
        <f ca="1">VLOOKUP(CONCATENATE($F4269," ",$G4269),AllocFactorMatrix,(K$4+1),FALSE)*$E4272</f>
        <v>1841.6713402509602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1841.6713402509602</v>
      </c>
      <c r="O4269" s="5">
        <f ca="1">VLOOKUP(CONCATENATE($F4269," ",$G4269),AllocFactorMatrix,(O$4+1),FALSE)*$E4272</f>
        <v>1173.5201462311541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1173.5201462311541</v>
      </c>
      <c r="T4269" s="5">
        <f ca="1">VLOOKUP(CONCATENATE($F4269," ",$G4269),AllocFactorMatrix,(T$4+1),FALSE)*$E4272</f>
        <v>31.729522865593939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31.729522865593939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4.4916565944034961</v>
      </c>
      <c r="AC4269" s="5">
        <f ca="1">VLOOKUP(CONCATENATE($F4269," ",$G4269),AllocFactorMatrix,(AC$4+1),FALSE)*$E4272</f>
        <v>152.50901698228492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20974.69575605779</v>
      </c>
      <c r="I4270" s="5">
        <f ca="1">VLOOKUP(CONCATENATE($F4270," ",$G4270),AllocFactorMatrix,(I$4+1),FALSE)*$E4272</f>
        <v>7870.2740258018903</v>
      </c>
      <c r="J4270" s="5">
        <f ca="1">VLOOKUP(CONCATENATE($F4270," ",$G4270),AllocFactorMatrix,(J$4+1),FALSE)*$E4272</f>
        <v>510.0446129671879</v>
      </c>
      <c r="K4270" s="5">
        <f ca="1">VLOOKUP(CONCATENATE($F4270," ",$G4270),AllocFactorMatrix,(K$4+1),FALSE)*$E4272</f>
        <v>1711.2549672439166</v>
      </c>
      <c r="L4270" s="5">
        <f ca="1">VLOOKUP(CONCATENATE($F4270," ",$G4270),AllocFactorMatrix,(L$4+1),FALSE)*$E4272</f>
        <v>54.387567807208256</v>
      </c>
      <c r="M4270" s="5">
        <f ca="1">VLOOKUP(CONCATENATE($F4270," ",$G4270),AllocFactorMatrix,(M$4+1),FALSE)*$E4272</f>
        <v>5.013897949737296</v>
      </c>
      <c r="N4270" s="5">
        <f t="shared" ca="1" si="2147"/>
        <v>1770.6564330008623</v>
      </c>
      <c r="O4270" s="5">
        <f ca="1">VLOOKUP(CONCATENATE($F4270," ",$G4270),AllocFactorMatrix,(O$4+1),FALSE)*$E4272</f>
        <v>1560.1750312197389</v>
      </c>
      <c r="P4270" s="5">
        <f ca="1">VLOOKUP(CONCATENATE($F4270," ",$G4270),AllocFactorMatrix,(P$4+1),FALSE)*$E4272</f>
        <v>289.22643042156631</v>
      </c>
      <c r="Q4270" s="5">
        <f ca="1">VLOOKUP(CONCATENATE($F4270," ",$G4270),AllocFactorMatrix,(Q$4+1),FALSE)*$E4272</f>
        <v>131.41708696499529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1986.9076460743695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1049.8028784823894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1130.8169251260188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422.6984450460248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429.57930188475456</v>
      </c>
      <c r="AB4270" s="5">
        <f ca="1">VLOOKUP(CONCATENATE($F4270," ",$G4270),AllocFactorMatrix,(AB$4+1),FALSE)*$E4272</f>
        <v>7.675042304827711</v>
      </c>
      <c r="AC4270" s="5">
        <f ca="1">VLOOKUP(CONCATENATE($F4270," ",$G4270),AllocFactorMatrix,(AC$4+1),FALSE)*$E4272</f>
        <v>165.96251233659274</v>
      </c>
      <c r="AD4270" s="5">
        <f ca="1">VLOOKUP(CONCATENATE($F4270," ",$G4270),AllocFactorMatrix,(AD$4+1),FALSE)*$E4272</f>
        <v>32.842626300903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15809.369679632702</v>
      </c>
      <c r="I4271" s="5">
        <f ca="1">VLOOKUP(CONCATENATE($F4271," ",$G4271),AllocFactorMatrix,(I$4+1),FALSE)*$E4272</f>
        <v>11295.810324204815</v>
      </c>
      <c r="J4271" s="5">
        <f ca="1">VLOOKUP(CONCATENATE($F4271," ",$G4271),AllocFactorMatrix,(J$4+1),FALSE)*$E4272</f>
        <v>1933.0850967422246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93.046945277201544</v>
      </c>
      <c r="M4271" s="5">
        <f ca="1">VLOOKUP(CONCATENATE($F4271," ",$G4271),AllocFactorMatrix,(M$4+1),FALSE)*$E4272</f>
        <v>14.700971149051517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26.676025392535887</v>
      </c>
      <c r="Q4271" s="5">
        <f ca="1">VLOOKUP(CONCATENATE($F4271," ",$G4271),AllocFactorMatrix,(Q$4+1),FALSE)*$E4272</f>
        <v>51.022910955534861</v>
      </c>
      <c r="R4271" s="5">
        <f ca="1">VLOOKUP(CONCATENATE($F4271," ",$G4271),AllocFactorMatrix,(R$4+1),FALSE)*$E4272</f>
        <v>8.9052668927941117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15.881063903544193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13.36287542965303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0.45038904479349889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0.81007459238880708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344.17007338046903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174772</v>
      </c>
      <c r="I4272" s="5">
        <f ca="1">VLOOKUP(CONCATENATE($F4272," ",$G4272),AllocFactorMatrix,(I$4+1),FALSE)*$E4272</f>
        <v>98666.646435479925</v>
      </c>
      <c r="J4272" s="5">
        <f ca="1">VLOOKUP(CONCATENATE($F4272," ",$G4272),AllocFactorMatrix,(J$4+1),FALSE)*$E4272</f>
        <v>6294.6431741964225</v>
      </c>
      <c r="K4272" s="5">
        <f ca="1">VLOOKUP(CONCATENATE($F4272," ",$G4272),AllocFactorMatrix,(K$4+1),FALSE)*$E4272</f>
        <v>15940.513767376146</v>
      </c>
      <c r="L4272" s="5">
        <f ca="1">VLOOKUP(CONCATENATE($F4272," ",$G4272),AllocFactorMatrix,(L$4+1),FALSE)*$E4272</f>
        <v>517.1470994925254</v>
      </c>
      <c r="M4272" s="5">
        <f ca="1">VLOOKUP(CONCATENATE($F4272," ",$G4272),AllocFactorMatrix,(M$4+1),FALSE)*$E4272</f>
        <v>40.789043897047279</v>
      </c>
      <c r="N4272" s="5">
        <f t="shared" ca="1" si="2147"/>
        <v>16498.449910765718</v>
      </c>
      <c r="O4272" s="5">
        <f ca="1">VLOOKUP(CONCATENATE($F4272," ",$G4272),AllocFactorMatrix,(O$4+1),FALSE)*$E4272</f>
        <v>11782.428288022729</v>
      </c>
      <c r="P4272" s="5">
        <f ca="1">VLOOKUP(CONCATENATE($F4272," ",$G4272),AllocFactorMatrix,(P$4+1),FALSE)*$E4272</f>
        <v>1982.3115219426977</v>
      </c>
      <c r="Q4272" s="5">
        <f ca="1">VLOOKUP(CONCATENATE($F4272," ",$G4272),AllocFactorMatrix,(Q$4+1),FALSE)*$E4272</f>
        <v>639.39970369012281</v>
      </c>
      <c r="R4272" s="5">
        <f ca="1">VLOOKUP(CONCATENATE($F4272," ",$G4272),AllocFactorMatrix,(R$4+1),FALSE)*$E4272</f>
        <v>35.522761641877736</v>
      </c>
      <c r="S4272" s="5">
        <f t="shared" ca="1" si="2148"/>
        <v>14439.662275297429</v>
      </c>
      <c r="T4272" s="5">
        <f ca="1">VLOOKUP(CONCATENATE($F4272," ",$G4272),AllocFactorMatrix,(T$4+1),FALSE)*$E4272</f>
        <v>407.230269253909</v>
      </c>
      <c r="U4272" s="5">
        <f ca="1">VLOOKUP(CONCATENATE($F4272," ",$G4272),AllocFactorMatrix,(U$4+1),FALSE)*$E4272</f>
        <v>6190.6911344282889</v>
      </c>
      <c r="V4272" s="5">
        <f ca="1">VLOOKUP(CONCATENATE($F4272," ",$G4272),AllocFactorMatrix,(V$4+1),FALSE)*$E4272</f>
        <v>22432.380279697794</v>
      </c>
      <c r="W4272" s="5">
        <f ca="1">VLOOKUP(CONCATENATE($F4272," ",$G4272),AllocFactorMatrix,(W$4+1),FALSE)*$E4272</f>
        <v>4102.2252760214433</v>
      </c>
      <c r="X4272" s="5">
        <f t="shared" ca="1" si="2173"/>
        <v>33132.526959401439</v>
      </c>
      <c r="Y4272" s="5">
        <f ca="1">VLOOKUP(CONCATENATE($F4272," ",$G4272),AllocFactorMatrix,(Y$4+1),FALSE)*$E4272</f>
        <v>3611.3627541112905</v>
      </c>
      <c r="Z4272" s="5">
        <f ca="1">VLOOKUP(CONCATENATE($F4272," ",$G4272),AllocFactorMatrix,(Z$4+1),FALSE)*$E4272</f>
        <v>52.94415995741489</v>
      </c>
      <c r="AA4272" s="5">
        <f t="shared" ca="1" si="2149"/>
        <v>3664.3069140687053</v>
      </c>
      <c r="AB4272" s="5">
        <f ca="1">VLOOKUP(CONCATENATE($F4272," ",$G4272),AllocFactorMatrix,(AB$4+1),FALSE)*$E4272</f>
        <v>48.942487554468094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412.42517828723766</v>
      </c>
    </row>
    <row r="4273" spans="1:30" s="51" customFormat="1" hidden="1" outlineLevel="1">
      <c r="A4273" s="56"/>
      <c r="B4273" s="111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-441136.29342300008</v>
      </c>
      <c r="I4273" s="54">
        <f>VLOOKUP(CONCATENATE($F4273," ",$G4273),AllocFactorMatrix,(I$4+1),FALSE)*$E4280</f>
        <v>-217296.23461337405</v>
      </c>
      <c r="J4273" s="54">
        <f>VLOOKUP(CONCATENATE($F4273," ",$G4273),AllocFactorMatrix,(J$4+1),FALSE)*$E4280</f>
        <v>-10741.729325055287</v>
      </c>
      <c r="K4273" s="54">
        <f>VLOOKUP(CONCATENATE($F4273," ",$G4273),AllocFactorMatrix,(K$4+1),FALSE)*$E4280</f>
        <v>-39346.338900734707</v>
      </c>
      <c r="L4273" s="54">
        <f>VLOOKUP(CONCATENATE($F4273," ",$G4273),AllocFactorMatrix,(L$4+1),FALSE)*$E4280</f>
        <v>-1238.4830534424675</v>
      </c>
      <c r="M4273" s="54">
        <f>VLOOKUP(CONCATENATE($F4273," ",$G4273),AllocFactorMatrix,(M$4+1),FALSE)*$E4280</f>
        <v>-116.14097781363863</v>
      </c>
      <c r="N4273" s="54">
        <f t="shared" ref="N4273:N4296" si="2175">SUBTOTAL(9,K4273:M4273)</f>
        <v>-40700.962931990813</v>
      </c>
      <c r="O4273" s="54">
        <f>VLOOKUP(CONCATENATE($F4273," ",$G4273),AllocFactorMatrix,(O$4+1),FALSE)*$E4280</f>
        <v>-29909.338311058764</v>
      </c>
      <c r="P4273" s="54">
        <f>VLOOKUP(CONCATENATE($F4273," ",$G4273),AllocFactorMatrix,(P$4+1),FALSE)*$E4280</f>
        <v>-5572.9811044620801</v>
      </c>
      <c r="Q4273" s="54">
        <f>VLOOKUP(CONCATENATE($F4273," ",$G4273),AllocFactorMatrix,(Q$4+1),FALSE)*$E4280</f>
        <v>-2518.3263921955731</v>
      </c>
      <c r="R4273" s="54">
        <f>VLOOKUP(CONCATENATE($F4273," ",$G4273),AllocFactorMatrix,(R$4+1),FALSE)*$E4280</f>
        <v>-113.24632284919164</v>
      </c>
      <c r="S4273" s="54">
        <f t="shared" ref="S4273:S4296" si="2176">SUBTOTAL(9,O4273:R4273)</f>
        <v>-38113.892130565611</v>
      </c>
      <c r="T4273" s="54">
        <f>VLOOKUP(CONCATENATE($F4273," ",$G4273),AllocFactorMatrix,(T$4+1),FALSE)*$E4280</f>
        <v>-1044.809795153039</v>
      </c>
      <c r="U4273" s="54">
        <f>VLOOKUP(CONCATENATE($F4273," ",$G4273),AllocFactorMatrix,(U$4+1),FALSE)*$E4280</f>
        <v>-17098.134281061059</v>
      </c>
      <c r="V4273" s="54">
        <f>VLOOKUP(CONCATENATE($F4273," ",$G4273),AllocFactorMatrix,(V$4+1),FALSE)*$E4280</f>
        <v>-90364.120106378628</v>
      </c>
      <c r="W4273" s="54">
        <f>VLOOKUP(CONCATENATE($F4273," ",$G4273),AllocFactorMatrix,(W$4+1),FALSE)*$E4280</f>
        <v>-16318.262372435718</v>
      </c>
      <c r="X4273" s="54">
        <f>SUBTOTAL(9,T4273:W4273)</f>
        <v>-124825.32655502844</v>
      </c>
      <c r="Y4273" s="54">
        <f>VLOOKUP(CONCATENATE($F4273," ",$G4273),AllocFactorMatrix,(Y$4+1),FALSE)*$E4280</f>
        <v>-9185.1103351725706</v>
      </c>
      <c r="Z4273" s="54">
        <f>VLOOKUP(CONCATENATE($F4273," ",$G4273),AllocFactorMatrix,(Z$4+1),FALSE)*$E4280</f>
        <v>-153.84708714579978</v>
      </c>
      <c r="AA4273" s="54">
        <f t="shared" ref="AA4273:AA4296" si="2177">SUBTOTAL(9,Y4273:Z4273)</f>
        <v>-9338.9574223183699</v>
      </c>
      <c r="AB4273" s="54">
        <f>VLOOKUP(CONCATENATE($F4273," ",$G4273),AllocFactorMatrix,(AB$4+1),FALSE)*$E4280</f>
        <v>-119.19044466756245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1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1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1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1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1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1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1"/>
      <c r="C4280" s="55"/>
      <c r="D4280" s="55" t="str">
        <f>D3313</f>
        <v>Adj 42 - Annualization Depreciation/Amortization Expense Production</v>
      </c>
      <c r="E4280" s="97">
        <f>-1390210*0.906618*0.35</f>
        <v>-441136.29342300002</v>
      </c>
      <c r="F4280" s="61" t="s">
        <v>577</v>
      </c>
      <c r="G4280" s="55" t="str">
        <f>$G$15</f>
        <v>TOTAL</v>
      </c>
      <c r="H4280" s="53">
        <f t="shared" si="2174"/>
        <v>-441136.29342300008</v>
      </c>
      <c r="I4280" s="54">
        <f>VLOOKUP(CONCATENATE($F4280," ",$G4280),AllocFactorMatrix,(I$4+1),FALSE)*$E4280</f>
        <v>-217296.23461337405</v>
      </c>
      <c r="J4280" s="54">
        <f>VLOOKUP(CONCATENATE($F4280," ",$G4280),AllocFactorMatrix,(J$4+1),FALSE)*$E4280</f>
        <v>-10741.729325055287</v>
      </c>
      <c r="K4280" s="54">
        <f>VLOOKUP(CONCATENATE($F4280," ",$G4280),AllocFactorMatrix,(K$4+1),FALSE)*$E4280</f>
        <v>-39346.338900734707</v>
      </c>
      <c r="L4280" s="54">
        <f>VLOOKUP(CONCATENATE($F4280," ",$G4280),AllocFactorMatrix,(L$4+1),FALSE)*$E4280</f>
        <v>-1238.4830534424675</v>
      </c>
      <c r="M4280" s="54">
        <f>VLOOKUP(CONCATENATE($F4280," ",$G4280),AllocFactorMatrix,(M$4+1),FALSE)*$E4280</f>
        <v>-116.14097781363863</v>
      </c>
      <c r="N4280" s="54">
        <f t="shared" si="2175"/>
        <v>-40700.962931990813</v>
      </c>
      <c r="O4280" s="54">
        <f>VLOOKUP(CONCATENATE($F4280," ",$G4280),AllocFactorMatrix,(O$4+1),FALSE)*$E4280</f>
        <v>-29909.338311058764</v>
      </c>
      <c r="P4280" s="54">
        <f>VLOOKUP(CONCATENATE($F4280," ",$G4280),AllocFactorMatrix,(P$4+1),FALSE)*$E4280</f>
        <v>-5572.9811044620801</v>
      </c>
      <c r="Q4280" s="54">
        <f>VLOOKUP(CONCATENATE($F4280," ",$G4280),AllocFactorMatrix,(Q$4+1),FALSE)*$E4280</f>
        <v>-2518.3263921955731</v>
      </c>
      <c r="R4280" s="54">
        <f>VLOOKUP(CONCATENATE($F4280," ",$G4280),AllocFactorMatrix,(R$4+1),FALSE)*$E4280</f>
        <v>-113.24632284919164</v>
      </c>
      <c r="S4280" s="54">
        <f t="shared" si="2176"/>
        <v>-38113.892130565611</v>
      </c>
      <c r="T4280" s="54">
        <f>VLOOKUP(CONCATENATE($F4280," ",$G4280),AllocFactorMatrix,(T$4+1),FALSE)*$E4280</f>
        <v>-1044.809795153039</v>
      </c>
      <c r="U4280" s="54">
        <f>VLOOKUP(CONCATENATE($F4280," ",$G4280),AllocFactorMatrix,(U$4+1),FALSE)*$E4280</f>
        <v>-17098.134281061059</v>
      </c>
      <c r="V4280" s="54">
        <f>VLOOKUP(CONCATENATE($F4280," ",$G4280),AllocFactorMatrix,(V$4+1),FALSE)*$E4280</f>
        <v>-90364.120106378628</v>
      </c>
      <c r="W4280" s="54">
        <f>VLOOKUP(CONCATENATE($F4280," ",$G4280),AllocFactorMatrix,(W$4+1),FALSE)*$E4280</f>
        <v>-16318.262372435718</v>
      </c>
      <c r="X4280" s="54">
        <f t="shared" si="2178"/>
        <v>-124825.32655502844</v>
      </c>
      <c r="Y4280" s="54">
        <f>VLOOKUP(CONCATENATE($F4280," ",$G4280),AllocFactorMatrix,(Y$4+1),FALSE)*$E4280</f>
        <v>-9185.1103351725706</v>
      </c>
      <c r="Z4280" s="54">
        <f>VLOOKUP(CONCATENATE($F4280," ",$G4280),AllocFactorMatrix,(Z$4+1),FALSE)*$E4280</f>
        <v>-153.84708714579978</v>
      </c>
      <c r="AA4280" s="54">
        <f t="shared" si="2177"/>
        <v>-9338.9574223183699</v>
      </c>
      <c r="AB4280" s="54">
        <f>VLOOKUP(CONCATENATE($F4280," ",$G4280),AllocFactorMatrix,(AB$4+1),FALSE)*$E4280</f>
        <v>-119.19044466756245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1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-311.7990522080695</v>
      </c>
      <c r="I4281" s="54">
        <f>VLOOKUP(CONCATENATE($F4281," ",$G4281),AllocFactorMatrix,(I$4+1),FALSE)*$E4288</f>
        <v>-153.58690955827808</v>
      </c>
      <c r="J4281" s="54">
        <f>VLOOKUP(CONCATENATE($F4281," ",$G4281),AllocFactorMatrix,(J$4+1),FALSE)*$E4288</f>
        <v>-7.5923497398938817</v>
      </c>
      <c r="K4281" s="54">
        <f>VLOOKUP(CONCATENATE($F4281," ",$G4281),AllocFactorMatrix,(K$4+1),FALSE)*$E4288</f>
        <v>-27.810341973705626</v>
      </c>
      <c r="L4281" s="54">
        <f>VLOOKUP(CONCATENATE($F4281," ",$G4281),AllocFactorMatrix,(L$4+1),FALSE)*$E4288</f>
        <v>-0.87537082755699591</v>
      </c>
      <c r="M4281" s="54">
        <f>VLOOKUP(CONCATENATE($F4281," ",$G4281),AllocFactorMatrix,(M$4+1),FALSE)*$E4288</f>
        <v>-8.2089475168362749E-2</v>
      </c>
      <c r="N4281" s="54">
        <f t="shared" si="2175"/>
        <v>-28.767802276430984</v>
      </c>
      <c r="O4281" s="54">
        <f>VLOOKUP(CONCATENATE($F4281," ",$G4281),AllocFactorMatrix,(O$4+1),FALSE)*$E4288</f>
        <v>-21.140186098032803</v>
      </c>
      <c r="P4281" s="54">
        <f>VLOOKUP(CONCATENATE($F4281," ",$G4281),AllocFactorMatrix,(P$4+1),FALSE)*$E4288</f>
        <v>-3.939032567149368</v>
      </c>
      <c r="Q4281" s="54">
        <f>VLOOKUP(CONCATENATE($F4281," ",$G4281),AllocFactorMatrix,(Q$4+1),FALSE)*$E4288</f>
        <v>-1.779975472306508</v>
      </c>
      <c r="R4281" s="54">
        <f>VLOOKUP(CONCATENATE($F4281," ",$G4281),AllocFactorMatrix,(R$4+1),FALSE)*$E4288</f>
        <v>-8.0043507317065374E-2</v>
      </c>
      <c r="S4281" s="54">
        <f t="shared" si="2176"/>
        <v>-26.939237644805743</v>
      </c>
      <c r="T4281" s="54">
        <f>VLOOKUP(CONCATENATE($F4281," ",$G4281),AllocFactorMatrix,(T$4+1),FALSE)*$E4288</f>
        <v>-0.73848084758251198</v>
      </c>
      <c r="U4281" s="54">
        <f>VLOOKUP(CONCATENATE($F4281," ",$G4281),AllocFactorMatrix,(U$4+1),FALSE)*$E4288</f>
        <v>-12.085113246960022</v>
      </c>
      <c r="V4281" s="54">
        <f>VLOOKUP(CONCATENATE($F4281," ",$G4281),AllocFactorMatrix,(V$4+1),FALSE)*$E4288</f>
        <v>-63.870163083063147</v>
      </c>
      <c r="W4281" s="54">
        <f>VLOOKUP(CONCATENATE($F4281," ",$G4281),AllocFactorMatrix,(W$4+1),FALSE)*$E4288</f>
        <v>-11.533892851861145</v>
      </c>
      <c r="X4281" s="54">
        <f>SUBTOTAL(9,T4281:W4281)</f>
        <v>-88.227650029466815</v>
      </c>
      <c r="Y4281" s="54">
        <f>VLOOKUP(CONCATENATE($F4281," ",$G4281),AllocFactorMatrix,(Y$4+1),FALSE)*$E4288</f>
        <v>-6.4921176054475866</v>
      </c>
      <c r="Z4281" s="54">
        <f>VLOOKUP(CONCATENATE($F4281," ",$G4281),AllocFactorMatrix,(Z$4+1),FALSE)*$E4288</f>
        <v>-0.10874048830762473</v>
      </c>
      <c r="AA4281" s="54">
        <f t="shared" si="2177"/>
        <v>-6.6008580937552113</v>
      </c>
      <c r="AB4281" s="54">
        <f>VLOOKUP(CONCATENATE($F4281," ",$G4281),AllocFactorMatrix,(AB$4+1),FALSE)*$E4288</f>
        <v>-8.4244865438828781E-2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1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1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1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1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1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1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1"/>
      <c r="C4288" s="55"/>
      <c r="D4288" s="55" t="str">
        <f>D3321</f>
        <v>Adj 42 - Annualization Depreciation/Amortization Expense Transmission</v>
      </c>
      <c r="E4288" s="97">
        <f>-52403*0.906618*0.35</f>
        <v>-16628.326068899998</v>
      </c>
      <c r="F4288" s="61" t="s">
        <v>578</v>
      </c>
      <c r="G4288" s="55" t="str">
        <f>$G$15</f>
        <v>TOTAL</v>
      </c>
      <c r="H4288" s="53">
        <f t="shared" si="2174"/>
        <v>-16628.326068899994</v>
      </c>
      <c r="I4288" s="54">
        <f>VLOOKUP(CONCATENATE($F4288," ",$G4288),AllocFactorMatrix,(I$4+1),FALSE)*$E4288</f>
        <v>-8173.029311229523</v>
      </c>
      <c r="J4288" s="54">
        <f>VLOOKUP(CONCATENATE($F4288," ",$G4288),AllocFactorMatrix,(J$4+1),FALSE)*$E4288</f>
        <v>-402.24446399861773</v>
      </c>
      <c r="K4288" s="54">
        <f>VLOOKUP(CONCATENATE($F4288," ",$G4288),AllocFactorMatrix,(K$4+1),FALSE)*$E4288</f>
        <v>-1471.5694934532164</v>
      </c>
      <c r="L4288" s="54">
        <f>VLOOKUP(CONCATENATE($F4288," ",$G4288),AllocFactorMatrix,(L$4+1),FALSE)*$E4288</f>
        <v>-46.163401301096059</v>
      </c>
      <c r="M4288" s="54">
        <f>VLOOKUP(CONCATENATE($F4288," ",$G4288),AllocFactorMatrix,(M$4+1),FALSE)*$E4288</f>
        <v>-4.5820800532531205</v>
      </c>
      <c r="N4288" s="54">
        <f t="shared" si="2175"/>
        <v>-1522.3149748075655</v>
      </c>
      <c r="O4288" s="54">
        <f>VLOOKUP(CONCATENATE($F4288," ",$G4288),AllocFactorMatrix,(O$4+1),FALSE)*$E4288</f>
        <v>-1117.3864389287892</v>
      </c>
      <c r="P4288" s="54">
        <f>VLOOKUP(CONCATENATE($F4288," ",$G4288),AllocFactorMatrix,(P$4+1),FALSE)*$E4288</f>
        <v>-208.11509604629202</v>
      </c>
      <c r="Q4288" s="54">
        <f>VLOOKUP(CONCATENATE($F4288," ",$G4288),AllocFactorMatrix,(Q$4+1),FALSE)*$E4288</f>
        <v>-99.395279174467035</v>
      </c>
      <c r="R4288" s="54">
        <f>VLOOKUP(CONCATENATE($F4288," ",$G4288),AllocFactorMatrix,(R$4+1),FALSE)*$E4288</f>
        <v>-3.4691950720012108</v>
      </c>
      <c r="S4288" s="54">
        <f t="shared" si="2176"/>
        <v>-1428.3660092215493</v>
      </c>
      <c r="T4288" s="54">
        <f>VLOOKUP(CONCATENATE($F4288," ",$G4288),AllocFactorMatrix,(T$4+1),FALSE)*$E4288</f>
        <v>-39.030298334663868</v>
      </c>
      <c r="U4288" s="54">
        <f>VLOOKUP(CONCATENATE($F4288," ",$G4288),AllocFactorMatrix,(U$4+1),FALSE)*$E4288</f>
        <v>-638.76450656281384</v>
      </c>
      <c r="V4288" s="54">
        <f>VLOOKUP(CONCATENATE($F4288," ",$G4288),AllocFactorMatrix,(V$4+1),FALSE)*$E4288</f>
        <v>-3569.2436646181618</v>
      </c>
      <c r="W4288" s="54">
        <f>VLOOKUP(CONCATENATE($F4288," ",$G4288),AllocFactorMatrix,(W$4+1),FALSE)*$E4288</f>
        <v>-499.89468957385111</v>
      </c>
      <c r="X4288" s="54">
        <f t="shared" si="2179"/>
        <v>-4746.9331590894899</v>
      </c>
      <c r="Y4288" s="54">
        <f>VLOOKUP(CONCATENATE($F4288," ",$G4288),AllocFactorMatrix,(Y$4+1),FALSE)*$E4288</f>
        <v>-341.91506317025801</v>
      </c>
      <c r="Z4288" s="54">
        <f>VLOOKUP(CONCATENATE($F4288," ",$G4288),AllocFactorMatrix,(Z$4+1),FALSE)*$E4288</f>
        <v>-5.7221283729483217</v>
      </c>
      <c r="AA4288" s="54">
        <f t="shared" si="2177"/>
        <v>-347.63719154320631</v>
      </c>
      <c r="AB4288" s="54">
        <f>VLOOKUP(CONCATENATE($F4288," ",$G4288),AllocFactorMatrix,(AB$4+1),FALSE)*$E4288</f>
        <v>-4.4596876485833485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1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1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1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1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1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1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1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1"/>
      <c r="C4296" s="55"/>
      <c r="D4296" s="55" t="str">
        <f>D3329</f>
        <v>Adj 42 - Annualization Depreciation/Amortization Expense Distribution</v>
      </c>
      <c r="E4296" s="97">
        <f>-513467*0.906618*0.35</f>
        <v>-162931.44861210001</v>
      </c>
      <c r="F4296" s="61" t="s">
        <v>579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1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-11757.599443946639</v>
      </c>
      <c r="I4297" s="54">
        <f ca="1">VLOOKUP(CONCATENATE($F4297," ",$G4297),AllocFactorMatrix,(I$4+1),FALSE)*$E4304</f>
        <v>-5791.5934946936241</v>
      </c>
      <c r="J4297" s="54">
        <f ca="1">VLOOKUP(CONCATENATE($F4297," ",$G4297),AllocFactorMatrix,(J$4+1),FALSE)*$E4304</f>
        <v>-286.29916110346153</v>
      </c>
      <c r="K4297" s="54">
        <f ca="1">VLOOKUP(CONCATENATE($F4297," ",$G4297),AllocFactorMatrix,(K$4+1),FALSE)*$E4304</f>
        <v>-1048.6974190922333</v>
      </c>
      <c r="L4297" s="54">
        <f ca="1">VLOOKUP(CONCATENATE($F4297," ",$G4297),AllocFactorMatrix,(L$4+1),FALSE)*$E4304</f>
        <v>-33.009271460078132</v>
      </c>
      <c r="M4297" s="54">
        <f ca="1">VLOOKUP(CONCATENATE($F4297," ",$G4297),AllocFactorMatrix,(M$4+1),FALSE)*$E4304</f>
        <v>-3.0955038533899497</v>
      </c>
      <c r="N4297" s="54">
        <f t="shared" ref="N4297:N4312" ca="1" si="2182">SUBTOTAL(9,K4297:M4297)</f>
        <v>-1084.8021944057014</v>
      </c>
      <c r="O4297" s="54">
        <f ca="1">VLOOKUP(CONCATENATE($F4297," ",$G4297),AllocFactorMatrix,(O$4+1),FALSE)*$E4304</f>
        <v>-797.17317468076033</v>
      </c>
      <c r="P4297" s="54">
        <f ca="1">VLOOKUP(CONCATENATE($F4297," ",$G4297),AllocFactorMatrix,(P$4+1),FALSE)*$E4304</f>
        <v>-148.53658724497072</v>
      </c>
      <c r="Q4297" s="54">
        <f ca="1">VLOOKUP(CONCATENATE($F4297," ",$G4297),AllocFactorMatrix,(Q$4+1),FALSE)*$E4304</f>
        <v>-67.12091802467647</v>
      </c>
      <c r="R4297" s="54">
        <f ca="1">VLOOKUP(CONCATENATE($F4297," ",$G4297),AllocFactorMatrix,(R$4+1),FALSE)*$E4304</f>
        <v>-3.0183526552051196</v>
      </c>
      <c r="S4297" s="54">
        <f t="shared" ref="S4297:S4312" ca="1" si="2183">SUBTOTAL(9,O4297:R4297)</f>
        <v>-1015.8490326056127</v>
      </c>
      <c r="T4297" s="54">
        <f ca="1">VLOOKUP(CONCATENATE($F4297," ",$G4297),AllocFactorMatrix,(T$4+1),FALSE)*$E4304</f>
        <v>-27.847300822156477</v>
      </c>
      <c r="U4297" s="54">
        <f ca="1">VLOOKUP(CONCATENATE($F4297," ",$G4297),AllocFactorMatrix,(U$4+1),FALSE)*$E4304</f>
        <v>-455.71633328015577</v>
      </c>
      <c r="V4297" s="54">
        <f ca="1">VLOOKUP(CONCATENATE($F4297," ",$G4297),AllocFactorMatrix,(V$4+1),FALSE)*$E4304</f>
        <v>-2408.4736263055552</v>
      </c>
      <c r="W4297" s="54">
        <f ca="1">VLOOKUP(CONCATENATE($F4297," ",$G4297),AllocFactorMatrix,(W$4+1),FALSE)*$E4304</f>
        <v>-434.93041823323728</v>
      </c>
      <c r="X4297" s="54">
        <f ca="1">SUBTOTAL(9,T4297:W4297)</f>
        <v>-3326.9676786411046</v>
      </c>
      <c r="Y4297" s="54">
        <f ca="1">VLOOKUP(CONCATENATE($F4297," ",$G4297),AllocFactorMatrix,(Y$4+1),FALSE)*$E4304</f>
        <v>-244.81061698965362</v>
      </c>
      <c r="Z4297" s="54">
        <f ca="1">VLOOKUP(CONCATENATE($F4297," ",$G4297),AllocFactorMatrix,(Z$4+1),FALSE)*$E4304</f>
        <v>-4.1004842567867348</v>
      </c>
      <c r="AA4297" s="54">
        <f t="shared" ref="AA4297:AA4312" ca="1" si="2184">SUBTOTAL(9,Y4297:Z4297)</f>
        <v>-248.91110124644035</v>
      </c>
      <c r="AB4297" s="54">
        <f ca="1">VLOOKUP(CONCATENATE($F4297," ",$G4297),AllocFactorMatrix,(AB$4+1),FALSE)*$E4304</f>
        <v>-3.1767812506945696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1"/>
      <c r="C4298" s="55"/>
      <c r="D4298" s="108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-1.0460850717793948</v>
      </c>
      <c r="K4298" s="54">
        <f ca="1">VLOOKUP(CONCATENATE($F4298," ",$G4298),AllocFactorMatrix,(K$4+1),FALSE)*$E4304</f>
        <v>-3.8317496659709964</v>
      </c>
      <c r="L4298" s="54">
        <f ca="1">VLOOKUP(CONCATENATE($F4298," ",$G4298),AllocFactorMatrix,(L$4+1),FALSE)*$E4304</f>
        <v>-0.12060987524941748</v>
      </c>
      <c r="M4298" s="54">
        <f ca="1">VLOOKUP(CONCATENATE($F4298," ",$G4298),AllocFactorMatrix,(M$4+1),FALSE)*$E4304</f>
        <v>-1.13104081695043E-2</v>
      </c>
      <c r="N4298" s="54">
        <f t="shared" ca="1" si="2182"/>
        <v>-3.9636699493899181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-0.54272567873110311</v>
      </c>
      <c r="Q4298" s="54">
        <f ca="1">VLOOKUP(CONCATENATE($F4298," ",$G4298),AllocFactorMatrix,(Q$4+1),FALSE)*$E4304</f>
        <v>-0.24524762866618691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-0.10174897323181767</v>
      </c>
      <c r="U4298" s="54">
        <f ca="1">VLOOKUP(CONCATENATE($F4298," ",$G4298),AllocFactorMatrix,(U$4+1),FALSE)*$E4304</f>
        <v>-1.6651046107611196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-1.5891566570540585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-0.8944934761909209</v>
      </c>
      <c r="Z4298" s="54">
        <f ca="1">VLOOKUP(CONCATENATE($F4298," ",$G4298),AllocFactorMatrix,(Z$4+1),FALSE)*$E4304</f>
        <v>-1.4982423809970318E-2</v>
      </c>
      <c r="AA4298" s="54">
        <f t="shared" ca="1" si="2184"/>
        <v>-0.90947590000089118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1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-9.4494467346099835</v>
      </c>
      <c r="I4299" s="54">
        <f ca="1">VLOOKUP(CONCATENATE($F4299," ",$G4299),AllocFactorMatrix,(I$4+1),FALSE)*$E4304</f>
        <v>-4.6006278685272299</v>
      </c>
      <c r="J4299" s="54">
        <f ca="1">VLOOKUP(CONCATENATE($F4299," ",$G4299),AllocFactorMatrix,(J$4+1),FALSE)*$E4304</f>
        <v>-0.22203231927090031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-2.4950412669027283E-2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-0.11344704062212468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-0.79121163225737201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-2.430296540627138</v>
      </c>
      <c r="W4299" s="54">
        <f ca="1">VLOOKUP(CONCATENATE($F4299," ",$G4299),AllocFactorMatrix,(W$4+1),FALSE)*$E4304</f>
        <v>0</v>
      </c>
      <c r="X4299" s="54">
        <f t="shared" ca="1" si="2185"/>
        <v>-2.8004514207527977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-2.4526768233281379E-3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1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-4046.3109143818779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-692.56153488943698</v>
      </c>
      <c r="L4300" s="54">
        <f ca="1">VLOOKUP(CONCATENATE($F4300," ",$G4300),AllocFactorMatrix,(L$4+1),FALSE)*$E4304</f>
        <v>-21.403755126009781</v>
      </c>
      <c r="M4300" s="54">
        <f ca="1">VLOOKUP(CONCATENATE($F4300," ",$G4300),AllocFactorMatrix,(M$4+1),FALSE)*$E4304</f>
        <v>0</v>
      </c>
      <c r="N4300" s="54">
        <f t="shared" ca="1" si="2182"/>
        <v>-713.96529001544673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-18.512728607455866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-156.59284543652416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-159.20542708308923</v>
      </c>
      <c r="AB4300" s="54">
        <f ca="1">VLOOKUP(CONCATENATE($F4300," ",$G4300),AllocFactorMatrix,(AB$4+1),FALSE)*$E4304</f>
        <v>-2.1166288921796474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1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-2498.6618481728165</v>
      </c>
      <c r="I4301" s="54">
        <f ca="1">VLOOKUP(CONCATENATE($F4301," ",$G4301),AllocFactorMatrix,(I$4+1),FALSE)*$E4304</f>
        <v>-1868.2530909458419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-271.77594029631916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-271.77594029631916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-63.875198014837054</v>
      </c>
      <c r="Z4301" s="54">
        <f ca="1">VLOOKUP(CONCATENATE($F4301," ",$G4301),AllocFactorMatrix,(Z$4+1),FALSE)*$E4304</f>
        <v>0</v>
      </c>
      <c r="AA4301" s="54">
        <f t="shared" ca="1" si="2184"/>
        <v>-63.875198014837054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1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-1161.4184773383813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-230.23545345436267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-0.89856976854239934</v>
      </c>
      <c r="S4302" s="54">
        <f t="shared" ca="1" si="2183"/>
        <v>-293.20850142578877</v>
      </c>
      <c r="T4302" s="54">
        <f ca="1">VLOOKUP(CONCATENATE($F4302," ",$G4302),AllocFactorMatrix,(T$4+1),FALSE)*$E4304</f>
        <v>-8.8230588716823153</v>
      </c>
      <c r="U4302" s="54">
        <f ca="1">VLOOKUP(CONCATENATE($F4302," ",$G4302),AllocFactorMatrix,(U$4+1),FALSE)*$E4304</f>
        <v>-154.91969614212229</v>
      </c>
      <c r="V4302" s="54">
        <f ca="1">VLOOKUP(CONCATENATE($F4302," ",$G4302),AllocFactorMatrix,(V$4+1),FALSE)*$E4304</f>
        <v>-879.56971531142517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-1210.1874313523351</v>
      </c>
      <c r="Y4302" s="54">
        <f ca="1">VLOOKUP(CONCATENATE($F4302," ",$G4302),AllocFactorMatrix,(Y$4+1),FALSE)*$E4304</f>
        <v>-62.377724436174951</v>
      </c>
      <c r="Z4302" s="54">
        <f ca="1">VLOOKUP(CONCATENATE($F4302," ",$G4302),AllocFactorMatrix,(Z$4+1),FALSE)*$E4304</f>
        <v>-1.0154099140921176</v>
      </c>
      <c r="AA4302" s="54">
        <f t="shared" ca="1" si="2184"/>
        <v>-63.393134350267069</v>
      </c>
      <c r="AB4302" s="54">
        <f ca="1">VLOOKUP(CONCATENATE($F4302," ",$G4302),AllocFactorMatrix,(AB$4+1),FALSE)*$E4304</f>
        <v>-1.1326080792050228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1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-285.26589319043694</v>
      </c>
      <c r="K4303" s="54">
        <f ca="1">VLOOKUP(CONCATENATE($F4303," ",$G4303),AllocFactorMatrix,(K$4+1),FALSE)*$E4304</f>
        <v>-82.141202363187944</v>
      </c>
      <c r="L4303" s="54">
        <f ca="1">VLOOKUP(CONCATENATE($F4303," ",$G4303),AllocFactorMatrix,(L$4+1),FALSE)*$E4304</f>
        <v>-13.730963007202837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-98.04159167897312</v>
      </c>
      <c r="O4303" s="54">
        <f ca="1">VLOOKUP(CONCATENATE($F4303," ",$G4303),AllocFactorMatrix,(O$4+1),FALSE)*$E4304</f>
        <v>-15.327740305989353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-7.5294648390989538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-28.107946119580532</v>
      </c>
      <c r="T4303" s="54">
        <f ca="1">VLOOKUP(CONCATENATE($F4303," ",$G4303),AllocFactorMatrix,(T$4+1),FALSE)*$E4304</f>
        <v>-0.10660063119270387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</v>
      </c>
      <c r="Z4303" s="54">
        <f ca="1">VLOOKUP(CONCATENATE($F4303," ",$G4303),AllocFactorMatrix,(Z$4+1),FALSE)*$E4304</f>
        <v>-6.6464033767954678E-2</v>
      </c>
      <c r="AA4303" s="54">
        <f t="shared" ca="1" si="2184"/>
        <v>-4.2616979112223525</v>
      </c>
      <c r="AB4303" s="54">
        <f ca="1">VLOOKUP(CONCATENATE($F4303," ",$G4303),AllocFactorMatrix,(AB$4+1),FALSE)*$E4304</f>
        <v>-0.11954292779873794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-50.789271283378966</v>
      </c>
    </row>
    <row r="4304" spans="1:30" s="51" customFormat="1" collapsed="1">
      <c r="A4304" s="56"/>
      <c r="B4304" s="111"/>
      <c r="C4304" s="55"/>
      <c r="D4304" s="55" t="str">
        <f>D3337</f>
        <v>Adj 42 - Annualization Depreciation/Amortization Expense General</v>
      </c>
      <c r="E4304" s="97">
        <f>-81279*0.906618*0.35</f>
        <v>-25791.151547699999</v>
      </c>
      <c r="F4304" s="61" t="s">
        <v>580</v>
      </c>
      <c r="G4304" s="55" t="str">
        <f>$G$15</f>
        <v>TOTAL</v>
      </c>
      <c r="H4304" s="53">
        <f t="shared" ca="1" si="2181"/>
        <v>-25791.151547700007</v>
      </c>
      <c r="I4304" s="54">
        <f ca="1">VLOOKUP(CONCATENATE($F4304," ",$G4304),AllocFactorMatrix,(I$4+1),FALSE)*$E4304</f>
        <v>-14560.263834714926</v>
      </c>
      <c r="J4304" s="54">
        <f ca="1">VLOOKUP(CONCATENATE($F4304," ",$G4304),AllocFactorMatrix,(J$4+1),FALSE)*$E4304</f>
        <v>-928.90220426839153</v>
      </c>
      <c r="K4304" s="54">
        <f ca="1">VLOOKUP(CONCATENATE($F4304," ",$G4304),AllocFactorMatrix,(K$4+1),FALSE)*$E4304</f>
        <v>-2352.3459497093154</v>
      </c>
      <c r="L4304" s="54">
        <f ca="1">VLOOKUP(CONCATENATE($F4304," ",$G4304),AllocFactorMatrix,(L$4+1),FALSE)*$E4304</f>
        <v>-76.31553804651324</v>
      </c>
      <c r="M4304" s="54">
        <f ca="1">VLOOKUP(CONCATENATE($F4304," ",$G4304),AllocFactorMatrix,(M$4+1),FALSE)*$E4304</f>
        <v>-6.0192502954393978</v>
      </c>
      <c r="N4304" s="54">
        <f t="shared" ca="1" si="2182"/>
        <v>-2434.6807380512678</v>
      </c>
      <c r="O4304" s="54">
        <f ca="1">VLOOKUP(CONCATENATE($F4304," ",$G4304),AllocFactorMatrix,(O$4+1),FALSE)*$E4304</f>
        <v>-1738.7361452423825</v>
      </c>
      <c r="P4304" s="54">
        <f ca="1">VLOOKUP(CONCATENATE($F4304," ",$G4304),AllocFactorMatrix,(P$4+1),FALSE)*$E4304</f>
        <v>-292.53025013832854</v>
      </c>
      <c r="Q4304" s="54">
        <f ca="1">VLOOKUP(CONCATENATE($F4304," ",$G4304),AllocFactorMatrix,(Q$4+1),FALSE)*$E4304</f>
        <v>-94.356388079477455</v>
      </c>
      <c r="R4304" s="54">
        <f ca="1">VLOOKUP(CONCATENATE($F4304," ",$G4304),AllocFactorMatrix,(R$4+1),FALSE)*$E4304</f>
        <v>-5.2421035915277789</v>
      </c>
      <c r="S4304" s="54">
        <f t="shared" ca="1" si="2183"/>
        <v>-2130.8648870517159</v>
      </c>
      <c r="T4304" s="54">
        <f ca="1">VLOOKUP(CONCATENATE($F4304," ",$G4304),AllocFactorMatrix,(T$4+1),FALSE)*$E4304</f>
        <v>-60.095081529868878</v>
      </c>
      <c r="U4304" s="54">
        <f ca="1">VLOOKUP(CONCATENATE($F4304," ",$G4304),AllocFactorMatrix,(U$4+1),FALSE)*$E4304</f>
        <v>-913.56197350286561</v>
      </c>
      <c r="V4304" s="54">
        <f ca="1">VLOOKUP(CONCATENATE($F4304," ",$G4304),AllocFactorMatrix,(V$4+1),FALSE)*$E4304</f>
        <v>-3310.35245559542</v>
      </c>
      <c r="W4304" s="54">
        <f ca="1">VLOOKUP(CONCATENATE($F4304," ",$G4304),AllocFactorMatrix,(W$4+1),FALSE)*$E4304</f>
        <v>-605.36649907693732</v>
      </c>
      <c r="X4304" s="54">
        <f t="shared" ca="1" si="2185"/>
        <v>-4889.3760097050917</v>
      </c>
      <c r="Y4304" s="54">
        <f ca="1">VLOOKUP(CONCATENATE($F4304," ",$G4304),AllocFactorMatrix,(Y$4+1),FALSE)*$E4304</f>
        <v>-532.92978328910556</v>
      </c>
      <c r="Z4304" s="54">
        <f ca="1">VLOOKUP(CONCATENATE($F4304," ",$G4304),AllocFactorMatrix,(Z$4+1),FALSE)*$E4304</f>
        <v>-7.8129840765532101</v>
      </c>
      <c r="AA4304" s="54">
        <f t="shared" ca="1" si="2184"/>
        <v>-540.74276736565878</v>
      </c>
      <c r="AB4304" s="54">
        <f ca="1">VLOOKUP(CONCATENATE($F4304," ",$G4304),AllocFactorMatrix,(AB$4+1),FALSE)*$E4304</f>
        <v>-7.2224561922888562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1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-942303.00000000023</v>
      </c>
      <c r="I4305" s="54">
        <f>VLOOKUP(CONCATENATE($F4305," ",$G4305),AllocFactorMatrix,(I$4+1),FALSE)*$E4312</f>
        <v>-464162.42965650861</v>
      </c>
      <c r="J4305" s="54">
        <f>VLOOKUP(CONCATENATE($F4305," ",$G4305),AllocFactorMatrix,(J$4+1),FALSE)*$E4312</f>
        <v>-22945.207454245323</v>
      </c>
      <c r="K4305" s="54">
        <f>VLOOKUP(CONCATENATE($F4305," ",$G4305),AllocFactorMatrix,(K$4+1),FALSE)*$E4312</f>
        <v>-84046.979897043158</v>
      </c>
      <c r="L4305" s="54">
        <f>VLOOKUP(CONCATENATE($F4305," ",$G4305),AllocFactorMatrix,(L$4+1),FALSE)*$E4312</f>
        <v>-2645.5005269515436</v>
      </c>
      <c r="M4305" s="54">
        <f>VLOOKUP(CONCATENATE($F4305," ",$G4305),AllocFactorMatrix,(M$4+1),FALSE)*$E4312</f>
        <v>-248.08657425922672</v>
      </c>
      <c r="N4305" s="54">
        <f t="shared" si="2182"/>
        <v>-86940.566998253926</v>
      </c>
      <c r="O4305" s="54">
        <f>VLOOKUP(CONCATENATE($F4305," ",$G4305),AllocFactorMatrix,(O$4+1),FALSE)*$E4312</f>
        <v>-63888.779134072858</v>
      </c>
      <c r="P4305" s="54">
        <f>VLOOKUP(CONCATENATE($F4305," ",$G4305),AllocFactorMatrix,(P$4+1),FALSE)*$E4312</f>
        <v>-11904.340885057025</v>
      </c>
      <c r="Q4305" s="54">
        <f>VLOOKUP(CONCATENATE($F4305," ",$G4305),AllocFactorMatrix,(Q$4+1),FALSE)*$E4312</f>
        <v>-5379.3499871242739</v>
      </c>
      <c r="R4305" s="54">
        <f>VLOOKUP(CONCATENATE($F4305," ",$G4305),AllocFactorMatrix,(R$4+1),FALSE)*$E4312</f>
        <v>-241.90335583528309</v>
      </c>
      <c r="S4305" s="54">
        <f t="shared" si="2183"/>
        <v>-81414.373362089435</v>
      </c>
      <c r="T4305" s="54">
        <f>VLOOKUP(CONCATENATE($F4305," ",$G4305),AllocFactorMatrix,(T$4+1),FALSE)*$E4312</f>
        <v>-2231.7986959600335</v>
      </c>
      <c r="U4305" s="54">
        <f>VLOOKUP(CONCATENATE($F4305," ",$G4305),AllocFactorMatrix,(U$4+1),FALSE)*$E4312</f>
        <v>-36523.00540141105</v>
      </c>
      <c r="V4305" s="54">
        <f>VLOOKUP(CONCATENATE($F4305," ",$G4305),AllocFactorMatrix,(V$4+1),FALSE)*$E4312</f>
        <v>-193025.10978608433</v>
      </c>
      <c r="W4305" s="54">
        <f>VLOOKUP(CONCATENATE($F4305," ",$G4305),AllocFactorMatrix,(W$4+1),FALSE)*$E4312</f>
        <v>-34857.135578252513</v>
      </c>
      <c r="X4305" s="54">
        <f>SUBTOTAL(9,T4305:W4305)</f>
        <v>-266637.04946170794</v>
      </c>
      <c r="Y4305" s="54">
        <f>VLOOKUP(CONCATENATE($F4305," ",$G4305),AllocFactorMatrix,(Y$4+1),FALSE)*$E4312</f>
        <v>-19620.142693325841</v>
      </c>
      <c r="Z4305" s="54">
        <f>VLOOKUP(CONCATENATE($F4305," ",$G4305),AllocFactorMatrix,(Z$4+1),FALSE)*$E4312</f>
        <v>-328.62989039928783</v>
      </c>
      <c r="AA4305" s="54">
        <f t="shared" si="2184"/>
        <v>-19948.772583725127</v>
      </c>
      <c r="AB4305" s="54">
        <f>VLOOKUP(CONCATENATE($F4305," ",$G4305),AllocFactorMatrix,(AB$4+1),FALSE)*$E4312</f>
        <v>-254.60048346981526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1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1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1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1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1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1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1"/>
      <c r="C4312" s="55"/>
      <c r="D4312" s="95" t="str">
        <f>D2237</f>
        <v>Adj 43 - Update Big Sandy Unit 1 Depreciation Rates</v>
      </c>
      <c r="E4312" s="97">
        <v>-942303</v>
      </c>
      <c r="F4312" s="61" t="s">
        <v>577</v>
      </c>
      <c r="G4312" s="55" t="str">
        <f>$G$15</f>
        <v>TOTAL</v>
      </c>
      <c r="H4312" s="53">
        <f t="shared" si="2181"/>
        <v>-942303.00000000023</v>
      </c>
      <c r="I4312" s="54">
        <f>VLOOKUP(CONCATENATE($F4312," ",$G4312),AllocFactorMatrix,(I$4+1),FALSE)*$E4312</f>
        <v>-464162.42965650861</v>
      </c>
      <c r="J4312" s="54">
        <f>VLOOKUP(CONCATENATE($F4312," ",$G4312),AllocFactorMatrix,(J$4+1),FALSE)*$E4312</f>
        <v>-22945.207454245323</v>
      </c>
      <c r="K4312" s="54">
        <f>VLOOKUP(CONCATENATE($F4312," ",$G4312),AllocFactorMatrix,(K$4+1),FALSE)*$E4312</f>
        <v>-84046.979897043158</v>
      </c>
      <c r="L4312" s="54">
        <f>VLOOKUP(CONCATENATE($F4312," ",$G4312),AllocFactorMatrix,(L$4+1),FALSE)*$E4312</f>
        <v>-2645.5005269515436</v>
      </c>
      <c r="M4312" s="54">
        <f>VLOOKUP(CONCATENATE($F4312," ",$G4312),AllocFactorMatrix,(M$4+1),FALSE)*$E4312</f>
        <v>-248.08657425922672</v>
      </c>
      <c r="N4312" s="54">
        <f t="shared" si="2182"/>
        <v>-86940.566998253926</v>
      </c>
      <c r="O4312" s="54">
        <f>VLOOKUP(CONCATENATE($F4312," ",$G4312),AllocFactorMatrix,(O$4+1),FALSE)*$E4312</f>
        <v>-63888.779134072858</v>
      </c>
      <c r="P4312" s="54">
        <f>VLOOKUP(CONCATENATE($F4312," ",$G4312),AllocFactorMatrix,(P$4+1),FALSE)*$E4312</f>
        <v>-11904.340885057025</v>
      </c>
      <c r="Q4312" s="54">
        <f>VLOOKUP(CONCATENATE($F4312," ",$G4312),AllocFactorMatrix,(Q$4+1),FALSE)*$E4312</f>
        <v>-5379.3499871242739</v>
      </c>
      <c r="R4312" s="54">
        <f>VLOOKUP(CONCATENATE($F4312," ",$G4312),AllocFactorMatrix,(R$4+1),FALSE)*$E4312</f>
        <v>-241.90335583528309</v>
      </c>
      <c r="S4312" s="54">
        <f t="shared" si="2183"/>
        <v>-81414.373362089435</v>
      </c>
      <c r="T4312" s="54">
        <f>VLOOKUP(CONCATENATE($F4312," ",$G4312),AllocFactorMatrix,(T$4+1),FALSE)*$E4312</f>
        <v>-2231.7986959600335</v>
      </c>
      <c r="U4312" s="54">
        <f>VLOOKUP(CONCATENATE($F4312," ",$G4312),AllocFactorMatrix,(U$4+1),FALSE)*$E4312</f>
        <v>-36523.00540141105</v>
      </c>
      <c r="V4312" s="54">
        <f>VLOOKUP(CONCATENATE($F4312," ",$G4312),AllocFactorMatrix,(V$4+1),FALSE)*$E4312</f>
        <v>-193025.10978608433</v>
      </c>
      <c r="W4312" s="54">
        <f>VLOOKUP(CONCATENATE($F4312," ",$G4312),AllocFactorMatrix,(W$4+1),FALSE)*$E4312</f>
        <v>-34857.135578252513</v>
      </c>
      <c r="X4312" s="54">
        <f t="shared" si="2186"/>
        <v>-266637.04946170794</v>
      </c>
      <c r="Y4312" s="54">
        <f>VLOOKUP(CONCATENATE($F4312," ",$G4312),AllocFactorMatrix,(Y$4+1),FALSE)*$E4312</f>
        <v>-19620.142693325841</v>
      </c>
      <c r="Z4312" s="54">
        <f>VLOOKUP(CONCATENATE($F4312," ",$G4312),AllocFactorMatrix,(Z$4+1),FALSE)*$E4312</f>
        <v>-328.62989039928783</v>
      </c>
      <c r="AA4312" s="54">
        <f t="shared" si="2184"/>
        <v>-19948.772583725127</v>
      </c>
      <c r="AB4312" s="54">
        <f>VLOOKUP(CONCATENATE($F4312," ",$G4312),AllocFactorMatrix,(AB$4+1),FALSE)*$E4312</f>
        <v>-254.60048346981526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1336.0000000000005</v>
      </c>
      <c r="I4313" s="5">
        <f>VLOOKUP(CONCATENATE($F4313," ",$G4313),AllocFactorMatrix,(I$4+1),FALSE)*$E4320</f>
        <v>658.09087525041889</v>
      </c>
      <c r="J4313" s="5">
        <f>VLOOKUP(CONCATENATE($F4313," ",$G4313),AllocFactorMatrix,(J$4+1),FALSE)*$E4320</f>
        <v>32.531783469724445</v>
      </c>
      <c r="K4313" s="5">
        <f>VLOOKUP(CONCATENATE($F4313," ",$G4313),AllocFactorMatrix,(K$4+1),FALSE)*$E4320</f>
        <v>119.16205842754364</v>
      </c>
      <c r="L4313" s="5">
        <f>VLOOKUP(CONCATENATE($F4313," ",$G4313),AllocFactorMatrix,(L$4+1),FALSE)*$E4320</f>
        <v>3.7507985265962884</v>
      </c>
      <c r="M4313" s="5">
        <f>VLOOKUP(CONCATENATE($F4313," ",$G4313),AllocFactorMatrix,(M$4+1),FALSE)*$E4320</f>
        <v>0.35173788389756466</v>
      </c>
      <c r="N4313" s="5">
        <f t="shared" ref="N4313:N4320" si="2188">SUBTOTAL(9,K4313:M4313)</f>
        <v>123.2645948380375</v>
      </c>
      <c r="O4313" s="5">
        <f>VLOOKUP(CONCATENATE($F4313," ",$G4313),AllocFactorMatrix,(O$4+1),FALSE)*$E4320</f>
        <v>90.581701345661997</v>
      </c>
      <c r="P4313" s="5">
        <f>VLOOKUP(CONCATENATE($F4313," ",$G4313),AllocFactorMatrix,(P$4+1),FALSE)*$E4320</f>
        <v>16.878009963288012</v>
      </c>
      <c r="Q4313" s="5">
        <f>VLOOKUP(CONCATENATE($F4313," ",$G4313),AllocFactorMatrix,(Q$4+1),FALSE)*$E4320</f>
        <v>7.6268584338562331</v>
      </c>
      <c r="R4313" s="5">
        <f>VLOOKUP(CONCATENATE($F4313," ",$G4313),AllocFactorMatrix,(R$4+1),FALSE)*$E4320</f>
        <v>0.34297129839970608</v>
      </c>
      <c r="S4313" s="5">
        <f t="shared" ref="S4313:S4320" si="2189">SUBTOTAL(9,O4313:R4313)</f>
        <v>115.42954104120594</v>
      </c>
      <c r="T4313" s="5">
        <f>VLOOKUP(CONCATENATE($F4313," ",$G4313),AllocFactorMatrix,(T$4+1),FALSE)*$E4320</f>
        <v>3.1642508384273471</v>
      </c>
      <c r="U4313" s="5">
        <f>VLOOKUP(CONCATENATE($F4313," ",$G4313),AllocFactorMatrix,(U$4+1),FALSE)*$E4320</f>
        <v>51.782425839974152</v>
      </c>
      <c r="V4313" s="5">
        <f>VLOOKUP(CONCATENATE($F4313," ",$G4313),AllocFactorMatrix,(V$4+1),FALSE)*$E4320</f>
        <v>273.67157556986308</v>
      </c>
      <c r="W4313" s="5">
        <f>VLOOKUP(CONCATENATE($F4313," ",$G4313),AllocFactorMatrix,(W$4+1),FALSE)*$E4320</f>
        <v>49.420550642994193</v>
      </c>
      <c r="X4313" s="5">
        <f>SUBTOTAL(9,T4313:W4313)</f>
        <v>378.0388028912588</v>
      </c>
      <c r="Y4313" s="5">
        <f>VLOOKUP(CONCATENATE($F4313," ",$G4313),AllocFactorMatrix,(Y$4+1),FALSE)*$E4320</f>
        <v>27.817496748162029</v>
      </c>
      <c r="Z4313" s="5">
        <f>VLOOKUP(CONCATENATE($F4313," ",$G4313),AllocFactorMatrix,(Z$4+1),FALSE)*$E4320</f>
        <v>0.46593243741498069</v>
      </c>
      <c r="AA4313" s="5">
        <f t="shared" ref="AA4313:AA4320" si="2190">SUBTOTAL(9,Y4313:Z4313)</f>
        <v>28.28342918557701</v>
      </c>
      <c r="AB4313" s="5">
        <f>VLOOKUP(CONCATENATE($F4313," ",$G4313),AllocFactorMatrix,(AB$4+1),FALSE)*$E4320</f>
        <v>0.36097332377767366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1336.0000000000005</v>
      </c>
      <c r="I4320" s="5">
        <f>VLOOKUP(CONCATENATE($F4320," ",$G4320),AllocFactorMatrix,(I$4+1),FALSE)*$E4320</f>
        <v>658.09087525041889</v>
      </c>
      <c r="J4320" s="5">
        <f>VLOOKUP(CONCATENATE($F4320," ",$G4320),AllocFactorMatrix,(J$4+1),FALSE)*$E4320</f>
        <v>32.531783469724445</v>
      </c>
      <c r="K4320" s="5">
        <f>VLOOKUP(CONCATENATE($F4320," ",$G4320),AllocFactorMatrix,(K$4+1),FALSE)*$E4320</f>
        <v>119.16205842754364</v>
      </c>
      <c r="L4320" s="5">
        <f>VLOOKUP(CONCATENATE($F4320," ",$G4320),AllocFactorMatrix,(L$4+1),FALSE)*$E4320</f>
        <v>3.7507985265962884</v>
      </c>
      <c r="M4320" s="5">
        <f>VLOOKUP(CONCATENATE($F4320," ",$G4320),AllocFactorMatrix,(M$4+1),FALSE)*$E4320</f>
        <v>0.35173788389756466</v>
      </c>
      <c r="N4320" s="5">
        <f t="shared" si="2188"/>
        <v>123.2645948380375</v>
      </c>
      <c r="O4320" s="5">
        <f>VLOOKUP(CONCATENATE($F4320," ",$G4320),AllocFactorMatrix,(O$4+1),FALSE)*$E4320</f>
        <v>90.581701345661997</v>
      </c>
      <c r="P4320" s="5">
        <f>VLOOKUP(CONCATENATE($F4320," ",$G4320),AllocFactorMatrix,(P$4+1),FALSE)*$E4320</f>
        <v>16.878009963288012</v>
      </c>
      <c r="Q4320" s="5">
        <f>VLOOKUP(CONCATENATE($F4320," ",$G4320),AllocFactorMatrix,(Q$4+1),FALSE)*$E4320</f>
        <v>7.6268584338562331</v>
      </c>
      <c r="R4320" s="5">
        <f>VLOOKUP(CONCATENATE($F4320," ",$G4320),AllocFactorMatrix,(R$4+1),FALSE)*$E4320</f>
        <v>0.34297129839970608</v>
      </c>
      <c r="S4320" s="5">
        <f t="shared" si="2189"/>
        <v>115.42954104120594</v>
      </c>
      <c r="T4320" s="5">
        <f>VLOOKUP(CONCATENATE($F4320," ",$G4320),AllocFactorMatrix,(T$4+1),FALSE)*$E4320</f>
        <v>3.1642508384273471</v>
      </c>
      <c r="U4320" s="5">
        <f>VLOOKUP(CONCATENATE($F4320," ",$G4320),AllocFactorMatrix,(U$4+1),FALSE)*$E4320</f>
        <v>51.782425839974152</v>
      </c>
      <c r="V4320" s="5">
        <f>VLOOKUP(CONCATENATE($F4320," ",$G4320),AllocFactorMatrix,(V$4+1),FALSE)*$E4320</f>
        <v>273.67157556986308</v>
      </c>
      <c r="W4320" s="5">
        <f>VLOOKUP(CONCATENATE($F4320," ",$G4320),AllocFactorMatrix,(W$4+1),FALSE)*$E4320</f>
        <v>49.420550642994193</v>
      </c>
      <c r="X4320" s="5">
        <f t="shared" si="2191"/>
        <v>378.0388028912588</v>
      </c>
      <c r="Y4320" s="5">
        <f>VLOOKUP(CONCATENATE($F4320," ",$G4320),AllocFactorMatrix,(Y$4+1),FALSE)*$E4320</f>
        <v>27.817496748162029</v>
      </c>
      <c r="Z4320" s="5">
        <f>VLOOKUP(CONCATENATE($F4320," ",$G4320),AllocFactorMatrix,(Z$4+1),FALSE)*$E4320</f>
        <v>0.46593243741498069</v>
      </c>
      <c r="AA4320" s="5">
        <f t="shared" si="2190"/>
        <v>28.28342918557701</v>
      </c>
      <c r="AB4320" s="5">
        <f>VLOOKUP(CONCATENATE($F4320," ",$G4320),AllocFactorMatrix,(AB$4+1),FALSE)*$E4320</f>
        <v>0.36097332377767366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38322.999999999985</v>
      </c>
      <c r="I4321" s="5">
        <f>VLOOKUP(CONCATENATE($F4321," ",$G4321),AllocFactorMatrix,(I$4+1),FALSE)*$E4328</f>
        <v>18877.257943279787</v>
      </c>
      <c r="J4321" s="5">
        <f>VLOOKUP(CONCATENATE($F4321," ",$G4321),AllocFactorMatrix,(J$4+1),FALSE)*$E4328</f>
        <v>933.17031280707295</v>
      </c>
      <c r="K4321" s="5">
        <f>VLOOKUP(CONCATENATE($F4321," ",$G4321),AllocFactorMatrix,(K$4+1),FALSE)*$E4328</f>
        <v>3418.1493750888872</v>
      </c>
      <c r="L4321" s="5">
        <f>VLOOKUP(CONCATENATE($F4321," ",$G4321),AllocFactorMatrix,(L$4+1),FALSE)*$E4328</f>
        <v>107.59120653798617</v>
      </c>
      <c r="M4321" s="5">
        <f>VLOOKUP(CONCATENATE($F4321," ",$G4321),AllocFactorMatrix,(M$4+1),FALSE)*$E4328</f>
        <v>10.089559075304164</v>
      </c>
      <c r="N4321" s="5">
        <f t="shared" ref="N4321:N4328" si="2193">SUBTOTAL(9,K4321:M4321)</f>
        <v>3535.8301407021777</v>
      </c>
      <c r="O4321" s="5">
        <f>VLOOKUP(CONCATENATE($F4321," ",$G4321),AllocFactorMatrix,(O$4+1),FALSE)*$E4328</f>
        <v>2598.3252549923677</v>
      </c>
      <c r="P4321" s="5">
        <f>VLOOKUP(CONCATENATE($F4321," ",$G4321),AllocFactorMatrix,(P$4+1),FALSE)*$E4328</f>
        <v>484.14369447835793</v>
      </c>
      <c r="Q4321" s="5">
        <f>VLOOKUP(CONCATENATE($F4321," ",$G4321),AllocFactorMatrix,(Q$4+1),FALSE)*$E4328</f>
        <v>218.77552077894632</v>
      </c>
      <c r="R4321" s="5">
        <f>VLOOKUP(CONCATENATE($F4321," ",$G4321),AllocFactorMatrix,(R$4+1),FALSE)*$E4328</f>
        <v>9.8380906201885701</v>
      </c>
      <c r="S4321" s="5">
        <f t="shared" ref="S4321:S4328" si="2194">SUBTOTAL(9,O4321:R4321)</f>
        <v>3311.0825608698606</v>
      </c>
      <c r="T4321" s="5">
        <f>VLOOKUP(CONCATENATE($F4321," ",$G4321),AllocFactorMatrix,(T$4+1),FALSE)*$E4328</f>
        <v>90.766156348092196</v>
      </c>
      <c r="U4321" s="5">
        <f>VLOOKUP(CONCATENATE($F4321," ",$G4321),AllocFactorMatrix,(U$4+1),FALSE)*$E4328</f>
        <v>1485.3726837315335</v>
      </c>
      <c r="V4321" s="5">
        <f>VLOOKUP(CONCATENATE($F4321," ",$G4321),AllocFactorMatrix,(V$4+1),FALSE)*$E4328</f>
        <v>7850.2363701825279</v>
      </c>
      <c r="W4321" s="5">
        <f>VLOOKUP(CONCATENATE($F4321," ",$G4321),AllocFactorMatrix,(W$4+1),FALSE)*$E4328</f>
        <v>1417.6225765654681</v>
      </c>
      <c r="X4321" s="5">
        <f>SUBTOTAL(9,T4321:W4321)</f>
        <v>10843.997786827622</v>
      </c>
      <c r="Y4321" s="5">
        <f>VLOOKUP(CONCATENATE($F4321," ",$G4321),AllocFactorMatrix,(Y$4+1),FALSE)*$E4328</f>
        <v>797.94156278429114</v>
      </c>
      <c r="Z4321" s="5">
        <f>VLOOKUP(CONCATENATE($F4321," ",$G4321),AllocFactorMatrix,(Z$4+1),FALSE)*$E4328</f>
        <v>13.365216166956809</v>
      </c>
      <c r="AA4321" s="5">
        <f t="shared" ref="AA4321:AA4328" si="2195">SUBTOTAL(9,Y4321:Z4321)</f>
        <v>811.30677895124791</v>
      </c>
      <c r="AB4321" s="5">
        <f>VLOOKUP(CONCATENATE($F4321," ",$G4321),AllocFactorMatrix,(AB$4+1),FALSE)*$E4328</f>
        <v>10.354476562224388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38322.999999999985</v>
      </c>
      <c r="I4328" s="5">
        <f>VLOOKUP(CONCATENATE($F4328," ",$G4328),AllocFactorMatrix,(I$4+1),FALSE)*$E4328</f>
        <v>18877.257943279787</v>
      </c>
      <c r="J4328" s="5">
        <f>VLOOKUP(CONCATENATE($F4328," ",$G4328),AllocFactorMatrix,(J$4+1),FALSE)*$E4328</f>
        <v>933.17031280707295</v>
      </c>
      <c r="K4328" s="5">
        <f>VLOOKUP(CONCATENATE($F4328," ",$G4328),AllocFactorMatrix,(K$4+1),FALSE)*$E4328</f>
        <v>3418.1493750888872</v>
      </c>
      <c r="L4328" s="5">
        <f>VLOOKUP(CONCATENATE($F4328," ",$G4328),AllocFactorMatrix,(L$4+1),FALSE)*$E4328</f>
        <v>107.59120653798617</v>
      </c>
      <c r="M4328" s="5">
        <f>VLOOKUP(CONCATENATE($F4328," ",$G4328),AllocFactorMatrix,(M$4+1),FALSE)*$E4328</f>
        <v>10.089559075304164</v>
      </c>
      <c r="N4328" s="5">
        <f t="shared" si="2193"/>
        <v>3535.8301407021777</v>
      </c>
      <c r="O4328" s="5">
        <f>VLOOKUP(CONCATENATE($F4328," ",$G4328),AllocFactorMatrix,(O$4+1),FALSE)*$E4328</f>
        <v>2598.3252549923677</v>
      </c>
      <c r="P4328" s="5">
        <f>VLOOKUP(CONCATENATE($F4328," ",$G4328),AllocFactorMatrix,(P$4+1),FALSE)*$E4328</f>
        <v>484.14369447835793</v>
      </c>
      <c r="Q4328" s="5">
        <f>VLOOKUP(CONCATENATE($F4328," ",$G4328),AllocFactorMatrix,(Q$4+1),FALSE)*$E4328</f>
        <v>218.77552077894632</v>
      </c>
      <c r="R4328" s="5">
        <f>VLOOKUP(CONCATENATE($F4328," ",$G4328),AllocFactorMatrix,(R$4+1),FALSE)*$E4328</f>
        <v>9.8380906201885701</v>
      </c>
      <c r="S4328" s="5">
        <f t="shared" si="2194"/>
        <v>3311.0825608698606</v>
      </c>
      <c r="T4328" s="5">
        <f>VLOOKUP(CONCATENATE($F4328," ",$G4328),AllocFactorMatrix,(T$4+1),FALSE)*$E4328</f>
        <v>90.766156348092196</v>
      </c>
      <c r="U4328" s="5">
        <f>VLOOKUP(CONCATENATE($F4328," ",$G4328),AllocFactorMatrix,(U$4+1),FALSE)*$E4328</f>
        <v>1485.3726837315335</v>
      </c>
      <c r="V4328" s="5">
        <f>VLOOKUP(CONCATENATE($F4328," ",$G4328),AllocFactorMatrix,(V$4+1),FALSE)*$E4328</f>
        <v>7850.2363701825279</v>
      </c>
      <c r="W4328" s="5">
        <f>VLOOKUP(CONCATENATE($F4328," ",$G4328),AllocFactorMatrix,(W$4+1),FALSE)*$E4328</f>
        <v>1417.6225765654681</v>
      </c>
      <c r="X4328" s="5">
        <f t="shared" si="2196"/>
        <v>10843.997786827622</v>
      </c>
      <c r="Y4328" s="5">
        <f>VLOOKUP(CONCATENATE($F4328," ",$G4328),AllocFactorMatrix,(Y$4+1),FALSE)*$E4328</f>
        <v>797.94156278429114</v>
      </c>
      <c r="Z4328" s="5">
        <f>VLOOKUP(CONCATENATE($F4328," ",$G4328),AllocFactorMatrix,(Z$4+1),FALSE)*$E4328</f>
        <v>13.365216166956809</v>
      </c>
      <c r="AA4328" s="5">
        <f t="shared" si="2195"/>
        <v>811.30677895124791</v>
      </c>
      <c r="AB4328" s="5">
        <f>VLOOKUP(CONCATENATE($F4328," ",$G4328),AllocFactorMatrix,(AB$4+1),FALSE)*$E4328</f>
        <v>10.354476562224388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1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28196.999999999993</v>
      </c>
      <c r="I4329" s="54">
        <f>VLOOKUP(CONCATENATE($F4329," ",$G4329),AllocFactorMatrix,(I$4+1),FALSE)*$E4336</f>
        <v>13889.362581913214</v>
      </c>
      <c r="J4329" s="54">
        <f>VLOOKUP(CONCATENATE($F4329," ",$G4329),AllocFactorMatrix,(J$4+1),FALSE)*$E4336</f>
        <v>686.60082222741005</v>
      </c>
      <c r="K4329" s="54">
        <f>VLOOKUP(CONCATENATE($F4329," ",$G4329),AllocFactorMatrix,(K$4+1),FALSE)*$E4336</f>
        <v>2514.9794621867118</v>
      </c>
      <c r="L4329" s="54">
        <f>VLOOKUP(CONCATENATE($F4329," ",$G4329),AllocFactorMatrix,(L$4+1),FALSE)*$E4336</f>
        <v>79.162624292242157</v>
      </c>
      <c r="M4329" s="54">
        <f>VLOOKUP(CONCATENATE($F4329," ",$G4329),AllocFactorMatrix,(M$4+1),FALSE)*$E4336</f>
        <v>7.4236175989967252</v>
      </c>
      <c r="N4329" s="54">
        <f t="shared" ref="N4329:N4336" si="2198">SUBTOTAL(9,K4329:M4329)</f>
        <v>2601.5657040779506</v>
      </c>
      <c r="O4329" s="54">
        <f>VLOOKUP(CONCATENATE($F4329," ",$G4329),AllocFactorMatrix,(O$4+1),FALSE)*$E4336</f>
        <v>1911.7756233859509</v>
      </c>
      <c r="P4329" s="54">
        <f>VLOOKUP(CONCATENATE($F4329," ",$G4329),AllocFactorMatrix,(P$4+1),FALSE)*$E4336</f>
        <v>356.21949620870646</v>
      </c>
      <c r="Q4329" s="54">
        <f>VLOOKUP(CONCATENATE($F4329," ",$G4329),AllocFactorMatrix,(Q$4+1),FALSE)*$E4336</f>
        <v>160.96895752952403</v>
      </c>
      <c r="R4329" s="54">
        <f>VLOOKUP(CONCATENATE($F4329," ",$G4329),AllocFactorMatrix,(R$4+1),FALSE)*$E4336</f>
        <v>7.2385940875572663</v>
      </c>
      <c r="S4329" s="54">
        <f t="shared" ref="S4329:S4336" si="2199">SUBTOTAL(9,O4329:R4329)</f>
        <v>2436.202671211739</v>
      </c>
      <c r="T4329" s="54">
        <f>VLOOKUP(CONCATENATE($F4329," ",$G4329),AllocFactorMatrix,(T$4+1),FALSE)*$E4336</f>
        <v>66.783219229892111</v>
      </c>
      <c r="U4329" s="54">
        <f>VLOOKUP(CONCATENATE($F4329," ",$G4329),AllocFactorMatrix,(U$4+1),FALSE)*$E4336</f>
        <v>1092.8960040492145</v>
      </c>
      <c r="V4329" s="54">
        <f>VLOOKUP(CONCATENATE($F4329," ",$G4329),AllocFactorMatrix,(V$4+1),FALSE)*$E4336</f>
        <v>5775.9860900774138</v>
      </c>
      <c r="W4329" s="54">
        <f>VLOOKUP(CONCATENATE($F4329," ",$G4329),AllocFactorMatrix,(W$4+1),FALSE)*$E4336</f>
        <v>1043.0473551500797</v>
      </c>
      <c r="X4329" s="54">
        <f>SUBTOTAL(9,T4329:W4329)</f>
        <v>7978.7126685066005</v>
      </c>
      <c r="Y4329" s="54">
        <f>VLOOKUP(CONCATENATE($F4329," ",$G4329),AllocFactorMatrix,(Y$4+1),FALSE)*$E4336</f>
        <v>587.10326033527269</v>
      </c>
      <c r="Z4329" s="54">
        <f>VLOOKUP(CONCATENATE($F4329," ",$G4329),AllocFactorMatrix,(Z$4+1),FALSE)*$E4336</f>
        <v>9.8337551929567404</v>
      </c>
      <c r="AA4329" s="54">
        <f t="shared" ref="AA4329:AA4336" si="2200">SUBTOTAL(9,Y4329:Z4329)</f>
        <v>596.93701552822938</v>
      </c>
      <c r="AB4329" s="54">
        <f>VLOOKUP(CONCATENATE($F4329," ",$G4329),AllocFactorMatrix,(AB$4+1),FALSE)*$E4336</f>
        <v>7.6185365348495955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1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1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1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1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1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1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1"/>
      <c r="C4336" s="55"/>
      <c r="D4336" s="98" t="s">
        <v>667</v>
      </c>
      <c r="E4336" s="61">
        <v>28197</v>
      </c>
      <c r="F4336" s="97" t="s">
        <v>30</v>
      </c>
      <c r="G4336" s="55" t="str">
        <f>$G$15</f>
        <v>TOTAL</v>
      </c>
      <c r="H4336" s="53">
        <f t="shared" si="2197"/>
        <v>28196.999999999993</v>
      </c>
      <c r="I4336" s="54">
        <f>VLOOKUP(CONCATENATE($F4336," ",$G4336),AllocFactorMatrix,(I$4+1),FALSE)*$E4336</f>
        <v>13889.362581913214</v>
      </c>
      <c r="J4336" s="54">
        <f>VLOOKUP(CONCATENATE($F4336," ",$G4336),AllocFactorMatrix,(J$4+1),FALSE)*$E4336</f>
        <v>686.60082222741005</v>
      </c>
      <c r="K4336" s="54">
        <f>VLOOKUP(CONCATENATE($F4336," ",$G4336),AllocFactorMatrix,(K$4+1),FALSE)*$E4336</f>
        <v>2514.9794621867118</v>
      </c>
      <c r="L4336" s="54">
        <f>VLOOKUP(CONCATENATE($F4336," ",$G4336),AllocFactorMatrix,(L$4+1),FALSE)*$E4336</f>
        <v>79.162624292242157</v>
      </c>
      <c r="M4336" s="54">
        <f>VLOOKUP(CONCATENATE($F4336," ",$G4336),AllocFactorMatrix,(M$4+1),FALSE)*$E4336</f>
        <v>7.4236175989967252</v>
      </c>
      <c r="N4336" s="54">
        <f t="shared" si="2198"/>
        <v>2601.5657040779506</v>
      </c>
      <c r="O4336" s="54">
        <f>VLOOKUP(CONCATENATE($F4336," ",$G4336),AllocFactorMatrix,(O$4+1),FALSE)*$E4336</f>
        <v>1911.7756233859509</v>
      </c>
      <c r="P4336" s="54">
        <f>VLOOKUP(CONCATENATE($F4336," ",$G4336),AllocFactorMatrix,(P$4+1),FALSE)*$E4336</f>
        <v>356.21949620870646</v>
      </c>
      <c r="Q4336" s="54">
        <f>VLOOKUP(CONCATENATE($F4336," ",$G4336),AllocFactorMatrix,(Q$4+1),FALSE)*$E4336</f>
        <v>160.96895752952403</v>
      </c>
      <c r="R4336" s="54">
        <f>VLOOKUP(CONCATENATE($F4336," ",$G4336),AllocFactorMatrix,(R$4+1),FALSE)*$E4336</f>
        <v>7.2385940875572663</v>
      </c>
      <c r="S4336" s="54">
        <f t="shared" si="2199"/>
        <v>2436.202671211739</v>
      </c>
      <c r="T4336" s="54">
        <f>VLOOKUP(CONCATENATE($F4336," ",$G4336),AllocFactorMatrix,(T$4+1),FALSE)*$E4336</f>
        <v>66.783219229892111</v>
      </c>
      <c r="U4336" s="54">
        <f>VLOOKUP(CONCATENATE($F4336," ",$G4336),AllocFactorMatrix,(U$4+1),FALSE)*$E4336</f>
        <v>1092.8960040492145</v>
      </c>
      <c r="V4336" s="54">
        <f>VLOOKUP(CONCATENATE($F4336," ",$G4336),AllocFactorMatrix,(V$4+1),FALSE)*$E4336</f>
        <v>5775.9860900774138</v>
      </c>
      <c r="W4336" s="54">
        <f>VLOOKUP(CONCATENATE($F4336," ",$G4336),AllocFactorMatrix,(W$4+1),FALSE)*$E4336</f>
        <v>1043.0473551500797</v>
      </c>
      <c r="X4336" s="54">
        <f t="shared" si="2201"/>
        <v>7978.7126685066005</v>
      </c>
      <c r="Y4336" s="54">
        <f>VLOOKUP(CONCATENATE($F4336," ",$G4336),AllocFactorMatrix,(Y$4+1),FALSE)*$E4336</f>
        <v>587.10326033527269</v>
      </c>
      <c r="Z4336" s="54">
        <f>VLOOKUP(CONCATENATE($F4336," ",$G4336),AllocFactorMatrix,(Z$4+1),FALSE)*$E4336</f>
        <v>9.8337551929567404</v>
      </c>
      <c r="AA4336" s="54">
        <f t="shared" si="2200"/>
        <v>596.93701552822938</v>
      </c>
      <c r="AB4336" s="54">
        <f>VLOOKUP(CONCATENATE($F4336," ",$G4336),AllocFactorMatrix,(AB$4+1),FALSE)*$E4336</f>
        <v>7.6185365348495955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1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-174233.65194894152</v>
      </c>
      <c r="I4337" s="54">
        <f ca="1">VLOOKUP(CONCATENATE($F4337," ",$G4337),AllocFactorMatrix,(I$4+1),FALSE)*$E4344</f>
        <v>-85824.53331523636</v>
      </c>
      <c r="J4337" s="54">
        <f ca="1">VLOOKUP(CONCATENATE($F4337," ",$G4337),AllocFactorMatrix,(J$4+1),FALSE)*$E4344</f>
        <v>-4242.6133520526182</v>
      </c>
      <c r="K4337" s="54">
        <f ca="1">VLOOKUP(CONCATENATE($F4337," ",$G4337),AllocFactorMatrix,(K$4+1),FALSE)*$E4344</f>
        <v>-15540.449561065927</v>
      </c>
      <c r="L4337" s="54">
        <f ca="1">VLOOKUP(CONCATENATE($F4337," ",$G4337),AllocFactorMatrix,(L$4+1),FALSE)*$E4344</f>
        <v>-489.15817740537454</v>
      </c>
      <c r="M4337" s="54">
        <f ca="1">VLOOKUP(CONCATENATE($F4337," ",$G4337),AllocFactorMatrix,(M$4+1),FALSE)*$E4344</f>
        <v>-45.871688652893319</v>
      </c>
      <c r="N4337" s="54">
        <f t="shared" ref="N4337:N4344" ca="1" si="2203">SUBTOTAL(9,K4337:M4337)</f>
        <v>-16075.479427124194</v>
      </c>
      <c r="O4337" s="54">
        <f ca="1">VLOOKUP(CONCATENATE($F4337," ",$G4337),AllocFactorMatrix,(O$4+1),FALSE)*$E4344</f>
        <v>-11813.159150601079</v>
      </c>
      <c r="P4337" s="54">
        <f ca="1">VLOOKUP(CONCATENATE($F4337," ",$G4337),AllocFactorMatrix,(P$4+1),FALSE)*$E4344</f>
        <v>-2201.1357137232717</v>
      </c>
      <c r="Q4337" s="54">
        <f ca="1">VLOOKUP(CONCATENATE($F4337," ",$G4337),AllocFactorMatrix,(Q$4+1),FALSE)*$E4344</f>
        <v>-994.65224388349998</v>
      </c>
      <c r="R4337" s="54">
        <f ca="1">VLOOKUP(CONCATENATE($F4337," ",$G4337),AllocFactorMatrix,(R$4+1),FALSE)*$E4344</f>
        <v>-44.728399576235731</v>
      </c>
      <c r="S4337" s="54">
        <f t="shared" ref="S4337:S4344" ca="1" si="2204">SUBTOTAL(9,O4337:R4337)</f>
        <v>-15053.675507784086</v>
      </c>
      <c r="T4337" s="54">
        <f ca="1">VLOOKUP(CONCATENATE($F4337," ",$G4337),AllocFactorMatrix,(T$4+1),FALSE)*$E4344</f>
        <v>-412.6639066330066</v>
      </c>
      <c r="U4337" s="54">
        <f ca="1">VLOOKUP(CONCATENATE($F4337," ",$G4337),AllocFactorMatrix,(U$4+1),FALSE)*$E4344</f>
        <v>-6753.1745216122254</v>
      </c>
      <c r="V4337" s="54">
        <f ca="1">VLOOKUP(CONCATENATE($F4337," ",$G4337),AllocFactorMatrix,(V$4+1),FALSE)*$E4344</f>
        <v>-35690.717100417642</v>
      </c>
      <c r="W4337" s="54">
        <f ca="1">VLOOKUP(CONCATENATE($F4337," ",$G4337),AllocFactorMatrix,(W$4+1),FALSE)*$E4344</f>
        <v>-6445.1519609704246</v>
      </c>
      <c r="X4337" s="54">
        <f ca="1">SUBTOTAL(9,T4337:W4337)</f>
        <v>-49301.7074896333</v>
      </c>
      <c r="Y4337" s="54">
        <f ca="1">VLOOKUP(CONCATENATE($F4337," ",$G4337),AllocFactorMatrix,(Y$4+1),FALSE)*$E4344</f>
        <v>-3627.802430022512</v>
      </c>
      <c r="Z4337" s="54">
        <f ca="1">VLOOKUP(CONCATENATE($F4337," ",$G4337),AllocFactorMatrix,(Z$4+1),FALSE)*$E4344</f>
        <v>-60.764303991230335</v>
      </c>
      <c r="AA4337" s="54">
        <f t="shared" ref="AA4337:AA4344" ca="1" si="2205">SUBTOTAL(9,Y4337:Z4337)</f>
        <v>-3688.5667340137425</v>
      </c>
      <c r="AB4337" s="54">
        <f ca="1">VLOOKUP(CONCATENATE($F4337," ",$G4337),AllocFactorMatrix,(AB$4+1),FALSE)*$E4344</f>
        <v>-47.07612309725431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1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-92347.671675561753</v>
      </c>
      <c r="I4338" s="54">
        <f ca="1">VLOOKUP(CONCATENATE($F4338," ",$G4338),AllocFactorMatrix,(I$4+1),FALSE)*$E4344</f>
        <v>-45488.892275680191</v>
      </c>
      <c r="J4338" s="54">
        <f ca="1">VLOOKUP(CONCATENATE($F4338," ",$G4338),AllocFactorMatrix,(J$4+1),FALSE)*$E4344</f>
        <v>-2248.6784871875602</v>
      </c>
      <c r="K4338" s="54">
        <f ca="1">VLOOKUP(CONCATENATE($F4338," ",$G4338),AllocFactorMatrix,(K$4+1),FALSE)*$E4344</f>
        <v>-8236.7804250381014</v>
      </c>
      <c r="L4338" s="54">
        <f ca="1">VLOOKUP(CONCATENATE($F4338," ",$G4338),AllocFactorMatrix,(L$4+1),FALSE)*$E4344</f>
        <v>-259.26460393360389</v>
      </c>
      <c r="M4338" s="54">
        <f ca="1">VLOOKUP(CONCATENATE($F4338," ",$G4338),AllocFactorMatrix,(M$4+1),FALSE)*$E4344</f>
        <v>-24.313004953614634</v>
      </c>
      <c r="N4338" s="54">
        <f t="shared" ca="1" si="2203"/>
        <v>-8520.3580339253185</v>
      </c>
      <c r="O4338" s="54">
        <f ca="1">VLOOKUP(CONCATENATE($F4338," ",$G4338),AllocFactorMatrix,(O$4+1),FALSE)*$E4344</f>
        <v>-6261.2344428764845</v>
      </c>
      <c r="P4338" s="54">
        <f ca="1">VLOOKUP(CONCATENATE($F4338," ",$G4338),AllocFactorMatrix,(P$4+1),FALSE)*$E4344</f>
        <v>-1166.6503911875604</v>
      </c>
      <c r="Q4338" s="54">
        <f ca="1">VLOOKUP(CONCATENATE($F4338," ",$G4338),AllocFactorMatrix,(Q$4+1),FALSE)*$E4344</f>
        <v>-527.18758874681475</v>
      </c>
      <c r="R4338" s="54">
        <f ca="1">VLOOKUP(CONCATENATE($F4338," ",$G4338),AllocFactorMatrix,(R$4+1),FALSE)*$E4344</f>
        <v>-23.707036570926022</v>
      </c>
      <c r="S4338" s="54">
        <f t="shared" ca="1" si="2204"/>
        <v>-7978.7794593817862</v>
      </c>
      <c r="T4338" s="54">
        <f ca="1">VLOOKUP(CONCATENATE($F4338," ",$G4338),AllocFactorMatrix,(T$4+1),FALSE)*$E4344</f>
        <v>-218.72095623219278</v>
      </c>
      <c r="U4338" s="54">
        <f ca="1">VLOOKUP(CONCATENATE($F4338," ",$G4338),AllocFactorMatrix,(U$4+1),FALSE)*$E4344</f>
        <v>-3579.3311826602221</v>
      </c>
      <c r="V4338" s="54">
        <f ca="1">VLOOKUP(CONCATENATE($F4338," ",$G4338),AllocFactorMatrix,(V$4+1),FALSE)*$E4344</f>
        <v>-18916.86587399655</v>
      </c>
      <c r="W4338" s="54">
        <f ca="1">VLOOKUP(CONCATENATE($F4338," ",$G4338),AllocFactorMatrix,(W$4+1),FALSE)*$E4344</f>
        <v>-3416.0724437160916</v>
      </c>
      <c r="X4338" s="54">
        <f t="shared" ref="X4338:X4344" ca="1" si="2206">SUBTOTAL(9,T4338:W4338)</f>
        <v>-26130.990456605054</v>
      </c>
      <c r="Y4338" s="54">
        <f ca="1">VLOOKUP(CONCATENATE($F4338," ",$G4338),AllocFactorMatrix,(Y$4+1),FALSE)*$E4344</f>
        <v>-1922.8151620773003</v>
      </c>
      <c r="Z4338" s="54">
        <f ca="1">VLOOKUP(CONCATENATE($F4338," ",$G4338),AllocFactorMatrix,(Z$4+1),FALSE)*$E4344</f>
        <v>-32.206418977090458</v>
      </c>
      <c r="AA4338" s="54">
        <f t="shared" ca="1" si="2205"/>
        <v>-1955.0215810543907</v>
      </c>
      <c r="AB4338" s="54">
        <f ca="1">VLOOKUP(CONCATENATE($F4338," ",$G4338),AllocFactorMatrix,(AB$4+1),FALSE)*$E4344</f>
        <v>-24.951381727437756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1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-20286.011061013891</v>
      </c>
      <c r="I4339" s="54">
        <f ca="1">VLOOKUP(CONCATENATE($F4339," ",$G4339),AllocFactorMatrix,(I$4+1),FALSE)*$E4344</f>
        <v>-9876.5981172975207</v>
      </c>
      <c r="J4339" s="54">
        <f ca="1">VLOOKUP(CONCATENATE($F4339," ",$G4339),AllocFactorMatrix,(J$4+1),FALSE)*$E4344</f>
        <v>-476.65754526505162</v>
      </c>
      <c r="K4339" s="54">
        <f ca="1">VLOOKUP(CONCATENATE($F4339," ",$G4339),AllocFactorMatrix,(K$4+1),FALSE)*$E4344</f>
        <v>-1734.0568433209221</v>
      </c>
      <c r="L4339" s="54">
        <f ca="1">VLOOKUP(CONCATENATE($F4339," ",$G4339),AllocFactorMatrix,(L$4+1),FALSE)*$E4344</f>
        <v>-53.563384354231133</v>
      </c>
      <c r="M4339" s="54">
        <f ca="1">VLOOKUP(CONCATENATE($F4339," ",$G4339),AllocFactorMatrix,(M$4+1),FALSE)*$E4344</f>
        <v>-6.6710362422386922</v>
      </c>
      <c r="N4339" s="54">
        <f t="shared" ca="1" si="2203"/>
        <v>-1794.2912639173919</v>
      </c>
      <c r="O4339" s="54">
        <f ca="1">VLOOKUP(CONCATENATE($F4339," ",$G4339),AllocFactorMatrix,(O$4+1),FALSE)*$E4344</f>
        <v>-1310.1070481167169</v>
      </c>
      <c r="P4339" s="54">
        <f ca="1">VLOOKUP(CONCATENATE($F4339," ",$G4339),AllocFactorMatrix,(P$4+1),FALSE)*$E4344</f>
        <v>-243.54737219381789</v>
      </c>
      <c r="Q4339" s="54">
        <f ca="1">VLOOKUP(CONCATENATE($F4339," ",$G4339),AllocFactorMatrix,(Q$4+1),FALSE)*$E4344</f>
        <v>-144.91358841620863</v>
      </c>
      <c r="R4339" s="54">
        <f ca="1">VLOOKUP(CONCATENATE($F4339," ",$G4339),AllocFactorMatrix,(R$4+1),FALSE)*$E4344</f>
        <v>0</v>
      </c>
      <c r="S4339" s="54">
        <f t="shared" ca="1" si="2204"/>
        <v>-1698.5680087267433</v>
      </c>
      <c r="T4339" s="54">
        <f ca="1">VLOOKUP(CONCATENATE($F4339," ",$G4339),AllocFactorMatrix,(T$4+1),FALSE)*$E4344</f>
        <v>-45.746688596960276</v>
      </c>
      <c r="U4339" s="54">
        <f ca="1">VLOOKUP(CONCATENATE($F4339," ",$G4339),AllocFactorMatrix,(U$4+1),FALSE)*$E4344</f>
        <v>-748.89941115983504</v>
      </c>
      <c r="V4339" s="54">
        <f ca="1">VLOOKUP(CONCATENATE($F4339," ",$G4339),AllocFactorMatrix,(V$4+1),FALSE)*$E4344</f>
        <v>-5217.3448763019851</v>
      </c>
      <c r="W4339" s="54">
        <f ca="1">VLOOKUP(CONCATENATE($F4339," ",$G4339),AllocFactorMatrix,(W$4+1),FALSE)*$E4344</f>
        <v>0</v>
      </c>
      <c r="X4339" s="54">
        <f t="shared" ca="1" si="2206"/>
        <v>-6011.9909760587807</v>
      </c>
      <c r="Y4339" s="54">
        <f ca="1">VLOOKUP(CONCATENATE($F4339," ",$G4339),AllocFactorMatrix,(Y$4+1),FALSE)*$E4344</f>
        <v>-394.30383855340955</v>
      </c>
      <c r="Z4339" s="54">
        <f ca="1">VLOOKUP(CONCATENATE($F4339," ",$G4339),AllocFactorMatrix,(Z$4+1),FALSE)*$E4344</f>
        <v>-6.5730557011494835</v>
      </c>
      <c r="AA4339" s="54">
        <f t="shared" ca="1" si="2205"/>
        <v>-400.87689425455903</v>
      </c>
      <c r="AB4339" s="54">
        <f ca="1">VLOOKUP(CONCATENATE($F4339," ",$G4339),AllocFactorMatrix,(AB$4+1),FALSE)*$E4344</f>
        <v>-5.26539072228345</v>
      </c>
      <c r="AC4339" s="54">
        <f ca="1">VLOOKUP(CONCATENATE($F4339," ",$G4339),AllocFactorMatrix,(AC$4+1),FALSE)*$E4344</f>
        <v>-17.903454083987459</v>
      </c>
      <c r="AD4339" s="54">
        <f ca="1">VLOOKUP(CONCATENATE($F4339," ",$G4339),AllocFactorMatrix,(AD$4+1),FALSE)*$E4344</f>
        <v>-3.8594106875766152</v>
      </c>
    </row>
    <row r="4340" spans="1:30" s="51" customFormat="1" hidden="1" outlineLevel="1">
      <c r="A4340" s="56"/>
      <c r="B4340" s="111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-93078.656713098855</v>
      </c>
      <c r="I4340" s="54">
        <f ca="1">VLOOKUP(CONCATENATE($F4340," ",$G4340),AllocFactorMatrix,(I$4+1),FALSE)*$E4344</f>
        <v>-62208.43613515982</v>
      </c>
      <c r="J4340" s="54">
        <f ca="1">VLOOKUP(CONCATENATE($F4340," ",$G4340),AllocFactorMatrix,(J$4+1),FALSE)*$E4344</f>
        <v>-2932.3432819910117</v>
      </c>
      <c r="K4340" s="54">
        <f ca="1">VLOOKUP(CONCATENATE($F4340," ",$G4340),AllocFactorMatrix,(K$4+1),FALSE)*$E4344</f>
        <v>-10647.518424673324</v>
      </c>
      <c r="L4340" s="54">
        <f ca="1">VLOOKUP(CONCATENATE($F4340," ",$G4340),AllocFactorMatrix,(L$4+1),FALSE)*$E4344</f>
        <v>-329.06372297700221</v>
      </c>
      <c r="M4340" s="54">
        <f ca="1">VLOOKUP(CONCATENATE($F4340," ",$G4340),AllocFactorMatrix,(M$4+1),FALSE)*$E4344</f>
        <v>0</v>
      </c>
      <c r="N4340" s="54">
        <f t="shared" ca="1" si="2203"/>
        <v>-10976.582147650326</v>
      </c>
      <c r="O4340" s="54">
        <f ca="1">VLOOKUP(CONCATENATE($F4340," ",$G4340),AllocFactorMatrix,(O$4+1),FALSE)*$E4344</f>
        <v>-7983.7777914107983</v>
      </c>
      <c r="P4340" s="54">
        <f ca="1">VLOOKUP(CONCATENATE($F4340," ",$G4340),AllocFactorMatrix,(P$4+1),FALSE)*$E4344</f>
        <v>-1486.979150910742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-9470.7569423215409</v>
      </c>
      <c r="T4340" s="54">
        <f ca="1">VLOOKUP(CONCATENATE($F4340," ",$G4340),AllocFactorMatrix,(T$4+1),FALSE)*$E4344</f>
        <v>-284.61675823554265</v>
      </c>
      <c r="U4340" s="54">
        <f ca="1">VLOOKUP(CONCATENATE($F4340," ",$G4340),AllocFactorMatrix,(U$4+1),FALSE)*$E4344</f>
        <v>-4590.2242664174064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-4874.8410246529493</v>
      </c>
      <c r="Y4340" s="54">
        <f ca="1">VLOOKUP(CONCATENATE($F4340," ",$G4340),AllocFactorMatrix,(Y$4+1),FALSE)*$E4344</f>
        <v>-2407.475903529049</v>
      </c>
      <c r="Z4340" s="54">
        <f ca="1">VLOOKUP(CONCATENATE($F4340," ",$G4340),AllocFactorMatrix,(Z$4+1),FALSE)*$E4344</f>
        <v>-40.166122165889469</v>
      </c>
      <c r="AA4340" s="54">
        <f t="shared" ca="1" si="2205"/>
        <v>-2447.6420256949386</v>
      </c>
      <c r="AB4340" s="54">
        <f ca="1">VLOOKUP(CONCATENATE($F4340," ",$G4340),AllocFactorMatrix,(AB$4+1),FALSE)*$E4344</f>
        <v>-32.541289101879642</v>
      </c>
      <c r="AC4340" s="54">
        <f ca="1">VLOOKUP(CONCATENATE($F4340," ",$G4340),AllocFactorMatrix,(AC$4+1),FALSE)*$E4344</f>
        <v>-111.48193551561832</v>
      </c>
      <c r="AD4340" s="54">
        <f ca="1">VLOOKUP(CONCATENATE($F4340," ",$G4340),AllocFactorMatrix,(AD$4+1),FALSE)*$E4344</f>
        <v>-24.031931010760463</v>
      </c>
    </row>
    <row r="4341" spans="1:30" s="51" customFormat="1" hidden="1" outlineLevel="1">
      <c r="A4341" s="56"/>
      <c r="B4341" s="111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-47896.907319304366</v>
      </c>
      <c r="I4341" s="54">
        <f ca="1">VLOOKUP(CONCATENATE($F4341," ",$G4341),AllocFactorMatrix,(I$4+1),FALSE)*$E4344</f>
        <v>-35812.587129976411</v>
      </c>
      <c r="J4341" s="54">
        <f ca="1">VLOOKUP(CONCATENATE($F4341," ",$G4341),AllocFactorMatrix,(J$4+1),FALSE)*$E4344</f>
        <v>-1726.5362393432406</v>
      </c>
      <c r="K4341" s="54">
        <f ca="1">VLOOKUP(CONCATENATE($F4341," ",$G4341),AllocFactorMatrix,(K$4+1),FALSE)*$E4344</f>
        <v>-5209.6793463703934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-5209.6793463703934</v>
      </c>
      <c r="O4341" s="54">
        <f ca="1">VLOOKUP(CONCATENATE($F4341," ",$G4341),AllocFactorMatrix,(O$4+1),FALSE)*$E4344</f>
        <v>-3319.6279568193263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-3319.6279568193263</v>
      </c>
      <c r="T4341" s="54">
        <f ca="1">VLOOKUP(CONCATENATE($F4341," ",$G4341),AllocFactorMatrix,(T$4+1),FALSE)*$E4344</f>
        <v>-89.755775816409638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-89.755775816409638</v>
      </c>
      <c r="Y4341" s="54">
        <f ca="1">VLOOKUP(CONCATENATE($F4341," ",$G4341),AllocFactorMatrix,(Y$4+1),FALSE)*$E4344</f>
        <v>-1224.4251624348906</v>
      </c>
      <c r="Z4341" s="54">
        <f ca="1">VLOOKUP(CONCATENATE($F4341," ",$G4341),AllocFactorMatrix,(Z$4+1),FALSE)*$E4344</f>
        <v>0</v>
      </c>
      <c r="AA4341" s="54">
        <f t="shared" ca="1" si="2205"/>
        <v>-1224.4251624348906</v>
      </c>
      <c r="AB4341" s="54">
        <f ca="1">VLOOKUP(CONCATENATE($F4341," ",$G4341),AllocFactorMatrix,(AB$4+1),FALSE)*$E4344</f>
        <v>-12.705899298874682</v>
      </c>
      <c r="AC4341" s="54">
        <f ca="1">VLOOKUP(CONCATENATE($F4341," ",$G4341),AllocFactorMatrix,(AC$4+1),FALSE)*$E4344</f>
        <v>-431.41415004025282</v>
      </c>
      <c r="AD4341" s="54">
        <f ca="1">VLOOKUP(CONCATENATE($F4341," ",$G4341),AllocFactorMatrix,(AD$4+1),FALSE)*$E4344</f>
        <v>-70.175659204554023</v>
      </c>
    </row>
    <row r="4342" spans="1:30" s="51" customFormat="1" hidden="1" outlineLevel="1">
      <c r="A4342" s="56"/>
      <c r="B4342" s="111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-1472.2015385714603</v>
      </c>
      <c r="I4342" s="54">
        <f ca="1">VLOOKUP(CONCATENATE($F4342," ",$G4342),AllocFactorMatrix,(I$4+1),FALSE)*$E4344</f>
        <v>-552.40989736016377</v>
      </c>
      <c r="J4342" s="54">
        <f ca="1">VLOOKUP(CONCATENATE($F4342," ",$G4342),AllocFactorMatrix,(J$4+1),FALSE)*$E4344</f>
        <v>-35.799730908302294</v>
      </c>
      <c r="K4342" s="54">
        <f ca="1">VLOOKUP(CONCATENATE($F4342," ",$G4342),AllocFactorMatrix,(K$4+1),FALSE)*$E4344</f>
        <v>-120.11197802175198</v>
      </c>
      <c r="L4342" s="54">
        <f ca="1">VLOOKUP(CONCATENATE($F4342," ",$G4342),AllocFactorMatrix,(L$4+1),FALSE)*$E4344</f>
        <v>-3.8174313437565086</v>
      </c>
      <c r="M4342" s="54">
        <f ca="1">VLOOKUP(CONCATENATE($F4342," ",$G4342),AllocFactorMatrix,(M$4+1),FALSE)*$E4344</f>
        <v>-0.35192254332040385</v>
      </c>
      <c r="N4342" s="54">
        <f t="shared" ca="1" si="2203"/>
        <v>-124.28133190882889</v>
      </c>
      <c r="O4342" s="54">
        <f ca="1">VLOOKUP(CONCATENATE($F4342," ",$G4342),AllocFactorMatrix,(O$4+1),FALSE)*$E4344</f>
        <v>-109.50776631594768</v>
      </c>
      <c r="P4342" s="54">
        <f ca="1">VLOOKUP(CONCATENATE($F4342," ",$G4342),AllocFactorMatrix,(P$4+1),FALSE)*$E4344</f>
        <v>-20.300632763132423</v>
      </c>
      <c r="Q4342" s="54">
        <f ca="1">VLOOKUP(CONCATENATE($F4342," ",$G4342),AllocFactorMatrix,(Q$4+1),FALSE)*$E4344</f>
        <v>-9.2240879140555769</v>
      </c>
      <c r="R4342" s="54">
        <f ca="1">VLOOKUP(CONCATENATE($F4342," ",$G4342),AllocFactorMatrix,(R$4+1),FALSE)*$E4344</f>
        <v>-0.42739016409399871</v>
      </c>
      <c r="S4342" s="54">
        <f t="shared" ca="1" si="2204"/>
        <v>-139.45987715722967</v>
      </c>
      <c r="T4342" s="54">
        <f ca="1">VLOOKUP(CONCATENATE($F4342," ",$G4342),AllocFactorMatrix,(T$4+1),FALSE)*$E4344</f>
        <v>-4.1965451220289811</v>
      </c>
      <c r="U4342" s="54">
        <f ca="1">VLOOKUP(CONCATENATE($F4342," ",$G4342),AllocFactorMatrix,(U$4+1),FALSE)*$E4344</f>
        <v>-73.685045584136915</v>
      </c>
      <c r="V4342" s="54">
        <f ca="1">VLOOKUP(CONCATENATE($F4342," ",$G4342),AllocFactorMatrix,(V$4+1),FALSE)*$E4344</f>
        <v>-418.35309635316747</v>
      </c>
      <c r="W4342" s="54">
        <f ca="1">VLOOKUP(CONCATENATE($F4342," ",$G4342),AllocFactorMatrix,(W$4+1),FALSE)*$E4344</f>
        <v>-79.371373791315079</v>
      </c>
      <c r="X4342" s="54">
        <f t="shared" ca="1" si="2206"/>
        <v>-575.60606085064842</v>
      </c>
      <c r="Y4342" s="54">
        <f ca="1">VLOOKUP(CONCATENATE($F4342," ",$G4342),AllocFactorMatrix,(Y$4+1),FALSE)*$E4344</f>
        <v>-29.668954839013264</v>
      </c>
      <c r="Z4342" s="54">
        <f ca="1">VLOOKUP(CONCATENATE($F4342," ",$G4342),AllocFactorMatrix,(Z$4+1),FALSE)*$E4344</f>
        <v>-0.48296328788188692</v>
      </c>
      <c r="AA4342" s="54">
        <f t="shared" ca="1" si="2205"/>
        <v>-30.151918126895151</v>
      </c>
      <c r="AB4342" s="54">
        <f ca="1">VLOOKUP(CONCATENATE($F4342," ",$G4342),AllocFactorMatrix,(AB$4+1),FALSE)*$E4344</f>
        <v>-0.53870669787927827</v>
      </c>
      <c r="AC4342" s="54">
        <f ca="1">VLOOKUP(CONCATENATE($F4342," ",$G4342),AllocFactorMatrix,(AC$4+1),FALSE)*$E4344</f>
        <v>-11.64881096959658</v>
      </c>
      <c r="AD4342" s="54">
        <f ca="1">VLOOKUP(CONCATENATE($F4342," ",$G4342),AllocFactorMatrix,(AD$4+1),FALSE)*$E4344</f>
        <v>-2.3052045919165458</v>
      </c>
    </row>
    <row r="4343" spans="1:30" s="51" customFormat="1" hidden="1" outlineLevel="1">
      <c r="A4343" s="56"/>
      <c r="B4343" s="111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-23056.899743508158</v>
      </c>
      <c r="I4343" s="54">
        <f ca="1">VLOOKUP(CONCATENATE($F4343," ",$G4343),AllocFactorMatrix,(I$4+1),FALSE)*$E4344</f>
        <v>-10782.297576684103</v>
      </c>
      <c r="J4343" s="54">
        <f ca="1">VLOOKUP(CONCATENATE($F4343," ",$G4343),AllocFactorMatrix,(J$4+1),FALSE)*$E4344</f>
        <v>-2824.7834422330657</v>
      </c>
      <c r="K4343" s="54">
        <f ca="1">VLOOKUP(CONCATENATE($F4343," ",$G4343),AllocFactorMatrix,(K$4+1),FALSE)*$E4344</f>
        <v>-801.8750518778437</v>
      </c>
      <c r="L4343" s="54">
        <f ca="1">VLOOKUP(CONCATENATE($F4343," ",$G4343),AllocFactorMatrix,(L$4+1),FALSE)*$E4344</f>
        <v>-258.84083293680612</v>
      </c>
      <c r="M4343" s="54">
        <f ca="1">VLOOKUP(CONCATENATE($F4343," ",$G4343),AllocFactorMatrix,(M$4+1),FALSE)*$E4344</f>
        <v>-42.015079894018292</v>
      </c>
      <c r="N4343" s="54">
        <f t="shared" ca="1" si="2203"/>
        <v>-1102.7309647086681</v>
      </c>
      <c r="O4343" s="54">
        <f ca="1">VLOOKUP(CONCATENATE($F4343," ",$G4343),AllocFactorMatrix,(O$4+1),FALSE)*$E4344</f>
        <v>-227.5604594145691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-146.37288270860864</v>
      </c>
      <c r="R4343" s="54">
        <f ca="1">VLOOKUP(CONCATENATE($F4343," ",$G4343),AllocFactorMatrix,(R$4+1),FALSE)*$E4344</f>
        <v>-25.721220141923634</v>
      </c>
      <c r="S4343" s="54">
        <f t="shared" ca="1" si="2204"/>
        <v>-467.03804103366286</v>
      </c>
      <c r="T4343" s="54">
        <f ca="1">VLOOKUP(CONCATENATE($F4343," ",$G4343),AllocFactorMatrix,(T$4+1),FALSE)*$E4344</f>
        <v>-1.5662211234464869</v>
      </c>
      <c r="U4343" s="54">
        <f ca="1">VLOOKUP(CONCATENATE($F4343," ",$G4343),AllocFactorMatrix,(U$4+1),FALSE)*$E4344</f>
        <v>-39.977207227298393</v>
      </c>
      <c r="V4343" s="54">
        <f ca="1">VLOOKUP(CONCATENATE($F4343," ",$G4343),AllocFactorMatrix,(V$4+1),FALSE)*$E4344</f>
        <v>-215.25692425202303</v>
      </c>
      <c r="W4343" s="54">
        <f ca="1">VLOOKUP(CONCATENATE($F4343," ",$G4343),AllocFactorMatrix,(W$4+1),FALSE)*$E4344</f>
        <v>-38.582256561680737</v>
      </c>
      <c r="X4343" s="54">
        <f t="shared" ca="1" si="2206"/>
        <v>-295.3826091644487</v>
      </c>
      <c r="Y4343" s="54">
        <f ca="1">VLOOKUP(CONCATENATE($F4343," ",$G4343),AllocFactorMatrix,(Y$4+1),FALSE)*$E4344</f>
        <v>-62.994503525115526</v>
      </c>
      <c r="Z4343" s="54">
        <f ca="1">VLOOKUP(CONCATENATE($F4343," ",$G4343),AllocFactorMatrix,(Z$4+1),FALSE)*$E4344</f>
        <v>-1.1419571647780213</v>
      </c>
      <c r="AA4343" s="54">
        <f t="shared" ca="1" si="2205"/>
        <v>-64.136460689893553</v>
      </c>
      <c r="AB4343" s="54">
        <f ca="1">VLOOKUP(CONCATENATE($F4343," ",$G4343),AllocFactorMatrix,(AB$4+1),FALSE)*$E4344</f>
        <v>-1.1825090830944436</v>
      </c>
      <c r="AC4343" s="54">
        <f ca="1">VLOOKUP(CONCATENATE($F4343," ",$G4343),AllocFactorMatrix,(AC$4+1),FALSE)*$E4344</f>
        <v>-6699.056355212917</v>
      </c>
      <c r="AD4343" s="54">
        <f ca="1">VLOOKUP(CONCATENATE($F4343," ",$G4343),AllocFactorMatrix,(AD$4+1),FALSE)*$E4344</f>
        <v>-820.29178469830572</v>
      </c>
    </row>
    <row r="4344" spans="1:30" s="51" customFormat="1" collapsed="1">
      <c r="A4344" s="56"/>
      <c r="B4344" s="111"/>
      <c r="C4344" s="55"/>
      <c r="D4344" s="108" t="str">
        <f>D3592</f>
        <v xml:space="preserve">Adj 55 - Mitchell Plant DSIT Amortization Adjustment </v>
      </c>
      <c r="E4344" s="61">
        <v>-452372</v>
      </c>
      <c r="F4344" s="97" t="s">
        <v>74</v>
      </c>
      <c r="G4344" s="55" t="str">
        <f>$G$15</f>
        <v>TOTAL</v>
      </c>
      <c r="H4344" s="53">
        <f t="shared" ca="1" si="2202"/>
        <v>-452372.00000000006</v>
      </c>
      <c r="I4344" s="54">
        <f ca="1">VLOOKUP(CONCATENATE($F4344," ",$G4344),AllocFactorMatrix,(I$4+1),FALSE)*$E4344</f>
        <v>-250545.7544473946</v>
      </c>
      <c r="J4344" s="54">
        <f ca="1">VLOOKUP(CONCATENATE($F4344," ",$G4344),AllocFactorMatrix,(J$4+1),FALSE)*$E4344</f>
        <v>-14487.412078980851</v>
      </c>
      <c r="K4344" s="54">
        <f ca="1">VLOOKUP(CONCATENATE($F4344," ",$G4344),AllocFactorMatrix,(K$4+1),FALSE)*$E4344</f>
        <v>-42290.471630368265</v>
      </c>
      <c r="L4344" s="54">
        <f ca="1">VLOOKUP(CONCATENATE($F4344," ",$G4344),AllocFactorMatrix,(L$4+1),FALSE)*$E4344</f>
        <v>-1393.7081529507743</v>
      </c>
      <c r="M4344" s="54">
        <f ca="1">VLOOKUP(CONCATENATE($F4344," ",$G4344),AllocFactorMatrix,(M$4+1),FALSE)*$E4344</f>
        <v>-119.22273228608535</v>
      </c>
      <c r="N4344" s="54">
        <f t="shared" ca="1" si="2203"/>
        <v>-43803.402515605128</v>
      </c>
      <c r="O4344" s="54">
        <f ca="1">VLOOKUP(CONCATENATE($F4344," ",$G4344),AllocFactorMatrix,(O$4+1),FALSE)*$E4344</f>
        <v>-31024.974615554926</v>
      </c>
      <c r="P4344" s="54">
        <f ca="1">VLOOKUP(CONCATENATE($F4344," ",$G4344),AllocFactorMatrix,(P$4+1),FALSE)*$E4344</f>
        <v>-5185.9967395470849</v>
      </c>
      <c r="Q4344" s="54">
        <f ca="1">VLOOKUP(CONCATENATE($F4344," ",$G4344),AllocFactorMatrix,(Q$4+1),FALSE)*$E4344</f>
        <v>-1822.3503916691875</v>
      </c>
      <c r="R4344" s="54">
        <f ca="1">VLOOKUP(CONCATENATE($F4344," ",$G4344),AllocFactorMatrix,(R$4+1),FALSE)*$E4344</f>
        <v>-94.584046453179383</v>
      </c>
      <c r="S4344" s="54">
        <f t="shared" ca="1" si="2204"/>
        <v>-38127.905793224374</v>
      </c>
      <c r="T4344" s="54">
        <f ca="1">VLOOKUP(CONCATENATE($F4344," ",$G4344),AllocFactorMatrix,(T$4+1),FALSE)*$E4344</f>
        <v>-1057.2668517595873</v>
      </c>
      <c r="U4344" s="54">
        <f ca="1">VLOOKUP(CONCATENATE($F4344," ",$G4344),AllocFactorMatrix,(U$4+1),FALSE)*$E4344</f>
        <v>-15785.291634661124</v>
      </c>
      <c r="V4344" s="54">
        <f ca="1">VLOOKUP(CONCATENATE($F4344," ",$G4344),AllocFactorMatrix,(V$4+1),FALSE)*$E4344</f>
        <v>-60458.537871321365</v>
      </c>
      <c r="W4344" s="54">
        <f ca="1">VLOOKUP(CONCATENATE($F4344," ",$G4344),AllocFactorMatrix,(W$4+1),FALSE)*$E4344</f>
        <v>-9979.1780350395129</v>
      </c>
      <c r="X4344" s="54">
        <f t="shared" ca="1" si="2206"/>
        <v>-87280.27439278159</v>
      </c>
      <c r="Y4344" s="54">
        <f ca="1">VLOOKUP(CONCATENATE($F4344," ",$G4344),AllocFactorMatrix,(Y$4+1),FALSE)*$E4344</f>
        <v>-9669.48595498129</v>
      </c>
      <c r="Z4344" s="54">
        <f ca="1">VLOOKUP(CONCATENATE($F4344," ",$G4344),AllocFactorMatrix,(Z$4+1),FALSE)*$E4344</f>
        <v>-141.33482128801964</v>
      </c>
      <c r="AA4344" s="54">
        <f t="shared" ca="1" si="2205"/>
        <v>-9810.8207762693091</v>
      </c>
      <c r="AB4344" s="54">
        <f ca="1">VLOOKUP(CONCATENATE($F4344," ",$G4344),AllocFactorMatrix,(AB$4+1),FALSE)*$E4344</f>
        <v>-124.26129972870355</v>
      </c>
      <c r="AC4344" s="54">
        <f ca="1">VLOOKUP(CONCATENATE($F4344," ",$G4344),AllocFactorMatrix,(AC$4+1),FALSE)*$E4344</f>
        <v>-7271.5047058223727</v>
      </c>
      <c r="AD4344" s="54">
        <f ca="1">VLOOKUP(CONCATENATE($F4344," ",$G4344),AllocFactorMatrix,(AD$4+1),FALSE)*$E4344</f>
        <v>-920.66399019311348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658785.29549490195</v>
      </c>
      <c r="I4345" s="60">
        <f t="shared" ca="1" si="2207"/>
        <v>324506.43092391122</v>
      </c>
      <c r="J4345" s="60">
        <f t="shared" ca="1" si="2207"/>
        <v>16041.51241472947</v>
      </c>
      <c r="K4345" s="60">
        <f t="shared" ca="1" si="2207"/>
        <v>58759.140623480569</v>
      </c>
      <c r="L4345" s="60">
        <f t="shared" ca="1" si="2207"/>
        <v>1849.5291285071678</v>
      </c>
      <c r="M4345" s="60">
        <f t="shared" ca="1" si="2207"/>
        <v>173.44292348817976</v>
      </c>
      <c r="N4345" s="60">
        <f t="shared" ca="1" si="2207"/>
        <v>60782.112675475888</v>
      </c>
      <c r="O4345" s="60">
        <f t="shared" ca="1" si="2207"/>
        <v>44666.087490593447</v>
      </c>
      <c r="P4345" s="60">
        <f t="shared" ca="1" si="2207"/>
        <v>8322.5933989749774</v>
      </c>
      <c r="Q4345" s="60">
        <f t="shared" ca="1" si="2207"/>
        <v>3760.8249903037095</v>
      </c>
      <c r="R4345" s="60">
        <f t="shared" ca="1" si="2207"/>
        <v>169.12009593003035</v>
      </c>
      <c r="S4345" s="60">
        <f t="shared" ca="1" si="2207"/>
        <v>56918.625975802119</v>
      </c>
      <c r="T4345" s="60">
        <f t="shared" ca="1" si="2207"/>
        <v>1560.3008410279549</v>
      </c>
      <c r="U4345" s="60">
        <f t="shared" ca="1" si="2207"/>
        <v>25534.057416489661</v>
      </c>
      <c r="V4345" s="60">
        <f t="shared" ca="1" si="2207"/>
        <v>134948.21091343364</v>
      </c>
      <c r="W4345" s="60">
        <f t="shared" ca="1" si="2207"/>
        <v>24369.410223701831</v>
      </c>
      <c r="X4345" s="60">
        <f t="shared" ca="1" si="2207"/>
        <v>186411.97939465306</v>
      </c>
      <c r="Y4345" s="60">
        <f t="shared" ca="1" si="2207"/>
        <v>13716.88459219039</v>
      </c>
      <c r="Z4345" s="60">
        <f t="shared" ca="1" si="2207"/>
        <v>229.75257369991567</v>
      </c>
      <c r="AA4345" s="60">
        <f t="shared" ca="1" si="2207"/>
        <v>13946.637165890312</v>
      </c>
      <c r="AB4345" s="60">
        <f t="shared" ca="1" si="2207"/>
        <v>177.99694443911042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-105388.19296695324</v>
      </c>
      <c r="I4346" s="60">
        <f t="shared" ca="1" si="2208"/>
        <v>-51912.431250510686</v>
      </c>
      <c r="J4346" s="60">
        <f t="shared" ca="1" si="2208"/>
        <v>-2566.2169714569309</v>
      </c>
      <c r="K4346" s="60">
        <f t="shared" ca="1" si="2208"/>
        <v>-9399.9056945369175</v>
      </c>
      <c r="L4346" s="60">
        <f t="shared" ca="1" si="2208"/>
        <v>-295.87565786009992</v>
      </c>
      <c r="M4346" s="60">
        <f t="shared" ca="1" si="2208"/>
        <v>-27.746272441605033</v>
      </c>
      <c r="N4346" s="60">
        <f t="shared" ca="1" si="2208"/>
        <v>-9723.5276248386199</v>
      </c>
      <c r="O4346" s="60">
        <f t="shared" ca="1" si="2208"/>
        <v>-7145.3905843499651</v>
      </c>
      <c r="P4346" s="60">
        <f t="shared" ca="1" si="2208"/>
        <v>-1331.3944393032602</v>
      </c>
      <c r="Q4346" s="60">
        <f t="shared" ca="1" si="2208"/>
        <v>-601.63235655604444</v>
      </c>
      <c r="R4346" s="60">
        <f t="shared" ca="1" si="2208"/>
        <v>-27.054734564277478</v>
      </c>
      <c r="S4346" s="60">
        <f t="shared" ca="1" si="2208"/>
        <v>-9105.4721147735472</v>
      </c>
      <c r="T4346" s="60">
        <f t="shared" ca="1" si="2208"/>
        <v>-249.60679487726401</v>
      </c>
      <c r="U4346" s="60">
        <f t="shared" ca="1" si="2208"/>
        <v>-4084.7726697007038</v>
      </c>
      <c r="V4346" s="60">
        <f t="shared" ca="1" si="2208"/>
        <v>-21588.138335124881</v>
      </c>
      <c r="W4346" s="60">
        <f t="shared" ca="1" si="2208"/>
        <v>-3898.4599758210738</v>
      </c>
      <c r="X4346" s="60">
        <f t="shared" ca="1" si="2208"/>
        <v>-29820.977775523919</v>
      </c>
      <c r="Y4346" s="60">
        <f t="shared" ca="1" si="2208"/>
        <v>-2194.3381101443811</v>
      </c>
      <c r="Z4346" s="60">
        <f t="shared" ca="1" si="2208"/>
        <v>-36.754324568752125</v>
      </c>
      <c r="AA4346" s="60">
        <f t="shared" ca="1" si="2208"/>
        <v>-2231.0924347131336</v>
      </c>
      <c r="AB4346" s="60">
        <f t="shared" ca="1" si="2208"/>
        <v>-28.474795136380198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-23365.021562119888</v>
      </c>
      <c r="I4347" s="60">
        <f t="shared" ca="1" si="2209"/>
        <v>-11375.668054058313</v>
      </c>
      <c r="J4347" s="60">
        <f t="shared" ca="1" si="2209"/>
        <v>-549.00462142942547</v>
      </c>
      <c r="K4347" s="60">
        <f t="shared" ca="1" si="2209"/>
        <v>-1997.2519689689009</v>
      </c>
      <c r="L4347" s="60">
        <f t="shared" ca="1" si="2209"/>
        <v>-61.69323415099111</v>
      </c>
      <c r="M4347" s="60">
        <f t="shared" ca="1" si="2209"/>
        <v>-7.6835660383298627</v>
      </c>
      <c r="N4347" s="60">
        <f t="shared" ca="1" si="2209"/>
        <v>-2066.6287691582215</v>
      </c>
      <c r="O4347" s="60">
        <f t="shared" ca="1" si="2209"/>
        <v>-1508.9550792349028</v>
      </c>
      <c r="P4347" s="60">
        <f t="shared" ca="1" si="2209"/>
        <v>-280.51298925111519</v>
      </c>
      <c r="Q4347" s="60">
        <f t="shared" ca="1" si="2209"/>
        <v>-166.90857102488707</v>
      </c>
      <c r="R4347" s="60">
        <f t="shared" ca="1" si="2209"/>
        <v>0</v>
      </c>
      <c r="S4347" s="60">
        <f t="shared" ca="1" si="2209"/>
        <v>-1956.3766395109051</v>
      </c>
      <c r="T4347" s="60">
        <f t="shared" ca="1" si="2209"/>
        <v>-52.690120410993153</v>
      </c>
      <c r="U4347" s="60">
        <f t="shared" ca="1" si="2209"/>
        <v>-862.56735427087381</v>
      </c>
      <c r="V4347" s="60">
        <f t="shared" ca="1" si="2209"/>
        <v>-6009.2334153404972</v>
      </c>
      <c r="W4347" s="60">
        <f t="shared" ca="1" si="2209"/>
        <v>0</v>
      </c>
      <c r="X4347" s="60">
        <f t="shared" ca="1" si="2209"/>
        <v>-6924.4908900223654</v>
      </c>
      <c r="Y4347" s="60">
        <f t="shared" ca="1" si="2209"/>
        <v>-454.15127015939794</v>
      </c>
      <c r="Z4347" s="60">
        <f t="shared" ca="1" si="2209"/>
        <v>-7.570714011958982</v>
      </c>
      <c r="AA4347" s="60">
        <f t="shared" ca="1" si="2209"/>
        <v>-461.72198417135689</v>
      </c>
      <c r="AB4347" s="60">
        <f t="shared" ca="1" si="2209"/>
        <v>-6.0645716592146046</v>
      </c>
      <c r="AC4347" s="60">
        <f t="shared" ca="1" si="2209"/>
        <v>-20.62084011739088</v>
      </c>
      <c r="AD4347" s="60">
        <f t="shared" ca="1" si="2209"/>
        <v>-4.4451919927030064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-1300.1188483890164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-1124.5105008894279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-9511.8500784701955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-440.46108853170017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-171723.92353311705</v>
      </c>
      <c r="I4349" s="60">
        <f t="shared" ca="1" si="2211"/>
        <v>-128398.2269008111</v>
      </c>
      <c r="J4349" s="60">
        <f t="shared" ca="1" si="2211"/>
        <v>-6190.1194406060922</v>
      </c>
      <c r="K4349" s="60">
        <f t="shared" ca="1" si="2211"/>
        <v>-18678.170006763638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-18678.170006763638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-4389.9095940428115</v>
      </c>
      <c r="Z4349" s="60">
        <f t="shared" ca="1" si="2211"/>
        <v>0</v>
      </c>
      <c r="AA4349" s="60">
        <f t="shared" ca="1" si="2211"/>
        <v>-4389.9095940428115</v>
      </c>
      <c r="AB4349" s="60">
        <f t="shared" ca="1" si="2211"/>
        <v>-45.554233075504769</v>
      </c>
      <c r="AC4349" s="60">
        <f t="shared" ca="1" si="2211"/>
        <v>-1546.7414215021392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-49987.965033929533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-959.37547973699873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-1217.5207762223438</v>
      </c>
      <c r="M4351" s="60">
        <f t="shared" ca="1" si="2213"/>
        <v>-171.71370970654041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-583.0374649152576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-147.93106001944986</v>
      </c>
      <c r="X4351" s="60">
        <f t="shared" ca="1" si="2213"/>
        <v>-1303.2444199559209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416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-1516162.2196517007</v>
      </c>
      <c r="I4352" s="60">
        <f t="shared" ca="1" si="2214"/>
        <v>-900216.78896283684</v>
      </c>
      <c r="J4352" s="60">
        <f t="shared" ca="1" si="2214"/>
        <v>-120860.50974018386</v>
      </c>
      <c r="K4352" s="60">
        <f t="shared" ca="1" si="2214"/>
        <v>-91791.681427779113</v>
      </c>
      <c r="L4352" s="60">
        <f t="shared" ca="1" si="2214"/>
        <v>-2614.4104012417915</v>
      </c>
      <c r="M4352" s="60">
        <f t="shared" ca="1" si="2214"/>
        <v>-180.16305150943384</v>
      </c>
      <c r="N4352" s="60">
        <f t="shared" ca="1" si="2214"/>
        <v>-94586.254880530338</v>
      </c>
      <c r="O4352" s="60">
        <f t="shared" ca="1" si="2214"/>
        <v>-56049.90966947483</v>
      </c>
      <c r="P4352" s="60">
        <f t="shared" ca="1" si="2214"/>
        <v>-8080.2363646507765</v>
      </c>
      <c r="Q4352" s="60">
        <f t="shared" ca="1" si="2214"/>
        <v>-1429.6160344788236</v>
      </c>
      <c r="R4352" s="60">
        <f t="shared" ca="1" si="2214"/>
        <v>-134.42714907489918</v>
      </c>
      <c r="S4352" s="60">
        <f t="shared" ca="1" si="2214"/>
        <v>-65694.189217679348</v>
      </c>
      <c r="T4352" s="60">
        <f t="shared" ca="1" si="2214"/>
        <v>-1955.5899364913121</v>
      </c>
      <c r="U4352" s="60">
        <f t="shared" ca="1" si="2214"/>
        <v>-28492.340327769343</v>
      </c>
      <c r="V4352" s="60">
        <f t="shared" ca="1" si="2214"/>
        <v>-67615.911540349101</v>
      </c>
      <c r="W4352" s="60">
        <f t="shared" ca="1" si="2214"/>
        <v>-12709.601897245509</v>
      </c>
      <c r="X4352" s="60">
        <f t="shared" ca="1" si="2214"/>
        <v>-110773.44370185521</v>
      </c>
      <c r="Y4352" s="60">
        <f t="shared" ca="1" si="2214"/>
        <v>-16017.386284862003</v>
      </c>
      <c r="Z4352" s="60">
        <f t="shared" ca="1" si="2214"/>
        <v>-182.1862571393599</v>
      </c>
      <c r="AA4352" s="60">
        <f t="shared" ca="1" si="2214"/>
        <v>-16199.572542001364</v>
      </c>
      <c r="AB4352" s="60">
        <f t="shared" ca="1" si="2214"/>
        <v>-297.19089630803461</v>
      </c>
      <c r="AC4352" s="60">
        <f t="shared" ca="1" si="2214"/>
        <v>-202844.40482690779</v>
      </c>
      <c r="AD4352" s="60">
        <f t="shared" ca="1" si="2214"/>
        <v>-4689.8648833982179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9666773.9713681825</v>
      </c>
      <c r="I4354" s="4">
        <f t="shared" ca="1" si="2215"/>
        <v>4765329.1312801028</v>
      </c>
      <c r="J4354" s="4">
        <f t="shared" ca="1" si="2215"/>
        <v>234950.04826010077</v>
      </c>
      <c r="K4354" s="4">
        <f t="shared" ca="1" si="2215"/>
        <v>861165.64402606036</v>
      </c>
      <c r="L4354" s="4">
        <f t="shared" ca="1" si="2215"/>
        <v>27123.551845224891</v>
      </c>
      <c r="M4354" s="4">
        <f t="shared" ca="1" si="2215"/>
        <v>2542.663602925707</v>
      </c>
      <c r="N4354" s="4">
        <f t="shared" ca="1" si="2215"/>
        <v>890831.85947421065</v>
      </c>
      <c r="O4354" s="4">
        <f t="shared" ca="1" si="2215"/>
        <v>654594.3738953555</v>
      </c>
      <c r="P4354" s="4">
        <f t="shared" ca="1" si="2215"/>
        <v>121928.56312421551</v>
      </c>
      <c r="Q4354" s="4">
        <f t="shared" ca="1" si="2215"/>
        <v>55126.069522397163</v>
      </c>
      <c r="R4354" s="4">
        <f t="shared" ca="1" si="2215"/>
        <v>2479.5871703033845</v>
      </c>
      <c r="S4354" s="4">
        <f t="shared" ca="1" si="2215"/>
        <v>834128.59371227142</v>
      </c>
      <c r="T4354" s="4">
        <f t="shared" ca="1" si="2215"/>
        <v>22899.228402885852</v>
      </c>
      <c r="U4354" s="4">
        <f t="shared" ca="1" si="2215"/>
        <v>374545.75221572618</v>
      </c>
      <c r="V4354" s="4">
        <f t="shared" ca="1" si="2215"/>
        <v>1979234.4298145203</v>
      </c>
      <c r="W4354" s="4">
        <f t="shared" ca="1" si="2215"/>
        <v>357728.00926932221</v>
      </c>
      <c r="X4354" s="4">
        <f t="shared" ca="1" si="2215"/>
        <v>2734407.419702454</v>
      </c>
      <c r="Y4354" s="4">
        <f t="shared" ca="1" si="2215"/>
        <v>201149.83934385472</v>
      </c>
      <c r="Z4354" s="4">
        <f t="shared" ca="1" si="2215"/>
        <v>3370.8245412989154</v>
      </c>
      <c r="AA4354" s="4">
        <f t="shared" ca="1" si="2215"/>
        <v>204520.66388515363</v>
      </c>
      <c r="AB4354" s="4">
        <f t="shared" ca="1" si="2215"/>
        <v>2606.2550538928381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3717414.3598097288</v>
      </c>
      <c r="I4355" s="4">
        <f t="shared" ca="1" si="2216"/>
        <v>1832962.0040248379</v>
      </c>
      <c r="J4355" s="4">
        <f t="shared" ca="1" si="2216"/>
        <v>90314.691430617546</v>
      </c>
      <c r="K4355" s="4">
        <f t="shared" ca="1" si="2216"/>
        <v>331072.25062319578</v>
      </c>
      <c r="L4355" s="4">
        <f t="shared" ca="1" si="2216"/>
        <v>10425.121554782223</v>
      </c>
      <c r="M4355" s="4">
        <f t="shared" ca="1" si="2216"/>
        <v>971.15507382497094</v>
      </c>
      <c r="N4355" s="4">
        <f t="shared" ca="1" si="2216"/>
        <v>342468.52725180297</v>
      </c>
      <c r="O4355" s="4">
        <f t="shared" ca="1" si="2216"/>
        <v>251668.31755788668</v>
      </c>
      <c r="P4355" s="4">
        <f t="shared" ca="1" si="2216"/>
        <v>46878.360850502191</v>
      </c>
      <c r="Q4355" s="4">
        <f t="shared" ca="1" si="2216"/>
        <v>21194.208670120453</v>
      </c>
      <c r="R4355" s="4">
        <f t="shared" ca="1" si="2216"/>
        <v>953.34398807658738</v>
      </c>
      <c r="S4355" s="4">
        <f t="shared" ca="1" si="2216"/>
        <v>320694.23106658604</v>
      </c>
      <c r="T4355" s="4">
        <f t="shared" ca="1" si="2216"/>
        <v>8805.8949764475528</v>
      </c>
      <c r="U4355" s="4">
        <f t="shared" ca="1" si="2216"/>
        <v>144003.76393971979</v>
      </c>
      <c r="V4355" s="4">
        <f t="shared" ca="1" si="2216"/>
        <v>760982.05748079321</v>
      </c>
      <c r="W4355" s="4">
        <f t="shared" ca="1" si="2216"/>
        <v>137546.01593756114</v>
      </c>
      <c r="X4355" s="4">
        <f t="shared" ca="1" si="2216"/>
        <v>1051337.7323345216</v>
      </c>
      <c r="Y4355" s="4">
        <f t="shared" ca="1" si="2216"/>
        <v>77339.214437208735</v>
      </c>
      <c r="Z4355" s="4">
        <f t="shared" ca="1" si="2216"/>
        <v>1296.1719209651196</v>
      </c>
      <c r="AA4355" s="4">
        <f t="shared" ca="1" si="2216"/>
        <v>78635.386358173884</v>
      </c>
      <c r="AB4355" s="4">
        <f t="shared" ca="1" si="2216"/>
        <v>1001.7873431891835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816314.92837619199</v>
      </c>
      <c r="I4356" s="4">
        <f t="shared" ca="1" si="2217"/>
        <v>397831.34369401651</v>
      </c>
      <c r="J4356" s="4">
        <f t="shared" ca="1" si="2217"/>
        <v>19140.179956943382</v>
      </c>
      <c r="K4356" s="4">
        <f t="shared" ca="1" si="2217"/>
        <v>69682.087991995082</v>
      </c>
      <c r="L4356" s="4">
        <f t="shared" ca="1" si="2217"/>
        <v>2153.249520137445</v>
      </c>
      <c r="M4356" s="4">
        <f t="shared" ca="1" si="2217"/>
        <v>266.01633663233059</v>
      </c>
      <c r="N4356" s="4">
        <f t="shared" ca="1" si="2217"/>
        <v>72101.353848764818</v>
      </c>
      <c r="O4356" s="4">
        <f t="shared" ca="1" si="2217"/>
        <v>52646.222945479094</v>
      </c>
      <c r="P4356" s="4">
        <f t="shared" ca="1" si="2217"/>
        <v>9783.9561754408787</v>
      </c>
      <c r="Q4356" s="4">
        <f t="shared" ca="1" si="2217"/>
        <v>5824.417950821894</v>
      </c>
      <c r="R4356" s="4">
        <f t="shared" ca="1" si="2217"/>
        <v>0</v>
      </c>
      <c r="S4356" s="4">
        <f t="shared" ca="1" si="2217"/>
        <v>68254.597071741853</v>
      </c>
      <c r="T4356" s="4">
        <f t="shared" ca="1" si="2217"/>
        <v>1841.2077252600884</v>
      </c>
      <c r="U4356" s="4">
        <f t="shared" ca="1" si="2217"/>
        <v>30121.019369743492</v>
      </c>
      <c r="V4356" s="4">
        <f t="shared" ca="1" si="2217"/>
        <v>209821.83637043549</v>
      </c>
      <c r="W4356" s="4">
        <f t="shared" ca="1" si="2217"/>
        <v>0</v>
      </c>
      <c r="X4356" s="4">
        <f t="shared" ca="1" si="2217"/>
        <v>241784.06346543925</v>
      </c>
      <c r="Y4356" s="4">
        <f t="shared" ca="1" si="2217"/>
        <v>15855.202137275845</v>
      </c>
      <c r="Z4356" s="4">
        <f t="shared" ca="1" si="2217"/>
        <v>264.45674622460473</v>
      </c>
      <c r="AA4356" s="4">
        <f t="shared" ca="1" si="2217"/>
        <v>16119.658883500453</v>
      </c>
      <c r="AB4356" s="4">
        <f t="shared" ca="1" si="2217"/>
        <v>211.36075623161793</v>
      </c>
      <c r="AC4356" s="4">
        <f t="shared" ca="1" si="2217"/>
        <v>717.68835880652682</v>
      </c>
      <c r="AD4356" s="4">
        <f t="shared" ca="1" si="2217"/>
        <v>154.68234074758112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3068303.9580680165</v>
      </c>
      <c r="I4357" s="4">
        <f t="shared" ca="1" si="2218"/>
        <v>2052743.9120160458</v>
      </c>
      <c r="J4357" s="4">
        <f t="shared" ca="1" si="2218"/>
        <v>96355.148564613992</v>
      </c>
      <c r="K4357" s="4">
        <f t="shared" ca="1" si="2218"/>
        <v>350226.91024372401</v>
      </c>
      <c r="L4357" s="4">
        <f t="shared" ca="1" si="2218"/>
        <v>10832.223038151562</v>
      </c>
      <c r="M4357" s="4">
        <f t="shared" ca="1" si="2218"/>
        <v>0</v>
      </c>
      <c r="N4357" s="4">
        <f t="shared" ca="1" si="2218"/>
        <v>361059.13328187546</v>
      </c>
      <c r="O4357" s="4">
        <f t="shared" ca="1" si="2218"/>
        <v>262601.54617053457</v>
      </c>
      <c r="P4357" s="4">
        <f t="shared" ca="1" si="2218"/>
        <v>48886.133428605535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311487.67959914019</v>
      </c>
      <c r="T4357" s="4">
        <f t="shared" ca="1" si="2218"/>
        <v>9382.2391268026713</v>
      </c>
      <c r="U4357" s="4">
        <f t="shared" ca="1" si="2218"/>
        <v>151181.40102173219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160563.64014853485</v>
      </c>
      <c r="Y4357" s="4">
        <f t="shared" ca="1" si="2218"/>
        <v>79260.635865294709</v>
      </c>
      <c r="Z4357" s="4">
        <f t="shared" ca="1" si="2218"/>
        <v>1323.4003995024577</v>
      </c>
      <c r="AA4357" s="4">
        <f t="shared" ca="1" si="2218"/>
        <v>80584.036264797163</v>
      </c>
      <c r="AB4357" s="4">
        <f t="shared" ca="1" si="2218"/>
        <v>1068.8010066437209</v>
      </c>
      <c r="AC4357" s="4">
        <f t="shared" ca="1" si="2218"/>
        <v>3653.9137641950165</v>
      </c>
      <c r="AD4357" s="4">
        <f t="shared" ca="1" si="2218"/>
        <v>787.69342216790801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1657417.8988935039</v>
      </c>
      <c r="I4358" s="4">
        <f t="shared" ca="1" si="2219"/>
        <v>1240253.8917355777</v>
      </c>
      <c r="J4358" s="4">
        <f t="shared" ca="1" si="2219"/>
        <v>59555.602088480598</v>
      </c>
      <c r="K4358" s="4">
        <f t="shared" ca="1" si="2219"/>
        <v>179875.94542765047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179875.94542765047</v>
      </c>
      <c r="O4358" s="4">
        <f t="shared" ca="1" si="2219"/>
        <v>114615.58742695095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114615.58742695095</v>
      </c>
      <c r="T4358" s="4">
        <f t="shared" ca="1" si="2219"/>
        <v>3105.3771337053099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3105.3771337053099</v>
      </c>
      <c r="Y4358" s="4">
        <f t="shared" ca="1" si="2219"/>
        <v>42312.151503133195</v>
      </c>
      <c r="Z4358" s="4">
        <f t="shared" ca="1" si="2219"/>
        <v>0</v>
      </c>
      <c r="AA4358" s="4">
        <f t="shared" ca="1" si="2219"/>
        <v>42312.151503133195</v>
      </c>
      <c r="AB4358" s="4">
        <f t="shared" ca="1" si="2219"/>
        <v>438.09297856680683</v>
      </c>
      <c r="AC4358" s="4">
        <f t="shared" ca="1" si="2219"/>
        <v>14846.355380662446</v>
      </c>
      <c r="AD4358" s="4">
        <f t="shared" ca="1" si="2219"/>
        <v>2414.8952187755831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-312578.06544069044</v>
      </c>
      <c r="I4359" s="4">
        <f t="shared" ca="1" si="2220"/>
        <v>-143214.04848252056</v>
      </c>
      <c r="J4359" s="4">
        <f t="shared" ca="1" si="2220"/>
        <v>-8246.3351467602879</v>
      </c>
      <c r="K4359" s="4">
        <f t="shared" ca="1" si="2220"/>
        <v>-27705.369000377374</v>
      </c>
      <c r="L4359" s="4">
        <f t="shared" ca="1" si="2220"/>
        <v>-562.21617676543087</v>
      </c>
      <c r="M4359" s="4">
        <f t="shared" ca="1" si="2220"/>
        <v>13.381775749642117</v>
      </c>
      <c r="N4359" s="4">
        <f t="shared" ca="1" si="2220"/>
        <v>-28254.203401393195</v>
      </c>
      <c r="O4359" s="4">
        <f t="shared" ca="1" si="2220"/>
        <v>-26207.313541508163</v>
      </c>
      <c r="P4359" s="4">
        <f t="shared" ca="1" si="2220"/>
        <v>-4682.8431978464796</v>
      </c>
      <c r="Q4359" s="4">
        <f t="shared" ca="1" si="2220"/>
        <v>-1869.5126905686172</v>
      </c>
      <c r="R4359" s="4">
        <f t="shared" ca="1" si="2220"/>
        <v>-83.102188362995477</v>
      </c>
      <c r="S4359" s="4">
        <f t="shared" ca="1" si="2220"/>
        <v>-32842.77161828625</v>
      </c>
      <c r="T4359" s="4">
        <f t="shared" ca="1" si="2220"/>
        <v>-971.54678739886822</v>
      </c>
      <c r="U4359" s="4">
        <f t="shared" ca="1" si="2220"/>
        <v>-14379.670054059558</v>
      </c>
      <c r="V4359" s="4">
        <f t="shared" ca="1" si="2220"/>
        <v>-61639.613536716206</v>
      </c>
      <c r="W4359" s="4">
        <f t="shared" ca="1" si="2220"/>
        <v>-12488.03684033611</v>
      </c>
      <c r="X4359" s="4">
        <f t="shared" ca="1" si="2220"/>
        <v>-89478.867218510626</v>
      </c>
      <c r="Y4359" s="4">
        <f t="shared" ca="1" si="2220"/>
        <v>-6813.6876433513835</v>
      </c>
      <c r="Z4359" s="4">
        <f t="shared" ca="1" si="2220"/>
        <v>-101.56014297247087</v>
      </c>
      <c r="AA4359" s="4">
        <f t="shared" ca="1" si="2220"/>
        <v>-6915.247786323851</v>
      </c>
      <c r="AB4359" s="4">
        <f t="shared" ca="1" si="2220"/>
        <v>-125.21789739473562</v>
      </c>
      <c r="AC4359" s="4">
        <f t="shared" ca="1" si="2220"/>
        <v>-2964.5466327741906</v>
      </c>
      <c r="AD4359" s="4">
        <f t="shared" ca="1" si="2220"/>
        <v>-536.82725672663912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965766.72927336197</v>
      </c>
      <c r="I4360" s="4">
        <f t="shared" ca="1" si="2221"/>
        <v>477391.56483113673</v>
      </c>
      <c r="J4360" s="4">
        <f t="shared" ca="1" si="2221"/>
        <v>114201.95846201082</v>
      </c>
      <c r="K4360" s="4">
        <f t="shared" ca="1" si="2221"/>
        <v>32420.116015574982</v>
      </c>
      <c r="L4360" s="4">
        <f t="shared" ca="1" si="2221"/>
        <v>8859.0928337056848</v>
      </c>
      <c r="M4360" s="4">
        <f t="shared" ca="1" si="2221"/>
        <v>1428.1448674245908</v>
      </c>
      <c r="N4360" s="4">
        <f t="shared" ca="1" si="2221"/>
        <v>42707.353716705249</v>
      </c>
      <c r="O4360" s="4">
        <f t="shared" ca="1" si="2221"/>
        <v>8200.4580916996674</v>
      </c>
      <c r="P4360" s="4">
        <f t="shared" ca="1" si="2221"/>
        <v>2322.7481064144313</v>
      </c>
      <c r="Q4360" s="4">
        <f t="shared" ca="1" si="2221"/>
        <v>4994.5073087026394</v>
      </c>
      <c r="R4360" s="4">
        <f t="shared" ca="1" si="2221"/>
        <v>877.47051978299316</v>
      </c>
      <c r="S4360" s="4">
        <f t="shared" ca="1" si="2221"/>
        <v>16395.184026599742</v>
      </c>
      <c r="T4360" s="4">
        <f t="shared" ca="1" si="2221"/>
        <v>56.548326773537113</v>
      </c>
      <c r="U4360" s="4">
        <f t="shared" ca="1" si="2221"/>
        <v>1380.5348711989532</v>
      </c>
      <c r="V4360" s="4">
        <f t="shared" ca="1" si="2221"/>
        <v>7351.1991950286629</v>
      </c>
      <c r="W4360" s="4">
        <f t="shared" ca="1" si="2221"/>
        <v>1318.4631764631572</v>
      </c>
      <c r="X4360" s="4">
        <f t="shared" ca="1" si="2221"/>
        <v>10106.745569464309</v>
      </c>
      <c r="Y4360" s="4">
        <f t="shared" ca="1" si="2221"/>
        <v>2270.171758392682</v>
      </c>
      <c r="Z4360" s="4">
        <f t="shared" ca="1" si="2221"/>
        <v>39.440772637752026</v>
      </c>
      <c r="AA4360" s="4">
        <f t="shared" ca="1" si="2221"/>
        <v>2309.6125310304351</v>
      </c>
      <c r="AB4360" s="4">
        <f t="shared" ca="1" si="2221"/>
        <v>47.791626109807247</v>
      </c>
      <c r="AC4360" s="4">
        <f t="shared" ca="1" si="2221"/>
        <v>275748.62382249068</v>
      </c>
      <c r="AD4360" s="4">
        <f t="shared" ca="1" si="2221"/>
        <v>26857.894687815173</v>
      </c>
    </row>
    <row r="4361" spans="1:30" collapsed="1">
      <c r="B4361" s="111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19579413.780348301</v>
      </c>
      <c r="I4361" s="4">
        <f t="shared" ca="1" si="2222"/>
        <v>10623297.799099207</v>
      </c>
      <c r="J4361" s="4">
        <f t="shared" ca="1" si="2222"/>
        <v>606271.29361600685</v>
      </c>
      <c r="K4361" s="4">
        <f t="shared" ca="1" si="2222"/>
        <v>1796737.5853278229</v>
      </c>
      <c r="L4361" s="4">
        <f t="shared" ca="1" si="2222"/>
        <v>58831.022615236361</v>
      </c>
      <c r="M4361" s="4">
        <f t="shared" ca="1" si="2222"/>
        <v>5221.361656557242</v>
      </c>
      <c r="N4361" s="4">
        <f t="shared" ca="1" si="2222"/>
        <v>1860789.9695996174</v>
      </c>
      <c r="O4361" s="4">
        <f t="shared" ca="1" si="2222"/>
        <v>1318119.1925463981</v>
      </c>
      <c r="P4361" s="4">
        <f t="shared" ca="1" si="2222"/>
        <v>225116.91848733209</v>
      </c>
      <c r="Q4361" s="4">
        <f t="shared" ca="1" si="2222"/>
        <v>85269.690761473525</v>
      </c>
      <c r="R4361" s="4">
        <f t="shared" ca="1" si="2222"/>
        <v>4227.2994897999688</v>
      </c>
      <c r="S4361" s="4">
        <f t="shared" ca="1" si="2222"/>
        <v>1632733.1012850038</v>
      </c>
      <c r="T4361" s="4">
        <f t="shared" ca="1" si="2222"/>
        <v>45118.948904476179</v>
      </c>
      <c r="U4361" s="4">
        <f t="shared" ca="1" si="2222"/>
        <v>686852.80136406142</v>
      </c>
      <c r="V4361" s="4">
        <f t="shared" ca="1" si="2222"/>
        <v>2895749.9093240611</v>
      </c>
      <c r="W4361" s="4">
        <f t="shared" ca="1" si="2222"/>
        <v>484104.45154301042</v>
      </c>
      <c r="X4361" s="4">
        <f t="shared" ca="1" si="2222"/>
        <v>4111826.1111356071</v>
      </c>
      <c r="Y4361" s="4">
        <f t="shared" ca="1" si="2222"/>
        <v>411373.52740180871</v>
      </c>
      <c r="Z4361" s="4">
        <f t="shared" ca="1" si="2222"/>
        <v>6192.7342376563829</v>
      </c>
      <c r="AA4361" s="4">
        <f t="shared" ca="1" si="2222"/>
        <v>417566.26163946494</v>
      </c>
      <c r="AB4361" s="4">
        <f t="shared" ca="1" si="2222"/>
        <v>5248.8708672392386</v>
      </c>
      <c r="AC4361" s="4">
        <f t="shared" ca="1" si="2222"/>
        <v>292002.03469338053</v>
      </c>
      <c r="AD4361" s="4">
        <f t="shared" ca="1" si="2222"/>
        <v>29678.33841277962</v>
      </c>
    </row>
    <row r="4362" spans="1:30" s="51" customFormat="1">
      <c r="A4362" s="56"/>
      <c r="B4362" s="111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-896.25730170122608</v>
      </c>
      <c r="I4363" s="5">
        <f ca="1">VLOOKUP(CONCATENATE($F4363," ",$G4363),AllocFactorMatrix,(I$4+1),FALSE)*$E4370</f>
        <v>-441.48110189082217</v>
      </c>
      <c r="J4363" s="5">
        <f ca="1">VLOOKUP(CONCATENATE($F4363," ",$G4363),AllocFactorMatrix,(J$4+1),FALSE)*$E4370</f>
        <v>-21.823988377323182</v>
      </c>
      <c r="K4363" s="5">
        <f ca="1">VLOOKUP(CONCATENATE($F4363," ",$G4363),AllocFactorMatrix,(K$4+1),FALSE)*$E4370</f>
        <v>-79.940018676223133</v>
      </c>
      <c r="L4363" s="5">
        <f ca="1">VLOOKUP(CONCATENATE($F4363," ",$G4363),AllocFactorMatrix,(L$4+1),FALSE)*$E4370</f>
        <v>-2.5162279690659601</v>
      </c>
      <c r="M4363" s="5">
        <f ca="1">VLOOKUP(CONCATENATE($F4363," ",$G4363),AllocFactorMatrix,(M$4+1),FALSE)*$E4370</f>
        <v>-0.23596380743123524</v>
      </c>
      <c r="N4363" s="5">
        <f t="shared" ref="N4363:N4370" ca="1" si="2224">SUBTOTAL(9,K4363:M4363)</f>
        <v>-82.692210452720332</v>
      </c>
      <c r="O4363" s="5">
        <f ca="1">VLOOKUP(CONCATENATE($F4363," ",$G4363),AllocFactorMatrix,(O$4+1),FALSE)*$E4370</f>
        <v>-60.766849724228535</v>
      </c>
      <c r="P4363" s="5">
        <f ca="1">VLOOKUP(CONCATENATE($F4363," ",$G4363),AllocFactorMatrix,(P$4+1),FALSE)*$E4370</f>
        <v>-11.322634481873443</v>
      </c>
      <c r="Q4363" s="5">
        <f ca="1">VLOOKUP(CONCATENATE($F4363," ",$G4363),AllocFactorMatrix,(Q$4+1),FALSE)*$E4370</f>
        <v>-5.1164876948991198</v>
      </c>
      <c r="R4363" s="5">
        <f ca="1">VLOOKUP(CONCATENATE($F4363," ",$G4363),AllocFactorMatrix,(R$4+1),FALSE)*$E4370</f>
        <v>-0.23008273238374732</v>
      </c>
      <c r="S4363" s="5">
        <f ca="1">SUBTOTAL(9,O4363:R4363)</f>
        <v>-77.436054633384856</v>
      </c>
      <c r="T4363" s="5">
        <f ca="1">VLOOKUP(CONCATENATE($F4363," ",$G4363),AllocFactorMatrix,(T$4+1),FALSE)*$E4370</f>
        <v>-2.1227417053553412</v>
      </c>
      <c r="U4363" s="5">
        <f ca="1">VLOOKUP(CONCATENATE($F4363," ",$G4363),AllocFactorMatrix,(U$4+1),FALSE)*$E4370</f>
        <v>-34.738306331496304</v>
      </c>
      <c r="V4363" s="5">
        <f ca="1">VLOOKUP(CONCATENATE($F4363," ",$G4363),AllocFactorMatrix,(V$4+1),FALSE)*$E4370</f>
        <v>-183.59292505431779</v>
      </c>
      <c r="W4363" s="5">
        <f ca="1">VLOOKUP(CONCATENATE($F4363," ",$G4363),AllocFactorMatrix,(W$4+1),FALSE)*$E4370</f>
        <v>-33.153839347214635</v>
      </c>
      <c r="X4363" s="5">
        <f ca="1">SUBTOTAL(9,T4363:W4363)</f>
        <v>-253.60781243838406</v>
      </c>
      <c r="Y4363" s="5">
        <f ca="1">VLOOKUP(CONCATENATE($F4363," ",$G4363),AllocFactorMatrix,(Y$4+1),FALSE)*$E4370</f>
        <v>-18.661403125441861</v>
      </c>
      <c r="Z4363" s="5">
        <f ca="1">VLOOKUP(CONCATENATE($F4363," ",$G4363),AllocFactorMatrix,(Z$4+1),FALSE)*$E4370</f>
        <v>-0.31257136911124694</v>
      </c>
      <c r="AA4363" s="5">
        <f t="shared" ref="AA4363:AA4370" ca="1" si="2225">SUBTOTAL(9,Y4363:Z4363)</f>
        <v>-18.973974494553108</v>
      </c>
      <c r="AB4363" s="5">
        <f ca="1">VLOOKUP(CONCATENATE($F4363," ",$G4363),AllocFactorMatrix,(AB$4+1),FALSE)*$E4370</f>
        <v>-0.242159414038249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-475.03610300600434</v>
      </c>
      <c r="I4364" s="5">
        <f ca="1">VLOOKUP(CONCATENATE($F4364," ",$G4364),AllocFactorMatrix,(I$4+1),FALSE)*$E4370</f>
        <v>-233.99470419368973</v>
      </c>
      <c r="J4364" s="5">
        <f ca="1">VLOOKUP(CONCATENATE($F4364," ",$G4364),AllocFactorMatrix,(J$4+1),FALSE)*$E4370</f>
        <v>-11.567194343782225</v>
      </c>
      <c r="K4364" s="5">
        <f ca="1">VLOOKUP(CONCATENATE($F4364," ",$G4364),AllocFactorMatrix,(K$4+1),FALSE)*$E4370</f>
        <v>-42.369969956283022</v>
      </c>
      <c r="L4364" s="5">
        <f ca="1">VLOOKUP(CONCATENATE($F4364," ",$G4364),AllocFactorMatrix,(L$4+1),FALSE)*$E4370</f>
        <v>-1.3336562239782661</v>
      </c>
      <c r="M4364" s="5">
        <f ca="1">VLOOKUP(CONCATENATE($F4364," ",$G4364),AllocFactorMatrix,(M$4+1),FALSE)*$E4370</f>
        <v>-0.12506601320829153</v>
      </c>
      <c r="N4364" s="5">
        <f t="shared" ca="1" si="2224"/>
        <v>-43.828692193469578</v>
      </c>
      <c r="O4364" s="5">
        <f ca="1">VLOOKUP(CONCATENATE($F4364," ",$G4364),AllocFactorMatrix,(O$4+1),FALSE)*$E4370</f>
        <v>-32.207768271629497</v>
      </c>
      <c r="P4364" s="5">
        <f ca="1">VLOOKUP(CONCATENATE($F4364," ",$G4364),AllocFactorMatrix,(P$4+1),FALSE)*$E4370</f>
        <v>-6.0012455684557251</v>
      </c>
      <c r="Q4364" s="5">
        <f ca="1">VLOOKUP(CONCATENATE($F4364," ",$G4364),AllocFactorMatrix,(Q$4+1),FALSE)*$E4370</f>
        <v>-2.7118511291897773</v>
      </c>
      <c r="R4364" s="5">
        <f ca="1">VLOOKUP(CONCATENATE($F4364," ",$G4364),AllocFactorMatrix,(R$4+1),FALSE)*$E4370</f>
        <v>-0.12194891394813308</v>
      </c>
      <c r="S4364" s="5">
        <f t="shared" ref="S4364:S4370" ca="1" si="2226">SUBTOTAL(9,O4364:R4364)</f>
        <v>-41.042813883223126</v>
      </c>
      <c r="T4364" s="5">
        <f ca="1">VLOOKUP(CONCATENATE($F4364," ",$G4364),AllocFactorMatrix,(T$4+1),FALSE)*$E4370</f>
        <v>-1.1250998407335393</v>
      </c>
      <c r="U4364" s="5">
        <f ca="1">VLOOKUP(CONCATENATE($F4364," ",$G4364),AllocFactorMatrix,(U$4+1),FALSE)*$E4370</f>
        <v>-18.412067197020011</v>
      </c>
      <c r="V4364" s="5">
        <f ca="1">VLOOKUP(CONCATENATE($F4364," ",$G4364),AllocFactorMatrix,(V$4+1),FALSE)*$E4370</f>
        <v>-97.308292486692295</v>
      </c>
      <c r="W4364" s="5">
        <f ca="1">VLOOKUP(CONCATENATE($F4364," ",$G4364),AllocFactorMatrix,(W$4+1),FALSE)*$E4370</f>
        <v>-17.572264809774577</v>
      </c>
      <c r="X4364" s="5">
        <f t="shared" ref="X4364:X4370" ca="1" si="2227">SUBTOTAL(9,T4364:W4364)</f>
        <v>-134.41772433422042</v>
      </c>
      <c r="Y4364" s="5">
        <f ca="1">VLOOKUP(CONCATENATE($F4364," ",$G4364),AllocFactorMatrix,(Y$4+1),FALSE)*$E4370</f>
        <v>-9.8909545289139871</v>
      </c>
      <c r="Z4364" s="5">
        <f ca="1">VLOOKUP(CONCATENATE($F4364," ",$G4364),AllocFactorMatrix,(Z$4+1),FALSE)*$E4370</f>
        <v>-0.16566970758510582</v>
      </c>
      <c r="AA4364" s="5">
        <f t="shared" ca="1" si="2225"/>
        <v>-10.056624236499093</v>
      </c>
      <c r="AB4364" s="5">
        <f ca="1">VLOOKUP(CONCATENATE($F4364," ",$G4364),AllocFactorMatrix,(AB$4+1),FALSE)*$E4370</f>
        <v>-0.12834982112011278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-104.35117058301428</v>
      </c>
      <c r="I4365" s="5">
        <f ca="1">VLOOKUP(CONCATENATE($F4365," ",$G4365),AllocFactorMatrix,(I$4+1),FALSE)*$E4370</f>
        <v>-50.80518648137226</v>
      </c>
      <c r="J4365" s="5">
        <f ca="1">VLOOKUP(CONCATENATE($F4365," ",$G4365),AllocFactorMatrix,(J$4+1),FALSE)*$E4370</f>
        <v>-2.4519247606655035</v>
      </c>
      <c r="K4365" s="5">
        <f ca="1">VLOOKUP(CONCATENATE($F4365," ",$G4365),AllocFactorMatrix,(K$4+1),FALSE)*$E4370</f>
        <v>-8.9199823915003265</v>
      </c>
      <c r="L4365" s="5">
        <f ca="1">VLOOKUP(CONCATENATE($F4365," ",$G4365),AllocFactorMatrix,(L$4+1),FALSE)*$E4370</f>
        <v>-0.27552986345816238</v>
      </c>
      <c r="M4365" s="5">
        <f ca="1">VLOOKUP(CONCATENATE($F4365," ",$G4365),AllocFactorMatrix,(M$4+1),FALSE)*$E4370</f>
        <v>-3.4315787307104412E-2</v>
      </c>
      <c r="N4365" s="5">
        <f t="shared" ca="1" si="2224"/>
        <v>-9.2298280422655932</v>
      </c>
      <c r="O4365" s="5">
        <f ca="1">VLOOKUP(CONCATENATE($F4365," ",$G4365),AllocFactorMatrix,(O$4+1),FALSE)*$E4370</f>
        <v>-6.7391861144535916</v>
      </c>
      <c r="P4365" s="5">
        <f ca="1">VLOOKUP(CONCATENATE($F4365," ",$G4365),AllocFactorMatrix,(P$4+1),FALSE)*$E4370</f>
        <v>-1.2528068383874649</v>
      </c>
      <c r="Q4365" s="5">
        <f ca="1">VLOOKUP(CONCATENATE($F4365," ",$G4365),AllocFactorMatrix,(Q$4+1),FALSE)*$E4370</f>
        <v>-0.7454349965172854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-0.23532080757678761</v>
      </c>
      <c r="U4365" s="5">
        <f ca="1">VLOOKUP(CONCATENATE($F4365," ",$G4365),AllocFactorMatrix,(U$4+1),FALSE)*$E4370</f>
        <v>-3.852335975190631</v>
      </c>
      <c r="V4365" s="5">
        <f ca="1">VLOOKUP(CONCATENATE($F4365," ",$G4365),AllocFactorMatrix,(V$4+1),FALSE)*$E4370</f>
        <v>-26.838003959472999</v>
      </c>
      <c r="W4365" s="5">
        <f ca="1">VLOOKUP(CONCATENATE($F4365," ",$G4365),AllocFactorMatrix,(W$4+1),FALSE)*$E4370</f>
        <v>0</v>
      </c>
      <c r="X4365" s="5">
        <f t="shared" ca="1" si="2227"/>
        <v>-30.925660742240417</v>
      </c>
      <c r="Y4365" s="5">
        <f ca="1">VLOOKUP(CONCATENATE($F4365," ",$G4365),AllocFactorMatrix,(Y$4+1),FALSE)*$E4370</f>
        <v>-2.0282975787930817</v>
      </c>
      <c r="Z4365" s="5">
        <f ca="1">VLOOKUP(CONCATENATE($F4365," ",$G4365),AllocFactorMatrix,(Z$4+1),FALSE)*$E4370</f>
        <v>-3.3811775743359113E-2</v>
      </c>
      <c r="AA4365" s="5">
        <f t="shared" ca="1" si="2225"/>
        <v>-2.0621093545364406</v>
      </c>
      <c r="AB4365" s="5">
        <f ca="1">VLOOKUP(CONCATENATE($F4365," ",$G4365),AllocFactorMatrix,(AB$4+1),FALSE)*$E4370</f>
        <v>-2.7085151624666397E-2</v>
      </c>
      <c r="AC4365" s="5">
        <f ca="1">VLOOKUP(CONCATENATE($F4365," ",$G4365),AllocFactorMatrix,(AC$4+1),FALSE)*$E4370</f>
        <v>-9.2095305751546994E-2</v>
      </c>
      <c r="AD4365" s="5">
        <f ca="1">VLOOKUP(CONCATENATE($F4365," ",$G4365),AllocFactorMatrix,(AD$4+1),FALSE)*$E4370</f>
        <v>-1.9852795199505679E-2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-478.79628750537398</v>
      </c>
      <c r="I4366" s="5">
        <f ca="1">VLOOKUP(CONCATENATE($F4366," ",$G4366),AllocFactorMatrix,(I$4+1),FALSE)*$E4370</f>
        <v>-319.99997985400711</v>
      </c>
      <c r="J4366" s="5">
        <f ca="1">VLOOKUP(CONCATENATE($F4366," ",$G4366),AllocFactorMatrix,(J$4+1),FALSE)*$E4370</f>
        <v>-15.083963678550141</v>
      </c>
      <c r="K4366" s="5">
        <f ca="1">VLOOKUP(CONCATENATE($F4366," ",$G4366),AllocFactorMatrix,(K$4+1),FALSE)*$E4370</f>
        <v>-54.770797870369577</v>
      </c>
      <c r="L4366" s="5">
        <f ca="1">VLOOKUP(CONCATENATE($F4366," ",$G4366),AllocFactorMatrix,(L$4+1),FALSE)*$E4370</f>
        <v>-1.6927026504016256</v>
      </c>
      <c r="M4366" s="5">
        <f ca="1">VLOOKUP(CONCATENATE($F4366," ",$G4366),AllocFactorMatrix,(M$4+1),FALSE)*$E4370</f>
        <v>0</v>
      </c>
      <c r="N4366" s="5">
        <f t="shared" ca="1" si="2224"/>
        <v>-56.463500520771206</v>
      </c>
      <c r="O4366" s="5">
        <f ca="1">VLOOKUP(CONCATENATE($F4366," ",$G4366),AllocFactorMatrix,(O$4+1),FALSE)*$E4370</f>
        <v>-41.068525285855287</v>
      </c>
      <c r="P4366" s="5">
        <f ca="1">VLOOKUP(CONCATENATE($F4366," ",$G4366),AllocFactorMatrix,(P$4+1),FALSE)*$E4370</f>
        <v>-7.6490155981565984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-48.717540884011882</v>
      </c>
      <c r="T4366" s="5">
        <f ca="1">VLOOKUP(CONCATENATE($F4366," ",$G4366),AllocFactorMatrix,(T$4+1),FALSE)*$E4370</f>
        <v>-1.4640676178324648</v>
      </c>
      <c r="U4366" s="5">
        <f ca="1">VLOOKUP(CONCATENATE($F4366," ",$G4366),AllocFactorMatrix,(U$4+1),FALSE)*$E4370</f>
        <v>-23.612097715935789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-25.076165333768255</v>
      </c>
      <c r="Y4366" s="5">
        <f ca="1">VLOOKUP(CONCATENATE($F4366," ",$G4366),AllocFactorMatrix,(Y$4+1),FALSE)*$E4370</f>
        <v>-12.38404770302339</v>
      </c>
      <c r="Z4366" s="5">
        <f ca="1">VLOOKUP(CONCATENATE($F4366," ",$G4366),AllocFactorMatrix,(Z$4+1),FALSE)*$E4370</f>
        <v>-0.20661439319857286</v>
      </c>
      <c r="AA4366" s="5">
        <f t="shared" ca="1" si="2225"/>
        <v>-12.590662096221962</v>
      </c>
      <c r="AB4366" s="5">
        <f ca="1">VLOOKUP(CONCATENATE($F4366," ",$G4366),AllocFactorMatrix,(AB$4+1),FALSE)*$E4370</f>
        <v>-0.16739227834630332</v>
      </c>
      <c r="AC4366" s="5">
        <f ca="1">VLOOKUP(CONCATENATE($F4366," ",$G4366),AllocFactorMatrix,(AC$4+1),FALSE)*$E4370</f>
        <v>-0.57346268987657023</v>
      </c>
      <c r="AD4366" s="5">
        <f ca="1">VLOOKUP(CONCATENATE($F4366," ",$G4366),AllocFactorMatrix,(AD$4+1),FALSE)*$E4370</f>
        <v>-0.12362016982050082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-246.38152523149367</v>
      </c>
      <c r="I4367" s="5">
        <f ca="1">VLOOKUP(CONCATENATE($F4367," ",$G4367),AllocFactorMatrix,(I$4+1),FALSE)*$E4370</f>
        <v>-184.2198240639454</v>
      </c>
      <c r="J4367" s="5">
        <f ca="1">VLOOKUP(CONCATENATE($F4367," ",$G4367),AllocFactorMatrix,(J$4+1),FALSE)*$E4370</f>
        <v>-8.881296430706854</v>
      </c>
      <c r="K4367" s="5">
        <f ca="1">VLOOKUP(CONCATENATE($F4367," ",$G4367),AllocFactorMatrix,(K$4+1),FALSE)*$E4370</f>
        <v>-26.79857250007495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-26.79857250007495</v>
      </c>
      <c r="O4367" s="5">
        <f ca="1">VLOOKUP(CONCATENATE($F4367," ",$G4367),AllocFactorMatrix,(O$4+1),FALSE)*$E4370</f>
        <v>-17.076154703470976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-17.076154703470976</v>
      </c>
      <c r="T4367" s="5">
        <f ca="1">VLOOKUP(CONCATENATE($F4367," ",$G4367),AllocFactorMatrix,(T$4+1),FALSE)*$E4370</f>
        <v>-0.46170339969048751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-0.46170339969048751</v>
      </c>
      <c r="Y4367" s="5">
        <f ca="1">VLOOKUP(CONCATENATE($F4367," ",$G4367),AllocFactorMatrix,(Y$4+1),FALSE)*$E4370</f>
        <v>-6.2984387914945899</v>
      </c>
      <c r="Z4367" s="5">
        <f ca="1">VLOOKUP(CONCATENATE($F4367," ",$G4367),AllocFactorMatrix,(Z$4+1),FALSE)*$E4370</f>
        <v>0</v>
      </c>
      <c r="AA4367" s="5">
        <f t="shared" ca="1" si="2225"/>
        <v>-6.2984387914945899</v>
      </c>
      <c r="AB4367" s="5">
        <f ca="1">VLOOKUP(CONCATENATE($F4367," ",$G4367),AllocFactorMatrix,(AB$4+1),FALSE)*$E4370</f>
        <v>-6.5359101952555385E-2</v>
      </c>
      <c r="AC4367" s="5">
        <f ca="1">VLOOKUP(CONCATENATE($F4367," ",$G4367),AllocFactorMatrix,(AC$4+1),FALSE)*$E4370</f>
        <v>-2.2191928924506121</v>
      </c>
      <c r="AD4367" s="5">
        <f ca="1">VLOOKUP(CONCATENATE($F4367," ",$G4367),AllocFactorMatrix,(AD$4+1),FALSE)*$E4370</f>
        <v>-0.36098334770719054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-7.5729996115051073</v>
      </c>
      <c r="I4368" s="5">
        <f ca="1">VLOOKUP(CONCATENATE($F4368," ",$G4368),AllocFactorMatrix,(I$4+1),FALSE)*$E4370</f>
        <v>-2.8415945972719379</v>
      </c>
      <c r="J4368" s="5">
        <f ca="1">VLOOKUP(CONCATENATE($F4368," ",$G4368),AllocFactorMatrix,(J$4+1),FALSE)*$E4370</f>
        <v>-0.18415369170421567</v>
      </c>
      <c r="K4368" s="5">
        <f ca="1">VLOOKUP(CONCATENATE($F4368," ",$G4368),AllocFactorMatrix,(K$4+1),FALSE)*$E4370</f>
        <v>-0.61785559861489403</v>
      </c>
      <c r="L4368" s="5">
        <f ca="1">VLOOKUP(CONCATENATE($F4368," ",$G4368),AllocFactorMatrix,(L$4+1),FALSE)*$E4370</f>
        <v>-1.9636853600402758E-2</v>
      </c>
      <c r="M4368" s="5">
        <f ca="1">VLOOKUP(CONCATENATE($F4368," ",$G4368),AllocFactorMatrix,(M$4+1),FALSE)*$E4370</f>
        <v>-1.8102883430154381E-3</v>
      </c>
      <c r="N4368" s="5">
        <f t="shared" ca="1" si="2224"/>
        <v>-0.63930274055831227</v>
      </c>
      <c r="O4368" s="5">
        <f ca="1">VLOOKUP(CONCATENATE($F4368," ",$G4368),AllocFactorMatrix,(O$4+1),FALSE)*$E4370</f>
        <v>-0.5633075703562781</v>
      </c>
      <c r="P4368" s="5">
        <f ca="1">VLOOKUP(CONCATENATE($F4368," ",$G4368),AllocFactorMatrix,(P$4+1),FALSE)*$E4370</f>
        <v>-0.10442638456803062</v>
      </c>
      <c r="Q4368" s="5">
        <f ca="1">VLOOKUP(CONCATENATE($F4368," ",$G4368),AllocFactorMatrix,(Q$4+1),FALSE)*$E4370</f>
        <v>-4.7448676257609505E-2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-0.71738112470460924</v>
      </c>
      <c r="T4368" s="5">
        <f ca="1">VLOOKUP(CONCATENATE($F4368," ",$G4368),AllocFactorMatrix,(T$4+1),FALSE)*$E4370</f>
        <v>-2.1587013561762087E-2</v>
      </c>
      <c r="U4368" s="5">
        <f ca="1">VLOOKUP(CONCATENATE($F4368," ",$G4368),AllocFactorMatrix,(U$4+1),FALSE)*$E4370</f>
        <v>-0.37903561907962169</v>
      </c>
      <c r="V4368" s="5">
        <f ca="1">VLOOKUP(CONCATENATE($F4368," ",$G4368),AllocFactorMatrix,(V$4+1),FALSE)*$E4370</f>
        <v>-2.1520068775561279</v>
      </c>
      <c r="W4368" s="5">
        <f ca="1">VLOOKUP(CONCATENATE($F4368," ",$G4368),AllocFactorMatrix,(W$4+1),FALSE)*$E4370</f>
        <v>-0.40828607166754394</v>
      </c>
      <c r="X4368" s="5">
        <f t="shared" ca="1" si="2227"/>
        <v>-2.9609155818650552</v>
      </c>
      <c r="Y4368" s="5">
        <f ca="1">VLOOKUP(CONCATENATE($F4368," ",$G4368),AllocFactorMatrix,(Y$4+1),FALSE)*$E4370</f>
        <v>-0.1526170008541286</v>
      </c>
      <c r="Z4368" s="5">
        <f ca="1">VLOOKUP(CONCATENATE($F4368," ",$G4368),AllocFactorMatrix,(Z$4+1),FALSE)*$E4370</f>
        <v>-2.4843614788297042E-3</v>
      </c>
      <c r="AA4368" s="5">
        <f t="shared" ca="1" si="2225"/>
        <v>-0.15510136233295832</v>
      </c>
      <c r="AB4368" s="5">
        <f ca="1">VLOOKUP(CONCATENATE($F4368," ",$G4368),AllocFactorMatrix,(AB$4+1),FALSE)*$E4370</f>
        <v>-2.7711053866399347E-3</v>
      </c>
      <c r="AC4368" s="5">
        <f ca="1">VLOOKUP(CONCATENATE($F4368," ",$G4368),AllocFactorMatrix,(AC$4+1),FALSE)*$E4370</f>
        <v>-5.992144325080076E-2</v>
      </c>
      <c r="AD4368" s="5">
        <f ca="1">VLOOKUP(CONCATENATE($F4368," ",$G4368),AllocFactorMatrix,(AD$4+1),FALSE)*$E4370</f>
        <v>-1.1857964430578821E-2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-118.60461236138286</v>
      </c>
      <c r="I4369" s="5">
        <f ca="1">VLOOKUP(CONCATENATE($F4369," ",$G4369),AllocFactorMatrix,(I$4+1),FALSE)*$E4370</f>
        <v>-55.464101361145048</v>
      </c>
      <c r="J4369" s="5">
        <f ca="1">VLOOKUP(CONCATENATE($F4369," ",$G4369),AllocFactorMatrix,(J$4+1),FALSE)*$E4370</f>
        <v>-14.530676235656371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-1.3314763474396025</v>
      </c>
      <c r="M4369" s="5">
        <f ca="1">VLOOKUP(CONCATENATE($F4369," ",$G4369),AllocFactorMatrix,(M$4+1),FALSE)*$E4370</f>
        <v>-0.21612542534325857</v>
      </c>
      <c r="N4369" s="5">
        <f t="shared" ca="1" si="2224"/>
        <v>-5.6724442602041476</v>
      </c>
      <c r="O4369" s="5">
        <f ca="1">VLOOKUP(CONCATENATE($F4369," ",$G4369),AllocFactorMatrix,(O$4+1),FALSE)*$E4370</f>
        <v>-1.1705702144644281</v>
      </c>
      <c r="P4369" s="5">
        <f ca="1">VLOOKUP(CONCATENATE($F4369," ",$G4369),AllocFactorMatrix,(P$4+1),FALSE)*$E4370</f>
        <v>-0.34662038122262773</v>
      </c>
      <c r="Q4369" s="5">
        <f ca="1">VLOOKUP(CONCATENATE($F4369," ",$G4369),AllocFactorMatrix,(Q$4+1),FALSE)*$E4370</f>
        <v>-0.7529416012992235</v>
      </c>
      <c r="R4369" s="5">
        <f ca="1">VLOOKUP(CONCATENATE($F4369," ",$G4369),AllocFactorMatrix,(R$4+1),FALSE)*$E4370</f>
        <v>-0.13230986725583435</v>
      </c>
      <c r="S4369" s="5">
        <f t="shared" ca="1" si="2226"/>
        <v>-2.402442064242114</v>
      </c>
      <c r="T4369" s="5">
        <f ca="1">VLOOKUP(CONCATENATE($F4369," ",$G4369),AllocFactorMatrix,(T$4+1),FALSE)*$E4370</f>
        <v>-8.056636030214016E-3</v>
      </c>
      <c r="U4369" s="5">
        <f ca="1">VLOOKUP(CONCATENATE($F4369," ",$G4369),AllocFactorMatrix,(U$4+1),FALSE)*$E4370</f>
        <v>-0.20564261540927237</v>
      </c>
      <c r="V4369" s="5">
        <f ca="1">VLOOKUP(CONCATENATE($F4369," ",$G4369),AllocFactorMatrix,(V$4+1),FALSE)*$E4370</f>
        <v>-1.1072808722344831</v>
      </c>
      <c r="W4369" s="5">
        <f ca="1">VLOOKUP(CONCATENATE($F4369," ",$G4369),AllocFactorMatrix,(W$4+1),FALSE)*$E4370</f>
        <v>-0.19846699402047666</v>
      </c>
      <c r="X4369" s="5">
        <f t="shared" ca="1" si="2227"/>
        <v>-1.5194471176944462</v>
      </c>
      <c r="Y4369" s="5">
        <f ca="1">VLOOKUP(CONCATENATE($F4369," ",$G4369),AllocFactorMatrix,(Y$4+1),FALSE)*$E4370</f>
        <v>-0.32404350778329299</v>
      </c>
      <c r="Z4369" s="5">
        <f ca="1">VLOOKUP(CONCATENATE($F4369," ",$G4369),AllocFactorMatrix,(Z$4+1),FALSE)*$E4370</f>
        <v>-5.874223697396071E-3</v>
      </c>
      <c r="AA4369" s="5">
        <f t="shared" ca="1" si="2225"/>
        <v>-0.32991773148068909</v>
      </c>
      <c r="AB4369" s="5">
        <f ca="1">VLOOKUP(CONCATENATE($F4369," ",$G4369),AllocFactorMatrix,(AB$4+1),FALSE)*$E4370</f>
        <v>-6.082822624655748E-3</v>
      </c>
      <c r="AC4369" s="5">
        <f ca="1">VLOOKUP(CONCATENATE($F4369," ",$G4369),AllocFactorMatrix,(AC$4+1),FALSE)*$E4370</f>
        <v>-34.459922671121241</v>
      </c>
      <c r="AD4369" s="5">
        <f ca="1">VLOOKUP(CONCATENATE($F4369," ",$G4369),AllocFactorMatrix,(AD$4+1),FALSE)*$E4370</f>
        <v>-4.2195780972141455</v>
      </c>
    </row>
    <row r="4370" spans="1:30" collapsed="1">
      <c r="B4370" s="111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-2327.0000000000005</v>
      </c>
      <c r="I4370" s="5">
        <f ca="1">VLOOKUP(CONCATENATE($F4370," ",$G4370),AllocFactorMatrix,(I$4+1),FALSE)*$E4370</f>
        <v>-1288.8064924422538</v>
      </c>
      <c r="J4370" s="5">
        <f ca="1">VLOOKUP(CONCATENATE($F4370," ",$G4370),AllocFactorMatrix,(J$4+1),FALSE)*$E4370</f>
        <v>-74.5231975183885</v>
      </c>
      <c r="K4370" s="5">
        <f ca="1">VLOOKUP(CONCATENATE($F4370," ",$G4370),AllocFactorMatrix,(K$4+1),FALSE)*$E4370</f>
        <v>-217.5420394804872</v>
      </c>
      <c r="L4370" s="5">
        <f ca="1">VLOOKUP(CONCATENATE($F4370," ",$G4370),AllocFactorMatrix,(L$4+1),FALSE)*$E4370</f>
        <v>-7.1692299079440192</v>
      </c>
      <c r="M4370" s="5">
        <f ca="1">VLOOKUP(CONCATENATE($F4370," ",$G4370),AllocFactorMatrix,(M$4+1),FALSE)*$E4370</f>
        <v>-0.61328132163290516</v>
      </c>
      <c r="N4370" s="5">
        <f t="shared" ca="1" si="2224"/>
        <v>-225.32455071006413</v>
      </c>
      <c r="O4370" s="5">
        <f ca="1">VLOOKUP(CONCATENATE($F4370," ",$G4370),AllocFactorMatrix,(O$4+1),FALSE)*$E4370</f>
        <v>-159.5923618844586</v>
      </c>
      <c r="P4370" s="5">
        <f ca="1">VLOOKUP(CONCATENATE($F4370," ",$G4370),AllocFactorMatrix,(P$4+1),FALSE)*$E4370</f>
        <v>-26.676749252663885</v>
      </c>
      <c r="Q4370" s="5">
        <f ca="1">VLOOKUP(CONCATENATE($F4370," ",$G4370),AllocFactorMatrix,(Q$4+1),FALSE)*$E4370</f>
        <v>-9.3741640981630159</v>
      </c>
      <c r="R4370" s="5">
        <f ca="1">VLOOKUP(CONCATENATE($F4370," ",$G4370),AllocFactorMatrix,(R$4+1),FALSE)*$E4370</f>
        <v>-0.48654000711040568</v>
      </c>
      <c r="S4370" s="5">
        <f t="shared" ca="1" si="2226"/>
        <v>-196.12981524239589</v>
      </c>
      <c r="T4370" s="5">
        <f ca="1">VLOOKUP(CONCATENATE($F4370," ",$G4370),AllocFactorMatrix,(T$4+1),FALSE)*$E4370</f>
        <v>-5.4385770207805955</v>
      </c>
      <c r="U4370" s="5">
        <f ca="1">VLOOKUP(CONCATENATE($F4370," ",$G4370),AllocFactorMatrix,(U$4+1),FALSE)*$E4370</f>
        <v>-81.199485454131633</v>
      </c>
      <c r="V4370" s="5">
        <f ca="1">VLOOKUP(CONCATENATE($F4370," ",$G4370),AllocFactorMatrix,(V$4+1),FALSE)*$E4370</f>
        <v>-310.99850925027368</v>
      </c>
      <c r="W4370" s="5">
        <f ca="1">VLOOKUP(CONCATENATE($F4370," ",$G4370),AllocFactorMatrix,(W$4+1),FALSE)*$E4370</f>
        <v>-51.332857222677234</v>
      </c>
      <c r="X4370" s="5">
        <f t="shared" ca="1" si="2227"/>
        <v>-448.96942894786321</v>
      </c>
      <c r="Y4370" s="5">
        <f ca="1">VLOOKUP(CONCATENATE($F4370," ",$G4370),AllocFactorMatrix,(Y$4+1),FALSE)*$E4370</f>
        <v>-49.739802236304328</v>
      </c>
      <c r="Z4370" s="5">
        <f ca="1">VLOOKUP(CONCATENATE($F4370," ",$G4370),AllocFactorMatrix,(Z$4+1),FALSE)*$E4370</f>
        <v>-0.72702583081451044</v>
      </c>
      <c r="AA4370" s="5">
        <f t="shared" ca="1" si="2225"/>
        <v>-50.46682806711884</v>
      </c>
      <c r="AB4370" s="5">
        <f ca="1">VLOOKUP(CONCATENATE($F4370," ",$G4370),AllocFactorMatrix,(AB$4+1),FALSE)*$E4370</f>
        <v>-0.63919969509318253</v>
      </c>
      <c r="AC4370" s="5">
        <f ca="1">VLOOKUP(CONCATENATE($F4370," ",$G4370),AllocFactorMatrix,(AC$4+1),FALSE)*$E4370</f>
        <v>-37.404595002450776</v>
      </c>
      <c r="AD4370" s="5">
        <f ca="1">VLOOKUP(CONCATENATE($F4370," ",$G4370),AllocFactorMatrix,(AD$4+1),FALSE)*$E4370</f>
        <v>-4.7358923743719217</v>
      </c>
    </row>
    <row r="4371" spans="1:30" s="55" customFormat="1">
      <c r="A4371" s="56"/>
      <c r="B4371" s="111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1"/>
      <c r="D4372" s="7"/>
      <c r="E4372" s="58"/>
      <c r="G4372" s="55" t="str">
        <f>$G$8</f>
        <v>PRODUCTION</v>
      </c>
      <c r="H4372" s="60">
        <f t="shared" ref="H4372:AD4372" ca="1" si="2228">+H4363+H4354+H3621</f>
        <v>2661094.1212199628</v>
      </c>
      <c r="I4372" s="60">
        <f t="shared" ca="1" si="2228"/>
        <v>-2327226.7579138521</v>
      </c>
      <c r="J4372" s="60">
        <f t="shared" ca="1" si="2228"/>
        <v>473987.14015345974</v>
      </c>
      <c r="K4372" s="60">
        <f t="shared" ca="1" si="2228"/>
        <v>1224343.8498432962</v>
      </c>
      <c r="L4372" s="60">
        <f t="shared" ca="1" si="2228"/>
        <v>32115.326993832656</v>
      </c>
      <c r="M4372" s="60">
        <f t="shared" ca="1" si="2228"/>
        <v>7283.4044631314109</v>
      </c>
      <c r="N4372" s="60">
        <f t="shared" ca="1" si="2228"/>
        <v>1263742.5813002596</v>
      </c>
      <c r="O4372" s="60">
        <f t="shared" ca="1" si="2228"/>
        <v>920788.24604916014</v>
      </c>
      <c r="P4372" s="60">
        <f t="shared" ca="1" si="2228"/>
        <v>201908.70726080367</v>
      </c>
      <c r="Q4372" s="60">
        <f t="shared" ca="1" si="2228"/>
        <v>71627.62050767045</v>
      </c>
      <c r="R4372" s="60">
        <f t="shared" ca="1" si="2228"/>
        <v>2599.0067768641707</v>
      </c>
      <c r="S4372" s="60">
        <f t="shared" ca="1" si="2228"/>
        <v>1196923.5805944991</v>
      </c>
      <c r="T4372" s="60">
        <f t="shared" ca="1" si="2228"/>
        <v>3569.0915830380618</v>
      </c>
      <c r="U4372" s="60">
        <f t="shared" ca="1" si="2228"/>
        <v>266987.21527925483</v>
      </c>
      <c r="V4372" s="60">
        <f t="shared" ca="1" si="2228"/>
        <v>1556707.3703261281</v>
      </c>
      <c r="W4372" s="60">
        <f t="shared" ca="1" si="2228"/>
        <v>39425.250543375674</v>
      </c>
      <c r="X4372" s="60">
        <f t="shared" ca="1" si="2228"/>
        <v>1866688.927731799</v>
      </c>
      <c r="Y4372" s="60">
        <f t="shared" ca="1" si="2228"/>
        <v>179610.98465856307</v>
      </c>
      <c r="Z4372" s="60">
        <f t="shared" ca="1" si="2228"/>
        <v>1484.7338216917958</v>
      </c>
      <c r="AA4372" s="60">
        <f t="shared" ca="1" si="2228"/>
        <v>181095.71848025496</v>
      </c>
      <c r="AB4372" s="60">
        <f t="shared" ca="1" si="2228"/>
        <v>5882.9308735630566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1"/>
      <c r="D4373" s="7"/>
      <c r="E4373" s="58"/>
      <c r="G4373" s="55" t="str">
        <f>$G$9</f>
        <v>BULKTRAN</v>
      </c>
      <c r="H4373" s="60">
        <f t="shared" ref="H4373:AD4373" ca="1" si="2229">+H4364+H4355+H3622</f>
        <v>1115455.3072424219</v>
      </c>
      <c r="I4373" s="60">
        <f t="shared" ca="1" si="2229"/>
        <v>-1115604.6362519446</v>
      </c>
      <c r="J4373" s="60">
        <f t="shared" ca="1" si="2229"/>
        <v>213543.69102610613</v>
      </c>
      <c r="K4373" s="60">
        <f t="shared" ca="1" si="2229"/>
        <v>549911.7595993781</v>
      </c>
      <c r="L4373" s="60">
        <f t="shared" ca="1" si="2229"/>
        <v>14263.49170289619</v>
      </c>
      <c r="M4373" s="60">
        <f t="shared" ca="1" si="2229"/>
        <v>7755.9398079042248</v>
      </c>
      <c r="N4373" s="60">
        <f t="shared" ca="1" si="2229"/>
        <v>571931.19111017813</v>
      </c>
      <c r="O4373" s="60">
        <f t="shared" ca="1" si="2229"/>
        <v>413855.75368057471</v>
      </c>
      <c r="P4373" s="60">
        <f t="shared" ca="1" si="2229"/>
        <v>90536.730001387245</v>
      </c>
      <c r="Q4373" s="60">
        <f t="shared" ca="1" si="2229"/>
        <v>31805.601780359531</v>
      </c>
      <c r="R4373" s="60">
        <f t="shared" ca="1" si="2229"/>
        <v>1163.6022114476884</v>
      </c>
      <c r="S4373" s="60">
        <f t="shared" ca="1" si="2229"/>
        <v>537361.68767376896</v>
      </c>
      <c r="T4373" s="60">
        <f t="shared" ca="1" si="2229"/>
        <v>1377.697461181041</v>
      </c>
      <c r="U4373" s="60">
        <f t="shared" ca="1" si="2229"/>
        <v>118051.28938543485</v>
      </c>
      <c r="V4373" s="60">
        <f t="shared" ca="1" si="2229"/>
        <v>691383.96388994937</v>
      </c>
      <c r="W4373" s="60">
        <f t="shared" ca="1" si="2229"/>
        <v>14030.578808719947</v>
      </c>
      <c r="X4373" s="60">
        <f t="shared" ca="1" si="2229"/>
        <v>824843.52954528562</v>
      </c>
      <c r="Y4373" s="60">
        <f t="shared" ca="1" si="2229"/>
        <v>80069.381873217368</v>
      </c>
      <c r="Z4373" s="60">
        <f t="shared" ca="1" si="2229"/>
        <v>642.65265720137415</v>
      </c>
      <c r="AA4373" s="60">
        <f t="shared" ca="1" si="2229"/>
        <v>80712.034530418765</v>
      </c>
      <c r="AB4373" s="60">
        <f t="shared" ca="1" si="2229"/>
        <v>2667.8096086134383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1"/>
      <c r="D4374" s="7"/>
      <c r="E4374" s="58"/>
      <c r="G4374" s="55" t="str">
        <f>$G$10</f>
        <v>SUBTRAN</v>
      </c>
      <c r="H4374" s="60">
        <f t="shared" ref="H4374:AD4374" ca="1" si="2230">+H4365+H4356+H3623</f>
        <v>256324.21974175854</v>
      </c>
      <c r="I4374" s="60">
        <f t="shared" ca="1" si="2230"/>
        <v>-234275.48174228147</v>
      </c>
      <c r="J4374" s="60">
        <f t="shared" ca="1" si="2230"/>
        <v>43039.273867594529</v>
      </c>
      <c r="K4374" s="60">
        <f t="shared" ca="1" si="2230"/>
        <v>110000.03298589741</v>
      </c>
      <c r="L4374" s="60">
        <f t="shared" ca="1" si="2230"/>
        <v>2787.1584994298196</v>
      </c>
      <c r="M4374" s="60">
        <f t="shared" ca="1" si="2230"/>
        <v>2453.6404895830874</v>
      </c>
      <c r="N4374" s="60">
        <f t="shared" ca="1" si="2230"/>
        <v>115240.83197491025</v>
      </c>
      <c r="O4374" s="60">
        <f t="shared" ca="1" si="2230"/>
        <v>82309.756276949411</v>
      </c>
      <c r="P4374" s="60">
        <f t="shared" ca="1" si="2230"/>
        <v>17949.769762862801</v>
      </c>
      <c r="Q4374" s="60">
        <f t="shared" ca="1" si="2230"/>
        <v>8274.5765313593929</v>
      </c>
      <c r="R4374" s="60">
        <f t="shared" ca="1" si="2230"/>
        <v>0</v>
      </c>
      <c r="S4374" s="60">
        <f t="shared" ca="1" si="2230"/>
        <v>108534.10257117164</v>
      </c>
      <c r="T4374" s="60">
        <f t="shared" ca="1" si="2230"/>
        <v>261.22498539392814</v>
      </c>
      <c r="U4374" s="60">
        <f t="shared" ca="1" si="2230"/>
        <v>23362.874008356936</v>
      </c>
      <c r="V4374" s="60">
        <f t="shared" ca="1" si="2230"/>
        <v>180627.4222663902</v>
      </c>
      <c r="W4374" s="60">
        <f t="shared" ca="1" si="2230"/>
        <v>0</v>
      </c>
      <c r="X4374" s="60">
        <f t="shared" ca="1" si="2230"/>
        <v>204251.52126014122</v>
      </c>
      <c r="Y4374" s="60">
        <f t="shared" ca="1" si="2230"/>
        <v>15571.002540922109</v>
      </c>
      <c r="Z4374" s="60">
        <f t="shared" ca="1" si="2230"/>
        <v>123.32692306253534</v>
      </c>
      <c r="AA4374" s="60">
        <f t="shared" ca="1" si="2230"/>
        <v>15694.329463984644</v>
      </c>
      <c r="AB4374" s="60">
        <f t="shared" ca="1" si="2230"/>
        <v>536.48008541664524</v>
      </c>
      <c r="AC4374" s="60">
        <f t="shared" ca="1" si="2230"/>
        <v>2690.5237300028948</v>
      </c>
      <c r="AD4374" s="60">
        <f t="shared" ca="1" si="2230"/>
        <v>612.63853081799755</v>
      </c>
    </row>
    <row r="4375" spans="1:30" s="55" customFormat="1" hidden="1" outlineLevel="1">
      <c r="A4375" s="56"/>
      <c r="B4375" s="111"/>
      <c r="D4375" s="7"/>
      <c r="E4375" s="58"/>
      <c r="G4375" s="55" t="str">
        <f>$G$11</f>
        <v>DISTPRI</v>
      </c>
      <c r="H4375" s="60">
        <f t="shared" ref="H4375:AD4375" ca="1" si="2231">+H4366+H4357+H3624</f>
        <v>498360.15923627652</v>
      </c>
      <c r="I4375" s="60">
        <f t="shared" ca="1" si="2231"/>
        <v>-1606953.7903909688</v>
      </c>
      <c r="J4375" s="60">
        <f t="shared" ca="1" si="2231"/>
        <v>303093.58073906304</v>
      </c>
      <c r="K4375" s="60">
        <f t="shared" ca="1" si="2231"/>
        <v>774989.83052751329</v>
      </c>
      <c r="L4375" s="60">
        <f t="shared" ca="1" si="2231"/>
        <v>19857.345621617853</v>
      </c>
      <c r="M4375" s="60">
        <f t="shared" ca="1" si="2231"/>
        <v>0</v>
      </c>
      <c r="N4375" s="60">
        <f t="shared" ca="1" si="2231"/>
        <v>794847.17614913103</v>
      </c>
      <c r="O4375" s="60">
        <f t="shared" ca="1" si="2231"/>
        <v>575103.9796748216</v>
      </c>
      <c r="P4375" s="60">
        <f t="shared" ca="1" si="2231"/>
        <v>125920.84224627634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701024.82192109816</v>
      </c>
      <c r="T4375" s="60">
        <f t="shared" ca="1" si="2231"/>
        <v>2126.2390410564722</v>
      </c>
      <c r="U4375" s="60">
        <f t="shared" ca="1" si="2231"/>
        <v>166449.36447006211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168575.60351111821</v>
      </c>
      <c r="Y4375" s="60">
        <f t="shared" ca="1" si="2231"/>
        <v>109735.79013353234</v>
      </c>
      <c r="Z4375" s="60">
        <f t="shared" ca="1" si="2231"/>
        <v>891.46060152759742</v>
      </c>
      <c r="AA4375" s="60">
        <f t="shared" ca="1" si="2231"/>
        <v>110627.25073505999</v>
      </c>
      <c r="AB4375" s="60">
        <f t="shared" ca="1" si="2231"/>
        <v>3773.6648077776717</v>
      </c>
      <c r="AC4375" s="60">
        <f t="shared" ca="1" si="2231"/>
        <v>19045.285234324885</v>
      </c>
      <c r="AD4375" s="60">
        <f t="shared" ca="1" si="2231"/>
        <v>4326.5665296669313</v>
      </c>
    </row>
    <row r="4376" spans="1:30" s="55" customFormat="1" hidden="1" outlineLevel="1">
      <c r="A4376" s="56"/>
      <c r="B4376" s="111"/>
      <c r="D4376" s="7"/>
      <c r="E4376" s="58"/>
      <c r="G4376" s="55" t="str">
        <f>$G$12</f>
        <v>DISTSEC</v>
      </c>
      <c r="H4376" s="60">
        <f t="shared" ref="H4376:AD4376" ca="1" si="2232">+H4367+H4358+H3625</f>
        <v>14475.646926109213</v>
      </c>
      <c r="I4376" s="60">
        <f t="shared" ca="1" si="2232"/>
        <v>-914820.49132045754</v>
      </c>
      <c r="J4376" s="60">
        <f t="shared" ca="1" si="2232"/>
        <v>176213.18533614231</v>
      </c>
      <c r="K4376" s="60">
        <f t="shared" ca="1" si="2232"/>
        <v>374438.47942867724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374438.47942867724</v>
      </c>
      <c r="O4376" s="60">
        <f t="shared" ca="1" si="2232"/>
        <v>236141.48987073658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236141.48987073658</v>
      </c>
      <c r="T4376" s="60">
        <f t="shared" ca="1" si="2232"/>
        <v>659.83448340925452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659.83448340925452</v>
      </c>
      <c r="Y4376" s="60">
        <f t="shared" ca="1" si="2232"/>
        <v>55110.960033367228</v>
      </c>
      <c r="Z4376" s="60">
        <f t="shared" ca="1" si="2232"/>
        <v>0</v>
      </c>
      <c r="AA4376" s="60">
        <f t="shared" ca="1" si="2232"/>
        <v>55110.960033367228</v>
      </c>
      <c r="AB4376" s="60">
        <f t="shared" ca="1" si="2232"/>
        <v>1455.571123460832</v>
      </c>
      <c r="AC4376" s="60">
        <f t="shared" ca="1" si="2232"/>
        <v>72793.648411969043</v>
      </c>
      <c r="AD4376" s="60">
        <f t="shared" ca="1" si="2232"/>
        <v>12482.96955880526</v>
      </c>
    </row>
    <row r="4377" spans="1:30" s="55" customFormat="1" hidden="1" outlineLevel="1">
      <c r="A4377" s="56"/>
      <c r="B4377" s="111"/>
      <c r="D4377" s="7"/>
      <c r="E4377" s="58"/>
      <c r="G4377" s="55" t="str">
        <f>$G$13</f>
        <v>ENERGY</v>
      </c>
      <c r="H4377" s="60">
        <f t="shared" ref="H4377:AD4377" ca="1" si="2233">+H4368+H4359+H3626</f>
        <v>354612.89274618897</v>
      </c>
      <c r="I4377" s="60">
        <f t="shared" ca="1" si="2233"/>
        <v>-68346.949689520887</v>
      </c>
      <c r="J4377" s="60">
        <f t="shared" ca="1" si="2233"/>
        <v>31235.487848049524</v>
      </c>
      <c r="K4377" s="60">
        <f t="shared" ca="1" si="2233"/>
        <v>75860.273532644234</v>
      </c>
      <c r="L4377" s="60">
        <f t="shared" ca="1" si="2233"/>
        <v>2000.5718076701773</v>
      </c>
      <c r="M4377" s="60">
        <f t="shared" ca="1" si="2233"/>
        <v>-1531.1342341966752</v>
      </c>
      <c r="N4377" s="60">
        <f t="shared" ca="1" si="2233"/>
        <v>76329.711106115734</v>
      </c>
      <c r="O4377" s="60">
        <f t="shared" ca="1" si="2233"/>
        <v>68843.02103027844</v>
      </c>
      <c r="P4377" s="60">
        <f t="shared" ca="1" si="2233"/>
        <v>15293.79433179801</v>
      </c>
      <c r="Q4377" s="60">
        <f t="shared" ca="1" si="2233"/>
        <v>5632.9956136788969</v>
      </c>
      <c r="R4377" s="60">
        <f t="shared" ca="1" si="2233"/>
        <v>204.84396170299487</v>
      </c>
      <c r="S4377" s="60">
        <f t="shared" ca="1" si="2233"/>
        <v>89974.654937458137</v>
      </c>
      <c r="T4377" s="60">
        <f t="shared" ca="1" si="2233"/>
        <v>565.93375712666841</v>
      </c>
      <c r="U4377" s="60">
        <f t="shared" ca="1" si="2233"/>
        <v>25547.749331954641</v>
      </c>
      <c r="V4377" s="60">
        <f t="shared" ca="1" si="2233"/>
        <v>157134.96418423575</v>
      </c>
      <c r="W4377" s="60">
        <f t="shared" ca="1" si="2233"/>
        <v>9172.2154609353329</v>
      </c>
      <c r="X4377" s="60">
        <f t="shared" ca="1" si="2233"/>
        <v>192420.86273425212</v>
      </c>
      <c r="Y4377" s="60">
        <f t="shared" ca="1" si="2233"/>
        <v>12424.112168853582</v>
      </c>
      <c r="Z4377" s="60">
        <f t="shared" ca="1" si="2233"/>
        <v>118.2253663728109</v>
      </c>
      <c r="AA4377" s="60">
        <f t="shared" ca="1" si="2233"/>
        <v>12542.337535226248</v>
      </c>
      <c r="AB4377" s="60">
        <f t="shared" ca="1" si="2233"/>
        <v>509.03723626423908</v>
      </c>
      <c r="AC4377" s="60">
        <f t="shared" ca="1" si="2233"/>
        <v>16743.106092622438</v>
      </c>
      <c r="AD4377" s="60">
        <f t="shared" ca="1" si="2233"/>
        <v>3204.644945724488</v>
      </c>
    </row>
    <row r="4378" spans="1:30" s="55" customFormat="1" hidden="1" outlineLevel="1">
      <c r="A4378" s="56"/>
      <c r="B4378" s="111"/>
      <c r="D4378" s="7"/>
      <c r="E4378" s="58"/>
      <c r="G4378" s="55" t="str">
        <f>$G$14</f>
        <v>CUSTOMER</v>
      </c>
      <c r="H4378" s="60">
        <f t="shared" ref="H4378:AD4378" ca="1" si="2234">+H4369+H4360+H3627</f>
        <v>1408367.9457669533</v>
      </c>
      <c r="I4378" s="60">
        <f t="shared" ca="1" si="2234"/>
        <v>-279268.09065532981</v>
      </c>
      <c r="J4378" s="60">
        <f t="shared" ca="1" si="2234"/>
        <v>290664.44846456544</v>
      </c>
      <c r="K4378" s="60">
        <f t="shared" ca="1" si="2234"/>
        <v>58131.639213519717</v>
      </c>
      <c r="L4378" s="60">
        <f t="shared" ca="1" si="2234"/>
        <v>15446.405303361316</v>
      </c>
      <c r="M4378" s="60">
        <f t="shared" ca="1" si="2234"/>
        <v>10503.543949637193</v>
      </c>
      <c r="N4378" s="60">
        <f t="shared" ca="1" si="2234"/>
        <v>84081.588466518195</v>
      </c>
      <c r="O4378" s="60">
        <f t="shared" ca="1" si="2234"/>
        <v>16252.599487880967</v>
      </c>
      <c r="P4378" s="60">
        <f t="shared" ca="1" si="2234"/>
        <v>5650.9476728054615</v>
      </c>
      <c r="Q4378" s="60">
        <f t="shared" ca="1" si="2234"/>
        <v>9576.494607115812</v>
      </c>
      <c r="R4378" s="60">
        <f t="shared" ca="1" si="2234"/>
        <v>1363.923290792734</v>
      </c>
      <c r="S4378" s="60">
        <f t="shared" ca="1" si="2234"/>
        <v>32843.965058594971</v>
      </c>
      <c r="T4378" s="60">
        <f t="shared" ca="1" si="2234"/>
        <v>11.584687147859078</v>
      </c>
      <c r="U4378" s="60">
        <f t="shared" ca="1" si="2234"/>
        <v>1435.6410332011831</v>
      </c>
      <c r="V4378" s="60">
        <f t="shared" ca="1" si="2234"/>
        <v>8535.5523507791877</v>
      </c>
      <c r="W4378" s="60">
        <f t="shared" ca="1" si="2234"/>
        <v>194.01681384844483</v>
      </c>
      <c r="X4378" s="60">
        <f t="shared" ca="1" si="2234"/>
        <v>10176.794884976684</v>
      </c>
      <c r="Y4378" s="60">
        <f t="shared" ca="1" si="2234"/>
        <v>2846.3863970561852</v>
      </c>
      <c r="Z4378" s="60">
        <f t="shared" ca="1" si="2234"/>
        <v>25.090897837805489</v>
      </c>
      <c r="AA4378" s="60">
        <f t="shared" ca="1" si="2234"/>
        <v>2871.4772948939958</v>
      </c>
      <c r="AB4378" s="60">
        <f t="shared" ca="1" si="2234"/>
        <v>136.54071663323452</v>
      </c>
      <c r="AC4378" s="60">
        <f t="shared" ca="1" si="2234"/>
        <v>1120294.5188057621</v>
      </c>
      <c r="AD4378" s="60">
        <f t="shared" ca="1" si="2234"/>
        <v>146566.70273033666</v>
      </c>
    </row>
    <row r="4379" spans="1:30" s="55" customFormat="1" collapsed="1">
      <c r="A4379" s="56"/>
      <c r="B4379" s="111" t="s">
        <v>165</v>
      </c>
      <c r="D4379" s="7"/>
      <c r="E4379" s="60">
        <f>+E4370+E4361+E3628</f>
        <v>6308690.2928796653</v>
      </c>
      <c r="F4379" s="113"/>
      <c r="G4379" s="55" t="str">
        <f>$G$15</f>
        <v>TOTAL</v>
      </c>
      <c r="H4379" s="60">
        <f t="shared" ref="H4379:AD4379" ca="1" si="2235">+H4370+H4361+H3628</f>
        <v>6308690.292879682</v>
      </c>
      <c r="I4379" s="60">
        <f t="shared" ca="1" si="2235"/>
        <v>-6546496.1979643386</v>
      </c>
      <c r="J4379" s="60">
        <f t="shared" ca="1" si="2235"/>
        <v>1531776.8074349803</v>
      </c>
      <c r="K4379" s="60">
        <f t="shared" ca="1" si="2235"/>
        <v>3167675.865130919</v>
      </c>
      <c r="L4379" s="60">
        <f t="shared" ca="1" si="2235"/>
        <v>86470.299928807857</v>
      </c>
      <c r="M4379" s="60">
        <f t="shared" ca="1" si="2235"/>
        <v>26465.394476059235</v>
      </c>
      <c r="N4379" s="60">
        <f t="shared" ca="1" si="2235"/>
        <v>3280611.5595357874</v>
      </c>
      <c r="O4379" s="60">
        <f t="shared" ca="1" si="2235"/>
        <v>2313294.8460704037</v>
      </c>
      <c r="P4379" s="60">
        <f t="shared" ca="1" si="2235"/>
        <v>457260.79127593501</v>
      </c>
      <c r="Q4379" s="60">
        <f t="shared" ca="1" si="2235"/>
        <v>126917.28904018403</v>
      </c>
      <c r="R4379" s="60">
        <f t="shared" ca="1" si="2235"/>
        <v>5331.3762408075763</v>
      </c>
      <c r="S4379" s="60">
        <f t="shared" ca="1" si="2235"/>
        <v>2902804.3026273274</v>
      </c>
      <c r="T4379" s="60">
        <f t="shared" ca="1" si="2235"/>
        <v>8571.6059983535015</v>
      </c>
      <c r="U4379" s="60">
        <f t="shared" ca="1" si="2235"/>
        <v>601834.13350826548</v>
      </c>
      <c r="V4379" s="60">
        <f t="shared" ca="1" si="2235"/>
        <v>2594389.2730174856</v>
      </c>
      <c r="W4379" s="60">
        <f t="shared" ca="1" si="2235"/>
        <v>62822.06162688008</v>
      </c>
      <c r="X4379" s="60">
        <f t="shared" ca="1" si="2235"/>
        <v>3267617.0741509907</v>
      </c>
      <c r="Y4379" s="60">
        <f t="shared" ca="1" si="2235"/>
        <v>455368.61780551093</v>
      </c>
      <c r="Z4379" s="60">
        <f t="shared" ca="1" si="2235"/>
        <v>3285.4902676939332</v>
      </c>
      <c r="AA4379" s="60">
        <f t="shared" ca="1" si="2235"/>
        <v>458654.10807320604</v>
      </c>
      <c r="AB4379" s="60">
        <f t="shared" ca="1" si="2235"/>
        <v>14962.034451729143</v>
      </c>
      <c r="AC4379" s="60">
        <f t="shared" ca="1" si="2235"/>
        <v>1231567.0822746814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1905478.9899955275</v>
      </c>
      <c r="I4381" s="4">
        <f t="shared" ca="1" si="2236"/>
        <v>-3348774.2546418849</v>
      </c>
      <c r="J4381" s="4">
        <f t="shared" ca="1" si="2236"/>
        <v>528627.93313043355</v>
      </c>
      <c r="K4381" s="4">
        <f t="shared" ca="1" si="2236"/>
        <v>1333124.1661766898</v>
      </c>
      <c r="L4381" s="4">
        <f t="shared" ca="1" si="2236"/>
        <v>34391.072528410485</v>
      </c>
      <c r="M4381" s="4">
        <f t="shared" ca="1" si="2236"/>
        <v>8258.6652658542698</v>
      </c>
      <c r="N4381" s="4">
        <f t="shared" ca="1" si="2236"/>
        <v>1375773.9039709538</v>
      </c>
      <c r="O4381" s="4">
        <f t="shared" ca="1" si="2236"/>
        <v>1001716.8598941438</v>
      </c>
      <c r="P4381" s="4">
        <f t="shared" ca="1" si="2236"/>
        <v>222405.1814659565</v>
      </c>
      <c r="Q4381" s="4">
        <f t="shared" ca="1" si="2236"/>
        <v>77387.606306659</v>
      </c>
      <c r="R4381" s="4">
        <f t="shared" ca="1" si="2236"/>
        <v>2747.0050836398368</v>
      </c>
      <c r="S4381" s="4">
        <f t="shared" ca="1" si="2236"/>
        <v>1304256.6527503999</v>
      </c>
      <c r="T4381" s="4">
        <f t="shared" ca="1" si="2236"/>
        <v>1291.3281198474729</v>
      </c>
      <c r="U4381" s="4">
        <f t="shared" ca="1" si="2236"/>
        <v>266938.64886898885</v>
      </c>
      <c r="V4381" s="4">
        <f t="shared" ca="1" si="2236"/>
        <v>1582470.0704269479</v>
      </c>
      <c r="W4381" s="4">
        <f t="shared" ca="1" si="2236"/>
        <v>926.50925845599704</v>
      </c>
      <c r="X4381" s="4">
        <f t="shared" ca="1" si="2236"/>
        <v>1851626.5566742432</v>
      </c>
      <c r="Y4381" s="4">
        <f t="shared" ca="1" si="2236"/>
        <v>186047.09362408757</v>
      </c>
      <c r="Z4381" s="4">
        <f t="shared" ca="1" si="2236"/>
        <v>1320.5571243060936</v>
      </c>
      <c r="AA4381" s="4">
        <f t="shared" ca="1" si="2236"/>
        <v>187367.65074839376</v>
      </c>
      <c r="AB4381" s="4">
        <f t="shared" ca="1" si="2236"/>
        <v>6600.547363011281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1050117.8064801437</v>
      </c>
      <c r="I4382" s="4">
        <f t="shared" ca="1" si="2237"/>
        <v>-1445009.7697363244</v>
      </c>
      <c r="J4382" s="4">
        <f t="shared" ca="1" si="2237"/>
        <v>245222.89277684325</v>
      </c>
      <c r="K4382" s="4">
        <f t="shared" ca="1" si="2237"/>
        <v>624486.62814232474</v>
      </c>
      <c r="L4382" s="4">
        <f t="shared" ca="1" si="2237"/>
        <v>16067.015058798126</v>
      </c>
      <c r="M4382" s="4">
        <f t="shared" ca="1" si="2237"/>
        <v>9070.6752245600655</v>
      </c>
      <c r="N4382" s="4">
        <f t="shared" ca="1" si="2237"/>
        <v>649624.31842568249</v>
      </c>
      <c r="O4382" s="4">
        <f t="shared" ca="1" si="2237"/>
        <v>469801.6624562823</v>
      </c>
      <c r="P4382" s="4">
        <f t="shared" ca="1" si="2237"/>
        <v>103357.22322917207</v>
      </c>
      <c r="Q4382" s="4">
        <f t="shared" ca="1" si="2237"/>
        <v>35973.297529629592</v>
      </c>
      <c r="R4382" s="4">
        <f t="shared" ca="1" si="2237"/>
        <v>1303.423793785056</v>
      </c>
      <c r="S4382" s="4">
        <f t="shared" ca="1" si="2237"/>
        <v>610435.60700886871</v>
      </c>
      <c r="T4382" s="4">
        <f t="shared" ca="1" si="2237"/>
        <v>997.28350561188711</v>
      </c>
      <c r="U4382" s="4">
        <f t="shared" ca="1" si="2237"/>
        <v>128873.787412569</v>
      </c>
      <c r="V4382" s="4">
        <f t="shared" ca="1" si="2237"/>
        <v>760627.99678982678</v>
      </c>
      <c r="W4382" s="4">
        <f t="shared" ca="1" si="2237"/>
        <v>6752.007717746028</v>
      </c>
      <c r="X4382" s="4">
        <f t="shared" ca="1" si="2237"/>
        <v>897251.07542575407</v>
      </c>
      <c r="Y4382" s="4">
        <f t="shared" ca="1" si="2237"/>
        <v>88855.962063892526</v>
      </c>
      <c r="Z4382" s="4">
        <f t="shared" ca="1" si="2237"/>
        <v>665.1421110856586</v>
      </c>
      <c r="AA4382" s="4">
        <f t="shared" ca="1" si="2237"/>
        <v>89521.104174978202</v>
      </c>
      <c r="AB4382" s="4">
        <f t="shared" ca="1" si="2237"/>
        <v>3072.5784043464691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244036.6340969739</v>
      </c>
      <c r="I4383" s="4">
        <f t="shared" ca="1" si="2238"/>
        <v>-304353.90802264697</v>
      </c>
      <c r="J4383" s="4">
        <f t="shared" ca="1" si="2238"/>
        <v>49358.176951006666</v>
      </c>
      <c r="K4383" s="4">
        <f t="shared" ca="1" si="2238"/>
        <v>124674.08873144974</v>
      </c>
      <c r="L4383" s="4">
        <f t="shared" ca="1" si="2238"/>
        <v>3131.3947969524202</v>
      </c>
      <c r="M4383" s="4">
        <f t="shared" ca="1" si="2238"/>
        <v>2872.5091805128091</v>
      </c>
      <c r="N4383" s="4">
        <f t="shared" ca="1" si="2238"/>
        <v>130677.99270891488</v>
      </c>
      <c r="O4383" s="4">
        <f t="shared" ca="1" si="2238"/>
        <v>93254.06810322401</v>
      </c>
      <c r="P4383" s="4">
        <f t="shared" ca="1" si="2238"/>
        <v>20457.072955593845</v>
      </c>
      <c r="Q4383" s="4">
        <f t="shared" ca="1" si="2238"/>
        <v>9336.9767947815908</v>
      </c>
      <c r="R4383" s="4">
        <f t="shared" ca="1" si="2238"/>
        <v>0</v>
      </c>
      <c r="S4383" s="4">
        <f t="shared" ca="1" si="2238"/>
        <v>123048.11785359948</v>
      </c>
      <c r="T4383" s="4">
        <f t="shared" ca="1" si="2238"/>
        <v>176.96364434442899</v>
      </c>
      <c r="U4383" s="4">
        <f t="shared" ca="1" si="2238"/>
        <v>25390.433781225474</v>
      </c>
      <c r="V4383" s="4">
        <f t="shared" ca="1" si="2238"/>
        <v>197942.28333117283</v>
      </c>
      <c r="W4383" s="4">
        <f t="shared" ca="1" si="2238"/>
        <v>0</v>
      </c>
      <c r="X4383" s="4">
        <f t="shared" ca="1" si="2238"/>
        <v>223509.68075674289</v>
      </c>
      <c r="Y4383" s="4">
        <f t="shared" ca="1" si="2238"/>
        <v>17222.32628787771</v>
      </c>
      <c r="Z4383" s="4">
        <f t="shared" ca="1" si="2238"/>
        <v>126.53455694125988</v>
      </c>
      <c r="AA4383" s="4">
        <f t="shared" ca="1" si="2238"/>
        <v>17348.86084481897</v>
      </c>
      <c r="AB4383" s="4">
        <f t="shared" ca="1" si="2238"/>
        <v>617.17971491204412</v>
      </c>
      <c r="AC4383" s="4">
        <f t="shared" ca="1" si="2238"/>
        <v>3119.5779674866199</v>
      </c>
      <c r="AD4383" s="4">
        <f t="shared" ca="1" si="2238"/>
        <v>710.95532213904369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441886.54305263067</v>
      </c>
      <c r="I4384" s="4">
        <f t="shared" ca="1" si="2239"/>
        <v>-1990990.7511346748</v>
      </c>
      <c r="J4384" s="4">
        <f t="shared" ca="1" si="2239"/>
        <v>352614.29378222476</v>
      </c>
      <c r="K4384" s="4">
        <f t="shared" ca="1" si="2239"/>
        <v>896688.59494648373</v>
      </c>
      <c r="L4384" s="4">
        <f t="shared" ca="1" si="2239"/>
        <v>22886.999890727016</v>
      </c>
      <c r="M4384" s="4">
        <f t="shared" ca="1" si="2239"/>
        <v>0</v>
      </c>
      <c r="N4384" s="4">
        <f t="shared" ca="1" si="2239"/>
        <v>919575.59483721072</v>
      </c>
      <c r="O4384" s="4">
        <f t="shared" ca="1" si="2239"/>
        <v>665287.72680759663</v>
      </c>
      <c r="P4384" s="4">
        <f t="shared" ca="1" si="2239"/>
        <v>146075.33023702219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811363.05704461911</v>
      </c>
      <c r="T4384" s="4">
        <f t="shared" ca="1" si="2239"/>
        <v>2060.9664540649969</v>
      </c>
      <c r="U4384" s="4">
        <f t="shared" ca="1" si="2239"/>
        <v>188985.32917952491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191046.29563358947</v>
      </c>
      <c r="Y4384" s="4">
        <f t="shared" ca="1" si="2239"/>
        <v>125561.57680588699</v>
      </c>
      <c r="Z4384" s="4">
        <f t="shared" ca="1" si="2239"/>
        <v>987.81748882363831</v>
      </c>
      <c r="AA4384" s="4">
        <f t="shared" ca="1" si="2239"/>
        <v>126549.39429471068</v>
      </c>
      <c r="AB4384" s="4">
        <f t="shared" ca="1" si="2239"/>
        <v>4396.4301257103889</v>
      </c>
      <c r="AC4384" s="4">
        <f t="shared" ca="1" si="2239"/>
        <v>22270.915491709959</v>
      </c>
      <c r="AD4384" s="4">
        <f t="shared" ca="1" si="2239"/>
        <v>5061.3129775246689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-71730.604692822497</v>
      </c>
      <c r="I4385" s="4">
        <f t="shared" ca="1" si="2240"/>
        <v>-1144506.1425646236</v>
      </c>
      <c r="J4385" s="4">
        <f t="shared" ca="1" si="2240"/>
        <v>204466.83417741867</v>
      </c>
      <c r="K4385" s="4">
        <f t="shared" ca="1" si="2240"/>
        <v>431618.16230755229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431618.16230755229</v>
      </c>
      <c r="O4385" s="4">
        <f t="shared" ca="1" si="2240"/>
        <v>272139.7308566898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272139.7308566898</v>
      </c>
      <c r="T4385" s="4">
        <f t="shared" ca="1" si="2240"/>
        <v>611.19962690825685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611.19962690825685</v>
      </c>
      <c r="Y4385" s="4">
        <f t="shared" ca="1" si="2240"/>
        <v>62678.294270687038</v>
      </c>
      <c r="Z4385" s="4">
        <f t="shared" ca="1" si="2240"/>
        <v>0</v>
      </c>
      <c r="AA4385" s="4">
        <f t="shared" ca="1" si="2240"/>
        <v>62678.294270687038</v>
      </c>
      <c r="AB4385" s="4">
        <f t="shared" ca="1" si="2240"/>
        <v>1691.8413632060569</v>
      </c>
      <c r="AC4385" s="4">
        <f t="shared" ca="1" si="2240"/>
        <v>84988.365145551492</v>
      </c>
      <c r="AD4385" s="4">
        <f t="shared" ca="1" si="2240"/>
        <v>14581.110123788794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479933.84914989187</v>
      </c>
      <c r="I4386" s="4">
        <f t="shared" ca="1" si="2241"/>
        <v>-52613.002843134738</v>
      </c>
      <c r="J4386" s="4">
        <f t="shared" ca="1" si="2241"/>
        <v>38429.986221184779</v>
      </c>
      <c r="K4386" s="4">
        <f t="shared" ca="1" si="2241"/>
        <v>94845.433845247273</v>
      </c>
      <c r="L4386" s="4">
        <f t="shared" ca="1" si="2241"/>
        <v>2474.0181514671144</v>
      </c>
      <c r="M4386" s="4">
        <f t="shared" ca="1" si="2241"/>
        <v>-1805.0164996515928</v>
      </c>
      <c r="N4386" s="4">
        <f t="shared" ca="1" si="2241"/>
        <v>95514.435497060447</v>
      </c>
      <c r="O4386" s="4">
        <f t="shared" ca="1" si="2241"/>
        <v>86264.051352116003</v>
      </c>
      <c r="P4386" s="4">
        <f t="shared" ca="1" si="2241"/>
        <v>18943.438455912365</v>
      </c>
      <c r="Q4386" s="4">
        <f t="shared" ca="1" si="2241"/>
        <v>7010.5769073702113</v>
      </c>
      <c r="R4386" s="4">
        <f t="shared" ca="1" si="2241"/>
        <v>258.03220828796259</v>
      </c>
      <c r="S4386" s="4">
        <f t="shared" ca="1" si="2241"/>
        <v>112476.0989236863</v>
      </c>
      <c r="T4386" s="4">
        <f t="shared" ca="1" si="2241"/>
        <v>858.19484103680384</v>
      </c>
      <c r="U4386" s="4">
        <f t="shared" ca="1" si="2241"/>
        <v>32985.232290741449</v>
      </c>
      <c r="V4386" s="4">
        <f t="shared" ca="1" si="2241"/>
        <v>197950.27873977047</v>
      </c>
      <c r="W4386" s="4">
        <f t="shared" ca="1" si="2241"/>
        <v>13377.040341665717</v>
      </c>
      <c r="X4386" s="4">
        <f t="shared" ca="1" si="2241"/>
        <v>245170.74621321409</v>
      </c>
      <c r="Y4386" s="4">
        <f t="shared" ca="1" si="2241"/>
        <v>15982.452816449757</v>
      </c>
      <c r="Z4386" s="4">
        <f t="shared" ca="1" si="2241"/>
        <v>159.4998269790218</v>
      </c>
      <c r="AA4386" s="4">
        <f t="shared" ca="1" si="2241"/>
        <v>16141.952643428609</v>
      </c>
      <c r="AB4386" s="4">
        <f t="shared" ca="1" si="2241"/>
        <v>624.4560352089245</v>
      </c>
      <c r="AC4386" s="4">
        <f t="shared" ca="1" si="2241"/>
        <v>20307.44247155566</v>
      </c>
      <c r="AD4386" s="4">
        <f t="shared" ca="1" si="2241"/>
        <v>3881.7339876914243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1586812.1147077237</v>
      </c>
      <c r="I4387" s="4">
        <f t="shared" ca="1" si="2242"/>
        <v>-367646.00443698658</v>
      </c>
      <c r="J4387" s="4">
        <f t="shared" ca="1" si="2242"/>
        <v>334322.4057873438</v>
      </c>
      <c r="K4387" s="4">
        <f t="shared" ca="1" si="2242"/>
        <v>66177.505338252755</v>
      </c>
      <c r="L4387" s="4">
        <f t="shared" ca="1" si="2242"/>
        <v>17738.2610175796</v>
      </c>
      <c r="M4387" s="4">
        <f t="shared" ca="1" si="2242"/>
        <v>12303.127254803618</v>
      </c>
      <c r="N4387" s="4">
        <f t="shared" ca="1" si="2242"/>
        <v>96218.893610635947</v>
      </c>
      <c r="O4387" s="4">
        <f t="shared" ca="1" si="2242"/>
        <v>18670.626923227857</v>
      </c>
      <c r="P4387" s="4">
        <f t="shared" ca="1" si="2242"/>
        <v>6535.2545861824956</v>
      </c>
      <c r="Q4387" s="4">
        <f t="shared" ca="1" si="2242"/>
        <v>11025.318418014396</v>
      </c>
      <c r="R4387" s="4">
        <f t="shared" ca="1" si="2242"/>
        <v>1561.6870414229061</v>
      </c>
      <c r="S4387" s="4">
        <f t="shared" ca="1" si="2242"/>
        <v>37792.886968847648</v>
      </c>
      <c r="T4387" s="4">
        <f t="shared" ca="1" si="2242"/>
        <v>10.327799379116255</v>
      </c>
      <c r="U4387" s="4">
        <f t="shared" ca="1" si="2242"/>
        <v>1618.027223644586</v>
      </c>
      <c r="V4387" s="4">
        <f t="shared" ca="1" si="2242"/>
        <v>9675.8825539942918</v>
      </c>
      <c r="W4387" s="4">
        <f t="shared" ca="1" si="2242"/>
        <v>160.05674648322974</v>
      </c>
      <c r="X4387" s="4">
        <f t="shared" ca="1" si="2242"/>
        <v>11464.294323501235</v>
      </c>
      <c r="Y4387" s="4">
        <f t="shared" ca="1" si="2242"/>
        <v>3221.0443718462875</v>
      </c>
      <c r="Z4387" s="4">
        <f t="shared" ca="1" si="2242"/>
        <v>27.461403285572693</v>
      </c>
      <c r="AA4387" s="4">
        <f t="shared" ca="1" si="2242"/>
        <v>3248.5057751318664</v>
      </c>
      <c r="AB4387" s="4">
        <f t="shared" ca="1" si="2242"/>
        <v>157.46975128308733</v>
      </c>
      <c r="AC4387" s="4">
        <f t="shared" ca="1" si="2242"/>
        <v>1299801.0234999922</v>
      </c>
      <c r="AD4387" s="4">
        <f t="shared" ca="1" si="2242"/>
        <v>171452.63942797197</v>
      </c>
    </row>
    <row r="4388" spans="2:30" collapsed="1">
      <c r="B4388" s="111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5636535.3327900805</v>
      </c>
      <c r="I4388" s="4">
        <f t="shared" ca="1" si="2243"/>
        <v>-8653893.8333802596</v>
      </c>
      <c r="J4388" s="4">
        <f t="shared" ca="1" si="2243"/>
        <v>1753042.5228264551</v>
      </c>
      <c r="K4388" s="4">
        <f t="shared" ca="1" si="2243"/>
        <v>3571614.579487992</v>
      </c>
      <c r="L4388" s="4">
        <f t="shared" ca="1" si="2243"/>
        <v>96688.761443934578</v>
      </c>
      <c r="M4388" s="4">
        <f t="shared" ca="1" si="2243"/>
        <v>30699.96042607916</v>
      </c>
      <c r="N4388" s="4">
        <f t="shared" ca="1" si="2243"/>
        <v>3699003.3013580074</v>
      </c>
      <c r="O4388" s="4">
        <f t="shared" ca="1" si="2243"/>
        <v>2607134.7263932824</v>
      </c>
      <c r="P4388" s="4">
        <f t="shared" ca="1" si="2243"/>
        <v>517773.50092984119</v>
      </c>
      <c r="Q4388" s="4">
        <f t="shared" ca="1" si="2243"/>
        <v>140733.77595645475</v>
      </c>
      <c r="R4388" s="4">
        <f t="shared" ca="1" si="2243"/>
        <v>5870.1481271357479</v>
      </c>
      <c r="S4388" s="4">
        <f t="shared" ca="1" si="2243"/>
        <v>3271512.151406711</v>
      </c>
      <c r="T4388" s="4">
        <f t="shared" ca="1" si="2243"/>
        <v>6006.2639911932101</v>
      </c>
      <c r="U4388" s="4">
        <f t="shared" ca="1" si="2243"/>
        <v>644791.45875669527</v>
      </c>
      <c r="V4388" s="4">
        <f t="shared" ca="1" si="2243"/>
        <v>2748666.5118417162</v>
      </c>
      <c r="W4388" s="4">
        <f t="shared" ca="1" si="2243"/>
        <v>21215.614064351772</v>
      </c>
      <c r="X4388" s="4">
        <f t="shared" ca="1" si="2243"/>
        <v>3420679.8486539638</v>
      </c>
      <c r="Y4388" s="4">
        <f t="shared" ca="1" si="2243"/>
        <v>499568.75024072675</v>
      </c>
      <c r="Z4388" s="4">
        <f t="shared" ca="1" si="2243"/>
        <v>3287.012511421261</v>
      </c>
      <c r="AA4388" s="4">
        <f t="shared" ca="1" si="2243"/>
        <v>502855.76275214937</v>
      </c>
      <c r="AB4388" s="4">
        <f t="shared" ca="1" si="2243"/>
        <v>17160.502757678281</v>
      </c>
      <c r="AC4388" s="4">
        <f t="shared" ca="1" si="2243"/>
        <v>1430487.3245762961</v>
      </c>
      <c r="AD4388" s="4">
        <f t="shared" ca="1" si="2243"/>
        <v>195687.75183911604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163009104.71424142</v>
      </c>
      <c r="I4390" s="4">
        <f t="shared" ca="1" si="2244"/>
        <v>77056993.255981237</v>
      </c>
      <c r="J4390" s="4">
        <f t="shared" ca="1" si="2244"/>
        <v>4418890.4999179486</v>
      </c>
      <c r="K4390" s="4">
        <f t="shared" ca="1" si="2244"/>
        <v>15586681.375302002</v>
      </c>
      <c r="L4390" s="4">
        <f t="shared" ca="1" si="2244"/>
        <v>457247.77371333912</v>
      </c>
      <c r="M4390" s="4">
        <f t="shared" ca="1" si="2244"/>
        <v>40669.449845085888</v>
      </c>
      <c r="N4390" s="4">
        <f t="shared" ca="1" si="2244"/>
        <v>16084598.598860428</v>
      </c>
      <c r="O4390" s="4">
        <f t="shared" ca="1" si="2244"/>
        <v>11930895.991139142</v>
      </c>
      <c r="P4390" s="4">
        <f t="shared" ca="1" si="2244"/>
        <v>2284920.2547853319</v>
      </c>
      <c r="Q4390" s="4">
        <f t="shared" ca="1" si="2244"/>
        <v>991805.81536110409</v>
      </c>
      <c r="R4390" s="4">
        <f t="shared" ca="1" si="2244"/>
        <v>43799.48978104152</v>
      </c>
      <c r="S4390" s="4">
        <f t="shared" ca="1" si="2244"/>
        <v>15251421.55106662</v>
      </c>
      <c r="T4390" s="4">
        <f t="shared" ca="1" si="2244"/>
        <v>379741.53313273814</v>
      </c>
      <c r="U4390" s="4">
        <f t="shared" ca="1" si="2244"/>
        <v>6372907.6534660952</v>
      </c>
      <c r="V4390" s="4">
        <f t="shared" ca="1" si="2244"/>
        <v>34080819.170245662</v>
      </c>
      <c r="W4390" s="4">
        <f t="shared" ca="1" si="2244"/>
        <v>5748381.0914466549</v>
      </c>
      <c r="X4390" s="4">
        <f t="shared" ca="1" si="2244"/>
        <v>46581849.448291145</v>
      </c>
      <c r="Y4390" s="4">
        <f t="shared" ca="1" si="2244"/>
        <v>3508433.6381257693</v>
      </c>
      <c r="Z4390" s="4">
        <f t="shared" ca="1" si="2244"/>
        <v>57062.637177069315</v>
      </c>
      <c r="AA4390" s="4">
        <f t="shared" ca="1" si="2244"/>
        <v>3565496.275302839</v>
      </c>
      <c r="AB4390" s="4">
        <f t="shared" ca="1" si="2244"/>
        <v>49855.084821194025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23004770.469050944</v>
      </c>
      <c r="I4391" s="4">
        <f t="shared" ca="1" si="2245"/>
        <v>9411364.0888868999</v>
      </c>
      <c r="J4391" s="4">
        <f t="shared" ca="1" si="2245"/>
        <v>780915.76609292487</v>
      </c>
      <c r="K4391" s="4">
        <f t="shared" ca="1" si="2245"/>
        <v>2582150.5571497073</v>
      </c>
      <c r="L4391" s="4">
        <f t="shared" ca="1" si="2245"/>
        <v>76482.045678229202</v>
      </c>
      <c r="M4391" s="4">
        <f t="shared" ca="1" si="2245"/>
        <v>14833.391924792471</v>
      </c>
      <c r="N4391" s="4">
        <f t="shared" ca="1" si="2245"/>
        <v>2673465.9947527284</v>
      </c>
      <c r="O4391" s="4">
        <f t="shared" ca="1" si="2245"/>
        <v>1962233.9702160675</v>
      </c>
      <c r="P4391" s="4">
        <f t="shared" ca="1" si="2245"/>
        <v>383555.7234726639</v>
      </c>
      <c r="Q4391" s="4">
        <f t="shared" ca="1" si="2245"/>
        <v>161810.47615839777</v>
      </c>
      <c r="R4391" s="4">
        <f t="shared" ca="1" si="2245"/>
        <v>6926.5839428378767</v>
      </c>
      <c r="S4391" s="4">
        <f t="shared" ca="1" si="2245"/>
        <v>2514526.7537899669</v>
      </c>
      <c r="T4391" s="4">
        <f t="shared" ca="1" si="2245"/>
        <v>52740.182733039932</v>
      </c>
      <c r="U4391" s="4">
        <f t="shared" ca="1" si="2245"/>
        <v>972718.81992501195</v>
      </c>
      <c r="V4391" s="4">
        <f t="shared" ca="1" si="2245"/>
        <v>5230970.5966931703</v>
      </c>
      <c r="W4391" s="4">
        <f t="shared" ca="1" si="2245"/>
        <v>806383.42596061667</v>
      </c>
      <c r="X4391" s="4">
        <f t="shared" ca="1" si="2245"/>
        <v>7062813.0253118398</v>
      </c>
      <c r="Y4391" s="4">
        <f t="shared" ca="1" si="2245"/>
        <v>544382.33666190063</v>
      </c>
      <c r="Z4391" s="4">
        <f t="shared" ca="1" si="2245"/>
        <v>8290.519259243536</v>
      </c>
      <c r="AA4391" s="4">
        <f t="shared" ca="1" si="2245"/>
        <v>552672.85592114425</v>
      </c>
      <c r="AB4391" s="4">
        <f t="shared" ca="1" si="2245"/>
        <v>9011.9842954414289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5266634.9200352216</v>
      </c>
      <c r="I4392" s="4">
        <f t="shared" ca="1" si="2246"/>
        <v>2149713.2061200924</v>
      </c>
      <c r="J4392" s="4">
        <f t="shared" ca="1" si="2246"/>
        <v>167548.26842488721</v>
      </c>
      <c r="K4392" s="4">
        <f t="shared" ca="1" si="2246"/>
        <v>553719.91869782039</v>
      </c>
      <c r="L4392" s="4">
        <f t="shared" ca="1" si="2246"/>
        <v>16135.123237096332</v>
      </c>
      <c r="M4392" s="4">
        <f t="shared" ca="1" si="2246"/>
        <v>4522.6360466149108</v>
      </c>
      <c r="N4392" s="4">
        <f t="shared" ca="1" si="2246"/>
        <v>574377.67798153171</v>
      </c>
      <c r="O4392" s="4">
        <f t="shared" ca="1" si="2246"/>
        <v>418307.55866675166</v>
      </c>
      <c r="P4392" s="4">
        <f t="shared" ca="1" si="2246"/>
        <v>81323.735869972123</v>
      </c>
      <c r="Q4392" s="4">
        <f t="shared" ca="1" si="2246"/>
        <v>45340.255124325973</v>
      </c>
      <c r="R4392" s="4">
        <f t="shared" ca="1" si="2246"/>
        <v>0</v>
      </c>
      <c r="S4392" s="4">
        <f t="shared" ca="1" si="2246"/>
        <v>544971.54966104974</v>
      </c>
      <c r="T4392" s="4">
        <f t="shared" ca="1" si="2246"/>
        <v>11447.12366867224</v>
      </c>
      <c r="U4392" s="4">
        <f t="shared" ca="1" si="2246"/>
        <v>209264.24245370997</v>
      </c>
      <c r="V4392" s="4">
        <f t="shared" ca="1" si="2246"/>
        <v>1481849.7534878268</v>
      </c>
      <c r="W4392" s="4">
        <f t="shared" ca="1" si="2246"/>
        <v>0</v>
      </c>
      <c r="X4392" s="4">
        <f t="shared" ca="1" si="2246"/>
        <v>1702561.119610209</v>
      </c>
      <c r="Y4392" s="4">
        <f t="shared" ca="1" si="2246"/>
        <v>114486.30849368616</v>
      </c>
      <c r="Z4392" s="4">
        <f t="shared" ca="1" si="2246"/>
        <v>1747.1003082705897</v>
      </c>
      <c r="AA4392" s="4">
        <f t="shared" ca="1" si="2246"/>
        <v>116233.40880195676</v>
      </c>
      <c r="AB4392" s="4">
        <f t="shared" ca="1" si="2246"/>
        <v>1921.7537182625865</v>
      </c>
      <c r="AC4392" s="4">
        <f t="shared" ca="1" si="2246"/>
        <v>7644.2350791195713</v>
      </c>
      <c r="AD4392" s="4">
        <f t="shared" ca="1" si="2246"/>
        <v>1663.7006381119404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57160341.418760143</v>
      </c>
      <c r="I4393" s="4">
        <f t="shared" ca="1" si="2247"/>
        <v>36123906.205001049</v>
      </c>
      <c r="J4393" s="4">
        <f t="shared" ca="1" si="2247"/>
        <v>2119396.5562763596</v>
      </c>
      <c r="K4393" s="4">
        <f t="shared" ca="1" si="2247"/>
        <v>7310629.2656143224</v>
      </c>
      <c r="L4393" s="4">
        <f t="shared" ca="1" si="2247"/>
        <v>211662.39905583253</v>
      </c>
      <c r="M4393" s="4">
        <f t="shared" ca="1" si="2247"/>
        <v>0</v>
      </c>
      <c r="N4393" s="4">
        <f t="shared" ca="1" si="2247"/>
        <v>7522291.6646701535</v>
      </c>
      <c r="O4393" s="4">
        <f t="shared" ca="1" si="2247"/>
        <v>5509298.5403689044</v>
      </c>
      <c r="P4393" s="4">
        <f t="shared" ca="1" si="2247"/>
        <v>1058435.0090300308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6567733.5493989345</v>
      </c>
      <c r="T4393" s="4">
        <f t="shared" ca="1" si="2247"/>
        <v>173341.39156971005</v>
      </c>
      <c r="U4393" s="4">
        <f t="shared" ca="1" si="2247"/>
        <v>2919772.8346159398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3093114.2261856501</v>
      </c>
      <c r="Y4393" s="4">
        <f t="shared" ca="1" si="2247"/>
        <v>1573233.4779503634</v>
      </c>
      <c r="Z4393" s="4">
        <f t="shared" ca="1" si="2247"/>
        <v>25168.732461997111</v>
      </c>
      <c r="AA4393" s="4">
        <f t="shared" ca="1" si="2247"/>
        <v>1598402.2104123605</v>
      </c>
      <c r="AB4393" s="4">
        <f t="shared" ca="1" si="2247"/>
        <v>24031.703544818527</v>
      </c>
      <c r="AC4393" s="4">
        <f t="shared" ca="1" si="2247"/>
        <v>92102.454595336603</v>
      </c>
      <c r="AD4393" s="4">
        <f t="shared" ca="1" si="2247"/>
        <v>19362.848675467947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25520452.783674948</v>
      </c>
      <c r="I4394" s="4">
        <f t="shared" ca="1" si="2248"/>
        <v>18049388.98373526</v>
      </c>
      <c r="J4394" s="4">
        <f t="shared" ca="1" si="2248"/>
        <v>1116344.1180760115</v>
      </c>
      <c r="K4394" s="4">
        <f t="shared" ca="1" si="2248"/>
        <v>3181965.0313299694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3181965.0313299694</v>
      </c>
      <c r="O4394" s="4">
        <f t="shared" ca="1" si="2248"/>
        <v>2036150.0744251779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2036150.0744251779</v>
      </c>
      <c r="T4394" s="4">
        <f t="shared" ca="1" si="2248"/>
        <v>47931.237889093471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47931.237889093471</v>
      </c>
      <c r="Y4394" s="4">
        <f t="shared" ca="1" si="2248"/>
        <v>707877.62922406476</v>
      </c>
      <c r="Z4394" s="4">
        <f t="shared" ca="1" si="2248"/>
        <v>0</v>
      </c>
      <c r="AA4394" s="4">
        <f t="shared" ca="1" si="2248"/>
        <v>707877.62922406476</v>
      </c>
      <c r="AB4394" s="4">
        <f t="shared" ca="1" si="2248"/>
        <v>8410.599514614074</v>
      </c>
      <c r="AC4394" s="4">
        <f t="shared" ca="1" si="2248"/>
        <v>321150.44621760922</v>
      </c>
      <c r="AD4394" s="4">
        <f t="shared" ca="1" si="2248"/>
        <v>51234.663263150447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232309606.51073387</v>
      </c>
      <c r="I4395" s="4">
        <f t="shared" ca="1" si="2249"/>
        <v>88970713.597903877</v>
      </c>
      <c r="J4395" s="4">
        <f t="shared" ca="1" si="2249"/>
        <v>5624246.0734244948</v>
      </c>
      <c r="K4395" s="4">
        <f t="shared" ca="1" si="2249"/>
        <v>18861504.850906949</v>
      </c>
      <c r="L4395" s="4">
        <f t="shared" ca="1" si="2249"/>
        <v>551175.98506842798</v>
      </c>
      <c r="M4395" s="4">
        <f t="shared" ca="1" si="2249"/>
        <v>34129.910921777919</v>
      </c>
      <c r="N4395" s="4">
        <f t="shared" ca="1" si="2249"/>
        <v>19446810.746897157</v>
      </c>
      <c r="O4395" s="4">
        <f t="shared" ca="1" si="2249"/>
        <v>17403220.008408103</v>
      </c>
      <c r="P4395" s="4">
        <f t="shared" ca="1" si="2249"/>
        <v>3282278.0241473075</v>
      </c>
      <c r="Q4395" s="4">
        <f t="shared" ca="1" si="2249"/>
        <v>1450907.6145948004</v>
      </c>
      <c r="R4395" s="4">
        <f t="shared" ca="1" si="2249"/>
        <v>67159.20117589111</v>
      </c>
      <c r="S4395" s="4">
        <f t="shared" ca="1" si="2249"/>
        <v>22203564.848326106</v>
      </c>
      <c r="T4395" s="4">
        <f t="shared" ca="1" si="2249"/>
        <v>657737.93397649052</v>
      </c>
      <c r="U4395" s="4">
        <f t="shared" ca="1" si="2249"/>
        <v>11333919.170093494</v>
      </c>
      <c r="V4395" s="4">
        <f t="shared" ca="1" si="2249"/>
        <v>64991420.274728447</v>
      </c>
      <c r="W4395" s="4">
        <f t="shared" ca="1" si="2249"/>
        <v>11965191.017960554</v>
      </c>
      <c r="X4395" s="4">
        <f t="shared" ca="1" si="2249"/>
        <v>88948268.396759003</v>
      </c>
      <c r="Y4395" s="4">
        <f t="shared" ca="1" si="2249"/>
        <v>4646908.3416138226</v>
      </c>
      <c r="Z4395" s="4">
        <f t="shared" ca="1" si="2249"/>
        <v>75759.222196670729</v>
      </c>
      <c r="AA4395" s="4">
        <f t="shared" ca="1" si="2249"/>
        <v>4722667.5638104929</v>
      </c>
      <c r="AB4395" s="4">
        <f t="shared" ca="1" si="2249"/>
        <v>84955.397631763059</v>
      </c>
      <c r="AC4395" s="4">
        <f t="shared" ca="1" si="2249"/>
        <v>1952595.6221962934</v>
      </c>
      <c r="AD4395" s="4">
        <f t="shared" ca="1" si="2249"/>
        <v>355784.26378470805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18800035.516293492</v>
      </c>
      <c r="I4396" s="4">
        <f t="shared" ca="1" si="2250"/>
        <v>10716481.474689744</v>
      </c>
      <c r="J4396" s="4">
        <f t="shared" ca="1" si="2250"/>
        <v>2453882.6857486698</v>
      </c>
      <c r="K4396" s="4">
        <f t="shared" ca="1" si="2250"/>
        <v>675230.13893005636</v>
      </c>
      <c r="L4396" s="4">
        <f t="shared" ca="1" si="2250"/>
        <v>158632.04881174996</v>
      </c>
      <c r="M4396" s="4">
        <f t="shared" ca="1" si="2250"/>
        <v>32094.153475448482</v>
      </c>
      <c r="N4396" s="4">
        <f t="shared" ca="1" si="2250"/>
        <v>865956.34121725499</v>
      </c>
      <c r="O4396" s="4">
        <f t="shared" ca="1" si="2250"/>
        <v>162020.6335399152</v>
      </c>
      <c r="P4396" s="4">
        <f t="shared" ca="1" si="2250"/>
        <v>47445.420632134963</v>
      </c>
      <c r="Q4396" s="4">
        <f t="shared" ca="1" si="2250"/>
        <v>93659.391995108454</v>
      </c>
      <c r="R4396" s="4">
        <f t="shared" ca="1" si="2250"/>
        <v>16001.473528830866</v>
      </c>
      <c r="S4396" s="4">
        <f t="shared" ca="1" si="2250"/>
        <v>319126.91969598946</v>
      </c>
      <c r="T4396" s="4">
        <f t="shared" ca="1" si="2250"/>
        <v>995.58600426595399</v>
      </c>
      <c r="U4396" s="4">
        <f t="shared" ca="1" si="2250"/>
        <v>25201.426785265481</v>
      </c>
      <c r="V4396" s="4">
        <f t="shared" ca="1" si="2250"/>
        <v>130116.13256377346</v>
      </c>
      <c r="W4396" s="4">
        <f t="shared" ca="1" si="2250"/>
        <v>21318.311161136025</v>
      </c>
      <c r="X4396" s="4">
        <f t="shared" ca="1" si="2250"/>
        <v>177631.45651444088</v>
      </c>
      <c r="Y4396" s="4">
        <f t="shared" ca="1" si="2250"/>
        <v>42294.981649940077</v>
      </c>
      <c r="Z4396" s="4">
        <f t="shared" ca="1" si="2250"/>
        <v>706.40496681183527</v>
      </c>
      <c r="AA4396" s="4">
        <f t="shared" ca="1" si="2250"/>
        <v>43001.386616751908</v>
      </c>
      <c r="AB4396" s="4">
        <f t="shared" ca="1" si="2250"/>
        <v>1047.025068498524</v>
      </c>
      <c r="AC4396" s="4">
        <f t="shared" ca="1" si="2250"/>
        <v>3537294.6628179308</v>
      </c>
      <c r="AD4396" s="4">
        <f t="shared" ca="1" si="2250"/>
        <v>685613.56392421108</v>
      </c>
    </row>
    <row r="4397" spans="2:30" collapsed="1">
      <c r="B4397" s="111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242478560.81231812</v>
      </c>
      <c r="J4397" s="4">
        <f t="shared" ca="1" si="2251"/>
        <v>16681223.967961293</v>
      </c>
      <c r="K4397" s="4">
        <f t="shared" ca="1" si="2251"/>
        <v>48751881.13793081</v>
      </c>
      <c r="L4397" s="4">
        <f t="shared" ca="1" si="2251"/>
        <v>1471335.3755646748</v>
      </c>
      <c r="M4397" s="4">
        <f t="shared" ca="1" si="2251"/>
        <v>126249.54221371966</v>
      </c>
      <c r="N4397" s="4">
        <f t="shared" ca="1" si="2251"/>
        <v>50349466.055709213</v>
      </c>
      <c r="O4397" s="4">
        <f t="shared" ca="1" si="2251"/>
        <v>39422126.776764065</v>
      </c>
      <c r="P4397" s="4">
        <f t="shared" ca="1" si="2251"/>
        <v>7137958.1679374436</v>
      </c>
      <c r="Q4397" s="4">
        <f t="shared" ca="1" si="2251"/>
        <v>2743523.5532337367</v>
      </c>
      <c r="R4397" s="4">
        <f t="shared" ca="1" si="2251"/>
        <v>133886.74842860139</v>
      </c>
      <c r="S4397" s="4">
        <f t="shared" ca="1" si="2251"/>
        <v>49437495.246363841</v>
      </c>
      <c r="T4397" s="4">
        <f t="shared" ca="1" si="2251"/>
        <v>1323934.9889740108</v>
      </c>
      <c r="U4397" s="4">
        <f t="shared" ca="1" si="2251"/>
        <v>21833784.147339515</v>
      </c>
      <c r="V4397" s="4">
        <f t="shared" ca="1" si="2251"/>
        <v>105915175.92771889</v>
      </c>
      <c r="W4397" s="4">
        <f t="shared" ca="1" si="2251"/>
        <v>18541273.846528962</v>
      </c>
      <c r="X4397" s="4">
        <f t="shared" ca="1" si="2251"/>
        <v>147614168.91056135</v>
      </c>
      <c r="Y4397" s="4">
        <f t="shared" ca="1" si="2251"/>
        <v>11137616.713719547</v>
      </c>
      <c r="Z4397" s="4">
        <f t="shared" ca="1" si="2251"/>
        <v>168734.61637006313</v>
      </c>
      <c r="AA4397" s="4">
        <f t="shared" ca="1" si="2251"/>
        <v>11306351.330089608</v>
      </c>
      <c r="AB4397" s="4">
        <f t="shared" ca="1" si="2251"/>
        <v>179233.54859459231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17064633.50215913</v>
      </c>
      <c r="I4399" s="15">
        <f t="shared" ca="1" si="2252"/>
        <v>1603852.73719717</v>
      </c>
      <c r="J4399" s="15">
        <f t="shared" ca="1" si="2252"/>
        <v>1171721.0437072699</v>
      </c>
      <c r="K4399" s="15">
        <f t="shared" ca="1" si="2252"/>
        <v>3355072.4910112843</v>
      </c>
      <c r="L4399" s="15">
        <f t="shared" ca="1" si="2252"/>
        <v>91771.621339746271</v>
      </c>
      <c r="M4399" s="15">
        <f t="shared" ca="1" si="2252"/>
        <v>13287.666091318973</v>
      </c>
      <c r="N4399" s="15">
        <f t="shared" ca="1" si="2252"/>
        <v>3460131.7784423502</v>
      </c>
      <c r="O4399" s="15">
        <f t="shared" ca="1" si="2252"/>
        <v>2538050.5747447158</v>
      </c>
      <c r="P4399" s="15">
        <f t="shared" ca="1" si="2252"/>
        <v>525349.33270550601</v>
      </c>
      <c r="Q4399" s="15">
        <f t="shared" ca="1" si="2252"/>
        <v>198616.22097752936</v>
      </c>
      <c r="R4399" s="15">
        <f t="shared" ca="1" si="2252"/>
        <v>7996.561325653769</v>
      </c>
      <c r="S4399" s="15">
        <f t="shared" ca="1" si="2252"/>
        <v>3270012.6897534062</v>
      </c>
      <c r="T4399" s="15">
        <f t="shared" ca="1" si="2252"/>
        <v>35872.68539834574</v>
      </c>
      <c r="U4399" s="15">
        <f t="shared" ca="1" si="2252"/>
        <v>969685.83701628563</v>
      </c>
      <c r="V4399" s="15">
        <f t="shared" ca="1" si="2252"/>
        <v>5415538.7720374102</v>
      </c>
      <c r="W4399" s="15">
        <f t="shared" ca="1" si="2252"/>
        <v>526114.47390821809</v>
      </c>
      <c r="X4399" s="15">
        <f t="shared" ca="1" si="2252"/>
        <v>6947211.7683602627</v>
      </c>
      <c r="Y4399" s="15">
        <f t="shared" ca="1" si="2252"/>
        <v>590378.15851442982</v>
      </c>
      <c r="Z4399" s="15">
        <f t="shared" ca="1" si="2252"/>
        <v>7063.5904376211893</v>
      </c>
      <c r="AA4399" s="15">
        <f t="shared" ca="1" si="2252"/>
        <v>597441.74895205081</v>
      </c>
      <c r="AB4399" s="15">
        <f t="shared" ca="1" si="2252"/>
        <v>14261.735746644265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7814809.2247085199</v>
      </c>
      <c r="I4400" s="15">
        <f t="shared" ca="1" si="2253"/>
        <v>731505.78617528733</v>
      </c>
      <c r="J4400" s="15">
        <f t="shared" ca="1" si="2253"/>
        <v>534509.76674808143</v>
      </c>
      <c r="K4400" s="15">
        <f t="shared" ca="1" si="2253"/>
        <v>1533726.8899059766</v>
      </c>
      <c r="L4400" s="15">
        <f t="shared" ca="1" si="2253"/>
        <v>41646.753874190137</v>
      </c>
      <c r="M4400" s="15">
        <f t="shared" ca="1" si="2253"/>
        <v>14113.584678377239</v>
      </c>
      <c r="N4400" s="15">
        <f t="shared" ca="1" si="2253"/>
        <v>1589487.2284585431</v>
      </c>
      <c r="O4400" s="15">
        <f t="shared" ca="1" si="2253"/>
        <v>1161218.8612324437</v>
      </c>
      <c r="P4400" s="15">
        <f t="shared" ca="1" si="2253"/>
        <v>239191.88752665755</v>
      </c>
      <c r="Q4400" s="15">
        <f t="shared" ca="1" si="2253"/>
        <v>89950.19159116692</v>
      </c>
      <c r="R4400" s="15">
        <f t="shared" ca="1" si="2253"/>
        <v>3666.4282101069039</v>
      </c>
      <c r="S4400" s="15">
        <f t="shared" ca="1" si="2253"/>
        <v>1494027.3685603747</v>
      </c>
      <c r="T4400" s="15">
        <f t="shared" ca="1" si="2253"/>
        <v>16447.650311505829</v>
      </c>
      <c r="U4400" s="15">
        <f t="shared" ca="1" si="2253"/>
        <v>444155.08126803266</v>
      </c>
      <c r="V4400" s="15">
        <f t="shared" ca="1" si="2253"/>
        <v>2483061.8632700369</v>
      </c>
      <c r="W4400" s="15">
        <f t="shared" ca="1" si="2253"/>
        <v>241172.80066492787</v>
      </c>
      <c r="X4400" s="15">
        <f t="shared" ca="1" si="2253"/>
        <v>3184837.3955145041</v>
      </c>
      <c r="Y4400" s="15">
        <f t="shared" ca="1" si="2253"/>
        <v>270664.01073797303</v>
      </c>
      <c r="Z4400" s="15">
        <f t="shared" ca="1" si="2253"/>
        <v>3238.6583548234598</v>
      </c>
      <c r="AA4400" s="15">
        <f t="shared" ca="1" si="2253"/>
        <v>273902.66909279639</v>
      </c>
      <c r="AB4400" s="15">
        <f t="shared" ca="1" si="2253"/>
        <v>6539.0101589339874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1692961.5493151215</v>
      </c>
      <c r="I4401" s="15">
        <f t="shared" ca="1" si="2254"/>
        <v>151579.1099473263</v>
      </c>
      <c r="J4401" s="15">
        <f t="shared" ca="1" si="2254"/>
        <v>108105.17862250899</v>
      </c>
      <c r="K4401" s="15">
        <f t="shared" ca="1" si="2254"/>
        <v>308309.15336905641</v>
      </c>
      <c r="L4401" s="15">
        <f t="shared" ca="1" si="2254"/>
        <v>8188.299745463426</v>
      </c>
      <c r="M4401" s="15">
        <f t="shared" ca="1" si="2254"/>
        <v>4462.249716316931</v>
      </c>
      <c r="N4401" s="15">
        <f t="shared" ca="1" si="2254"/>
        <v>320959.70283083664</v>
      </c>
      <c r="O4401" s="15">
        <f t="shared" ca="1" si="2254"/>
        <v>232096.44241642003</v>
      </c>
      <c r="P4401" s="15">
        <f t="shared" ca="1" si="2254"/>
        <v>47625.402420987863</v>
      </c>
      <c r="Q4401" s="15">
        <f t="shared" ca="1" si="2254"/>
        <v>23533.258666573856</v>
      </c>
      <c r="R4401" s="15">
        <f t="shared" ca="1" si="2254"/>
        <v>0</v>
      </c>
      <c r="S4401" s="15">
        <f t="shared" ca="1" si="2254"/>
        <v>303255.10350398184</v>
      </c>
      <c r="T4401" s="15">
        <f t="shared" ca="1" si="2254"/>
        <v>3288.1923151264054</v>
      </c>
      <c r="U4401" s="15">
        <f t="shared" ca="1" si="2254"/>
        <v>88778.887286376616</v>
      </c>
      <c r="V4401" s="15">
        <f t="shared" ca="1" si="2254"/>
        <v>654533.73433983093</v>
      </c>
      <c r="W4401" s="15">
        <f t="shared" ca="1" si="2254"/>
        <v>0</v>
      </c>
      <c r="X4401" s="15">
        <f t="shared" ca="1" si="2254"/>
        <v>746600.81394133344</v>
      </c>
      <c r="Y4401" s="15">
        <f t="shared" ca="1" si="2254"/>
        <v>53049.73039747063</v>
      </c>
      <c r="Z4401" s="15">
        <f t="shared" ca="1" si="2254"/>
        <v>631.79195121332975</v>
      </c>
      <c r="AA4401" s="15">
        <f t="shared" ca="1" si="2254"/>
        <v>53681.522348683953</v>
      </c>
      <c r="AB4401" s="15">
        <f t="shared" ca="1" si="2254"/>
        <v>1318.9614226430699</v>
      </c>
      <c r="AC4401" s="15">
        <f t="shared" ca="1" si="2254"/>
        <v>6086.9254602702349</v>
      </c>
      <c r="AD4401" s="15">
        <f t="shared" ca="1" si="2254"/>
        <v>1374.2312375355546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7031187.5280321892</v>
      </c>
      <c r="I4402" s="15">
        <f t="shared" ca="1" si="2255"/>
        <v>1081709.6488849034</v>
      </c>
      <c r="J4402" s="15">
        <f t="shared" ca="1" si="2255"/>
        <v>753616.62390366313</v>
      </c>
      <c r="K4402" s="15">
        <f t="shared" ca="1" si="2255"/>
        <v>2141183.0555120572</v>
      </c>
      <c r="L4402" s="15">
        <f t="shared" ca="1" si="2255"/>
        <v>57312.033587882885</v>
      </c>
      <c r="M4402" s="15">
        <f t="shared" ca="1" si="2255"/>
        <v>0</v>
      </c>
      <c r="N4402" s="15">
        <f t="shared" ca="1" si="2255"/>
        <v>2198495.0890999399</v>
      </c>
      <c r="O4402" s="15">
        <f t="shared" ca="1" si="2255"/>
        <v>1598377.4693497703</v>
      </c>
      <c r="P4402" s="15">
        <f t="shared" ca="1" si="2255"/>
        <v>329964.50163438095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1928341.9709841516</v>
      </c>
      <c r="T4402" s="15">
        <f t="shared" ca="1" si="2255"/>
        <v>23077.700746089278</v>
      </c>
      <c r="U4402" s="15">
        <f t="shared" ca="1" si="2255"/>
        <v>614497.69310196256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637575.3938480512</v>
      </c>
      <c r="Y4402" s="15">
        <f t="shared" ca="1" si="2255"/>
        <v>365422.23197658907</v>
      </c>
      <c r="Z4402" s="15">
        <f t="shared" ca="1" si="2255"/>
        <v>4355.1329769398335</v>
      </c>
      <c r="AA4402" s="15">
        <f t="shared" ca="1" si="2255"/>
        <v>369777.36495352897</v>
      </c>
      <c r="AB4402" s="15">
        <f t="shared" ca="1" si="2255"/>
        <v>9195.4075341934276</v>
      </c>
      <c r="AC4402" s="15">
        <f t="shared" ca="1" si="2255"/>
        <v>42826.363157264932</v>
      </c>
      <c r="AD4402" s="15">
        <f t="shared" ca="1" si="2255"/>
        <v>9649.66566649585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3130821.2180371266</v>
      </c>
      <c r="I4403" s="15">
        <f t="shared" ca="1" si="2256"/>
        <v>615046.48692185711</v>
      </c>
      <c r="J4403" s="15">
        <f t="shared" ca="1" si="2256"/>
        <v>438273.78466829937</v>
      </c>
      <c r="K4403" s="15">
        <f t="shared" ca="1" si="2256"/>
        <v>1034964.216350736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1034964.216350736</v>
      </c>
      <c r="O4403" s="15">
        <f t="shared" ca="1" si="2256"/>
        <v>656588.89375222544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656588.89375222544</v>
      </c>
      <c r="T4403" s="15">
        <f t="shared" ca="1" si="2256"/>
        <v>7191.3311324033657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7191.3311324033657</v>
      </c>
      <c r="Y4403" s="15">
        <f t="shared" ca="1" si="2256"/>
        <v>183644.62899113563</v>
      </c>
      <c r="Z4403" s="15">
        <f t="shared" ca="1" si="2256"/>
        <v>0</v>
      </c>
      <c r="AA4403" s="15">
        <f t="shared" ca="1" si="2256"/>
        <v>183644.62899113563</v>
      </c>
      <c r="AB4403" s="15">
        <f t="shared" ca="1" si="2256"/>
        <v>3547.7779288282213</v>
      </c>
      <c r="AC4403" s="15">
        <f t="shared" ca="1" si="2256"/>
        <v>163718.23860408171</v>
      </c>
      <c r="AD4403" s="15">
        <f t="shared" ca="1" si="2256"/>
        <v>27845.859687564694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1183628.1214196591</v>
      </c>
      <c r="I4404" s="15">
        <f t="shared" ca="1" si="2257"/>
        <v>75762.726560287818</v>
      </c>
      <c r="J4404" s="15">
        <f t="shared" ca="1" si="2257"/>
        <v>70584.465179890569</v>
      </c>
      <c r="K4404" s="15">
        <f t="shared" ca="1" si="2257"/>
        <v>183258.64214111201</v>
      </c>
      <c r="L4404" s="15">
        <f t="shared" ca="1" si="2257"/>
        <v>4904.9339121338835</v>
      </c>
      <c r="M4404" s="15">
        <f t="shared" ca="1" si="2257"/>
        <v>-2802.4635593360686</v>
      </c>
      <c r="N4404" s="15">
        <f t="shared" ca="1" si="2257"/>
        <v>185361.11249390617</v>
      </c>
      <c r="O4404" s="15">
        <f t="shared" ca="1" si="2257"/>
        <v>167158.68356077123</v>
      </c>
      <c r="P4404" s="15">
        <f t="shared" ca="1" si="2257"/>
        <v>35811.892922049774</v>
      </c>
      <c r="Q4404" s="15">
        <f t="shared" ca="1" si="2257"/>
        <v>13690.018394406681</v>
      </c>
      <c r="R4404" s="15">
        <f t="shared" ca="1" si="2257"/>
        <v>532.12934303067811</v>
      </c>
      <c r="S4404" s="15">
        <f t="shared" ca="1" si="2257"/>
        <v>217192.72422025786</v>
      </c>
      <c r="T4404" s="15">
        <f t="shared" ca="1" si="2257"/>
        <v>2540.5714906628732</v>
      </c>
      <c r="U4404" s="15">
        <f t="shared" ca="1" si="2257"/>
        <v>72854.151972315798</v>
      </c>
      <c r="V4404" s="15">
        <f t="shared" ca="1" si="2257"/>
        <v>438197.11697446776</v>
      </c>
      <c r="W4404" s="15">
        <f t="shared" ca="1" si="2257"/>
        <v>43752.00643200639</v>
      </c>
      <c r="X4404" s="15">
        <f t="shared" ca="1" si="2257"/>
        <v>557343.84686945227</v>
      </c>
      <c r="Y4404" s="15">
        <f t="shared" ca="1" si="2257"/>
        <v>33562.593021827095</v>
      </c>
      <c r="Z4404" s="15">
        <f t="shared" ca="1" si="2257"/>
        <v>390.99135535802759</v>
      </c>
      <c r="AA4404" s="15">
        <f t="shared" ca="1" si="2257"/>
        <v>33953.58437718483</v>
      </c>
      <c r="AB4404" s="15">
        <f t="shared" ca="1" si="2257"/>
        <v>1136.5803744533262</v>
      </c>
      <c r="AC4404" s="15">
        <f t="shared" ca="1" si="2257"/>
        <v>35550.161582954235</v>
      </c>
      <c r="AD4404" s="15">
        <f t="shared" ca="1" si="2257"/>
        <v>6742.9197612793459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4121867.5235382202</v>
      </c>
      <c r="I4405" s="15">
        <f t="shared" ca="1" si="2258"/>
        <v>188420.34165298572</v>
      </c>
      <c r="J4405" s="15">
        <f t="shared" ca="1" si="2258"/>
        <v>722636.6014822952</v>
      </c>
      <c r="K4405" s="15">
        <f t="shared" ca="1" si="2258"/>
        <v>160581.46333522548</v>
      </c>
      <c r="L4405" s="15">
        <f t="shared" ca="1" si="2258"/>
        <v>44601.583503611837</v>
      </c>
      <c r="M4405" s="15">
        <f t="shared" ca="1" si="2258"/>
        <v>19122.606676805553</v>
      </c>
      <c r="N4405" s="15">
        <f t="shared" ca="1" si="2258"/>
        <v>224305.6535156428</v>
      </c>
      <c r="O4405" s="15">
        <f t="shared" ca="1" si="2258"/>
        <v>45179.885149648595</v>
      </c>
      <c r="P4405" s="15">
        <f t="shared" ca="1" si="2258"/>
        <v>14811.654557001832</v>
      </c>
      <c r="Q4405" s="15">
        <f t="shared" ca="1" si="2258"/>
        <v>26809.637524215555</v>
      </c>
      <c r="R4405" s="15">
        <f t="shared" ca="1" si="2258"/>
        <v>4245.3866826281992</v>
      </c>
      <c r="S4405" s="15">
        <f t="shared" ca="1" si="2258"/>
        <v>91046.56391349413</v>
      </c>
      <c r="T4405" s="15">
        <f t="shared" ca="1" si="2258"/>
        <v>125.97152871864321</v>
      </c>
      <c r="U4405" s="15">
        <f t="shared" ca="1" si="2258"/>
        <v>5303.1828774776723</v>
      </c>
      <c r="V4405" s="15">
        <f t="shared" ca="1" si="2258"/>
        <v>30156.330068692318</v>
      </c>
      <c r="W4405" s="15">
        <f t="shared" ca="1" si="2258"/>
        <v>2907.3083230299244</v>
      </c>
      <c r="X4405" s="15">
        <f t="shared" ca="1" si="2258"/>
        <v>38492.792797918548</v>
      </c>
      <c r="Y4405" s="15">
        <f t="shared" ca="1" si="2258"/>
        <v>9481.7111542684179</v>
      </c>
      <c r="Z4405" s="15">
        <f t="shared" ca="1" si="2258"/>
        <v>122.69651683779638</v>
      </c>
      <c r="AA4405" s="15">
        <f t="shared" ca="1" si="2258"/>
        <v>9604.4076711062171</v>
      </c>
      <c r="AB4405" s="15">
        <f t="shared" ca="1" si="2258"/>
        <v>332.68041372541592</v>
      </c>
      <c r="AC4405" s="15">
        <f t="shared" ca="1" si="2258"/>
        <v>2520108.0519491676</v>
      </c>
      <c r="AD4405" s="15">
        <f t="shared" ca="1" si="2258"/>
        <v>326920.43014187925</v>
      </c>
    </row>
    <row r="4406" spans="1:30" collapsed="1">
      <c r="B4406" s="111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4447876.837339825</v>
      </c>
      <c r="J4406" s="15">
        <f t="shared" ca="1" si="2259"/>
        <v>3799447.4643120081</v>
      </c>
      <c r="K4406" s="15">
        <f t="shared" ca="1" si="2259"/>
        <v>8717095.9116254337</v>
      </c>
      <c r="L4406" s="15">
        <f t="shared" ca="1" si="2259"/>
        <v>248425.22596302818</v>
      </c>
      <c r="M4406" s="15">
        <f t="shared" ca="1" si="2259"/>
        <v>48183.643603482611</v>
      </c>
      <c r="N4406" s="15">
        <f t="shared" ca="1" si="2259"/>
        <v>9013704.7811919451</v>
      </c>
      <c r="O4406" s="15">
        <f t="shared" ca="1" si="2259"/>
        <v>6398670.8102060035</v>
      </c>
      <c r="P4406" s="15">
        <f t="shared" ca="1" si="2259"/>
        <v>1192754.6717665861</v>
      </c>
      <c r="Q4406" s="15">
        <f t="shared" ca="1" si="2259"/>
        <v>352599.32715389226</v>
      </c>
      <c r="R4406" s="15">
        <f t="shared" ca="1" si="2259"/>
        <v>16440.50556141953</v>
      </c>
      <c r="S4406" s="15">
        <f t="shared" ca="1" si="2259"/>
        <v>7960465.3146878947</v>
      </c>
      <c r="T4406" s="15">
        <f t="shared" ca="1" si="2259"/>
        <v>88544.102922852326</v>
      </c>
      <c r="U4406" s="15">
        <f t="shared" ca="1" si="2259"/>
        <v>2195274.8335224511</v>
      </c>
      <c r="V4406" s="15">
        <f t="shared" ca="1" si="2259"/>
        <v>9021487.8166904449</v>
      </c>
      <c r="W4406" s="15">
        <f t="shared" ca="1" si="2259"/>
        <v>813946.58932818368</v>
      </c>
      <c r="X4406" s="15">
        <f t="shared" ca="1" si="2259"/>
        <v>12119253.34246395</v>
      </c>
      <c r="Y4406" s="15">
        <f t="shared" ca="1" si="2259"/>
        <v>1506203.0647936906</v>
      </c>
      <c r="Z4406" s="15">
        <f t="shared" ca="1" si="2259"/>
        <v>15802.861592793661</v>
      </c>
      <c r="AA4406" s="15">
        <f t="shared" ca="1" si="2259"/>
        <v>1522005.9263864886</v>
      </c>
      <c r="AB4406" s="15">
        <f t="shared" ca="1" si="2259"/>
        <v>36332.153579421771</v>
      </c>
      <c r="AC4406" s="15">
        <f t="shared" ca="1" si="2259"/>
        <v>2768289.7407537387</v>
      </c>
      <c r="AD4406" s="15">
        <f t="shared" ca="1" si="2259"/>
        <v>372533.10649475479</v>
      </c>
    </row>
    <row r="4407" spans="1:30" s="55" customFormat="1">
      <c r="A4407" s="56"/>
      <c r="B4407" s="111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1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550245.99999999977</v>
      </c>
      <c r="I4409" s="5">
        <f>VLOOKUP(CONCATENATE($F4409," ",$G4409),AllocFactorMatrix,(I$4+1),FALSE)*$E4416</f>
        <v>271041.82016694749</v>
      </c>
      <c r="J4409" s="5">
        <f>VLOOKUP(CONCATENATE($F4409," ",$G4409),AllocFactorMatrix,(J$4+1),FALSE)*$E4416</f>
        <v>13398.565663983527</v>
      </c>
      <c r="K4409" s="5">
        <f>VLOOKUP(CONCATENATE($F4409," ",$G4409),AllocFactorMatrix,(K$4+1),FALSE)*$E4416</f>
        <v>49078.17814485191</v>
      </c>
      <c r="L4409" s="5">
        <f>VLOOKUP(CONCATENATE($F4409," ",$G4409),AllocFactorMatrix,(L$4+1),FALSE)*$E4416</f>
        <v>1544.8068009472311</v>
      </c>
      <c r="M4409" s="5">
        <f>VLOOKUP(CONCATENATE($F4409," ",$G4409),AllocFactorMatrix,(M$4+1),FALSE)*$E4416</f>
        <v>144.86703866998448</v>
      </c>
      <c r="N4409" s="5">
        <f t="shared" ref="N4409:N4440" si="2261">SUBTOTAL(9,K4409:M4409)</f>
        <v>50767.851984469125</v>
      </c>
      <c r="O4409" s="5">
        <f>VLOOKUP(CONCATENATE($F4409," ",$G4409),AllocFactorMatrix,(O$4+1),FALSE)*$E4416</f>
        <v>37307.05002892598</v>
      </c>
      <c r="P4409" s="5">
        <f>VLOOKUP(CONCATENATE($F4409," ",$G4409),AllocFactorMatrix,(P$4+1),FALSE)*$E4416</f>
        <v>6951.3903220504271</v>
      </c>
      <c r="Q4409" s="5">
        <f>VLOOKUP(CONCATENATE($F4409," ",$G4409),AllocFactorMatrix,(Q$4+1),FALSE)*$E4416</f>
        <v>3141.2038516434545</v>
      </c>
      <c r="R4409" s="5">
        <f>VLOOKUP(CONCATENATE($F4409," ",$G4409),AllocFactorMatrix,(R$4+1),FALSE)*$E4416</f>
        <v>141.25642594254833</v>
      </c>
      <c r="S4409" s="5">
        <f>SUBTOTAL(9,O4409:R4409)</f>
        <v>47540.900628562413</v>
      </c>
      <c r="T4409" s="5">
        <f>VLOOKUP(CONCATENATE($F4409," ",$G4409),AllocFactorMatrix,(T$4+1),FALSE)*$E4416</f>
        <v>1303.2308135039621</v>
      </c>
      <c r="U4409" s="5">
        <f>VLOOKUP(CONCATENATE($F4409," ",$G4409),AllocFactorMatrix,(U$4+1),FALSE)*$E4416</f>
        <v>21327.150216124555</v>
      </c>
      <c r="V4409" s="5">
        <f>VLOOKUP(CONCATENATE($F4409," ",$G4409),AllocFactorMatrix,(V$4+1),FALSE)*$E4416</f>
        <v>112714.58815195718</v>
      </c>
      <c r="W4409" s="5">
        <f>VLOOKUP(CONCATENATE($F4409," ",$G4409),AllocFactorMatrix,(W$4+1),FALSE)*$E4416</f>
        <v>20354.386458910903</v>
      </c>
      <c r="X4409" s="5">
        <f>SUBTOTAL(9,T4409:W4409)</f>
        <v>155699.35564049662</v>
      </c>
      <c r="Y4409" s="5">
        <f>VLOOKUP(CONCATENATE($F4409," ",$G4409),AllocFactorMatrix,(Y$4+1),FALSE)*$E4416</f>
        <v>11456.935865036794</v>
      </c>
      <c r="Z4409" s="5">
        <f>VLOOKUP(CONCATENATE($F4409," ",$G4409),AllocFactorMatrix,(Z$4+1),FALSE)*$E4416</f>
        <v>191.89929637563125</v>
      </c>
      <c r="AA4409" s="5">
        <f t="shared" ref="AA4409:AA4440" si="2262">SUBTOTAL(9,Y4409:Z4409)</f>
        <v>11648.835161412426</v>
      </c>
      <c r="AB4409" s="5">
        <f>VLOOKUP(CONCATENATE($F4409," ",$G4409),AllocFactorMatrix,(AB$4+1),FALSE)*$E4416</f>
        <v>148.67075412827074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550245.99999999977</v>
      </c>
      <c r="I4416" s="5">
        <f>VLOOKUP(CONCATENATE($F4416," ",$G4416),AllocFactorMatrix,(I$4+1),FALSE)*$E4416</f>
        <v>271041.82016694749</v>
      </c>
      <c r="J4416" s="5">
        <f>VLOOKUP(CONCATENATE($F4416," ",$G4416),AllocFactorMatrix,(J$4+1),FALSE)*$E4416</f>
        <v>13398.565663983527</v>
      </c>
      <c r="K4416" s="5">
        <f>VLOOKUP(CONCATENATE($F4416," ",$G4416),AllocFactorMatrix,(K$4+1),FALSE)*$E4416</f>
        <v>49078.17814485191</v>
      </c>
      <c r="L4416" s="5">
        <f>VLOOKUP(CONCATENATE($F4416," ",$G4416),AllocFactorMatrix,(L$4+1),FALSE)*$E4416</f>
        <v>1544.8068009472311</v>
      </c>
      <c r="M4416" s="5">
        <f>VLOOKUP(CONCATENATE($F4416," ",$G4416),AllocFactorMatrix,(M$4+1),FALSE)*$E4416</f>
        <v>144.86703866998448</v>
      </c>
      <c r="N4416" s="5">
        <f t="shared" si="2261"/>
        <v>50767.851984469125</v>
      </c>
      <c r="O4416" s="5">
        <f>VLOOKUP(CONCATENATE($F4416," ",$G4416),AllocFactorMatrix,(O$4+1),FALSE)*$E4416</f>
        <v>37307.05002892598</v>
      </c>
      <c r="P4416" s="5">
        <f>VLOOKUP(CONCATENATE($F4416," ",$G4416),AllocFactorMatrix,(P$4+1),FALSE)*$E4416</f>
        <v>6951.3903220504271</v>
      </c>
      <c r="Q4416" s="5">
        <f>VLOOKUP(CONCATENATE($F4416," ",$G4416),AllocFactorMatrix,(Q$4+1),FALSE)*$E4416</f>
        <v>3141.2038516434545</v>
      </c>
      <c r="R4416" s="5">
        <f>VLOOKUP(CONCATENATE($F4416," ",$G4416),AllocFactorMatrix,(R$4+1),FALSE)*$E4416</f>
        <v>141.25642594254833</v>
      </c>
      <c r="S4416" s="5">
        <f t="shared" si="2263"/>
        <v>47540.900628562413</v>
      </c>
      <c r="T4416" s="5">
        <f>VLOOKUP(CONCATENATE($F4416," ",$G4416),AllocFactorMatrix,(T$4+1),FALSE)*$E4416</f>
        <v>1303.2308135039621</v>
      </c>
      <c r="U4416" s="5">
        <f>VLOOKUP(CONCATENATE($F4416," ",$G4416),AllocFactorMatrix,(U$4+1),FALSE)*$E4416</f>
        <v>21327.150216124555</v>
      </c>
      <c r="V4416" s="5">
        <f>VLOOKUP(CONCATENATE($F4416," ",$G4416),AllocFactorMatrix,(V$4+1),FALSE)*$E4416</f>
        <v>112714.58815195718</v>
      </c>
      <c r="W4416" s="5">
        <f>VLOOKUP(CONCATENATE($F4416," ",$G4416),AllocFactorMatrix,(W$4+1),FALSE)*$E4416</f>
        <v>20354.386458910903</v>
      </c>
      <c r="X4416" s="5">
        <f t="shared" si="2264"/>
        <v>155699.35564049662</v>
      </c>
      <c r="Y4416" s="5">
        <f>VLOOKUP(CONCATENATE($F4416," ",$G4416),AllocFactorMatrix,(Y$4+1),FALSE)*$E4416</f>
        <v>11456.935865036794</v>
      </c>
      <c r="Z4416" s="5">
        <f>VLOOKUP(CONCATENATE($F4416," ",$G4416),AllocFactorMatrix,(Z$4+1),FALSE)*$E4416</f>
        <v>191.89929637563125</v>
      </c>
      <c r="AA4416" s="5">
        <f t="shared" si="2262"/>
        <v>11648.835161412426</v>
      </c>
      <c r="AB4416" s="5">
        <f>VLOOKUP(CONCATENATE($F4416," ",$G4416),AllocFactorMatrix,(AB$4+1),FALSE)*$E4416</f>
        <v>148.67075412827074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2445.8239892467154</v>
      </c>
      <c r="J4417" s="5">
        <f>VLOOKUP(CONCATENATE($F4417," ",$G4417),AllocFactorMatrix,(J$4+1),FALSE)*$E4424</f>
        <v>120.90581926539355</v>
      </c>
      <c r="K4417" s="5">
        <f>VLOOKUP(CONCATENATE($F4417," ",$G4417),AllocFactorMatrix,(K$4+1),FALSE)*$E4424</f>
        <v>442.87108676169032</v>
      </c>
      <c r="L4417" s="5">
        <f>VLOOKUP(CONCATENATE($F4417," ",$G4417),AllocFactorMatrix,(L$4+1),FALSE)*$E4424</f>
        <v>13.940009442753016</v>
      </c>
      <c r="M4417" s="5">
        <f>VLOOKUP(CONCATENATE($F4417," ",$G4417),AllocFactorMatrix,(M$4+1),FALSE)*$E4424</f>
        <v>1.3072494798475658</v>
      </c>
      <c r="N4417" s="5">
        <f t="shared" si="2261"/>
        <v>458.11834568429089</v>
      </c>
      <c r="O4417" s="5">
        <f>VLOOKUP(CONCATENATE($F4417," ",$G4417),AllocFactorMatrix,(O$4+1),FALSE)*$E4424</f>
        <v>336.65091930304891</v>
      </c>
      <c r="P4417" s="5">
        <f>VLOOKUP(CONCATENATE($F4417," ",$G4417),AllocFactorMatrix,(P$4+1),FALSE)*$E4424</f>
        <v>62.727874236588747</v>
      </c>
      <c r="Q4417" s="5">
        <f>VLOOKUP(CONCATENATE($F4417," ",$G4417),AllocFactorMatrix,(Q$4+1),FALSE)*$E4424</f>
        <v>28.345558374466052</v>
      </c>
      <c r="R4417" s="5">
        <f>VLOOKUP(CONCATENATE($F4417," ",$G4417),AllocFactorMatrix,(R$4+1),FALSE)*$E4424</f>
        <v>1.2746680751801849</v>
      </c>
      <c r="S4417" s="5">
        <f t="shared" si="2263"/>
        <v>428.99901998928385</v>
      </c>
      <c r="T4417" s="5">
        <f>VLOOKUP(CONCATENATE($F4417," ",$G4417),AllocFactorMatrix,(T$4+1),FALSE)*$E4424</f>
        <v>11.760078888306559</v>
      </c>
      <c r="U4417" s="5">
        <f>VLOOKUP(CONCATENATE($F4417," ",$G4417),AllocFactorMatrix,(U$4+1),FALSE)*$E4424</f>
        <v>192.45168730322274</v>
      </c>
      <c r="V4417" s="5">
        <f>VLOOKUP(CONCATENATE($F4417," ",$G4417),AllocFactorMatrix,(V$4+1),FALSE)*$E4424</f>
        <v>1017.1125749905166</v>
      </c>
      <c r="W4417" s="5">
        <f>VLOOKUP(CONCATENATE($F4417," ",$G4417),AllocFactorMatrix,(W$4+1),FALSE)*$E4424</f>
        <v>183.67367315102493</v>
      </c>
      <c r="X4417" s="5">
        <f>SUBTOTAL(9,T4417:W4417)</f>
        <v>1404.9980143330708</v>
      </c>
      <c r="Y4417" s="5">
        <f>VLOOKUP(CONCATENATE($F4417," ",$G4417),AllocFactorMatrix,(Y$4+1),FALSE)*$E4424</f>
        <v>103.3849631201126</v>
      </c>
      <c r="Z4417" s="5">
        <f>VLOOKUP(CONCATENATE($F4417," ",$G4417),AllocFactorMatrix,(Z$4+1),FALSE)*$E4424</f>
        <v>1.7316586138109171</v>
      </c>
      <c r="AA4417" s="5">
        <f t="shared" si="2262"/>
        <v>105.11662173392352</v>
      </c>
      <c r="AB4417" s="5">
        <f>VLOOKUP(CONCATENATE($F4417," ",$G4417),AllocFactorMatrix,(AB$4+1),FALSE)*$E4424</f>
        <v>1.341573402666616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137810.68391025925</v>
      </c>
      <c r="J4424" s="5">
        <f>VLOOKUP(CONCATENATE($F4424," ",$G4424),AllocFactorMatrix,(J$4+1),FALSE)*$E4424</f>
        <v>6784.167140107159</v>
      </c>
      <c r="K4424" s="5">
        <f>VLOOKUP(CONCATENATE($F4424," ",$G4424),AllocFactorMatrix,(K$4+1),FALSE)*$E4424</f>
        <v>24820.890360191748</v>
      </c>
      <c r="L4424" s="5">
        <f>VLOOKUP(CONCATENATE($F4424," ",$G4424),AllocFactorMatrix,(L$4+1),FALSE)*$E4424</f>
        <v>778.78317441070897</v>
      </c>
      <c r="M4424" s="5">
        <f>VLOOKUP(CONCATENATE($F4424," ",$G4424),AllocFactorMatrix,(M$4+1),FALSE)*$E4424</f>
        <v>77.061122903231478</v>
      </c>
      <c r="N4424" s="5">
        <f t="shared" si="2261"/>
        <v>25676.734657505691</v>
      </c>
      <c r="O4424" s="5">
        <f>VLOOKUP(CONCATENATE($F4424," ",$G4424),AllocFactorMatrix,(O$4+1),FALSE)*$E4424</f>
        <v>18848.066146786001</v>
      </c>
      <c r="P4424" s="5">
        <f>VLOOKUP(CONCATENATE($F4424," ",$G4424),AllocFactorMatrix,(P$4+1),FALSE)*$E4424</f>
        <v>3510.5655374014532</v>
      </c>
      <c r="Q4424" s="5">
        <f>VLOOKUP(CONCATENATE($F4424," ",$G4424),AllocFactorMatrix,(Q$4+1),FALSE)*$E4424</f>
        <v>1671.587225145234</v>
      </c>
      <c r="R4424" s="5">
        <f>VLOOKUP(CONCATENATE($F4424," ",$G4424),AllocFactorMatrix,(R$4+1),FALSE)*$E4424</f>
        <v>59.236763745345726</v>
      </c>
      <c r="S4424" s="5">
        <f t="shared" si="2263"/>
        <v>24089.455673078035</v>
      </c>
      <c r="T4424" s="5">
        <f>VLOOKUP(CONCATENATE($F4424," ",$G4424),AllocFactorMatrix,(T$4+1),FALSE)*$E4424</f>
        <v>658.36549136032738</v>
      </c>
      <c r="U4424" s="5">
        <f>VLOOKUP(CONCATENATE($F4424," ",$G4424),AllocFactorMatrix,(U$4+1),FALSE)*$E4424</f>
        <v>10774.68124569835</v>
      </c>
      <c r="V4424" s="5">
        <f>VLOOKUP(CONCATENATE($F4424," ",$G4424),AllocFactorMatrix,(V$4+1),FALSE)*$E4424</f>
        <v>60023.616417719488</v>
      </c>
      <c r="W4424" s="5">
        <f>VLOOKUP(CONCATENATE($F4424," ",$G4424),AllocFactorMatrix,(W$4+1),FALSE)*$E4424</f>
        <v>8535.7389853425975</v>
      </c>
      <c r="X4424" s="5">
        <f t="shared" si="2265"/>
        <v>79992.402140120757</v>
      </c>
      <c r="Y4424" s="5">
        <f>VLOOKUP(CONCATENATE($F4424," ",$G4424),AllocFactorMatrix,(Y$4+1),FALSE)*$E4424</f>
        <v>5768.5834010609115</v>
      </c>
      <c r="Z4424" s="5">
        <f>VLOOKUP(CONCATENATE($F4424," ",$G4424),AllocFactorMatrix,(Z$4+1),FALSE)*$E4424</f>
        <v>96.544837977675684</v>
      </c>
      <c r="AA4424" s="5">
        <f t="shared" si="2262"/>
        <v>5865.1282390385868</v>
      </c>
      <c r="AB4424" s="5">
        <f>VLOOKUP(CONCATENATE($F4424," ",$G4424),AllocFactorMatrix,(AB$4+1),FALSE)*$E4424</f>
        <v>75.219527807227323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</v>
      </c>
      <c r="I4433" s="5">
        <f ca="1">VLOOKUP(CONCATENATE($F4433," ",$G4433),AllocFactorMatrix,(I$4+1),FALSE)*$E4440</f>
        <v>8640.2944235810683</v>
      </c>
      <c r="J4433" s="5">
        <f ca="1">VLOOKUP(CONCATENATE($F4433," ",$G4433),AllocFactorMatrix,(J$4+1),FALSE)*$E4440</f>
        <v>427.12062706483789</v>
      </c>
      <c r="K4433" s="5">
        <f ca="1">VLOOKUP(CONCATENATE($F4433," ",$G4433),AllocFactorMatrix,(K$4+1),FALSE)*$E4440</f>
        <v>1564.5183783199573</v>
      </c>
      <c r="L4433" s="5">
        <f ca="1">VLOOKUP(CONCATENATE($F4433," ",$G4433),AllocFactorMatrix,(L$4+1),FALSE)*$E4440</f>
        <v>49.245483886999651</v>
      </c>
      <c r="M4433" s="5">
        <f ca="1">VLOOKUP(CONCATENATE($F4433," ",$G4433),AllocFactorMatrix,(M$4+1),FALSE)*$E4440</f>
        <v>4.6180839016281405</v>
      </c>
      <c r="N4433" s="5">
        <f t="shared" ca="1" si="2261"/>
        <v>1618.381946108585</v>
      </c>
      <c r="O4433" s="5">
        <f ca="1">VLOOKUP(CONCATENATE($F4433," ",$G4433),AllocFactorMatrix,(O$4+1),FALSE)*$E4440</f>
        <v>1189.2773451958158</v>
      </c>
      <c r="P4433" s="5">
        <f ca="1">VLOOKUP(CONCATENATE($F4433," ",$G4433),AllocFactorMatrix,(P$4+1),FALSE)*$E4440</f>
        <v>221.59701775450239</v>
      </c>
      <c r="Q4433" s="5">
        <f ca="1">VLOOKUP(CONCATENATE($F4433," ",$G4433),AllocFactorMatrix,(Q$4+1),FALSE)*$E4440</f>
        <v>100.13556618668265</v>
      </c>
      <c r="R4433" s="5">
        <f ca="1">VLOOKUP(CONCATENATE($F4433," ",$G4433),AllocFactorMatrix,(R$4+1),FALSE)*$E4440</f>
        <v>4.5029844789805145</v>
      </c>
      <c r="S4433" s="5">
        <f t="shared" ca="1" si="2263"/>
        <v>1515.5129136159812</v>
      </c>
      <c r="T4433" s="5">
        <f ca="1">VLOOKUP(CONCATENATE($F4433," ",$G4433),AllocFactorMatrix,(T$4+1),FALSE)*$E4440</f>
        <v>41.544503809860593</v>
      </c>
      <c r="U4433" s="5">
        <f ca="1">VLOOKUP(CONCATENATE($F4433," ",$G4433),AllocFactorMatrix,(U$4+1),FALSE)*$E4440</f>
        <v>679.86872641924549</v>
      </c>
      <c r="V4433" s="5">
        <f ca="1">VLOOKUP(CONCATENATE($F4433," ",$G4433),AllocFactorMatrix,(V$4+1),FALSE)*$E4440</f>
        <v>3593.1253223791409</v>
      </c>
      <c r="W4433" s="5">
        <f ca="1">VLOOKUP(CONCATENATE($F4433," ",$G4433),AllocFactorMatrix,(W$4+1),FALSE)*$E4440</f>
        <v>648.85887981425344</v>
      </c>
      <c r="X4433" s="5">
        <f ca="1">SUBTOTAL(9,T4433:W4433)</f>
        <v>4963.397432422501</v>
      </c>
      <c r="Y4433" s="5">
        <f ca="1">VLOOKUP(CONCATENATE($F4433," ",$G4433),AllocFactorMatrix,(Y$4+1),FALSE)*$E4440</f>
        <v>365.22518556372557</v>
      </c>
      <c r="Z4433" s="5">
        <f ca="1">VLOOKUP(CONCATENATE($F4433," ",$G4433),AllocFactorMatrix,(Z$4+1),FALSE)*$E4440</f>
        <v>6.1173822524591053</v>
      </c>
      <c r="AA4433" s="5">
        <f t="shared" ca="1" si="2262"/>
        <v>371.34256781618467</v>
      </c>
      <c r="AB4433" s="5">
        <f ca="1">VLOOKUP(CONCATENATE($F4433," ",$G4433),AllocFactorMatrix,(AB$4+1),FALSE)*$E4440</f>
        <v>4.7393390697157693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64.090854163161964</v>
      </c>
      <c r="I4434" s="5">
        <f ca="1">VLOOKUP(CONCATENATE($F4434," ",$G4434),AllocFactorMatrix,(I$4+1),FALSE)*$E4440</f>
        <v>31.570064604627387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5.7164656500463185</v>
      </c>
      <c r="L4434" s="5">
        <f ca="1">VLOOKUP(CONCATENATE($F4434," ",$G4434),AllocFactorMatrix,(L$4+1),FALSE)*$E4440</f>
        <v>0.17993404293674059</v>
      </c>
      <c r="M4434" s="5">
        <f ca="1">VLOOKUP(CONCATENATE($F4434," ",$G4434),AllocFactorMatrix,(M$4+1),FALSE)*$E4440</f>
        <v>1.6873638787827848E-2</v>
      </c>
      <c r="N4434" s="5">
        <f t="shared" ca="1" si="2261"/>
        <v>5.9132733317708865</v>
      </c>
      <c r="O4434" s="5">
        <f ca="1">VLOOKUP(CONCATENATE($F4434," ",$G4434),AllocFactorMatrix,(O$4+1),FALSE)*$E4440</f>
        <v>4.3454031517933478</v>
      </c>
      <c r="P4434" s="5">
        <f ca="1">VLOOKUP(CONCATENATE($F4434," ",$G4434),AllocFactorMatrix,(P$4+1),FALSE)*$E4440</f>
        <v>0.80967520592925613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5.5374085935573696</v>
      </c>
      <c r="T4434" s="5">
        <f ca="1">VLOOKUP(CONCATENATE($F4434," ",$G4434),AllocFactorMatrix,(T$4+1),FALSE)*$E4440</f>
        <v>0.15179606214169908</v>
      </c>
      <c r="U4434" s="5">
        <f ca="1">VLOOKUP(CONCATENATE($F4434," ",$G4434),AllocFactorMatrix,(U$4+1),FALSE)*$E4440</f>
        <v>2.4841166936560866</v>
      </c>
      <c r="V4434" s="5">
        <f ca="1">VLOOKUP(CONCATENATE($F4434," ",$G4434),AllocFactorMatrix,(V$4+1),FALSE)*$E4440</f>
        <v>13.128626525786562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18.135351634820349</v>
      </c>
      <c r="Y4434" s="5">
        <f ca="1">VLOOKUP(CONCATENATE($F4434," ",$G4434),AllocFactorMatrix,(Y$4+1),FALSE)*$E4440</f>
        <v>1.3344664126277577</v>
      </c>
      <c r="Z4434" s="5">
        <f ca="1">VLOOKUP(CONCATENATE($F4434," ",$G4434),AllocFactorMatrix,(Z$4+1),FALSE)*$E4440</f>
        <v>2.2351802317552471E-2</v>
      </c>
      <c r="AA4434" s="5">
        <f t="shared" ca="1" si="2262"/>
        <v>1.3568182149453101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14.097329517650488</v>
      </c>
      <c r="I4435" s="5">
        <f ca="1">VLOOKUP(CONCATENATE($F4435," ",$G4435),AllocFactorMatrix,(I$4+1),FALSE)*$E4440</f>
        <v>6.8635306248320012</v>
      </c>
      <c r="J4435" s="5">
        <f ca="1">VLOOKUP(CONCATENATE($F4435," ",$G4435),AllocFactorMatrix,(J$4+1),FALSE)*$E4440</f>
        <v>0.3312429665184255</v>
      </c>
      <c r="K4435" s="5">
        <f ca="1">VLOOKUP(CONCATENATE($F4435," ",$G4435),AllocFactorMatrix,(K$4+1),FALSE)*$E4440</f>
        <v>1.2050457159422483</v>
      </c>
      <c r="L4435" s="5">
        <f ca="1">VLOOKUP(CONCATENATE($F4435," ",$G4435),AllocFactorMatrix,(L$4+1),FALSE)*$E4440</f>
        <v>3.7222728364440745E-2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1.2469043382657417</v>
      </c>
      <c r="O4435" s="5">
        <f ca="1">VLOOKUP(CONCATENATE($F4435," ",$G4435),AllocFactorMatrix,(O$4+1),FALSE)*$E4440</f>
        <v>0.91043087303604475</v>
      </c>
      <c r="P4435" s="5">
        <f ca="1">VLOOKUP(CONCATENATE($F4435," ",$G4435),AllocFactorMatrix,(P$4+1),FALSE)*$E4440</f>
        <v>0.16924803741098415</v>
      </c>
      <c r="Q4435" s="5">
        <f ca="1">VLOOKUP(CONCATENATE($F4435," ",$G4435),AllocFactorMatrix,(Q$4+1),FALSE)*$E4440</f>
        <v>0.10070459891518797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3.1790682828330308E-2</v>
      </c>
      <c r="U4435" s="5">
        <f ca="1">VLOOKUP(CONCATENATE($F4435," ",$G4435),AllocFactorMatrix,(U$4+1),FALSE)*$E4440</f>
        <v>0.52043162862038528</v>
      </c>
      <c r="V4435" s="5">
        <f ca="1">VLOOKUP(CONCATENATE($F4435," ",$G4435),AllocFactorMatrix,(V$4+1),FALSE)*$E4440</f>
        <v>3.6256822352722526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0.27401301938775791</v>
      </c>
      <c r="Z4435" s="5">
        <f ca="1">VLOOKUP(CONCATENATE($F4435," ",$G4435),AllocFactorMatrix,(Z$4+1),FALSE)*$E4440</f>
        <v>4.5678044775917682E-3</v>
      </c>
      <c r="AA4435" s="5">
        <f t="shared" ca="1" si="2262"/>
        <v>0.27858082386534966</v>
      </c>
      <c r="AB4435" s="5">
        <f ca="1">VLOOKUP(CONCATENATE($F4435," ",$G4435),AllocFactorMatrix,(AB$4+1),FALSE)*$E4440</f>
        <v>3.6590706683514722E-3</v>
      </c>
      <c r="AC4435" s="5">
        <f ca="1">VLOOKUP(CONCATENATE($F4435," ",$G4435),AllocFactorMatrix,(AC$4+1),FALSE)*$E4440</f>
        <v>1.2441622503654597E-2</v>
      </c>
      <c r="AD4435" s="5">
        <f ca="1">VLOOKUP(CONCATENATE($F4435," ",$G4435),AllocFactorMatrix,(AD$4+1),FALSE)*$E4440</f>
        <v>2.6820149137782379E-3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9032.1375695956049</v>
      </c>
      <c r="I4436" s="5">
        <f ca="1">VLOOKUP(CONCATENATE($F4436," ",$G4436),AllocFactorMatrix,(I$4+1),FALSE)*$E4440</f>
        <v>6036.5627631913776</v>
      </c>
      <c r="J4436" s="5">
        <f ca="1">VLOOKUP(CONCATENATE($F4436," ",$G4436),AllocFactorMatrix,(J$4+1),FALSE)*$E4440</f>
        <v>284.54780998676625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31.931582599572639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774.72733152321518</v>
      </c>
      <c r="P4436" s="5">
        <f ca="1">VLOOKUP(CONCATENATE($F4436," ",$G4436),AllocFactorMatrix,(P$4+1),FALSE)*$E4440</f>
        <v>144.29301763071334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919.02034915392846</v>
      </c>
      <c r="T4436" s="5">
        <f ca="1">VLOOKUP(CONCATENATE($F4436," ",$G4436),AllocFactorMatrix,(T$4+1),FALSE)*$E4440</f>
        <v>27.618551940640351</v>
      </c>
      <c r="U4436" s="5">
        <f ca="1">VLOOKUP(CONCATENATE($F4436," ",$G4436),AllocFactorMatrix,(U$4+1),FALSE)*$E4440</f>
        <v>445.42474626993118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473.04329821057155</v>
      </c>
      <c r="Y4436" s="5">
        <f ca="1">VLOOKUP(CONCATENATE($F4436," ",$G4436),AllocFactorMatrix,(Y$4+1),FALSE)*$E4440</f>
        <v>233.61589352525263</v>
      </c>
      <c r="Z4436" s="5">
        <f ca="1">VLOOKUP(CONCATENATE($F4436," ",$G4436),AllocFactorMatrix,(Z$4+1),FALSE)*$E4440</f>
        <v>3.8976275963858282</v>
      </c>
      <c r="AA4436" s="5">
        <f t="shared" ca="1" si="2262"/>
        <v>237.51352112163846</v>
      </c>
      <c r="AB4436" s="5">
        <f ca="1">VLOOKUP(CONCATENATE($F4436," ",$G4436),AllocFactorMatrix,(AB$4+1),FALSE)*$E4440</f>
        <v>3.1577314310209257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3727.6742666699224</v>
      </c>
      <c r="I4437" s="5">
        <f ca="1">VLOOKUP(CONCATENATE($F4437," ",$G4437),AllocFactorMatrix,(I$4+1),FALSE)*$E4440</f>
        <v>2787.1874602952216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405.45389512528436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405.45389512528436</v>
      </c>
      <c r="O4437" s="5">
        <f ca="1">VLOOKUP(CONCATENATE($F4437," ",$G4437),AllocFactorMatrix,(O$4+1),FALSE)*$E4440</f>
        <v>258.35680009690407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258.35680009690407</v>
      </c>
      <c r="T4437" s="5">
        <f ca="1">VLOOKUP(CONCATENATE($F4437," ",$G4437),AllocFactorMatrix,(T$4+1),FALSE)*$E4440</f>
        <v>6.9854258765675166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6.9854258765675166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0.98886246528541943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1732.6833456776792</v>
      </c>
      <c r="J4438" s="5">
        <f ca="1">VLOOKUP(CONCATENATE($F4438," ",$G4438),AllocFactorMatrix,(J$4+1),FALSE)*$E4440</f>
        <v>112.28907704402587</v>
      </c>
      <c r="K4438" s="5">
        <f ca="1">VLOOKUP(CONCATENATE($F4438," ",$G4438),AllocFactorMatrix,(K$4+1),FALSE)*$E4440</f>
        <v>376.74202603760426</v>
      </c>
      <c r="L4438" s="5">
        <f ca="1">VLOOKUP(CONCATENATE($F4438," ",$G4438),AllocFactorMatrix,(L$4+1),FALSE)*$E4440</f>
        <v>11.973716879808849</v>
      </c>
      <c r="M4438" s="5">
        <f ca="1">VLOOKUP(CONCATENATE($F4438," ",$G4438),AllocFactorMatrix,(M$4+1),FALSE)*$E4440</f>
        <v>1.1038367210539557</v>
      </c>
      <c r="N4438" s="5">
        <f t="shared" ca="1" si="2261"/>
        <v>389.81957963846708</v>
      </c>
      <c r="O4438" s="5">
        <f ca="1">VLOOKUP(CONCATENATE($F4438," ",$G4438),AllocFactorMatrix,(O$4+1),FALSE)*$E4440</f>
        <v>343.48096191748044</v>
      </c>
      <c r="P4438" s="5">
        <f ca="1">VLOOKUP(CONCATENATE($F4438," ",$G4438),AllocFactorMatrix,(P$4+1),FALSE)*$E4440</f>
        <v>63.674761193615723</v>
      </c>
      <c r="Q4438" s="5">
        <f ca="1">VLOOKUP(CONCATENATE($F4438," ",$G4438),AllocFactorMatrix,(Q$4+1),FALSE)*$E4440</f>
        <v>28.932181671847456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437.42845248668851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231.11977522353061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248.95545526785656</v>
      </c>
      <c r="X4438" s="5">
        <f t="shared" ca="1" si="2267"/>
        <v>1805.4401995205335</v>
      </c>
      <c r="Y4438" s="5">
        <f ca="1">VLOOKUP(CONCATENATE($F4438," ",$G4438),AllocFactorMatrix,(Y$4+1),FALSE)*$E4440</f>
        <v>93.059346291373302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94.574204098023145</v>
      </c>
      <c r="AB4438" s="5">
        <f ca="1">VLOOKUP(CONCATENATE($F4438," ",$G4438),AllocFactorMatrix,(AB$4+1),FALSE)*$E4440</f>
        <v>1.6897020275722419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7.2304816113556214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3480.5181445725148</v>
      </c>
      <c r="I4439" s="5">
        <f ca="1">VLOOKUP(CONCATENATE($F4439," ",$G4439),AllocFactorMatrix,(I$4+1),FALSE)*$E4440</f>
        <v>2486.833668118627</v>
      </c>
      <c r="J4439" s="5">
        <f ca="1">VLOOKUP(CONCATENATE($F4439," ",$G4439),AllocFactorMatrix,(J$4+1),FALSE)*$E4440</f>
        <v>425.57912747665858</v>
      </c>
      <c r="K4439" s="5">
        <f ca="1">VLOOKUP(CONCATENATE($F4439," ",$G4439),AllocFactorMatrix,(K$4+1),FALSE)*$E4440</f>
        <v>122.54385142451046</v>
      </c>
      <c r="L4439" s="5">
        <f ca="1">VLOOKUP(CONCATENATE($F4439," ",$G4439),AllocFactorMatrix,(L$4+1),FALSE)*$E4440</f>
        <v>20.484787685847184</v>
      </c>
      <c r="M4439" s="5">
        <f ca="1">VLOOKUP(CONCATENATE($F4439," ",$G4439),AllocFactorMatrix,(M$4+1),FALSE)*$E4440</f>
        <v>3.2364982199783445</v>
      </c>
      <c r="N4439" s="5">
        <f t="shared" ca="1" si="2261"/>
        <v>146.26513733033602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5.8728711065193702</v>
      </c>
      <c r="Q4439" s="5">
        <f ca="1">VLOOKUP(CONCATENATE($F4439," ",$G4439),AllocFactorMatrix,(Q$4+1),FALSE)*$E4440</f>
        <v>11.232969496464621</v>
      </c>
      <c r="R4439" s="5">
        <f ca="1">VLOOKUP(CONCATENATE($F4439," ",$G4439),AllocFactorMatrix,(R$4+1),FALSE)*$E4440</f>
        <v>1.9605426168610478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3.496302015292323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2.9419092183345139</v>
      </c>
      <c r="X4439" s="5">
        <f t="shared" ca="1" si="2267"/>
        <v>23.125195291140678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9.9155581423337011E-2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0.17834229791582251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75.770901022247884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38477.000000000007</v>
      </c>
      <c r="I4440" s="5">
        <f ca="1">VLOOKUP(CONCATENATE($F4440," ",$G4440),AllocFactorMatrix,(I$4+1),FALSE)*$E4440</f>
        <v>21721.995256093429</v>
      </c>
      <c r="J4440" s="5">
        <f ca="1">VLOOKUP(CONCATENATE($F4440," ",$G4440),AllocFactorMatrix,(J$4+1),FALSE)*$E4440</f>
        <v>1385.7997014027176</v>
      </c>
      <c r="K4440" s="5">
        <f ca="1">VLOOKUP(CONCATENATE($F4440," ",$G4440),AllocFactorMatrix,(K$4+1),FALSE)*$E4440</f>
        <v>3509.390223990868</v>
      </c>
      <c r="L4440" s="5">
        <f ca="1">VLOOKUP(CONCATENATE($F4440," ",$G4440),AllocFactorMatrix,(L$4+1),FALSE)*$E4440</f>
        <v>113.85272782352952</v>
      </c>
      <c r="M4440" s="5">
        <f ca="1">VLOOKUP(CONCATENATE($F4440," ",$G4440),AllocFactorMatrix,(M$4+1),FALSE)*$E4440</f>
        <v>8.9799283754073205</v>
      </c>
      <c r="N4440" s="5">
        <f t="shared" ca="1" si="2261"/>
        <v>3632.222880189805</v>
      </c>
      <c r="O4440" s="5">
        <f ca="1">VLOOKUP(CONCATENATE($F4440," ",$G4440),AllocFactorMatrix,(O$4+1),FALSE)*$E4440</f>
        <v>2593.9652417907364</v>
      </c>
      <c r="P4440" s="5">
        <f ca="1">VLOOKUP(CONCATENATE($F4440," ",$G4440),AllocFactorMatrix,(P$4+1),FALSE)*$E4440</f>
        <v>436.41659092869099</v>
      </c>
      <c r="Q4440" s="5">
        <f ca="1">VLOOKUP(CONCATENATE($F4440," ",$G4440),AllocFactorMatrix,(Q$4+1),FALSE)*$E4440</f>
        <v>140.76729910331662</v>
      </c>
      <c r="R4440" s="5">
        <f ca="1">VLOOKUP(CONCATENATE($F4440," ",$G4440),AllocFactorMatrix,(R$4+1),FALSE)*$E4440</f>
        <v>7.8205278860145189</v>
      </c>
      <c r="S4440" s="5">
        <f t="shared" ca="1" si="2263"/>
        <v>3178.9696597087586</v>
      </c>
      <c r="T4440" s="5">
        <f ca="1">VLOOKUP(CONCATENATE($F4440," ",$G4440),AllocFactorMatrix,(T$4+1),FALSE)*$E4440</f>
        <v>89.653943824426435</v>
      </c>
      <c r="U4440" s="5">
        <f ca="1">VLOOKUP(CONCATENATE($F4440," ",$G4440),AllocFactorMatrix,(U$4+1),FALSE)*$E4440</f>
        <v>1362.9140982502761</v>
      </c>
      <c r="V4440" s="5">
        <f ca="1">VLOOKUP(CONCATENATE($F4440," ",$G4440),AllocFactorMatrix,(V$4+1),FALSE)*$E4440</f>
        <v>4938.609708774472</v>
      </c>
      <c r="W4440" s="5">
        <f ca="1">VLOOKUP(CONCATENATE($F4440," ",$G4440),AllocFactorMatrix,(W$4+1),FALSE)*$E4440</f>
        <v>903.1270566536806</v>
      </c>
      <c r="X4440" s="5">
        <f t="shared" ca="1" si="2267"/>
        <v>7294.3048075028546</v>
      </c>
      <c r="Y4440" s="5">
        <f ca="1">VLOOKUP(CONCATENATE($F4440," ",$G4440),AllocFactorMatrix,(Y$4+1),FALSE)*$E4440</f>
        <v>795.06102058647912</v>
      </c>
      <c r="Z4440" s="5">
        <f ca="1">VLOOKUP(CONCATENATE($F4440," ",$G4440),AllocFactorMatrix,(Z$4+1),FALSE)*$E4440</f>
        <v>11.655942843713254</v>
      </c>
      <c r="AA4440" s="5">
        <f t="shared" ca="1" si="2262"/>
        <v>806.71696343019232</v>
      </c>
      <c r="AB4440" s="5">
        <f ca="1">VLOOKUP(CONCATENATE($F4440," ",$G4440),AllocFactorMatrix,(AB$4+1),FALSE)*$E4440</f>
        <v>10.774953045300556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90.797631113439465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572752.09263333399</v>
      </c>
      <c r="I4441" s="4">
        <f t="shared" ca="1" si="2268"/>
        <v>282127.93857977528</v>
      </c>
      <c r="J4441" s="4">
        <f t="shared" ca="1" si="2268"/>
        <v>13946.592110313759</v>
      </c>
      <c r="K4441" s="4">
        <f t="shared" ca="1" si="2268"/>
        <v>51085.567609933554</v>
      </c>
      <c r="L4441" s="4">
        <f t="shared" ca="1" si="2268"/>
        <v>1607.9922942769838</v>
      </c>
      <c r="M4441" s="4">
        <f t="shared" ca="1" si="2268"/>
        <v>150.79237205146021</v>
      </c>
      <c r="N4441" s="4">
        <f t="shared" ca="1" si="2268"/>
        <v>52844.352276262005</v>
      </c>
      <c r="O4441" s="4">
        <f t="shared" ca="1" si="2268"/>
        <v>38832.978293424843</v>
      </c>
      <c r="P4441" s="4">
        <f t="shared" ca="1" si="2268"/>
        <v>7235.7152140415183</v>
      </c>
      <c r="Q4441" s="4">
        <f t="shared" ca="1" si="2268"/>
        <v>3269.6849762046036</v>
      </c>
      <c r="R4441" s="4">
        <f t="shared" ref="R4441" ca="1" si="2269">+R4409+R4417+R4425+R4433</f>
        <v>147.03407849670904</v>
      </c>
      <c r="S4441" s="4">
        <f t="shared" ca="1" si="2268"/>
        <v>49485.412562167679</v>
      </c>
      <c r="T4441" s="4">
        <f t="shared" ca="1" si="2268"/>
        <v>1356.535396202129</v>
      </c>
      <c r="U4441" s="4">
        <f t="shared" ca="1" si="2268"/>
        <v>22199.470629847023</v>
      </c>
      <c r="V4441" s="4">
        <f t="shared" ca="1" si="2268"/>
        <v>117324.82604932685</v>
      </c>
      <c r="W4441" s="4">
        <f t="shared" ca="1" si="2268"/>
        <v>21186.91901187618</v>
      </c>
      <c r="X4441" s="4">
        <f t="shared" ca="1" si="2268"/>
        <v>162067.7510872522</v>
      </c>
      <c r="Y4441" s="4">
        <f t="shared" ca="1" si="2268"/>
        <v>11925.546013720632</v>
      </c>
      <c r="Z4441" s="4">
        <f t="shared" ca="1" si="2268"/>
        <v>199.74833724190125</v>
      </c>
      <c r="AA4441" s="4">
        <f t="shared" ca="1" si="2268"/>
        <v>12125.294350962533</v>
      </c>
      <c r="AB4441" s="4">
        <f t="shared" ca="1" si="2268"/>
        <v>154.75166660065315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1732.6833456776792</v>
      </c>
      <c r="J4446" s="4">
        <f t="shared" ca="1" si="2278"/>
        <v>112.28907704402587</v>
      </c>
      <c r="K4446" s="4">
        <f t="shared" ca="1" si="2278"/>
        <v>376.74202603760426</v>
      </c>
      <c r="L4446" s="4">
        <f t="shared" ca="1" si="2278"/>
        <v>11.973716879808849</v>
      </c>
      <c r="M4446" s="4">
        <f t="shared" ca="1" si="2278"/>
        <v>1.1038367210539557</v>
      </c>
      <c r="N4446" s="4">
        <f t="shared" ca="1" si="2278"/>
        <v>389.81957963846708</v>
      </c>
      <c r="O4446" s="4">
        <f t="shared" ca="1" si="2278"/>
        <v>343.48096191748044</v>
      </c>
      <c r="P4446" s="4">
        <f t="shared" ca="1" si="2278"/>
        <v>63.674761193615723</v>
      </c>
      <c r="Q4446" s="4">
        <f t="shared" ca="1" si="2278"/>
        <v>28.932181671847456</v>
      </c>
      <c r="R4446" s="4">
        <f t="shared" ref="R4446" ca="1" si="2279">+R4414+R4422+R4430+R4438</f>
        <v>1.3405477037448976</v>
      </c>
      <c r="S4446" s="4">
        <f t="shared" ca="1" si="2278"/>
        <v>437.42845248668851</v>
      </c>
      <c r="T4446" s="4">
        <f t="shared" ca="1" si="2278"/>
        <v>13.162841355798049</v>
      </c>
      <c r="U4446" s="4">
        <f t="shared" ca="1" si="2278"/>
        <v>231.11977522353061</v>
      </c>
      <c r="V4446" s="4">
        <f t="shared" ca="1" si="2278"/>
        <v>1312.2021276733483</v>
      </c>
      <c r="W4446" s="4">
        <f t="shared" ca="1" si="2278"/>
        <v>248.95545526785656</v>
      </c>
      <c r="X4446" s="4">
        <f t="shared" ca="1" si="2278"/>
        <v>1805.4401995205335</v>
      </c>
      <c r="Y4446" s="4">
        <f t="shared" ca="1" si="2278"/>
        <v>93.059346291373302</v>
      </c>
      <c r="Z4446" s="4">
        <f t="shared" ca="1" si="2278"/>
        <v>1.5148578066498384</v>
      </c>
      <c r="AA4446" s="4">
        <f t="shared" ca="1" si="2278"/>
        <v>94.574204098023145</v>
      </c>
      <c r="AB4446" s="4">
        <f t="shared" ca="1" si="2278"/>
        <v>1.6897020275722419</v>
      </c>
      <c r="AC4446" s="4">
        <f t="shared" ca="1" si="2278"/>
        <v>36.537543697932612</v>
      </c>
      <c r="AD4446" s="4">
        <f t="shared" ca="1" si="2278"/>
        <v>7.2304816113556214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51819.803092246169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325.73454657322253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1218950.9999999998</v>
      </c>
      <c r="I4448" s="4">
        <f t="shared" ca="1" si="2282"/>
        <v>662273.81399838789</v>
      </c>
      <c r="J4448" s="4">
        <f t="shared" ca="1" si="2282"/>
        <v>37458.45111015367</v>
      </c>
      <c r="K4448" s="4">
        <f t="shared" ca="1" si="2282"/>
        <v>113004.13758621551</v>
      </c>
      <c r="L4448" s="4">
        <f t="shared" ca="1" si="2282"/>
        <v>3695.5081214709626</v>
      </c>
      <c r="M4448" s="4">
        <f t="shared" ca="1" si="2282"/>
        <v>321.17452246707063</v>
      </c>
      <c r="N4448" s="4">
        <f t="shared" ca="1" si="2282"/>
        <v>117020.82023015356</v>
      </c>
      <c r="O4448" s="4">
        <f t="shared" ca="1" si="2282"/>
        <v>83404.788945267486</v>
      </c>
      <c r="P4448" s="4">
        <f t="shared" ca="1" si="2282"/>
        <v>14216.442434655686</v>
      </c>
      <c r="Q4448" s="4">
        <f t="shared" ca="1" si="2282"/>
        <v>5268.0599529687634</v>
      </c>
      <c r="R4448" s="4">
        <f t="shared" ref="R4448" ca="1" si="2283">+R4416+R4424+R4432+R4440</f>
        <v>263.58855565032553</v>
      </c>
      <c r="S4448" s="4">
        <f t="shared" ca="1" si="2282"/>
        <v>103152.87988854226</v>
      </c>
      <c r="T4448" s="4">
        <f t="shared" ca="1" si="2282"/>
        <v>2854.8527019489793</v>
      </c>
      <c r="U4448" s="4">
        <f t="shared" ca="1" si="2282"/>
        <v>43347.629586565447</v>
      </c>
      <c r="V4448" s="4">
        <f t="shared" ca="1" si="2282"/>
        <v>178139.31627782324</v>
      </c>
      <c r="W4448" s="4">
        <f t="shared" ca="1" si="2282"/>
        <v>29876.164927946604</v>
      </c>
      <c r="X4448" s="4">
        <f t="shared" ca="1" si="2282"/>
        <v>254217.96349428428</v>
      </c>
      <c r="Y4448" s="4">
        <f t="shared" ca="1" si="2282"/>
        <v>25923.31077742251</v>
      </c>
      <c r="Z4448" s="4">
        <f t="shared" ca="1" si="2282"/>
        <v>388.27545189368527</v>
      </c>
      <c r="AA4448" s="4">
        <f t="shared" ca="1" si="2282"/>
        <v>26311.586229316195</v>
      </c>
      <c r="AB4448" s="4">
        <f t="shared" ca="1" si="2282"/>
        <v>333.89065303705297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212702.26110919408</v>
      </c>
      <c r="J4450" s="5">
        <f>VLOOKUP(CONCATENATE($F4450," ",$G4450),AllocFactorMatrix,(J$4+1),FALSE)*$E4457</f>
        <v>10514.632799447387</v>
      </c>
      <c r="K4450" s="5">
        <f>VLOOKUP(CONCATENATE($F4450," ",$G4450),AllocFactorMatrix,(K$4+1),FALSE)*$E4457</f>
        <v>38514.497342513176</v>
      </c>
      <c r="L4450" s="5">
        <f>VLOOKUP(CONCATENATE($F4450," ",$G4450),AllocFactorMatrix,(L$4+1),FALSE)*$E4457</f>
        <v>1212.2996345580411</v>
      </c>
      <c r="M4450" s="5">
        <f>VLOOKUP(CONCATENATE($F4450," ",$G4450),AllocFactorMatrix,(M$4+1),FALSE)*$E4457</f>
        <v>113.68558057320907</v>
      </c>
      <c r="N4450" s="5">
        <f t="shared" ref="N4450:N4457" si="2285">SUBTOTAL(9,K4450:M4450)</f>
        <v>39840.482557644427</v>
      </c>
      <c r="O4450" s="5">
        <f>VLOOKUP(CONCATENATE($F4450," ",$G4450),AllocFactorMatrix,(O$4+1),FALSE)*$E4457</f>
        <v>29277.009324902912</v>
      </c>
      <c r="P4450" s="5">
        <f>VLOOKUP(CONCATENATE($F4450," ",$G4450),AllocFactorMatrix,(P$4+1),FALSE)*$E4457</f>
        <v>5455.1597921013417</v>
      </c>
      <c r="Q4450" s="5">
        <f>VLOOKUP(CONCATENATE($F4450," ",$G4450),AllocFactorMatrix,(Q$4+1),FALSE)*$E4457</f>
        <v>2465.0851349726486</v>
      </c>
      <c r="R4450" s="5">
        <f>VLOOKUP(CONCATENATE($F4450," ",$G4450),AllocFactorMatrix,(R$4+1),FALSE)*$E4457</f>
        <v>110.85212302543189</v>
      </c>
      <c r="S4450" s="5">
        <f>SUBTOTAL(9,O4450:R4450)</f>
        <v>37308.106375002339</v>
      </c>
      <c r="T4450" s="5">
        <f>VLOOKUP(CONCATENATE($F4450," ",$G4450),AllocFactorMatrix,(T$4+1),FALSE)*$E4457</f>
        <v>1022.7209240578684</v>
      </c>
      <c r="U4450" s="5">
        <f>VLOOKUP(CONCATENATE($F4450," ",$G4450),AllocFactorMatrix,(U$4+1),FALSE)*$E4457</f>
        <v>16736.653669131159</v>
      </c>
      <c r="V4450" s="5">
        <f>VLOOKUP(CONCATENATE($F4450," ",$G4450),AllocFactorMatrix,(V$4+1),FALSE)*$E4457</f>
        <v>88453.684915286314</v>
      </c>
      <c r="W4450" s="5">
        <f>VLOOKUP(CONCATENATE($F4450," ",$G4450),AllocFactorMatrix,(W$4+1),FALSE)*$E4457</f>
        <v>15973.269440981521</v>
      </c>
      <c r="X4450" s="5">
        <f>SUBTOTAL(9,T4450:W4450)</f>
        <v>122186.32894945686</v>
      </c>
      <c r="Y4450" s="5">
        <f>VLOOKUP(CONCATENATE($F4450," ",$G4450),AllocFactorMatrix,(Y$4+1),FALSE)*$E4457</f>
        <v>8990.9231069040725</v>
      </c>
      <c r="Z4450" s="5">
        <f>VLOOKUP(CONCATENATE($F4450," ",$G4450),AllocFactorMatrix,(Z$4+1),FALSE)*$E4457</f>
        <v>150.59452529952299</v>
      </c>
      <c r="AA4450" s="5">
        <f t="shared" ref="AA4450:AA4457" si="2286">SUBTOTAL(9,Y4450:Z4450)</f>
        <v>9141.517632203595</v>
      </c>
      <c r="AB4450" s="5">
        <f>VLOOKUP(CONCATENATE($F4450," ",$G4450),AllocFactorMatrix,(AB$4+1),FALSE)*$E4457</f>
        <v>116.67057705122544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7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212702.26110919408</v>
      </c>
      <c r="J4457" s="5">
        <f>VLOOKUP(CONCATENATE($F4457," ",$G4457),AllocFactorMatrix,(J$4+1),FALSE)*$E4457</f>
        <v>10514.632799447387</v>
      </c>
      <c r="K4457" s="5">
        <f>VLOOKUP(CONCATENATE($F4457," ",$G4457),AllocFactorMatrix,(K$4+1),FALSE)*$E4457</f>
        <v>38514.497342513176</v>
      </c>
      <c r="L4457" s="5">
        <f>VLOOKUP(CONCATENATE($F4457," ",$G4457),AllocFactorMatrix,(L$4+1),FALSE)*$E4457</f>
        <v>1212.2996345580411</v>
      </c>
      <c r="M4457" s="5">
        <f>VLOOKUP(CONCATENATE($F4457," ",$G4457),AllocFactorMatrix,(M$4+1),FALSE)*$E4457</f>
        <v>113.68558057320907</v>
      </c>
      <c r="N4457" s="5">
        <f t="shared" si="2285"/>
        <v>39840.482557644427</v>
      </c>
      <c r="O4457" s="5">
        <f>VLOOKUP(CONCATENATE($F4457," ",$G4457),AllocFactorMatrix,(O$4+1),FALSE)*$E4457</f>
        <v>29277.009324902912</v>
      </c>
      <c r="P4457" s="5">
        <f>VLOOKUP(CONCATENATE($F4457," ",$G4457),AllocFactorMatrix,(P$4+1),FALSE)*$E4457</f>
        <v>5455.1597921013417</v>
      </c>
      <c r="Q4457" s="5">
        <f>VLOOKUP(CONCATENATE($F4457," ",$G4457),AllocFactorMatrix,(Q$4+1),FALSE)*$E4457</f>
        <v>2465.0851349726486</v>
      </c>
      <c r="R4457" s="5">
        <f>VLOOKUP(CONCATENATE($F4457," ",$G4457),AllocFactorMatrix,(R$4+1),FALSE)*$E4457</f>
        <v>110.85212302543189</v>
      </c>
      <c r="S4457" s="5">
        <f t="shared" si="2287"/>
        <v>37308.106375002339</v>
      </c>
      <c r="T4457" s="5">
        <f>VLOOKUP(CONCATENATE($F4457," ",$G4457),AllocFactorMatrix,(T$4+1),FALSE)*$E4457</f>
        <v>1022.7209240578684</v>
      </c>
      <c r="U4457" s="5">
        <f>VLOOKUP(CONCATENATE($F4457," ",$G4457),AllocFactorMatrix,(U$4+1),FALSE)*$E4457</f>
        <v>16736.653669131159</v>
      </c>
      <c r="V4457" s="5">
        <f>VLOOKUP(CONCATENATE($F4457," ",$G4457),AllocFactorMatrix,(V$4+1),FALSE)*$E4457</f>
        <v>88453.684915286314</v>
      </c>
      <c r="W4457" s="5">
        <f>VLOOKUP(CONCATENATE($F4457," ",$G4457),AllocFactorMatrix,(W$4+1),FALSE)*$E4457</f>
        <v>15973.269440981521</v>
      </c>
      <c r="X4457" s="5">
        <f t="shared" si="2288"/>
        <v>122186.32894945686</v>
      </c>
      <c r="Y4457" s="5">
        <f>VLOOKUP(CONCATENATE($F4457," ",$G4457),AllocFactorMatrix,(Y$4+1),FALSE)*$E4457</f>
        <v>8990.9231069040725</v>
      </c>
      <c r="Z4457" s="5">
        <f>VLOOKUP(CONCATENATE($F4457," ",$G4457),AllocFactorMatrix,(Z$4+1),FALSE)*$E4457</f>
        <v>150.59452529952299</v>
      </c>
      <c r="AA4457" s="5">
        <f t="shared" si="2286"/>
        <v>9141.517632203595</v>
      </c>
      <c r="AB4457" s="5">
        <f>VLOOKUP(CONCATENATE($F4457," ",$G4457),AllocFactorMatrix,(AB$4+1),FALSE)*$E4457</f>
        <v>116.67057705122544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212702.26110919408</v>
      </c>
      <c r="J4458" s="11">
        <f t="shared" si="2289"/>
        <v>10514.632799447387</v>
      </c>
      <c r="K4458" s="11">
        <f t="shared" si="2289"/>
        <v>38514.497342513176</v>
      </c>
      <c r="L4458" s="11">
        <f t="shared" si="2289"/>
        <v>1212.2996345580411</v>
      </c>
      <c r="M4458" s="11">
        <f t="shared" si="2289"/>
        <v>113.68558057320907</v>
      </c>
      <c r="N4458" s="11">
        <f t="shared" si="2289"/>
        <v>39840.482557644427</v>
      </c>
      <c r="O4458" s="11">
        <f t="shared" si="2289"/>
        <v>29277.009324902912</v>
      </c>
      <c r="P4458" s="11">
        <f t="shared" si="2289"/>
        <v>5455.1597921013417</v>
      </c>
      <c r="Q4458" s="11">
        <f t="shared" si="2289"/>
        <v>2465.0851349726486</v>
      </c>
      <c r="R4458" s="11">
        <f t="shared" si="2289"/>
        <v>110.85212302543189</v>
      </c>
      <c r="S4458" s="11">
        <f t="shared" si="2289"/>
        <v>37308.106375002339</v>
      </c>
      <c r="T4458" s="11">
        <f t="shared" si="2289"/>
        <v>1022.7209240578684</v>
      </c>
      <c r="U4458" s="11">
        <f t="shared" si="2289"/>
        <v>16736.653669131159</v>
      </c>
      <c r="V4458" s="11">
        <f t="shared" si="2289"/>
        <v>88453.684915286314</v>
      </c>
      <c r="W4458" s="11">
        <f t="shared" si="2289"/>
        <v>15973.269440981521</v>
      </c>
      <c r="X4458" s="11">
        <f t="shared" si="2289"/>
        <v>122186.32894945686</v>
      </c>
      <c r="Y4458" s="11">
        <f t="shared" si="2289"/>
        <v>8990.9231069040725</v>
      </c>
      <c r="Z4458" s="11">
        <f t="shared" si="2289"/>
        <v>150.59452529952299</v>
      </c>
      <c r="AA4458" s="11">
        <f t="shared" si="2289"/>
        <v>9141.517632203595</v>
      </c>
      <c r="AB4458" s="11">
        <f t="shared" si="2289"/>
        <v>116.67057705122544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212702.26110919408</v>
      </c>
      <c r="J4465" s="11">
        <f t="shared" si="2296"/>
        <v>10514.632799447387</v>
      </c>
      <c r="K4465" s="11">
        <f t="shared" si="2296"/>
        <v>38514.497342513176</v>
      </c>
      <c r="L4465" s="11">
        <f t="shared" si="2296"/>
        <v>1212.2996345580411</v>
      </c>
      <c r="M4465" s="11">
        <f t="shared" si="2296"/>
        <v>113.68558057320907</v>
      </c>
      <c r="N4465" s="11">
        <f t="shared" si="2296"/>
        <v>39840.482557644427</v>
      </c>
      <c r="O4465" s="11">
        <f t="shared" si="2296"/>
        <v>29277.009324902912</v>
      </c>
      <c r="P4465" s="11">
        <f t="shared" si="2296"/>
        <v>5455.1597921013417</v>
      </c>
      <c r="Q4465" s="11">
        <f t="shared" si="2296"/>
        <v>2465.0851349726486</v>
      </c>
      <c r="R4465" s="11">
        <f t="shared" si="2296"/>
        <v>110.85212302543189</v>
      </c>
      <c r="S4465" s="11">
        <f t="shared" si="2296"/>
        <v>37308.106375002339</v>
      </c>
      <c r="T4465" s="11">
        <f t="shared" si="2296"/>
        <v>1022.7209240578684</v>
      </c>
      <c r="U4465" s="11">
        <f t="shared" si="2296"/>
        <v>16736.653669131159</v>
      </c>
      <c r="V4465" s="11">
        <f t="shared" si="2296"/>
        <v>88453.684915286314</v>
      </c>
      <c r="W4465" s="11">
        <f t="shared" si="2296"/>
        <v>15973.269440981521</v>
      </c>
      <c r="X4465" s="11">
        <f t="shared" si="2296"/>
        <v>122186.32894945686</v>
      </c>
      <c r="Y4465" s="11">
        <f t="shared" si="2296"/>
        <v>8990.9231069040725</v>
      </c>
      <c r="Z4465" s="11">
        <f t="shared" si="2296"/>
        <v>150.59452529952299</v>
      </c>
      <c r="AA4465" s="11">
        <f t="shared" si="2296"/>
        <v>9141.517632203595</v>
      </c>
      <c r="AB4465" s="11">
        <f t="shared" si="2296"/>
        <v>116.67057705122544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1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</v>
      </c>
      <c r="I4467" s="58">
        <f t="shared" ca="1" si="2297"/>
        <v>494830.19968896935</v>
      </c>
      <c r="J4467" s="58">
        <f t="shared" ca="1" si="2297"/>
        <v>24461.224909761146</v>
      </c>
      <c r="K4467" s="58">
        <f t="shared" ca="1" si="2297"/>
        <v>89600.06495244673</v>
      </c>
      <c r="L4467" s="58">
        <f t="shared" ca="1" si="2297"/>
        <v>2820.2919288350249</v>
      </c>
      <c r="M4467" s="58">
        <f t="shared" ca="1" si="2297"/>
        <v>264.47795262466929</v>
      </c>
      <c r="N4467" s="58">
        <f t="shared" ca="1" si="2297"/>
        <v>92684.83483390644</v>
      </c>
      <c r="O4467" s="58">
        <f t="shared" ca="1" si="2297"/>
        <v>68109.987618327752</v>
      </c>
      <c r="P4467" s="58">
        <f t="shared" ca="1" si="2297"/>
        <v>12690.87500614286</v>
      </c>
      <c r="Q4467" s="58">
        <f t="shared" ca="1" si="2297"/>
        <v>5734.7701111772521</v>
      </c>
      <c r="R4467" s="58">
        <f t="shared" ca="1" si="2297"/>
        <v>257.88620152214094</v>
      </c>
      <c r="S4467" s="58">
        <f t="shared" ca="1" si="2297"/>
        <v>86793.518937170011</v>
      </c>
      <c r="T4467" s="58">
        <f t="shared" ca="1" si="2297"/>
        <v>2379.2563202599977</v>
      </c>
      <c r="U4467" s="58">
        <f t="shared" ca="1" si="2297"/>
        <v>38936.124298978182</v>
      </c>
      <c r="V4467" s="58">
        <f t="shared" ca="1" si="2297"/>
        <v>205778.51096461318</v>
      </c>
      <c r="W4467" s="58">
        <f t="shared" ca="1" si="2297"/>
        <v>37160.188452857699</v>
      </c>
      <c r="X4467" s="58">
        <f t="shared" ca="1" si="2297"/>
        <v>284254.08003670909</v>
      </c>
      <c r="Y4467" s="58">
        <f t="shared" ca="1" si="2297"/>
        <v>20916.469120624704</v>
      </c>
      <c r="Z4467" s="58">
        <f t="shared" ca="1" si="2297"/>
        <v>350.34286254142421</v>
      </c>
      <c r="AA4467" s="58">
        <f t="shared" ca="1" si="2297"/>
        <v>21266.811983166128</v>
      </c>
      <c r="AB4467" s="58">
        <f t="shared" ca="1" si="2297"/>
        <v>271.4222436518786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1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1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1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1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1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1732.6833456776792</v>
      </c>
      <c r="J4472" s="58">
        <f t="shared" ca="1" si="2302"/>
        <v>112.28907704402587</v>
      </c>
      <c r="K4472" s="58">
        <f t="shared" ca="1" si="2302"/>
        <v>376.74202603760426</v>
      </c>
      <c r="L4472" s="58">
        <f t="shared" ca="1" si="2302"/>
        <v>11.973716879808849</v>
      </c>
      <c r="M4472" s="58">
        <f t="shared" ca="1" si="2302"/>
        <v>1.1038367210539557</v>
      </c>
      <c r="N4472" s="58">
        <f t="shared" ca="1" si="2302"/>
        <v>389.81957963846708</v>
      </c>
      <c r="O4472" s="58">
        <f t="shared" ca="1" si="2302"/>
        <v>343.48096191748044</v>
      </c>
      <c r="P4472" s="58">
        <f t="shared" ca="1" si="2302"/>
        <v>63.674761193615723</v>
      </c>
      <c r="Q4472" s="58">
        <f t="shared" ca="1" si="2302"/>
        <v>28.932181671847456</v>
      </c>
      <c r="R4472" s="58">
        <f t="shared" ca="1" si="2302"/>
        <v>1.3405477037448976</v>
      </c>
      <c r="S4472" s="58">
        <f t="shared" ca="1" si="2302"/>
        <v>437.42845248668851</v>
      </c>
      <c r="T4472" s="58">
        <f t="shared" ca="1" si="2302"/>
        <v>13.162841355798049</v>
      </c>
      <c r="U4472" s="58">
        <f t="shared" ca="1" si="2302"/>
        <v>231.11977522353061</v>
      </c>
      <c r="V4472" s="58">
        <f t="shared" ca="1" si="2302"/>
        <v>1312.2021276733483</v>
      </c>
      <c r="W4472" s="58">
        <f t="shared" ca="1" si="2302"/>
        <v>248.95545526785656</v>
      </c>
      <c r="X4472" s="58">
        <f t="shared" ca="1" si="2302"/>
        <v>1805.4401995205335</v>
      </c>
      <c r="Y4472" s="58">
        <f t="shared" ca="1" si="2302"/>
        <v>93.059346291373302</v>
      </c>
      <c r="Z4472" s="58">
        <f t="shared" ca="1" si="2302"/>
        <v>1.5148578066498384</v>
      </c>
      <c r="AA4472" s="58">
        <f t="shared" ca="1" si="2302"/>
        <v>94.574204098023145</v>
      </c>
      <c r="AB4472" s="58">
        <f t="shared" ca="1" si="2302"/>
        <v>1.6897020275722419</v>
      </c>
      <c r="AC4472" s="58">
        <f t="shared" ca="1" si="2302"/>
        <v>36.537543697932612</v>
      </c>
      <c r="AD4472" s="58">
        <f t="shared" ca="1" si="2302"/>
        <v>7.2304816113556214</v>
      </c>
    </row>
    <row r="4473" spans="1:30" s="51" customFormat="1" hidden="1" outlineLevel="1">
      <c r="A4473" s="56"/>
      <c r="B4473" s="111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51819.803092246169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325.73454657322253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1"/>
      <c r="C4474" s="55" t="s">
        <v>414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1650760.9999999998</v>
      </c>
      <c r="I4474" s="58">
        <f t="shared" ca="1" si="2304"/>
        <v>874976.07510758191</v>
      </c>
      <c r="J4474" s="58">
        <f t="shared" ca="1" si="2304"/>
        <v>47973.08390960106</v>
      </c>
      <c r="K4474" s="58">
        <f t="shared" ca="1" si="2304"/>
        <v>151518.63492872869</v>
      </c>
      <c r="L4474" s="58">
        <f t="shared" ca="1" si="2304"/>
        <v>4907.8077560290039</v>
      </c>
      <c r="M4474" s="58">
        <f t="shared" ca="1" si="2304"/>
        <v>434.86010304027968</v>
      </c>
      <c r="N4474" s="58">
        <f t="shared" ca="1" si="2304"/>
        <v>156861.30278779799</v>
      </c>
      <c r="O4474" s="58">
        <f t="shared" ca="1" si="2304"/>
        <v>112681.7982701704</v>
      </c>
      <c r="P4474" s="58">
        <f t="shared" ca="1" si="2304"/>
        <v>19671.60222675703</v>
      </c>
      <c r="Q4474" s="58">
        <f t="shared" ca="1" si="2304"/>
        <v>7733.1450879414115</v>
      </c>
      <c r="R4474" s="58">
        <f t="shared" ca="1" si="2304"/>
        <v>374.44067867575745</v>
      </c>
      <c r="S4474" s="58">
        <f t="shared" ca="1" si="2304"/>
        <v>140460.98626354459</v>
      </c>
      <c r="T4474" s="58">
        <f t="shared" ca="1" si="2304"/>
        <v>3877.5736260068479</v>
      </c>
      <c r="U4474" s="58">
        <f t="shared" ca="1" si="2304"/>
        <v>60084.283255696602</v>
      </c>
      <c r="V4474" s="58">
        <f t="shared" ca="1" si="2304"/>
        <v>266593.00119310955</v>
      </c>
      <c r="W4474" s="58">
        <f t="shared" ca="1" si="2304"/>
        <v>45849.434368928123</v>
      </c>
      <c r="X4474" s="58">
        <f t="shared" ca="1" si="2304"/>
        <v>376404.29244374111</v>
      </c>
      <c r="Y4474" s="58">
        <f t="shared" ca="1" si="2304"/>
        <v>34914.233884326582</v>
      </c>
      <c r="Z4474" s="58">
        <f t="shared" ca="1" si="2304"/>
        <v>538.86997719320823</v>
      </c>
      <c r="AA4474" s="58">
        <f t="shared" ca="1" si="2304"/>
        <v>35453.10386151979</v>
      </c>
      <c r="AB4474" s="58">
        <f t="shared" ca="1" si="2304"/>
        <v>450.56123008827842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1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18069195.594792463</v>
      </c>
      <c r="I4476" s="60">
        <f t="shared" ref="I4476:AD4476" ca="1" si="2305">+I4399+I4467</f>
        <v>2098682.9368861392</v>
      </c>
      <c r="J4476" s="60">
        <f t="shared" ca="1" si="2305"/>
        <v>1196182.2686170312</v>
      </c>
      <c r="K4476" s="60">
        <f t="shared" ca="1" si="2305"/>
        <v>3444672.5559637309</v>
      </c>
      <c r="L4476" s="60">
        <f t="shared" ca="1" si="2305"/>
        <v>94591.913268581295</v>
      </c>
      <c r="M4476" s="60">
        <f t="shared" ca="1" si="2305"/>
        <v>13552.144043943643</v>
      </c>
      <c r="N4476" s="60">
        <f t="shared" ca="1" si="2305"/>
        <v>3552816.6132762567</v>
      </c>
      <c r="O4476" s="60">
        <f t="shared" ca="1" si="2305"/>
        <v>2606160.5623630434</v>
      </c>
      <c r="P4476" s="60">
        <f t="shared" ca="1" si="2305"/>
        <v>538040.20771164889</v>
      </c>
      <c r="Q4476" s="60">
        <f t="shared" ca="1" si="2305"/>
        <v>204350.99108870662</v>
      </c>
      <c r="R4476" s="60">
        <f t="shared" ca="1" si="2305"/>
        <v>8254.4475271759093</v>
      </c>
      <c r="S4476" s="60">
        <f t="shared" ca="1" si="2305"/>
        <v>3356806.2086905763</v>
      </c>
      <c r="T4476" s="60">
        <f t="shared" ca="1" si="2305"/>
        <v>38251.94171860574</v>
      </c>
      <c r="U4476" s="60">
        <f t="shared" ca="1" si="2305"/>
        <v>1008621.9613152638</v>
      </c>
      <c r="V4476" s="60">
        <f t="shared" ca="1" si="2305"/>
        <v>5621317.2830020236</v>
      </c>
      <c r="W4476" s="60">
        <f t="shared" ca="1" si="2305"/>
        <v>563274.66236107575</v>
      </c>
      <c r="X4476" s="60">
        <f t="shared" ca="1" si="2305"/>
        <v>7231465.8483969718</v>
      </c>
      <c r="Y4476" s="60">
        <f t="shared" ca="1" si="2305"/>
        <v>611294.62763505452</v>
      </c>
      <c r="Z4476" s="60">
        <f t="shared" ca="1" si="2305"/>
        <v>7413.9333001626137</v>
      </c>
      <c r="AA4476" s="60">
        <f t="shared" ca="1" si="2305"/>
        <v>618708.56093521696</v>
      </c>
      <c r="AB4476" s="60">
        <f t="shared" ca="1" si="2305"/>
        <v>14533.157990296144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8040657.106150005</v>
      </c>
      <c r="I4477" s="60">
        <f t="shared" ca="1" si="2306"/>
        <v>842754.61100408959</v>
      </c>
      <c r="J4477" s="60">
        <f t="shared" ca="1" si="2306"/>
        <v>540009.19367633772</v>
      </c>
      <c r="K4477" s="60">
        <f t="shared" ca="1" si="2306"/>
        <v>1553870.9755677036</v>
      </c>
      <c r="L4477" s="60">
        <f t="shared" ca="1" si="2306"/>
        <v>42280.818171305116</v>
      </c>
      <c r="M4477" s="60">
        <f t="shared" ca="1" si="2306"/>
        <v>14173.045199261203</v>
      </c>
      <c r="N4477" s="60">
        <f t="shared" ca="1" si="2306"/>
        <v>1610324.8389382691</v>
      </c>
      <c r="O4477" s="60">
        <f t="shared" ca="1" si="2306"/>
        <v>1176531.4999646915</v>
      </c>
      <c r="P4477" s="60">
        <f t="shared" ca="1" si="2306"/>
        <v>242045.07824009832</v>
      </c>
      <c r="Q4477" s="60">
        <f t="shared" ca="1" si="2306"/>
        <v>91239.495348158351</v>
      </c>
      <c r="R4477" s="60">
        <f t="shared" ca="1" si="2306"/>
        <v>3724.4067588634975</v>
      </c>
      <c r="S4477" s="60">
        <f t="shared" ca="1" si="2306"/>
        <v>1513540.4803118114</v>
      </c>
      <c r="T4477" s="60">
        <f t="shared" ca="1" si="2306"/>
        <v>16982.560003278479</v>
      </c>
      <c r="U4477" s="60">
        <f t="shared" ca="1" si="2306"/>
        <v>452908.78723499295</v>
      </c>
      <c r="V4477" s="60">
        <f t="shared" ca="1" si="2306"/>
        <v>2529325.4452709402</v>
      </c>
      <c r="W4477" s="60">
        <f t="shared" ca="1" si="2306"/>
        <v>249527.23678947269</v>
      </c>
      <c r="X4477" s="60">
        <f t="shared" ca="1" si="2306"/>
        <v>3248744.029298685</v>
      </c>
      <c r="Y4477" s="60">
        <f t="shared" ca="1" si="2306"/>
        <v>275366.49779454322</v>
      </c>
      <c r="Z4477" s="60">
        <f t="shared" ca="1" si="2306"/>
        <v>3317.4232155158556</v>
      </c>
      <c r="AA4477" s="60">
        <f t="shared" ca="1" si="2306"/>
        <v>278683.92101005901</v>
      </c>
      <c r="AB4477" s="60">
        <f t="shared" ca="1" si="2306"/>
        <v>6600.0319107544055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1742573.5526736616</v>
      </c>
      <c r="I4478" s="60">
        <f t="shared" ca="1" si="2307"/>
        <v>175733.57863476605</v>
      </c>
      <c r="J4478" s="60">
        <f t="shared" ca="1" si="2307"/>
        <v>109270.9048791613</v>
      </c>
      <c r="K4478" s="60">
        <f t="shared" ca="1" si="2307"/>
        <v>312550.00849212549</v>
      </c>
      <c r="L4478" s="60">
        <f t="shared" ca="1" si="2307"/>
        <v>8319.2957700877014</v>
      </c>
      <c r="M4478" s="60">
        <f t="shared" ca="1" si="2307"/>
        <v>4478.5645783890977</v>
      </c>
      <c r="N4478" s="60">
        <f t="shared" ca="1" si="2307"/>
        <v>325347.86884060217</v>
      </c>
      <c r="O4478" s="60">
        <f t="shared" ca="1" si="2307"/>
        <v>235300.47474568</v>
      </c>
      <c r="P4478" s="60">
        <f t="shared" ca="1" si="2307"/>
        <v>48221.028293955293</v>
      </c>
      <c r="Q4478" s="60">
        <f t="shared" ca="1" si="2307"/>
        <v>23887.663158101514</v>
      </c>
      <c r="R4478" s="60">
        <f t="shared" ca="1" si="2307"/>
        <v>0</v>
      </c>
      <c r="S4478" s="60">
        <f t="shared" ca="1" si="2307"/>
        <v>307409.16619773686</v>
      </c>
      <c r="T4478" s="60">
        <f t="shared" ca="1" si="2307"/>
        <v>3400.071622570747</v>
      </c>
      <c r="U4478" s="60">
        <f t="shared" ca="1" si="2307"/>
        <v>90610.41542613371</v>
      </c>
      <c r="V4478" s="60">
        <f t="shared" ca="1" si="2307"/>
        <v>667293.41049041762</v>
      </c>
      <c r="W4478" s="60">
        <f t="shared" ca="1" si="2307"/>
        <v>0</v>
      </c>
      <c r="X4478" s="60">
        <f t="shared" ca="1" si="2307"/>
        <v>761303.89753912156</v>
      </c>
      <c r="Y4478" s="60">
        <f t="shared" ca="1" si="2307"/>
        <v>54014.050258273237</v>
      </c>
      <c r="Z4478" s="60">
        <f t="shared" ca="1" si="2307"/>
        <v>647.86718949159388</v>
      </c>
      <c r="AA4478" s="60">
        <f t="shared" ca="1" si="2307"/>
        <v>54661.917447764827</v>
      </c>
      <c r="AB4478" s="60">
        <f t="shared" ca="1" si="2307"/>
        <v>1331.8386009810026</v>
      </c>
      <c r="AC4478" s="60">
        <f t="shared" ca="1" si="2307"/>
        <v>6130.7106194852604</v>
      </c>
      <c r="AD4478" s="60">
        <f t="shared" ca="1" si="2307"/>
        <v>1383.6699140411597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7238885.0028185165</v>
      </c>
      <c r="I4479" s="60">
        <f t="shared" ca="1" si="2308"/>
        <v>1220522.7296914391</v>
      </c>
      <c r="J4479" s="60">
        <f t="shared" ca="1" si="2308"/>
        <v>760159.91015620821</v>
      </c>
      <c r="K4479" s="60">
        <f t="shared" ca="1" si="2308"/>
        <v>2164942.1294785202</v>
      </c>
      <c r="L4479" s="60">
        <f t="shared" ca="1" si="2308"/>
        <v>58046.312602209189</v>
      </c>
      <c r="M4479" s="60">
        <f t="shared" ca="1" si="2308"/>
        <v>0</v>
      </c>
      <c r="N4479" s="60">
        <f t="shared" ca="1" si="2308"/>
        <v>2222988.4420807292</v>
      </c>
      <c r="O4479" s="60">
        <f t="shared" ca="1" si="2308"/>
        <v>1616192.622093566</v>
      </c>
      <c r="P4479" s="60">
        <f t="shared" ca="1" si="2308"/>
        <v>333282.57503176609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1949475.1971253324</v>
      </c>
      <c r="T4479" s="60">
        <f t="shared" ca="1" si="2308"/>
        <v>23712.79996276151</v>
      </c>
      <c r="U4479" s="60">
        <f t="shared" ca="1" si="2308"/>
        <v>624740.4063350989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648453.20629785978</v>
      </c>
      <c r="Y4479" s="60">
        <f t="shared" ca="1" si="2308"/>
        <v>370794.31923514471</v>
      </c>
      <c r="Z4479" s="60">
        <f t="shared" ca="1" si="2308"/>
        <v>4444.7604215163983</v>
      </c>
      <c r="AA4479" s="60">
        <f t="shared" ca="1" si="2308"/>
        <v>375239.0796566612</v>
      </c>
      <c r="AB4479" s="60">
        <f t="shared" ca="1" si="2308"/>
        <v>9268.0207820788692</v>
      </c>
      <c r="AC4479" s="60">
        <f t="shared" ca="1" si="2308"/>
        <v>43075.126056392888</v>
      </c>
      <c r="AD4479" s="60">
        <f t="shared" ca="1" si="2308"/>
        <v>9703.2909718175561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3237425.2701393915</v>
      </c>
      <c r="I4480" s="60">
        <f t="shared" ca="1" si="2309"/>
        <v>694754.49142556731</v>
      </c>
      <c r="J4480" s="60">
        <f t="shared" ca="1" si="2309"/>
        <v>442116.53296911111</v>
      </c>
      <c r="K4480" s="60">
        <f t="shared" ca="1" si="2309"/>
        <v>1046559.3893913287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1046559.3893913287</v>
      </c>
      <c r="O4480" s="60">
        <f t="shared" ca="1" si="2309"/>
        <v>663977.38314486458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663977.38314486458</v>
      </c>
      <c r="T4480" s="60">
        <f t="shared" ca="1" si="2309"/>
        <v>7391.10038551661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7391.10038551661</v>
      </c>
      <c r="Y4480" s="60">
        <f t="shared" ca="1" si="2309"/>
        <v>186369.82965892332</v>
      </c>
      <c r="Z4480" s="60">
        <f t="shared" ca="1" si="2309"/>
        <v>0</v>
      </c>
      <c r="AA4480" s="60">
        <f t="shared" ca="1" si="2309"/>
        <v>186369.82965892332</v>
      </c>
      <c r="AB4480" s="60">
        <f t="shared" ca="1" si="2309"/>
        <v>3576.0574238242884</v>
      </c>
      <c r="AC4480" s="60">
        <f t="shared" ca="1" si="2309"/>
        <v>164678.43622648664</v>
      </c>
      <c r="AD4480" s="60">
        <f t="shared" ca="1" si="2309"/>
        <v>28002.049513773742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1188245.8140054613</v>
      </c>
      <c r="I4481" s="60">
        <f t="shared" ca="1" si="2310"/>
        <v>77495.409905965498</v>
      </c>
      <c r="J4481" s="60">
        <f t="shared" ca="1" si="2310"/>
        <v>70696.754256934597</v>
      </c>
      <c r="K4481" s="60">
        <f t="shared" ca="1" si="2310"/>
        <v>183635.3841671496</v>
      </c>
      <c r="L4481" s="60">
        <f t="shared" ca="1" si="2310"/>
        <v>4916.9076290136927</v>
      </c>
      <c r="M4481" s="60">
        <f t="shared" ca="1" si="2310"/>
        <v>-2801.3597226150146</v>
      </c>
      <c r="N4481" s="60">
        <f t="shared" ca="1" si="2310"/>
        <v>185750.93207354462</v>
      </c>
      <c r="O4481" s="60">
        <f t="shared" ca="1" si="2310"/>
        <v>167502.16452268872</v>
      </c>
      <c r="P4481" s="60">
        <f t="shared" ca="1" si="2310"/>
        <v>35875.567683243389</v>
      </c>
      <c r="Q4481" s="60">
        <f t="shared" ca="1" si="2310"/>
        <v>13718.950576078529</v>
      </c>
      <c r="R4481" s="60">
        <f t="shared" ca="1" si="2310"/>
        <v>533.46989073442296</v>
      </c>
      <c r="S4481" s="60">
        <f t="shared" ca="1" si="2310"/>
        <v>217630.15267274456</v>
      </c>
      <c r="T4481" s="60">
        <f t="shared" ca="1" si="2310"/>
        <v>2553.7343320186715</v>
      </c>
      <c r="U4481" s="60">
        <f t="shared" ca="1" si="2310"/>
        <v>73085.271747539329</v>
      </c>
      <c r="V4481" s="60">
        <f t="shared" ca="1" si="2310"/>
        <v>439509.31910214113</v>
      </c>
      <c r="W4481" s="60">
        <f t="shared" ca="1" si="2310"/>
        <v>44000.96188727425</v>
      </c>
      <c r="X4481" s="60">
        <f t="shared" ca="1" si="2310"/>
        <v>559149.28706897283</v>
      </c>
      <c r="Y4481" s="60">
        <f t="shared" ca="1" si="2310"/>
        <v>33655.65236811847</v>
      </c>
      <c r="Z4481" s="60">
        <f t="shared" ca="1" si="2310"/>
        <v>392.50621316467743</v>
      </c>
      <c r="AA4481" s="60">
        <f t="shared" ca="1" si="2310"/>
        <v>34048.158581282856</v>
      </c>
      <c r="AB4481" s="60">
        <f t="shared" ca="1" si="2310"/>
        <v>1138.2700764808983</v>
      </c>
      <c r="AC4481" s="60">
        <f t="shared" ca="1" si="2310"/>
        <v>35586.699126652165</v>
      </c>
      <c r="AD4481" s="60">
        <f t="shared" ca="1" si="2310"/>
        <v>6750.1502428907015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4173687.3266304662</v>
      </c>
      <c r="I4482" s="60">
        <f t="shared" ca="1" si="2311"/>
        <v>212909.15489943273</v>
      </c>
      <c r="J4482" s="60">
        <f t="shared" ca="1" si="2311"/>
        <v>728984.98366682557</v>
      </c>
      <c r="K4482" s="60">
        <f t="shared" ca="1" si="2311"/>
        <v>162384.10349361808</v>
      </c>
      <c r="L4482" s="60">
        <f t="shared" ca="1" si="2311"/>
        <v>45177.786277860447</v>
      </c>
      <c r="M4482" s="60">
        <f t="shared" ca="1" si="2311"/>
        <v>19216.109607543978</v>
      </c>
      <c r="N4482" s="60">
        <f t="shared" ca="1" si="2311"/>
        <v>226777.99937902243</v>
      </c>
      <c r="O4482" s="60">
        <f t="shared" ca="1" si="2311"/>
        <v>45687.90164163107</v>
      </c>
      <c r="P4482" s="60">
        <f t="shared" ca="1" si="2311"/>
        <v>14961.817032629033</v>
      </c>
      <c r="Q4482" s="60">
        <f t="shared" ca="1" si="2311"/>
        <v>27135.372070788777</v>
      </c>
      <c r="R4482" s="60">
        <f t="shared" ca="1" si="2311"/>
        <v>4302.6220633214771</v>
      </c>
      <c r="S4482" s="60">
        <f t="shared" ca="1" si="2311"/>
        <v>92087.712808370314</v>
      </c>
      <c r="T4482" s="60">
        <f t="shared" ca="1" si="2311"/>
        <v>129.46852410722744</v>
      </c>
      <c r="U4482" s="60">
        <f t="shared" ca="1" si="2311"/>
        <v>5392.2747191187791</v>
      </c>
      <c r="V4482" s="60">
        <f t="shared" ca="1" si="2311"/>
        <v>30635.36001802532</v>
      </c>
      <c r="W4482" s="60">
        <f t="shared" ca="1" si="2311"/>
        <v>2993.1626592876837</v>
      </c>
      <c r="X4482" s="60">
        <f t="shared" ca="1" si="2311"/>
        <v>39150.265920539001</v>
      </c>
      <c r="Y4482" s="60">
        <f t="shared" ca="1" si="2311"/>
        <v>9622.3217279627643</v>
      </c>
      <c r="Z4482" s="60">
        <f t="shared" ca="1" si="2311"/>
        <v>125.24123013570591</v>
      </c>
      <c r="AA4482" s="60">
        <f t="shared" ca="1" si="2311"/>
        <v>9747.5629580984732</v>
      </c>
      <c r="AB4482" s="60">
        <f t="shared" ca="1" si="2311"/>
        <v>335.33802509438294</v>
      </c>
      <c r="AC4482" s="60">
        <f t="shared" ca="1" si="2311"/>
        <v>2534944.6042934917</v>
      </c>
      <c r="AD4482" s="60">
        <f t="shared" ca="1" si="2311"/>
        <v>328749.70467958652</v>
      </c>
    </row>
    <row r="4483" spans="1:30" ht="13.8" collapsed="1">
      <c r="A4483" s="166" t="s">
        <v>549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5322852.9124474069</v>
      </c>
      <c r="J4483" s="60">
        <f t="shared" ca="1" si="2312"/>
        <v>3847420.5482216091</v>
      </c>
      <c r="K4483" s="60">
        <f t="shared" ca="1" si="2312"/>
        <v>8868614.5465541631</v>
      </c>
      <c r="L4483" s="60">
        <f t="shared" ca="1" si="2312"/>
        <v>253333.03371905719</v>
      </c>
      <c r="M4483" s="60">
        <f t="shared" ca="1" si="2312"/>
        <v>48618.50370652289</v>
      </c>
      <c r="N4483" s="60">
        <f t="shared" ca="1" si="2312"/>
        <v>9170566.0839797426</v>
      </c>
      <c r="O4483" s="60">
        <f t="shared" ca="1" si="2312"/>
        <v>6511352.6084761741</v>
      </c>
      <c r="P4483" s="60">
        <f t="shared" ca="1" si="2312"/>
        <v>1212426.2739933431</v>
      </c>
      <c r="Q4483" s="60">
        <f t="shared" ca="1" si="2312"/>
        <v>360332.47224183369</v>
      </c>
      <c r="R4483" s="60">
        <f t="shared" ca="1" si="2312"/>
        <v>16814.946240095287</v>
      </c>
      <c r="S4483" s="60">
        <f t="shared" ca="1" si="2312"/>
        <v>8100926.300951439</v>
      </c>
      <c r="T4483" s="60">
        <f t="shared" ca="1" si="2312"/>
        <v>92421.676548859177</v>
      </c>
      <c r="U4483" s="60">
        <f t="shared" ca="1" si="2312"/>
        <v>2255359.1167781479</v>
      </c>
      <c r="V4483" s="60">
        <f t="shared" ca="1" si="2312"/>
        <v>9288080.8178835548</v>
      </c>
      <c r="W4483" s="60">
        <f t="shared" ca="1" si="2312"/>
        <v>859796.02369711176</v>
      </c>
      <c r="X4483" s="60">
        <f t="shared" ca="1" si="2312"/>
        <v>12495657.634907691</v>
      </c>
      <c r="Y4483" s="60">
        <f t="shared" ca="1" si="2312"/>
        <v>1541117.2986780172</v>
      </c>
      <c r="Z4483" s="60">
        <f t="shared" ca="1" si="2312"/>
        <v>16341.731569986869</v>
      </c>
      <c r="AA4483" s="60">
        <f t="shared" ca="1" si="2312"/>
        <v>1557459.0302480084</v>
      </c>
      <c r="AB4483" s="60">
        <f t="shared" ca="1" si="2312"/>
        <v>36782.714809510049</v>
      </c>
      <c r="AC4483" s="60">
        <f t="shared" ca="1" si="2312"/>
        <v>2784415.5763225085</v>
      </c>
      <c r="AD4483" s="60">
        <f t="shared" ca="1" si="2312"/>
        <v>374588.86532210978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1" t="s">
        <v>181</v>
      </c>
      <c r="D4485" s="7"/>
      <c r="H4485" s="12">
        <f t="shared" ref="H4485:AD4485" ca="1" si="2313">H4483/H853</f>
        <v>3.6564647901450052E-2</v>
      </c>
      <c r="I4485" s="12">
        <f t="shared" ca="1" si="2313"/>
        <v>8.15780156010768E-3</v>
      </c>
      <c r="J4485" s="12">
        <f t="shared" ca="1" si="2313"/>
        <v>0.10255855283254815</v>
      </c>
      <c r="K4485" s="12">
        <f t="shared" ca="1" si="2313"/>
        <v>7.9477780539360388E-2</v>
      </c>
      <c r="L4485" s="12">
        <f t="shared" ca="1" si="2313"/>
        <v>7.3549444209709908E-2</v>
      </c>
      <c r="M4485" s="12">
        <f t="shared" ca="1" si="2313"/>
        <v>-0.82900175572239421</v>
      </c>
      <c r="N4485" s="12">
        <f t="shared" ca="1" si="2313"/>
        <v>7.9763590836935253E-2</v>
      </c>
      <c r="O4485" s="12">
        <f t="shared" ca="1" si="2313"/>
        <v>7.8503600182010885E-2</v>
      </c>
      <c r="P4485" s="12">
        <f t="shared" ca="1" si="2313"/>
        <v>8.9489177110605334E-2</v>
      </c>
      <c r="Q4485" s="12">
        <f t="shared" ca="1" si="2313"/>
        <v>7.8118765447122276E-2</v>
      </c>
      <c r="R4485" s="12">
        <f t="shared" ca="1" si="2313"/>
        <v>6.4902504963752633E-2</v>
      </c>
      <c r="S4485" s="12">
        <f t="shared" ca="1" si="2313"/>
        <v>7.9919664305013446E-2</v>
      </c>
      <c r="T4485" s="12">
        <f t="shared" ca="1" si="2313"/>
        <v>3.2207023669340501E-2</v>
      </c>
      <c r="U4485" s="12">
        <f t="shared" ca="1" si="2313"/>
        <v>5.291007558832956E-2</v>
      </c>
      <c r="V4485" s="12">
        <f t="shared" ca="1" si="2313"/>
        <v>5.5560585075585402E-2</v>
      </c>
      <c r="W4485" s="12">
        <f t="shared" ca="1" si="2313"/>
        <v>3.0879774121155296E-2</v>
      </c>
      <c r="X4485" s="12">
        <f t="shared" ca="1" si="2313"/>
        <v>5.1954935225391033E-2</v>
      </c>
      <c r="Y4485" s="12">
        <f t="shared" ca="1" si="2313"/>
        <v>5.9169740987780196E-2</v>
      </c>
      <c r="Z4485" s="12">
        <f t="shared" ca="1" si="2313"/>
        <v>4.2668320286367523E-2</v>
      </c>
      <c r="AA4485" s="12">
        <f t="shared" ca="1" si="2313"/>
        <v>5.8930608732990934E-2</v>
      </c>
      <c r="AB4485" s="12">
        <f t="shared" ca="1" si="2313"/>
        <v>0.10886163191763357</v>
      </c>
      <c r="AC4485" s="12">
        <f t="shared" ca="1" si="2313"/>
        <v>0.14779838801075557</v>
      </c>
      <c r="AD4485" s="12">
        <f t="shared" ca="1" si="2313"/>
        <v>0.15370184516163365</v>
      </c>
    </row>
    <row r="4486" spans="1:30" s="168" customFormat="1" ht="13.8" thickBot="1">
      <c r="I4486" s="169"/>
      <c r="J4486" s="169"/>
      <c r="K4486" s="169"/>
      <c r="L4486" s="169"/>
      <c r="M4486" s="169"/>
      <c r="N4486" s="169"/>
      <c r="O4486" s="169"/>
      <c r="P4486" s="169"/>
      <c r="Q4486" s="169"/>
      <c r="R4486" s="169"/>
      <c r="S4486" s="169"/>
      <c r="T4486" s="169"/>
      <c r="U4486" s="169"/>
      <c r="V4486" s="169"/>
      <c r="W4486" s="169"/>
      <c r="X4486" s="169"/>
      <c r="Y4486" s="169"/>
      <c r="Z4486" s="169"/>
      <c r="AA4486" s="169"/>
      <c r="AB4486" s="169"/>
      <c r="AC4486" s="169"/>
      <c r="AD4486" s="169"/>
    </row>
    <row r="4487" spans="1:30" ht="20.25" customHeight="1" thickTop="1">
      <c r="A4487" s="172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12848662.999999996</v>
      </c>
      <c r="I4488" s="5">
        <f>VLOOKUP(CONCATENATE($F4488," ",$G4488),AllocFactorMatrix,(I$4+1),FALSE)*$E4495</f>
        <v>6329032.8439129265</v>
      </c>
      <c r="J4488" s="5">
        <f>VLOOKUP(CONCATENATE($F4488," ",$G4488),AllocFactorMatrix,(J$4+1),FALSE)*$E4495</f>
        <v>312866.70852654189</v>
      </c>
      <c r="K4488" s="5">
        <f>VLOOKUP(CONCATENATE($F4488," ",$G4488),AllocFactorMatrix,(K$4+1),FALSE)*$E4495</f>
        <v>1146012.8226959712</v>
      </c>
      <c r="L4488" s="5">
        <f>VLOOKUP(CONCATENATE($F4488," ",$G4488),AllocFactorMatrix,(L$4+1),FALSE)*$E4495</f>
        <v>36072.414857134907</v>
      </c>
      <c r="M4488" s="5">
        <f>VLOOKUP(CONCATENATE($F4488," ",$G4488),AllocFactorMatrix,(M$4+1),FALSE)*$E4495</f>
        <v>3382.7556396204582</v>
      </c>
      <c r="N4488" s="5">
        <f t="shared" ref="N4488:N4535" si="2315">SUBTOTAL(9,K4488:M4488)</f>
        <v>1185467.9931927265</v>
      </c>
      <c r="O4488" s="5">
        <f>VLOOKUP(CONCATENATE($F4488," ",$G4488),AllocFactorMatrix,(O$4+1),FALSE)*$E4495</f>
        <v>871148.01987803669</v>
      </c>
      <c r="P4488" s="5">
        <f>VLOOKUP(CONCATENATE($F4488," ",$G4488),AllocFactorMatrix,(P$4+1),FALSE)*$E4495</f>
        <v>162320.2560845284</v>
      </c>
      <c r="Q4488" s="5">
        <f>VLOOKUP(CONCATENATE($F4488," ",$G4488),AllocFactorMatrix,(Q$4+1),FALSE)*$E4495</f>
        <v>73349.50132135216</v>
      </c>
      <c r="R4488" s="5">
        <f>VLOOKUP(CONCATENATE($F4488," ",$G4488),AllocFactorMatrix,(R$4+1),FALSE)*$E4495</f>
        <v>3298.4450836903147</v>
      </c>
      <c r="S4488" s="5">
        <f>SUBTOTAL(9,O4488:R4488)</f>
        <v>1110116.2223676075</v>
      </c>
      <c r="T4488" s="5">
        <f>VLOOKUP(CONCATENATE($F4488," ",$G4488),AllocFactorMatrix,(T$4+1),FALSE)*$E4495</f>
        <v>30431.431639536237</v>
      </c>
      <c r="U4488" s="5">
        <f>VLOOKUP(CONCATENATE($F4488," ",$G4488),AllocFactorMatrix,(U$4+1),FALSE)*$E4495</f>
        <v>498005.19381760445</v>
      </c>
      <c r="V4488" s="5">
        <f>VLOOKUP(CONCATENATE($F4488," ",$G4488),AllocFactorMatrix,(V$4+1),FALSE)*$E4495</f>
        <v>2631971.442497157</v>
      </c>
      <c r="W4488" s="5">
        <f>VLOOKUP(CONCATENATE($F4488," ",$G4488),AllocFactorMatrix,(W$4+1),FALSE)*$E4495</f>
        <v>475290.41952564771</v>
      </c>
      <c r="X4488" s="5">
        <f>SUBTOTAL(9,T4488:W4488)</f>
        <v>3635698.4874799452</v>
      </c>
      <c r="Y4488" s="5">
        <f>VLOOKUP(CONCATENATE($F4488," ",$G4488),AllocFactorMatrix,(Y$4+1),FALSE)*$E4495</f>
        <v>267528.17456641438</v>
      </c>
      <c r="Z4488" s="5">
        <f>VLOOKUP(CONCATENATE($F4488," ",$G4488),AllocFactorMatrix,(Z$4+1),FALSE)*$E4495</f>
        <v>4480.9946625102357</v>
      </c>
      <c r="AA4488" s="5">
        <f t="shared" ref="AA4488:AA4535" si="2316">SUBTOTAL(9,Y4488:Z4488)</f>
        <v>272009.16922892461</v>
      </c>
      <c r="AB4488" s="5">
        <f>VLOOKUP(CONCATENATE($F4488," ",$G4488),AllocFactorMatrix,(AB$4+1),FALSE)*$E4495</f>
        <v>3471.5752913242618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12848662.999999996</v>
      </c>
      <c r="I4495" s="5">
        <f>VLOOKUP(CONCATENATE($F4495," ",$G4495),AllocFactorMatrix,(I$4+1),FALSE)*$E4495</f>
        <v>6329032.8439129265</v>
      </c>
      <c r="J4495" s="5">
        <f>VLOOKUP(CONCATENATE($F4495," ",$G4495),AllocFactorMatrix,(J$4+1),FALSE)*$E4495</f>
        <v>312866.70852654189</v>
      </c>
      <c r="K4495" s="5">
        <f>VLOOKUP(CONCATENATE($F4495," ",$G4495),AllocFactorMatrix,(K$4+1),FALSE)*$E4495</f>
        <v>1146012.8226959712</v>
      </c>
      <c r="L4495" s="5">
        <f>VLOOKUP(CONCATENATE($F4495," ",$G4495),AllocFactorMatrix,(L$4+1),FALSE)*$E4495</f>
        <v>36072.414857134907</v>
      </c>
      <c r="M4495" s="5">
        <f>VLOOKUP(CONCATENATE($F4495," ",$G4495),AllocFactorMatrix,(M$4+1),FALSE)*$E4495</f>
        <v>3382.7556396204582</v>
      </c>
      <c r="N4495" s="5">
        <f t="shared" si="2315"/>
        <v>1185467.9931927265</v>
      </c>
      <c r="O4495" s="5">
        <f>VLOOKUP(CONCATENATE($F4495," ",$G4495),AllocFactorMatrix,(O$4+1),FALSE)*$E4495</f>
        <v>871148.01987803669</v>
      </c>
      <c r="P4495" s="5">
        <f>VLOOKUP(CONCATENATE($F4495," ",$G4495),AllocFactorMatrix,(P$4+1),FALSE)*$E4495</f>
        <v>162320.2560845284</v>
      </c>
      <c r="Q4495" s="5">
        <f>VLOOKUP(CONCATENATE($F4495," ",$G4495),AllocFactorMatrix,(Q$4+1),FALSE)*$E4495</f>
        <v>73349.50132135216</v>
      </c>
      <c r="R4495" s="5">
        <f>VLOOKUP(CONCATENATE($F4495," ",$G4495),AllocFactorMatrix,(R$4+1),FALSE)*$E4495</f>
        <v>3298.4450836903147</v>
      </c>
      <c r="S4495" s="5">
        <f t="shared" si="2317"/>
        <v>1110116.2223676075</v>
      </c>
      <c r="T4495" s="5">
        <f>VLOOKUP(CONCATENATE($F4495," ",$G4495),AllocFactorMatrix,(T$4+1),FALSE)*$E4495</f>
        <v>30431.431639536237</v>
      </c>
      <c r="U4495" s="5">
        <f>VLOOKUP(CONCATENATE($F4495," ",$G4495),AllocFactorMatrix,(U$4+1),FALSE)*$E4495</f>
        <v>498005.19381760445</v>
      </c>
      <c r="V4495" s="5">
        <f>VLOOKUP(CONCATENATE($F4495," ",$G4495),AllocFactorMatrix,(V$4+1),FALSE)*$E4495</f>
        <v>2631971.442497157</v>
      </c>
      <c r="W4495" s="5">
        <f>VLOOKUP(CONCATENATE($F4495," ",$G4495),AllocFactorMatrix,(W$4+1),FALSE)*$E4495</f>
        <v>475290.41952564771</v>
      </c>
      <c r="X4495" s="5">
        <f t="shared" si="2318"/>
        <v>3635698.4874799452</v>
      </c>
      <c r="Y4495" s="5">
        <f>VLOOKUP(CONCATENATE($F4495," ",$G4495),AllocFactorMatrix,(Y$4+1),FALSE)*$E4495</f>
        <v>267528.17456641438</v>
      </c>
      <c r="Z4495" s="5">
        <f>VLOOKUP(CONCATENATE($F4495," ",$G4495),AllocFactorMatrix,(Z$4+1),FALSE)*$E4495</f>
        <v>4480.9946625102357</v>
      </c>
      <c r="AA4495" s="5">
        <f t="shared" si="2316"/>
        <v>272009.16922892461</v>
      </c>
      <c r="AB4495" s="5">
        <f>VLOOKUP(CONCATENATE($F4495," ",$G4495),AllocFactorMatrix,(AB$4+1),FALSE)*$E4495</f>
        <v>3471.5752913242618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12848662.999999996</v>
      </c>
      <c r="I4536" s="4">
        <f t="shared" ca="1" si="2324"/>
        <v>6329032.8439129265</v>
      </c>
      <c r="J4536" s="4">
        <f t="shared" ca="1" si="2324"/>
        <v>312866.70852654189</v>
      </c>
      <c r="K4536" s="4">
        <f t="shared" ca="1" si="2324"/>
        <v>1146012.8226959712</v>
      </c>
      <c r="L4536" s="4">
        <f t="shared" ref="L4536:M4543" ca="1" si="2325">L4488+L4496+L4504+L4512+L4520+L4528</f>
        <v>36072.414857134907</v>
      </c>
      <c r="M4536" s="4">
        <f t="shared" ca="1" si="2325"/>
        <v>3382.7556396204582</v>
      </c>
      <c r="N4536" s="4">
        <f t="shared" ca="1" si="2324"/>
        <v>1185467.9931927265</v>
      </c>
      <c r="O4536" s="4">
        <f t="shared" ca="1" si="2324"/>
        <v>871148.01987803669</v>
      </c>
      <c r="P4536" s="4">
        <f t="shared" ca="1" si="2324"/>
        <v>162320.2560845284</v>
      </c>
      <c r="Q4536" s="4">
        <f t="shared" ca="1" si="2324"/>
        <v>73349.50132135216</v>
      </c>
      <c r="R4536" s="4">
        <f t="shared" ca="1" si="2324"/>
        <v>3298.4450836903147</v>
      </c>
      <c r="S4536" s="4">
        <f t="shared" ca="1" si="2324"/>
        <v>1110116.2223676075</v>
      </c>
      <c r="T4536" s="4">
        <f t="shared" ref="T4536:T4543" ca="1" si="2326">T4488+T4496+T4504+T4512+T4520+T4528</f>
        <v>30431.431639536237</v>
      </c>
      <c r="U4536" s="4">
        <f t="shared" ca="1" si="2324"/>
        <v>498005.19381760445</v>
      </c>
      <c r="V4536" s="4">
        <f t="shared" ca="1" si="2324"/>
        <v>2631971.442497157</v>
      </c>
      <c r="W4536" s="4">
        <f t="shared" ref="W4536:W4543" ca="1" si="2327">W4488+W4496+W4504+W4512+W4520+W4528</f>
        <v>475290.41952564771</v>
      </c>
      <c r="X4536" s="4">
        <f t="shared" ca="1" si="2324"/>
        <v>3635698.4874799452</v>
      </c>
      <c r="Y4536" s="4">
        <f t="shared" ca="1" si="2324"/>
        <v>267528.17456641438</v>
      </c>
      <c r="Z4536" s="4">
        <f t="shared" ca="1" si="2324"/>
        <v>4480.9946625102357</v>
      </c>
      <c r="AA4536" s="4">
        <f t="shared" ca="1" si="2324"/>
        <v>272009.16922892461</v>
      </c>
      <c r="AB4536" s="4">
        <f t="shared" ref="AB4536:AC4543" ca="1" si="2328">AB4488+AB4496+AB4504+AB4512+AB4520+AB4528</f>
        <v>3471.5752913242618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28184478.999999996</v>
      </c>
      <c r="I4543" s="4">
        <f ca="1">I4495+I4503+I4511+I4519+I4527+I4535</f>
        <v>15911404.712775553</v>
      </c>
      <c r="J4543" s="4">
        <f t="shared" ca="1" si="2341"/>
        <v>1015101.0365254867</v>
      </c>
      <c r="K4543" s="4">
        <f t="shared" ca="1" si="2341"/>
        <v>2570635.3164455621</v>
      </c>
      <c r="L4543" s="4">
        <f t="shared" ca="1" si="2325"/>
        <v>83397.349492813431</v>
      </c>
      <c r="M4543" s="4">
        <f t="shared" ca="1" si="2325"/>
        <v>6577.8153888861325</v>
      </c>
      <c r="N4543" s="4">
        <f t="shared" ca="1" si="2341"/>
        <v>2660610.4813272618</v>
      </c>
      <c r="O4543" s="4">
        <f t="shared" ca="1" si="2341"/>
        <v>1900084.6969353363</v>
      </c>
      <c r="P4543" s="4">
        <f t="shared" ca="1" si="2341"/>
        <v>319676.02053905663</v>
      </c>
      <c r="Q4543" s="4">
        <f t="shared" ca="1" si="2341"/>
        <v>103112.32646682812</v>
      </c>
      <c r="R4543" s="4">
        <f t="shared" ref="R4543" ca="1" si="2342">R4495+R4503+R4511+R4519+R4527+R4535</f>
        <v>5728.5522252849905</v>
      </c>
      <c r="S4543" s="4">
        <f t="shared" ca="1" si="2341"/>
        <v>2328601.5961665059</v>
      </c>
      <c r="T4543" s="4">
        <f t="shared" ca="1" si="2326"/>
        <v>65671.692101430119</v>
      </c>
      <c r="U4543" s="4">
        <f t="shared" ca="1" si="2341"/>
        <v>998337.28671515011</v>
      </c>
      <c r="V4543" s="4">
        <f t="shared" ca="1" si="2341"/>
        <v>3617541.4306247942</v>
      </c>
      <c r="W4543" s="4">
        <f t="shared" ca="1" si="2327"/>
        <v>661542.36459670612</v>
      </c>
      <c r="X4543" s="4">
        <f t="shared" ca="1" si="2341"/>
        <v>5343092.7740380801</v>
      </c>
      <c r="Y4543" s="4">
        <f t="shared" ca="1" si="2341"/>
        <v>582383.77832050784</v>
      </c>
      <c r="Z4543" s="4">
        <f t="shared" ca="1" si="2341"/>
        <v>8538.0013073741848</v>
      </c>
      <c r="AA4543" s="4">
        <f t="shared" ca="1" si="2341"/>
        <v>590921.77962788229</v>
      </c>
      <c r="AB4543" s="4">
        <f t="shared" ca="1" si="2328"/>
        <v>7892.6745284523095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32571957.34227233</v>
      </c>
      <c r="I4547" s="5">
        <f t="shared" ref="I4547:J4553" ca="1" si="2343">I$4555*I846/I$853</f>
        <v>9490733.2391722444</v>
      </c>
      <c r="J4547" s="54">
        <f t="shared" ca="1" si="2343"/>
        <v>1504209.0151391493</v>
      </c>
      <c r="K4547" s="54">
        <f t="shared" ref="K4547:M4553" ca="1" si="2344">$N$4555*K846/$N$853</f>
        <v>4653974.4302088656</v>
      </c>
      <c r="L4547" s="54">
        <f t="shared" ca="1" si="2344"/>
        <v>137882.45257298028</v>
      </c>
      <c r="M4547" s="54">
        <f t="shared" ca="1" si="2344"/>
        <v>-1752.5849050070708</v>
      </c>
      <c r="N4547" s="5">
        <f ca="1">SUBTOTAL(9,K4547:M4547)</f>
        <v>4790104.2978768386</v>
      </c>
      <c r="O4547" s="54">
        <f t="shared" ref="O4547:R4553" ca="1" si="2345">$S$4555*O846/$S$853</f>
        <v>3570013.3827923168</v>
      </c>
      <c r="P4547" s="54">
        <f t="shared" ca="1" si="2345"/>
        <v>647529.53634912788</v>
      </c>
      <c r="Q4547" s="54">
        <f t="shared" ca="1" si="2345"/>
        <v>281941.4734468534</v>
      </c>
      <c r="R4547" s="54">
        <f t="shared" ca="1" si="2345"/>
        <v>13674.133880145564</v>
      </c>
      <c r="S4547" s="5">
        <f ca="1">SUBTOTAL(9,O4547:R4547)</f>
        <v>4513158.5264684437</v>
      </c>
      <c r="T4547" s="54">
        <f t="shared" ref="T4547:W4553" ca="1" si="2346">$X$4555*T846/$X$853</f>
        <v>95269.216280532302</v>
      </c>
      <c r="U4547" s="54">
        <f t="shared" ca="1" si="2346"/>
        <v>1542924.1313895839</v>
      </c>
      <c r="V4547" s="54">
        <f t="shared" ca="1" si="2346"/>
        <v>8223331.0432302784</v>
      </c>
      <c r="W4547" s="54">
        <f t="shared" ca="1" si="2346"/>
        <v>1474791.9404117567</v>
      </c>
      <c r="X4547" s="5">
        <f ca="1">SUBTOTAL(9,T4547:W4547)</f>
        <v>11336316.33131215</v>
      </c>
      <c r="Y4547" s="54">
        <f t="shared" ref="Y4547:Z4553" ca="1" si="2347">$AA$4555*Y846/$AA$853</f>
        <v>904234.42022793135</v>
      </c>
      <c r="Z4547" s="54">
        <f t="shared" ca="1" si="2347"/>
        <v>15162.839992219497</v>
      </c>
      <c r="AA4547" s="5">
        <f t="shared" ref="AA4547:AA4554" ca="1" si="2348">SUBTOTAL(9,Y4547:Z4547)</f>
        <v>919397.26022015081</v>
      </c>
      <c r="AB4547" s="54">
        <f t="shared" ref="AB4547:AD4553" ca="1" si="2349">AB$4555*AB846/AB$853</f>
        <v>18038.672083355254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14891878.502803983</v>
      </c>
      <c r="I4548" s="54">
        <f t="shared" ca="1" si="2343"/>
        <v>4328655.6916896971</v>
      </c>
      <c r="J4548" s="54">
        <f t="shared" ca="1" si="2343"/>
        <v>686182.44431159506</v>
      </c>
      <c r="K4548" s="54">
        <f t="shared" ca="1" si="2344"/>
        <v>2127502.6836736589</v>
      </c>
      <c r="L4548" s="54">
        <f t="shared" ca="1" si="2344"/>
        <v>62572.247085162846</v>
      </c>
      <c r="M4548" s="54">
        <f t="shared" ca="1" si="2344"/>
        <v>-1861.5199458558704</v>
      </c>
      <c r="N4548" s="5">
        <f t="shared" ref="N4548:N4552" ca="1" si="2350">SUBTOTAL(9,K4548:M4548)</f>
        <v>2188213.4108129661</v>
      </c>
      <c r="O4548" s="54">
        <f t="shared" ca="1" si="2345"/>
        <v>1633366.5357979105</v>
      </c>
      <c r="P4548" s="54">
        <f t="shared" ca="1" si="2345"/>
        <v>294820.61246936425</v>
      </c>
      <c r="Q4548" s="54">
        <f t="shared" ca="1" si="2345"/>
        <v>127686.90003879192</v>
      </c>
      <c r="R4548" s="54">
        <f t="shared" ca="1" si="2345"/>
        <v>6269.5986643790866</v>
      </c>
      <c r="S4548" s="5">
        <f t="shared" ref="S4548:S4554" ca="1" si="2351">SUBTOTAL(9,O4548:R4548)</f>
        <v>2062143.6469704455</v>
      </c>
      <c r="T4548" s="54">
        <f t="shared" ca="1" si="2346"/>
        <v>43680.999552536188</v>
      </c>
      <c r="U4548" s="54">
        <f t="shared" ca="1" si="2346"/>
        <v>706721.25631576031</v>
      </c>
      <c r="V4548" s="54">
        <f t="shared" ca="1" si="2346"/>
        <v>3770453.9773441134</v>
      </c>
      <c r="W4548" s="54">
        <f t="shared" ca="1" si="2346"/>
        <v>676050.02391402714</v>
      </c>
      <c r="X4548" s="5">
        <f t="shared" ref="X4548:X4554" ca="1" si="2352">SUBTOTAL(9,T4548:W4548)</f>
        <v>5196906.2571264366</v>
      </c>
      <c r="Y4548" s="54">
        <f t="shared" ca="1" si="2347"/>
        <v>414554.14855127229</v>
      </c>
      <c r="Z4548" s="54">
        <f t="shared" ca="1" si="2347"/>
        <v>6952.166728425279</v>
      </c>
      <c r="AA4548" s="5">
        <f t="shared" ca="1" si="2348"/>
        <v>421506.31527969759</v>
      </c>
      <c r="AB4548" s="54">
        <f t="shared" ca="1" si="2349"/>
        <v>8270.736613142848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3130633.7706243275</v>
      </c>
      <c r="I4549" s="54">
        <f t="shared" ca="1" si="2343"/>
        <v>896963.20851456083</v>
      </c>
      <c r="J4549" s="54">
        <f t="shared" ca="1" si="2343"/>
        <v>138781.1417576891</v>
      </c>
      <c r="K4549" s="54">
        <f t="shared" ca="1" si="2344"/>
        <v>427669.72106359329</v>
      </c>
      <c r="L4549" s="54">
        <f t="shared" ca="1" si="2344"/>
        <v>12302.527021152542</v>
      </c>
      <c r="M4549" s="54">
        <f t="shared" ca="1" si="2344"/>
        <v>-588.55117531124165</v>
      </c>
      <c r="N4549" s="5">
        <f t="shared" ca="1" si="2350"/>
        <v>439383.69690943457</v>
      </c>
      <c r="O4549" s="54">
        <f t="shared" ca="1" si="2345"/>
        <v>326466.07351724908</v>
      </c>
      <c r="P4549" s="54">
        <f t="shared" ca="1" si="2345"/>
        <v>58701.615911997636</v>
      </c>
      <c r="Q4549" s="54">
        <f t="shared" ca="1" si="2345"/>
        <v>33406.141707884133</v>
      </c>
      <c r="R4549" s="54">
        <f t="shared" ca="1" si="2345"/>
        <v>0</v>
      </c>
      <c r="S4549" s="5">
        <f t="shared" ca="1" si="2351"/>
        <v>418573.83113713085</v>
      </c>
      <c r="T4549" s="54">
        <f t="shared" ca="1" si="2346"/>
        <v>8732.6471760658205</v>
      </c>
      <c r="U4549" s="54">
        <f t="shared" ca="1" si="2346"/>
        <v>141261.30579936045</v>
      </c>
      <c r="V4549" s="54">
        <f t="shared" ca="1" si="2346"/>
        <v>993889.58384526661</v>
      </c>
      <c r="W4549" s="54">
        <f t="shared" ca="1" si="2346"/>
        <v>0</v>
      </c>
      <c r="X4549" s="5">
        <f t="shared" ca="1" si="2352"/>
        <v>1143883.5368206929</v>
      </c>
      <c r="Y4549" s="54">
        <f t="shared" ca="1" si="2347"/>
        <v>81251.976411035255</v>
      </c>
      <c r="Z4549" s="54">
        <f t="shared" ca="1" si="2347"/>
        <v>1356.2168346564069</v>
      </c>
      <c r="AA4549" s="5">
        <f t="shared" ca="1" si="2348"/>
        <v>82608.193245691669</v>
      </c>
      <c r="AB4549" s="54">
        <f t="shared" ca="1" si="2349"/>
        <v>1668.262055637394</v>
      </c>
      <c r="AC4549" s="54">
        <f t="shared" ca="1" si="2349"/>
        <v>7166.1955867491451</v>
      </c>
      <c r="AD4549" s="54">
        <f t="shared" ca="1" si="2349"/>
        <v>1605.7045967413194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14761068.151947904</v>
      </c>
      <c r="I4550" s="54">
        <f t="shared" ca="1" si="2343"/>
        <v>6400972.7836647844</v>
      </c>
      <c r="J4550" s="54">
        <f t="shared" ca="1" si="2343"/>
        <v>967463.13956090808</v>
      </c>
      <c r="K4550" s="54">
        <f t="shared" ca="1" si="2344"/>
        <v>2970132.9009871683</v>
      </c>
      <c r="L4550" s="54">
        <f t="shared" ca="1" si="2344"/>
        <v>86108.577332280591</v>
      </c>
      <c r="M4550" s="54">
        <f t="shared" ca="1" si="2344"/>
        <v>0</v>
      </c>
      <c r="N4550" s="5">
        <f t="shared" ca="1" si="2350"/>
        <v>3056241.4783194489</v>
      </c>
      <c r="O4550" s="54">
        <f t="shared" ca="1" si="2345"/>
        <v>2248272.3603355838</v>
      </c>
      <c r="P4550" s="54">
        <f t="shared" ca="1" si="2345"/>
        <v>406704.16321772203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2654976.5235533058</v>
      </c>
      <c r="T4550" s="54">
        <f t="shared" ca="1" si="2346"/>
        <v>61288.817361244044</v>
      </c>
      <c r="U4550" s="54">
        <f t="shared" ca="1" si="2346"/>
        <v>977763.39838850836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1039052.2157497524</v>
      </c>
      <c r="Y4550" s="54">
        <f t="shared" ca="1" si="2347"/>
        <v>559687.64308829221</v>
      </c>
      <c r="Z4550" s="54">
        <f t="shared" ca="1" si="2347"/>
        <v>9348.8127684277733</v>
      </c>
      <c r="AA4550" s="5">
        <f t="shared" ca="1" si="2348"/>
        <v>569036.45585671999</v>
      </c>
      <c r="AB4550" s="54">
        <f t="shared" ca="1" si="2349"/>
        <v>11630.627865276416</v>
      </c>
      <c r="AC4550" s="54">
        <f t="shared" ca="1" si="2349"/>
        <v>50419.887126477639</v>
      </c>
      <c r="AD4550" s="54">
        <f t="shared" ca="1" si="2349"/>
        <v>11275.040251228749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7091495.5513065998</v>
      </c>
      <c r="I4551" s="54">
        <f t="shared" ca="1" si="2343"/>
        <v>3639512.5323452936</v>
      </c>
      <c r="J4551" s="54">
        <f t="shared" ca="1" si="2343"/>
        <v>562638.50644122378</v>
      </c>
      <c r="K4551" s="54">
        <f t="shared" ca="1" si="2344"/>
        <v>1435646.178132392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1435646.178132392</v>
      </c>
      <c r="O4551" s="54">
        <f t="shared" ca="1" si="2345"/>
        <v>923555.72462302609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923555.72462302609</v>
      </c>
      <c r="T4551" s="54">
        <f t="shared" ca="1" si="2346"/>
        <v>19098.444217099364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19098.444217099364</v>
      </c>
      <c r="Y4551" s="54">
        <f t="shared" ca="1" si="2347"/>
        <v>281273.60782049363</v>
      </c>
      <c r="Z4551" s="54">
        <f t="shared" ca="1" si="2347"/>
        <v>0</v>
      </c>
      <c r="AA4551" s="5">
        <f t="shared" ca="1" si="2348"/>
        <v>281273.60782049363</v>
      </c>
      <c r="AB4551" s="54">
        <f t="shared" ca="1" si="2349"/>
        <v>4487.3361713882441</v>
      </c>
      <c r="AC4551" s="54">
        <f t="shared" ca="1" si="2349"/>
        <v>192747.04883651176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2114608.2086804756</v>
      </c>
      <c r="I4552" s="54">
        <f t="shared" ca="1" si="2343"/>
        <v>448322.8482139596</v>
      </c>
      <c r="J4552" s="54">
        <f t="shared" ca="1" si="2343"/>
        <v>90613.537601441014</v>
      </c>
      <c r="K4552" s="54">
        <f t="shared" ca="1" si="2344"/>
        <v>254206.4402258113</v>
      </c>
      <c r="L4552" s="54">
        <f t="shared" ca="1" si="2344"/>
        <v>7369.4275816449563</v>
      </c>
      <c r="M4552" s="54">
        <f t="shared" ca="1" si="2344"/>
        <v>369.63265762175985</v>
      </c>
      <c r="N4552" s="5">
        <f t="shared" ca="1" si="2350"/>
        <v>261945.50046507802</v>
      </c>
      <c r="O4552" s="54">
        <f t="shared" ca="1" si="2345"/>
        <v>235124.84081288712</v>
      </c>
      <c r="P4552" s="54">
        <f t="shared" ca="1" si="2345"/>
        <v>44140.645045034864</v>
      </c>
      <c r="Q4552" s="54">
        <f t="shared" ca="1" si="2345"/>
        <v>19433.377287297648</v>
      </c>
      <c r="R4552" s="54">
        <f t="shared" ca="1" si="2345"/>
        <v>909.94210909280969</v>
      </c>
      <c r="S4552" s="5">
        <f t="shared" ca="1" si="2351"/>
        <v>299608.80525431246</v>
      </c>
      <c r="T4552" s="54">
        <f t="shared" ca="1" si="2346"/>
        <v>6747.1462515955718</v>
      </c>
      <c r="U4552" s="54">
        <f t="shared" ca="1" si="2346"/>
        <v>115922.52341839651</v>
      </c>
      <c r="V4552" s="54">
        <f t="shared" ca="1" si="2346"/>
        <v>665389.00500097941</v>
      </c>
      <c r="W4552" s="54">
        <f t="shared" ca="1" si="2346"/>
        <v>122644.61379182956</v>
      </c>
      <c r="X4552" s="5">
        <f t="shared" ca="1" si="2352"/>
        <v>910703.28846280102</v>
      </c>
      <c r="Y4552" s="54">
        <f t="shared" ca="1" si="2347"/>
        <v>51405.106040513332</v>
      </c>
      <c r="Z4552" s="54">
        <f t="shared" ca="1" si="2347"/>
        <v>839.30961343103127</v>
      </c>
      <c r="AA4552" s="5">
        <f t="shared" ca="1" si="2348"/>
        <v>52244.415653944365</v>
      </c>
      <c r="AB4552" s="54">
        <f t="shared" ca="1" si="2349"/>
        <v>1437.5810234715018</v>
      </c>
      <c r="AC4552" s="54">
        <f t="shared" ca="1" si="2349"/>
        <v>41853.545391153297</v>
      </c>
      <c r="AD4552" s="54">
        <f t="shared" ca="1" si="2349"/>
        <v>7878.6866143145389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5883878.4723643959</v>
      </c>
      <c r="I4553" s="54">
        <f t="shared" ca="1" si="2343"/>
        <v>1114969.6963994687</v>
      </c>
      <c r="J4553" s="54">
        <f t="shared" ca="1" si="2343"/>
        <v>927692.21518799383</v>
      </c>
      <c r="K4553" s="54">
        <f t="shared" ca="1" si="2344"/>
        <v>222749.88881161183</v>
      </c>
      <c r="L4553" s="54">
        <f t="shared" ca="1" si="2344"/>
        <v>67011.736660395167</v>
      </c>
      <c r="M4553" s="54">
        <f t="shared" ca="1" si="2344"/>
        <v>-2522.1879881563227</v>
      </c>
      <c r="N4553" s="5">
        <f ca="1">SUBTOTAL(9,K4553:M4553)</f>
        <v>287239.43748385063</v>
      </c>
      <c r="O4553" s="54">
        <f t="shared" ca="1" si="2345"/>
        <v>63549.874152325916</v>
      </c>
      <c r="P4553" s="54">
        <f t="shared" ca="1" si="2345"/>
        <v>18256.392862376069</v>
      </c>
      <c r="Q4553" s="54">
        <f t="shared" ca="1" si="2345"/>
        <v>38057.056311672342</v>
      </c>
      <c r="R4553" s="54">
        <f t="shared" ca="1" si="2345"/>
        <v>7259.6186669648278</v>
      </c>
      <c r="S4553" s="5">
        <f t="shared" ca="1" si="2351"/>
        <v>127122.94199333915</v>
      </c>
      <c r="T4553" s="54">
        <f t="shared" ca="1" si="2346"/>
        <v>334.55005337401127</v>
      </c>
      <c r="U4553" s="54">
        <f t="shared" ca="1" si="2346"/>
        <v>8438.205986394054</v>
      </c>
      <c r="V4553" s="54">
        <f t="shared" ca="1" si="2346"/>
        <v>45791.470736803523</v>
      </c>
      <c r="W4553" s="54">
        <f t="shared" ca="1" si="2346"/>
        <v>8149.6995344867737</v>
      </c>
      <c r="X4553" s="5">
        <f t="shared" ca="1" si="2352"/>
        <v>62713.926311058363</v>
      </c>
      <c r="Y4553" s="54">
        <f t="shared" ca="1" si="2347"/>
        <v>14522.369204718891</v>
      </c>
      <c r="Z4553" s="54">
        <f t="shared" ca="1" si="2347"/>
        <v>263.38271858252182</v>
      </c>
      <c r="AA4553" s="5">
        <f t="shared" ca="1" si="2348"/>
        <v>14785.751923301412</v>
      </c>
      <c r="AB4553" s="54">
        <f t="shared" ca="1" si="2349"/>
        <v>420.78418772832566</v>
      </c>
      <c r="AC4553" s="54">
        <f t="shared" ca="1" si="2349"/>
        <v>2966947.3230591095</v>
      </c>
      <c r="AD4553" s="54">
        <f t="shared" ca="1" si="2349"/>
        <v>381986.39581854496</v>
      </c>
    </row>
    <row r="4554" spans="1:30" collapsed="1">
      <c r="B4554" s="111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80445520.00000003</v>
      </c>
      <c r="I4554" s="5">
        <f ca="1">SUM(I4547:I4553)</f>
        <v>26320130.000000011</v>
      </c>
      <c r="J4554" s="54">
        <f ca="1">SUM(J4547:J4553)</f>
        <v>4877580</v>
      </c>
      <c r="K4554" s="54">
        <f ca="1">SUM(K4547:K4553)</f>
        <v>12091882.243103104</v>
      </c>
      <c r="L4554" s="54">
        <f ca="1">SUM(L4547:L4553)</f>
        <v>373246.96825361642</v>
      </c>
      <c r="M4554" s="54">
        <f ca="1">SUM(M4547:M4553)</f>
        <v>-6355.2113567087454</v>
      </c>
      <c r="N4554" s="5">
        <f ca="1">SUBTOTAL(9,K4554:M4554)</f>
        <v>12458774.000000011</v>
      </c>
      <c r="O4554" s="54">
        <f ca="1">SUM(O4547:O4553)</f>
        <v>9000348.7920312993</v>
      </c>
      <c r="P4554" s="54">
        <f ca="1">SUM(P4547:P4553)</f>
        <v>1470152.9658556227</v>
      </c>
      <c r="Q4554" s="54">
        <f ca="1">SUM(Q4547:Q4553)</f>
        <v>500524.94879249943</v>
      </c>
      <c r="R4554" s="54">
        <f ca="1">SUM(R4547:R4553)</f>
        <v>28113.293320582285</v>
      </c>
      <c r="S4554" s="5">
        <f t="shared" ca="1" si="2351"/>
        <v>10999140.000000004</v>
      </c>
      <c r="T4554" s="54">
        <f ca="1">SUM(T4547:T4553)</f>
        <v>235151.82089244731</v>
      </c>
      <c r="U4554" s="54">
        <f ca="1">SUM(U4547:U4553)</f>
        <v>3493030.8212980037</v>
      </c>
      <c r="V4554" s="54">
        <f ca="1">SUM(V4547:V4553)</f>
        <v>13698855.08015744</v>
      </c>
      <c r="W4554" s="54">
        <f ca="1">SUM(W4547:W4553)</f>
        <v>2281636.2776521002</v>
      </c>
      <c r="X4554" s="5">
        <f t="shared" ca="1" si="2352"/>
        <v>19708673.999999993</v>
      </c>
      <c r="Y4554" s="54">
        <f ca="1">SUM(Y4547:Y4553)</f>
        <v>2306929.2713442571</v>
      </c>
      <c r="Z4554" s="54">
        <f ca="1">SUM(Z4547:Z4553)</f>
        <v>33922.72865574251</v>
      </c>
      <c r="AA4554" s="5">
        <f t="shared" ca="1" si="2348"/>
        <v>2340851.9999999995</v>
      </c>
      <c r="AB4554" s="54">
        <f ca="1">SUM(AB4547:AB4553)</f>
        <v>45953.999999999993</v>
      </c>
      <c r="AC4554" s="54">
        <f ca="1">SUM(AC4547:AC4553)</f>
        <v>3259134.0000000014</v>
      </c>
      <c r="AD4554" s="54">
        <f ca="1">SUM(AD4547:AD4553)</f>
        <v>435282.00000000023</v>
      </c>
    </row>
    <row r="4555" spans="1:30">
      <c r="D4555" s="7"/>
      <c r="F4555" s="114"/>
      <c r="G4555" s="7"/>
      <c r="H4555" s="4"/>
      <c r="I4555" s="93">
        <f ca="1">Proposed!M11</f>
        <v>26320130</v>
      </c>
      <c r="J4555" s="93">
        <f ca="1">Proposed!M13</f>
        <v>4877580</v>
      </c>
      <c r="K4555" s="5"/>
      <c r="L4555" s="5"/>
      <c r="M4555" s="5"/>
      <c r="N4555" s="93">
        <f ca="1">Proposed!M15</f>
        <v>12458774</v>
      </c>
      <c r="O4555" s="5"/>
      <c r="P4555" s="5"/>
      <c r="Q4555" s="5"/>
      <c r="R4555" s="5"/>
      <c r="S4555" s="93">
        <f ca="1">Proposed!M17</f>
        <v>10999140</v>
      </c>
      <c r="T4555" s="5"/>
      <c r="U4555" s="5"/>
      <c r="V4555" s="5"/>
      <c r="W4555" s="5"/>
      <c r="X4555" s="93">
        <f ca="1">Proposed!M19</f>
        <v>19708674</v>
      </c>
      <c r="Y4555" s="5"/>
      <c r="Z4555" s="5"/>
      <c r="AA4555" s="93">
        <f ca="1">Proposed!M21</f>
        <v>2340852</v>
      </c>
      <c r="AB4555" s="93">
        <f ca="1">Proposed!M23</f>
        <v>45954</v>
      </c>
      <c r="AC4555" s="93">
        <f ca="1">Proposed!M25</f>
        <v>3259134</v>
      </c>
      <c r="AD4555" s="93">
        <f ca="1">Proposed!M27</f>
        <v>435282</v>
      </c>
    </row>
    <row r="4556" spans="1:30">
      <c r="B4556" s="111" t="s">
        <v>182</v>
      </c>
      <c r="D4556" s="7"/>
      <c r="E4556" s="11"/>
      <c r="F4556" s="11"/>
      <c r="G4556" s="7"/>
      <c r="H4556" s="12">
        <f t="shared" ref="H4556:AD4556" ca="1" si="2354">H4554/H853</f>
        <v>6.7324720276755984E-2</v>
      </c>
      <c r="I4556" s="12">
        <f t="shared" ca="1" si="2354"/>
        <v>4.0338217325925137E-2</v>
      </c>
      <c r="J4556" s="12">
        <f t="shared" ca="1" si="2354"/>
        <v>0.13001894122445354</v>
      </c>
      <c r="K4556" s="12">
        <f t="shared" ca="1" si="2354"/>
        <v>0.10836370869207985</v>
      </c>
      <c r="L4556" s="12">
        <f t="shared" ca="1" si="2354"/>
        <v>0.10836370869207974</v>
      </c>
      <c r="M4556" s="12">
        <f t="shared" ca="1" si="2354"/>
        <v>0.1083637086920798</v>
      </c>
      <c r="N4556" s="12">
        <f t="shared" ca="1" si="2354"/>
        <v>0.10836370869207983</v>
      </c>
      <c r="O4556" s="12">
        <f t="shared" ca="1" si="2354"/>
        <v>0.1085119829247925</v>
      </c>
      <c r="P4556" s="12">
        <f t="shared" ca="1" si="2354"/>
        <v>0.10851198292479257</v>
      </c>
      <c r="Q4556" s="12">
        <f t="shared" ca="1" si="2354"/>
        <v>0.10851198292479257</v>
      </c>
      <c r="R4556" s="12">
        <f t="shared" ca="1" si="2354"/>
        <v>0.10851198292479261</v>
      </c>
      <c r="S4556" s="12">
        <f t="shared" ca="1" si="2354"/>
        <v>0.1085119829247926</v>
      </c>
      <c r="T4556" s="12">
        <f t="shared" ca="1" si="2354"/>
        <v>8.1945497465281097E-2</v>
      </c>
      <c r="U4556" s="12">
        <f t="shared" ca="1" si="2354"/>
        <v>8.194549746528107E-2</v>
      </c>
      <c r="V4556" s="12">
        <f t="shared" ca="1" si="2354"/>
        <v>8.1945497465281084E-2</v>
      </c>
      <c r="W4556" s="12">
        <f t="shared" ca="1" si="2354"/>
        <v>8.1945497465281084E-2</v>
      </c>
      <c r="X4556" s="12">
        <f t="shared" ca="1" si="2354"/>
        <v>8.1945497465281042E-2</v>
      </c>
      <c r="Y4556" s="12">
        <f t="shared" ca="1" si="2354"/>
        <v>8.8572367320553291E-2</v>
      </c>
      <c r="Z4556" s="12">
        <f t="shared" ca="1" si="2354"/>
        <v>8.8572367320553305E-2</v>
      </c>
      <c r="AA4556" s="12">
        <f t="shared" ca="1" si="2354"/>
        <v>8.857236732055325E-2</v>
      </c>
      <c r="AB4556" s="12">
        <f t="shared" ca="1" si="2354"/>
        <v>0.13600484518476921</v>
      </c>
      <c r="AC4556" s="12">
        <f t="shared" ca="1" si="2354"/>
        <v>0.17299671629737109</v>
      </c>
      <c r="AD4556" s="12">
        <f t="shared" ca="1" si="2354"/>
        <v>0.17860553999146681</v>
      </c>
    </row>
    <row r="4557" spans="1:30">
      <c r="D4557" s="7"/>
      <c r="G4557" s="53"/>
      <c r="I4557" s="110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14502761.747479867</v>
      </c>
      <c r="I4558" s="53">
        <f t="shared" ca="1" si="2355"/>
        <v>7392050.3022861052</v>
      </c>
      <c r="J4558" s="53">
        <f t="shared" ca="1" si="2355"/>
        <v>308026.7465221181</v>
      </c>
      <c r="K4558" s="53">
        <f t="shared" ca="1" si="2355"/>
        <v>1209301.8742451346</v>
      </c>
      <c r="L4558" s="53">
        <f t="shared" ca="1" si="2355"/>
        <v>43290.53930439899</v>
      </c>
      <c r="M4558" s="53">
        <f t="shared" ca="1" si="2355"/>
        <v>-15304.728948950713</v>
      </c>
      <c r="N4558" s="53">
        <f t="shared" ca="1" si="2355"/>
        <v>1237287.6846005819</v>
      </c>
      <c r="O4558" s="53">
        <f t="shared" ca="1" si="2355"/>
        <v>963852.82042927342</v>
      </c>
      <c r="P4558" s="53">
        <f t="shared" ca="1" si="2355"/>
        <v>109489.32863747899</v>
      </c>
      <c r="Q4558" s="53">
        <f t="shared" ca="1" si="2355"/>
        <v>77590.482358146779</v>
      </c>
      <c r="R4558" s="53">
        <f t="shared" ca="1" si="2355"/>
        <v>5419.6863529696548</v>
      </c>
      <c r="S4558" s="53">
        <f t="shared" ca="1" si="2355"/>
        <v>1156352.3177778674</v>
      </c>
      <c r="T4558" s="53">
        <f t="shared" ca="1" si="2355"/>
        <v>57017.274561926562</v>
      </c>
      <c r="U4558" s="53">
        <f t="shared" ca="1" si="2355"/>
        <v>534302.17007432017</v>
      </c>
      <c r="V4558" s="53">
        <f t="shared" ca="1" si="2355"/>
        <v>2602013.7602282548</v>
      </c>
      <c r="W4558" s="53">
        <f t="shared" ca="1" si="2355"/>
        <v>911517.27805068099</v>
      </c>
      <c r="X4558" s="53">
        <f t="shared" ca="1" si="2355"/>
        <v>4104850.4829151779</v>
      </c>
      <c r="Y4558" s="53">
        <f t="shared" ca="1" si="2355"/>
        <v>292939.79259287682</v>
      </c>
      <c r="Z4558" s="53">
        <f t="shared" ca="1" si="2355"/>
        <v>7748.906692056883</v>
      </c>
      <c r="AA4558" s="53">
        <f t="shared" ca="1" si="2355"/>
        <v>300688.69928493386</v>
      </c>
      <c r="AB4558" s="53">
        <f t="shared" ca="1" si="2355"/>
        <v>3505.5140930591097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6851221.3966539782</v>
      </c>
      <c r="I4559" s="53">
        <f t="shared" ca="1" si="2356"/>
        <v>3485901.0806856076</v>
      </c>
      <c r="J4559" s="53">
        <f t="shared" ca="1" si="2356"/>
        <v>146173.25063525734</v>
      </c>
      <c r="K4559" s="53">
        <f t="shared" ca="1" si="2356"/>
        <v>573631.70810595527</v>
      </c>
      <c r="L4559" s="53">
        <f t="shared" ca="1" si="2356"/>
        <v>20291.42891385773</v>
      </c>
      <c r="M4559" s="53">
        <f t="shared" ca="1" si="2356"/>
        <v>-16034.565145117074</v>
      </c>
      <c r="N4559" s="53">
        <f t="shared" ca="1" si="2356"/>
        <v>577888.57187469699</v>
      </c>
      <c r="O4559" s="53">
        <f t="shared" ca="1" si="2356"/>
        <v>456835.03583321907</v>
      </c>
      <c r="P4559" s="53">
        <f t="shared" ca="1" si="2356"/>
        <v>52775.534229265933</v>
      </c>
      <c r="Q4559" s="53">
        <f t="shared" ca="1" si="2356"/>
        <v>36447.404690633572</v>
      </c>
      <c r="R4559" s="53">
        <f t="shared" ca="1" si="2356"/>
        <v>2545.191905515589</v>
      </c>
      <c r="S4559" s="53">
        <f t="shared" ca="1" si="2356"/>
        <v>548603.16665863409</v>
      </c>
      <c r="T4559" s="53">
        <f t="shared" ca="1" si="2356"/>
        <v>26698.43954925771</v>
      </c>
      <c r="U4559" s="53">
        <f t="shared" ca="1" si="2356"/>
        <v>253812.46908076736</v>
      </c>
      <c r="V4559" s="53">
        <f t="shared" ca="1" si="2356"/>
        <v>1241128.5320731732</v>
      </c>
      <c r="W4559" s="53">
        <f t="shared" ca="1" si="2356"/>
        <v>426522.78712455445</v>
      </c>
      <c r="X4559" s="53">
        <f t="shared" ca="1" si="2356"/>
        <v>1948162.2278277515</v>
      </c>
      <c r="Y4559" s="53">
        <f t="shared" ca="1" si="2356"/>
        <v>139187.65075672907</v>
      </c>
      <c r="Z4559" s="53">
        <f t="shared" ca="1" si="2356"/>
        <v>3634.7435129094233</v>
      </c>
      <c r="AA4559" s="53">
        <f t="shared" ca="1" si="2356"/>
        <v>142822.39426963858</v>
      </c>
      <c r="AB4559" s="53">
        <f t="shared" ca="1" si="2356"/>
        <v>1670.7047023884425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1388060.2179506659</v>
      </c>
      <c r="I4560" s="53">
        <f t="shared" ca="1" si="2357"/>
        <v>721229.62987979478</v>
      </c>
      <c r="J4560" s="53">
        <f t="shared" ca="1" si="2357"/>
        <v>29510.236878527794</v>
      </c>
      <c r="K4560" s="53">
        <f t="shared" ca="1" si="2357"/>
        <v>115119.7125714678</v>
      </c>
      <c r="L4560" s="53">
        <f t="shared" ca="1" si="2357"/>
        <v>3983.2312510648408</v>
      </c>
      <c r="M4560" s="53">
        <f t="shared" ca="1" si="2357"/>
        <v>-5067.1157537003392</v>
      </c>
      <c r="N4560" s="53">
        <f t="shared" ca="1" si="2357"/>
        <v>114035.8280688324</v>
      </c>
      <c r="O4560" s="53">
        <f t="shared" ca="1" si="2357"/>
        <v>91165.598771569086</v>
      </c>
      <c r="P4560" s="53">
        <f t="shared" ca="1" si="2357"/>
        <v>10480.587618042344</v>
      </c>
      <c r="Q4560" s="53">
        <f t="shared" ca="1" si="2357"/>
        <v>9518.4785497826197</v>
      </c>
      <c r="R4560" s="53">
        <f t="shared" ca="1" si="2357"/>
        <v>0</v>
      </c>
      <c r="S4560" s="53">
        <f t="shared" ca="1" si="2357"/>
        <v>111164.66493939399</v>
      </c>
      <c r="T4560" s="53">
        <f t="shared" ca="1" si="2357"/>
        <v>5332.5755534950731</v>
      </c>
      <c r="U4560" s="53">
        <f t="shared" ca="1" si="2357"/>
        <v>50650.890373226735</v>
      </c>
      <c r="V4560" s="53">
        <f t="shared" ca="1" si="2357"/>
        <v>326596.17335484899</v>
      </c>
      <c r="W4560" s="53">
        <f t="shared" ca="1" si="2357"/>
        <v>0</v>
      </c>
      <c r="X4560" s="53">
        <f t="shared" ca="1" si="2357"/>
        <v>382579.63928157138</v>
      </c>
      <c r="Y4560" s="53">
        <f t="shared" ca="1" si="2357"/>
        <v>27237.926152762018</v>
      </c>
      <c r="Z4560" s="53">
        <f t="shared" ca="1" si="2357"/>
        <v>708.34964516481307</v>
      </c>
      <c r="AA4560" s="53">
        <f t="shared" ca="1" si="2357"/>
        <v>27946.275797926843</v>
      </c>
      <c r="AB4560" s="53">
        <f t="shared" ca="1" si="2357"/>
        <v>336.42345465639141</v>
      </c>
      <c r="AC4560" s="53">
        <f t="shared" ca="1" si="2357"/>
        <v>1035.4849672638848</v>
      </c>
      <c r="AD4560" s="53">
        <f t="shared" ca="1" si="2357"/>
        <v>222.03468270015969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7522183.1491293879</v>
      </c>
      <c r="I4561" s="53">
        <f t="shared" ca="1" si="2358"/>
        <v>5180450.0539733451</v>
      </c>
      <c r="J4561" s="53">
        <f t="shared" ca="1" si="2358"/>
        <v>207303.22940469987</v>
      </c>
      <c r="K4561" s="53">
        <f t="shared" ca="1" si="2358"/>
        <v>805190.77150864806</v>
      </c>
      <c r="L4561" s="53">
        <f t="shared" ca="1" si="2358"/>
        <v>28062.264730071402</v>
      </c>
      <c r="M4561" s="53">
        <f t="shared" ca="1" si="2358"/>
        <v>0</v>
      </c>
      <c r="N4561" s="53">
        <f t="shared" ca="1" si="2358"/>
        <v>833253.03623871971</v>
      </c>
      <c r="O4561" s="53">
        <f t="shared" ca="1" si="2358"/>
        <v>632079.7382420178</v>
      </c>
      <c r="P4561" s="53">
        <f t="shared" ca="1" si="2358"/>
        <v>73421.588185955945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705501.32642797334</v>
      </c>
      <c r="T4561" s="53">
        <f t="shared" ca="1" si="2358"/>
        <v>37576.017398482538</v>
      </c>
      <c r="U4561" s="53">
        <f t="shared" ca="1" si="2358"/>
        <v>353022.99205340946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390599.00945189258</v>
      </c>
      <c r="Y4561" s="53">
        <f t="shared" ca="1" si="2358"/>
        <v>188893.32385314751</v>
      </c>
      <c r="Z4561" s="53">
        <f t="shared" ca="1" si="2358"/>
        <v>4904.052346911375</v>
      </c>
      <c r="AA4561" s="53">
        <f t="shared" ca="1" si="2358"/>
        <v>193797.37620005879</v>
      </c>
      <c r="AB4561" s="53">
        <f t="shared" ca="1" si="2358"/>
        <v>2362.6070831975467</v>
      </c>
      <c r="AC4561" s="53">
        <f t="shared" ca="1" si="2358"/>
        <v>7344.7610700847508</v>
      </c>
      <c r="AD4561" s="53">
        <f t="shared" ca="1" si="2358"/>
        <v>1571.7492794111931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3854070.2811672082</v>
      </c>
      <c r="I4562" s="53">
        <f t="shared" ca="1" si="2359"/>
        <v>2944758.0409197262</v>
      </c>
      <c r="J4562" s="53">
        <f t="shared" ca="1" si="2359"/>
        <v>120521.97347211267</v>
      </c>
      <c r="K4562" s="53">
        <f t="shared" ca="1" si="2359"/>
        <v>389086.78874106333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389086.78874106333</v>
      </c>
      <c r="O4562" s="53">
        <f t="shared" ca="1" si="2359"/>
        <v>259578.34147816151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259578.34147816151</v>
      </c>
      <c r="T4562" s="53">
        <f t="shared" ca="1" si="2359"/>
        <v>11707.343831582755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11707.343831582755</v>
      </c>
      <c r="Y4562" s="53">
        <f t="shared" ca="1" si="2359"/>
        <v>94903.778161570313</v>
      </c>
      <c r="Z4562" s="53">
        <f t="shared" ca="1" si="2359"/>
        <v>0</v>
      </c>
      <c r="AA4562" s="53">
        <f t="shared" ca="1" si="2359"/>
        <v>94903.778161570313</v>
      </c>
      <c r="AB4562" s="53">
        <f t="shared" ca="1" si="2359"/>
        <v>911.27874756395568</v>
      </c>
      <c r="AC4562" s="53">
        <f t="shared" ca="1" si="2359"/>
        <v>28068.612610025128</v>
      </c>
      <c r="AD4562" s="53">
        <f t="shared" ca="1" si="2359"/>
        <v>4534.123205396907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926362.39467501431</v>
      </c>
      <c r="I4563" s="53">
        <f t="shared" ca="1" si="2360"/>
        <v>370827.4383079941</v>
      </c>
      <c r="J4563" s="53">
        <f t="shared" ca="1" si="2360"/>
        <v>19916.783344506417</v>
      </c>
      <c r="K4563" s="53">
        <f t="shared" ca="1" si="2360"/>
        <v>70571.056058661692</v>
      </c>
      <c r="L4563" s="53">
        <f t="shared" ca="1" si="2360"/>
        <v>2452.5199526312635</v>
      </c>
      <c r="M4563" s="53">
        <f t="shared" ca="1" si="2360"/>
        <v>3170.9923802367744</v>
      </c>
      <c r="N4563" s="53">
        <f t="shared" ca="1" si="2360"/>
        <v>76194.568391533394</v>
      </c>
      <c r="O4563" s="53">
        <f t="shared" ca="1" si="2360"/>
        <v>67622.676290198404</v>
      </c>
      <c r="P4563" s="53">
        <f t="shared" ca="1" si="2360"/>
        <v>8265.0773617914747</v>
      </c>
      <c r="Q4563" s="53">
        <f t="shared" ca="1" si="2360"/>
        <v>5714.4267112191192</v>
      </c>
      <c r="R4563" s="53">
        <f t="shared" ca="1" si="2360"/>
        <v>376.47221835838673</v>
      </c>
      <c r="S4563" s="53">
        <f t="shared" ca="1" si="2360"/>
        <v>81978.652581567905</v>
      </c>
      <c r="T4563" s="53">
        <f t="shared" ca="1" si="2360"/>
        <v>4193.4119195768999</v>
      </c>
      <c r="U4563" s="53">
        <f t="shared" ca="1" si="2360"/>
        <v>42837.251670857178</v>
      </c>
      <c r="V4563" s="53">
        <f t="shared" ca="1" si="2360"/>
        <v>225879.68589883827</v>
      </c>
      <c r="W4563" s="53">
        <f t="shared" ca="1" si="2360"/>
        <v>78643.6519045553</v>
      </c>
      <c r="X4563" s="53">
        <f t="shared" ca="1" si="2360"/>
        <v>351554.00139382819</v>
      </c>
      <c r="Y4563" s="53">
        <f t="shared" ca="1" si="2360"/>
        <v>17749.453672394862</v>
      </c>
      <c r="Z4563" s="53">
        <f t="shared" ca="1" si="2360"/>
        <v>446.80340026635383</v>
      </c>
      <c r="AA4563" s="53">
        <f t="shared" ca="1" si="2360"/>
        <v>18196.257072661509</v>
      </c>
      <c r="AB4563" s="53">
        <f t="shared" ca="1" si="2360"/>
        <v>299.3109469906035</v>
      </c>
      <c r="AC4563" s="53">
        <f t="shared" ca="1" si="2360"/>
        <v>6266.8462645011314</v>
      </c>
      <c r="AD4563" s="53">
        <f t="shared" ca="1" si="2360"/>
        <v>1128.5363714238374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1710191.1457339297</v>
      </c>
      <c r="I4564" s="53">
        <f t="shared" ca="1" si="2361"/>
        <v>902060.54150003591</v>
      </c>
      <c r="J4564" s="53">
        <f t="shared" ca="1" si="2361"/>
        <v>198707.23152116826</v>
      </c>
      <c r="K4564" s="53">
        <f t="shared" ca="1" si="2361"/>
        <v>60365.785317993752</v>
      </c>
      <c r="L4564" s="53">
        <f t="shared" ca="1" si="2361"/>
        <v>21833.95038253472</v>
      </c>
      <c r="M4564" s="53">
        <f t="shared" ca="1" si="2361"/>
        <v>-21738.2975957003</v>
      </c>
      <c r="N4564" s="53">
        <f t="shared" ca="1" si="2361"/>
        <v>60461.438104828208</v>
      </c>
      <c r="O4564" s="53">
        <f t="shared" ca="1" si="2361"/>
        <v>17861.972510694846</v>
      </c>
      <c r="P4564" s="53">
        <f t="shared" ca="1" si="2361"/>
        <v>3294.5758297470366</v>
      </c>
      <c r="Q4564" s="53">
        <f t="shared" ca="1" si="2361"/>
        <v>10921.684240883566</v>
      </c>
      <c r="R4564" s="53">
        <f t="shared" ca="1" si="2361"/>
        <v>2956.9966036433507</v>
      </c>
      <c r="S4564" s="53">
        <f t="shared" ca="1" si="2361"/>
        <v>35035.229184968834</v>
      </c>
      <c r="T4564" s="53">
        <f t="shared" ca="1" si="2361"/>
        <v>205.08152926678383</v>
      </c>
      <c r="U4564" s="53">
        <f t="shared" ca="1" si="2361"/>
        <v>3045.9312672752749</v>
      </c>
      <c r="V4564" s="53">
        <f t="shared" ca="1" si="2361"/>
        <v>15156.110718778204</v>
      </c>
      <c r="W4564" s="53">
        <f t="shared" ca="1" si="2361"/>
        <v>5156.53687519909</v>
      </c>
      <c r="X4564" s="53">
        <f t="shared" ca="1" si="2361"/>
        <v>23563.660390519362</v>
      </c>
      <c r="Y4564" s="53">
        <f t="shared" ca="1" si="2361"/>
        <v>4900.0474767561263</v>
      </c>
      <c r="Z4564" s="53">
        <f t="shared" ca="1" si="2361"/>
        <v>138.14148844681591</v>
      </c>
      <c r="AA4564" s="53">
        <f t="shared" ca="1" si="2361"/>
        <v>5038.1889652029386</v>
      </c>
      <c r="AB4564" s="53">
        <f t="shared" ca="1" si="2361"/>
        <v>85.44616263394272</v>
      </c>
      <c r="AC4564" s="53">
        <f t="shared" ca="1" si="2361"/>
        <v>432002.71876561781</v>
      </c>
      <c r="AD4564" s="53">
        <f t="shared" ca="1" si="2361"/>
        <v>53236.691138958442</v>
      </c>
    </row>
    <row r="4565" spans="1:30" collapsed="1">
      <c r="B4565" s="111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36754850.332790047</v>
      </c>
      <c r="I4565" s="53">
        <f t="shared" ca="1" si="2362"/>
        <v>20997277.087552603</v>
      </c>
      <c r="J4565" s="53">
        <f t="shared" ca="1" si="2362"/>
        <v>1030159.4517783909</v>
      </c>
      <c r="K4565" s="53">
        <f t="shared" ca="1" si="2362"/>
        <v>3223267.6965489406</v>
      </c>
      <c r="L4565" s="53">
        <f t="shared" ca="1" si="2362"/>
        <v>119913.93453455923</v>
      </c>
      <c r="M4565" s="53">
        <f t="shared" ca="1" si="2362"/>
        <v>-54973.715063231633</v>
      </c>
      <c r="N4565" s="53">
        <f t="shared" ca="1" si="2362"/>
        <v>3288207.9160202686</v>
      </c>
      <c r="O4565" s="53">
        <f t="shared" ca="1" si="2362"/>
        <v>2488996.1835551253</v>
      </c>
      <c r="P4565" s="53">
        <f t="shared" ca="1" si="2362"/>
        <v>257726.69186227955</v>
      </c>
      <c r="Q4565" s="53">
        <f t="shared" ca="1" si="2362"/>
        <v>140192.47655066574</v>
      </c>
      <c r="R4565" s="53">
        <f t="shared" ca="1" si="2362"/>
        <v>11298.347080486998</v>
      </c>
      <c r="S4565" s="53">
        <f t="shared" ca="1" si="2362"/>
        <v>2898213.6990485648</v>
      </c>
      <c r="T4565" s="53">
        <f t="shared" ca="1" si="2362"/>
        <v>142730.14434358815</v>
      </c>
      <c r="U4565" s="53">
        <f t="shared" ca="1" si="2362"/>
        <v>1237671.7045198558</v>
      </c>
      <c r="V4565" s="53">
        <f t="shared" ca="1" si="2362"/>
        <v>4410774.2622738853</v>
      </c>
      <c r="W4565" s="53">
        <f t="shared" ca="1" si="2362"/>
        <v>1421840.2539549884</v>
      </c>
      <c r="X4565" s="53">
        <f t="shared" ca="1" si="2362"/>
        <v>7213016.3650923017</v>
      </c>
      <c r="Y4565" s="53">
        <f t="shared" ca="1" si="2362"/>
        <v>765811.97266623983</v>
      </c>
      <c r="Z4565" s="53">
        <f t="shared" ca="1" si="2362"/>
        <v>17580.99708575564</v>
      </c>
      <c r="AA4565" s="53">
        <f t="shared" ca="1" si="2362"/>
        <v>783392.9697519911</v>
      </c>
      <c r="AB4565" s="53">
        <f t="shared" ca="1" si="2362"/>
        <v>9171.2851904899435</v>
      </c>
      <c r="AC4565" s="53">
        <f t="shared" ca="1" si="2362"/>
        <v>474718.42367749289</v>
      </c>
      <c r="AD4565" s="53">
        <f t="shared" ca="1" si="2362"/>
        <v>60693.134677890455</v>
      </c>
    </row>
    <row r="4566" spans="1:30">
      <c r="B4566" s="111" t="s">
        <v>178</v>
      </c>
      <c r="D4566" s="7"/>
      <c r="E4566" s="199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23831674.408672839</v>
      </c>
      <c r="I4567" s="4">
        <f t="shared" ref="I4567:AD4567" ca="1" si="2363">I4558*$E4566</f>
        <v>12146992.351110376</v>
      </c>
      <c r="J4567" s="4">
        <f t="shared" ca="1" si="2363"/>
        <v>506165.18840306543</v>
      </c>
      <c r="K4567" s="4">
        <f t="shared" ca="1" si="2363"/>
        <v>1987186.2360157608</v>
      </c>
      <c r="L4567" s="4">
        <f ca="1">L4558*$E4566</f>
        <v>71137.212045668901</v>
      </c>
      <c r="M4567" s="4">
        <f ca="1">M4558*$E4566</f>
        <v>-25149.507630004551</v>
      </c>
      <c r="N4567" s="4">
        <f t="shared" ca="1" si="2363"/>
        <v>2033173.9404314235</v>
      </c>
      <c r="O4567" s="4">
        <f t="shared" ca="1" si="2363"/>
        <v>1583851.8893370754</v>
      </c>
      <c r="P4567" s="4">
        <f t="shared" ca="1" si="2363"/>
        <v>179918.4235903204</v>
      </c>
      <c r="Q4567" s="4">
        <f t="shared" ca="1" si="2363"/>
        <v>127500.61987969611</v>
      </c>
      <c r="R4567" s="4">
        <f ca="1">R4558*$E4566</f>
        <v>8905.9037726758779</v>
      </c>
      <c r="S4567" s="4">
        <f t="shared" ca="1" si="2363"/>
        <v>1900176.8365797654</v>
      </c>
      <c r="T4567" s="4">
        <f ca="1">T4558*$E4566</f>
        <v>93693.680327187234</v>
      </c>
      <c r="U4567" s="4">
        <f t="shared" ca="1" si="2363"/>
        <v>877992.45238729764</v>
      </c>
      <c r="V4567" s="4">
        <f t="shared" ca="1" si="2363"/>
        <v>4275761.1150456751</v>
      </c>
      <c r="W4567" s="4">
        <f ca="1">W4558*$E4566</f>
        <v>1497851.4690250857</v>
      </c>
      <c r="X4567" s="4">
        <f t="shared" ca="1" si="2363"/>
        <v>6745298.7167852381</v>
      </c>
      <c r="Y4567" s="4">
        <f t="shared" ca="1" si="2363"/>
        <v>481373.53974188515</v>
      </c>
      <c r="Z4567" s="4">
        <f t="shared" ca="1" si="2363"/>
        <v>12733.396888380626</v>
      </c>
      <c r="AA4567" s="4">
        <f t="shared" ca="1" si="2363"/>
        <v>494106.93663026602</v>
      </c>
      <c r="AB4567" s="4">
        <f ca="1">AB4558*$E4566</f>
        <v>5760.4387326652341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11258274.835492125</v>
      </c>
      <c r="I4568" s="4">
        <f t="shared" ref="I4568:AD4568" ca="1" si="2364">I4559*$E4566</f>
        <v>5728209.6349804569</v>
      </c>
      <c r="J4568" s="4">
        <f t="shared" ca="1" si="2364"/>
        <v>240199.30665978964</v>
      </c>
      <c r="K4568" s="4">
        <f t="shared" ca="1" si="2364"/>
        <v>942620.74604152632</v>
      </c>
      <c r="L4568" s="4">
        <f ca="1">L4559*$E4566</f>
        <v>33343.906187096982</v>
      </c>
      <c r="M4568" s="4">
        <f ca="1">M4559*$E4566</f>
        <v>-26348.811521328797</v>
      </c>
      <c r="N4568" s="4">
        <f t="shared" ca="1" si="2364"/>
        <v>949615.84070729627</v>
      </c>
      <c r="O4568" s="4">
        <f t="shared" ca="1" si="2364"/>
        <v>750694.52439591486</v>
      </c>
      <c r="P4568" s="4">
        <f t="shared" ca="1" si="2364"/>
        <v>86723.437259402606</v>
      </c>
      <c r="Q4568" s="4">
        <f t="shared" ca="1" si="2364"/>
        <v>59892.225822385233</v>
      </c>
      <c r="R4568" s="4">
        <f ca="1">R4559*$E4566</f>
        <v>4182.3885585362596</v>
      </c>
      <c r="S4568" s="4">
        <f t="shared" ca="1" si="2364"/>
        <v>901492.57603623881</v>
      </c>
      <c r="T4568" s="4">
        <f ca="1">T4559*$E4566</f>
        <v>43872.231347116183</v>
      </c>
      <c r="U4568" s="4">
        <f t="shared" ca="1" si="2364"/>
        <v>417077.53525257215</v>
      </c>
      <c r="V4568" s="4">
        <f t="shared" ca="1" si="2364"/>
        <v>2039485.4159982116</v>
      </c>
      <c r="W4568" s="4">
        <f ca="1">W4559*$E4566</f>
        <v>700883.89836497023</v>
      </c>
      <c r="X4568" s="4">
        <f t="shared" ca="1" si="2364"/>
        <v>3201319.0809628684</v>
      </c>
      <c r="Y4568" s="4">
        <f t="shared" ca="1" si="2364"/>
        <v>228720.21428048614</v>
      </c>
      <c r="Z4568" s="4">
        <f t="shared" ca="1" si="2364"/>
        <v>5972.7950763409153</v>
      </c>
      <c r="AA4568" s="4">
        <f t="shared" ca="1" si="2364"/>
        <v>234693.00935682718</v>
      </c>
      <c r="AB4568" s="4">
        <f ca="1">AB4559*$E4566</f>
        <v>2745.3867886424291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2280931.0219537998</v>
      </c>
      <c r="I4569" s="4">
        <f t="shared" ref="I4569:AD4569" ca="1" si="2365">I4560*$E4566</f>
        <v>1185161.1446467878</v>
      </c>
      <c r="J4569" s="4">
        <f t="shared" ca="1" si="2365"/>
        <v>48492.719473523197</v>
      </c>
      <c r="K4569" s="4">
        <f t="shared" ca="1" si="2365"/>
        <v>189170.55632524315</v>
      </c>
      <c r="L4569" s="4">
        <f ca="1">L4560*$E4566</f>
        <v>6545.4478204003635</v>
      </c>
      <c r="M4569" s="4">
        <f ca="1">M4560*$E4566</f>
        <v>-8326.5418639472136</v>
      </c>
      <c r="N4569" s="4">
        <f t="shared" ca="1" si="2365"/>
        <v>187389.46228169647</v>
      </c>
      <c r="O4569" s="4">
        <f t="shared" ca="1" si="2365"/>
        <v>149807.94037889197</v>
      </c>
      <c r="P4569" s="4">
        <f t="shared" ca="1" si="2365"/>
        <v>17222.233673400548</v>
      </c>
      <c r="Q4569" s="4">
        <f t="shared" ca="1" si="2365"/>
        <v>15641.247206158774</v>
      </c>
      <c r="R4569" s="4">
        <f ca="1">R4560*$E4566</f>
        <v>0</v>
      </c>
      <c r="S4569" s="4">
        <f t="shared" ca="1" si="2365"/>
        <v>182671.42125845118</v>
      </c>
      <c r="T4569" s="4">
        <f ca="1">T4560*$E4566</f>
        <v>8762.7588843639551</v>
      </c>
      <c r="U4569" s="4">
        <f t="shared" ca="1" si="2365"/>
        <v>83232.114606990421</v>
      </c>
      <c r="V4569" s="4">
        <f t="shared" ca="1" si="2365"/>
        <v>536679.41334440908</v>
      </c>
      <c r="W4569" s="4">
        <f ca="1">W4560*$E4566</f>
        <v>0</v>
      </c>
      <c r="X4569" s="4">
        <f t="shared" ca="1" si="2365"/>
        <v>628674.28683576442</v>
      </c>
      <c r="Y4569" s="4">
        <f t="shared" ca="1" si="2365"/>
        <v>44758.743123729328</v>
      </c>
      <c r="Z4569" s="4">
        <f t="shared" ca="1" si="2365"/>
        <v>1163.9960998463059</v>
      </c>
      <c r="AA4569" s="4">
        <f t="shared" ca="1" si="2365"/>
        <v>45922.739223575649</v>
      </c>
      <c r="AB4569" s="4">
        <f ca="1">AB4560*$E4566</f>
        <v>552.82810091017529</v>
      </c>
      <c r="AC4569" s="4">
        <f ca="1">AC4560*$E4566</f>
        <v>1701.5614697798035</v>
      </c>
      <c r="AD4569" s="4">
        <f t="shared" ca="1" si="2365"/>
        <v>364.85866331374314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12360833.251887891</v>
      </c>
      <c r="I4570" s="4">
        <f t="shared" ref="I4570:AD4570" ca="1" si="2366">I4561*$E4566</f>
        <v>8512778.5401382409</v>
      </c>
      <c r="J4570" s="4">
        <f t="shared" ca="1" si="2366"/>
        <v>340651.1913427597</v>
      </c>
      <c r="K4570" s="4">
        <f t="shared" ca="1" si="2366"/>
        <v>1323130.3552784801</v>
      </c>
      <c r="L4570" s="4">
        <f ca="1">L4561*$E4566</f>
        <v>46113.338125633672</v>
      </c>
      <c r="M4570" s="4">
        <f ca="1">M4561*$E4566</f>
        <v>0</v>
      </c>
      <c r="N4570" s="4">
        <f t="shared" ca="1" si="2366"/>
        <v>1369243.6934041141</v>
      </c>
      <c r="O4570" s="4">
        <f t="shared" ca="1" si="2366"/>
        <v>1038665.5165675943</v>
      </c>
      <c r="P4570" s="4">
        <f t="shared" ca="1" si="2366"/>
        <v>120650.08132119502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1159315.5978887887</v>
      </c>
      <c r="T4570" s="4">
        <f ca="1">T4561*$E4566</f>
        <v>61746.819523589831</v>
      </c>
      <c r="U4570" s="4">
        <f t="shared" ca="1" si="2366"/>
        <v>580105.30351946899</v>
      </c>
      <c r="V4570" s="4">
        <f t="shared" ca="1" si="2366"/>
        <v>0</v>
      </c>
      <c r="W4570" s="4">
        <f ca="1">W4561*$E4566</f>
        <v>0</v>
      </c>
      <c r="X4570" s="4">
        <f t="shared" ca="1" si="2366"/>
        <v>641852.12304305984</v>
      </c>
      <c r="Y4570" s="4">
        <f t="shared" ca="1" si="2366"/>
        <v>310399.09986954404</v>
      </c>
      <c r="Z4570" s="4">
        <f t="shared" ca="1" si="2366"/>
        <v>8058.5877951824241</v>
      </c>
      <c r="AA4570" s="4">
        <f t="shared" ca="1" si="2366"/>
        <v>318457.68766472628</v>
      </c>
      <c r="AB4570" s="4">
        <f ca="1">AB4561*$E4566</f>
        <v>3882.3559086718228</v>
      </c>
      <c r="AC4570" s="4">
        <f ca="1">AC4561*$E4566</f>
        <v>12069.284283882791</v>
      </c>
      <c r="AD4570" s="4">
        <f t="shared" ca="1" si="2366"/>
        <v>2582.7782136393885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6333203.9571621316</v>
      </c>
      <c r="I4571" s="4">
        <f t="shared" ref="I4571:AD4571" ca="1" si="2367">I4562*$E4566</f>
        <v>4838975.9182050321</v>
      </c>
      <c r="J4571" s="4">
        <f t="shared" ca="1" si="2367"/>
        <v>198047.82570996875</v>
      </c>
      <c r="K4571" s="4">
        <f t="shared" ca="1" si="2367"/>
        <v>639367.16519557964</v>
      </c>
      <c r="L4571" s="4">
        <f ca="1">L4562*$E4566</f>
        <v>0</v>
      </c>
      <c r="M4571" s="4">
        <f ca="1">M4562*$E4566</f>
        <v>0</v>
      </c>
      <c r="N4571" s="4">
        <f t="shared" ca="1" si="2367"/>
        <v>639367.16519557964</v>
      </c>
      <c r="O4571" s="4">
        <f t="shared" ca="1" si="2367"/>
        <v>426552.30950931186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426552.30950931186</v>
      </c>
      <c r="T4571" s="4">
        <f ca="1">T4562*$E4566</f>
        <v>19238.101765903113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19238.101765903113</v>
      </c>
      <c r="Y4571" s="4">
        <f t="shared" ca="1" si="2367"/>
        <v>155950.70653990962</v>
      </c>
      <c r="Z4571" s="4">
        <f t="shared" ca="1" si="2367"/>
        <v>0</v>
      </c>
      <c r="AA4571" s="4">
        <f t="shared" ca="1" si="2367"/>
        <v>155950.70653990962</v>
      </c>
      <c r="AB4571" s="4">
        <f ca="1">AB4562*$E4566</f>
        <v>1497.4595036191058</v>
      </c>
      <c r="AC4571" s="4">
        <f ca="1">AC4562*$E4566</f>
        <v>46123.769284255504</v>
      </c>
      <c r="AD4571" s="4">
        <f t="shared" ca="1" si="2367"/>
        <v>7450.7014485433356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1522245.7183487613</v>
      </c>
      <c r="I4572" s="4">
        <f t="shared" ref="I4572:AD4572" ca="1" si="2368">I4563*$E4566</f>
        <v>609362.47353673889</v>
      </c>
      <c r="J4572" s="4">
        <f t="shared" ca="1" si="2368"/>
        <v>32728.269566783347</v>
      </c>
      <c r="K4572" s="4">
        <f t="shared" ca="1" si="2368"/>
        <v>115965.942208109</v>
      </c>
      <c r="L4572" s="4">
        <f ca="1">L4563*$E4566</f>
        <v>4030.1053006016878</v>
      </c>
      <c r="M4572" s="4">
        <f ca="1">M4563*$E4566</f>
        <v>5210.7356704882122</v>
      </c>
      <c r="N4572" s="4">
        <f t="shared" ca="1" si="2368"/>
        <v>125206.78317920491</v>
      </c>
      <c r="O4572" s="4">
        <f t="shared" ca="1" si="2368"/>
        <v>111121.01488332928</v>
      </c>
      <c r="P4572" s="4">
        <f t="shared" ca="1" si="2368"/>
        <v>13581.594738873409</v>
      </c>
      <c r="Q4572" s="4">
        <f t="shared" ca="1" si="2368"/>
        <v>9390.236093319385</v>
      </c>
      <c r="R4572" s="4">
        <f ca="1">R4563*$E4566</f>
        <v>618.6382627010272</v>
      </c>
      <c r="S4572" s="4">
        <f t="shared" ca="1" si="2368"/>
        <v>134711.48397822396</v>
      </c>
      <c r="T4572" s="4">
        <f ca="1">T4563*$E4566</f>
        <v>6890.8273657719192</v>
      </c>
      <c r="U4572" s="4">
        <f t="shared" ca="1" si="2368"/>
        <v>70392.346792819852</v>
      </c>
      <c r="V4572" s="4">
        <f t="shared" ca="1" si="2368"/>
        <v>371176.96778062417</v>
      </c>
      <c r="W4572" s="4">
        <f ca="1">W4563*$E4566</f>
        <v>129231.24154777247</v>
      </c>
      <c r="X4572" s="4">
        <f t="shared" ca="1" si="2368"/>
        <v>577691.3834869893</v>
      </c>
      <c r="Y4572" s="4">
        <f t="shared" ca="1" si="2368"/>
        <v>29166.803414242186</v>
      </c>
      <c r="Z4572" s="4">
        <f t="shared" ca="1" si="2368"/>
        <v>734.21003152630419</v>
      </c>
      <c r="AA4572" s="4">
        <f t="shared" ca="1" si="2368"/>
        <v>29901.013445768971</v>
      </c>
      <c r="AB4572" s="4">
        <f ca="1">AB4563*$E4566</f>
        <v>491.8429441117384</v>
      </c>
      <c r="AC4572" s="4">
        <f ca="1">AC4563*$E4566</f>
        <v>10297.999949613108</v>
      </c>
      <c r="AD4572" s="4">
        <f t="shared" ca="1" si="2368"/>
        <v>1854.468261315227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2810272.9170744624</v>
      </c>
      <c r="I4573" s="4">
        <f t="shared" ref="I4573:AD4573" ca="1" si="2369">I4564*$E4566</f>
        <v>1482311.6794065509</v>
      </c>
      <c r="J4573" s="4">
        <f t="shared" ca="1" si="2369"/>
        <v>326525.81120172801</v>
      </c>
      <c r="K4573" s="4">
        <f t="shared" ca="1" si="2369"/>
        <v>99196.123205447933</v>
      </c>
      <c r="L4573" s="4">
        <f ca="1">L4564*$E4566</f>
        <v>35878.655778241977</v>
      </c>
      <c r="M4573" s="4">
        <f ca="1">M4564*$E4566</f>
        <v>-35721.474262623669</v>
      </c>
      <c r="N4573" s="4">
        <f t="shared" ca="1" si="2369"/>
        <v>99353.304721066306</v>
      </c>
      <c r="O4573" s="4">
        <f t="shared" ca="1" si="2369"/>
        <v>29351.700081918141</v>
      </c>
      <c r="P4573" s="4">
        <f t="shared" ca="1" si="2369"/>
        <v>5413.8142690552068</v>
      </c>
      <c r="Q4573" s="4">
        <f t="shared" ca="1" si="2369"/>
        <v>17947.066038528785</v>
      </c>
      <c r="R4573" s="4">
        <f ca="1">R4564*$E4566</f>
        <v>4859.0869458243214</v>
      </c>
      <c r="S4573" s="4">
        <f t="shared" ca="1" si="2369"/>
        <v>57571.667335326514</v>
      </c>
      <c r="T4573" s="4">
        <f ca="1">T4564*$E4566</f>
        <v>337.0003808804201</v>
      </c>
      <c r="U4573" s="4">
        <f t="shared" ca="1" si="2369"/>
        <v>5005.2289003171718</v>
      </c>
      <c r="V4573" s="4">
        <f t="shared" ca="1" si="2369"/>
        <v>24905.290608837538</v>
      </c>
      <c r="W4573" s="4">
        <f ca="1">W4564*$E4566</f>
        <v>8473.483190704299</v>
      </c>
      <c r="X4573" s="4">
        <f t="shared" ca="1" si="2369"/>
        <v>38721.003080739443</v>
      </c>
      <c r="Y4573" s="4">
        <f t="shared" ca="1" si="2369"/>
        <v>8052.0067892160623</v>
      </c>
      <c r="Z4573" s="4">
        <f t="shared" ca="1" si="2369"/>
        <v>227.00110725917637</v>
      </c>
      <c r="AA4573" s="4">
        <f t="shared" ca="1" si="2369"/>
        <v>8279.007896475232</v>
      </c>
      <c r="AB4573" s="4">
        <f ca="1">AB4564*$E4566</f>
        <v>140.40947254177161</v>
      </c>
      <c r="AC4573" s="4">
        <f ca="1">AC4564*$E4566</f>
        <v>709888.80025369499</v>
      </c>
      <c r="AD4573" s="4">
        <f t="shared" ca="1" si="2369"/>
        <v>87481.233706345636</v>
      </c>
    </row>
    <row r="4574" spans="1:30" collapsed="1">
      <c r="B4574" s="111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60397436.110592</v>
      </c>
      <c r="I4574" s="4">
        <f t="shared" ref="I4574:AD4574" ca="1" si="2370">I4565*$E4566</f>
        <v>34503791.742024176</v>
      </c>
      <c r="J4574" s="4">
        <f t="shared" ca="1" si="2370"/>
        <v>1692810.3123576187</v>
      </c>
      <c r="K4574" s="4">
        <f t="shared" ca="1" si="2370"/>
        <v>5296637.1242701737</v>
      </c>
      <c r="L4574" s="4">
        <f ca="1">L4565*$E4566</f>
        <v>197048.66525764405</v>
      </c>
      <c r="M4574" s="4">
        <f ca="1">M4565*$E4566</f>
        <v>-90335.599607415992</v>
      </c>
      <c r="N4574" s="4">
        <f t="shared" ca="1" si="2370"/>
        <v>5403350.1899204021</v>
      </c>
      <c r="O4574" s="4">
        <f t="shared" ca="1" si="2370"/>
        <v>4090044.8951540212</v>
      </c>
      <c r="P4574" s="4">
        <f t="shared" ca="1" si="2370"/>
        <v>423509.5848522436</v>
      </c>
      <c r="Q4574" s="4">
        <f t="shared" ca="1" si="2370"/>
        <v>230371.39504008845</v>
      </c>
      <c r="R4574" s="4">
        <f ca="1">R4565*$E4566</f>
        <v>18566.017539737513</v>
      </c>
      <c r="S4574" s="4">
        <f t="shared" ca="1" si="2370"/>
        <v>4762491.8925861027</v>
      </c>
      <c r="T4574" s="4">
        <f ca="1">T4565*$E4566</f>
        <v>234541.41959481238</v>
      </c>
      <c r="U4574" s="4">
        <f t="shared" ca="1" si="2370"/>
        <v>2033804.9814594656</v>
      </c>
      <c r="V4574" s="4">
        <f t="shared" ca="1" si="2370"/>
        <v>7248008.2027777443</v>
      </c>
      <c r="W4574" s="4">
        <f ca="1">W4565*$E4566</f>
        <v>2336440.0921285306</v>
      </c>
      <c r="X4574" s="4">
        <f t="shared" ca="1" si="2370"/>
        <v>11852794.695960527</v>
      </c>
      <c r="Y4574" s="4">
        <f t="shared" ca="1" si="2370"/>
        <v>1258421.1137590175</v>
      </c>
      <c r="Z4574" s="4">
        <f t="shared" ca="1" si="2370"/>
        <v>28889.986998535715</v>
      </c>
      <c r="AA4574" s="4">
        <f t="shared" ca="1" si="2370"/>
        <v>1287311.1007575463</v>
      </c>
      <c r="AB4574" s="4">
        <f ca="1">AB4565*$E4566</f>
        <v>15070.721451162197</v>
      </c>
      <c r="AC4574" s="4">
        <f ca="1">AC4565*$E4566</f>
        <v>780081.41524122644</v>
      </c>
      <c r="AD4574" s="4">
        <f t="shared" ca="1" si="2370"/>
        <v>99734.040293157203</v>
      </c>
    </row>
    <row r="4575" spans="1:30" s="51" customFormat="1">
      <c r="A4575" s="56"/>
      <c r="B4575" s="111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0.12100432950551475</v>
      </c>
      <c r="I4575" s="43">
        <f t="shared" ca="1" si="2371"/>
        <v>0.15992873831104637</v>
      </c>
      <c r="J4575" s="43">
        <f t="shared" ca="1" si="2371"/>
        <v>9.1126631297404753E-2</v>
      </c>
      <c r="K4575" s="43">
        <f t="shared" ca="1" si="2371"/>
        <v>0.10260832112413758</v>
      </c>
      <c r="L4575" s="43">
        <f t="shared" ca="1" si="2371"/>
        <v>0.12699838697591884</v>
      </c>
      <c r="M4575" s="43">
        <f t="shared" ca="1" si="2371"/>
        <v>-0.5675737121996971</v>
      </c>
      <c r="N4575" s="43">
        <f t="shared" ca="1" si="2371"/>
        <v>0.10131781482869665</v>
      </c>
      <c r="O4575" s="43">
        <f t="shared" ca="1" si="2371"/>
        <v>9.9542367995285236E-2</v>
      </c>
      <c r="P4575" s="43">
        <f t="shared" ca="1" si="2371"/>
        <v>5.7004447707005065E-2</v>
      </c>
      <c r="Q4575" s="43">
        <f t="shared" ca="1" si="2371"/>
        <v>8.4677558631085101E-2</v>
      </c>
      <c r="R4575" s="43">
        <f t="shared" ca="1" si="2371"/>
        <v>0.13579094927582749</v>
      </c>
      <c r="S4575" s="43">
        <f t="shared" ca="1" si="2371"/>
        <v>9.2700223872367787E-2</v>
      </c>
      <c r="T4575" s="43">
        <f t="shared" ca="1" si="2371"/>
        <v>0.18952183446943854</v>
      </c>
      <c r="U4575" s="43">
        <f t="shared" ca="1" si="2371"/>
        <v>9.651397306401481E-2</v>
      </c>
      <c r="V4575" s="43">
        <f t="shared" ca="1" si="2371"/>
        <v>7.2860249322281273E-2</v>
      </c>
      <c r="W4575" s="43">
        <f t="shared" ca="1" si="2371"/>
        <v>0.1375896080599916</v>
      </c>
      <c r="X4575" s="43">
        <f t="shared" ca="1" si="2371"/>
        <v>8.5413457121892994E-2</v>
      </c>
      <c r="Y4575" s="43">
        <f t="shared" ca="1" si="2371"/>
        <v>0.11097156637291831</v>
      </c>
      <c r="Z4575" s="43">
        <f t="shared" ca="1" si="2371"/>
        <v>0.17568282818792849</v>
      </c>
      <c r="AA4575" s="43">
        <f t="shared" ca="1" si="2371"/>
        <v>0.11189654363723704</v>
      </c>
      <c r="AB4575" s="43">
        <f t="shared" ca="1" si="2371"/>
        <v>7.7547024853800745E-2</v>
      </c>
      <c r="AC4575" s="43">
        <f t="shared" ca="1" si="2371"/>
        <v>9.4764448094938544E-2</v>
      </c>
      <c r="AD4575" s="43">
        <f t="shared" ca="1" si="2371"/>
        <v>7.0878738727345167E-2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247891619.087883</v>
      </c>
      <c r="I4577" s="53">
        <f t="shared" ca="1" si="2372"/>
        <v>112077244.94872096</v>
      </c>
      <c r="J4577" s="53">
        <f t="shared" ca="1" si="2372"/>
        <v>7123777.3962152461</v>
      </c>
      <c r="K4577" s="53">
        <f t="shared" ca="1" si="2372"/>
        <v>24837414.589695737</v>
      </c>
      <c r="L4577" s="53">
        <f t="shared" ca="1" si="2372"/>
        <v>746412.0546256993</v>
      </c>
      <c r="M4577" s="53">
        <f t="shared" ca="1" si="2372"/>
        <v>40625.122985857714</v>
      </c>
      <c r="N4577" s="53">
        <f t="shared" ca="1" si="2372"/>
        <v>25624451.767307296</v>
      </c>
      <c r="O4577" s="53">
        <f t="shared" ca="1" si="2372"/>
        <v>19100515.200962491</v>
      </c>
      <c r="P4577" s="53">
        <f t="shared" ca="1" si="2372"/>
        <v>3529140.5369490637</v>
      </c>
      <c r="Q4577" s="53">
        <f t="shared" ca="1" si="2372"/>
        <v>1569758.1441007028</v>
      </c>
      <c r="R4577" s="53">
        <f t="shared" ca="1" si="2372"/>
        <v>72236.615131262603</v>
      </c>
      <c r="S4577" s="53">
        <f t="shared" ca="1" si="2372"/>
        <v>24271650.497143522</v>
      </c>
      <c r="T4577" s="53">
        <f t="shared" ca="1" si="2372"/>
        <v>615541.51537046372</v>
      </c>
      <c r="U4577" s="53">
        <f t="shared" ca="1" si="2372"/>
        <v>9937317.7444588877</v>
      </c>
      <c r="V4577" s="53">
        <f t="shared" ca="1" si="2372"/>
        <v>53067320.287096165</v>
      </c>
      <c r="W4577" s="53">
        <f t="shared" ca="1" si="2372"/>
        <v>9464543.678358756</v>
      </c>
      <c r="X4577" s="53">
        <f t="shared" ca="1" si="2372"/>
        <v>73084723.225284278</v>
      </c>
      <c r="Y4577" s="53">
        <f t="shared" ca="1" si="2372"/>
        <v>5534661.5127033368</v>
      </c>
      <c r="Z4577" s="53">
        <f t="shared" ca="1" si="2372"/>
        <v>92846.735612099146</v>
      </c>
      <c r="AA4577" s="53">
        <f t="shared" ca="1" si="2372"/>
        <v>5627508.2483154358</v>
      </c>
      <c r="AB4577" s="53">
        <f t="shared" ca="1" si="2372"/>
        <v>82263.004896251718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-6554006.5639823582</v>
      </c>
      <c r="I4578" s="53">
        <f t="shared" ca="1" si="2373"/>
        <v>-7997241.3644691147</v>
      </c>
      <c r="J4578" s="53">
        <f t="shared" ca="1" si="2373"/>
        <v>365141.98596979876</v>
      </c>
      <c r="K4578" s="53">
        <f t="shared" ca="1" si="2373"/>
        <v>705866.15267170244</v>
      </c>
      <c r="L4578" s="53">
        <f t="shared" ca="1" si="2373"/>
        <v>14476.762361680296</v>
      </c>
      <c r="M4578" s="53">
        <f t="shared" ca="1" si="2373"/>
        <v>-10316.539034412455</v>
      </c>
      <c r="N4578" s="53">
        <f t="shared" ca="1" si="2373"/>
        <v>710026.37599897198</v>
      </c>
      <c r="O4578" s="53">
        <f t="shared" ca="1" si="2373"/>
        <v>564691.07206627366</v>
      </c>
      <c r="P4578" s="53">
        <f t="shared" ca="1" si="2373"/>
        <v>92632.689073757283</v>
      </c>
      <c r="Q4578" s="53">
        <f t="shared" ca="1" si="2373"/>
        <v>33130.069610985236</v>
      </c>
      <c r="R4578" s="53">
        <f t="shared" ca="1" si="2373"/>
        <v>2249.4386011647684</v>
      </c>
      <c r="S4578" s="53">
        <f t="shared" ca="1" si="2373"/>
        <v>692703.26935218077</v>
      </c>
      <c r="T4578" s="53">
        <f t="shared" ca="1" si="2373"/>
        <v>-2362.91807976977</v>
      </c>
      <c r="U4578" s="53">
        <f t="shared" ca="1" si="2373"/>
        <v>-55187.057026157505</v>
      </c>
      <c r="V4578" s="53">
        <f t="shared" ca="1" si="2373"/>
        <v>-242725.78918309277</v>
      </c>
      <c r="W4578" s="53">
        <f t="shared" ca="1" si="2373"/>
        <v>-57183.133383130422</v>
      </c>
      <c r="X4578" s="53">
        <f t="shared" ca="1" si="2373"/>
        <v>-357458.89767215215</v>
      </c>
      <c r="Y4578" s="53">
        <f t="shared" ca="1" si="2373"/>
        <v>27241.054385374562</v>
      </c>
      <c r="Z4578" s="53">
        <f t="shared" ca="1" si="2373"/>
        <v>475.55900565584307</v>
      </c>
      <c r="AA4578" s="53">
        <f t="shared" ca="1" si="2373"/>
        <v>27716.613391030551</v>
      </c>
      <c r="AB4578" s="53">
        <f t="shared" ca="1" si="2373"/>
        <v>5105.4534469248629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-1457947.3164418209</v>
      </c>
      <c r="I4579" s="53">
        <f t="shared" ca="1" si="2374"/>
        <v>-1703915.0016190966</v>
      </c>
      <c r="J4579" s="53">
        <f t="shared" ca="1" si="2374"/>
        <v>71512.498951438349</v>
      </c>
      <c r="K4579" s="53">
        <f t="shared" ca="1" si="2374"/>
        <v>133697.44723262911</v>
      </c>
      <c r="L4579" s="53">
        <f t="shared" ca="1" si="2374"/>
        <v>2529.1027535989624</v>
      </c>
      <c r="M4579" s="53">
        <f t="shared" ca="1" si="2374"/>
        <v>-2893.7935393806038</v>
      </c>
      <c r="N4579" s="53">
        <f t="shared" ca="1" si="2374"/>
        <v>133332.75644684763</v>
      </c>
      <c r="O4579" s="53">
        <f t="shared" ca="1" si="2374"/>
        <v>106842.12594236186</v>
      </c>
      <c r="P4579" s="53">
        <f t="shared" ca="1" si="2374"/>
        <v>17246.926471719515</v>
      </c>
      <c r="Q4579" s="53">
        <f t="shared" ca="1" si="2374"/>
        <v>7856.5645773316055</v>
      </c>
      <c r="R4579" s="53">
        <f t="shared" ca="1" si="2374"/>
        <v>0</v>
      </c>
      <c r="S4579" s="53">
        <f t="shared" ca="1" si="2374"/>
        <v>131945.61699141288</v>
      </c>
      <c r="T4579" s="53">
        <f t="shared" ca="1" si="2374"/>
        <v>-676.08010864066273</v>
      </c>
      <c r="U4579" s="53">
        <f t="shared" ca="1" si="2374"/>
        <v>-14514.17016202095</v>
      </c>
      <c r="V4579" s="53">
        <f t="shared" ca="1" si="2374"/>
        <v>-87572.941455512075</v>
      </c>
      <c r="W4579" s="53">
        <f t="shared" ca="1" si="2374"/>
        <v>0</v>
      </c>
      <c r="X4579" s="53">
        <f t="shared" ca="1" si="2374"/>
        <v>-102763.19172617269</v>
      </c>
      <c r="Y4579" s="53">
        <f t="shared" ca="1" si="2374"/>
        <v>3566.2438495206516</v>
      </c>
      <c r="Z4579" s="53">
        <f t="shared" ca="1" si="2374"/>
        <v>63.377957367415775</v>
      </c>
      <c r="AA4579" s="53">
        <f t="shared" ca="1" si="2374"/>
        <v>3629.6218068880844</v>
      </c>
      <c r="AB4579" s="53">
        <f t="shared" ca="1" si="2374"/>
        <v>1006.2579027641942</v>
      </c>
      <c r="AC4579" s="53">
        <f t="shared" ca="1" si="2374"/>
        <v>5944.3505186783832</v>
      </c>
      <c r="AD4579" s="53">
        <f t="shared" ca="1" si="2374"/>
        <v>1359.7742854216767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71240769.718233079</v>
      </c>
      <c r="I4580" s="53">
        <f t="shared" ca="1" si="2375"/>
        <v>42017924.023585826</v>
      </c>
      <c r="J4580" s="53">
        <f t="shared" ca="1" si="2375"/>
        <v>3025199.5248543085</v>
      </c>
      <c r="K4580" s="53">
        <f t="shared" ca="1" si="2375"/>
        <v>10207920.809657509</v>
      </c>
      <c r="L4580" s="53">
        <f t="shared" ca="1" si="2375"/>
        <v>298878.35288914375</v>
      </c>
      <c r="M4580" s="53">
        <f t="shared" ca="1" si="2375"/>
        <v>0</v>
      </c>
      <c r="N4580" s="53">
        <f t="shared" ca="1" si="2375"/>
        <v>10506799.162546651</v>
      </c>
      <c r="O4580" s="53">
        <f t="shared" ca="1" si="2375"/>
        <v>7756794.7541806269</v>
      </c>
      <c r="P4580" s="53">
        <f t="shared" ca="1" si="2375"/>
        <v>1425266.2656837965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9182061.0198644232</v>
      </c>
      <c r="T4580" s="53">
        <f t="shared" ca="1" si="2375"/>
        <v>244315.08844766105</v>
      </c>
      <c r="U4580" s="53">
        <f t="shared" ca="1" si="2375"/>
        <v>3882293.3221883439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4126608.4106360055</v>
      </c>
      <c r="Y4580" s="53">
        <f t="shared" ca="1" si="2375"/>
        <v>2138815.3920601439</v>
      </c>
      <c r="Z4580" s="53">
        <f t="shared" ca="1" si="2375"/>
        <v>35743.228212675065</v>
      </c>
      <c r="AA4580" s="53">
        <f t="shared" ca="1" si="2375"/>
        <v>2174558.620272819</v>
      </c>
      <c r="AB4580" s="53">
        <f t="shared" ca="1" si="2375"/>
        <v>35619.386543795234</v>
      </c>
      <c r="AC4580" s="53">
        <f t="shared" ca="1" si="2375"/>
        <v>141504.71043625069</v>
      </c>
      <c r="AD4580" s="53">
        <f t="shared" ca="1" si="2375"/>
        <v>30494.859492982308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31369879.596984856</v>
      </c>
      <c r="I4581" s="53">
        <f t="shared" ca="1" si="2376"/>
        <v>20744033.753490072</v>
      </c>
      <c r="J4581" s="53">
        <f t="shared" ca="1" si="2376"/>
        <v>1611491.7498455381</v>
      </c>
      <c r="K4581" s="53">
        <f t="shared" ca="1" si="2376"/>
        <v>4485037.6810263712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4485037.6810263712</v>
      </c>
      <c r="O4581" s="53">
        <f t="shared" ca="1" si="2376"/>
        <v>2896145.581057311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2896145.581057311</v>
      </c>
      <c r="T4581" s="53">
        <f t="shared" ca="1" si="2376"/>
        <v>68346.562315525458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68346.562315525458</v>
      </c>
      <c r="Y4581" s="53">
        <f t="shared" ca="1" si="2376"/>
        <v>968431.99545953108</v>
      </c>
      <c r="Z4581" s="53">
        <f t="shared" ca="1" si="2376"/>
        <v>0</v>
      </c>
      <c r="AA4581" s="53">
        <f t="shared" ca="1" si="2376"/>
        <v>968431.99545953108</v>
      </c>
      <c r="AB4581" s="53">
        <f t="shared" ca="1" si="2376"/>
        <v>12635.626266028068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191768288.90284789</v>
      </c>
      <c r="I4582" s="53">
        <f t="shared" ca="1" si="2377"/>
        <v>73004926.284545273</v>
      </c>
      <c r="J4582" s="53">
        <f t="shared" ca="1" si="2377"/>
        <v>4647796.0303354003</v>
      </c>
      <c r="K4582" s="53">
        <f t="shared" ca="1" si="2377"/>
        <v>15624478.410915062</v>
      </c>
      <c r="L4582" s="53">
        <f t="shared" ca="1" si="2377"/>
        <v>449995.57672721148</v>
      </c>
      <c r="M4582" s="53">
        <f t="shared" ca="1" si="2377"/>
        <v>26454.339910712937</v>
      </c>
      <c r="N4582" s="53">
        <f t="shared" ca="1" si="2377"/>
        <v>16100928.327552993</v>
      </c>
      <c r="O4582" s="53">
        <f t="shared" ca="1" si="2377"/>
        <v>14519345.617700225</v>
      </c>
      <c r="P4582" s="53">
        <f t="shared" ca="1" si="2377"/>
        <v>2722184.1380034662</v>
      </c>
      <c r="Q4582" s="53">
        <f t="shared" ca="1" si="2377"/>
        <v>1203649.5730482668</v>
      </c>
      <c r="R4582" s="53">
        <f t="shared" ca="1" si="2377"/>
        <v>55958.3452260954</v>
      </c>
      <c r="S4582" s="53">
        <f t="shared" ca="1" si="2377"/>
        <v>18501137.673978053</v>
      </c>
      <c r="T4582" s="53">
        <f t="shared" ca="1" si="2377"/>
        <v>545477.8591456922</v>
      </c>
      <c r="U4582" s="53">
        <f t="shared" ca="1" si="2377"/>
        <v>9321519.8370017018</v>
      </c>
      <c r="V4582" s="53">
        <f t="shared" ca="1" si="2377"/>
        <v>53805894.988399781</v>
      </c>
      <c r="W4582" s="53">
        <f t="shared" ca="1" si="2377"/>
        <v>9877894.5369941015</v>
      </c>
      <c r="X4582" s="53">
        <f t="shared" ca="1" si="2377"/>
        <v>73550787.221541271</v>
      </c>
      <c r="Y4582" s="53">
        <f t="shared" ca="1" si="2377"/>
        <v>3866359.4999667457</v>
      </c>
      <c r="Z4582" s="53">
        <f t="shared" ca="1" si="2377"/>
        <v>63157.198183341876</v>
      </c>
      <c r="AA4582" s="53">
        <f t="shared" ca="1" si="2377"/>
        <v>3929516.6981500881</v>
      </c>
      <c r="AB4582" s="53">
        <f t="shared" ca="1" si="2377"/>
        <v>71272.205239690709</v>
      </c>
      <c r="AC4582" s="53">
        <f t="shared" ca="1" si="2377"/>
        <v>1663063.448265651</v>
      </c>
      <c r="AD4582" s="53">
        <f t="shared" ca="1" si="2377"/>
        <v>298861.01323946245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25273337.6850674</v>
      </c>
      <c r="I4583" s="53">
        <f t="shared" ca="1" si="2378"/>
        <v>12105607.097770305</v>
      </c>
      <c r="J4583" s="53">
        <f t="shared" ca="1" si="2378"/>
        <v>3424352.1261858935</v>
      </c>
      <c r="K4583" s="53">
        <f t="shared" ca="1" si="2378"/>
        <v>922179.03307116055</v>
      </c>
      <c r="L4583" s="53">
        <f t="shared" ca="1" si="2378"/>
        <v>236340.81590031003</v>
      </c>
      <c r="M4583" s="53">
        <f t="shared" ca="1" si="2378"/>
        <v>14956.270069806436</v>
      </c>
      <c r="N4583" s="53">
        <f t="shared" ca="1" si="2378"/>
        <v>1173476.1190412771</v>
      </c>
      <c r="O4583" s="53">
        <f t="shared" ca="1" si="2378"/>
        <v>234193.54324473941</v>
      </c>
      <c r="P4583" s="53">
        <f t="shared" ca="1" si="2378"/>
        <v>66452.028670440632</v>
      </c>
      <c r="Q4583" s="53">
        <f t="shared" ca="1" si="2378"/>
        <v>136549.04370280181</v>
      </c>
      <c r="R4583" s="53">
        <f t="shared" ca="1" si="2378"/>
        <v>24846.61858121472</v>
      </c>
      <c r="S4583" s="53">
        <f t="shared" ca="1" si="2378"/>
        <v>462041.23419919657</v>
      </c>
      <c r="T4583" s="53">
        <f t="shared" ca="1" si="2378"/>
        <v>1442.3925038801901</v>
      </c>
      <c r="U4583" s="53">
        <f t="shared" ca="1" si="2378"/>
        <v>35023.304998710257</v>
      </c>
      <c r="V4583" s="53">
        <f t="shared" ca="1" si="2378"/>
        <v>183315.65792041065</v>
      </c>
      <c r="W4583" s="53">
        <f t="shared" ca="1" si="2378"/>
        <v>32410.010158805839</v>
      </c>
      <c r="X4583" s="53">
        <f t="shared" ca="1" si="2378"/>
        <v>252191.36558180695</v>
      </c>
      <c r="Y4583" s="53">
        <f t="shared" ca="1" si="2378"/>
        <v>59377.415334360951</v>
      </c>
      <c r="Z4583" s="53">
        <f t="shared" ca="1" si="2378"/>
        <v>1047.888027396411</v>
      </c>
      <c r="AA4583" s="53">
        <f t="shared" ca="1" si="2378"/>
        <v>60425.303361757353</v>
      </c>
      <c r="AB4583" s="53">
        <f t="shared" ca="1" si="2378"/>
        <v>1511.7871557073709</v>
      </c>
      <c r="AC4583" s="53">
        <f t="shared" ca="1" si="2378"/>
        <v>6699607.3962109527</v>
      </c>
      <c r="AD4583" s="53">
        <f t="shared" ca="1" si="2378"/>
        <v>1094125.2555605085</v>
      </c>
    </row>
    <row r="4584" spans="2:30">
      <c r="B4584" s="111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559531941.11059201</v>
      </c>
      <c r="I4584" s="53">
        <f ca="1">SUM(I4577:I4583)</f>
        <v>250248579.74202421</v>
      </c>
      <c r="J4584" s="53">
        <f t="shared" ref="J4584:AD4584" ca="1" si="2379">SUM(J4577:J4583)</f>
        <v>20269271.312357623</v>
      </c>
      <c r="K4584" s="53">
        <f t="shared" ca="1" si="2379"/>
        <v>56916594.124270171</v>
      </c>
      <c r="L4584" s="53">
        <f t="shared" ca="1" si="2379"/>
        <v>1748632.6652576437</v>
      </c>
      <c r="M4584" s="53">
        <f t="shared" ca="1" si="2379"/>
        <v>68825.400392584037</v>
      </c>
      <c r="N4584" s="53">
        <f t="shared" ca="1" si="2379"/>
        <v>58734052.189920411</v>
      </c>
      <c r="O4584" s="53">
        <f t="shared" ca="1" si="2379"/>
        <v>45178527.895154029</v>
      </c>
      <c r="P4584" s="53">
        <f t="shared" ca="1" si="2379"/>
        <v>7852922.5848522438</v>
      </c>
      <c r="Q4584" s="53">
        <f t="shared" ca="1" si="2379"/>
        <v>2950943.3950400883</v>
      </c>
      <c r="R4584" s="53">
        <f t="shared" ca="1" si="2379"/>
        <v>155291.01753973748</v>
      </c>
      <c r="S4584" s="53">
        <f t="shared" ca="1" si="2379"/>
        <v>56137684.892586097</v>
      </c>
      <c r="T4584" s="53">
        <f t="shared" ca="1" si="2379"/>
        <v>1472084.419594812</v>
      </c>
      <c r="U4584" s="53">
        <f t="shared" ca="1" si="2379"/>
        <v>23106452.981459469</v>
      </c>
      <c r="V4584" s="53">
        <f t="shared" ca="1" si="2379"/>
        <v>106726232.20277774</v>
      </c>
      <c r="W4584" s="53">
        <f t="shared" ca="1" si="2379"/>
        <v>19317665.092128534</v>
      </c>
      <c r="X4584" s="53">
        <f t="shared" ca="1" si="2379"/>
        <v>150622434.69596058</v>
      </c>
      <c r="Y4584" s="53">
        <f t="shared" ca="1" si="2379"/>
        <v>12598453.113759013</v>
      </c>
      <c r="Z4584" s="53">
        <f t="shared" ca="1" si="2379"/>
        <v>193333.98699853575</v>
      </c>
      <c r="AA4584" s="53">
        <f t="shared" ca="1" si="2379"/>
        <v>12791787.100757549</v>
      </c>
      <c r="AB4584" s="53">
        <f t="shared" ca="1" si="2379"/>
        <v>209413.72145116213</v>
      </c>
      <c r="AC4584" s="53">
        <f t="shared" ca="1" si="2379"/>
        <v>9011875.4152412266</v>
      </c>
      <c r="AD4584" s="53">
        <f t="shared" ca="1" si="2379"/>
        <v>1506842.0402931571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445</v>
      </c>
      <c r="U4586" s="9" t="s">
        <v>446</v>
      </c>
      <c r="V4586" s="9" t="s">
        <v>447</v>
      </c>
      <c r="W4586" s="9" t="s">
        <v>448</v>
      </c>
      <c r="X4586" s="9" t="s">
        <v>444</v>
      </c>
      <c r="Y4586" s="9" t="s">
        <v>449</v>
      </c>
      <c r="Z4586" s="9" t="s">
        <v>450</v>
      </c>
      <c r="AA4586" s="9" t="s">
        <v>451</v>
      </c>
      <c r="AB4586" s="9" t="s">
        <v>189</v>
      </c>
      <c r="AC4586" s="9" t="s">
        <v>6</v>
      </c>
      <c r="AD4586" s="9" t="s">
        <v>7</v>
      </c>
    </row>
    <row r="4588" spans="2:30">
      <c r="E4588" s="101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546"/>
  <sheetViews>
    <sheetView zoomScale="80" zoomScaleNormal="80" workbookViewId="0">
      <selection activeCell="B5" sqref="B5"/>
    </sheetView>
  </sheetViews>
  <sheetFormatPr defaultRowHeight="13.2"/>
  <cols>
    <col min="1" max="1" width="32.88671875" style="14" bestFit="1" customWidth="1"/>
    <col min="2" max="2" width="15.44140625" customWidth="1"/>
    <col min="3" max="3" width="16" bestFit="1" customWidth="1"/>
    <col min="4" max="4" width="14.88671875" bestFit="1" customWidth="1"/>
    <col min="5" max="5" width="14.44140625" bestFit="1" customWidth="1"/>
    <col min="6" max="6" width="15" bestFit="1" customWidth="1"/>
    <col min="7" max="7" width="14.88671875" customWidth="1"/>
    <col min="8" max="10" width="14.88671875" bestFit="1" customWidth="1"/>
    <col min="11" max="11" width="14.33203125" bestFit="1" customWidth="1"/>
    <col min="12" max="18" width="14.109375" bestFit="1" customWidth="1"/>
    <col min="19" max="20" width="14.109375" customWidth="1"/>
    <col min="22" max="22" width="10.664062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0" customFormat="1" ht="17.25" customHeight="1">
      <c r="A2" s="171" t="s">
        <v>0</v>
      </c>
      <c r="B2" s="170" t="s">
        <v>3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</row>
    <row r="3" spans="1:20" s="140" customFormat="1" ht="17.25" customHeight="1">
      <c r="A3" s="171" t="s">
        <v>1</v>
      </c>
      <c r="B3" s="170" t="s">
        <v>4</v>
      </c>
      <c r="C3" s="138" t="str">
        <f>Allocators!E1</f>
        <v>RS</v>
      </c>
      <c r="D3" s="138" t="str">
        <f>Allocators!F1</f>
        <v>SGS</v>
      </c>
      <c r="E3" s="138" t="str">
        <f>Allocators!G1</f>
        <v>MGS-SEC</v>
      </c>
      <c r="F3" s="138" t="str">
        <f>Allocators!H1</f>
        <v>MGS-PRI</v>
      </c>
      <c r="G3" s="138" t="str">
        <f>Allocators!I1</f>
        <v>MGS-SUB</v>
      </c>
      <c r="H3" s="138" t="str">
        <f>Allocators!J1</f>
        <v>LGS-SEC</v>
      </c>
      <c r="I3" s="138" t="str">
        <f>Allocators!K1</f>
        <v>LGS-PRI</v>
      </c>
      <c r="J3" s="138" t="str">
        <f>Allocators!L1</f>
        <v>LGS-SUB</v>
      </c>
      <c r="K3" s="138" t="str">
        <f>Allocators!M1</f>
        <v>LGS-TRA</v>
      </c>
      <c r="L3" s="138" t="str">
        <f>Allocators!N1</f>
        <v>IGS-SEC</v>
      </c>
      <c r="M3" s="138" t="str">
        <f>Allocators!O1</f>
        <v>IGS-PRI</v>
      </c>
      <c r="N3" s="138" t="str">
        <f>Allocators!P1</f>
        <v>IGS-SUB</v>
      </c>
      <c r="O3" s="138" t="str">
        <f>Allocators!Q1</f>
        <v>IGS-TRA</v>
      </c>
      <c r="P3" s="138" t="str">
        <f>Allocators!R1</f>
        <v>PS-SEC</v>
      </c>
      <c r="Q3" s="138" t="str">
        <f>Allocators!S1</f>
        <v>PS-PRI</v>
      </c>
      <c r="R3" s="138" t="str">
        <f>Allocators!T1</f>
        <v>MW</v>
      </c>
      <c r="S3" s="138" t="str">
        <f>Allocators!U1</f>
        <v>OL</v>
      </c>
      <c r="T3" s="138" t="str">
        <f>Allocators!V1</f>
        <v>SL</v>
      </c>
    </row>
    <row r="4" spans="1:20" s="140" customFormat="1" ht="17.25" customHeight="1" thickBot="1">
      <c r="A4" s="141"/>
      <c r="B4" s="142">
        <v>1</v>
      </c>
      <c r="C4" s="142">
        <f>B4+1</f>
        <v>2</v>
      </c>
      <c r="D4" s="142">
        <f>C4+1</f>
        <v>3</v>
      </c>
      <c r="E4" s="142">
        <f t="shared" ref="E4:T4" si="0">D4+1</f>
        <v>4</v>
      </c>
      <c r="F4" s="142">
        <f t="shared" si="0"/>
        <v>5</v>
      </c>
      <c r="G4" s="142">
        <f>F4+1</f>
        <v>6</v>
      </c>
      <c r="H4" s="142">
        <f>G4+1</f>
        <v>7</v>
      </c>
      <c r="I4" s="142">
        <f>H4+1</f>
        <v>8</v>
      </c>
      <c r="J4" s="142">
        <f t="shared" si="0"/>
        <v>9</v>
      </c>
      <c r="K4" s="142">
        <f t="shared" si="0"/>
        <v>10</v>
      </c>
      <c r="L4" s="142">
        <f t="shared" si="0"/>
        <v>11</v>
      </c>
      <c r="M4" s="142">
        <f t="shared" si="0"/>
        <v>12</v>
      </c>
      <c r="N4" s="142">
        <f t="shared" si="0"/>
        <v>13</v>
      </c>
      <c r="O4" s="142">
        <f t="shared" si="0"/>
        <v>14</v>
      </c>
      <c r="P4" s="142">
        <f t="shared" si="0"/>
        <v>15</v>
      </c>
      <c r="Q4" s="142">
        <f t="shared" si="0"/>
        <v>16</v>
      </c>
      <c r="R4" s="142">
        <f t="shared" si="0"/>
        <v>17</v>
      </c>
      <c r="S4" s="142">
        <f t="shared" si="0"/>
        <v>18</v>
      </c>
      <c r="T4" s="142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0.35389034593606572</v>
      </c>
      <c r="C35" s="44">
        <f ca="1">Allocators!E925</f>
        <v>0.24973550937032854</v>
      </c>
      <c r="D35" s="44">
        <f ca="1">Allocators!F925</f>
        <v>1.4220520983692074E-2</v>
      </c>
      <c r="E35" s="44">
        <f ca="1">Allocators!G925</f>
        <v>3.0940217489760433E-2</v>
      </c>
      <c r="F35" s="44">
        <f ca="1">Allocators!H925</f>
        <v>3.8033668333853376E-3</v>
      </c>
      <c r="G35" s="44">
        <f ca="1">Allocators!I925</f>
        <v>5.3526333814243E-3</v>
      </c>
      <c r="H35" s="44">
        <f ca="1">Allocators!J925</f>
        <v>1.4572571788727092E-2</v>
      </c>
      <c r="I35" s="44">
        <f ca="1">Allocators!K925</f>
        <v>8.879423601633879E-3</v>
      </c>
      <c r="J35" s="44">
        <f ca="1">Allocators!L925</f>
        <v>7.5798580207976961E-3</v>
      </c>
      <c r="K35" s="44">
        <f ca="1">Allocators!M925</f>
        <v>0</v>
      </c>
      <c r="L35" s="44">
        <f ca="1">Allocators!N925</f>
        <v>0</v>
      </c>
      <c r="M35" s="44">
        <f ca="1">Allocators!O925</f>
        <v>6.9011036997740508E-3</v>
      </c>
      <c r="N35" s="44">
        <f ca="1">Allocators!P925</f>
        <v>6.2960398071392944E-3</v>
      </c>
      <c r="O35" s="44">
        <f ca="1">Allocators!Q925</f>
        <v>5.2058099100751832E-3</v>
      </c>
      <c r="P35" s="44">
        <f ca="1">Allocators!R925</f>
        <v>4.0329104932785648E-4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0.18756967503173141</v>
      </c>
      <c r="C36" s="44">
        <f ca="1">Allocators!E926</f>
        <v>0.13236531845075855</v>
      </c>
      <c r="D36" s="44">
        <f ca="1">Allocators!F926</f>
        <v>7.5371892178571201E-3</v>
      </c>
      <c r="E36" s="44">
        <f ca="1">Allocators!G926</f>
        <v>1.6398996487499304E-2</v>
      </c>
      <c r="F36" s="44">
        <f ca="1">Allocators!H926</f>
        <v>2.015868161301683E-3</v>
      </c>
      <c r="G36" s="44">
        <f ca="1">Allocators!I926</f>
        <v>2.8370135423223335E-3</v>
      </c>
      <c r="H36" s="44">
        <f ca="1">Allocators!J926</f>
        <v>7.7237838957096962E-3</v>
      </c>
      <c r="I36" s="44">
        <f ca="1">Allocators!K926</f>
        <v>4.7062900091895859E-3</v>
      </c>
      <c r="J36" s="44">
        <f ca="1">Allocators!L926</f>
        <v>4.0174916385103728E-3</v>
      </c>
      <c r="K36" s="44">
        <f ca="1">Allocators!M926</f>
        <v>0</v>
      </c>
      <c r="L36" s="44">
        <f ca="1">Allocators!N926</f>
        <v>0</v>
      </c>
      <c r="M36" s="44">
        <f ca="1">Allocators!O926</f>
        <v>3.6577369040769283E-3</v>
      </c>
      <c r="N36" s="44">
        <f ca="1">Allocators!P926</f>
        <v>3.3370397191488047E-3</v>
      </c>
      <c r="O36" s="44">
        <f ca="1">Allocators!Q926</f>
        <v>2.759193869860965E-3</v>
      </c>
      <c r="P36" s="44">
        <f ca="1">Allocators!R926</f>
        <v>2.1375313549609558E-4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4.0427654593248701E-2</v>
      </c>
      <c r="C37" s="44">
        <f ca="1">Allocators!E927</f>
        <v>2.8739302928798352E-2</v>
      </c>
      <c r="D37" s="44">
        <f ca="1">Allocators!F927</f>
        <v>1.5976753151916152E-3</v>
      </c>
      <c r="E37" s="44">
        <f ca="1">Allocators!G927</f>
        <v>3.4524159459565044E-3</v>
      </c>
      <c r="F37" s="44">
        <f ca="1">Allocators!H927</f>
        <v>4.1647305298532554E-4</v>
      </c>
      <c r="G37" s="44">
        <f ca="1">Allocators!I927</f>
        <v>7.7842373645963263E-4</v>
      </c>
      <c r="H37" s="44">
        <f ca="1">Allocators!J927</f>
        <v>1.6161323796798906E-3</v>
      </c>
      <c r="I37" s="44">
        <f ca="1">Allocators!K927</f>
        <v>9.8247476122936416E-4</v>
      </c>
      <c r="J37" s="44">
        <f ca="1">Allocators!L927</f>
        <v>1.104330113598808E-3</v>
      </c>
      <c r="K37" s="44">
        <f ca="1">Allocators!M927</f>
        <v>0</v>
      </c>
      <c r="L37" s="44">
        <f ca="1">Allocators!N927</f>
        <v>0</v>
      </c>
      <c r="M37" s="44">
        <f ca="1">Allocators!O927</f>
        <v>7.6530415148813656E-4</v>
      </c>
      <c r="N37" s="44">
        <f ca="1">Allocators!P927</f>
        <v>9.2036847946625204E-4</v>
      </c>
      <c r="O37" s="44">
        <f ca="1">Allocators!Q927</f>
        <v>0</v>
      </c>
      <c r="P37" s="44">
        <f ca="1">Allocators!R927</f>
        <v>4.3833480976862198E-5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0.23547603158480979</v>
      </c>
      <c r="C38" s="44">
        <f ca="1">Allocators!E928</f>
        <v>0.18101648660625638</v>
      </c>
      <c r="D38" s="44">
        <f ca="1">Allocators!F928</f>
        <v>9.8287177531195622E-3</v>
      </c>
      <c r="E38" s="44">
        <f ca="1">Allocators!G928</f>
        <v>2.1198649015339542E-2</v>
      </c>
      <c r="F38" s="44">
        <f ca="1">Allocators!H928</f>
        <v>2.5585794286003484E-3</v>
      </c>
      <c r="G38" s="44">
        <f ca="1">Allocators!I928</f>
        <v>0</v>
      </c>
      <c r="H38" s="44">
        <f ca="1">Allocators!J928</f>
        <v>9.8486927609587865E-3</v>
      </c>
      <c r="I38" s="44">
        <f ca="1">Allocators!K928</f>
        <v>5.9985023574036225E-3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4.6907737340990876E-3</v>
      </c>
      <c r="N38" s="44">
        <f ca="1">Allocators!P928</f>
        <v>0</v>
      </c>
      <c r="O38" s="44">
        <f ca="1">Allocators!Q928</f>
        <v>0</v>
      </c>
      <c r="P38" s="44">
        <f ca="1">Allocators!R928</f>
        <v>2.6763130079267701E-4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6.7998628239755745E-5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0.1248624006836534</v>
      </c>
      <c r="C39" s="44">
        <f ca="1">Allocators!E929</f>
        <v>0.10420883567083922</v>
      </c>
      <c r="D39" s="44">
        <f ca="1">Allocators!F929</f>
        <v>5.7870568876625854E-3</v>
      </c>
      <c r="E39" s="44">
        <f ca="1">Allocators!G929</f>
        <v>1.0372197496296687E-2</v>
      </c>
      <c r="F39" s="44">
        <f ca="1">Allocators!H929</f>
        <v>0</v>
      </c>
      <c r="G39" s="44">
        <f ca="1">Allocators!I929</f>
        <v>0</v>
      </c>
      <c r="H39" s="44">
        <f ca="1">Allocators!J929</f>
        <v>4.0950533295874229E-3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1.3611538062141215E-4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2.6314191864607088E-4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2.5481864602846533E-3</v>
      </c>
      <c r="C40" s="44">
        <f ca="1">Allocators!E930</f>
        <v>1.6074234460644614E-3</v>
      </c>
      <c r="D40" s="44">
        <f ca="1">Allocators!F930</f>
        <v>1.1999463122081098E-4</v>
      </c>
      <c r="E40" s="44">
        <f ca="1">Allocators!G930</f>
        <v>2.3913662912486742E-4</v>
      </c>
      <c r="F40" s="44">
        <f ca="1">Allocators!H930</f>
        <v>2.9681792990934472E-5</v>
      </c>
      <c r="G40" s="44">
        <f ca="1">Allocators!I930</f>
        <v>4.1064813796291739E-5</v>
      </c>
      <c r="H40" s="44">
        <f ca="1">Allocators!J930</f>
        <v>1.3508747031323117E-4</v>
      </c>
      <c r="I40" s="44">
        <f ca="1">Allocators!K930</f>
        <v>8.1893141145826767E-5</v>
      </c>
      <c r="J40" s="44">
        <f ca="1">Allocators!L930</f>
        <v>7.0293187583746509E-5</v>
      </c>
      <c r="K40" s="44">
        <f ca="1">Allocators!M930</f>
        <v>0</v>
      </c>
      <c r="L40" s="44">
        <f ca="1">Allocators!N930</f>
        <v>0</v>
      </c>
      <c r="M40" s="44">
        <f ca="1">Allocators!O930</f>
        <v>7.5299126221501497E-5</v>
      </c>
      <c r="N40" s="44">
        <f ca="1">Allocators!P930</f>
        <v>7.3799798997277685E-5</v>
      </c>
      <c r="O40" s="44">
        <f ca="1">Allocators!Q930</f>
        <v>6.4109005770733859E-5</v>
      </c>
      <c r="P40" s="44">
        <f ca="1">Allocators!R930</f>
        <v>3.2982016414306755E-6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7.1052154135394881E-6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5.5225705710206241E-2</v>
      </c>
      <c r="C41" s="44">
        <f ca="1">Allocators!E931</f>
        <v>3.1374741853884648E-2</v>
      </c>
      <c r="D41" s="44">
        <f ca="1">Allocators!F931</f>
        <v>9.4681953978263539E-3</v>
      </c>
      <c r="E41" s="44">
        <f ca="1">Allocators!G931</f>
        <v>1.5964910414735566E-3</v>
      </c>
      <c r="F41" s="44">
        <f ca="1">Allocators!H931</f>
        <v>2.0125732014530705E-3</v>
      </c>
      <c r="G41" s="44">
        <f ca="1">Allocators!I931</f>
        <v>4.902616968511065E-3</v>
      </c>
      <c r="H41" s="44">
        <f ca="1">Allocators!J931</f>
        <v>2.8071586006913262E-4</v>
      </c>
      <c r="I41" s="44">
        <f ca="1">Allocators!K931</f>
        <v>2.7182624315593757E-4</v>
      </c>
      <c r="J41" s="44">
        <f ca="1">Allocators!L931</f>
        <v>1.1154508280142961E-3</v>
      </c>
      <c r="K41" s="44">
        <f ca="1">Allocators!M931</f>
        <v>0</v>
      </c>
      <c r="L41" s="44">
        <f ca="1">Allocators!N931</f>
        <v>0</v>
      </c>
      <c r="M41" s="44">
        <f ca="1">Allocators!O931</f>
        <v>4.0852913221777483E-5</v>
      </c>
      <c r="N41" s="44">
        <f ca="1">Allocators!P931</f>
        <v>3.7972511452767807E-5</v>
      </c>
      <c r="O41" s="44">
        <f ca="1">Allocators!Q931</f>
        <v>3.1163251817513273E-5</v>
      </c>
      <c r="P41" s="44">
        <f ca="1">Allocators!R931</f>
        <v>7.0028949807979325E-6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4.0861027443453218E-3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3.8272037485045256E-2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0.38144836716174679</v>
      </c>
      <c r="C179" s="8">
        <f ca="1">Allocators!E755</f>
        <v>0.18777776492174419</v>
      </c>
      <c r="D179" s="8">
        <f ca="1">Allocators!F755</f>
        <v>9.3013657314172573E-3</v>
      </c>
      <c r="E179" s="8">
        <f ca="1">Allocators!G755</f>
        <v>3.4054763839962449E-2</v>
      </c>
      <c r="F179" s="8">
        <f ca="1">Allocators!H755</f>
        <v>1.0714293033854496E-3</v>
      </c>
      <c r="G179" s="8">
        <f ca="1">Allocators!I755</f>
        <v>1.0050271863586801E-4</v>
      </c>
      <c r="H179" s="8">
        <f ca="1">Allocators!J755</f>
        <v>2.5888568118523626E-2</v>
      </c>
      <c r="I179" s="8">
        <f ca="1">Allocators!K755</f>
        <v>4.8247530015872887E-3</v>
      </c>
      <c r="J179" s="8">
        <f ca="1">Allocators!L755</f>
        <v>2.1794165728988048E-3</v>
      </c>
      <c r="K179" s="8">
        <f ca="1">Allocators!M755</f>
        <v>9.7988790855349237E-5</v>
      </c>
      <c r="L179" s="8">
        <f ca="1">Allocators!N755</f>
        <v>9.0334272737990177E-4</v>
      </c>
      <c r="M179" s="8">
        <f ca="1">Allocators!O755</f>
        <v>1.4788882158651996E-2</v>
      </c>
      <c r="N179" s="8">
        <f ca="1">Allocators!P755</f>
        <v>7.8169907750343937E-2</v>
      </c>
      <c r="O179" s="8">
        <f ca="1">Allocators!Q755</f>
        <v>1.4106709134556477E-2</v>
      </c>
      <c r="P179" s="8">
        <f ca="1">Allocators!R755</f>
        <v>7.9466767786679771E-3</v>
      </c>
      <c r="Q179" s="8">
        <f ca="1">Allocators!S755</f>
        <v>1.3305295890267974E-4</v>
      </c>
      <c r="R179" s="8">
        <f ca="1">Allocators!T755</f>
        <v>1.0324265423351045E-4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3.6586879162036151E-2</v>
      </c>
      <c r="C180" s="8">
        <f ca="1">Allocators!E756</f>
        <v>1.7966472106304004E-2</v>
      </c>
      <c r="D180" s="8">
        <f ca="1">Allocators!F756</f>
        <v>8.9716918907144997E-4</v>
      </c>
      <c r="E180" s="8">
        <f ca="1">Allocators!G756</f>
        <v>3.2784813857148765E-3</v>
      </c>
      <c r="F180" s="8">
        <f ca="1">Allocators!H756</f>
        <v>1.0306676941145698E-4</v>
      </c>
      <c r="G180" s="8">
        <f ca="1">Allocators!I756</f>
        <v>9.8651754111448035E-6</v>
      </c>
      <c r="H180" s="8">
        <f ca="1">Allocators!J756</f>
        <v>2.4920881068829356E-3</v>
      </c>
      <c r="I180" s="8">
        <f ca="1">Allocators!K756</f>
        <v>4.6480416892974078E-4</v>
      </c>
      <c r="J180" s="8">
        <f ca="1">Allocators!L756</f>
        <v>2.0970583639469658E-4</v>
      </c>
      <c r="K180" s="8">
        <f ca="1">Allocators!M756</f>
        <v>9.4220452586720362E-6</v>
      </c>
      <c r="L180" s="8">
        <f ca="1">Allocators!N756</f>
        <v>8.6608785778460564E-5</v>
      </c>
      <c r="M180" s="8">
        <f ca="1">Allocators!O756</f>
        <v>1.4205313208284383E-3</v>
      </c>
      <c r="N180" s="8">
        <f ca="1">Allocators!P756</f>
        <v>7.5099479286426319E-3</v>
      </c>
      <c r="O180" s="8">
        <f ca="1">Allocators!Q756</f>
        <v>1.3522874030055464E-3</v>
      </c>
      <c r="P180" s="8">
        <f ca="1">Allocators!R756</f>
        <v>7.6369523075420003E-4</v>
      </c>
      <c r="Q180" s="8">
        <f ca="1">Allocators!S756</f>
        <v>1.2767768068421345E-5</v>
      </c>
      <c r="R180" s="8">
        <f ca="1">Allocators!T756</f>
        <v>9.9659415794737446E-6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8.0493551316946233E-3</v>
      </c>
      <c r="C181" s="8">
        <f ca="1">Allocators!E757</f>
        <v>3.9069674222624844E-3</v>
      </c>
      <c r="D181" s="8">
        <f ca="1">Allocators!F757</f>
        <v>1.9037960257818967E-4</v>
      </c>
      <c r="E181" s="8">
        <f ca="1">Allocators!G757</f>
        <v>6.9102833129234002E-4</v>
      </c>
      <c r="F181" s="8">
        <f ca="1">Allocators!H757</f>
        <v>2.1319355213241447E-5</v>
      </c>
      <c r="G181" s="8">
        <f ca="1">Allocators!I757</f>
        <v>2.7218374170672049E-6</v>
      </c>
      <c r="H181" s="8">
        <f ca="1">Allocators!J757</f>
        <v>5.2207085761449279E-4</v>
      </c>
      <c r="I181" s="8">
        <f ca="1">Allocators!K757</f>
        <v>9.714233448914279E-5</v>
      </c>
      <c r="J181" s="8">
        <f ca="1">Allocators!L757</f>
        <v>5.7713263071580173E-5</v>
      </c>
      <c r="K181" s="8">
        <f ca="1">Allocators!M757</f>
        <v>0</v>
      </c>
      <c r="L181" s="8">
        <f ca="1">Allocators!N757</f>
        <v>1.8140671655255907E-5</v>
      </c>
      <c r="M181" s="8">
        <f ca="1">Allocators!O757</f>
        <v>2.9761068616317334E-4</v>
      </c>
      <c r="N181" s="8">
        <f ca="1">Allocators!P757</f>
        <v>2.0739962237260818E-3</v>
      </c>
      <c r="O181" s="8">
        <f ca="1">Allocators!Q757</f>
        <v>0</v>
      </c>
      <c r="P181" s="8">
        <f ca="1">Allocators!R757</f>
        <v>1.5681067402070054E-4</v>
      </c>
      <c r="Q181" s="8">
        <f ca="1">Allocators!S757</f>
        <v>2.6093898598875814E-6</v>
      </c>
      <c r="R181" s="8">
        <f ca="1">Allocators!T757</f>
        <v>2.1052618190634475E-6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0.22342769170418744</v>
      </c>
      <c r="C182" s="8">
        <f ca="1">Allocators!E758</f>
        <v>0.14926059846150086</v>
      </c>
      <c r="D182" s="8">
        <f ca="1">Allocators!F758</f>
        <v>7.0481658912410058E-3</v>
      </c>
      <c r="E182" s="8">
        <f ca="1">Allocators!G758</f>
        <v>2.5582632167675229E-2</v>
      </c>
      <c r="F182" s="8">
        <f ca="1">Allocators!H758</f>
        <v>7.9039140888160543E-4</v>
      </c>
      <c r="G182" s="8">
        <f ca="1">Allocators!I758</f>
        <v>0</v>
      </c>
      <c r="H182" s="8">
        <f ca="1">Allocators!J758</f>
        <v>1.9183132521615069E-2</v>
      </c>
      <c r="I182" s="8">
        <f ca="1">Allocators!K758</f>
        <v>3.5734589783425566E-3</v>
      </c>
      <c r="J182" s="8">
        <f ca="1">Allocators!L758</f>
        <v>0</v>
      </c>
      <c r="K182" s="8">
        <f ca="1">Allocators!M758</f>
        <v>0</v>
      </c>
      <c r="L182" s="8">
        <f ca="1">Allocators!N758</f>
        <v>6.8322756707659359E-4</v>
      </c>
      <c r="M182" s="8">
        <f ca="1">Allocators!O758</f>
        <v>1.1022932268348532E-2</v>
      </c>
      <c r="N182" s="8">
        <f ca="1">Allocators!P758</f>
        <v>0</v>
      </c>
      <c r="O182" s="8">
        <f ca="1">Allocators!Q758</f>
        <v>0</v>
      </c>
      <c r="P182" s="8">
        <f ca="1">Allocators!R758</f>
        <v>5.7823792212160045E-3</v>
      </c>
      <c r="Q182" s="8">
        <f ca="1">Allocators!S758</f>
        <v>9.6441047666003693E-5</v>
      </c>
      <c r="R182" s="8">
        <f ca="1">Allocators!T758</f>
        <v>7.8237930795662094E-5</v>
      </c>
      <c r="S182" s="8">
        <f ca="1">Allocators!U758</f>
        <v>2.6826483140029821E-4</v>
      </c>
      <c r="T182" s="8">
        <f ca="1">Allocators!V758</f>
        <v>5.7829408428049632E-5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9.2309210847918391E-2</v>
      </c>
      <c r="C183" s="8">
        <f ca="1">Allocators!E759</f>
        <v>6.8988120889884749E-2</v>
      </c>
      <c r="D183" s="8">
        <f ca="1">Allocators!F759</f>
        <v>3.3332009484140987E-3</v>
      </c>
      <c r="E183" s="8">
        <f ca="1">Allocators!G759</f>
        <v>1.005294802017158E-2</v>
      </c>
      <c r="F183" s="8">
        <f ca="1">Allocators!H759</f>
        <v>0</v>
      </c>
      <c r="G183" s="8">
        <f ca="1">Allocators!I759</f>
        <v>0</v>
      </c>
      <c r="H183" s="8">
        <f ca="1">Allocators!J759</f>
        <v>6.4059922827091513E-3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1.7300623191314737E-4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2.3617072725077523E-3</v>
      </c>
      <c r="Q183" s="8">
        <f ca="1">Allocators!S759</f>
        <v>0</v>
      </c>
      <c r="R183" s="8">
        <f ca="1">Allocators!T759</f>
        <v>2.4537910970037085E-5</v>
      </c>
      <c r="S183" s="8">
        <f ca="1">Allocators!U759</f>
        <v>8.3402616142226333E-4</v>
      </c>
      <c r="T183" s="8">
        <f ca="1">Allocators!V759</f>
        <v>1.3567112992561459E-4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0.14758177944726064</v>
      </c>
      <c r="C184" s="8">
        <f ca="1">Allocators!E760</f>
        <v>5.538802435983041E-2</v>
      </c>
      <c r="D184" s="8">
        <f ca="1">Allocators!F760</f>
        <v>3.5886413355244811E-3</v>
      </c>
      <c r="E184" s="8">
        <f ca="1">Allocators!G760</f>
        <v>1.2040555375688804E-2</v>
      </c>
      <c r="F184" s="8">
        <f ca="1">Allocators!H760</f>
        <v>3.8214917919015656E-4</v>
      </c>
      <c r="G184" s="8">
        <f ca="1">Allocators!I760</f>
        <v>3.5006564845616884E-5</v>
      </c>
      <c r="H184" s="8">
        <f ca="1">Allocators!J760</f>
        <v>1.0980561936481174E-2</v>
      </c>
      <c r="I184" s="8">
        <f ca="1">Allocators!K760</f>
        <v>2.0360070728105656E-3</v>
      </c>
      <c r="J184" s="8">
        <f ca="1">Allocators!L760</f>
        <v>9.2470006746840216E-4</v>
      </c>
      <c r="K184" s="8">
        <f ca="1">Allocators!M760</f>
        <v>4.2845233824737181E-5</v>
      </c>
      <c r="L184" s="8">
        <f ca="1">Allocators!N760</f>
        <v>4.2064363027930136E-4</v>
      </c>
      <c r="M184" s="8">
        <f ca="1">Allocators!O760</f>
        <v>7.3835625897669451E-3</v>
      </c>
      <c r="N184" s="8">
        <f ca="1">Allocators!P760</f>
        <v>4.1931029149807453E-2</v>
      </c>
      <c r="O184" s="8">
        <f ca="1">Allocators!Q760</f>
        <v>7.9509275962426056E-3</v>
      </c>
      <c r="P184" s="8">
        <f ca="1">Allocators!R760</f>
        <v>2.9742192459140792E-3</v>
      </c>
      <c r="Q184" s="8">
        <f ca="1">Allocators!S760</f>
        <v>4.8415094376205503E-5</v>
      </c>
      <c r="R184" s="8">
        <f ca="1">Allocators!T760</f>
        <v>5.4016085751995537E-5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0.11059671654515602</v>
      </c>
      <c r="C185" s="8">
        <f ca="1">Allocators!E761</f>
        <v>7.5432394886894821E-2</v>
      </c>
      <c r="D185" s="8">
        <f ca="1">Allocators!F761</f>
        <v>1.3289009973228211E-2</v>
      </c>
      <c r="E185" s="8">
        <f ca="1">Allocators!G761</f>
        <v>3.7969968079361064E-3</v>
      </c>
      <c r="F185" s="8">
        <f ca="1">Allocators!H761</f>
        <v>5.1682948339713873E-4</v>
      </c>
      <c r="G185" s="8">
        <f ca="1">Allocators!I761</f>
        <v>8.1158499718629416E-5</v>
      </c>
      <c r="H185" s="8">
        <f ca="1">Allocators!J761</f>
        <v>6.3237735205917895E-4</v>
      </c>
      <c r="I185" s="8">
        <f ca="1">Allocators!K761</f>
        <v>1.5220877845451496E-4</v>
      </c>
      <c r="J185" s="8">
        <f ca="1">Allocators!L761</f>
        <v>2.8057316226247423E-4</v>
      </c>
      <c r="K185" s="8">
        <f ca="1">Allocators!M761</f>
        <v>4.8855202219757878E-5</v>
      </c>
      <c r="L185" s="8">
        <f ca="1">Allocators!N761</f>
        <v>4.3772913089492425E-6</v>
      </c>
      <c r="M185" s="8">
        <f ca="1">Allocators!O761</f>
        <v>9.0482732944986108E-5</v>
      </c>
      <c r="N185" s="8">
        <f ca="1">Allocators!P761</f>
        <v>4.1261325077996281E-4</v>
      </c>
      <c r="O185" s="8">
        <f ca="1">Allocators!Q761</f>
        <v>7.3237823958804211E-5</v>
      </c>
      <c r="P185" s="8">
        <f ca="1">Allocators!R761</f>
        <v>1.7328845772960125E-4</v>
      </c>
      <c r="Q185" s="8">
        <f ca="1">Allocators!S761</f>
        <v>2.5693731632425835E-6</v>
      </c>
      <c r="R185" s="8">
        <f ca="1">Allocators!T761</f>
        <v>5.5677582693961281E-6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</v>
      </c>
      <c r="C186" s="8">
        <f ca="1">Allocators!E762</f>
        <v>0.55872034304842122</v>
      </c>
      <c r="D186" s="8">
        <f ca="1">Allocators!F762</f>
        <v>3.764793267147469E-2</v>
      </c>
      <c r="E186" s="8">
        <f ca="1">Allocators!G762</f>
        <v>8.9497405928441395E-2</v>
      </c>
      <c r="F186" s="8">
        <f ca="1">Allocators!H762</f>
        <v>2.885185499479049E-3</v>
      </c>
      <c r="G186" s="8">
        <f ca="1">Allocators!I762</f>
        <v>2.2925479602832626E-4</v>
      </c>
      <c r="H186" s="8">
        <f ca="1">Allocators!J762</f>
        <v>6.6104791175885608E-2</v>
      </c>
      <c r="I186" s="8">
        <f ca="1">Allocators!K762</f>
        <v>1.1148374334613805E-2</v>
      </c>
      <c r="J186" s="8">
        <f ca="1">Allocators!L762</f>
        <v>3.652108902095959E-3</v>
      </c>
      <c r="K186" s="8">
        <f ca="1">Allocators!M762</f>
        <v>1.9911127215851645E-4</v>
      </c>
      <c r="L186" s="8">
        <f ca="1">Allocators!N762</f>
        <v>2.2893469053916105E-3</v>
      </c>
      <c r="M186" s="8">
        <f ca="1">Allocators!O762</f>
        <v>3.5004001756704053E-2</v>
      </c>
      <c r="N186" s="8">
        <f ca="1">Allocators!P762</f>
        <v>0.13009749430330006</v>
      </c>
      <c r="O186" s="8">
        <f ca="1">Allocators!Q762</f>
        <v>2.3483161957763437E-2</v>
      </c>
      <c r="P186" s="8">
        <f ca="1">Allocators!R762</f>
        <v>2.015877688081031E-2</v>
      </c>
      <c r="Q186" s="8">
        <f ca="1">Allocators!S762</f>
        <v>2.9585563203644025E-4</v>
      </c>
      <c r="R186" s="8">
        <f ca="1">Allocators!T762</f>
        <v>2.7767354341913855E-4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0.44889692544740051</v>
      </c>
      <c r="C188" s="8">
        <f ca="1">+Allocators!E832</f>
        <v>0.20020706161680923</v>
      </c>
      <c r="D188" s="8">
        <f ca="1">+Allocators!F832</f>
        <v>1.3258174182552618E-2</v>
      </c>
      <c r="E188" s="8">
        <f ca="1">+Allocators!G832</f>
        <v>4.5779700911841345E-2</v>
      </c>
      <c r="F188" s="8">
        <f ca="1">+Allocators!H832</f>
        <v>1.3528915268641475E-3</v>
      </c>
      <c r="G188" s="8">
        <f ca="1">+Allocators!I832</f>
        <v>1.317773665354237E-4</v>
      </c>
      <c r="H188" s="8">
        <f ca="1">+Allocators!J832</f>
        <v>3.5094074114602469E-2</v>
      </c>
      <c r="I188" s="8">
        <f ca="1">+Allocators!K832</f>
        <v>6.710059272217103E-3</v>
      </c>
      <c r="J188" s="8">
        <f ca="1">+Allocators!L832</f>
        <v>2.8895167730810492E-3</v>
      </c>
      <c r="K188" s="8">
        <f ca="1">+Allocators!M832</f>
        <v>1.2688105255032753E-4</v>
      </c>
      <c r="L188" s="8">
        <f ca="1">+Allocators!N832</f>
        <v>1.045505429530015E-3</v>
      </c>
      <c r="M188" s="8">
        <f ca="1">+Allocators!O832</f>
        <v>1.8150068170645888E-2</v>
      </c>
      <c r="N188" s="8">
        <f ca="1">+Allocators!P832</f>
        <v>9.775232664399848E-2</v>
      </c>
      <c r="O188" s="8">
        <f ca="1">+Allocators!Q832</f>
        <v>1.5961012772165831E-2</v>
      </c>
      <c r="P188" s="8">
        <f ca="1">+Allocators!R832</f>
        <v>1.0124100662929427E-2</v>
      </c>
      <c r="Q188" s="8">
        <f ca="1">+Allocators!S832</f>
        <v>1.6050450914772667E-4</v>
      </c>
      <c r="R188" s="8">
        <f ca="1">+Allocators!T832</f>
        <v>1.5327044192944841E-4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-3.5686335488816744E-2</v>
      </c>
      <c r="C189" s="8">
        <f ca="1">+Allocators!E833</f>
        <v>-2.7498501630236066E-2</v>
      </c>
      <c r="D189" s="8">
        <f ca="1">+Allocators!F833</f>
        <v>2.5031865771333342E-4</v>
      </c>
      <c r="E189" s="8">
        <f ca="1">+Allocators!G833</f>
        <v>-4.7433024765503615E-4</v>
      </c>
      <c r="F189" s="8">
        <f ca="1">+Allocators!H833</f>
        <v>-3.7799718585708049E-5</v>
      </c>
      <c r="G189" s="8">
        <f ca="1">+Allocators!I833</f>
        <v>3.2120144622973595E-5</v>
      </c>
      <c r="H189" s="8">
        <f ca="1">+Allocators!J833</f>
        <v>-3.7265196147808134E-4</v>
      </c>
      <c r="I189" s="8">
        <f ca="1">+Allocators!K833</f>
        <v>1.1838996813804081E-5</v>
      </c>
      <c r="J189" s="8">
        <f ca="1">+Allocators!L833</f>
        <v>-5.3617123126761186E-5</v>
      </c>
      <c r="K189" s="8">
        <f ca="1">+Allocators!M833</f>
        <v>-3.872603352419988E-6</v>
      </c>
      <c r="L189" s="8">
        <f ca="1">+Allocators!N833</f>
        <v>-9.2630641568019738E-5</v>
      </c>
      <c r="M189" s="8">
        <f ca="1">+Allocators!O833</f>
        <v>-9.4616699015574897E-4</v>
      </c>
      <c r="N189" s="8">
        <f ca="1">+Allocators!P833</f>
        <v>-4.5723370801249346E-3</v>
      </c>
      <c r="O189" s="8">
        <f ca="1">+Allocators!Q833</f>
        <v>-1.5187630271084958E-3</v>
      </c>
      <c r="P189" s="8">
        <f ca="1">+Allocators!R833</f>
        <v>-4.0365704610045259E-4</v>
      </c>
      <c r="Q189" s="8">
        <f ca="1">+Allocators!S833</f>
        <v>-1.1013536462851976E-5</v>
      </c>
      <c r="R189" s="8">
        <f ca="1">+Allocators!T833</f>
        <v>4.728317987718429E-6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-7.49072304347226E-3</v>
      </c>
      <c r="C190" s="8">
        <f ca="1">+Allocators!E834</f>
        <v>-5.788171559619755E-3</v>
      </c>
      <c r="D190" s="8">
        <f ca="1">+Allocators!F834</f>
        <v>4.6119391160735608E-5</v>
      </c>
      <c r="E190" s="8">
        <f ca="1">+Allocators!G834</f>
        <v>-1.1113859798695751E-4</v>
      </c>
      <c r="F190" s="8">
        <f ca="1">+Allocators!H834</f>
        <v>-8.0466187501931995E-6</v>
      </c>
      <c r="G190" s="8">
        <f ca="1">+Allocators!I834</f>
        <v>1.0884337328204962E-5</v>
      </c>
      <c r="H190" s="8">
        <f ca="1">+Allocators!J834</f>
        <v>-8.6080633588996443E-5</v>
      </c>
      <c r="I190" s="8">
        <f ca="1">+Allocators!K834</f>
        <v>4.9471230843812542E-8</v>
      </c>
      <c r="J190" s="8">
        <f ca="1">+Allocators!L834</f>
        <v>-1.5596362405013792E-5</v>
      </c>
      <c r="K190" s="8">
        <f ca="1">+Allocators!M834</f>
        <v>0</v>
      </c>
      <c r="L190" s="8">
        <f ca="1">+Allocators!N834</f>
        <v>-1.8910411719591732E-5</v>
      </c>
      <c r="M190" s="8">
        <f ca="1">+Allocators!O834</f>
        <v>-1.9583155199621267E-4</v>
      </c>
      <c r="N190" s="8">
        <f ca="1">+Allocators!P834</f>
        <v>-1.2506696061814464E-3</v>
      </c>
      <c r="O190" s="8">
        <f ca="1">+Allocators!Q834</f>
        <v>0</v>
      </c>
      <c r="P190" s="8">
        <f ca="1">+Allocators!R834</f>
        <v>-8.2527853437439023E-5</v>
      </c>
      <c r="Q190" s="8">
        <f ca="1">+Allocators!S834</f>
        <v>-2.2050532100137822E-6</v>
      </c>
      <c r="R190" s="8">
        <f ca="1">+Allocators!T834</f>
        <v>9.0843209057249792E-7</v>
      </c>
      <c r="S190" s="8">
        <f ca="1">+Allocators!U834</f>
        <v>8.500292018277877E-6</v>
      </c>
      <c r="T190" s="8">
        <f ca="1">+Allocators!V834</f>
        <v>1.9932815947235177E-6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0.11796406755398563</v>
      </c>
      <c r="C191" s="8">
        <f ca="1">+Allocators!E835</f>
        <v>6.7126486243317504E-2</v>
      </c>
      <c r="D191" s="8">
        <f ca="1">+Allocators!F835</f>
        <v>5.378406635124431E-3</v>
      </c>
      <c r="E191" s="8">
        <f ca="1">+Allocators!G835</f>
        <v>1.7800393211403063E-2</v>
      </c>
      <c r="F191" s="8">
        <f ca="1">+Allocators!H835</f>
        <v>5.064066143123287E-4</v>
      </c>
      <c r="G191" s="8">
        <f ca="1">+Allocators!I835</f>
        <v>0</v>
      </c>
      <c r="H191" s="8">
        <f ca="1">+Allocators!J835</f>
        <v>1.3459556833509301E-2</v>
      </c>
      <c r="I191" s="8">
        <f ca="1">+Allocators!K835</f>
        <v>2.6137567555314604E-3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3.6576968150913797E-4</v>
      </c>
      <c r="M191" s="8">
        <f ca="1">+Allocators!O835</f>
        <v>6.6158279693944912E-3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3.6631735010798335E-3</v>
      </c>
      <c r="Q191" s="8">
        <f ca="1">+Allocators!S835</f>
        <v>5.5465290698531529E-5</v>
      </c>
      <c r="R191" s="8">
        <f ca="1">+Allocators!T835</f>
        <v>6.3584124754355372E-5</v>
      </c>
      <c r="S191" s="8">
        <f ca="1">+Allocators!U835</f>
        <v>2.5931973216792117E-4</v>
      </c>
      <c r="T191" s="8">
        <f ca="1">+Allocators!V835</f>
        <v>5.5920961183284495E-5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5.0160178046241718E-2</v>
      </c>
      <c r="C192" s="8">
        <f ca="1">+Allocators!E836</f>
        <v>3.18652741414562E-2</v>
      </c>
      <c r="D192" s="8">
        <f ca="1">+Allocators!F836</f>
        <v>2.8317896478336421E-3</v>
      </c>
      <c r="E192" s="8">
        <f ca="1">+Allocators!G836</f>
        <v>7.7046777518031771E-3</v>
      </c>
      <c r="F192" s="8">
        <f ca="1">+Allocators!H836</f>
        <v>0</v>
      </c>
      <c r="G192" s="8">
        <f ca="1">+Allocators!I836</f>
        <v>0</v>
      </c>
      <c r="H192" s="8">
        <f ca="1">+Allocators!J836</f>
        <v>4.9477510506872272E-3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9.8387228407746227E-5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1.6277802491727585E-3</v>
      </c>
      <c r="Q192" s="8">
        <f ca="1">+Allocators!S836</f>
        <v>0</v>
      </c>
      <c r="R192" s="8">
        <f ca="1">+Allocators!T836</f>
        <v>2.2314960498290861E-5</v>
      </c>
      <c r="S192" s="8">
        <f ca="1">+Allocators!U836</f>
        <v>9.1284360420131147E-4</v>
      </c>
      <c r="T192" s="8">
        <f ca="1">+Allocators!V836</f>
        <v>1.4935941218136928E-4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0.38115185642094429</v>
      </c>
      <c r="C193" s="8">
        <f ca="1">+Allocators!E837</f>
        <v>0.14504219420977224</v>
      </c>
      <c r="D193" s="8">
        <f ca="1">+Allocators!F837</f>
        <v>9.2461404982783473E-3</v>
      </c>
      <c r="E193" s="8">
        <f ca="1">+Allocators!G837</f>
        <v>3.1070808195692568E-2</v>
      </c>
      <c r="F193" s="8">
        <f ca="1">+Allocators!H837</f>
        <v>8.934775435463228E-4</v>
      </c>
      <c r="G193" s="8">
        <f ca="1">+Allocators!I837</f>
        <v>4.2560880939747344E-5</v>
      </c>
      <c r="H193" s="8">
        <f ca="1">+Allocators!J837</f>
        <v>2.8866416684250058E-2</v>
      </c>
      <c r="I193" s="8">
        <f ca="1">+Allocators!K837</f>
        <v>5.4265984742220795E-3</v>
      </c>
      <c r="J193" s="8">
        <f ca="1">+Allocators!L837</f>
        <v>2.3926603450405565E-3</v>
      </c>
      <c r="K193" s="8">
        <f ca="1">+Allocators!M837</f>
        <v>1.1087133109219603E-4</v>
      </c>
      <c r="L193" s="8">
        <f ca="1">+Allocators!N837</f>
        <v>1.0790418742537551E-3</v>
      </c>
      <c r="M193" s="8">
        <f ca="1">+Allocators!O837</f>
        <v>1.8534337733691408E-2</v>
      </c>
      <c r="N193" s="8">
        <f ca="1">+Allocators!P837</f>
        <v>0.10705474673729309</v>
      </c>
      <c r="O193" s="8">
        <f ca="1">+Allocators!Q837</f>
        <v>1.9531134789902631E-2</v>
      </c>
      <c r="P193" s="8">
        <f ca="1">+Allocators!R837</f>
        <v>7.6876927123130934E-3</v>
      </c>
      <c r="Q193" s="8">
        <f ca="1">+Allocators!S837</f>
        <v>1.2506245816809553E-4</v>
      </c>
      <c r="R193" s="8">
        <f ca="1">+Allocators!T837</f>
        <v>1.4180618968744502E-4</v>
      </c>
      <c r="S193" s="8">
        <f ca="1">+Allocators!U837</f>
        <v>3.3112626591824939E-3</v>
      </c>
      <c r="T193" s="8">
        <f ca="1">+Allocators!V837</f>
        <v>5.9504310361822648E-4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4.5004031063716851E-2</v>
      </c>
      <c r="C194" s="8">
        <f ca="1">+Allocators!E838</f>
        <v>2.1283432245109469E-2</v>
      </c>
      <c r="D194" s="8">
        <f ca="1">+Allocators!F838</f>
        <v>6.2063958391018583E-3</v>
      </c>
      <c r="E194" s="8">
        <f ca="1">+Allocators!G838</f>
        <v>1.648819910508316E-3</v>
      </c>
      <c r="F194" s="8">
        <f ca="1">+Allocators!H838</f>
        <v>4.0161951961639687E-4</v>
      </c>
      <c r="G194" s="8">
        <f ca="1">+Allocators!I838</f>
        <v>1.0153123822291169E-4</v>
      </c>
      <c r="H194" s="8">
        <f ca="1">+Allocators!J838</f>
        <v>4.1039407436442658E-4</v>
      </c>
      <c r="I194" s="8">
        <f ca="1">+Allocators!K838</f>
        <v>1.2228810829534903E-4</v>
      </c>
      <c r="J194" s="8">
        <f ca="1">+Allocators!L838</f>
        <v>2.3761526497606696E-4</v>
      </c>
      <c r="K194" s="8">
        <f ca="1">+Allocators!M838</f>
        <v>4.0044379691583131E-5</v>
      </c>
      <c r="L194" s="8">
        <f ca="1">+Allocators!N838</f>
        <v>2.2146177271390404E-6</v>
      </c>
      <c r="M194" s="8">
        <f ca="1">+Allocators!O838</f>
        <v>6.0140254375707974E-5</v>
      </c>
      <c r="N194" s="8">
        <f ca="1">+Allocators!P838</f>
        <v>3.1737009909097173E-4</v>
      </c>
      <c r="O194" s="8">
        <f ca="1">+Allocators!Q838</f>
        <v>4.7956065405859968E-5</v>
      </c>
      <c r="P194" s="8">
        <f ca="1">+Allocators!R838</f>
        <v>1.0282881273684913E-4</v>
      </c>
      <c r="Q194" s="8">
        <f ca="1">+Allocators!S838</f>
        <v>1.6446206621945214E-6</v>
      </c>
      <c r="R194" s="8">
        <f ca="1">+Allocators!T838</f>
        <v>2.7475112808832946E-6</v>
      </c>
      <c r="S194" s="8">
        <f ca="1">+Allocators!U838</f>
        <v>1.2000209434443443E-2</v>
      </c>
      <c r="T194" s="8">
        <f ca="1">+Allocators!V838</f>
        <v>2.0167790681074292E-3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0.45106526024026572</v>
      </c>
      <c r="C197" s="31">
        <f ca="1">+Allocators!E985</f>
        <v>0.31884581984364796</v>
      </c>
      <c r="D197" s="31">
        <f ca="1">+Allocators!F985</f>
        <v>2.1701069067178537E-2</v>
      </c>
      <c r="E197" s="31">
        <f ca="1">+Allocators!G985</f>
        <v>4.3829827584815198E-2</v>
      </c>
      <c r="F197" s="31">
        <f ca="1">+Allocators!H985</f>
        <v>5.9394817045549169E-4</v>
      </c>
      <c r="G197" s="31">
        <f ca="1">+Allocators!I985</f>
        <v>6.1126031813993237E-5</v>
      </c>
      <c r="H197" s="31">
        <f ca="1">+Allocators!J985</f>
        <v>1.4672033253528175E-2</v>
      </c>
      <c r="I197" s="31">
        <f ca="1">+Allocators!K985</f>
        <v>9.7685163453188496E-3</v>
      </c>
      <c r="J197" s="31">
        <f ca="1">+Allocators!L985</f>
        <v>2.3974084774129245E-3</v>
      </c>
      <c r="K197" s="31">
        <f ca="1">+Allocators!M985</f>
        <v>5.6761776278512196E-5</v>
      </c>
      <c r="L197" s="31">
        <f ca="1">+Allocators!N985</f>
        <v>5.6869454324644437E-4</v>
      </c>
      <c r="M197" s="31">
        <f ca="1">+Allocators!O985</f>
        <v>1.4599340614608681E-2</v>
      </c>
      <c r="N197" s="31">
        <f ca="1">+Allocators!P985</f>
        <v>2.3113385095296986E-2</v>
      </c>
      <c r="O197" s="31">
        <f ca="1">+Allocators!Q985</f>
        <v>8.5732943666399434E-4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-4.5998604868228356E-2</v>
      </c>
      <c r="C198" s="31">
        <f ca="1">+Allocators!E986</f>
        <v>-4.3793571645069154E-2</v>
      </c>
      <c r="D198" s="31">
        <f ca="1">+Allocators!F986</f>
        <v>4.0972326996496024E-4</v>
      </c>
      <c r="E198" s="31">
        <f ca="1">+Allocators!G986</f>
        <v>-4.5412732191104044E-4</v>
      </c>
      <c r="F198" s="31">
        <f ca="1">+Allocators!H986</f>
        <v>-1.6594880854751777E-5</v>
      </c>
      <c r="G198" s="31">
        <f ca="1">+Allocators!I986</f>
        <v>1.4899197287920915E-5</v>
      </c>
      <c r="H198" s="31">
        <f ca="1">+Allocators!J986</f>
        <v>-1.5579729936581754E-4</v>
      </c>
      <c r="I198" s="31">
        <f ca="1">+Allocators!K986</f>
        <v>1.72352328341819E-5</v>
      </c>
      <c r="J198" s="31">
        <f ca="1">+Allocators!L986</f>
        <v>-4.4485689342971782E-5</v>
      </c>
      <c r="K198" s="31">
        <f ca="1">+Allocators!M986</f>
        <v>-1.7324560341134422E-6</v>
      </c>
      <c r="L198" s="31">
        <f ca="1">+Allocators!N986</f>
        <v>-5.0385716715819078E-5</v>
      </c>
      <c r="M198" s="31">
        <f ca="1">+Allocators!O986</f>
        <v>-7.6106679257124325E-4</v>
      </c>
      <c r="N198" s="31">
        <f ca="1">+Allocators!P986</f>
        <v>-1.0811219675958656E-3</v>
      </c>
      <c r="O198" s="31">
        <f ca="1">+Allocators!Q986</f>
        <v>-8.1578798854650843E-5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-9.757233930164335E-3</v>
      </c>
      <c r="C199" s="31">
        <f ca="1">+Allocators!E987</f>
        <v>-9.218127929248315E-3</v>
      </c>
      <c r="D199" s="31">
        <f ca="1">+Allocators!F987</f>
        <v>7.5488531009980541E-5</v>
      </c>
      <c r="E199" s="31">
        <f ca="1">+Allocators!G987</f>
        <v>-1.064049238147482E-4</v>
      </c>
      <c r="F199" s="31">
        <f ca="1">+Allocators!H987</f>
        <v>-3.5326368671314945E-6</v>
      </c>
      <c r="G199" s="31">
        <f ca="1">+Allocators!I987</f>
        <v>5.048790754361013E-6</v>
      </c>
      <c r="H199" s="31">
        <f ca="1">+Allocators!J987</f>
        <v>-3.5988352745200679E-5</v>
      </c>
      <c r="I199" s="31">
        <f ca="1">+Allocators!K987</f>
        <v>7.2020306753735779E-8</v>
      </c>
      <c r="J199" s="31">
        <f ca="1">+Allocators!L987</f>
        <v>-1.294017456306889E-5</v>
      </c>
      <c r="K199" s="31">
        <f ca="1">+Allocators!M987</f>
        <v>0</v>
      </c>
      <c r="L199" s="31">
        <f ca="1">+Allocators!N987</f>
        <v>-1.0286171311716453E-5</v>
      </c>
      <c r="M199" s="31">
        <f ca="1">+Allocators!O987</f>
        <v>-1.5752070481498466E-4</v>
      </c>
      <c r="N199" s="31">
        <f ca="1">+Allocators!P987</f>
        <v>-2.9571887674788105E-4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2.6764978776147934E-6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0.14800670242267533</v>
      </c>
      <c r="C200" s="31">
        <f ca="1">+Allocators!E988</f>
        <v>0.10690431879190494</v>
      </c>
      <c r="D200" s="31">
        <f ca="1">+Allocators!F988</f>
        <v>8.8034123140276043E-3</v>
      </c>
      <c r="E200" s="31">
        <f ca="1">+Allocators!G988</f>
        <v>1.7042229412990949E-2</v>
      </c>
      <c r="F200" s="31">
        <f ca="1">+Allocators!H988</f>
        <v>2.223232802518473E-4</v>
      </c>
      <c r="G200" s="31">
        <f ca="1">+Allocators!I988</f>
        <v>0</v>
      </c>
      <c r="H200" s="31">
        <f ca="1">+Allocators!J988</f>
        <v>5.6271342219805362E-3</v>
      </c>
      <c r="I200" s="31">
        <f ca="1">+Allocators!K988</f>
        <v>3.8051117811751176E-3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1.9895757217898305E-4</v>
      </c>
      <c r="M200" s="31">
        <f ca="1">+Allocators!O988</f>
        <v>5.3215627106599425E-3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6.5169103175351226E-2</v>
      </c>
      <c r="C201" s="31">
        <f ca="1">+Allocators!E989</f>
        <v>5.074800746849463E-2</v>
      </c>
      <c r="D201" s="31">
        <f ca="1">+Allocators!F989</f>
        <v>4.6350924256395188E-3</v>
      </c>
      <c r="E201" s="31">
        <f ca="1">+Allocators!G989</f>
        <v>7.3765160263584628E-3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2.0685420481190622E-3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5.3516967334908058E-5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0.34118813560233463</v>
      </c>
      <c r="C202" s="31">
        <f ca="1">+Allocators!E990</f>
        <v>0.23099133942263331</v>
      </c>
      <c r="D202" s="31">
        <f ca="1">+Allocators!F990</f>
        <v>1.5134145229591736E-2</v>
      </c>
      <c r="E202" s="31">
        <f ca="1">+Allocators!G990</f>
        <v>2.9747423836616167E-2</v>
      </c>
      <c r="F202" s="31">
        <f ca="1">+Allocators!H990</f>
        <v>3.9225565523531749E-4</v>
      </c>
      <c r="G202" s="31">
        <f ca="1">+Allocators!I990</f>
        <v>1.9742220009042531E-5</v>
      </c>
      <c r="H202" s="31">
        <f ca="1">+Allocators!J990</f>
        <v>1.2068391493060904E-2</v>
      </c>
      <c r="I202" s="31">
        <f ca="1">+Allocators!K990</f>
        <v>7.9000518094388579E-3</v>
      </c>
      <c r="J202" s="31">
        <f ca="1">+Allocators!L990</f>
        <v>1.9851707552656127E-3</v>
      </c>
      <c r="K202" s="31">
        <f ca="1">+Allocators!M990</f>
        <v>4.9599633394118144E-5</v>
      </c>
      <c r="L202" s="31">
        <f ca="1">+Allocators!N990</f>
        <v>5.8693643140464392E-4</v>
      </c>
      <c r="M202" s="31">
        <f ca="1">+Allocators!O990</f>
        <v>1.4908434893813735E-2</v>
      </c>
      <c r="N202" s="31">
        <f ca="1">+Allocators!P990</f>
        <v>2.5312927810199184E-2</v>
      </c>
      <c r="O202" s="31">
        <f ca="1">+Allocators!Q990</f>
        <v>1.0490948804975865E-3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1.0426215311744767E-3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5.032663735776606E-2</v>
      </c>
      <c r="C203" s="31">
        <f ca="1">+Allocators!E991</f>
        <v>3.3895574653940698E-2</v>
      </c>
      <c r="D203" s="31">
        <f ca="1">+Allocators!F991</f>
        <v>1.0158670636552741E-2</v>
      </c>
      <c r="E203" s="31">
        <f ca="1">+Allocators!G991</f>
        <v>1.5785924974729849E-3</v>
      </c>
      <c r="F203" s="31">
        <f ca="1">+Allocators!H991</f>
        <v>1.7631951576212792E-4</v>
      </c>
      <c r="G203" s="31">
        <f ca="1">+Allocators!I991</f>
        <v>4.7096112639794679E-5</v>
      </c>
      <c r="H203" s="31">
        <f ca="1">+Allocators!J991</f>
        <v>1.7157641733082059E-4</v>
      </c>
      <c r="I203" s="31">
        <f ca="1">+Allocators!K991</f>
        <v>1.7802724778711733E-4</v>
      </c>
      <c r="J203" s="31">
        <f ca="1">+Allocators!L991</f>
        <v>1.9714744552561304E-4</v>
      </c>
      <c r="K203" s="31">
        <f ca="1">+Allocators!M991</f>
        <v>1.7914338473538864E-5</v>
      </c>
      <c r="L203" s="31">
        <f ca="1">+Allocators!N991</f>
        <v>1.2046240805913084E-6</v>
      </c>
      <c r="M203" s="31">
        <f ca="1">+Allocators!O991</f>
        <v>4.8374917935579647E-5</v>
      </c>
      <c r="N203" s="31">
        <f ca="1">+Allocators!P991</f>
        <v>7.5041664683206372E-5</v>
      </c>
      <c r="O203" s="31">
        <f ca="1">+Allocators!Q991</f>
        <v>2.5759108852243966E-6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3.7785213746960155E-3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0.4558772578340014</v>
      </c>
      <c r="C215" s="8">
        <f ca="1">Allocators!E772</f>
        <v>0.22455738294516381</v>
      </c>
      <c r="D215" s="8">
        <f ca="1">Allocators!F772</f>
        <v>1.1100673832804997E-2</v>
      </c>
      <c r="E215" s="8">
        <f ca="1">Allocators!G772</f>
        <v>4.0661132061230273E-2</v>
      </c>
      <c r="F215" s="8">
        <f ca="1">Allocators!H772</f>
        <v>1.2798680740962042E-3</v>
      </c>
      <c r="G215" s="8">
        <f ca="1">Allocators!I772</f>
        <v>1.2002193262541623E-4</v>
      </c>
      <c r="H215" s="8">
        <f ca="1">Allocators!J772</f>
        <v>3.0908785643262621E-2</v>
      </c>
      <c r="I215" s="8">
        <f ca="1">Allocators!K772</f>
        <v>5.7592072602984223E-3</v>
      </c>
      <c r="J215" s="8">
        <f ca="1">Allocators!L772</f>
        <v>2.6024785244869054E-3</v>
      </c>
      <c r="K215" s="8">
        <f ca="1">Allocators!M772</f>
        <v>1.170305501723241E-4</v>
      </c>
      <c r="L215" s="8">
        <f ca="1">Allocators!N772</f>
        <v>1.0797230503901186E-3</v>
      </c>
      <c r="M215" s="8">
        <f ca="1">Allocators!O772</f>
        <v>1.7669483754431101E-2</v>
      </c>
      <c r="N215" s="8">
        <f ca="1">Allocators!P772</f>
        <v>9.3383718127170542E-2</v>
      </c>
      <c r="O215" s="8">
        <f ca="1">Allocators!Q772</f>
        <v>1.6863551727376185E-2</v>
      </c>
      <c r="P215" s="8">
        <f ca="1">Allocators!R772</f>
        <v>9.4920390249688281E-3</v>
      </c>
      <c r="Q215" s="8">
        <f ca="1">Allocators!S772</f>
        <v>1.589880253777349E-4</v>
      </c>
      <c r="R215" s="8">
        <f ca="1">Allocators!T772</f>
        <v>1.2317330014595133E-4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1.6656925998170845E-3</v>
      </c>
      <c r="C216" s="8">
        <f ca="1">Allocators!E773</f>
        <v>8.2049184199982817E-4</v>
      </c>
      <c r="D216" s="8">
        <f ca="1">Allocators!F773</f>
        <v>4.0559843551176457E-5</v>
      </c>
      <c r="E216" s="8">
        <f ca="1">Allocators!G773</f>
        <v>1.4856838241147487E-4</v>
      </c>
      <c r="F216" s="8">
        <f ca="1">Allocators!H773</f>
        <v>4.6764052014642667E-6</v>
      </c>
      <c r="G216" s="8">
        <f ca="1">Allocators!I773</f>
        <v>4.385383160804597E-7</v>
      </c>
      <c r="H216" s="8">
        <f ca="1">Allocators!J773</f>
        <v>1.1293508204364549E-4</v>
      </c>
      <c r="I216" s="8">
        <f ca="1">Allocators!K773</f>
        <v>2.1043096029556779E-5</v>
      </c>
      <c r="J216" s="8">
        <f ca="1">Allocators!L773</f>
        <v>9.5089832732985331E-6</v>
      </c>
      <c r="K216" s="8">
        <f ca="1">Allocators!M773</f>
        <v>4.2760834857338868E-7</v>
      </c>
      <c r="L216" s="8">
        <f ca="1">Allocators!N773</f>
        <v>3.9451116807884993E-6</v>
      </c>
      <c r="M216" s="8">
        <f ca="1">Allocators!O773</f>
        <v>6.4561080480705007E-5</v>
      </c>
      <c r="N216" s="8">
        <f ca="1">Allocators!P773</f>
        <v>3.412071244064392E-4</v>
      </c>
      <c r="O216" s="8">
        <f ca="1">Allocators!Q773</f>
        <v>6.1616351410868897E-5</v>
      </c>
      <c r="P216" s="8">
        <f ca="1">Allocators!R773</f>
        <v>3.4682184490156656E-5</v>
      </c>
      <c r="Q216" s="8">
        <f ca="1">Allocators!S773</f>
        <v>5.8091333309645948E-7</v>
      </c>
      <c r="R216" s="8">
        <f ca="1">Allocators!T773</f>
        <v>4.5005283993102332E-7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3.6638328137979806E-4</v>
      </c>
      <c r="C217" s="8">
        <f ca="1">Allocators!E774</f>
        <v>1.7838008745047694E-4</v>
      </c>
      <c r="D217" s="8">
        <f ca="1">Allocators!F774</f>
        <v>8.6088563692186373E-6</v>
      </c>
      <c r="E217" s="8">
        <f ca="1">Allocators!G774</f>
        <v>3.1318598537886226E-5</v>
      </c>
      <c r="F217" s="8">
        <f ca="1">Allocators!H774</f>
        <v>9.6740204185463373E-7</v>
      </c>
      <c r="G217" s="8">
        <f ca="1">Allocators!I774</f>
        <v>1.2048480804253342E-7</v>
      </c>
      <c r="H217" s="8">
        <f ca="1">Allocators!J774</f>
        <v>2.3661690699276056E-5</v>
      </c>
      <c r="I217" s="8">
        <f ca="1">Allocators!K774</f>
        <v>4.3986807030429648E-6</v>
      </c>
      <c r="J217" s="8">
        <f ca="1">Allocators!L774</f>
        <v>2.6172674302879117E-6</v>
      </c>
      <c r="K217" s="8">
        <f ca="1">Allocators!M774</f>
        <v>0</v>
      </c>
      <c r="L217" s="8">
        <f ca="1">Allocators!N774</f>
        <v>8.2622561084102988E-7</v>
      </c>
      <c r="M217" s="8">
        <f ca="1">Allocators!O774</f>
        <v>1.3525784978568632E-5</v>
      </c>
      <c r="N217" s="8">
        <f ca="1">Allocators!P774</f>
        <v>9.4229857714277432E-5</v>
      </c>
      <c r="O217" s="8">
        <f ca="1">Allocators!Q774</f>
        <v>0</v>
      </c>
      <c r="P217" s="8">
        <f ca="1">Allocators!R774</f>
        <v>7.121475670862019E-6</v>
      </c>
      <c r="Q217" s="8">
        <f ca="1">Allocators!S774</f>
        <v>1.1871519290983621E-7</v>
      </c>
      <c r="R217" s="8">
        <f ca="1">Allocators!T774</f>
        <v>9.5097608138666536E-8</v>
      </c>
      <c r="S217" s="8">
        <f ca="1">Allocators!U774</f>
        <v>3.2335219751161983E-7</v>
      </c>
      <c r="T217" s="8">
        <f ca="1">Allocators!V774</f>
        <v>6.9704366602859836E-8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0.23474121084272689</v>
      </c>
      <c r="C218" s="8">
        <f ca="1">Allocators!E775</f>
        <v>0.15688756304263268</v>
      </c>
      <c r="D218" s="8">
        <f ca="1">Allocators!F775</f>
        <v>7.39527016105118E-3</v>
      </c>
      <c r="E218" s="8">
        <f ca="1">Allocators!G775</f>
        <v>2.6852679827364986E-2</v>
      </c>
      <c r="F218" s="8">
        <f ca="1">Allocators!H775</f>
        <v>8.2988753280070272E-4</v>
      </c>
      <c r="G218" s="8">
        <f ca="1">Allocators!I775</f>
        <v>0</v>
      </c>
      <c r="H218" s="8">
        <f ca="1">Allocators!J775</f>
        <v>2.0134816423401387E-2</v>
      </c>
      <c r="I218" s="8">
        <f ca="1">Allocators!K775</f>
        <v>3.7501109138111943E-3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7.1779379735011442E-4</v>
      </c>
      <c r="M218" s="8">
        <f ca="1">Allocators!O775</f>
        <v>1.1576389694361077E-2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6.0715724595278384E-3</v>
      </c>
      <c r="Q218" s="8">
        <f ca="1">Allocators!S775</f>
        <v>1.012975958724908E-4</v>
      </c>
      <c r="R218" s="8">
        <f ca="1">Allocators!T775</f>
        <v>8.2068025860148293E-5</v>
      </c>
      <c r="S218" s="8">
        <f ca="1">Allocators!U775</f>
        <v>2.811536549210239E-4</v>
      </c>
      <c r="T218" s="8">
        <f ca="1">Allocators!V775</f>
        <v>6.0607713772054222E-5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9.6880584938272798E-2</v>
      </c>
      <c r="C219" s="8">
        <f ca="1">Allocators!E776</f>
        <v>7.2437753990571549E-2</v>
      </c>
      <c r="D219" s="8">
        <f ca="1">Allocators!F776</f>
        <v>3.492247206476385E-3</v>
      </c>
      <c r="E219" s="8">
        <f ca="1">Allocators!G776</f>
        <v>1.0537565172058226E-2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6.7145775423474814E-3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1.8154809045839115E-4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2.5700092660171516E-5</v>
      </c>
      <c r="S219" s="8">
        <f ca="1">Allocators!U776</f>
        <v>8.7261699232305467E-4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4.5031664258587706E-2</v>
      </c>
      <c r="D220" s="8">
        <f ca="1">Allocators!F777</f>
        <v>2.918342829327283E-3</v>
      </c>
      <c r="E220" s="8">
        <f ca="1">Allocators!G777</f>
        <v>9.7913565516439503E-3</v>
      </c>
      <c r="F220" s="8">
        <f ca="1">Allocators!H777</f>
        <v>3.1119153987599991E-4</v>
      </c>
      <c r="G220" s="8">
        <f ca="1">Allocators!I777</f>
        <v>2.8688222082125832E-5</v>
      </c>
      <c r="H220" s="8">
        <f ca="1">Allocators!J777</f>
        <v>8.9269163894659265E-3</v>
      </c>
      <c r="I220" s="8">
        <f ca="1">Allocators!K777</f>
        <v>1.654878529865003E-3</v>
      </c>
      <c r="J220" s="8">
        <f ca="1">Allocators!L777</f>
        <v>7.5193444582081386E-4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6.0066994626278196E-3</v>
      </c>
      <c r="N220" s="8">
        <f ca="1">Allocators!P777</f>
        <v>3.410354569413801E-2</v>
      </c>
      <c r="O220" s="8">
        <f ca="1">Allocators!Q777</f>
        <v>6.4702408001626049E-3</v>
      </c>
      <c r="P220" s="8">
        <f ca="1">Allocators!R777</f>
        <v>2.4185707381389741E-3</v>
      </c>
      <c r="Q220" s="8">
        <f ca="1">Allocators!S777</f>
        <v>3.9370476041527104E-5</v>
      </c>
      <c r="R220" s="8">
        <f ca="1">Allocators!T777</f>
        <v>4.3914599048060966E-5</v>
      </c>
      <c r="S220" s="8">
        <f ca="1">Allocators!U777</f>
        <v>9.4959439919777044E-4</v>
      </c>
      <c r="T220" s="8">
        <f ca="1">Allocators!V777</f>
        <v>1.8791697926957978E-4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9.0457108001468819E-2</v>
      </c>
      <c r="C221" s="8">
        <f ca="1">Allocators!E778</f>
        <v>6.4631693430325307E-2</v>
      </c>
      <c r="D221" s="8">
        <f ca="1">Allocators!F778</f>
        <v>1.1060610948791709E-2</v>
      </c>
      <c r="E221" s="8">
        <f ca="1">Allocators!G778</f>
        <v>3.1848598233882698E-3</v>
      </c>
      <c r="F221" s="8">
        <f ca="1">Allocators!H778</f>
        <v>5.3239045886756199E-4</v>
      </c>
      <c r="G221" s="8">
        <f ca="1">Allocators!I778</f>
        <v>8.4115139433384737E-5</v>
      </c>
      <c r="H221" s="8">
        <f ca="1">Allocators!J778</f>
        <v>5.9430228532607917E-4</v>
      </c>
      <c r="I221" s="8">
        <f ca="1">Allocators!K778</f>
        <v>1.5263329018684851E-4</v>
      </c>
      <c r="J221" s="8">
        <f ca="1">Allocators!L778</f>
        <v>2.9193984708955015E-4</v>
      </c>
      <c r="K221" s="8">
        <f ca="1">Allocators!M778</f>
        <v>5.0953624681265372E-5</v>
      </c>
      <c r="L221" s="8">
        <f ca="1">Allocators!N778</f>
        <v>4.1332249549055241E-6</v>
      </c>
      <c r="M221" s="8">
        <f ca="1">Allocators!O778</f>
        <v>9.086732373345955E-5</v>
      </c>
      <c r="N221" s="8">
        <f ca="1">Allocators!P778</f>
        <v>4.2955401826867847E-4</v>
      </c>
      <c r="O221" s="8">
        <f ca="1">Allocators!Q778</f>
        <v>7.6458903197611922E-5</v>
      </c>
      <c r="P221" s="8">
        <f ca="1">Allocators!R778</f>
        <v>1.626617512481144E-4</v>
      </c>
      <c r="Q221" s="8">
        <f ca="1">Allocators!S778</f>
        <v>2.5770091593247138E-6</v>
      </c>
      <c r="R221" s="8">
        <f ca="1">Allocators!T778</f>
        <v>4.6350364611540013E-6</v>
      </c>
      <c r="S221" s="8">
        <f ca="1">Allocators!U778</f>
        <v>7.1334700989956314E-3</v>
      </c>
      <c r="T221" s="8">
        <f ca="1">Allocators!V778</f>
        <v>1.9692517873599264E-3</v>
      </c>
    </row>
    <row r="222" spans="1:20">
      <c r="A222" s="14" t="str">
        <f>CONCATENATE(Allocators!A779," ",Allocators!B779)</f>
        <v>LABOR_M TOTAL</v>
      </c>
      <c r="B222" s="8">
        <f ca="1">Allocators!D779</f>
        <v>1</v>
      </c>
      <c r="C222" s="8">
        <f ca="1">Allocators!E779</f>
        <v>0.5645449295967313</v>
      </c>
      <c r="D222" s="8">
        <f ca="1">Allocators!F779</f>
        <v>3.601631367837195E-2</v>
      </c>
      <c r="E222" s="8">
        <f ca="1">Allocators!G779</f>
        <v>9.1207480416635081E-2</v>
      </c>
      <c r="F222" s="8">
        <f ca="1">Allocators!H779</f>
        <v>2.9589814128837882E-3</v>
      </c>
      <c r="G222" s="8">
        <f ca="1">Allocators!I779</f>
        <v>2.3338431726504979E-4</v>
      </c>
      <c r="H222" s="8">
        <f ca="1">Allocators!J779</f>
        <v>6.7415995056546413E-2</v>
      </c>
      <c r="I222" s="8">
        <f ca="1">Allocators!K779</f>
        <v>1.1342271770894067E-2</v>
      </c>
      <c r="J222" s="8">
        <f ca="1">Allocators!L779</f>
        <v>3.6584790681008558E-3</v>
      </c>
      <c r="K222" s="8">
        <f ca="1">Allocators!M779</f>
        <v>2.0325201772525194E-4</v>
      </c>
      <c r="L222" s="8">
        <f ca="1">Allocators!N779</f>
        <v>2.3300658529621966E-3</v>
      </c>
      <c r="M222" s="8">
        <f ca="1">Allocators!O779</f>
        <v>3.5421527100612735E-2</v>
      </c>
      <c r="N222" s="8">
        <f ca="1">Allocators!P779</f>
        <v>0.12835225482169796</v>
      </c>
      <c r="O222" s="8">
        <f ca="1">Allocators!Q779</f>
        <v>2.3471867782147271E-2</v>
      </c>
      <c r="P222" s="8">
        <f ca="1">Allocators!R779</f>
        <v>2.0663279896729971E-2</v>
      </c>
      <c r="Q222" s="8">
        <f ca="1">Allocators!S779</f>
        <v>3.0293273497708381E-4</v>
      </c>
      <c r="R222" s="8">
        <f ca="1">Allocators!T779</f>
        <v>2.8003620462355578E-4</v>
      </c>
      <c r="S222" s="8">
        <f ca="1">Allocators!U779</f>
        <v>9.237158497634991E-3</v>
      </c>
      <c r="T222" s="8">
        <f ca="1">Allocators!V779</f>
        <v>2.359789773460495E-3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0.38993169693357976</v>
      </c>
      <c r="D224" s="8">
        <f>+Allocators!F789</f>
        <v>1.9275717092716763E-2</v>
      </c>
      <c r="E224" s="8">
        <f>+Allocators!G789</f>
        <v>7.0605847004138203E-2</v>
      </c>
      <c r="F224" s="8">
        <f>+Allocators!H789</f>
        <v>2.2224213848507251E-3</v>
      </c>
      <c r="G224" s="8">
        <f>+Allocators!I789</f>
        <v>2.0841156609535672E-4</v>
      </c>
      <c r="H224" s="8">
        <f>+Allocators!J789</f>
        <v>5.367142722257677E-2</v>
      </c>
      <c r="I224" s="8">
        <f>+Allocators!K789</f>
        <v>1.000055055214439E-2</v>
      </c>
      <c r="J224" s="8">
        <f>+Allocators!L789</f>
        <v>4.5190625842579674E-3</v>
      </c>
      <c r="K224" s="8">
        <f>+Allocators!M789</f>
        <v>2.0321719296536531E-4</v>
      </c>
      <c r="L224" s="8">
        <f>+Allocators!N789</f>
        <v>1.8748804235919126E-3</v>
      </c>
      <c r="M224" s="8">
        <f>+Allocators!O789</f>
        <v>3.0682098686499786E-2</v>
      </c>
      <c r="N224" s="8">
        <f>+Allocators!P789</f>
        <v>0.16215575367738724</v>
      </c>
      <c r="O224" s="8">
        <f>+Allocators!Q789</f>
        <v>2.928264150187725E-2</v>
      </c>
      <c r="P224" s="8">
        <f>+Allocators!R789</f>
        <v>1.6482410134204716E-2</v>
      </c>
      <c r="Q224" s="8">
        <f>+Allocators!S789</f>
        <v>2.7607406941858629E-4</v>
      </c>
      <c r="R224" s="8">
        <f>+Allocators!T789</f>
        <v>2.1388374460415101E-4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0.20839390622909112</v>
      </c>
      <c r="C229" s="8">
        <f>+Allocators!E794</f>
        <v>7.819503874598617E-2</v>
      </c>
      <c r="D229" s="8">
        <f>+Allocators!F794</f>
        <v>5.067543791029203E-3</v>
      </c>
      <c r="E229" s="8">
        <f>+Allocators!G794</f>
        <v>1.7002158759556719E-2</v>
      </c>
      <c r="F229" s="8">
        <f>+Allocators!H794</f>
        <v>5.4036720424754004E-4</v>
      </c>
      <c r="G229" s="8">
        <f>+Allocators!I794</f>
        <v>4.9815539225545817E-5</v>
      </c>
      <c r="H229" s="8">
        <f>+Allocators!J794</f>
        <v>1.5501105376609486E-2</v>
      </c>
      <c r="I229" s="8">
        <f>+Allocators!K794</f>
        <v>2.8736066697338833E-3</v>
      </c>
      <c r="J229" s="8">
        <f>+Allocators!L794</f>
        <v>1.3056933181008798E-3</v>
      </c>
      <c r="K229" s="8">
        <f>+Allocators!M794</f>
        <v>6.0498174635698781E-5</v>
      </c>
      <c r="L229" s="8">
        <f>+Allocators!N794</f>
        <v>5.9403173256757699E-4</v>
      </c>
      <c r="M229" s="8">
        <f>+Allocators!O794</f>
        <v>1.0430307317058669E-2</v>
      </c>
      <c r="N229" s="8">
        <f>+Allocators!P794</f>
        <v>5.9218954503110037E-2</v>
      </c>
      <c r="O229" s="8">
        <f>+Allocators!Q794</f>
        <v>1.1235221668896919E-2</v>
      </c>
      <c r="P229" s="8">
        <f>+Allocators!R794</f>
        <v>4.1997167036219299E-3</v>
      </c>
      <c r="Q229" s="8">
        <f>+Allocators!S794</f>
        <v>6.8364692937770706E-5</v>
      </c>
      <c r="R229" s="8">
        <f>+Allocators!T794</f>
        <v>7.6255315689841883E-5</v>
      </c>
      <c r="S229" s="8">
        <f>+Allocators!U794</f>
        <v>1.6489190897287498E-3</v>
      </c>
      <c r="T229" s="8">
        <f>+Allocators!V794</f>
        <v>3.2630762635452089E-4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1.0000000000000002</v>
      </c>
      <c r="C231" s="8">
        <f>+Allocators!E796</f>
        <v>0.46812673567956592</v>
      </c>
      <c r="D231" s="8">
        <f>+Allocators!F796</f>
        <v>2.4343260883745964E-2</v>
      </c>
      <c r="E231" s="8">
        <f>+Allocators!G796</f>
        <v>8.7608005763694916E-2</v>
      </c>
      <c r="F231" s="8">
        <f>+Allocators!H796</f>
        <v>2.7627885890982649E-3</v>
      </c>
      <c r="G231" s="8">
        <f>+Allocators!I796</f>
        <v>2.5822710532090253E-4</v>
      </c>
      <c r="H231" s="8">
        <f>+Allocators!J796</f>
        <v>6.9172532599186265E-2</v>
      </c>
      <c r="I231" s="8">
        <f>+Allocators!K796</f>
        <v>1.2874157221878272E-2</v>
      </c>
      <c r="J231" s="8">
        <f>+Allocators!L796</f>
        <v>5.8247559023588465E-3</v>
      </c>
      <c r="K231" s="8">
        <f>+Allocators!M796</f>
        <v>2.637153676010641E-4</v>
      </c>
      <c r="L231" s="8">
        <f>+Allocators!N796</f>
        <v>2.4689121561594896E-3</v>
      </c>
      <c r="M231" s="8">
        <f>+Allocators!O796</f>
        <v>4.1112406003558449E-2</v>
      </c>
      <c r="N231" s="8">
        <f>+Allocators!P796</f>
        <v>0.22137470818049729</v>
      </c>
      <c r="O231" s="8">
        <f>+Allocators!Q796</f>
        <v>4.0517863170774167E-2</v>
      </c>
      <c r="P231" s="8">
        <f>+Allocators!R796</f>
        <v>2.0682126837826647E-2</v>
      </c>
      <c r="Q231" s="8">
        <f>+Allocators!S796</f>
        <v>3.44438762356357E-4</v>
      </c>
      <c r="R231" s="8">
        <f>+Allocators!T796</f>
        <v>2.9013906029399291E-4</v>
      </c>
      <c r="S231" s="8">
        <f>+Allocators!U796</f>
        <v>1.6489190897287498E-3</v>
      </c>
      <c r="T231" s="8">
        <f>+Allocators!V796</f>
        <v>3.2630762635452089E-4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0.99999999999999978</v>
      </c>
      <c r="C242" s="8">
        <f>Allocators!E5</f>
        <v>0.49258299045690018</v>
      </c>
      <c r="D242" s="8">
        <f>Allocators!F5</f>
        <v>2.435013732763805E-2</v>
      </c>
      <c r="E242" s="8">
        <f>Allocators!G5</f>
        <v>8.9193157505646409E-2</v>
      </c>
      <c r="F242" s="8">
        <f>Allocators!H5</f>
        <v>2.8074839270930295E-3</v>
      </c>
      <c r="G242" s="8">
        <f>Allocators!I5</f>
        <v>2.6327685920476382E-4</v>
      </c>
      <c r="H242" s="8">
        <f>Allocators!J5</f>
        <v>6.7800674659926619E-2</v>
      </c>
      <c r="I242" s="8">
        <f>Allocators!K5</f>
        <v>1.2633240990485033E-2</v>
      </c>
      <c r="J242" s="8">
        <f>Allocators!L5</f>
        <v>5.7087263726468785E-3</v>
      </c>
      <c r="K242" s="8">
        <f>Allocators!M5</f>
        <v>2.5671504371235472E-4</v>
      </c>
      <c r="L242" s="8">
        <f>Allocators!N5</f>
        <v>2.3684512263677736E-3</v>
      </c>
      <c r="M242" s="8">
        <f>Allocators!O5</f>
        <v>3.8759300778423753E-2</v>
      </c>
      <c r="N242" s="8">
        <f>Allocators!P5</f>
        <v>0.20484399369001716</v>
      </c>
      <c r="O242" s="8">
        <f>Allocators!Q5</f>
        <v>3.6991430122001623E-2</v>
      </c>
      <c r="P242" s="8">
        <f>Allocators!R5</f>
        <v>2.0821479601917676E-2</v>
      </c>
      <c r="Q242" s="8">
        <f>Allocators!S5</f>
        <v>3.4875182441241053E-4</v>
      </c>
      <c r="R242" s="8">
        <f>Allocators!T5</f>
        <v>2.7018961360604304E-4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0.99999999999999978</v>
      </c>
      <c r="C249" s="8">
        <f>Allocators!E12</f>
        <v>0.49258299045690018</v>
      </c>
      <c r="D249" s="8">
        <f>Allocators!F12</f>
        <v>2.435013732763805E-2</v>
      </c>
      <c r="E249" s="8">
        <f>Allocators!G12</f>
        <v>8.9193157505646409E-2</v>
      </c>
      <c r="F249" s="8">
        <f>Allocators!H12</f>
        <v>2.8074839270930295E-3</v>
      </c>
      <c r="G249" s="8">
        <f>Allocators!I12</f>
        <v>2.6327685920476382E-4</v>
      </c>
      <c r="H249" s="8">
        <f>Allocators!J12</f>
        <v>6.7800674659926619E-2</v>
      </c>
      <c r="I249" s="8">
        <f>Allocators!K12</f>
        <v>1.2633240990485033E-2</v>
      </c>
      <c r="J249" s="8">
        <f>Allocators!L12</f>
        <v>5.7087263726468785E-3</v>
      </c>
      <c r="K249" s="8">
        <f>Allocators!M12</f>
        <v>2.5671504371235472E-4</v>
      </c>
      <c r="L249" s="8">
        <f>Allocators!N12</f>
        <v>2.3684512263677736E-3</v>
      </c>
      <c r="M249" s="8">
        <f>Allocators!O12</f>
        <v>3.8759300778423753E-2</v>
      </c>
      <c r="N249" s="8">
        <f>Allocators!P12</f>
        <v>0.20484399369001716</v>
      </c>
      <c r="O249" s="8">
        <f>Allocators!Q12</f>
        <v>3.6991430122001623E-2</v>
      </c>
      <c r="P249" s="8">
        <f>Allocators!R12</f>
        <v>2.0821479601917676E-2</v>
      </c>
      <c r="Q249" s="8">
        <f>Allocators!S12</f>
        <v>3.4875182441241053E-4</v>
      </c>
      <c r="R249" s="8">
        <f>Allocators!T12</f>
        <v>2.7018961360604304E-4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0.40296311930193046</v>
      </c>
      <c r="C260" s="8">
        <f ca="1">Allocators!E532</f>
        <v>0.19690455352189612</v>
      </c>
      <c r="D260" s="8">
        <f ca="1">Allocators!F532</f>
        <v>9.6822046151890714E-3</v>
      </c>
      <c r="E260" s="8">
        <f ca="1">Allocators!G532</f>
        <v>3.5942876206187899E-2</v>
      </c>
      <c r="F260" s="8">
        <f ca="1">Allocators!H532</f>
        <v>1.0648730452121949E-3</v>
      </c>
      <c r="G260" s="8">
        <f ca="1">Allocators!I532</f>
        <v>-1.3535300467621107E-5</v>
      </c>
      <c r="H260" s="8">
        <f ca="1">Allocators!J532</f>
        <v>2.7533716648104323E-2</v>
      </c>
      <c r="I260" s="8">
        <f ca="1">Allocators!K532</f>
        <v>4.9940694511263241E-3</v>
      </c>
      <c r="J260" s="8">
        <f ca="1">Allocators!L532</f>
        <v>2.1744727004812726E-3</v>
      </c>
      <c r="K260" s="8">
        <f ca="1">Allocators!M532</f>
        <v>1.0546171324704918E-4</v>
      </c>
      <c r="L260" s="8">
        <f ca="1">Allocators!N532</f>
        <v>9.7297166052940861E-4</v>
      </c>
      <c r="M260" s="8">
        <f ca="1">Allocators!O532</f>
        <v>1.5757676118259248E-2</v>
      </c>
      <c r="N260" s="8">
        <f ca="1">Allocators!P532</f>
        <v>8.3983771175934085E-2</v>
      </c>
      <c r="O260" s="8">
        <f ca="1">Allocators!Q532</f>
        <v>1.5061851238205632E-2</v>
      </c>
      <c r="P260" s="8">
        <f ca="1">Allocators!R532</f>
        <v>8.5438866219137138E-3</v>
      </c>
      <c r="Q260" s="8">
        <f ca="1">Allocators!S532</f>
        <v>1.4326991194063007E-4</v>
      </c>
      <c r="R260" s="8">
        <f ca="1">Allocators!T532</f>
        <v>1.109999741712091E-4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0.18413640278985818</v>
      </c>
      <c r="C261" s="8">
        <f ca="1">Allocators!E533</f>
        <v>8.9806761484375303E-2</v>
      </c>
      <c r="D261" s="8">
        <f ca="1">Allocators!F533</f>
        <v>4.4167790262584295E-3</v>
      </c>
      <c r="E261" s="8">
        <f ca="1">Allocators!G533</f>
        <v>1.6430809136221022E-2</v>
      </c>
      <c r="F261" s="8">
        <f ca="1">Allocators!H533</f>
        <v>4.832485791771048E-4</v>
      </c>
      <c r="G261" s="8">
        <f ca="1">Allocators!I533</f>
        <v>-1.4376611211042767E-5</v>
      </c>
      <c r="H261" s="8">
        <f ca="1">Allocators!J533</f>
        <v>1.25973341153079E-2</v>
      </c>
      <c r="I261" s="8">
        <f ca="1">Allocators!K533</f>
        <v>2.2738030184645611E-3</v>
      </c>
      <c r="J261" s="8">
        <f ca="1">Allocators!L533</f>
        <v>9.8478480284941872E-4</v>
      </c>
      <c r="K261" s="8">
        <f ca="1">Allocators!M533</f>
        <v>4.835425938580843E-5</v>
      </c>
      <c r="L261" s="8">
        <f ca="1">Allocators!N533</f>
        <v>4.4610815883136626E-4</v>
      </c>
      <c r="M261" s="8">
        <f ca="1">Allocators!O533</f>
        <v>7.2176489020775777E-3</v>
      </c>
      <c r="N261" s="8">
        <f ca="1">Allocators!P533</f>
        <v>3.8507138092578816E-2</v>
      </c>
      <c r="O261" s="8">
        <f ca="1">Allocators!Q533</f>
        <v>6.9044077410237957E-3</v>
      </c>
      <c r="P261" s="8">
        <f ca="1">Allocators!R533</f>
        <v>3.9170192647314112E-3</v>
      </c>
      <c r="Q261" s="8">
        <f ca="1">Allocators!S533</f>
        <v>6.5689298013377689E-5</v>
      </c>
      <c r="R261" s="8">
        <f ca="1">Allocators!T533</f>
        <v>5.089352177330388E-5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3.8639584586169867E-2</v>
      </c>
      <c r="C262" s="8">
        <f ca="1">Allocators!E534</f>
        <v>1.8609325080296012E-2</v>
      </c>
      <c r="D262" s="8">
        <f ca="1">Allocators!F534</f>
        <v>8.9329833666979073E-4</v>
      </c>
      <c r="E262" s="8">
        <f ca="1">Allocators!G534</f>
        <v>3.3029145458011847E-3</v>
      </c>
      <c r="F262" s="8">
        <f ca="1">Allocators!H534</f>
        <v>9.5013028622231274E-5</v>
      </c>
      <c r="G262" s="8">
        <f ca="1">Allocators!I534</f>
        <v>-4.5454100258709362E-6</v>
      </c>
      <c r="H262" s="8">
        <f ca="1">Allocators!J534</f>
        <v>2.5178685342665142E-3</v>
      </c>
      <c r="I262" s="8">
        <f ca="1">Allocators!K534</f>
        <v>4.5273602253070904E-4</v>
      </c>
      <c r="J262" s="8">
        <f ca="1">Allocators!L534</f>
        <v>2.5764475968767259E-4</v>
      </c>
      <c r="K262" s="8">
        <f ca="1">Allocators!M534</f>
        <v>0</v>
      </c>
      <c r="L262" s="8">
        <f ca="1">Allocators!N534</f>
        <v>8.9185348168445525E-5</v>
      </c>
      <c r="M262" s="8">
        <f ca="1">Allocators!O534</f>
        <v>1.4426826695775185E-3</v>
      </c>
      <c r="N262" s="8">
        <f ca="1">Allocators!P534</f>
        <v>1.0150460311642325E-2</v>
      </c>
      <c r="O262" s="8">
        <f ca="1">Allocators!Q534</f>
        <v>0</v>
      </c>
      <c r="P262" s="8">
        <f ca="1">Allocators!R534</f>
        <v>7.6772975981969705E-4</v>
      </c>
      <c r="Q262" s="8">
        <f ca="1">Allocators!S534</f>
        <v>1.2814556281892254E-5</v>
      </c>
      <c r="R262" s="8">
        <f ca="1">Allocators!T534</f>
        <v>1.0265558586068348E-5</v>
      </c>
      <c r="S262" s="8">
        <f ca="1">Allocators!U534</f>
        <v>3.4667577236695609E-5</v>
      </c>
      <c r="T262" s="8">
        <f ca="1">Allocators!V534</f>
        <v>7.5239070089782994E-6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0.19946520387115241</v>
      </c>
      <c r="C263" s="8">
        <f ca="1">Allocators!E535</f>
        <v>0.13280119210085922</v>
      </c>
      <c r="D263" s="8">
        <f ca="1">Allocators!F535</f>
        <v>6.2273101547762003E-3</v>
      </c>
      <c r="E263" s="8">
        <f ca="1">Allocators!G535</f>
        <v>2.2938484251903479E-2</v>
      </c>
      <c r="F263" s="8">
        <f ca="1">Allocators!H535</f>
        <v>6.6502082934869486E-4</v>
      </c>
      <c r="G263" s="8">
        <f ca="1">Allocators!I535</f>
        <v>0</v>
      </c>
      <c r="H263" s="8">
        <f ca="1">Allocators!J535</f>
        <v>1.7339793294787728E-2</v>
      </c>
      <c r="I263" s="8">
        <f ca="1">Allocators!K535</f>
        <v>3.136704541113641E-3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6.2593442801354049E-4</v>
      </c>
      <c r="M263" s="8">
        <f ca="1">Allocators!O535</f>
        <v>9.9857657538990861E-3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5.2883496350726138E-3</v>
      </c>
      <c r="Q263" s="8">
        <f ca="1">Allocators!S535</f>
        <v>8.8334611640653922E-5</v>
      </c>
      <c r="R263" s="8">
        <f ca="1">Allocators!T535</f>
        <v>7.156842735845646E-5</v>
      </c>
      <c r="S263" s="8">
        <f ca="1">Allocators!U535</f>
        <v>2.4391398616787781E-4</v>
      </c>
      <c r="T263" s="8">
        <f ca="1">Allocators!V535</f>
        <v>5.283185621122003E-5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0.10130637826557175</v>
      </c>
      <c r="C264" s="8">
        <f ca="1">Allocators!E536</f>
        <v>7.5509085774419962E-2</v>
      </c>
      <c r="D264" s="8">
        <f ca="1">Allocators!F536</f>
        <v>3.6215586324247397E-3</v>
      </c>
      <c r="E264" s="8">
        <f ca="1">Allocators!G536</f>
        <v>1.1087566902292487E-2</v>
      </c>
      <c r="F264" s="8">
        <f ca="1">Allocators!H536</f>
        <v>0</v>
      </c>
      <c r="G264" s="8">
        <f ca="1">Allocators!I536</f>
        <v>0</v>
      </c>
      <c r="H264" s="8">
        <f ca="1">Allocators!J536</f>
        <v>7.122920533876434E-3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1.9504983570686329E-4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2.6576845132141179E-3</v>
      </c>
      <c r="Q264" s="8">
        <f ca="1">Allocators!S536</f>
        <v>0</v>
      </c>
      <c r="R264" s="8">
        <f ca="1">Allocators!T536</f>
        <v>2.7612575738389956E-5</v>
      </c>
      <c r="S264" s="8">
        <f ca="1">Allocators!U536</f>
        <v>9.3244359881002785E-4</v>
      </c>
      <c r="T264" s="8">
        <f ca="1">Allocators!V536</f>
        <v>1.5245589908872506E-4</v>
      </c>
    </row>
    <row r="265" spans="1:20">
      <c r="A265" s="14" t="str">
        <f>CONCATENATE(Allocators!A537," ",Allocators!B537)</f>
        <v>RATEBASE ENERGY</v>
      </c>
      <c r="B265" s="8">
        <f ca="1">Allocators!D537</f>
        <v>2.4261145735872156E-2</v>
      </c>
      <c r="C265" s="8">
        <f ca="1">Allocators!E537</f>
        <v>9.3013688233148355E-3</v>
      </c>
      <c r="D265" s="8">
        <f ca="1">Allocators!F537</f>
        <v>5.8325591931259694E-4</v>
      </c>
      <c r="E265" s="8">
        <f ca="1">Allocators!G537</f>
        <v>1.9632489926340196E-3</v>
      </c>
      <c r="F265" s="8">
        <f ca="1">Allocators!H537</f>
        <v>5.6914456073976305E-5</v>
      </c>
      <c r="G265" s="8">
        <f ca="1">Allocators!I537</f>
        <v>2.8546914156696183E-6</v>
      </c>
      <c r="H265" s="8">
        <f ca="1">Allocators!J537</f>
        <v>1.8133995729755735E-3</v>
      </c>
      <c r="I265" s="8">
        <f ca="1">Allocators!K537</f>
        <v>3.4043458189614371E-4</v>
      </c>
      <c r="J265" s="8">
        <f ca="1">Allocators!L537</f>
        <v>1.4987985936502221E-4</v>
      </c>
      <c r="K265" s="8">
        <f ca="1">Allocators!M537</f>
        <v>7.0179255682071374E-6</v>
      </c>
      <c r="L265" s="8">
        <f ca="1">Allocators!N537</f>
        <v>6.8907694935989433E-5</v>
      </c>
      <c r="M265" s="8">
        <f ca="1">Allocators!O537</f>
        <v>1.1839011016006892E-3</v>
      </c>
      <c r="N265" s="8">
        <f ca="1">Allocators!P537</f>
        <v>6.7955281923118664E-3</v>
      </c>
      <c r="O265" s="8">
        <f ca="1">Allocators!Q537</f>
        <v>1.2525529042313403E-3</v>
      </c>
      <c r="P265" s="8">
        <f ca="1">Allocators!R537</f>
        <v>4.8571408914835183E-4</v>
      </c>
      <c r="Q265" s="8">
        <f ca="1">Allocators!S537</f>
        <v>7.9304282356663273E-6</v>
      </c>
      <c r="R265" s="8">
        <f ca="1">Allocators!T537</f>
        <v>8.8460755723586615E-6</v>
      </c>
      <c r="S265" s="8">
        <f ca="1">Allocators!U537</f>
        <v>2.0247298582811395E-4</v>
      </c>
      <c r="T265" s="8">
        <f ca="1">Allocators!V537</f>
        <v>3.6917441451738268E-5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4.9228165449445138E-2</v>
      </c>
      <c r="C266" s="8">
        <f ca="1">Allocators!E538</f>
        <v>2.3132312828458488E-2</v>
      </c>
      <c r="D266" s="8">
        <f ca="1">Allocators!F538</f>
        <v>5.9713149947697016E-3</v>
      </c>
      <c r="E266" s="8">
        <f ca="1">Allocators!G538</f>
        <v>1.7203084801088113E-3</v>
      </c>
      <c r="F266" s="8">
        <f ca="1">Allocators!H538</f>
        <v>5.1753497817093764E-4</v>
      </c>
      <c r="G266" s="8">
        <f ca="1">Allocators!I538</f>
        <v>-1.9478983390754972E-5</v>
      </c>
      <c r="H266" s="8">
        <f ca="1">Allocators!J538</f>
        <v>4.9012819850110406E-4</v>
      </c>
      <c r="I266" s="8">
        <f ca="1">Allocators!K538</f>
        <v>1.4080237080119071E-4</v>
      </c>
      <c r="J266" s="8">
        <f ca="1">Allocators!L538</f>
        <v>2.9351492350063684E-4</v>
      </c>
      <c r="K266" s="8">
        <f ca="1">Allocators!M538</f>
        <v>5.5989785448131057E-5</v>
      </c>
      <c r="L266" s="8">
        <f ca="1">Allocators!N538</f>
        <v>3.4167145870394827E-6</v>
      </c>
      <c r="M266" s="8">
        <f ca="1">Allocators!O538</f>
        <v>8.6178259998436775E-5</v>
      </c>
      <c r="N266" s="8">
        <f ca="1">Allocators!P538</f>
        <v>4.6766211647713386E-4</v>
      </c>
      <c r="O266" s="8">
        <f ca="1">Allocators!Q538</f>
        <v>8.3231782505023888E-5</v>
      </c>
      <c r="P266" s="8">
        <f ca="1">Allocators!R538</f>
        <v>1.3721826242293794E-4</v>
      </c>
      <c r="Q266" s="8">
        <f ca="1">Allocators!S538</f>
        <v>2.4886379410034335E-6</v>
      </c>
      <c r="R266" s="8">
        <f ca="1">Allocators!T538</f>
        <v>2.5892723008471962E-6</v>
      </c>
      <c r="S266" s="8">
        <f ca="1">Allocators!U538</f>
        <v>1.4353065616789659E-2</v>
      </c>
      <c r="T266" s="8">
        <f ca="1">Allocators!V538</f>
        <v>1.7898872100548132E-3</v>
      </c>
    </row>
    <row r="267" spans="1:20">
      <c r="A267" s="14" t="str">
        <f>CONCATENATE(Allocators!A539," ",Allocators!B539)</f>
        <v>RATEBASE TOTAL</v>
      </c>
      <c r="B267" s="8">
        <f ca="1">Allocators!D539</f>
        <v>0.99999999999999967</v>
      </c>
      <c r="C267" s="8">
        <f ca="1">Allocators!E539</f>
        <v>0.54606459961361986</v>
      </c>
      <c r="D267" s="8">
        <f ca="1">Allocators!F539</f>
        <v>3.139572167940053E-2</v>
      </c>
      <c r="E267" s="8">
        <f ca="1">Allocators!G539</f>
        <v>9.3386208515148825E-2</v>
      </c>
      <c r="F267" s="8">
        <f ca="1">Allocators!H539</f>
        <v>2.8826049166051399E-3</v>
      </c>
      <c r="G267" s="8">
        <f ca="1">Allocators!I539</f>
        <v>-4.9081613679620128E-5</v>
      </c>
      <c r="H267" s="8">
        <f ca="1">Allocators!J539</f>
        <v>6.9415160897819614E-2</v>
      </c>
      <c r="I267" s="8">
        <f ca="1">Allocators!K539</f>
        <v>1.1338549985932568E-2</v>
      </c>
      <c r="J267" s="8">
        <f ca="1">Allocators!L539</f>
        <v>3.8602970458840222E-3</v>
      </c>
      <c r="K267" s="8">
        <f ca="1">Allocators!M539</f>
        <v>2.1682368364919568E-4</v>
      </c>
      <c r="L267" s="8">
        <f ca="1">Allocators!N539</f>
        <v>2.4015738407726531E-3</v>
      </c>
      <c r="M267" s="8">
        <f ca="1">Allocators!O539</f>
        <v>3.5673852805412562E-2</v>
      </c>
      <c r="N267" s="8">
        <f ca="1">Allocators!P539</f>
        <v>0.13990455988894421</v>
      </c>
      <c r="O267" s="8">
        <f ca="1">Allocators!Q539</f>
        <v>2.3302043665965791E-2</v>
      </c>
      <c r="P267" s="8">
        <f ca="1">Allocators!R539</f>
        <v>2.1797602146322839E-2</v>
      </c>
      <c r="Q267" s="8">
        <f ca="1">Allocators!S539</f>
        <v>3.2052744405322358E-4</v>
      </c>
      <c r="R267" s="8">
        <f ca="1">Allocators!T539</f>
        <v>2.827754055006337E-4</v>
      </c>
      <c r="S267" s="8">
        <f ca="1">Allocators!U539</f>
        <v>1.5766563764832368E-2</v>
      </c>
      <c r="T267" s="8">
        <f ca="1">Allocators!V539</f>
        <v>2.0396163138154742E-3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0.29930054655287686</v>
      </c>
      <c r="C269" s="8">
        <f ca="1">Allocators!E447</f>
        <v>0.1474303582664008</v>
      </c>
      <c r="D269" s="8">
        <f ca="1">Allocators!F447</f>
        <v>7.2880094107996788E-3</v>
      </c>
      <c r="E269" s="8">
        <f ca="1">Allocators!G447</f>
        <v>2.6695560790216809E-2</v>
      </c>
      <c r="F269" s="8">
        <f ca="1">Allocators!H447</f>
        <v>8.4028147381736101E-4</v>
      </c>
      <c r="G269" s="8">
        <f ca="1">Allocators!I447</f>
        <v>7.8798907854710652E-5</v>
      </c>
      <c r="H269" s="8">
        <f ca="1">Allocators!J447</f>
        <v>2.0292778982369829E-2</v>
      </c>
      <c r="I269" s="8">
        <f ca="1">Allocators!K447</f>
        <v>3.7811359331863794E-3</v>
      </c>
      <c r="J269" s="8">
        <f ca="1">Allocators!L447</f>
        <v>1.7086249234540337E-3</v>
      </c>
      <c r="K269" s="8">
        <f ca="1">Allocators!M447</f>
        <v>7.683495289145345E-5</v>
      </c>
      <c r="L269" s="8">
        <f ca="1">Allocators!N447</f>
        <v>7.0887874653570643E-4</v>
      </c>
      <c r="M269" s="8">
        <f ca="1">Allocators!O447</f>
        <v>1.160067990698958E-2</v>
      </c>
      <c r="N269" s="8">
        <f ca="1">Allocators!P447</f>
        <v>6.1309919269496221E-2</v>
      </c>
      <c r="O269" s="8">
        <f ca="1">Allocators!Q447</f>
        <v>1.1071555253287643E-2</v>
      </c>
      <c r="P269" s="8">
        <f ca="1">Allocators!R447</f>
        <v>6.2318802248935382E-3</v>
      </c>
      <c r="Q269" s="8">
        <f ca="1">Allocators!S447</f>
        <v>1.0438161165794747E-4</v>
      </c>
      <c r="R269" s="8">
        <f ca="1">Allocators!T447</f>
        <v>8.0867899025199307E-5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0.28598468946622424</v>
      </c>
      <c r="C270" s="8">
        <f ca="1">Allocators!E448</f>
        <v>0.1408711935621608</v>
      </c>
      <c r="D270" s="8">
        <f ca="1">Allocators!F448</f>
        <v>6.9637664621044881E-3</v>
      </c>
      <c r="E270" s="8">
        <f ca="1">Allocators!G448</f>
        <v>2.5507877451764333E-2</v>
      </c>
      <c r="F270" s="8">
        <f ca="1">Allocators!H448</f>
        <v>8.0289741907111625E-4</v>
      </c>
      <c r="G270" s="8">
        <f ca="1">Allocators!I448</f>
        <v>7.5293150823317267E-5</v>
      </c>
      <c r="H270" s="8">
        <f ca="1">Allocators!J448</f>
        <v>1.9389954888219624E-2</v>
      </c>
      <c r="I270" s="8">
        <f ca="1">Allocators!K448</f>
        <v>3.6129135016158393E-3</v>
      </c>
      <c r="J270" s="8">
        <f ca="1">Allocators!L448</f>
        <v>1.6326083389290637E-3</v>
      </c>
      <c r="K270" s="8">
        <f ca="1">Allocators!M448</f>
        <v>7.3416572057385989E-5</v>
      </c>
      <c r="L270" s="8">
        <f ca="1">Allocators!N448</f>
        <v>6.7734078848868614E-4</v>
      </c>
      <c r="M270" s="8">
        <f ca="1">Allocators!O448</f>
        <v>1.1084566597045506E-2</v>
      </c>
      <c r="N270" s="8">
        <f ca="1">Allocators!P448</f>
        <v>5.8582245924460784E-2</v>
      </c>
      <c r="O270" s="8">
        <f ca="1">Allocators!Q448</f>
        <v>1.0578982656352171E-2</v>
      </c>
      <c r="P270" s="8">
        <f ca="1">Allocators!R448</f>
        <v>5.9546243781817528E-3</v>
      </c>
      <c r="Q270" s="8">
        <f ca="1">Allocators!S448</f>
        <v>9.9737682205362443E-5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6.2822288754392025E-2</v>
      </c>
      <c r="C271" s="8">
        <f ca="1">Allocators!E449</f>
        <v>3.0586126418336794E-2</v>
      </c>
      <c r="D271" s="8">
        <f ca="1">Allocators!F449</f>
        <v>1.4761264723526244E-3</v>
      </c>
      <c r="E271" s="8">
        <f ca="1">Allocators!G449</f>
        <v>5.3700759306493156E-3</v>
      </c>
      <c r="F271" s="8">
        <f ca="1">Allocators!H449</f>
        <v>1.6587659291140158E-4</v>
      </c>
      <c r="G271" s="8">
        <f ca="1">Allocators!I449</f>
        <v>2.0659052380502215E-5</v>
      </c>
      <c r="H271" s="8">
        <f ca="1">Allocators!J449</f>
        <v>4.0571762988991988E-3</v>
      </c>
      <c r="I271" s="8">
        <f ca="1">Allocators!K449</f>
        <v>7.5422434185386418E-4</v>
      </c>
      <c r="J271" s="8">
        <f ca="1">Allocators!L449</f>
        <v>4.48772470277021E-4</v>
      </c>
      <c r="K271" s="8">
        <f ca="1">Allocators!M449</f>
        <v>0</v>
      </c>
      <c r="L271" s="8">
        <f ca="1">Allocators!N449</f>
        <v>1.4166962997070619E-4</v>
      </c>
      <c r="M271" s="8">
        <f ca="1">Allocators!O449</f>
        <v>2.3192127281392635E-3</v>
      </c>
      <c r="N271" s="8">
        <f ca="1">Allocators!P449</f>
        <v>1.6157220133838836E-2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1.6306009858966087E-5</v>
      </c>
      <c r="S271" s="8">
        <f ca="1">Allocators!U449</f>
        <v>5.5443919397579442E-5</v>
      </c>
      <c r="T271" s="8">
        <f ca="1">Allocators!V449</f>
        <v>1.1951931402752906E-5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0.19123551063800687</v>
      </c>
      <c r="C272" s="8">
        <f ca="1">Allocators!E450</f>
        <v>0.12781084805476092</v>
      </c>
      <c r="D272" s="8">
        <f ca="1">Allocators!F450</f>
        <v>6.0246697223614301E-3</v>
      </c>
      <c r="E272" s="8">
        <f ca="1">Allocators!G450</f>
        <v>2.1875945516126472E-2</v>
      </c>
      <c r="F272" s="8">
        <f ca="1">Allocators!H450</f>
        <v>6.760805464771473E-4</v>
      </c>
      <c r="G272" s="8">
        <f ca="1">Allocators!I450</f>
        <v>0</v>
      </c>
      <c r="H272" s="8">
        <f ca="1">Allocators!J450</f>
        <v>1.640313554875315E-2</v>
      </c>
      <c r="I272" s="8">
        <f ca="1">Allocators!K450</f>
        <v>3.0550850997881625E-3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5.8476167382901694E-4</v>
      </c>
      <c r="M272" s="8">
        <f ca="1">Allocators!O450</f>
        <v>9.4308825731879049E-3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4.946299184131692E-3</v>
      </c>
      <c r="Q272" s="8">
        <f ca="1">Allocators!S450</f>
        <v>8.2523632742343569E-5</v>
      </c>
      <c r="R272" s="8">
        <f ca="1">Allocators!T450</f>
        <v>6.6857970000561902E-5</v>
      </c>
      <c r="S272" s="8">
        <f ca="1">Allocators!U450</f>
        <v>2.2904611667265697E-4</v>
      </c>
      <c r="T272" s="8">
        <f ca="1">Allocators!V450</f>
        <v>4.9374999175437977E-5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3.4653245163376841E-3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6.6628130251478838E-3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1.8014848650835591E-4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2.4575392262952958E-3</v>
      </c>
      <c r="Q273" s="8">
        <f ca="1">Allocators!S451</f>
        <v>0</v>
      </c>
      <c r="R273" s="8">
        <f ca="1">Allocators!T451</f>
        <v>2.5501963607353458E-5</v>
      </c>
      <c r="S273" s="8">
        <f ca="1">Allocators!U451</f>
        <v>8.658897489450632E-4</v>
      </c>
      <c r="T273" s="8">
        <f ca="1">Allocators!V451</f>
        <v>1.4084930669292143E-4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1.4080242448374249E-2</v>
      </c>
      <c r="C274" s="8">
        <f ca="1">Allocators!E452</f>
        <v>5.2832883826897954E-3</v>
      </c>
      <c r="D274" s="8">
        <f ca="1">Allocators!F452</f>
        <v>3.4239122672332831E-4</v>
      </c>
      <c r="E274" s="8">
        <f ca="1">Allocators!G452</f>
        <v>1.1487596821431907E-3</v>
      </c>
      <c r="F274" s="8">
        <f ca="1">Allocators!H452</f>
        <v>3.6510190651118998E-5</v>
      </c>
      <c r="G274" s="8">
        <f ca="1">Allocators!I452</f>
        <v>3.3658127662384948E-6</v>
      </c>
      <c r="H274" s="8">
        <f ca="1">Allocators!J452</f>
        <v>1.047340231151111E-3</v>
      </c>
      <c r="I274" s="8">
        <f ca="1">Allocators!K452</f>
        <v>1.9415672628468706E-4</v>
      </c>
      <c r="J274" s="8">
        <f ca="1">Allocators!L452</f>
        <v>8.8219846802392791E-5</v>
      </c>
      <c r="K274" s="8">
        <f ca="1">Allocators!M452</f>
        <v>4.0875905729138432E-6</v>
      </c>
      <c r="L274" s="8">
        <f ca="1">Allocators!N452</f>
        <v>4.0136062363476609E-5</v>
      </c>
      <c r="M274" s="8">
        <f ca="1">Allocators!O452</f>
        <v>7.0472912808587987E-4</v>
      </c>
      <c r="N274" s="8">
        <f ca="1">Allocators!P452</f>
        <v>4.0011594006323925E-3</v>
      </c>
      <c r="O274" s="8">
        <f ca="1">Allocators!Q452</f>
        <v>7.5911358408623712E-4</v>
      </c>
      <c r="P274" s="8">
        <f ca="1">Allocators!R452</f>
        <v>2.8375603908723651E-4</v>
      </c>
      <c r="Q274" s="8">
        <f ca="1">Allocators!S452</f>
        <v>4.6190959653795081E-6</v>
      </c>
      <c r="R274" s="8">
        <f ca="1">Allocators!T452</f>
        <v>5.1522299875216139E-6</v>
      </c>
      <c r="S274" s="8">
        <f ca="1">Allocators!U452</f>
        <v>1.1141007422554051E-4</v>
      </c>
      <c r="T274" s="8">
        <f ca="1">Allocators!V452</f>
        <v>2.2047144155810221E-5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5.0443016163889562E-2</v>
      </c>
      <c r="C275" s="8">
        <f ca="1">Allocators!E453</f>
        <v>2.571186463614112E-2</v>
      </c>
      <c r="D275" s="8">
        <f ca="1">Allocators!F453</f>
        <v>6.1779001212003545E-3</v>
      </c>
      <c r="E275" s="8">
        <f ca="1">Allocators!G453</f>
        <v>1.7580131194238312E-3</v>
      </c>
      <c r="F275" s="8">
        <f ca="1">Allocators!H453</f>
        <v>5.203584182809953E-4</v>
      </c>
      <c r="G275" s="8">
        <f ca="1">Allocators!I453</f>
        <v>8.4245767017598718E-5</v>
      </c>
      <c r="H275" s="8">
        <f ca="1">Allocators!J453</f>
        <v>4.6947568157722935E-4</v>
      </c>
      <c r="I275" s="8">
        <f ca="1">Allocators!K453</f>
        <v>1.3679818658928467E-4</v>
      </c>
      <c r="J275" s="8">
        <f ca="1">Allocators!L453</f>
        <v>2.9339214690809258E-4</v>
      </c>
      <c r="K275" s="8">
        <f ca="1">Allocators!M453</f>
        <v>5.1523020064917929E-5</v>
      </c>
      <c r="L275" s="8">
        <f ca="1">Allocators!N453</f>
        <v>3.2353140660547342E-6</v>
      </c>
      <c r="M275" s="8">
        <f ca="1">Allocators!O453</f>
        <v>8.1189272179009485E-5</v>
      </c>
      <c r="N275" s="8">
        <f ca="1">Allocators!P453</f>
        <v>4.3148584423948302E-4</v>
      </c>
      <c r="O275" s="8">
        <f ca="1">Allocators!Q453</f>
        <v>7.7288009872163209E-5</v>
      </c>
      <c r="P275" s="8">
        <f ca="1">Allocators!R453</f>
        <v>1.2978631791173682E-4</v>
      </c>
      <c r="Q275" s="8">
        <f ca="1">Allocators!S453</f>
        <v>2.317416859968167E-6</v>
      </c>
      <c r="R275" s="8">
        <f ca="1">Allocators!T453</f>
        <v>2.5866497815823606E-6</v>
      </c>
      <c r="S275" s="8">
        <f ca="1">Allocators!U453</f>
        <v>1.2835677323288301E-2</v>
      </c>
      <c r="T275" s="8">
        <f ca="1">Allocators!V453</f>
        <v>1.6758789184878364E-3</v>
      </c>
    </row>
    <row r="276" spans="1:20">
      <c r="A276" s="14" t="str">
        <f>CONCATENATE(Allocators!A454," ",Allocators!B454)</f>
        <v>RB_GUP_CWIP TOTAL</v>
      </c>
      <c r="B276" s="8">
        <f ca="1">Allocators!D454</f>
        <v>1</v>
      </c>
      <c r="C276" s="8">
        <f ca="1">Allocators!E454</f>
        <v>0.54957299082697453</v>
      </c>
      <c r="D276" s="8">
        <f ca="1">Allocators!F454</f>
        <v>3.1738187931879588E-2</v>
      </c>
      <c r="E276" s="8">
        <f ca="1">Allocators!G454</f>
        <v>9.2812560686541076E-2</v>
      </c>
      <c r="F276" s="8">
        <f ca="1">Allocators!H454</f>
        <v>3.0420046412091405E-3</v>
      </c>
      <c r="G276" s="8">
        <f ca="1">Allocators!I454</f>
        <v>2.6236269084236734E-4</v>
      </c>
      <c r="H276" s="8">
        <f ca="1">Allocators!J454</f>
        <v>6.8322674656118035E-2</v>
      </c>
      <c r="I276" s="8">
        <f ca="1">Allocators!K454</f>
        <v>1.1534313789318218E-2</v>
      </c>
      <c r="J276" s="8">
        <f ca="1">Allocators!L454</f>
        <v>4.1716177263706033E-3</v>
      </c>
      <c r="K276" s="8">
        <f ca="1">Allocators!M454</f>
        <v>2.0586213558667122E-4</v>
      </c>
      <c r="L276" s="8">
        <f ca="1">Allocators!N454</f>
        <v>2.3361707017620029E-3</v>
      </c>
      <c r="M276" s="8">
        <f ca="1">Allocators!O454</f>
        <v>3.5221260205627145E-2</v>
      </c>
      <c r="N276" s="8">
        <f ca="1">Allocators!P454</f>
        <v>0.14048203057266773</v>
      </c>
      <c r="O276" s="8">
        <f ca="1">Allocators!Q454</f>
        <v>2.2486939503598213E-2</v>
      </c>
      <c r="P276" s="8">
        <f ca="1">Allocators!R454</f>
        <v>2.1224976571135229E-2</v>
      </c>
      <c r="Q276" s="8">
        <f ca="1">Allocators!S454</f>
        <v>3.1393506292022924E-4</v>
      </c>
      <c r="R276" s="8">
        <f ca="1">Allocators!T454</f>
        <v>2.745428150053081E-4</v>
      </c>
      <c r="S276" s="8">
        <f ca="1">Allocators!U454</f>
        <v>1.4097467182529142E-2</v>
      </c>
      <c r="T276" s="8">
        <f ca="1">Allocators!V454</f>
        <v>1.9001022999147589E-3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0.4558772578340014</v>
      </c>
      <c r="C287" s="8">
        <f ca="1">Allocators!E358</f>
        <v>0.22455738294516381</v>
      </c>
      <c r="D287" s="8">
        <f ca="1">Allocators!F358</f>
        <v>1.1100673832804999E-2</v>
      </c>
      <c r="E287" s="8">
        <f ca="1">Allocators!G358</f>
        <v>4.066113206123028E-2</v>
      </c>
      <c r="F287" s="8">
        <f ca="1">Allocators!H358</f>
        <v>1.2798680740962044E-3</v>
      </c>
      <c r="G287" s="8">
        <f ca="1">Allocators!I358</f>
        <v>1.2002193262541626E-4</v>
      </c>
      <c r="H287" s="8">
        <f ca="1">Allocators!J358</f>
        <v>3.0908785643262625E-2</v>
      </c>
      <c r="I287" s="8">
        <f ca="1">Allocators!K358</f>
        <v>5.7592072602984223E-3</v>
      </c>
      <c r="J287" s="8">
        <f ca="1">Allocators!L358</f>
        <v>2.6024785244869058E-3</v>
      </c>
      <c r="K287" s="8">
        <f ca="1">Allocators!M358</f>
        <v>1.1703055017232412E-4</v>
      </c>
      <c r="L287" s="8">
        <f ca="1">Allocators!N358</f>
        <v>1.0797230503901188E-3</v>
      </c>
      <c r="M287" s="8">
        <f ca="1">Allocators!O358</f>
        <v>1.7669483754431104E-2</v>
      </c>
      <c r="N287" s="8">
        <f ca="1">Allocators!P358</f>
        <v>9.3383718127170556E-2</v>
      </c>
      <c r="O287" s="8">
        <f ca="1">Allocators!Q358</f>
        <v>1.6863551727376185E-2</v>
      </c>
      <c r="P287" s="8">
        <f ca="1">Allocators!R358</f>
        <v>9.4920390249688298E-3</v>
      </c>
      <c r="Q287" s="8">
        <f ca="1">Allocators!S358</f>
        <v>1.589880253777349E-4</v>
      </c>
      <c r="R287" s="8">
        <f ca="1">Allocators!T358</f>
        <v>1.2317330014595135E-4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1.6656925998170845E-3</v>
      </c>
      <c r="C288" s="8">
        <f ca="1">Allocators!E359</f>
        <v>8.2049184199982827E-4</v>
      </c>
      <c r="D288" s="8">
        <f ca="1">Allocators!F359</f>
        <v>4.0559843551176463E-5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4.3853831608045975E-7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9.5089832732985348E-6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6.4561080480705021E-5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3.4682184490156663E-5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8.608856369218639E-6</v>
      </c>
      <c r="E289" s="8">
        <f ca="1">Allocators!G360</f>
        <v>3.1318598537886226E-5</v>
      </c>
      <c r="F289" s="8">
        <f ca="1">Allocators!H360</f>
        <v>9.6740204185463394E-7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6.9704366602859849E-8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0.23474121084272689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2.6852679827364986E-2</v>
      </c>
      <c r="F290" s="8">
        <f ca="1">Allocators!H361</f>
        <v>8.2988753280070272E-4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2.8115365492102396E-4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9.6880584938272812E-2</v>
      </c>
      <c r="C291" s="8">
        <f ca="1">Allocators!E362</f>
        <v>7.2437753990571563E-2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2.4766322626851964E-3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1.4194358869233195E-4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2.9183428293272835E-3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8.9269163894659283E-3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3.4840234523089058E-5</v>
      </c>
      <c r="L292" s="8">
        <f ca="1">Allocators!N363</f>
        <v>3.4209635251703749E-4</v>
      </c>
      <c r="M292" s="8">
        <f ca="1">Allocators!O363</f>
        <v>6.0066994626278205E-3</v>
      </c>
      <c r="N292" s="8">
        <f ca="1">Allocators!P363</f>
        <v>3.410354569413801E-2</v>
      </c>
      <c r="O292" s="8">
        <f ca="1">Allocators!Q363</f>
        <v>6.4702408001626058E-3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5.9430228532607917E-4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4.1332249549055241E-6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1.626617512481144E-4</v>
      </c>
      <c r="Q293" s="8">
        <f ca="1">Allocators!S364</f>
        <v>2.5770091593247142E-6</v>
      </c>
      <c r="R293" s="8">
        <f ca="1">Allocators!T364</f>
        <v>4.6350364611540013E-6</v>
      </c>
      <c r="S293" s="8">
        <f ca="1">Allocators!U364</f>
        <v>7.1334700989956323E-3</v>
      </c>
      <c r="T293" s="8">
        <f ca="1">Allocators!V364</f>
        <v>1.9692517873599268E-3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1.0000000000000002</v>
      </c>
      <c r="C294" s="8">
        <f ca="1">Allocators!E365</f>
        <v>0.56454492959673142</v>
      </c>
      <c r="D294" s="8">
        <f ca="1">Allocators!F365</f>
        <v>3.601631367837195E-2</v>
      </c>
      <c r="E294" s="8">
        <f ca="1">Allocators!G365</f>
        <v>9.1207480416635081E-2</v>
      </c>
      <c r="F294" s="8">
        <f ca="1">Allocators!H365</f>
        <v>2.9589814128837882E-3</v>
      </c>
      <c r="G294" s="8">
        <f ca="1">Allocators!I365</f>
        <v>2.3338431726504984E-4</v>
      </c>
      <c r="H294" s="8">
        <f ca="1">Allocators!J365</f>
        <v>6.7415995056546413E-2</v>
      </c>
      <c r="I294" s="8">
        <f ca="1">Allocators!K365</f>
        <v>1.1342271770894067E-2</v>
      </c>
      <c r="J294" s="8">
        <f ca="1">Allocators!L365</f>
        <v>3.6584790681008562E-3</v>
      </c>
      <c r="K294" s="8">
        <f ca="1">Allocators!M365</f>
        <v>2.0325201772525194E-4</v>
      </c>
      <c r="L294" s="8">
        <f ca="1">Allocators!N365</f>
        <v>2.3300658529621966E-3</v>
      </c>
      <c r="M294" s="8">
        <f ca="1">Allocators!O365</f>
        <v>3.5421527100612735E-2</v>
      </c>
      <c r="N294" s="8">
        <f ca="1">Allocators!P365</f>
        <v>0.12835225482169796</v>
      </c>
      <c r="O294" s="8">
        <f ca="1">Allocators!Q365</f>
        <v>2.3471867782147271E-2</v>
      </c>
      <c r="P294" s="8">
        <f ca="1">Allocators!R365</f>
        <v>2.0663279896729975E-2</v>
      </c>
      <c r="Q294" s="8">
        <f ca="1">Allocators!S365</f>
        <v>3.0293273497708381E-4</v>
      </c>
      <c r="R294" s="8">
        <f ca="1">Allocators!T365</f>
        <v>2.8003620462355584E-4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1.0000000000000004</v>
      </c>
      <c r="C296" s="8">
        <f>Allocators!E307</f>
        <v>0.4925829904569004</v>
      </c>
      <c r="D296" s="8">
        <f>Allocators!F307</f>
        <v>2.435013732763806E-2</v>
      </c>
      <c r="E296" s="8">
        <f>Allocators!G307</f>
        <v>8.919315750564645E-2</v>
      </c>
      <c r="F296" s="8">
        <f>Allocators!H307</f>
        <v>2.8074839270930303E-3</v>
      </c>
      <c r="G296" s="8">
        <f>Allocators!I307</f>
        <v>2.6327685920476398E-4</v>
      </c>
      <c r="H296" s="8">
        <f>Allocators!J307</f>
        <v>6.7800674659926646E-2</v>
      </c>
      <c r="I296" s="8">
        <f>Allocators!K307</f>
        <v>1.263324099048504E-2</v>
      </c>
      <c r="J296" s="8">
        <f>Allocators!L307</f>
        <v>5.7087263726468811E-3</v>
      </c>
      <c r="K296" s="8">
        <f>Allocators!M307</f>
        <v>2.5671504371235478E-4</v>
      </c>
      <c r="L296" s="8">
        <f>Allocators!N307</f>
        <v>2.3684512263677749E-3</v>
      </c>
      <c r="M296" s="8">
        <f>Allocators!O307</f>
        <v>3.8759300778423766E-2</v>
      </c>
      <c r="N296" s="8">
        <f>Allocators!P307</f>
        <v>0.20484399369001727</v>
      </c>
      <c r="O296" s="8">
        <f>Allocators!Q307</f>
        <v>3.6991430122001644E-2</v>
      </c>
      <c r="P296" s="8">
        <f>Allocators!R307</f>
        <v>2.0821479601917686E-2</v>
      </c>
      <c r="Q296" s="8">
        <f>Allocators!S307</f>
        <v>3.4875182441241069E-4</v>
      </c>
      <c r="R296" s="8">
        <f>Allocators!T307</f>
        <v>2.7018961360604314E-4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1.0000000000000004</v>
      </c>
      <c r="C303" s="8">
        <f>Allocators!E314</f>
        <v>0.4925829904569004</v>
      </c>
      <c r="D303" s="8">
        <f>Allocators!F314</f>
        <v>2.435013732763806E-2</v>
      </c>
      <c r="E303" s="8">
        <f>Allocators!G314</f>
        <v>8.919315750564645E-2</v>
      </c>
      <c r="F303" s="8">
        <f>Allocators!H314</f>
        <v>2.8074839270930303E-3</v>
      </c>
      <c r="G303" s="8">
        <f>Allocators!I314</f>
        <v>2.6327685920476398E-4</v>
      </c>
      <c r="H303" s="8">
        <f>Allocators!J314</f>
        <v>6.7800674659926646E-2</v>
      </c>
      <c r="I303" s="8">
        <f>Allocators!K314</f>
        <v>1.263324099048504E-2</v>
      </c>
      <c r="J303" s="8">
        <f>Allocators!L314</f>
        <v>5.7087263726468811E-3</v>
      </c>
      <c r="K303" s="8">
        <f>Allocators!M314</f>
        <v>2.5671504371235478E-4</v>
      </c>
      <c r="L303" s="8">
        <f>Allocators!N314</f>
        <v>2.3684512263677749E-3</v>
      </c>
      <c r="M303" s="8">
        <f>Allocators!O314</f>
        <v>3.8759300778423766E-2</v>
      </c>
      <c r="N303" s="8">
        <f>Allocators!P314</f>
        <v>0.20484399369001727</v>
      </c>
      <c r="O303" s="8">
        <f>Allocators!Q314</f>
        <v>3.6991430122001644E-2</v>
      </c>
      <c r="P303" s="8">
        <f>Allocators!R314</f>
        <v>2.0821479601917686E-2</v>
      </c>
      <c r="Q303" s="8">
        <f>Allocators!S314</f>
        <v>3.4875182441241069E-4</v>
      </c>
      <c r="R303" s="8">
        <f>Allocators!T314</f>
        <v>2.7018961360604314E-4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1.7711277037583233E-2</v>
      </c>
      <c r="C305" s="8">
        <f>Allocators!E324</f>
        <v>8.7242738079833758E-3</v>
      </c>
      <c r="D305" s="8">
        <f>Allocators!F324</f>
        <v>4.3127202811299404E-4</v>
      </c>
      <c r="E305" s="8">
        <f>Allocators!G324</f>
        <v>1.5797247224392996E-3</v>
      </c>
      <c r="F305" s="8">
        <f>Allocators!H324</f>
        <v>4.9724125611306763E-5</v>
      </c>
      <c r="G305" s="8">
        <f>Allocators!I324</f>
        <v>4.6629693909603662E-6</v>
      </c>
      <c r="H305" s="8">
        <f>Allocators!J324</f>
        <v>1.2008365322370095E-3</v>
      </c>
      <c r="I305" s="8">
        <f>Allocators!K324</f>
        <v>2.2375083106503278E-4</v>
      </c>
      <c r="J305" s="8">
        <f>Allocators!L324</f>
        <v>1.0110883431770646E-4</v>
      </c>
      <c r="K305" s="8">
        <f>Allocators!M324</f>
        <v>4.5467512589048034E-6</v>
      </c>
      <c r="L305" s="8">
        <f>Allocators!N324</f>
        <v>4.1948295820203388E-5</v>
      </c>
      <c r="M305" s="8">
        <f>Allocators!O324</f>
        <v>6.8647671386967842E-4</v>
      </c>
      <c r="N305" s="8">
        <f>Allocators!P324</f>
        <v>3.6280487217288451E-3</v>
      </c>
      <c r="O305" s="8">
        <f>Allocators!Q324</f>
        <v>6.5516546690717198E-4</v>
      </c>
      <c r="P305" s="8">
        <f>Allocators!R324</f>
        <v>3.6877499356195216E-4</v>
      </c>
      <c r="Q305" s="8">
        <f>Allocators!S324</f>
        <v>6.1768401795307856E-6</v>
      </c>
      <c r="R305" s="8">
        <f>Allocators!T324</f>
        <v>4.7854030992541957E-6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0.99999999999999978</v>
      </c>
      <c r="C312" s="8">
        <f>Allocators!E331</f>
        <v>0.49157181603605266</v>
      </c>
      <c r="D312" s="8">
        <f>Allocators!F331</f>
        <v>2.4199178661113402E-2</v>
      </c>
      <c r="E312" s="8">
        <f>Allocators!G331</f>
        <v>8.853631521004951E-2</v>
      </c>
      <c r="F312" s="8">
        <f>Allocators!H331</f>
        <v>2.7779258362340561E-3</v>
      </c>
      <c r="G312" s="8">
        <f>Allocators!I331</f>
        <v>2.7487764414540366E-4</v>
      </c>
      <c r="H312" s="8">
        <f>Allocators!J331</f>
        <v>6.723120328302426E-2</v>
      </c>
      <c r="I312" s="8">
        <f>Allocators!K331</f>
        <v>1.2522215459417983E-2</v>
      </c>
      <c r="J312" s="8">
        <f>Allocators!L331</f>
        <v>5.9625650538269858E-3</v>
      </c>
      <c r="K312" s="8">
        <f>Allocators!M331</f>
        <v>2.1129801191147301E-4</v>
      </c>
      <c r="L312" s="8">
        <f>Allocators!N331</f>
        <v>2.3483949939194192E-3</v>
      </c>
      <c r="M312" s="8">
        <f>Allocators!O331</f>
        <v>3.8433374516932052E-2</v>
      </c>
      <c r="N312" s="8">
        <f>Allocators!P331</f>
        <v>0.21410472171173398</v>
      </c>
      <c r="O312" s="8">
        <f>Allocators!Q331</f>
        <v>3.0447049497025463E-2</v>
      </c>
      <c r="P312" s="8">
        <f>Allocators!R331</f>
        <v>2.05765833094733E-2</v>
      </c>
      <c r="Q312" s="8">
        <f>Allocators!S331</f>
        <v>3.4437621225722294E-4</v>
      </c>
      <c r="R312" s="8">
        <f>Allocators!T331</f>
        <v>2.6830865965117275E-4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1.0000000000000004</v>
      </c>
      <c r="C314" s="8">
        <f>+Allocators!E376</f>
        <v>0.4925829904569004</v>
      </c>
      <c r="D314" s="8">
        <f>+Allocators!F376</f>
        <v>2.4350137327638056E-2</v>
      </c>
      <c r="E314" s="8">
        <f>+Allocators!G376</f>
        <v>8.9193157505646437E-2</v>
      </c>
      <c r="F314" s="8">
        <f>+Allocators!H376</f>
        <v>2.8074839270930303E-3</v>
      </c>
      <c r="G314" s="8">
        <f>+Allocators!I376</f>
        <v>2.6327685920476398E-4</v>
      </c>
      <c r="H314" s="8">
        <f>+Allocators!J376</f>
        <v>6.7800674659926646E-2</v>
      </c>
      <c r="I314" s="8">
        <f>+Allocators!K376</f>
        <v>1.263324099048504E-2</v>
      </c>
      <c r="J314" s="8">
        <f>+Allocators!L376</f>
        <v>5.7087263726468811E-3</v>
      </c>
      <c r="K314" s="8">
        <f>+Allocators!M376</f>
        <v>2.5671504371235483E-4</v>
      </c>
      <c r="L314" s="8">
        <f>+Allocators!N376</f>
        <v>2.3684512263677749E-3</v>
      </c>
      <c r="M314" s="8">
        <f>+Allocators!O376</f>
        <v>3.8759300778423766E-2</v>
      </c>
      <c r="N314" s="8">
        <f>+Allocators!P376</f>
        <v>0.20484399369001727</v>
      </c>
      <c r="O314" s="8">
        <f>+Allocators!Q376</f>
        <v>3.6991430122001644E-2</v>
      </c>
      <c r="P314" s="8">
        <f>+Allocators!R376</f>
        <v>2.0821479601917686E-2</v>
      </c>
      <c r="Q314" s="8">
        <f>+Allocators!S376</f>
        <v>3.4875182441241069E-4</v>
      </c>
      <c r="R314" s="8">
        <f>+Allocators!T376</f>
        <v>2.7018961360604314E-4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1.0000000000000004</v>
      </c>
      <c r="C321" s="8">
        <f>+Allocators!E383</f>
        <v>0.4925829904569004</v>
      </c>
      <c r="D321" s="8">
        <f>+Allocators!F383</f>
        <v>2.4350137327638056E-2</v>
      </c>
      <c r="E321" s="8">
        <f>+Allocators!G383</f>
        <v>8.9193157505646437E-2</v>
      </c>
      <c r="F321" s="8">
        <f>+Allocators!H383</f>
        <v>2.8074839270930303E-3</v>
      </c>
      <c r="G321" s="8">
        <f>+Allocators!I383</f>
        <v>2.6327685920476398E-4</v>
      </c>
      <c r="H321" s="8">
        <f>+Allocators!J383</f>
        <v>6.7800674659926646E-2</v>
      </c>
      <c r="I321" s="8">
        <f>+Allocators!K383</f>
        <v>1.263324099048504E-2</v>
      </c>
      <c r="J321" s="8">
        <f>+Allocators!L383</f>
        <v>5.7087263726468811E-3</v>
      </c>
      <c r="K321" s="8">
        <f>+Allocators!M383</f>
        <v>2.5671504371235483E-4</v>
      </c>
      <c r="L321" s="8">
        <f>+Allocators!N383</f>
        <v>2.3684512263677749E-3</v>
      </c>
      <c r="M321" s="8">
        <f>+Allocators!O383</f>
        <v>3.8759300778423766E-2</v>
      </c>
      <c r="N321" s="8">
        <f>+Allocators!P383</f>
        <v>0.20484399369001727</v>
      </c>
      <c r="O321" s="8">
        <f>+Allocators!Q383</f>
        <v>3.6991430122001644E-2</v>
      </c>
      <c r="P321" s="8">
        <f>+Allocators!R383</f>
        <v>2.0821479601917686E-2</v>
      </c>
      <c r="Q321" s="8">
        <f>+Allocators!S383</f>
        <v>3.4875182441241069E-4</v>
      </c>
      <c r="R321" s="8">
        <f>+Allocators!T383</f>
        <v>2.7018961360604314E-4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1.8751078786651176E-2</v>
      </c>
      <c r="C323" s="8">
        <f>+Allocators!E394</f>
        <v>9.2364624630215837E-3</v>
      </c>
      <c r="D323" s="8">
        <f>+Allocators!F394</f>
        <v>4.5659134349631701E-4</v>
      </c>
      <c r="E323" s="8">
        <f>+Allocators!G394</f>
        <v>1.6724679236185644E-3</v>
      </c>
      <c r="F323" s="8">
        <f>+Allocators!H394</f>
        <v>5.2643352309178268E-5</v>
      </c>
      <c r="G323" s="8">
        <f>+Allocators!I394</f>
        <v>4.9367251296505972E-6</v>
      </c>
      <c r="H323" s="8">
        <f>+Allocators!J394</f>
        <v>1.2713357923363885E-3</v>
      </c>
      <c r="I323" s="8">
        <f>+Allocators!K394</f>
        <v>2.3688689714333608E-4</v>
      </c>
      <c r="J323" s="8">
        <f>+Allocators!L394</f>
        <v>1.0704477798493505E-4</v>
      </c>
      <c r="K323" s="8">
        <f>+Allocators!M394</f>
        <v>4.8136840103689663E-6</v>
      </c>
      <c r="L323" s="8">
        <f>+Allocators!N394</f>
        <v>4.4411015547962744E-5</v>
      </c>
      <c r="M323" s="8">
        <f>+Allocators!O394</f>
        <v>7.2677870261173439E-4</v>
      </c>
      <c r="N323" s="8">
        <f>+Allocators!P394</f>
        <v>3.8410458646537899E-3</v>
      </c>
      <c r="O323" s="8">
        <f>+Allocators!Q394</f>
        <v>6.936292206485543E-4</v>
      </c>
      <c r="P323" s="8">
        <f>+Allocators!R394</f>
        <v>3.904252044702089E-4</v>
      </c>
      <c r="Q323" s="8">
        <f>+Allocators!S394</f>
        <v>6.5394729365454502E-6</v>
      </c>
      <c r="R323" s="8">
        <f>+Allocators!T394</f>
        <v>5.0663467320617544E-6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0.99999999999999989</v>
      </c>
      <c r="C330" s="8">
        <f>+Allocators!E401</f>
        <v>0.49151245154589318</v>
      </c>
      <c r="D330" s="8">
        <f>+Allocators!F401</f>
        <v>2.4190316110708016E-2</v>
      </c>
      <c r="E330" s="8">
        <f>+Allocators!G401</f>
        <v>8.8497753012282854E-2</v>
      </c>
      <c r="F330" s="8">
        <f>+Allocators!H401</f>
        <v>2.7761905263233677E-3</v>
      </c>
      <c r="G330" s="8">
        <f>+Allocators!I401</f>
        <v>2.7555870833102059E-4</v>
      </c>
      <c r="H330" s="8">
        <f>+Allocators!J401</f>
        <v>6.7197770497094106E-2</v>
      </c>
      <c r="I330" s="8">
        <f>+Allocators!K401</f>
        <v>1.2515697321784557E-2</v>
      </c>
      <c r="J330" s="8">
        <f>+Allocators!L401</f>
        <v>5.9774675311645639E-3</v>
      </c>
      <c r="K330" s="8">
        <f>+Allocators!M401</f>
        <v>2.0863164804602044E-4</v>
      </c>
      <c r="L330" s="8">
        <f>+Allocators!N401</f>
        <v>2.3472175234560944E-3</v>
      </c>
      <c r="M330" s="8">
        <f>+Allocators!O401</f>
        <v>3.8414239888974556E-2</v>
      </c>
      <c r="N330" s="8">
        <f>+Allocators!P401</f>
        <v>0.21464840476599312</v>
      </c>
      <c r="O330" s="8">
        <f>+Allocators!Q401</f>
        <v>3.0062839007517748E-2</v>
      </c>
      <c r="P330" s="8">
        <f>+Allocators!R401</f>
        <v>2.0562205825981644E-2</v>
      </c>
      <c r="Q330" s="8">
        <f>+Allocators!S401</f>
        <v>3.4411932681849641E-4</v>
      </c>
      <c r="R330" s="8">
        <f>+Allocators!T401</f>
        <v>2.6819823174650841E-4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0.4558772578340014</v>
      </c>
      <c r="C341" s="8">
        <f ca="1">+Allocators!E430</f>
        <v>0.22455738294516384</v>
      </c>
      <c r="D341" s="8">
        <f ca="1">+Allocators!F430</f>
        <v>1.1100673832804999E-2</v>
      </c>
      <c r="E341" s="8">
        <f ca="1">+Allocators!G430</f>
        <v>4.0661132061230273E-2</v>
      </c>
      <c r="F341" s="8">
        <f ca="1">+Allocators!H430</f>
        <v>1.2798680740962042E-3</v>
      </c>
      <c r="G341" s="8">
        <f ca="1">+Allocators!I430</f>
        <v>1.2002193262541626E-4</v>
      </c>
      <c r="H341" s="8">
        <f ca="1">+Allocators!J430</f>
        <v>3.0908785643262625E-2</v>
      </c>
      <c r="I341" s="8">
        <f ca="1">+Allocators!K430</f>
        <v>5.7592072602984223E-3</v>
      </c>
      <c r="J341" s="8">
        <f ca="1">+Allocators!L430</f>
        <v>2.6024785244869058E-3</v>
      </c>
      <c r="K341" s="8">
        <f ca="1">+Allocators!M430</f>
        <v>1.1703055017232412E-4</v>
      </c>
      <c r="L341" s="8">
        <f ca="1">+Allocators!N430</f>
        <v>1.0797230503901188E-3</v>
      </c>
      <c r="M341" s="8">
        <f ca="1">+Allocators!O430</f>
        <v>1.7669483754431104E-2</v>
      </c>
      <c r="N341" s="8">
        <f ca="1">+Allocators!P430</f>
        <v>9.3383718127170556E-2</v>
      </c>
      <c r="O341" s="8">
        <f ca="1">+Allocators!Q430</f>
        <v>1.6863551727376185E-2</v>
      </c>
      <c r="P341" s="8">
        <f ca="1">+Allocators!R430</f>
        <v>9.4920390249688298E-3</v>
      </c>
      <c r="Q341" s="8">
        <f ca="1">+Allocators!S430</f>
        <v>1.5898802537773492E-4</v>
      </c>
      <c r="R341" s="8">
        <f ca="1">+Allocators!T430</f>
        <v>1.2317330014595135E-4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4.055984355117647E-5</v>
      </c>
      <c r="E342" s="8">
        <f ca="1">+Allocators!G431</f>
        <v>1.485683824114749E-4</v>
      </c>
      <c r="F342" s="8">
        <f ca="1">+Allocators!H431</f>
        <v>4.6764052014642676E-6</v>
      </c>
      <c r="G342" s="8">
        <f ca="1">+Allocators!I431</f>
        <v>4.3853831608045975E-7</v>
      </c>
      <c r="H342" s="8">
        <f ca="1">+Allocators!J431</f>
        <v>1.1293508204364551E-4</v>
      </c>
      <c r="I342" s="8">
        <f ca="1">+Allocators!K431</f>
        <v>2.1043096029556782E-5</v>
      </c>
      <c r="J342" s="8">
        <f ca="1">+Allocators!L431</f>
        <v>9.5089832732985348E-6</v>
      </c>
      <c r="K342" s="8">
        <f ca="1">+Allocators!M431</f>
        <v>4.2760834857338873E-7</v>
      </c>
      <c r="L342" s="8">
        <f ca="1">+Allocators!N431</f>
        <v>3.9451116807885002E-6</v>
      </c>
      <c r="M342" s="8">
        <f ca="1">+Allocators!O431</f>
        <v>6.4561080480705021E-5</v>
      </c>
      <c r="N342" s="8">
        <f ca="1">+Allocators!P431</f>
        <v>3.4120712440643931E-4</v>
      </c>
      <c r="O342" s="8">
        <f ca="1">+Allocators!Q431</f>
        <v>6.1616351410868897E-5</v>
      </c>
      <c r="P342" s="8">
        <f ca="1">+Allocators!R431</f>
        <v>3.4682184490156663E-5</v>
      </c>
      <c r="Q342" s="8">
        <f ca="1">+Allocators!S431</f>
        <v>5.8091333309645958E-7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3.6638328137979812E-4</v>
      </c>
      <c r="C343" s="8">
        <f ca="1">+Allocators!E432</f>
        <v>1.7838008745047696E-4</v>
      </c>
      <c r="D343" s="8">
        <f ca="1">+Allocators!F432</f>
        <v>8.608856369218639E-6</v>
      </c>
      <c r="E343" s="8">
        <f ca="1">+Allocators!G432</f>
        <v>3.1318598537886226E-5</v>
      </c>
      <c r="F343" s="8">
        <f ca="1">+Allocators!H432</f>
        <v>9.6740204185463394E-7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4.3986807030429648E-6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9.4229857714277459E-5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9.5097608138666549E-8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0.15688756304263271</v>
      </c>
      <c r="D344" s="8">
        <f ca="1">+Allocators!F433</f>
        <v>7.39527016105118E-3</v>
      </c>
      <c r="E344" s="8">
        <f ca="1">+Allocators!G433</f>
        <v>2.6852679827364986E-2</v>
      </c>
      <c r="F344" s="8">
        <f ca="1">+Allocators!H433</f>
        <v>8.2988753280070283E-4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7.1779379735011453E-4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6.0715724595278402E-3</v>
      </c>
      <c r="Q344" s="8">
        <f ca="1">+Allocators!S433</f>
        <v>1.0129759587249081E-4</v>
      </c>
      <c r="R344" s="8">
        <f ca="1">+Allocators!T433</f>
        <v>8.2068025860148306E-5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9.6880584938272826E-2</v>
      </c>
      <c r="C345" s="8">
        <f ca="1">+Allocators!E434</f>
        <v>7.2437753990571577E-2</v>
      </c>
      <c r="D345" s="8">
        <f ca="1">+Allocators!F434</f>
        <v>3.4922472064763854E-3</v>
      </c>
      <c r="E345" s="8">
        <f ca="1">+Allocators!G434</f>
        <v>1.0537565172058228E-2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2.4766322626851964E-3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4.5031664258587713E-2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8.9269163894659283E-3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3.4840234523089058E-5</v>
      </c>
      <c r="L346" s="8">
        <f ca="1">+Allocators!N435</f>
        <v>3.4209635251703749E-4</v>
      </c>
      <c r="M346" s="8">
        <f ca="1">+Allocators!O435</f>
        <v>6.0066994626278214E-3</v>
      </c>
      <c r="N346" s="8">
        <f ca="1">+Allocators!P435</f>
        <v>3.410354569413801E-2</v>
      </c>
      <c r="O346" s="8">
        <f ca="1">+Allocators!Q435</f>
        <v>6.4702408001626058E-3</v>
      </c>
      <c r="P346" s="8">
        <f ca="1">+Allocators!R435</f>
        <v>2.418570738138975E-3</v>
      </c>
      <c r="Q346" s="8">
        <f ca="1">+Allocators!S435</f>
        <v>3.9370476041527104E-5</v>
      </c>
      <c r="R346" s="8">
        <f ca="1">+Allocators!T435</f>
        <v>4.391459904806098E-5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1.1060610948791712E-2</v>
      </c>
      <c r="E347" s="8">
        <f ca="1">+Allocators!G436</f>
        <v>3.1848598233882707E-3</v>
      </c>
      <c r="F347" s="8">
        <f ca="1">+Allocators!H436</f>
        <v>5.323904588675621E-4</v>
      </c>
      <c r="G347" s="8">
        <f ca="1">+Allocators!I436</f>
        <v>8.411513943338475E-5</v>
      </c>
      <c r="H347" s="8">
        <f ca="1">+Allocators!J436</f>
        <v>5.9430228532607917E-4</v>
      </c>
      <c r="I347" s="8">
        <f ca="1">+Allocators!K436</f>
        <v>1.5263329018684854E-4</v>
      </c>
      <c r="J347" s="8">
        <f ca="1">+Allocators!L436</f>
        <v>2.9193984708955021E-4</v>
      </c>
      <c r="K347" s="8">
        <f ca="1">+Allocators!M436</f>
        <v>5.0953624681265379E-5</v>
      </c>
      <c r="L347" s="8">
        <f ca="1">+Allocators!N436</f>
        <v>4.1332249549055241E-6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1.626617512481144E-4</v>
      </c>
      <c r="Q347" s="8">
        <f ca="1">+Allocators!S436</f>
        <v>2.5770091593247142E-6</v>
      </c>
      <c r="R347" s="8">
        <f ca="1">+Allocators!T436</f>
        <v>4.6350364611540013E-6</v>
      </c>
      <c r="S347" s="8">
        <f ca="1">+Allocators!U436</f>
        <v>7.1334700989956323E-3</v>
      </c>
      <c r="T347" s="8">
        <f ca="1">+Allocators!V436</f>
        <v>1.9692517873599268E-3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1.0000000000000002</v>
      </c>
      <c r="C348" s="8">
        <f ca="1">+Allocators!E437</f>
        <v>0.56454492959673142</v>
      </c>
      <c r="D348" s="8">
        <f ca="1">+Allocators!F437</f>
        <v>3.6016313678371957E-2</v>
      </c>
      <c r="E348" s="8">
        <f ca="1">+Allocators!G437</f>
        <v>9.1207480416635081E-2</v>
      </c>
      <c r="F348" s="8">
        <f ca="1">+Allocators!H437</f>
        <v>2.9589814128837882E-3</v>
      </c>
      <c r="G348" s="8">
        <f ca="1">+Allocators!I437</f>
        <v>2.3338431726504984E-4</v>
      </c>
      <c r="H348" s="8">
        <f ca="1">+Allocators!J437</f>
        <v>6.7415995056546413E-2</v>
      </c>
      <c r="I348" s="8">
        <f ca="1">+Allocators!K437</f>
        <v>1.1342271770894067E-2</v>
      </c>
      <c r="J348" s="8">
        <f ca="1">+Allocators!L437</f>
        <v>3.6584790681008562E-3</v>
      </c>
      <c r="K348" s="8">
        <f ca="1">+Allocators!M437</f>
        <v>2.0325201772525194E-4</v>
      </c>
      <c r="L348" s="8">
        <f ca="1">+Allocators!N437</f>
        <v>2.3300658529621966E-3</v>
      </c>
      <c r="M348" s="8">
        <f ca="1">+Allocators!O437</f>
        <v>3.5421527100612735E-2</v>
      </c>
      <c r="N348" s="8">
        <f ca="1">+Allocators!P437</f>
        <v>0.12835225482169796</v>
      </c>
      <c r="O348" s="8">
        <f ca="1">+Allocators!Q437</f>
        <v>2.3471867782147271E-2</v>
      </c>
      <c r="P348" s="8">
        <f ca="1">+Allocators!R437</f>
        <v>2.0663279896729975E-2</v>
      </c>
      <c r="Q348" s="8">
        <f ca="1">+Allocators!S437</f>
        <v>3.0293273497708387E-4</v>
      </c>
      <c r="R348" s="8">
        <f ca="1">+Allocators!T437</f>
        <v>2.8003620462355584E-4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0.38515569475772504</v>
      </c>
      <c r="C350" s="8">
        <f ca="1">+Allocators!E481</f>
        <v>0.18972114391526523</v>
      </c>
      <c r="D350" s="8">
        <f ca="1">+Allocators!F481</f>
        <v>9.3785940598724461E-3</v>
      </c>
      <c r="E350" s="8">
        <f ca="1">+Allocators!G481</f>
        <v>3.4353252546722446E-2</v>
      </c>
      <c r="F350" s="8">
        <f ca="1">+Allocators!H481</f>
        <v>1.0813184224606619E-3</v>
      </c>
      <c r="G350" s="8">
        <f ca="1">+Allocators!I481</f>
        <v>1.0140258162064256E-4</v>
      </c>
      <c r="H350" s="8">
        <f ca="1">+Allocators!J481</f>
        <v>2.6113815953686521E-2</v>
      </c>
      <c r="I350" s="8">
        <f ca="1">+Allocators!K481</f>
        <v>4.8657647107320338E-3</v>
      </c>
      <c r="J350" s="8">
        <f ca="1">+Allocators!L481</f>
        <v>2.1987484722385559E-3</v>
      </c>
      <c r="K350" s="8">
        <f ca="1">+Allocators!M481</f>
        <v>9.8875261015791722E-5</v>
      </c>
      <c r="L350" s="8">
        <f ca="1">+Allocators!N481</f>
        <v>9.1222247759146591E-4</v>
      </c>
      <c r="M350" s="8">
        <f ca="1">+Allocators!O481</f>
        <v>1.4928365419637433E-2</v>
      </c>
      <c r="N350" s="8">
        <f ca="1">+Allocators!P481</f>
        <v>7.8896830706625606E-2</v>
      </c>
      <c r="O350" s="8">
        <f ca="1">+Allocators!Q481</f>
        <v>1.4247459968721373E-2</v>
      </c>
      <c r="P350" s="8">
        <f ca="1">+Allocators!R481</f>
        <v>8.019511441960404E-3</v>
      </c>
      <c r="Q350" s="8">
        <f ca="1">+Allocators!S481</f>
        <v>1.3432375122958613E-4</v>
      </c>
      <c r="R350" s="8">
        <f ca="1">+Allocators!T481</f>
        <v>1.0406506834475678E-4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0.20414099828362883</v>
      </c>
      <c r="C351" s="8">
        <f ca="1">+Allocators!E482</f>
        <v>0.10055638340940684</v>
      </c>
      <c r="D351" s="8">
        <f ca="1">+Allocators!F482</f>
        <v>4.9708613424074878E-3</v>
      </c>
      <c r="E351" s="8">
        <f ca="1">+Allocators!G482</f>
        <v>1.8207980213271604E-2</v>
      </c>
      <c r="F351" s="8">
        <f ca="1">+Allocators!H482</f>
        <v>5.7312257154201382E-4</v>
      </c>
      <c r="G351" s="8">
        <f ca="1">+Allocators!I482</f>
        <v>5.3745600863038905E-5</v>
      </c>
      <c r="H351" s="8">
        <f ca="1">+Allocators!J482</f>
        <v>1.3840897409380961E-2</v>
      </c>
      <c r="I351" s="8">
        <f ca="1">+Allocators!K482</f>
        <v>2.578962427355275E-3</v>
      </c>
      <c r="J351" s="8">
        <f ca="1">+Allocators!L482</f>
        <v>1.1653851006402137E-3</v>
      </c>
      <c r="K351" s="8">
        <f ca="1">+Allocators!M482</f>
        <v>5.2406065297865523E-5</v>
      </c>
      <c r="L351" s="8">
        <f ca="1">+Allocators!N482</f>
        <v>4.8349799773680241E-4</v>
      </c>
      <c r="M351" s="8">
        <f ca="1">+Allocators!O482</f>
        <v>7.9123623536828582E-3</v>
      </c>
      <c r="N351" s="8">
        <f ca="1">+Allocators!P482</f>
        <v>4.1817057364285475E-2</v>
      </c>
      <c r="O351" s="8">
        <f ca="1">+Allocators!Q482</f>
        <v>7.5514674730445108E-3</v>
      </c>
      <c r="P351" s="8">
        <f ca="1">+Allocators!R482</f>
        <v>4.2505176316776907E-3</v>
      </c>
      <c r="Q351" s="8">
        <f ca="1">+Allocators!S482</f>
        <v>7.1194545588786344E-5</v>
      </c>
      <c r="R351" s="8">
        <f ca="1">+Allocators!T482</f>
        <v>5.5156777447405578E-5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4.48436487249739E-2</v>
      </c>
      <c r="C352" s="8">
        <f ca="1">+Allocators!E483</f>
        <v>2.1832912110602603E-2</v>
      </c>
      <c r="D352" s="8">
        <f ca="1">+Allocators!F483</f>
        <v>1.053684899297595E-3</v>
      </c>
      <c r="E352" s="8">
        <f ca="1">+Allocators!G483</f>
        <v>3.8332541433177166E-3</v>
      </c>
      <c r="F352" s="8">
        <f ca="1">+Allocators!H483</f>
        <v>1.1840561386255367E-4</v>
      </c>
      <c r="G352" s="8">
        <f ca="1">+Allocators!I483</f>
        <v>1.4746792998325917E-5</v>
      </c>
      <c r="H352" s="8">
        <f ca="1">+Allocators!J483</f>
        <v>2.8960834183298632E-3</v>
      </c>
      <c r="I352" s="8">
        <f ca="1">+Allocators!K483</f>
        <v>5.3837852960355172E-4</v>
      </c>
      <c r="J352" s="8">
        <f ca="1">+Allocators!L483</f>
        <v>3.2034164010197053E-4</v>
      </c>
      <c r="K352" s="8">
        <f ca="1">+Allocators!M483</f>
        <v>0</v>
      </c>
      <c r="L352" s="8">
        <f ca="1">+Allocators!N483</f>
        <v>1.0112626023927271E-4</v>
      </c>
      <c r="M352" s="8">
        <f ca="1">+Allocators!O483</f>
        <v>1.6554946176152261E-3</v>
      </c>
      <c r="N352" s="8">
        <f ca="1">+Allocators!P483</f>
        <v>1.1533306385678127E-2</v>
      </c>
      <c r="O352" s="8">
        <f ca="1">+Allocators!Q483</f>
        <v>0</v>
      </c>
      <c r="P352" s="8">
        <f ca="1">+Allocators!R483</f>
        <v>8.7163626076196038E-4</v>
      </c>
      <c r="Q352" s="8">
        <f ca="1">+Allocators!S483</f>
        <v>1.453020014755441E-5</v>
      </c>
      <c r="R352" s="8">
        <f ca="1">+Allocators!T483</f>
        <v>1.1639515094398968E-5</v>
      </c>
      <c r="S352" s="8">
        <f ca="1">+Allocators!U483</f>
        <v>3.9576839601008593E-5</v>
      </c>
      <c r="T352" s="8">
        <f ca="1">+Allocators!V483</f>
        <v>8.5314977221769142E-6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0.20575689192323759</v>
      </c>
      <c r="C353" s="8">
        <f ca="1">+Allocators!E484</f>
        <v>0.13751610651225057</v>
      </c>
      <c r="D353" s="8">
        <f ca="1">+Allocators!F484</f>
        <v>6.4821502701117922E-3</v>
      </c>
      <c r="E353" s="8">
        <f ca="1">+Allocators!G484</f>
        <v>2.353708546212702E-2</v>
      </c>
      <c r="F353" s="8">
        <f ca="1">+Allocators!H484</f>
        <v>7.2741841443989068E-4</v>
      </c>
      <c r="G353" s="8">
        <f ca="1">+Allocators!I484</f>
        <v>0</v>
      </c>
      <c r="H353" s="8">
        <f ca="1">+Allocators!J484</f>
        <v>1.7648700165816624E-2</v>
      </c>
      <c r="I353" s="8">
        <f ca="1">+Allocators!K484</f>
        <v>3.2870715935352807E-3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6.2916528484420486E-4</v>
      </c>
      <c r="M353" s="8">
        <f ca="1">+Allocators!O484</f>
        <v>1.0147012340324791E-2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5.3218941568643702E-3</v>
      </c>
      <c r="Q353" s="8">
        <f ca="1">+Allocators!S484</f>
        <v>8.8790027158819446E-5</v>
      </c>
      <c r="R353" s="8">
        <f ca="1">+Allocators!T484</f>
        <v>7.1934799461239078E-5</v>
      </c>
      <c r="S353" s="8">
        <f ca="1">+Allocators!U484</f>
        <v>2.4643862908318444E-4</v>
      </c>
      <c r="T353" s="8">
        <f ca="1">+Allocators!V484</f>
        <v>5.3124267219811269E-5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0.10587946937322461</v>
      </c>
      <c r="C354" s="8">
        <f ca="1">+Allocators!E485</f>
        <v>7.9166232945399831E-2</v>
      </c>
      <c r="D354" s="8">
        <f ca="1">+Allocators!F485</f>
        <v>3.8166293213179429E-3</v>
      </c>
      <c r="E354" s="8">
        <f ca="1">+Allocators!G485</f>
        <v>1.1516361194703459E-2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7.3382701776841322E-3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1.9841143089406425E-4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2.7066776070024021E-3</v>
      </c>
      <c r="Q354" s="8">
        <f ca="1">+Allocators!S485</f>
        <v>0</v>
      </c>
      <c r="R354" s="8">
        <f ca="1">+Allocators!T485</f>
        <v>2.8087280598433771E-5</v>
      </c>
      <c r="S354" s="8">
        <f ca="1">+Allocators!U485</f>
        <v>9.5367120431912858E-4</v>
      </c>
      <c r="T354" s="8">
        <f ca="1">+Allocators!V485</f>
        <v>1.5512821130519576E-4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3.2544046461130678E-3</v>
      </c>
      <c r="C355" s="8">
        <f ca="1">+Allocators!E486</f>
        <v>1.2211407809505535E-3</v>
      </c>
      <c r="D355" s="8">
        <f ca="1">+Allocators!F486</f>
        <v>7.9137813366659071E-5</v>
      </c>
      <c r="E355" s="8">
        <f ca="1">+Allocators!G486</f>
        <v>2.6551594267937002E-4</v>
      </c>
      <c r="F355" s="8">
        <f ca="1">+Allocators!H486</f>
        <v>8.438699441513862E-6</v>
      </c>
      <c r="G355" s="8">
        <f ca="1">+Allocators!I486</f>
        <v>7.7794943833925139E-7</v>
      </c>
      <c r="H355" s="8">
        <f ca="1">+Allocators!J486</f>
        <v>2.4207458975344999E-4</v>
      </c>
      <c r="I355" s="8">
        <f ca="1">+Allocators!K486</f>
        <v>4.4875971021929787E-5</v>
      </c>
      <c r="J355" s="8">
        <f ca="1">+Allocators!L486</f>
        <v>2.0390492590292008E-5</v>
      </c>
      <c r="K355" s="8">
        <f ca="1">+Allocators!M486</f>
        <v>9.4477590145720496E-7</v>
      </c>
      <c r="L355" s="8">
        <f ca="1">+Allocators!N486</f>
        <v>9.276757009781731E-6</v>
      </c>
      <c r="M355" s="8">
        <f ca="1">+Allocators!O486</f>
        <v>1.6288595577121687E-4</v>
      </c>
      <c r="N355" s="8">
        <f ca="1">+Allocators!P486</f>
        <v>9.2479883006279671E-4</v>
      </c>
      <c r="O355" s="8">
        <f ca="1">+Allocators!Q486</f>
        <v>1.7545598266761664E-4</v>
      </c>
      <c r="P355" s="8">
        <f ca="1">+Allocators!R486</f>
        <v>6.5585303332242628E-5</v>
      </c>
      <c r="Q355" s="8">
        <f ca="1">+Allocators!S486</f>
        <v>1.067624185143835E-6</v>
      </c>
      <c r="R355" s="8">
        <f ca="1">+Allocators!T486</f>
        <v>1.1908488984271314E-6</v>
      </c>
      <c r="S355" s="8">
        <f ca="1">+Allocators!U486</f>
        <v>2.575051278504545E-5</v>
      </c>
      <c r="T355" s="8">
        <f ca="1">+Allocators!V486</f>
        <v>5.0958162572319816E-6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5.0968892291097058E-2</v>
      </c>
      <c r="C356" s="8">
        <f ca="1">+Allocators!E487</f>
        <v>2.3835024220517854E-2</v>
      </c>
      <c r="D356" s="8">
        <f ca="1">+Allocators!F487</f>
        <v>6.2443817084900603E-3</v>
      </c>
      <c r="E356" s="8">
        <f ca="1">+Allocators!G487</f>
        <v>1.7726009829915285E-3</v>
      </c>
      <c r="F356" s="8">
        <f ca="1">+Allocators!H487</f>
        <v>5.7218579606343036E-4</v>
      </c>
      <c r="G356" s="8">
        <f ca="1">+Allocators!I487</f>
        <v>9.2877277758168705E-5</v>
      </c>
      <c r="H356" s="8">
        <f ca="1">+Allocators!J487</f>
        <v>5.0303833883301593E-4</v>
      </c>
      <c r="I356" s="8">
        <f ca="1">+Allocators!K487</f>
        <v>1.4895590082622594E-4</v>
      </c>
      <c r="J356" s="8">
        <f ca="1">+Allocators!L487</f>
        <v>3.2356751237611666E-4</v>
      </c>
      <c r="K356" s="8">
        <f ca="1">+Allocators!M487</f>
        <v>5.6858559198897443E-5</v>
      </c>
      <c r="L356" s="8">
        <f ca="1">+Allocators!N487</f>
        <v>3.4622415256613737E-6</v>
      </c>
      <c r="M356" s="8">
        <f ca="1">+Allocators!O487</f>
        <v>8.8372417451341805E-5</v>
      </c>
      <c r="N356" s="8">
        <f ca="1">+Allocators!P487</f>
        <v>4.7584051234829524E-4</v>
      </c>
      <c r="O356" s="8">
        <f ca="1">+Allocators!Q487</f>
        <v>8.5288781272228905E-5</v>
      </c>
      <c r="P356" s="8">
        <f ca="1">+Allocators!R487</f>
        <v>1.3925376355104985E-4</v>
      </c>
      <c r="Q356" s="8">
        <f ca="1">+Allocators!S487</f>
        <v>2.5243763203249125E-6</v>
      </c>
      <c r="R356" s="8">
        <f ca="1">+Allocators!T487</f>
        <v>2.6140191769040603E-6</v>
      </c>
      <c r="S356" s="8">
        <f ca="1">+Allocators!U487</f>
        <v>1.4808733421195205E-2</v>
      </c>
      <c r="T356" s="8">
        <f ca="1">+Allocators!V487</f>
        <v>1.81331246120075E-3</v>
      </c>
    </row>
    <row r="357" spans="1:20">
      <c r="A357" s="14" t="str">
        <f>CONCATENATE(Allocators!A488," ",Allocators!B488)</f>
        <v>RB_GUP_EPIS TOTAL</v>
      </c>
      <c r="B357" s="8">
        <f ca="1">+Allocators!D488</f>
        <v>1</v>
      </c>
      <c r="C357" s="8">
        <f ca="1">+Allocators!E488</f>
        <v>0.55384894389439343</v>
      </c>
      <c r="D357" s="8">
        <f ca="1">+Allocators!F488</f>
        <v>3.2025439414863979E-2</v>
      </c>
      <c r="E357" s="8">
        <f ca="1">+Allocators!G488</f>
        <v>9.3486050485813127E-2</v>
      </c>
      <c r="F357" s="8">
        <f ca="1">+Allocators!H488</f>
        <v>3.0808895178100642E-3</v>
      </c>
      <c r="G357" s="8">
        <f ca="1">+Allocators!I488</f>
        <v>2.6355020267851534E-4</v>
      </c>
      <c r="H357" s="8">
        <f ca="1">+Allocators!J488</f>
        <v>6.8582880053484577E-2</v>
      </c>
      <c r="I357" s="8">
        <f ca="1">+Allocators!K488</f>
        <v>1.1464009133074297E-2</v>
      </c>
      <c r="J357" s="8">
        <f ca="1">+Allocators!L488</f>
        <v>4.0284332179471478E-3</v>
      </c>
      <c r="K357" s="8">
        <f ca="1">+Allocators!M488</f>
        <v>2.0908466141401184E-4</v>
      </c>
      <c r="L357" s="8">
        <f ca="1">+Allocators!N488</f>
        <v>2.3371624498412531E-3</v>
      </c>
      <c r="M357" s="8">
        <f ca="1">+Allocators!O488</f>
        <v>3.4894493104482865E-2</v>
      </c>
      <c r="N357" s="8">
        <f ca="1">+Allocators!P488</f>
        <v>0.1336478337990003</v>
      </c>
      <c r="O357" s="8">
        <f ca="1">+Allocators!Q488</f>
        <v>2.2059672205705729E-2</v>
      </c>
      <c r="P357" s="8">
        <f ca="1">+Allocators!R488</f>
        <v>2.1375076165150116E-2</v>
      </c>
      <c r="Q357" s="8">
        <f ca="1">+Allocators!S488</f>
        <v>3.1243052463021507E-4</v>
      </c>
      <c r="R357" s="8">
        <f ca="1">+Allocators!T488</f>
        <v>2.7468830902156537E-4</v>
      </c>
      <c r="S357" s="8">
        <f ca="1">+Allocators!U488</f>
        <v>1.607417060698357E-2</v>
      </c>
      <c r="T357" s="8">
        <f ca="1">+Allocators!V488</f>
        <v>2.0351922537051657E-3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0.38515569475772504</v>
      </c>
      <c r="C359" s="8">
        <f ca="1">Allocators!E498</f>
        <v>0.18972114391526523</v>
      </c>
      <c r="D359" s="8">
        <f ca="1">Allocators!F498</f>
        <v>9.3785940598724461E-3</v>
      </c>
      <c r="E359" s="8">
        <f ca="1">Allocators!G498</f>
        <v>3.4353252546722446E-2</v>
      </c>
      <c r="F359" s="8">
        <f ca="1">Allocators!H498</f>
        <v>1.0813184224606619E-3</v>
      </c>
      <c r="G359" s="8">
        <f ca="1">Allocators!I498</f>
        <v>1.0140258162064256E-4</v>
      </c>
      <c r="H359" s="8">
        <f ca="1">Allocators!J498</f>
        <v>2.6113815953686521E-2</v>
      </c>
      <c r="I359" s="8">
        <f ca="1">Allocators!K498</f>
        <v>4.8657647107320338E-3</v>
      </c>
      <c r="J359" s="8">
        <f ca="1">Allocators!L498</f>
        <v>2.1987484722385559E-3</v>
      </c>
      <c r="K359" s="8">
        <f ca="1">Allocators!M498</f>
        <v>9.8875261015791722E-5</v>
      </c>
      <c r="L359" s="8">
        <f ca="1">Allocators!N498</f>
        <v>9.1222247759146591E-4</v>
      </c>
      <c r="M359" s="8">
        <f ca="1">Allocators!O498</f>
        <v>1.4928365419637433E-2</v>
      </c>
      <c r="N359" s="8">
        <f ca="1">Allocators!P498</f>
        <v>7.8896830706625606E-2</v>
      </c>
      <c r="O359" s="8">
        <f ca="1">Allocators!Q498</f>
        <v>1.4247459968721373E-2</v>
      </c>
      <c r="P359" s="8">
        <f ca="1">Allocators!R498</f>
        <v>8.019511441960404E-3</v>
      </c>
      <c r="Q359" s="8">
        <f ca="1">Allocators!S498</f>
        <v>1.3432375122958613E-4</v>
      </c>
      <c r="R359" s="8">
        <f ca="1">Allocators!T498</f>
        <v>1.0406506834475678E-4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0.20414099828362883</v>
      </c>
      <c r="C360" s="8">
        <f ca="1">Allocators!E499</f>
        <v>0.10055638340940684</v>
      </c>
      <c r="D360" s="8">
        <f ca="1">Allocators!F499</f>
        <v>4.9708613424074878E-3</v>
      </c>
      <c r="E360" s="8">
        <f ca="1">Allocators!G499</f>
        <v>1.8207980213271604E-2</v>
      </c>
      <c r="F360" s="8">
        <f ca="1">Allocators!H499</f>
        <v>5.7312257154201382E-4</v>
      </c>
      <c r="G360" s="8">
        <f ca="1">Allocators!I499</f>
        <v>5.3745600863038905E-5</v>
      </c>
      <c r="H360" s="8">
        <f ca="1">Allocators!J499</f>
        <v>1.3840897409380961E-2</v>
      </c>
      <c r="I360" s="8">
        <f ca="1">Allocators!K499</f>
        <v>2.578962427355275E-3</v>
      </c>
      <c r="J360" s="8">
        <f ca="1">Allocators!L499</f>
        <v>1.1653851006402137E-3</v>
      </c>
      <c r="K360" s="8">
        <f ca="1">Allocators!M499</f>
        <v>5.2406065297865523E-5</v>
      </c>
      <c r="L360" s="8">
        <f ca="1">Allocators!N499</f>
        <v>4.8349799773680241E-4</v>
      </c>
      <c r="M360" s="8">
        <f ca="1">Allocators!O499</f>
        <v>7.9123623536828582E-3</v>
      </c>
      <c r="N360" s="8">
        <f ca="1">Allocators!P499</f>
        <v>4.1817057364285475E-2</v>
      </c>
      <c r="O360" s="8">
        <f ca="1">Allocators!Q499</f>
        <v>7.5514674730445108E-3</v>
      </c>
      <c r="P360" s="8">
        <f ca="1">Allocators!R499</f>
        <v>4.2505176316776907E-3</v>
      </c>
      <c r="Q360" s="8">
        <f ca="1">Allocators!S499</f>
        <v>7.1194545588786344E-5</v>
      </c>
      <c r="R360" s="8">
        <f ca="1">Allocators!T499</f>
        <v>5.5156777447405578E-5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4.48436487249739E-2</v>
      </c>
      <c r="C361" s="8">
        <f ca="1">Allocators!E500</f>
        <v>2.1832912110602603E-2</v>
      </c>
      <c r="D361" s="8">
        <f ca="1">Allocators!F500</f>
        <v>1.053684899297595E-3</v>
      </c>
      <c r="E361" s="8">
        <f ca="1">Allocators!G500</f>
        <v>3.8332541433177166E-3</v>
      </c>
      <c r="F361" s="8">
        <f ca="1">Allocators!H500</f>
        <v>1.1840561386255367E-4</v>
      </c>
      <c r="G361" s="8">
        <f ca="1">Allocators!I500</f>
        <v>1.4746792998325917E-5</v>
      </c>
      <c r="H361" s="8">
        <f ca="1">Allocators!J500</f>
        <v>2.8960834183298632E-3</v>
      </c>
      <c r="I361" s="8">
        <f ca="1">Allocators!K500</f>
        <v>5.3837852960355172E-4</v>
      </c>
      <c r="J361" s="8">
        <f ca="1">Allocators!L500</f>
        <v>3.2034164010197053E-4</v>
      </c>
      <c r="K361" s="8">
        <f ca="1">Allocators!M500</f>
        <v>0</v>
      </c>
      <c r="L361" s="8">
        <f ca="1">Allocators!N500</f>
        <v>1.0112626023927271E-4</v>
      </c>
      <c r="M361" s="8">
        <f ca="1">Allocators!O500</f>
        <v>1.6554946176152261E-3</v>
      </c>
      <c r="N361" s="8">
        <f ca="1">Allocators!P500</f>
        <v>1.1533306385678127E-2</v>
      </c>
      <c r="O361" s="8">
        <f ca="1">Allocators!Q500</f>
        <v>0</v>
      </c>
      <c r="P361" s="8">
        <f ca="1">Allocators!R500</f>
        <v>8.7163626076196038E-4</v>
      </c>
      <c r="Q361" s="8">
        <f ca="1">Allocators!S500</f>
        <v>1.453020014755441E-5</v>
      </c>
      <c r="R361" s="8">
        <f ca="1">Allocators!T500</f>
        <v>1.1639515094398968E-5</v>
      </c>
      <c r="S361" s="8">
        <f ca="1">Allocators!U500</f>
        <v>3.9576839601008593E-5</v>
      </c>
      <c r="T361" s="8">
        <f ca="1">Allocators!V500</f>
        <v>8.5314977221769142E-6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0.20575689192323759</v>
      </c>
      <c r="C362" s="8">
        <f ca="1">Allocators!E501</f>
        <v>0.13751610651225057</v>
      </c>
      <c r="D362" s="8">
        <f ca="1">Allocators!F501</f>
        <v>6.4821502701117922E-3</v>
      </c>
      <c r="E362" s="8">
        <f ca="1">Allocators!G501</f>
        <v>2.353708546212702E-2</v>
      </c>
      <c r="F362" s="8">
        <f ca="1">Allocators!H501</f>
        <v>7.2741841443989068E-4</v>
      </c>
      <c r="G362" s="8">
        <f ca="1">Allocators!I501</f>
        <v>0</v>
      </c>
      <c r="H362" s="8">
        <f ca="1">Allocators!J501</f>
        <v>1.7648700165816624E-2</v>
      </c>
      <c r="I362" s="8">
        <f ca="1">Allocators!K501</f>
        <v>3.2870715935352807E-3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6.2916528484420486E-4</v>
      </c>
      <c r="M362" s="8">
        <f ca="1">Allocators!O501</f>
        <v>1.0147012340324791E-2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5.3218941568643702E-3</v>
      </c>
      <c r="Q362" s="8">
        <f ca="1">Allocators!S501</f>
        <v>8.8790027158819446E-5</v>
      </c>
      <c r="R362" s="8">
        <f ca="1">Allocators!T501</f>
        <v>7.1934799461239078E-5</v>
      </c>
      <c r="S362" s="8">
        <f ca="1">Allocators!U501</f>
        <v>2.4643862908318444E-4</v>
      </c>
      <c r="T362" s="8">
        <f ca="1">Allocators!V501</f>
        <v>5.3124267219811269E-5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0.10587946937322461</v>
      </c>
      <c r="C363" s="8">
        <f ca="1">Allocators!E502</f>
        <v>7.9166232945399831E-2</v>
      </c>
      <c r="D363" s="8">
        <f ca="1">Allocators!F502</f>
        <v>3.8166293213179429E-3</v>
      </c>
      <c r="E363" s="8">
        <f ca="1">Allocators!G502</f>
        <v>1.1516361194703459E-2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7.3382701776841322E-3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1.9841143089406425E-4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2.7066776070024021E-3</v>
      </c>
      <c r="Q363" s="8">
        <f ca="1">Allocators!S502</f>
        <v>0</v>
      </c>
      <c r="R363" s="8">
        <f ca="1">Allocators!T502</f>
        <v>2.8087280598433771E-5</v>
      </c>
      <c r="S363" s="8">
        <f ca="1">Allocators!U502</f>
        <v>9.5367120431912858E-4</v>
      </c>
      <c r="T363" s="8">
        <f ca="1">Allocators!V502</f>
        <v>1.5512821130519576E-4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3.2544046461130678E-3</v>
      </c>
      <c r="C364" s="8">
        <f ca="1">Allocators!E503</f>
        <v>1.2211407809505535E-3</v>
      </c>
      <c r="D364" s="8">
        <f ca="1">Allocators!F503</f>
        <v>7.9137813366659071E-5</v>
      </c>
      <c r="E364" s="8">
        <f ca="1">Allocators!G503</f>
        <v>2.6551594267937002E-4</v>
      </c>
      <c r="F364" s="8">
        <f ca="1">Allocators!H503</f>
        <v>8.438699441513862E-6</v>
      </c>
      <c r="G364" s="8">
        <f ca="1">Allocators!I503</f>
        <v>7.7794943833925139E-7</v>
      </c>
      <c r="H364" s="8">
        <f ca="1">Allocators!J503</f>
        <v>2.4207458975344999E-4</v>
      </c>
      <c r="I364" s="8">
        <f ca="1">Allocators!K503</f>
        <v>4.4875971021929787E-5</v>
      </c>
      <c r="J364" s="8">
        <f ca="1">Allocators!L503</f>
        <v>2.0390492590292008E-5</v>
      </c>
      <c r="K364" s="8">
        <f ca="1">Allocators!M503</f>
        <v>9.4477590145720496E-7</v>
      </c>
      <c r="L364" s="8">
        <f ca="1">Allocators!N503</f>
        <v>9.276757009781731E-6</v>
      </c>
      <c r="M364" s="8">
        <f ca="1">Allocators!O503</f>
        <v>1.6288595577121687E-4</v>
      </c>
      <c r="N364" s="8">
        <f ca="1">Allocators!P503</f>
        <v>9.2479883006279671E-4</v>
      </c>
      <c r="O364" s="8">
        <f ca="1">Allocators!Q503</f>
        <v>1.7545598266761664E-4</v>
      </c>
      <c r="P364" s="8">
        <f ca="1">Allocators!R503</f>
        <v>6.5585303332242628E-5</v>
      </c>
      <c r="Q364" s="8">
        <f ca="1">Allocators!S503</f>
        <v>1.067624185143835E-6</v>
      </c>
      <c r="R364" s="8">
        <f ca="1">Allocators!T503</f>
        <v>1.1908488984271314E-6</v>
      </c>
      <c r="S364" s="8">
        <f ca="1">Allocators!U503</f>
        <v>2.575051278504545E-5</v>
      </c>
      <c r="T364" s="8">
        <f ca="1">Allocators!V503</f>
        <v>5.0958162572319816E-6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5.0968892291097058E-2</v>
      </c>
      <c r="C365" s="8">
        <f ca="1">Allocators!E504</f>
        <v>2.3835024220517854E-2</v>
      </c>
      <c r="D365" s="8">
        <f ca="1">Allocators!F504</f>
        <v>6.2443817084900603E-3</v>
      </c>
      <c r="E365" s="8">
        <f ca="1">Allocators!G504</f>
        <v>1.7726009829915285E-3</v>
      </c>
      <c r="F365" s="8">
        <f ca="1">Allocators!H504</f>
        <v>5.7218579606343036E-4</v>
      </c>
      <c r="G365" s="8">
        <f ca="1">Allocators!I504</f>
        <v>9.2877277758168705E-5</v>
      </c>
      <c r="H365" s="8">
        <f ca="1">Allocators!J504</f>
        <v>5.0303833883301593E-4</v>
      </c>
      <c r="I365" s="8">
        <f ca="1">Allocators!K504</f>
        <v>1.4895590082622594E-4</v>
      </c>
      <c r="J365" s="8">
        <f ca="1">Allocators!L504</f>
        <v>3.2356751237611666E-4</v>
      </c>
      <c r="K365" s="8">
        <f ca="1">Allocators!M504</f>
        <v>5.6858559198897443E-5</v>
      </c>
      <c r="L365" s="8">
        <f ca="1">Allocators!N504</f>
        <v>3.4622415256613737E-6</v>
      </c>
      <c r="M365" s="8">
        <f ca="1">Allocators!O504</f>
        <v>8.8372417451341805E-5</v>
      </c>
      <c r="N365" s="8">
        <f ca="1">Allocators!P504</f>
        <v>4.7584051234829524E-4</v>
      </c>
      <c r="O365" s="8">
        <f ca="1">Allocators!Q504</f>
        <v>8.5288781272228905E-5</v>
      </c>
      <c r="P365" s="8">
        <f ca="1">Allocators!R504</f>
        <v>1.3925376355104985E-4</v>
      </c>
      <c r="Q365" s="8">
        <f ca="1">Allocators!S504</f>
        <v>2.5243763203249125E-6</v>
      </c>
      <c r="R365" s="8">
        <f ca="1">Allocators!T504</f>
        <v>2.6140191769040603E-6</v>
      </c>
      <c r="S365" s="8">
        <f ca="1">Allocators!U504</f>
        <v>1.4808733421195205E-2</v>
      </c>
      <c r="T365" s="8">
        <f ca="1">Allocators!V504</f>
        <v>1.81331246120075E-3</v>
      </c>
    </row>
    <row r="366" spans="1:20">
      <c r="A366" s="14" t="str">
        <f>CONCATENATE(Allocators!A505," ",Allocators!B505)</f>
        <v>RB_GUP TOTAL</v>
      </c>
      <c r="B366" s="8">
        <f ca="1">Allocators!D505</f>
        <v>1.0000000000000002</v>
      </c>
      <c r="C366" s="8">
        <f ca="1">Allocators!E505</f>
        <v>0.55384894389439354</v>
      </c>
      <c r="D366" s="8">
        <f ca="1">Allocators!F505</f>
        <v>3.2025439414863986E-2</v>
      </c>
      <c r="E366" s="8">
        <f ca="1">Allocators!G505</f>
        <v>9.3486050485813155E-2</v>
      </c>
      <c r="F366" s="8">
        <f ca="1">Allocators!H505</f>
        <v>3.0808895178100642E-3</v>
      </c>
      <c r="G366" s="8">
        <f ca="1">Allocators!I505</f>
        <v>2.6355020267851534E-4</v>
      </c>
      <c r="H366" s="8">
        <f ca="1">Allocators!J505</f>
        <v>6.8582880053484577E-2</v>
      </c>
      <c r="I366" s="8">
        <f ca="1">Allocators!K505</f>
        <v>1.1464009133074295E-2</v>
      </c>
      <c r="J366" s="8">
        <f ca="1">Allocators!L505</f>
        <v>4.0284332179471487E-3</v>
      </c>
      <c r="K366" s="8">
        <f ca="1">Allocators!M505</f>
        <v>2.0908466141401189E-4</v>
      </c>
      <c r="L366" s="8">
        <f ca="1">Allocators!N505</f>
        <v>2.3371624498412531E-3</v>
      </c>
      <c r="M366" s="8">
        <f ca="1">Allocators!O505</f>
        <v>3.4894493104482865E-2</v>
      </c>
      <c r="N366" s="8">
        <f ca="1">Allocators!P505</f>
        <v>0.1336478337990003</v>
      </c>
      <c r="O366" s="8">
        <f ca="1">Allocators!Q505</f>
        <v>2.2059672205705729E-2</v>
      </c>
      <c r="P366" s="8">
        <f ca="1">Allocators!R505</f>
        <v>2.1375076165150119E-2</v>
      </c>
      <c r="Q366" s="8">
        <f ca="1">Allocators!S505</f>
        <v>3.1243052463021507E-4</v>
      </c>
      <c r="R366" s="8">
        <f ca="1">Allocators!T505</f>
        <v>2.7468830902156532E-4</v>
      </c>
      <c r="S366" s="8">
        <f ca="1">Allocators!U505</f>
        <v>1.6074170606983573E-2</v>
      </c>
      <c r="T366" s="8">
        <f ca="1">Allocators!V505</f>
        <v>2.0351922537051662E-3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8.480583753739163E-3</v>
      </c>
      <c r="C368" s="8">
        <f>+Allocators!E806</f>
        <v>4.1773913062370417E-3</v>
      </c>
      <c r="D368" s="8">
        <f>+Allocators!F806</f>
        <v>2.0650337902208485E-4</v>
      </c>
      <c r="E368" s="8">
        <f>+Allocators!G806</f>
        <v>7.5641004248708341E-4</v>
      </c>
      <c r="F368" s="8">
        <f>+Allocators!H806</f>
        <v>2.3809102580988973E-5</v>
      </c>
      <c r="G368" s="8">
        <f>+Allocators!I806</f>
        <v>2.2327414549073938E-6</v>
      </c>
      <c r="H368" s="8">
        <f>+Allocators!J806</f>
        <v>5.7498930001352827E-4</v>
      </c>
      <c r="I368" s="8">
        <f>+Allocators!K806</f>
        <v>1.0713725830097906E-4</v>
      </c>
      <c r="J368" s="8">
        <f>+Allocators!L806</f>
        <v>4.8413332130411436E-5</v>
      </c>
      <c r="K368" s="8">
        <f>+Allocators!M806</f>
        <v>2.1770934290474343E-6</v>
      </c>
      <c r="L368" s="8">
        <f>+Allocators!N806</f>
        <v>2.0085848991858144E-5</v>
      </c>
      <c r="M368" s="8">
        <f>+Allocators!O806</f>
        <v>3.2870149648779021E-4</v>
      </c>
      <c r="N368" s="8">
        <f>+Allocators!P806</f>
        <v>1.7371966449386078E-3</v>
      </c>
      <c r="O368" s="8">
        <f>+Allocators!Q806</f>
        <v>3.1370892132022459E-4</v>
      </c>
      <c r="P368" s="8">
        <f>+Allocators!R806</f>
        <v>1.7657830164083448E-4</v>
      </c>
      <c r="Q368" s="8">
        <f>+Allocators!S806</f>
        <v>2.9576190561987825E-6</v>
      </c>
      <c r="R368" s="8">
        <f>+Allocators!T806</f>
        <v>2.2913656475764709E-6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0.6971163628743019</v>
      </c>
      <c r="D375" s="8">
        <f>+Allocators!F813</f>
        <v>3.5014884010682423E-2</v>
      </c>
      <c r="E375" s="8">
        <f>+Allocators!G813</f>
        <v>0.11059417403961649</v>
      </c>
      <c r="F375" s="8">
        <f>+Allocators!H813</f>
        <v>2.2130452069730089E-3</v>
      </c>
      <c r="G375" s="8">
        <f>+Allocators!I813</f>
        <v>3.3949657695627435E-5</v>
      </c>
      <c r="H375" s="8">
        <f>+Allocators!J813</f>
        <v>7.7564683716633789E-2</v>
      </c>
      <c r="I375" s="8">
        <f>+Allocators!K813</f>
        <v>9.1185028301916642E-3</v>
      </c>
      <c r="J375" s="8">
        <f>+Allocators!L813</f>
        <v>1.2423722212142596E-4</v>
      </c>
      <c r="K375" s="8">
        <f>+Allocators!M813</f>
        <v>2.1308396503049784E-5</v>
      </c>
      <c r="L375" s="8">
        <f>+Allocators!N813</f>
        <v>2.5125837081431996E-3</v>
      </c>
      <c r="M375" s="8">
        <f>+Allocators!O813</f>
        <v>2.8013812594708649E-2</v>
      </c>
      <c r="N375" s="8">
        <f>+Allocators!P813</f>
        <v>4.2574928333161339E-4</v>
      </c>
      <c r="O375" s="8">
        <f>+Allocators!Q813</f>
        <v>1.3463873431359644E-4</v>
      </c>
      <c r="P375" s="8">
        <f>+Allocators!R813</f>
        <v>2.5318394986701125E-2</v>
      </c>
      <c r="Q375" s="8">
        <f>+Allocators!S813</f>
        <v>2.4578859788851174E-4</v>
      </c>
      <c r="R375" s="8">
        <f>+Allocators!T813</f>
        <v>3.0918894776980107E-4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0.31752828680452699</v>
      </c>
      <c r="C377" s="8">
        <f ca="1">+Allocators!E823</f>
        <v>0.13870453245543751</v>
      </c>
      <c r="D377" s="8">
        <f ca="1">+Allocators!F823</f>
        <v>9.8580577224627788E-3</v>
      </c>
      <c r="E377" s="8">
        <f ca="1">+Allocators!G823</f>
        <v>3.3400443139663206E-2</v>
      </c>
      <c r="F377" s="8">
        <f ca="1">+Allocators!H823</f>
        <v>9.6809890026366258E-4</v>
      </c>
      <c r="G377" s="8">
        <f ca="1">+Allocators!I823</f>
        <v>9.5143860253574071E-5</v>
      </c>
      <c r="H377" s="8">
        <f ca="1">+Allocators!J823</f>
        <v>2.5513436109213354E-2</v>
      </c>
      <c r="I377" s="8">
        <f ca="1">+Allocators!K823</f>
        <v>4.9554149117650697E-3</v>
      </c>
      <c r="J377" s="8">
        <f ca="1">+Allocators!L823</f>
        <v>2.099099366275811E-3</v>
      </c>
      <c r="K377" s="8">
        <f ca="1">+Allocators!M823</f>
        <v>9.1333203464594742E-5</v>
      </c>
      <c r="L377" s="8">
        <f ca="1">+Allocators!N823</f>
        <v>7.328623934223299E-4</v>
      </c>
      <c r="M377" s="8">
        <f ca="1">+Allocators!O823</f>
        <v>1.2947368976886151E-2</v>
      </c>
      <c r="N377" s="8">
        <f ca="1">+Allocators!P823</f>
        <v>6.964486324685687E-2</v>
      </c>
      <c r="O377" s="8">
        <f ca="1">+Allocators!Q823</f>
        <v>1.10639666125856E-2</v>
      </c>
      <c r="P377" s="8">
        <f ca="1">+Allocators!R823</f>
        <v>7.2275319022771997E-3</v>
      </c>
      <c r="Q377" s="8">
        <f ca="1">+Allocators!S823</f>
        <v>1.1307529568392851E-4</v>
      </c>
      <c r="R377" s="8">
        <f ca="1">+Allocators!T823</f>
        <v>1.1305870801545193E-4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5.4344894692166419E-2</v>
      </c>
      <c r="C378" s="8">
        <f ca="1">+Allocators!E824</f>
        <v>1.7885162637315748E-2</v>
      </c>
      <c r="D378" s="8">
        <f ca="1">+Allocators!F824</f>
        <v>2.3195209917838836E-3</v>
      </c>
      <c r="E378" s="8">
        <f ca="1">+Allocators!G824</f>
        <v>7.2576241677752467E-3</v>
      </c>
      <c r="F378" s="8">
        <f ca="1">+Allocators!H824</f>
        <v>2.0829930958105066E-4</v>
      </c>
      <c r="G378" s="8">
        <f ca="1">+Allocators!I824</f>
        <v>5.1042889318649514E-5</v>
      </c>
      <c r="H378" s="8">
        <f ca="1">+Allocators!J824</f>
        <v>5.5076583421216846E-3</v>
      </c>
      <c r="I378" s="8">
        <f ca="1">+Allocators!K824</f>
        <v>1.0981056093509645E-3</v>
      </c>
      <c r="J378" s="8">
        <f ca="1">+Allocators!L824</f>
        <v>4.4393554722130067E-4</v>
      </c>
      <c r="K378" s="8">
        <f ca="1">+Allocators!M824</f>
        <v>1.8678909175428817E-5</v>
      </c>
      <c r="L378" s="8">
        <f ca="1">+Allocators!N824</f>
        <v>1.2200054439893546E-4</v>
      </c>
      <c r="M378" s="8">
        <f ca="1">+Allocators!O824</f>
        <v>2.4984073020310016E-3</v>
      </c>
      <c r="N378" s="8">
        <f ca="1">+Allocators!P824</f>
        <v>1.3602336107573198E-2</v>
      </c>
      <c r="O378" s="8">
        <f ca="1">+Allocators!Q824</f>
        <v>1.8471807008976129E-3</v>
      </c>
      <c r="P378" s="8">
        <f ca="1">+Allocators!R824</f>
        <v>1.4371905249457332E-3</v>
      </c>
      <c r="Q378" s="8">
        <f ca="1">+Allocators!S824</f>
        <v>2.0329671901743083E-5</v>
      </c>
      <c r="R378" s="8">
        <f ca="1">+Allocators!T824</f>
        <v>2.7421436774253627E-5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1.227202126002392E-2</v>
      </c>
      <c r="C379" s="8">
        <f ca="1">+Allocators!E825</f>
        <v>4.0579232363087431E-3</v>
      </c>
      <c r="D379" s="8">
        <f ca="1">+Allocators!F825</f>
        <v>4.8606625074633109E-4</v>
      </c>
      <c r="E379" s="8">
        <f ca="1">+Allocators!G825</f>
        <v>1.520036275918007E-3</v>
      </c>
      <c r="F379" s="8">
        <f ca="1">+Allocators!H825</f>
        <v>4.2890067732101087E-5</v>
      </c>
      <c r="G379" s="8">
        <f ca="1">+Allocators!I825</f>
        <v>1.58432618309375E-5</v>
      </c>
      <c r="H379" s="8">
        <f ca="1">+Allocators!J825</f>
        <v>1.1468727768985689E-3</v>
      </c>
      <c r="I379" s="8">
        <f ca="1">+Allocators!K825</f>
        <v>2.2737906910803179E-4</v>
      </c>
      <c r="J379" s="8">
        <f ca="1">+Allocators!L825</f>
        <v>1.2144629781579446E-4</v>
      </c>
      <c r="K379" s="8">
        <f ca="1">+Allocators!M825</f>
        <v>0</v>
      </c>
      <c r="L379" s="8">
        <f ca="1">+Allocators!N825</f>
        <v>2.5983131611541179E-5</v>
      </c>
      <c r="M379" s="8">
        <f ca="1">+Allocators!O825</f>
        <v>5.2554650843367569E-4</v>
      </c>
      <c r="N379" s="8">
        <f ca="1">+Allocators!P825</f>
        <v>3.7671355943762665E-3</v>
      </c>
      <c r="O379" s="8">
        <f ca="1">+Allocators!Q825</f>
        <v>0</v>
      </c>
      <c r="P379" s="8">
        <f ca="1">+Allocators!R825</f>
        <v>2.9542026468732784E-4</v>
      </c>
      <c r="Q379" s="8">
        <f ca="1">+Allocators!S825</f>
        <v>4.1947570541281911E-6</v>
      </c>
      <c r="R379" s="8">
        <f ca="1">+Allocators!T825</f>
        <v>5.714429749198958E-6</v>
      </c>
      <c r="S379" s="8">
        <f ca="1">+Allocators!U825</f>
        <v>2.421248053767161E-5</v>
      </c>
      <c r="T379" s="8">
        <f ca="1">+Allocators!V825</f>
        <v>5.3568572155923469E-6</v>
      </c>
    </row>
    <row r="380" spans="1:20">
      <c r="A380" s="14" t="str">
        <f>CONCATENATE(Allocators!A826," ",Allocators!B826)</f>
        <v>REV DISTPRI</v>
      </c>
      <c r="B380" s="8">
        <f ca="1">+Allocators!D826</f>
        <v>0.11319044306918148</v>
      </c>
      <c r="C380" s="8">
        <f ca="1">+Allocators!E826</f>
        <v>6.5605543476832145E-2</v>
      </c>
      <c r="D380" s="8">
        <f ca="1">+Allocators!F826</f>
        <v>5.0660521745435868E-3</v>
      </c>
      <c r="E380" s="8">
        <f ca="1">+Allocators!G826</f>
        <v>1.6666604487982122E-2</v>
      </c>
      <c r="F380" s="8">
        <f ca="1">+Allocators!H826</f>
        <v>4.7428898648698131E-4</v>
      </c>
      <c r="G380" s="8">
        <f ca="1">+Allocators!I826</f>
        <v>0</v>
      </c>
      <c r="H380" s="8">
        <f ca="1">+Allocators!J826</f>
        <v>1.2533133420129428E-2</v>
      </c>
      <c r="I380" s="8">
        <f ca="1">+Allocators!K826</f>
        <v>2.4481977349285824E-3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3.4635043675155771E-4</v>
      </c>
      <c r="M380" s="8">
        <f ca="1">+Allocators!O826</f>
        <v>6.2320629142566886E-3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3.418477521342723E-3</v>
      </c>
      <c r="Q380" s="8">
        <f ca="1">+Allocators!S826</f>
        <v>5.2060131063682327E-5</v>
      </c>
      <c r="R380" s="8">
        <f ca="1">+Allocators!T826</f>
        <v>5.8590151794946607E-5</v>
      </c>
      <c r="S380" s="8">
        <f ca="1">+Allocators!U826</f>
        <v>2.3792317950359378E-4</v>
      </c>
      <c r="T380" s="8">
        <f ca="1">+Allocators!V826</f>
        <v>5.115845356542117E-5</v>
      </c>
    </row>
    <row r="381" spans="1:20">
      <c r="A381" s="14" t="str">
        <f>CONCATENATE(Allocators!A827," ",Allocators!B827)</f>
        <v>REV DISTSEC</v>
      </c>
      <c r="B381" s="8">
        <f ca="1">+Allocators!D827</f>
        <v>5.0521469919160823E-2</v>
      </c>
      <c r="C381" s="8">
        <f ca="1">+Allocators!E827</f>
        <v>3.2911441045608475E-2</v>
      </c>
      <c r="D381" s="8">
        <f ca="1">+Allocators!F827</f>
        <v>2.7412945617912936E-3</v>
      </c>
      <c r="E381" s="8">
        <f ca="1">+Allocators!G827</f>
        <v>7.4358112007584564E-3</v>
      </c>
      <c r="F381" s="8">
        <f ca="1">+Allocators!H827</f>
        <v>0</v>
      </c>
      <c r="G381" s="8">
        <f ca="1">+Allocators!I827</f>
        <v>0</v>
      </c>
      <c r="H381" s="8">
        <f ca="1">+Allocators!J827</f>
        <v>4.748170387564532E-3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9.719893127684328E-5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1.5720423094620546E-3</v>
      </c>
      <c r="Q381" s="8">
        <f ca="1">+Allocators!S827</f>
        <v>0</v>
      </c>
      <c r="R381" s="8">
        <f ca="1">+Allocators!T827</f>
        <v>2.108649012447892E-5</v>
      </c>
      <c r="S381" s="8">
        <f ca="1">+Allocators!U827</f>
        <v>8.5498043380194313E-4</v>
      </c>
      <c r="T381" s="8">
        <f ca="1">+Allocators!V827</f>
        <v>1.3944455877275554E-4</v>
      </c>
    </row>
    <row r="382" spans="1:20">
      <c r="A382" s="14" t="str">
        <f>CONCATENATE(Allocators!A828," ",Allocators!B828)</f>
        <v>REV ENERGY</v>
      </c>
      <c r="B382" s="8">
        <f ca="1">+Allocators!D828</f>
        <v>0.41172414982632194</v>
      </c>
      <c r="C382" s="8">
        <f ca="1">+Allocators!E828</f>
        <v>0.1570177603538627</v>
      </c>
      <c r="D382" s="8">
        <f ca="1">+Allocators!F828</f>
        <v>1.0041829544250895E-2</v>
      </c>
      <c r="E382" s="8">
        <f ca="1">+Allocators!G828</f>
        <v>3.3582082453787736E-2</v>
      </c>
      <c r="F382" s="8">
        <f ca="1">+Allocators!H828</f>
        <v>9.8055065262427727E-4</v>
      </c>
      <c r="G382" s="8">
        <f ca="1">+Allocators!I828</f>
        <v>5.524042977883371E-5</v>
      </c>
      <c r="H382" s="8">
        <f ca="1">+Allocators!J828</f>
        <v>3.0982264820109778E-2</v>
      </c>
      <c r="I382" s="8">
        <f ca="1">+Allocators!K828</f>
        <v>5.8508665242695051E-3</v>
      </c>
      <c r="J382" s="8">
        <f ca="1">+Allocators!L828</f>
        <v>2.5825596884214235E-3</v>
      </c>
      <c r="K382" s="8">
        <f ca="1">+Allocators!M828</f>
        <v>1.1936172605781245E-4</v>
      </c>
      <c r="L382" s="8">
        <f ca="1">+Allocators!N828</f>
        <v>1.1642847243104762E-3</v>
      </c>
      <c r="M382" s="8">
        <f ca="1">+Allocators!O828</f>
        <v>2.0113833515082002E-2</v>
      </c>
      <c r="N382" s="8">
        <f ca="1">+Allocators!P828</f>
        <v>0.11537359374244903</v>
      </c>
      <c r="O382" s="8">
        <f ca="1">+Allocators!Q828</f>
        <v>2.1175653610778725E-2</v>
      </c>
      <c r="P382" s="8">
        <f ca="1">+Allocators!R828</f>
        <v>8.253185234191383E-3</v>
      </c>
      <c r="Q382" s="8">
        <f ca="1">+Allocators!S828</f>
        <v>1.3427747481932571E-4</v>
      </c>
      <c r="R382" s="8">
        <f ca="1">+Allocators!T828</f>
        <v>1.5180802350576837E-4</v>
      </c>
      <c r="S382" s="8">
        <f ca="1">+Allocators!U828</f>
        <v>3.5057445405083064E-3</v>
      </c>
      <c r="T382" s="8">
        <f ca="1">+Allocators!V828</f>
        <v>6.3925276751401175E-4</v>
      </c>
    </row>
    <row r="383" spans="1:20">
      <c r="A383" s="14" t="str">
        <f>CONCATENATE(Allocators!A829," ",Allocators!B829)</f>
        <v>REV CUSTOMER</v>
      </c>
      <c r="B383" s="8">
        <f ca="1">+Allocators!D829</f>
        <v>4.0418734428618396E-2</v>
      </c>
      <c r="C383" s="8">
        <f ca="1">+Allocators!E829</f>
        <v>1.9228871604552042E-2</v>
      </c>
      <c r="D383" s="8">
        <f ca="1">+Allocators!F829</f>
        <v>5.6012316802346611E-3</v>
      </c>
      <c r="E383" s="8">
        <f ca="1">+Allocators!G829</f>
        <v>1.4738063905782263E-3</v>
      </c>
      <c r="F383" s="8">
        <f ca="1">+Allocators!H829</f>
        <v>3.58366676503418E-4</v>
      </c>
      <c r="G383" s="8">
        <f ca="1">+Allocators!I829</f>
        <v>9.0311726006821077E-5</v>
      </c>
      <c r="H383" s="8">
        <f ca="1">+Allocators!J829</f>
        <v>3.6536158118427093E-4</v>
      </c>
      <c r="I383" s="8">
        <f ca="1">+Allocators!K829</f>
        <v>1.097793749497826E-4</v>
      </c>
      <c r="J383" s="8">
        <f ca="1">+Allocators!L829</f>
        <v>2.1242589249913758E-4</v>
      </c>
      <c r="K383" s="8">
        <f ca="1">+Allocators!M829</f>
        <v>3.5701768063422212E-5</v>
      </c>
      <c r="L383" s="8">
        <f ca="1">+Allocators!N829</f>
        <v>1.9776689567767086E-6</v>
      </c>
      <c r="M383" s="8">
        <f ca="1">+Allocators!O829</f>
        <v>5.3789500577877594E-5</v>
      </c>
      <c r="N383" s="8">
        <f ca="1">+Allocators!P829</f>
        <v>2.8261222866641437E-4</v>
      </c>
      <c r="O383" s="8">
        <f ca="1">+Allocators!Q829</f>
        <v>4.271760850736308E-5</v>
      </c>
      <c r="P383" s="8">
        <f ca="1">+Allocators!R829</f>
        <v>9.1299068511408563E-5</v>
      </c>
      <c r="Q383" s="8">
        <f ca="1">+Allocators!S829</f>
        <v>1.4619742795253524E-6</v>
      </c>
      <c r="R383" s="8">
        <f ca="1">+Allocators!T829</f>
        <v>2.4328673487019389E-6</v>
      </c>
      <c r="S383" s="8">
        <f ca="1">+Allocators!U829</f>
        <v>1.068116164831142E-2</v>
      </c>
      <c r="T383" s="8">
        <f ca="1">+Allocators!V829</f>
        <v>1.7854251688871135E-3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0.43541123480991722</v>
      </c>
      <c r="D384" s="8">
        <f ca="1">+Allocators!F830</f>
        <v>3.6114052925813427E-2</v>
      </c>
      <c r="E384" s="8">
        <f ca="1">+Allocators!G830</f>
        <v>0.10133640811646295</v>
      </c>
      <c r="F384" s="8">
        <f ca="1">+Allocators!H830</f>
        <v>3.03249459319149E-3</v>
      </c>
      <c r="G384" s="8">
        <f ca="1">+Allocators!I830</f>
        <v>3.0758216718881578E-4</v>
      </c>
      <c r="H384" s="8">
        <f ca="1">+Allocators!J830</f>
        <v>8.0796897437221626E-2</v>
      </c>
      <c r="I384" s="8">
        <f ca="1">+Allocators!K830</f>
        <v>1.4689743224371943E-2</v>
      </c>
      <c r="J384" s="8">
        <f ca="1">+Allocators!L830</f>
        <v>5.4594667922334668E-3</v>
      </c>
      <c r="K384" s="8">
        <f ca="1">+Allocators!M830</f>
        <v>2.6507560676125819E-4</v>
      </c>
      <c r="L384" s="8">
        <f ca="1">+Allocators!N830</f>
        <v>2.4906578307284611E-3</v>
      </c>
      <c r="M384" s="8">
        <f ca="1">+Allocators!O830</f>
        <v>4.2371008717267393E-2</v>
      </c>
      <c r="N384" s="8">
        <f ca="1">+Allocators!P830</f>
        <v>0.20267054091992179</v>
      </c>
      <c r="O384" s="8">
        <f ca="1">+Allocators!Q830</f>
        <v>3.4129518532769298E-2</v>
      </c>
      <c r="P384" s="8">
        <f ca="1">+Allocators!R830</f>
        <v>2.2295146825417823E-2</v>
      </c>
      <c r="Q384" s="8">
        <f ca="1">+Allocators!S830</f>
        <v>3.253993048023332E-4</v>
      </c>
      <c r="R384" s="8">
        <f ca="1">+Allocators!T830</f>
        <v>3.8011210731280051E-4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0.44889692544740051</v>
      </c>
      <c r="C386" s="44">
        <f ca="1">+Allocators!E898</f>
        <v>0.20020706161680923</v>
      </c>
      <c r="D386" s="44">
        <f ca="1">+Allocators!F898</f>
        <v>1.3258174182552618E-2</v>
      </c>
      <c r="E386" s="44">
        <f ca="1">+Allocators!G898</f>
        <v>4.5779700911841345E-2</v>
      </c>
      <c r="F386" s="44">
        <f ca="1">+Allocators!H898</f>
        <v>1.3528915268641475E-3</v>
      </c>
      <c r="G386" s="44">
        <f ca="1">+Allocators!I898</f>
        <v>1.3177736653542375E-4</v>
      </c>
      <c r="H386" s="44">
        <f ca="1">+Allocators!J898</f>
        <v>3.5094074114602469E-2</v>
      </c>
      <c r="I386" s="44">
        <f ca="1">+Allocators!K898</f>
        <v>6.710059272217103E-3</v>
      </c>
      <c r="J386" s="44">
        <f ca="1">+Allocators!L898</f>
        <v>2.8895167730810492E-3</v>
      </c>
      <c r="K386" s="44">
        <f ca="1">+Allocators!M898</f>
        <v>1.2688105255032753E-4</v>
      </c>
      <c r="L386" s="44">
        <f ca="1">+Allocators!N898</f>
        <v>1.045505429530015E-3</v>
      </c>
      <c r="M386" s="44">
        <f ca="1">+Allocators!O898</f>
        <v>1.8150068170645888E-2</v>
      </c>
      <c r="N386" s="44">
        <f ca="1">+Allocators!P898</f>
        <v>9.775232664399848E-2</v>
      </c>
      <c r="O386" s="44">
        <f ca="1">+Allocators!Q898</f>
        <v>1.5961012772165831E-2</v>
      </c>
      <c r="P386" s="44">
        <f ca="1">+Allocators!R898</f>
        <v>1.0124100662929427E-2</v>
      </c>
      <c r="Q386" s="44">
        <f ca="1">+Allocators!S898</f>
        <v>1.6050450914772667E-4</v>
      </c>
      <c r="R386" s="44">
        <f ca="1">+Allocators!T898</f>
        <v>1.5327044192944841E-4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-3.5686335488816744E-2</v>
      </c>
      <c r="C387" s="44">
        <f ca="1">+Allocators!E899</f>
        <v>-2.7498501630236066E-2</v>
      </c>
      <c r="D387" s="44">
        <f ca="1">+Allocators!F899</f>
        <v>2.5031865771333342E-4</v>
      </c>
      <c r="E387" s="44">
        <f ca="1">+Allocators!G899</f>
        <v>-4.7433024765503615E-4</v>
      </c>
      <c r="F387" s="44">
        <f ca="1">+Allocators!H899</f>
        <v>-3.7799718585708049E-5</v>
      </c>
      <c r="G387" s="44">
        <f ca="1">+Allocators!I899</f>
        <v>3.2120144622973567E-5</v>
      </c>
      <c r="H387" s="44">
        <f ca="1">+Allocators!J899</f>
        <v>-3.7265196147808134E-4</v>
      </c>
      <c r="I387" s="44">
        <f ca="1">+Allocators!K899</f>
        <v>1.1838996813804081E-5</v>
      </c>
      <c r="J387" s="44">
        <f ca="1">+Allocators!L899</f>
        <v>-5.3617123126761186E-5</v>
      </c>
      <c r="K387" s="44">
        <f ca="1">+Allocators!M899</f>
        <v>-3.872603352419988E-6</v>
      </c>
      <c r="L387" s="44">
        <f ca="1">+Allocators!N899</f>
        <v>-9.2630641568019738E-5</v>
      </c>
      <c r="M387" s="44">
        <f ca="1">+Allocators!O899</f>
        <v>-9.4616699015574897E-4</v>
      </c>
      <c r="N387" s="44">
        <f ca="1">+Allocators!P899</f>
        <v>-4.5723370801249346E-3</v>
      </c>
      <c r="O387" s="44">
        <f ca="1">+Allocators!Q899</f>
        <v>-1.5187630271084958E-3</v>
      </c>
      <c r="P387" s="44">
        <f ca="1">+Allocators!R899</f>
        <v>-4.0365704610045259E-4</v>
      </c>
      <c r="Q387" s="44">
        <f ca="1">+Allocators!S899</f>
        <v>-1.1013536462851976E-5</v>
      </c>
      <c r="R387" s="44">
        <f ca="1">+Allocators!T899</f>
        <v>4.728317987718429E-6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-7.49072304347226E-3</v>
      </c>
      <c r="C388" s="44">
        <f ca="1">+Allocators!E900</f>
        <v>-5.788171559619755E-3</v>
      </c>
      <c r="D388" s="44">
        <f ca="1">+Allocators!F900</f>
        <v>4.6119391160735608E-5</v>
      </c>
      <c r="E388" s="44">
        <f ca="1">+Allocators!G900</f>
        <v>-1.1113859798695751E-4</v>
      </c>
      <c r="F388" s="44">
        <f ca="1">+Allocators!H900</f>
        <v>-8.0466187501931995E-6</v>
      </c>
      <c r="G388" s="44">
        <f ca="1">+Allocators!I900</f>
        <v>1.0884337328204948E-5</v>
      </c>
      <c r="H388" s="44">
        <f ca="1">+Allocators!J900</f>
        <v>-8.6080633588996443E-5</v>
      </c>
      <c r="I388" s="44">
        <f ca="1">+Allocators!K900</f>
        <v>4.9471230843812542E-8</v>
      </c>
      <c r="J388" s="44">
        <f ca="1">+Allocators!L900</f>
        <v>-1.5596362405013792E-5</v>
      </c>
      <c r="K388" s="44">
        <f ca="1">+Allocators!M900</f>
        <v>0</v>
      </c>
      <c r="L388" s="44">
        <f ca="1">+Allocators!N900</f>
        <v>-1.8910411719591732E-5</v>
      </c>
      <c r="M388" s="44">
        <f ca="1">+Allocators!O900</f>
        <v>-1.9583155199621267E-4</v>
      </c>
      <c r="N388" s="44">
        <f ca="1">+Allocators!P900</f>
        <v>-1.2506696061814464E-3</v>
      </c>
      <c r="O388" s="44">
        <f ca="1">+Allocators!Q900</f>
        <v>0</v>
      </c>
      <c r="P388" s="44">
        <f ca="1">+Allocators!R900</f>
        <v>-8.2527853437439023E-5</v>
      </c>
      <c r="Q388" s="44">
        <f ca="1">+Allocators!S900</f>
        <v>-2.2050532100137822E-6</v>
      </c>
      <c r="R388" s="44">
        <f ca="1">+Allocators!T900</f>
        <v>9.0843209057249792E-7</v>
      </c>
      <c r="S388" s="44">
        <f ca="1">+Allocators!U900</f>
        <v>8.500292018277877E-6</v>
      </c>
      <c r="T388" s="44">
        <f ca="1">+Allocators!V900</f>
        <v>1.9932815947235177E-6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0.11796406755398563</v>
      </c>
      <c r="C389" s="44">
        <f ca="1">+Allocators!E901</f>
        <v>6.7126486243317504E-2</v>
      </c>
      <c r="D389" s="44">
        <f ca="1">+Allocators!F901</f>
        <v>5.378406635124431E-3</v>
      </c>
      <c r="E389" s="44">
        <f ca="1">+Allocators!G901</f>
        <v>1.7800393211403063E-2</v>
      </c>
      <c r="F389" s="44">
        <f ca="1">+Allocators!H901</f>
        <v>5.064066143123287E-4</v>
      </c>
      <c r="G389" s="44">
        <f ca="1">+Allocators!I901</f>
        <v>0</v>
      </c>
      <c r="H389" s="44">
        <f ca="1">+Allocators!J901</f>
        <v>1.3459556833509301E-2</v>
      </c>
      <c r="I389" s="44">
        <f ca="1">+Allocators!K901</f>
        <v>2.6137567555314604E-3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3.6576968150913797E-4</v>
      </c>
      <c r="M389" s="44">
        <f ca="1">+Allocators!O901</f>
        <v>6.6158279693944912E-3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3.6631735010798335E-3</v>
      </c>
      <c r="Q389" s="44">
        <f ca="1">+Allocators!S901</f>
        <v>5.5465290698531529E-5</v>
      </c>
      <c r="R389" s="44">
        <f ca="1">+Allocators!T901</f>
        <v>6.3584124754355372E-5</v>
      </c>
      <c r="S389" s="44">
        <f ca="1">+Allocators!U901</f>
        <v>2.5931973216792117E-4</v>
      </c>
      <c r="T389" s="44">
        <f ca="1">+Allocators!V901</f>
        <v>5.5920961183284495E-5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5.0160178046241718E-2</v>
      </c>
      <c r="C390" s="44">
        <f ca="1">+Allocators!E902</f>
        <v>3.18652741414562E-2</v>
      </c>
      <c r="D390" s="44">
        <f ca="1">+Allocators!F902</f>
        <v>2.8317896478336421E-3</v>
      </c>
      <c r="E390" s="44">
        <f ca="1">+Allocators!G902</f>
        <v>7.7046777518031771E-3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4.9477510506872272E-3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9.8387228407746227E-5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1.6277802491727585E-3</v>
      </c>
      <c r="Q390" s="44">
        <f ca="1">+Allocators!S902</f>
        <v>0</v>
      </c>
      <c r="R390" s="44">
        <f ca="1">+Allocators!T902</f>
        <v>2.2314960498290861E-5</v>
      </c>
      <c r="S390" s="44">
        <f ca="1">+Allocators!U902</f>
        <v>9.1284360420131147E-4</v>
      </c>
      <c r="T390" s="44">
        <f ca="1">+Allocators!V902</f>
        <v>1.4935941218136928E-4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0.38115185642094429</v>
      </c>
      <c r="C391" s="44">
        <f ca="1">+Allocators!E903</f>
        <v>0.14504219420977224</v>
      </c>
      <c r="D391" s="44">
        <f ca="1">+Allocators!F903</f>
        <v>9.2461404982783473E-3</v>
      </c>
      <c r="E391" s="44">
        <f ca="1">+Allocators!G903</f>
        <v>3.1070808195692568E-2</v>
      </c>
      <c r="F391" s="44">
        <f ca="1">+Allocators!H903</f>
        <v>8.934775435463228E-4</v>
      </c>
      <c r="G391" s="44">
        <f ca="1">+Allocators!I903</f>
        <v>4.2560880939747344E-5</v>
      </c>
      <c r="H391" s="44">
        <f ca="1">+Allocators!J903</f>
        <v>2.8866416684250058E-2</v>
      </c>
      <c r="I391" s="44">
        <f ca="1">+Allocators!K903</f>
        <v>5.4265984742220795E-3</v>
      </c>
      <c r="J391" s="44">
        <f ca="1">+Allocators!L903</f>
        <v>2.3926603450405565E-3</v>
      </c>
      <c r="K391" s="44">
        <f ca="1">+Allocators!M903</f>
        <v>1.1087133109219603E-4</v>
      </c>
      <c r="L391" s="44">
        <f ca="1">+Allocators!N903</f>
        <v>1.0790418742537551E-3</v>
      </c>
      <c r="M391" s="44">
        <f ca="1">+Allocators!O903</f>
        <v>1.8534337733691408E-2</v>
      </c>
      <c r="N391" s="44">
        <f ca="1">+Allocators!P903</f>
        <v>0.10705474673729309</v>
      </c>
      <c r="O391" s="44">
        <f ca="1">+Allocators!Q903</f>
        <v>1.9531134789902631E-2</v>
      </c>
      <c r="P391" s="44">
        <f ca="1">+Allocators!R903</f>
        <v>7.6876927123130934E-3</v>
      </c>
      <c r="Q391" s="44">
        <f ca="1">+Allocators!S903</f>
        <v>1.2506245816809553E-4</v>
      </c>
      <c r="R391" s="44">
        <f ca="1">+Allocators!T903</f>
        <v>1.4180618968744502E-4</v>
      </c>
      <c r="S391" s="44">
        <f ca="1">+Allocators!U903</f>
        <v>3.3112626591824939E-3</v>
      </c>
      <c r="T391" s="44">
        <f ca="1">+Allocators!V903</f>
        <v>5.9504310361822648E-4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4.5004031063716851E-2</v>
      </c>
      <c r="C392" s="44">
        <f ca="1">+Allocators!E904</f>
        <v>2.1283432245109469E-2</v>
      </c>
      <c r="D392" s="44">
        <f ca="1">+Allocators!F904</f>
        <v>6.2063958391018583E-3</v>
      </c>
      <c r="E392" s="44">
        <f ca="1">+Allocators!G904</f>
        <v>1.648819910508316E-3</v>
      </c>
      <c r="F392" s="44">
        <f ca="1">+Allocators!H904</f>
        <v>4.0161951961639687E-4</v>
      </c>
      <c r="G392" s="44">
        <f ca="1">+Allocators!I904</f>
        <v>1.0153123822291171E-4</v>
      </c>
      <c r="H392" s="44">
        <f ca="1">+Allocators!J904</f>
        <v>4.1039407436442658E-4</v>
      </c>
      <c r="I392" s="44">
        <f ca="1">+Allocators!K904</f>
        <v>1.2228810829534903E-4</v>
      </c>
      <c r="J392" s="44">
        <f ca="1">+Allocators!L904</f>
        <v>2.3761526497606696E-4</v>
      </c>
      <c r="K392" s="44">
        <f ca="1">+Allocators!M904</f>
        <v>4.0044379691583131E-5</v>
      </c>
      <c r="L392" s="44">
        <f ca="1">+Allocators!N904</f>
        <v>2.2146177271390404E-6</v>
      </c>
      <c r="M392" s="44">
        <f ca="1">+Allocators!O904</f>
        <v>6.0140254375707974E-5</v>
      </c>
      <c r="N392" s="44">
        <f ca="1">+Allocators!P904</f>
        <v>3.1737009909097173E-4</v>
      </c>
      <c r="O392" s="44">
        <f ca="1">+Allocators!Q904</f>
        <v>4.7956065405859968E-5</v>
      </c>
      <c r="P392" s="44">
        <f ca="1">+Allocators!R904</f>
        <v>1.0282881273684913E-4</v>
      </c>
      <c r="Q392" s="44">
        <f ca="1">+Allocators!S904</f>
        <v>1.6446206621945214E-6</v>
      </c>
      <c r="R392" s="44">
        <f ca="1">+Allocators!T904</f>
        <v>2.7475112808832946E-6</v>
      </c>
      <c r="S392" s="44">
        <f ca="1">+Allocators!U904</f>
        <v>1.2000209434443443E-2</v>
      </c>
      <c r="T392" s="44">
        <f ca="1">+Allocators!V904</f>
        <v>2.0167790681074292E-3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0.50779409959727873</v>
      </c>
      <c r="C395" s="44">
        <f ca="1">+Allocators!E965</f>
        <v>7.0410256708195229E-2</v>
      </c>
      <c r="D395" s="44">
        <f ca="1">+Allocators!F965</f>
        <v>6.9025959123044439E-3</v>
      </c>
      <c r="E395" s="44">
        <f ca="1">+Allocators!G965</f>
        <v>1.5189111891525418E-2</v>
      </c>
      <c r="F395" s="44">
        <f ca="1">+Allocators!H965</f>
        <v>2.1207709380996878E-2</v>
      </c>
      <c r="G395" s="44">
        <f ca="1">+Allocators!I965</f>
        <v>7.5536846266018613E-3</v>
      </c>
      <c r="H395" s="44">
        <f ca="1">+Allocators!J965</f>
        <v>-6.6391028195358082E-2</v>
      </c>
      <c r="I395" s="44">
        <f ca="1">+Allocators!K965</f>
        <v>-3.3324799333356102E-2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8.0862922786599484E-2</v>
      </c>
      <c r="N395" s="44">
        <f ca="1">+Allocators!P965</f>
        <v>0.24368590908000062</v>
      </c>
      <c r="O395" s="44">
        <f ca="1">+Allocators!Q965</f>
        <v>0.15609068305953583</v>
      </c>
      <c r="P395" s="44">
        <f ca="1">+Allocators!R965</f>
        <v>5.6070536802330373E-3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-3.849314043994511E-2</v>
      </c>
      <c r="C396" s="44">
        <f ca="1">+Allocators!E966</f>
        <v>-9.6708704640070808E-3</v>
      </c>
      <c r="D396" s="44">
        <f ca="1">+Allocators!F966</f>
        <v>1.3032326470558748E-4</v>
      </c>
      <c r="E396" s="44">
        <f ca="1">+Allocators!G966</f>
        <v>-1.573766333476363E-4</v>
      </c>
      <c r="F396" s="44">
        <f ca="1">+Allocators!H966</f>
        <v>-5.9254229221709139E-4</v>
      </c>
      <c r="G396" s="44">
        <f ca="1">+Allocators!I966</f>
        <v>1.8411768957119238E-3</v>
      </c>
      <c r="H396" s="44">
        <f ca="1">+Allocators!J966</f>
        <v>7.0498360494577897E-4</v>
      </c>
      <c r="I396" s="44">
        <f ca="1">+Allocators!K966</f>
        <v>-5.8797124901983768E-5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-4.2154017025640119E-3</v>
      </c>
      <c r="N396" s="44">
        <f ca="1">+Allocators!P966</f>
        <v>-1.1398338599635242E-2</v>
      </c>
      <c r="O396" s="44">
        <f ca="1">+Allocators!Q966</f>
        <v>-1.4852739089360738E-2</v>
      </c>
      <c r="P396" s="44">
        <f ca="1">+Allocators!R966</f>
        <v>-2.2355829927461838E-4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-5.460083143154635E-3</v>
      </c>
      <c r="C397" s="44">
        <f ca="1">+Allocators!E967</f>
        <v>-2.0356257271480997E-3</v>
      </c>
      <c r="D397" s="44">
        <f ca="1">+Allocators!F967</f>
        <v>2.4011113183517711E-5</v>
      </c>
      <c r="E397" s="44">
        <f ca="1">+Allocators!G967</f>
        <v>-3.6874347509214878E-5</v>
      </c>
      <c r="F397" s="44">
        <f ca="1">+Allocators!H967</f>
        <v>-1.2613749777066479E-4</v>
      </c>
      <c r="G397" s="44">
        <f ca="1">+Allocators!I967</f>
        <v>6.2390722859611365E-4</v>
      </c>
      <c r="H397" s="44">
        <f ca="1">+Allocators!J967</f>
        <v>1.628474868155412E-4</v>
      </c>
      <c r="I397" s="44">
        <f ca="1">+Allocators!K967</f>
        <v>-2.4569363306077956E-7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-8.7247670473549323E-4</v>
      </c>
      <c r="N397" s="44">
        <f ca="1">+Allocators!P967</f>
        <v>-3.1177831812739115E-3</v>
      </c>
      <c r="O397" s="44">
        <f ca="1">+Allocators!Q967</f>
        <v>0</v>
      </c>
      <c r="P397" s="44">
        <f ca="1">+Allocators!R967</f>
        <v>-4.5706588638780981E-5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-4.252844330851881E-5</v>
      </c>
      <c r="T397" s="44">
        <f ca="1">+Allocators!V967</f>
        <v>6.529212267935651E-6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3.219785457391533E-2</v>
      </c>
      <c r="C398" s="44">
        <f ca="1">+Allocators!E968</f>
        <v>2.360752458051308E-2</v>
      </c>
      <c r="D398" s="44">
        <f ca="1">+Allocators!F968</f>
        <v>2.8001568800609367E-3</v>
      </c>
      <c r="E398" s="44">
        <f ca="1">+Allocators!G968</f>
        <v>5.9059399431597489E-3</v>
      </c>
      <c r="F398" s="44">
        <f ca="1">+Allocators!H968</f>
        <v>7.9383484127836419E-3</v>
      </c>
      <c r="G398" s="44">
        <f ca="1">+Allocators!I968</f>
        <v>0</v>
      </c>
      <c r="H398" s="44">
        <f ca="1">+Allocators!J968</f>
        <v>-2.5462812163456413E-2</v>
      </c>
      <c r="I398" s="44">
        <f ca="1">+Allocators!K968</f>
        <v>-1.2980946344980607E-2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2.947510616647642E-2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2.0287837057734906E-3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1.8317523563111973E-4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2.7007146400762328E-3</v>
      </c>
      <c r="C399" s="44">
        <f ca="1">+Allocators!E969</f>
        <v>1.1206608369644898E-2</v>
      </c>
      <c r="D399" s="44">
        <f ca="1">+Allocators!F969</f>
        <v>1.4743130825182131E-3</v>
      </c>
      <c r="E399" s="44">
        <f ca="1">+Allocators!G969</f>
        <v>2.5563122984496125E-3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-9.3601637255649045E-3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9.0151723502261542E-4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4.8924311995241236E-4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0.5311131331608635</v>
      </c>
      <c r="C400" s="44">
        <f ca="1">+Allocators!E970</f>
        <v>5.1009480112026877E-2</v>
      </c>
      <c r="D400" s="44">
        <f ca="1">+Allocators!F970</f>
        <v>4.8138130280410054E-3</v>
      </c>
      <c r="E400" s="44">
        <f ca="1">+Allocators!G970</f>
        <v>1.0308891776145883E-2</v>
      </c>
      <c r="F400" s="44">
        <f ca="1">+Allocators!H970</f>
        <v>1.4006009872719197E-2</v>
      </c>
      <c r="G400" s="44">
        <f ca="1">+Allocators!I970</f>
        <v>2.4396562209549081E-3</v>
      </c>
      <c r="H400" s="44">
        <f ca="1">+Allocators!J970</f>
        <v>-5.460953543679805E-2</v>
      </c>
      <c r="I400" s="44">
        <f ca="1">+Allocators!K970</f>
        <v>-2.695062709280583E-2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8.2574936191378026E-2</v>
      </c>
      <c r="N400" s="44">
        <f ca="1">+Allocators!P970</f>
        <v>0.26687582971825008</v>
      </c>
      <c r="O400" s="44">
        <f ca="1">+Allocators!Q970</f>
        <v>0.19100468208384755</v>
      </c>
      <c r="P400" s="44">
        <f ca="1">+Allocators!R970</f>
        <v>4.2576923274687418E-3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-1.6566824525304724E-2</v>
      </c>
      <c r="T400" s="44">
        <f ca="1">+Allocators!V970</f>
        <v>1.9491288849398764E-3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-2.9852578389033827E-2</v>
      </c>
      <c r="C401" s="44">
        <f ca="1">+Allocators!E971</f>
        <v>7.4851102449016637E-3</v>
      </c>
      <c r="D401" s="44">
        <f ca="1">+Allocators!F971</f>
        <v>3.2312324426620027E-3</v>
      </c>
      <c r="E401" s="44">
        <f ca="1">+Allocators!G971</f>
        <v>5.4705709322814395E-4</v>
      </c>
      <c r="F401" s="44">
        <f ca="1">+Allocators!H971</f>
        <v>6.29572281637581E-3</v>
      </c>
      <c r="G401" s="44">
        <f ca="1">+Allocators!I971</f>
        <v>5.8199292750177678E-3</v>
      </c>
      <c r="H401" s="44">
        <f ca="1">+Allocators!J971</f>
        <v>-7.7638419732519457E-4</v>
      </c>
      <c r="I401" s="44">
        <f ca="1">+Allocators!K971</f>
        <v>-6.0733094961942281E-4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2.6793931021231344E-4</v>
      </c>
      <c r="N401" s="44">
        <f ca="1">+Allocators!P971</f>
        <v>7.9116910836762714E-4</v>
      </c>
      <c r="O401" s="44">
        <f ca="1">+Allocators!Q971</f>
        <v>4.689862174098563E-4</v>
      </c>
      <c r="P401" s="44">
        <f ca="1">+Allocators!R971</f>
        <v>5.6949915067647408E-5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6.6061808166293472E-3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0.2837888593856101</v>
      </c>
      <c r="C404" s="8">
        <f ca="1">+Allocators!E945</f>
        <v>4.6165409848806384E-2</v>
      </c>
      <c r="D404" s="8">
        <f ca="1">+Allocators!F945</f>
        <v>4.7301873047323386E-3</v>
      </c>
      <c r="E404" s="8">
        <f ca="1">+Allocators!G945</f>
        <v>9.9872741694827429E-3</v>
      </c>
      <c r="F404" s="8">
        <f ca="1">+Allocators!H945</f>
        <v>1.3819079496271293E-2</v>
      </c>
      <c r="G404" s="8">
        <f ca="1">+Allocators!I945</f>
        <v>5.5113255592016677E-3</v>
      </c>
      <c r="H404" s="8">
        <f ca="1">+Allocators!J945</f>
        <v>-4.1662823613432994E-2</v>
      </c>
      <c r="I404" s="8">
        <f ca="1">+Allocators!K945</f>
        <v>-2.0490908025093384E-2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4.712223693588289E-2</v>
      </c>
      <c r="N404" s="8">
        <f ca="1">+Allocators!P945</f>
        <v>0.13043303641611986</v>
      </c>
      <c r="O404" s="8">
        <f ca="1">+Allocators!Q945</f>
        <v>8.4579215159617666E-2</v>
      </c>
      <c r="P404" s="8">
        <f ca="1">+Allocators!R945</f>
        <v>3.5948261340216694E-3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1.5356568470698228E-2</v>
      </c>
      <c r="C405" s="8">
        <f ca="1">+Allocators!E946</f>
        <v>2.4873587842531323E-3</v>
      </c>
      <c r="D405" s="8">
        <f ca="1">+Allocators!F946</f>
        <v>2.5803584855281253E-4</v>
      </c>
      <c r="E405" s="8">
        <f ca="1">+Allocators!G946</f>
        <v>5.4322533913729858E-4</v>
      </c>
      <c r="F405" s="8">
        <f ca="1">+Allocators!H946</f>
        <v>7.5062456472919871E-4</v>
      </c>
      <c r="G405" s="8">
        <f ca="1">+Allocators!I946</f>
        <v>3.0785112283431058E-4</v>
      </c>
      <c r="H405" s="8">
        <f ca="1">+Allocators!J946</f>
        <v>-2.2659162470929218E-3</v>
      </c>
      <c r="I405" s="8">
        <f ca="1">+Allocators!K946</f>
        <v>-1.115775737490797E-3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2.5540736104854847E-3</v>
      </c>
      <c r="N405" s="8">
        <f ca="1">+Allocators!P946</f>
        <v>7.0720048938920236E-3</v>
      </c>
      <c r="O405" s="8">
        <f ca="1">+Allocators!Q946</f>
        <v>4.5700761875746843E-3</v>
      </c>
      <c r="P405" s="8">
        <f ca="1">+Allocators!R946</f>
        <v>1.9501010382300165E-4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2.7360878788109297E-3</v>
      </c>
      <c r="C406" s="8">
        <f ca="1">+Allocators!E947</f>
        <v>5.4095624528806047E-4</v>
      </c>
      <c r="D406" s="8">
        <f ca="1">+Allocators!F947</f>
        <v>5.4751152637564289E-5</v>
      </c>
      <c r="E406" s="8">
        <f ca="1">+Allocators!G947</f>
        <v>1.1449574890073734E-4</v>
      </c>
      <c r="F406" s="8">
        <f ca="1">+Allocators!H947</f>
        <v>1.552635268099119E-4</v>
      </c>
      <c r="G406" s="8">
        <f ca="1">+Allocators!I947</f>
        <v>8.5071031083206253E-5</v>
      </c>
      <c r="H406" s="8">
        <f ca="1">+Allocators!J947</f>
        <v>-4.7467555381089626E-4</v>
      </c>
      <c r="I406" s="8">
        <f ca="1">+Allocators!K947</f>
        <v>-2.3318117940871513E-4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5.3510591613922126E-4</v>
      </c>
      <c r="N406" s="8">
        <f ca="1">+Allocators!P947</f>
        <v>1.9530805100811278E-3</v>
      </c>
      <c r="O406" s="8">
        <f ca="1">+Allocators!Q947</f>
        <v>0</v>
      </c>
      <c r="P406" s="8">
        <f ca="1">+Allocators!R947</f>
        <v>4.004201534505414E-5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3.4468244068710065E-6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2.3809513074149476E-2</v>
      </c>
      <c r="C407" s="8">
        <f ca="1">+Allocators!E948</f>
        <v>1.8447476522333858E-2</v>
      </c>
      <c r="D407" s="8">
        <f ca="1">+Allocators!F948</f>
        <v>1.8044383304880148E-3</v>
      </c>
      <c r="E407" s="8">
        <f ca="1">+Allocators!G948</f>
        <v>3.7758474937696898E-3</v>
      </c>
      <c r="F407" s="8">
        <f ca="1">+Allocators!H948</f>
        <v>5.129084455334991E-3</v>
      </c>
      <c r="G407" s="8">
        <f ca="1">+Allocators!I948</f>
        <v>0</v>
      </c>
      <c r="H407" s="8">
        <f ca="1">+Allocators!J948</f>
        <v>-1.5537253301416401E-2</v>
      </c>
      <c r="I407" s="8">
        <f ca="1">+Allocators!K948</f>
        <v>-7.6392020570688569E-3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1.7668356735231146E-2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1.3160651184902874E-3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1.1425765539685712E-4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2.5281418566401263E-3</v>
      </c>
      <c r="C408" s="8">
        <f ca="1">+Allocators!E949</f>
        <v>8.5139684041471049E-3</v>
      </c>
      <c r="D408" s="8">
        <f ca="1">+Allocators!F949</f>
        <v>8.5230566824674497E-4</v>
      </c>
      <c r="E408" s="8">
        <f ca="1">+Allocators!G949</f>
        <v>1.4818656800507618E-3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-5.181881835685645E-3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5.3681253033533078E-4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2.6776694209694539E-4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0.67341874410600933</v>
      </c>
      <c r="C409" s="8">
        <f ca="1">+Allocators!E950</f>
        <v>6.9442117574478518E-2</v>
      </c>
      <c r="D409" s="8">
        <f ca="1">+Allocators!F950</f>
        <v>9.3127550053481844E-3</v>
      </c>
      <c r="E409" s="8">
        <f ca="1">+Allocators!G950</f>
        <v>1.8016896318652748E-2</v>
      </c>
      <c r="F409" s="8">
        <f ca="1">+Allocators!H950</f>
        <v>2.5175373750240124E-2</v>
      </c>
      <c r="G409" s="8">
        <f ca="1">+Allocators!I950</f>
        <v>9.8587161000506535E-3</v>
      </c>
      <c r="H409" s="8">
        <f ca="1">+Allocators!J950</f>
        <v>-9.0143517840063997E-2</v>
      </c>
      <c r="I409" s="8">
        <f ca="1">+Allocators!K950</f>
        <v>-4.4103936601975528E-2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0.12006178963985241</v>
      </c>
      <c r="N409" s="8">
        <f ca="1">+Allocators!P950</f>
        <v>0.35698882479434729</v>
      </c>
      <c r="O409" s="8">
        <f ca="1">+Allocators!Q950</f>
        <v>0.2433127013092253</v>
      </c>
      <c r="P409" s="8">
        <f ca="1">+Allocators!R950</f>
        <v>6.8640880160666289E-3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-1.637914771918104E-3</v>
      </c>
      <c r="C410" s="8">
        <f ca="1">+Allocators!E951</f>
        <v>6.4151964448194952E-3</v>
      </c>
      <c r="D410" s="8">
        <f ca="1">+Allocators!F951</f>
        <v>2.3639724134700453E-3</v>
      </c>
      <c r="E410" s="8">
        <f ca="1">+Allocators!G951</f>
        <v>3.9345727165795719E-4</v>
      </c>
      <c r="F410" s="8">
        <f ca="1">+Allocators!H951</f>
        <v>3.699684899502247E-3</v>
      </c>
      <c r="G410" s="8">
        <f ca="1">+Allocators!I951</f>
        <v>2.5153904337127308E-3</v>
      </c>
      <c r="H410" s="8">
        <f ca="1">+Allocators!J951</f>
        <v>-4.6602423523852988E-4</v>
      </c>
      <c r="I410" s="8">
        <f ca="1">+Allocators!K951</f>
        <v>-3.3974293825974786E-4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1.5146320977560125E-4</v>
      </c>
      <c r="N410" s="8">
        <f ca="1">+Allocators!P951</f>
        <v>3.8983951126881245E-4</v>
      </c>
      <c r="O410" s="8">
        <f ca="1">+Allocators!Q951</f>
        <v>2.4961961501488729E-4</v>
      </c>
      <c r="P410" s="8">
        <f ca="1">+Allocators!R951</f>
        <v>3.588805757016146E-5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0.49683678612570914</v>
      </c>
      <c r="O411" s="8">
        <f ca="1">+Allocators!Q952</f>
        <v>0.33271161227143253</v>
      </c>
      <c r="P411" s="8">
        <f ca="1">+Allocators!R952</f>
        <v>1.2582731975652134E-2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5.5201424876104527E-4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7.4239526879728178E-3</v>
      </c>
      <c r="C422" s="8">
        <f>Allocators!E464</f>
        <v>3.6569128160521937E-3</v>
      </c>
      <c r="D422" s="8">
        <f>Allocators!F464</f>
        <v>1.8077426746602576E-4</v>
      </c>
      <c r="E422" s="8">
        <f>Allocators!G464</f>
        <v>6.6216578141282663E-4</v>
      </c>
      <c r="F422" s="8">
        <f>Allocators!H464</f>
        <v>2.0842627846982782E-5</v>
      </c>
      <c r="G422" s="8">
        <f>Allocators!I464</f>
        <v>1.9545549465742474E-6</v>
      </c>
      <c r="H422" s="8">
        <f>Allocators!J464</f>
        <v>5.0334900088793279E-4</v>
      </c>
      <c r="I422" s="8">
        <f>Allocators!K464</f>
        <v>9.3788583409119751E-5</v>
      </c>
      <c r="J422" s="8">
        <f>Allocators!L464</f>
        <v>4.2381314499113112E-5</v>
      </c>
      <c r="K422" s="8">
        <f>Allocators!M464</f>
        <v>1.9058403388113956E-6</v>
      </c>
      <c r="L422" s="8">
        <f>Allocators!N464</f>
        <v>1.758326984832555E-5</v>
      </c>
      <c r="M422" s="8">
        <f>Allocators!O464</f>
        <v>2.8774721519792597E-4</v>
      </c>
      <c r="N422" s="8">
        <f>Allocators!P464</f>
        <v>1.5207521175700902E-3</v>
      </c>
      <c r="O422" s="8">
        <f>Allocators!Q464</f>
        <v>2.7462262708619268E-4</v>
      </c>
      <c r="P422" s="8">
        <f>Allocators!R464</f>
        <v>1.5457767945822794E-4</v>
      </c>
      <c r="Q422" s="8">
        <f>Allocators!S464</f>
        <v>2.5891170442819395E-6</v>
      </c>
      <c r="R422" s="8">
        <f>Allocators!T464</f>
        <v>2.0058749081929204E-6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1.0000000000000002</v>
      </c>
      <c r="C429" s="8">
        <f>Allocators!E471</f>
        <v>0.59069206078526271</v>
      </c>
      <c r="D429" s="8">
        <f>Allocators!F471</f>
        <v>3.6522185131006205E-2</v>
      </c>
      <c r="E429" s="8">
        <f>Allocators!G471</f>
        <v>9.6203458062909794E-2</v>
      </c>
      <c r="F429" s="8">
        <f>Allocators!H471</f>
        <v>3.2529146390904581E-3</v>
      </c>
      <c r="G429" s="8">
        <f>Allocators!I471</f>
        <v>2.6506976574623676E-4</v>
      </c>
      <c r="H429" s="8">
        <f>Allocators!J471</f>
        <v>6.9111733916776358E-2</v>
      </c>
      <c r="I429" s="8">
        <f>Allocators!K471</f>
        <v>1.0757180108078529E-2</v>
      </c>
      <c r="J429" s="8">
        <f>Allocators!L471</f>
        <v>3.021401948899514E-3</v>
      </c>
      <c r="K429" s="8">
        <f>Allocators!M471</f>
        <v>1.8033011889781469E-4</v>
      </c>
      <c r="L429" s="8">
        <f>Allocators!N471</f>
        <v>2.3184198128102058E-3</v>
      </c>
      <c r="M429" s="8">
        <f>Allocators!O471</f>
        <v>3.2516435070497639E-2</v>
      </c>
      <c r="N429" s="8">
        <f>Allocators!P471</f>
        <v>9.0513065064871459E-2</v>
      </c>
      <c r="O429" s="8">
        <f>Allocators!Q471</f>
        <v>1.2899988794790925E-2</v>
      </c>
      <c r="P429" s="8">
        <f>Allocators!R471</f>
        <v>2.1744250539841976E-2</v>
      </c>
      <c r="Q429" s="8">
        <f>Allocators!S471</f>
        <v>2.9072980495599692E-4</v>
      </c>
      <c r="R429" s="8">
        <f>Allocators!T471</f>
        <v>2.7718901703185347E-4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0.46318733130929951</v>
      </c>
      <c r="C494" s="8">
        <f ca="1">+Allocators!E1005</f>
        <v>0.46318733130929951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-6.3618922740555722E-2</v>
      </c>
      <c r="C495" s="8">
        <f ca="1">+Allocators!E1006</f>
        <v>-6.3618922740555722E-2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-1.3391174697883708E-2</v>
      </c>
      <c r="C496" s="8">
        <f ca="1">+Allocators!E1007</f>
        <v>-1.3391174697883708E-2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0.15529990686703213</v>
      </c>
      <c r="C497" s="8">
        <f ca="1">+Allocators!E1008</f>
        <v>0.15529990686703213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7.3721631853674446E-2</v>
      </c>
      <c r="C498" s="8">
        <f ca="1">+Allocators!E1009</f>
        <v>7.3721631853674446E-2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0.33556112517076675</v>
      </c>
      <c r="C499" s="8">
        <f ca="1">+Allocators!E1010</f>
        <v>0.33556112517076675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4.9240102237666825E-2</v>
      </c>
      <c r="C500" s="8">
        <f ca="1">+Allocators!E1011</f>
        <v>4.9240102237666825E-2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0.30369485904998605</v>
      </c>
      <c r="C503" s="8">
        <f ca="1">+Allocators!E1014</f>
        <v>0.30369485904998605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1.6362858639497827E-2</v>
      </c>
      <c r="C504" s="8">
        <f ca="1">+Allocators!E1015</f>
        <v>1.6362858639497827E-2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3.5586303945531811E-3</v>
      </c>
      <c r="C505" s="8">
        <f ca="1">+Allocators!E1016</f>
        <v>3.5586303945531811E-3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0.12135501018243335</v>
      </c>
      <c r="C506" s="8">
        <f ca="1">+Allocators!E1017</f>
        <v>0.12135501018243335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5.6008350037865889E-2</v>
      </c>
      <c r="C507" s="8">
        <f ca="1">+Allocators!E1018</f>
        <v>5.6008350037865889E-2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0.45681851797659451</v>
      </c>
      <c r="C508" s="8">
        <f ca="1">+Allocators!E1019</f>
        <v>0.45681851797659451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4.2201773719069469E-2</v>
      </c>
      <c r="C509" s="8">
        <f ca="1">+Allocators!E1020</f>
        <v>4.2201773719069469E-2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320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320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320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320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320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320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320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320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320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320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320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320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320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320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320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320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320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320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320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320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320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320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320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320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320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320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8" hidden="1" thickBot="1">
      <c r="A546" s="320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1045"/>
  <sheetViews>
    <sheetView zoomScale="80" zoomScaleNormal="80" workbookViewId="0">
      <pane xSplit="2" ySplit="2" topLeftCell="C815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C815" sqref="C815"/>
    </sheetView>
  </sheetViews>
  <sheetFormatPr defaultColWidth="9.109375" defaultRowHeight="11.4"/>
  <cols>
    <col min="1" max="1" width="25.109375" style="18" customWidth="1"/>
    <col min="2" max="2" width="14.6640625" style="18" customWidth="1"/>
    <col min="3" max="3" width="16.44140625" style="20" customWidth="1"/>
    <col min="4" max="4" width="14.5546875" style="18" customWidth="1"/>
    <col min="5" max="8" width="14.44140625" style="18" customWidth="1"/>
    <col min="9" max="9" width="14.5546875" style="18" customWidth="1"/>
    <col min="10" max="22" width="14.44140625" style="18" customWidth="1"/>
    <col min="23" max="23" width="12.33203125" style="18" bestFit="1" customWidth="1"/>
    <col min="24" max="16384" width="9.109375" style="18"/>
  </cols>
  <sheetData>
    <row r="1" spans="1:22" ht="30" customHeight="1" thickBot="1">
      <c r="A1" s="182" t="s">
        <v>687</v>
      </c>
      <c r="B1" s="141" t="s">
        <v>27</v>
      </c>
      <c r="C1" s="143"/>
      <c r="D1" s="144" t="s">
        <v>3</v>
      </c>
      <c r="E1" s="144" t="s">
        <v>22</v>
      </c>
      <c r="F1" s="145" t="s">
        <v>5</v>
      </c>
      <c r="G1" s="145" t="s">
        <v>23</v>
      </c>
      <c r="H1" s="145" t="s">
        <v>24</v>
      </c>
      <c r="I1" s="145" t="s">
        <v>184</v>
      </c>
      <c r="J1" s="145" t="s">
        <v>25</v>
      </c>
      <c r="K1" s="145" t="s">
        <v>26</v>
      </c>
      <c r="L1" s="145" t="s">
        <v>28</v>
      </c>
      <c r="M1" s="145" t="s">
        <v>188</v>
      </c>
      <c r="N1" s="145" t="s">
        <v>445</v>
      </c>
      <c r="O1" s="145" t="s">
        <v>446</v>
      </c>
      <c r="P1" s="145" t="s">
        <v>447</v>
      </c>
      <c r="Q1" s="145" t="s">
        <v>448</v>
      </c>
      <c r="R1" s="145" t="s">
        <v>449</v>
      </c>
      <c r="S1" s="145" t="s">
        <v>450</v>
      </c>
      <c r="T1" s="145" t="s">
        <v>189</v>
      </c>
      <c r="U1" s="145" t="s">
        <v>6</v>
      </c>
      <c r="V1" s="145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4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3.2">
      <c r="A4" s="135" t="s">
        <v>564</v>
      </c>
      <c r="B4" s="19"/>
      <c r="C4" s="129" t="s">
        <v>566</v>
      </c>
      <c r="D4" s="152">
        <f t="shared" ref="D4:D11" si="0">SUM(E4:V4)</f>
        <v>998890.44481076079</v>
      </c>
      <c r="E4" s="152">
        <v>492036.44244370778</v>
      </c>
      <c r="F4" s="152">
        <v>24323.119506407482</v>
      </c>
      <c r="G4" s="152">
        <v>89094.192774891388</v>
      </c>
      <c r="H4" s="152">
        <v>2804.3688687330177</v>
      </c>
      <c r="I4" s="152">
        <v>262.98473899942655</v>
      </c>
      <c r="J4" s="152">
        <v>67725.446069523779</v>
      </c>
      <c r="K4" s="152">
        <v>12619.223712387131</v>
      </c>
      <c r="L4" s="152">
        <v>5702.3922256761616</v>
      </c>
      <c r="M4" s="152">
        <v>256.43020420344789</v>
      </c>
      <c r="N4" s="152">
        <v>2365.8232990190972</v>
      </c>
      <c r="O4" s="152">
        <v>38716.295195113766</v>
      </c>
      <c r="P4" s="152">
        <v>204616.70797383392</v>
      </c>
      <c r="Q4" s="152">
        <v>36950.386088752377</v>
      </c>
      <c r="R4" s="152">
        <v>20798.37702117773</v>
      </c>
      <c r="S4" s="152">
        <v>348.36486501587711</v>
      </c>
      <c r="T4" s="152">
        <v>269.88982331818789</v>
      </c>
      <c r="U4" s="152">
        <v>0</v>
      </c>
      <c r="V4" s="152">
        <v>0</v>
      </c>
    </row>
    <row r="5" spans="1:22">
      <c r="A5" s="130" t="s">
        <v>30</v>
      </c>
      <c r="B5" s="18" t="s">
        <v>31</v>
      </c>
      <c r="D5" s="23">
        <f t="shared" si="0"/>
        <v>0.99999999999999978</v>
      </c>
      <c r="E5" s="23">
        <f t="shared" ref="E5:S5" si="1">E4/$D4</f>
        <v>0.49258299045690018</v>
      </c>
      <c r="F5" s="23">
        <f t="shared" si="1"/>
        <v>2.435013732763805E-2</v>
      </c>
      <c r="G5" s="23">
        <f t="shared" si="1"/>
        <v>8.9193157505646409E-2</v>
      </c>
      <c r="H5" s="23">
        <f t="shared" si="1"/>
        <v>2.8074839270930295E-3</v>
      </c>
      <c r="I5" s="23">
        <f t="shared" si="1"/>
        <v>2.6327685920476382E-4</v>
      </c>
      <c r="J5" s="23">
        <f t="shared" si="1"/>
        <v>6.7800674659926619E-2</v>
      </c>
      <c r="K5" s="23">
        <f t="shared" si="1"/>
        <v>1.2633240990485033E-2</v>
      </c>
      <c r="L5" s="23">
        <f t="shared" si="1"/>
        <v>5.7087263726468785E-3</v>
      </c>
      <c r="M5" s="23">
        <f>M4/$D4</f>
        <v>2.5671504371235472E-4</v>
      </c>
      <c r="N5" s="23">
        <f>N4/$D4</f>
        <v>2.3684512263677736E-3</v>
      </c>
      <c r="O5" s="23">
        <f t="shared" si="1"/>
        <v>3.8759300778423753E-2</v>
      </c>
      <c r="P5" s="23">
        <f t="shared" si="1"/>
        <v>0.20484399369001716</v>
      </c>
      <c r="Q5" s="23">
        <f t="shared" si="1"/>
        <v>3.6991430122001623E-2</v>
      </c>
      <c r="R5" s="23">
        <f>R4/$D4</f>
        <v>2.0821479601917676E-2</v>
      </c>
      <c r="S5" s="23">
        <f t="shared" si="1"/>
        <v>3.4875182441241053E-4</v>
      </c>
      <c r="T5" s="23">
        <f>T4/$D4</f>
        <v>2.7018961360604304E-4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0.99999999999999978</v>
      </c>
      <c r="E12" s="23">
        <f t="shared" ref="E12:V12" si="3">SUM(E5:E11)</f>
        <v>0.49258299045690018</v>
      </c>
      <c r="F12" s="23">
        <f t="shared" si="3"/>
        <v>2.435013732763805E-2</v>
      </c>
      <c r="G12" s="23">
        <f t="shared" si="3"/>
        <v>8.9193157505646409E-2</v>
      </c>
      <c r="H12" s="23">
        <f t="shared" si="3"/>
        <v>2.8074839270930295E-3</v>
      </c>
      <c r="I12" s="23">
        <f t="shared" si="3"/>
        <v>2.6327685920476382E-4</v>
      </c>
      <c r="J12" s="23">
        <f t="shared" si="3"/>
        <v>6.7800674659926619E-2</v>
      </c>
      <c r="K12" s="23">
        <f t="shared" si="3"/>
        <v>1.2633240990485033E-2</v>
      </c>
      <c r="L12" s="23">
        <f t="shared" si="3"/>
        <v>5.7087263726468785E-3</v>
      </c>
      <c r="M12" s="23">
        <f>SUM(M5:M11)</f>
        <v>2.5671504371235472E-4</v>
      </c>
      <c r="N12" s="23">
        <f>SUM(N5:N11)</f>
        <v>2.3684512263677736E-3</v>
      </c>
      <c r="O12" s="23">
        <f t="shared" si="3"/>
        <v>3.8759300778423753E-2</v>
      </c>
      <c r="P12" s="23">
        <f t="shared" si="3"/>
        <v>0.20484399369001716</v>
      </c>
      <c r="Q12" s="23">
        <f t="shared" si="3"/>
        <v>3.6991430122001623E-2</v>
      </c>
      <c r="R12" s="23">
        <f t="shared" si="3"/>
        <v>2.0821479601917676E-2</v>
      </c>
      <c r="S12" s="23">
        <f t="shared" si="3"/>
        <v>3.4875182441241053E-4</v>
      </c>
      <c r="T12" s="23">
        <f t="shared" si="3"/>
        <v>2.7018961360604304E-4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 ht="12">
      <c r="A14" s="135" t="s">
        <v>14</v>
      </c>
      <c r="B14" s="19"/>
      <c r="C14" s="22"/>
      <c r="D14" s="152">
        <f t="shared" ref="D14:D21" si="4">SUM(E14:V14)</f>
        <v>5981505922.40516</v>
      </c>
      <c r="E14" s="152">
        <v>2244423053.5591559</v>
      </c>
      <c r="F14" s="152">
        <v>145453116.87169319</v>
      </c>
      <c r="G14" s="152">
        <v>488010974.76507914</v>
      </c>
      <c r="H14" s="152">
        <v>15510096.676852698</v>
      </c>
      <c r="I14" s="152">
        <v>1429849.5973190451</v>
      </c>
      <c r="J14" s="152">
        <v>444926415.0367592</v>
      </c>
      <c r="K14" s="152">
        <v>82480796.222422004</v>
      </c>
      <c r="L14" s="152">
        <v>37477162.63103956</v>
      </c>
      <c r="M14" s="152">
        <v>1736472.0323459145</v>
      </c>
      <c r="N14" s="152">
        <v>17050423.358077746</v>
      </c>
      <c r="O14" s="152">
        <v>299379891.27622098</v>
      </c>
      <c r="P14" s="152">
        <v>1699754726.4630456</v>
      </c>
      <c r="Q14" s="152">
        <v>322483253.7961241</v>
      </c>
      <c r="R14" s="152">
        <v>120543977.45931634</v>
      </c>
      <c r="S14" s="152">
        <v>1962263.7873160667</v>
      </c>
      <c r="T14" s="152">
        <v>2188747.4094959456</v>
      </c>
      <c r="U14" s="152">
        <v>47328731.819714762</v>
      </c>
      <c r="V14" s="152">
        <v>9365969.6431808118</v>
      </c>
    </row>
    <row r="15" spans="1:22">
      <c r="A15" s="130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3.2">
      <c r="A24" s="135" t="s">
        <v>543</v>
      </c>
      <c r="B24" s="19"/>
      <c r="C24" s="129" t="s">
        <v>565</v>
      </c>
      <c r="D24" s="26">
        <f t="shared" ref="D24:D31" si="8">SUM(E24:V24)</f>
        <v>998890.44481076079</v>
      </c>
      <c r="E24" s="26">
        <f>+E4</f>
        <v>492036.44244370778</v>
      </c>
      <c r="F24" s="26">
        <f t="shared" ref="F24:V24" si="9">+F4</f>
        <v>24323.119506407482</v>
      </c>
      <c r="G24" s="26">
        <f t="shared" si="9"/>
        <v>89094.192774891388</v>
      </c>
      <c r="H24" s="26">
        <f t="shared" si="9"/>
        <v>2804.3688687330177</v>
      </c>
      <c r="I24" s="26">
        <f t="shared" si="9"/>
        <v>262.98473899942655</v>
      </c>
      <c r="J24" s="26">
        <f t="shared" si="9"/>
        <v>67725.446069523779</v>
      </c>
      <c r="K24" s="26">
        <f t="shared" si="9"/>
        <v>12619.223712387131</v>
      </c>
      <c r="L24" s="26">
        <f t="shared" si="9"/>
        <v>5702.3922256761616</v>
      </c>
      <c r="M24" s="26">
        <f t="shared" si="9"/>
        <v>256.43020420344789</v>
      </c>
      <c r="N24" s="26">
        <f t="shared" si="9"/>
        <v>2365.8232990190972</v>
      </c>
      <c r="O24" s="26">
        <f t="shared" si="9"/>
        <v>38716.295195113766</v>
      </c>
      <c r="P24" s="26">
        <f t="shared" si="9"/>
        <v>204616.70797383392</v>
      </c>
      <c r="Q24" s="26">
        <f t="shared" si="9"/>
        <v>36950.386088752377</v>
      </c>
      <c r="R24" s="26">
        <f t="shared" si="9"/>
        <v>20798.37702117773</v>
      </c>
      <c r="S24" s="26">
        <f t="shared" si="9"/>
        <v>348.36486501587711</v>
      </c>
      <c r="T24" s="26">
        <f t="shared" si="9"/>
        <v>269.88982331818789</v>
      </c>
      <c r="U24" s="26">
        <f t="shared" si="9"/>
        <v>0</v>
      </c>
      <c r="V24" s="26">
        <f t="shared" si="9"/>
        <v>0</v>
      </c>
    </row>
    <row r="25" spans="1:22">
      <c r="A25" s="130" t="s">
        <v>34</v>
      </c>
      <c r="B25" s="18" t="str">
        <f>$B$5</f>
        <v>PRODUCTION</v>
      </c>
      <c r="C25" s="22"/>
      <c r="D25" s="23">
        <f t="shared" si="8"/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10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1">E24/$D24</f>
        <v>0.49258299045690018</v>
      </c>
      <c r="F26" s="23">
        <f t="shared" si="11"/>
        <v>2.435013732763805E-2</v>
      </c>
      <c r="G26" s="23">
        <f t="shared" si="11"/>
        <v>8.9193157505646409E-2</v>
      </c>
      <c r="H26" s="23">
        <f t="shared" si="11"/>
        <v>2.8074839270930295E-3</v>
      </c>
      <c r="I26" s="23">
        <f>I24/$D24</f>
        <v>2.6327685920476382E-4</v>
      </c>
      <c r="J26" s="23">
        <f t="shared" si="11"/>
        <v>6.7800674659926619E-2</v>
      </c>
      <c r="K26" s="23">
        <f t="shared" si="11"/>
        <v>1.2633240990485033E-2</v>
      </c>
      <c r="L26" s="23">
        <f t="shared" si="11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1"/>
        <v>2.0821479601917676E-2</v>
      </c>
      <c r="S26" s="23">
        <f t="shared" si="11"/>
        <v>3.4875182441241053E-4</v>
      </c>
      <c r="T26" s="23">
        <f>T24/$D24</f>
        <v>2.7018961360604304E-4</v>
      </c>
      <c r="U26" s="23">
        <f>U24/$D24</f>
        <v>0</v>
      </c>
      <c r="V26" s="23">
        <f t="shared" si="11"/>
        <v>0</v>
      </c>
    </row>
    <row r="27" spans="1:22">
      <c r="A27" s="18" t="str">
        <f t="shared" si="10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10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10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10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10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10"/>
        <v>BULK_TRANS</v>
      </c>
      <c r="B32" s="18" t="str">
        <f>$B$12</f>
        <v>TOTAL</v>
      </c>
      <c r="D32" s="23">
        <f t="shared" ref="D32:V32" si="12">SUM(D25:D31)</f>
        <v>0.99999999999999978</v>
      </c>
      <c r="E32" s="23">
        <f t="shared" si="12"/>
        <v>0.49258299045690018</v>
      </c>
      <c r="F32" s="23">
        <f t="shared" si="12"/>
        <v>2.435013732763805E-2</v>
      </c>
      <c r="G32" s="23">
        <f t="shared" si="12"/>
        <v>8.9193157505646409E-2</v>
      </c>
      <c r="H32" s="23">
        <f t="shared" si="12"/>
        <v>2.8074839270930295E-3</v>
      </c>
      <c r="I32" s="23">
        <f t="shared" si="12"/>
        <v>2.6327685920476382E-4</v>
      </c>
      <c r="J32" s="23">
        <f t="shared" si="12"/>
        <v>6.7800674659926619E-2</v>
      </c>
      <c r="K32" s="23">
        <f t="shared" si="12"/>
        <v>1.2633240990485033E-2</v>
      </c>
      <c r="L32" s="23">
        <f t="shared" si="12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2"/>
        <v>3.8759300778423753E-2</v>
      </c>
      <c r="P32" s="23">
        <f t="shared" si="12"/>
        <v>0.20484399369001716</v>
      </c>
      <c r="Q32" s="23">
        <f t="shared" si="12"/>
        <v>3.6991430122001623E-2</v>
      </c>
      <c r="R32" s="23">
        <f t="shared" si="12"/>
        <v>2.0821479601917676E-2</v>
      </c>
      <c r="S32" s="23">
        <f t="shared" si="12"/>
        <v>3.4875182441241053E-4</v>
      </c>
      <c r="T32" s="23">
        <f t="shared" si="12"/>
        <v>2.7018961360604304E-4</v>
      </c>
      <c r="U32" s="23">
        <f t="shared" si="12"/>
        <v>0</v>
      </c>
      <c r="V32" s="23">
        <f t="shared" si="12"/>
        <v>0</v>
      </c>
    </row>
    <row r="33" spans="1:22">
      <c r="D33" s="21"/>
    </row>
    <row r="34" spans="1:22" ht="12">
      <c r="A34" s="135" t="s">
        <v>544</v>
      </c>
      <c r="B34" s="19"/>
      <c r="C34" s="22"/>
      <c r="D34" s="152">
        <f t="shared" ref="D34:D41" si="13">SUM(E34:V34)</f>
        <v>768536.65066601569</v>
      </c>
      <c r="E34" s="152">
        <v>374175.46575382468</v>
      </c>
      <c r="F34" s="152">
        <v>18058.197456902028</v>
      </c>
      <c r="G34" s="152">
        <v>65694.839385724845</v>
      </c>
      <c r="H34" s="152">
        <v>2029.2517777952844</v>
      </c>
      <c r="I34" s="152">
        <v>252.73257688076419</v>
      </c>
      <c r="J34" s="152">
        <v>49633.477954104943</v>
      </c>
      <c r="K34" s="152">
        <v>9226.8056613684639</v>
      </c>
      <c r="L34" s="152">
        <v>5490.0593094628885</v>
      </c>
      <c r="M34" s="152">
        <v>0</v>
      </c>
      <c r="N34" s="152">
        <v>1733.1158268436766</v>
      </c>
      <c r="O34" s="152">
        <v>28372.095598658547</v>
      </c>
      <c r="P34" s="152">
        <v>197659.39910722987</v>
      </c>
      <c r="Q34" s="152">
        <v>0</v>
      </c>
      <c r="R34" s="152">
        <v>14938.222724770858</v>
      </c>
      <c r="S34" s="152">
        <v>249.02057866422669</v>
      </c>
      <c r="T34" s="152">
        <v>199.4796186387066</v>
      </c>
      <c r="U34" s="152">
        <v>678.27334785909477</v>
      </c>
      <c r="V34" s="152">
        <v>146.21398728678946</v>
      </c>
    </row>
    <row r="35" spans="1:22">
      <c r="A35" s="130" t="s">
        <v>36</v>
      </c>
      <c r="B35" s="18" t="str">
        <f>$B$5</f>
        <v>PRODUCTION</v>
      </c>
      <c r="C35" s="22"/>
      <c r="D35" s="23">
        <f t="shared" si="13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4">A35</f>
        <v>SUB_TRANS</v>
      </c>
      <c r="B36" s="18" t="str">
        <f>$B$6</f>
        <v>BULKTRAN</v>
      </c>
      <c r="C36" s="22"/>
      <c r="D36" s="23">
        <f t="shared" si="13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4"/>
        <v>SUB_TRANS</v>
      </c>
      <c r="B37" s="18" t="str">
        <f>$B$7</f>
        <v>SUBTRAN</v>
      </c>
      <c r="D37" s="23">
        <f t="shared" si="13"/>
        <v>1.0000000000000002</v>
      </c>
      <c r="E37" s="23">
        <f t="shared" ref="E37:V37" si="15">E34/$D34</f>
        <v>0.48686743232032376</v>
      </c>
      <c r="F37" s="23">
        <f t="shared" si="15"/>
        <v>2.3496859181995747E-2</v>
      </c>
      <c r="G37" s="23">
        <f t="shared" si="15"/>
        <v>8.5480424816166592E-2</v>
      </c>
      <c r="H37" s="23">
        <f t="shared" si="15"/>
        <v>2.6404098959193815E-3</v>
      </c>
      <c r="I37" s="23">
        <f>I34/$D34</f>
        <v>3.288490882793235E-4</v>
      </c>
      <c r="J37" s="23">
        <f t="shared" si="15"/>
        <v>6.458179699184477E-2</v>
      </c>
      <c r="K37" s="23">
        <f t="shared" si="15"/>
        <v>1.2005680735424254E-2</v>
      </c>
      <c r="L37" s="23">
        <f t="shared" si="15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5"/>
        <v>1.9437228805972179E-2</v>
      </c>
      <c r="S37" s="23">
        <f t="shared" si="15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5"/>
        <v>1.9024985621711088E-4</v>
      </c>
    </row>
    <row r="38" spans="1:22">
      <c r="A38" s="18" t="str">
        <f t="shared" si="14"/>
        <v>SUB_TRANS</v>
      </c>
      <c r="B38" s="18" t="str">
        <f>$B$8</f>
        <v>DISTPRI</v>
      </c>
      <c r="D38" s="23">
        <f t="shared" si="13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4"/>
        <v>SUB_TRANS</v>
      </c>
      <c r="B39" s="18" t="str">
        <f>$B$9</f>
        <v>DISTSEC</v>
      </c>
      <c r="D39" s="23">
        <f t="shared" si="13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4"/>
        <v>SUB_TRANS</v>
      </c>
      <c r="B40" s="18" t="str">
        <f>$B$10</f>
        <v>ENERGY</v>
      </c>
      <c r="D40" s="23">
        <f t="shared" si="13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4"/>
        <v>SUB_TRANS</v>
      </c>
      <c r="B41" s="18" t="str">
        <f>$B$11</f>
        <v>CUSTOMER</v>
      </c>
      <c r="D41" s="23">
        <f t="shared" si="13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4"/>
        <v>SUB_TRANS</v>
      </c>
      <c r="B42" s="18" t="str">
        <f>$B$12</f>
        <v>TOTAL</v>
      </c>
      <c r="D42" s="23">
        <f t="shared" ref="D42:V42" si="16">SUM(D35:D41)</f>
        <v>1.0000000000000002</v>
      </c>
      <c r="E42" s="23">
        <f t="shared" si="16"/>
        <v>0.48686743232032376</v>
      </c>
      <c r="F42" s="23">
        <f t="shared" si="16"/>
        <v>2.3496859181995747E-2</v>
      </c>
      <c r="G42" s="23">
        <f t="shared" si="16"/>
        <v>8.5480424816166592E-2</v>
      </c>
      <c r="H42" s="23">
        <f t="shared" si="16"/>
        <v>2.6404098959193815E-3</v>
      </c>
      <c r="I42" s="23">
        <f t="shared" si="16"/>
        <v>3.288490882793235E-4</v>
      </c>
      <c r="J42" s="23">
        <f t="shared" si="16"/>
        <v>6.458179699184477E-2</v>
      </c>
      <c r="K42" s="23">
        <f t="shared" si="16"/>
        <v>1.2005680735424254E-2</v>
      </c>
      <c r="L42" s="23">
        <f t="shared" si="16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6"/>
        <v>3.6917036518780491E-2</v>
      </c>
      <c r="P42" s="23">
        <f t="shared" si="16"/>
        <v>0.25718929466270446</v>
      </c>
      <c r="Q42" s="23">
        <f t="shared" si="16"/>
        <v>0</v>
      </c>
      <c r="R42" s="23">
        <f t="shared" si="16"/>
        <v>1.9437228805972179E-2</v>
      </c>
      <c r="S42" s="23">
        <f t="shared" si="16"/>
        <v>3.2401913226704914E-4</v>
      </c>
      <c r="T42" s="23">
        <f t="shared" si="16"/>
        <v>2.5955771720950077E-4</v>
      </c>
      <c r="U42" s="23">
        <f t="shared" si="16"/>
        <v>8.8255172641578178E-4</v>
      </c>
      <c r="V42" s="23">
        <f t="shared" si="16"/>
        <v>1.9024985621711088E-4</v>
      </c>
    </row>
    <row r="44" spans="1:22" ht="12">
      <c r="A44" s="135" t="s">
        <v>545</v>
      </c>
      <c r="B44" s="19"/>
      <c r="C44" s="22"/>
      <c r="D44" s="152">
        <f t="shared" ref="D44:D51" si="17">SUM(E44:V44)</f>
        <v>729403.11281870632</v>
      </c>
      <c r="E44" s="152">
        <v>487491.20972416963</v>
      </c>
      <c r="F44" s="152">
        <v>22979.063012587139</v>
      </c>
      <c r="G44" s="152">
        <v>83438.388101042554</v>
      </c>
      <c r="H44" s="152">
        <v>2578.6803584302284</v>
      </c>
      <c r="I44" s="152">
        <v>0</v>
      </c>
      <c r="J44" s="152">
        <v>62564.207292522879</v>
      </c>
      <c r="K44" s="152">
        <v>11652.587818429236</v>
      </c>
      <c r="L44" s="152">
        <v>0</v>
      </c>
      <c r="M44" s="152">
        <v>0</v>
      </c>
      <c r="N44" s="152">
        <v>2230.3754345883103</v>
      </c>
      <c r="O44" s="152">
        <v>35970.908763551612</v>
      </c>
      <c r="P44" s="152">
        <v>0</v>
      </c>
      <c r="Q44" s="152">
        <v>0</v>
      </c>
      <c r="R44" s="152">
        <v>18865.983675320847</v>
      </c>
      <c r="S44" s="152">
        <v>314.75845883724764</v>
      </c>
      <c r="T44" s="152">
        <v>255.00709189654819</v>
      </c>
      <c r="U44" s="152">
        <v>873.618868811016</v>
      </c>
      <c r="V44" s="152">
        <v>188.32421851900503</v>
      </c>
    </row>
    <row r="45" spans="1:22">
      <c r="A45" s="130" t="s">
        <v>38</v>
      </c>
      <c r="B45" s="18" t="str">
        <f>$B$5</f>
        <v>PRODUCTION</v>
      </c>
      <c r="C45" s="22"/>
      <c r="D45" s="23">
        <f t="shared" si="17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8">A45</f>
        <v>DIST_CPD</v>
      </c>
      <c r="B46" s="18" t="str">
        <f>$B$6</f>
        <v>BULKTRAN</v>
      </c>
      <c r="C46" s="22"/>
      <c r="D46" s="23">
        <f t="shared" si="17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8"/>
        <v>DIST_CPD</v>
      </c>
      <c r="B47" s="18" t="str">
        <f>$B$7</f>
        <v>SUBTRAN</v>
      </c>
      <c r="C47" s="22"/>
      <c r="D47" s="23">
        <f t="shared" si="17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8"/>
        <v>DIST_CPD</v>
      </c>
      <c r="B48" s="18" t="str">
        <f>$B$8</f>
        <v>DISTPRI</v>
      </c>
      <c r="D48" s="23">
        <f t="shared" si="17"/>
        <v>1</v>
      </c>
      <c r="E48" s="23">
        <f t="shared" ref="E48:V48" si="19">E44/$D44</f>
        <v>0.66834265052737163</v>
      </c>
      <c r="F48" s="23">
        <f t="shared" si="19"/>
        <v>3.150392781268347E-2</v>
      </c>
      <c r="G48" s="23">
        <f t="shared" si="19"/>
        <v>0.11439269538980049</v>
      </c>
      <c r="H48" s="23">
        <f t="shared" si="19"/>
        <v>3.535329522333916E-3</v>
      </c>
      <c r="I48" s="23">
        <f>I44/$D44</f>
        <v>0</v>
      </c>
      <c r="J48" s="23">
        <f t="shared" si="19"/>
        <v>8.5774527408787271E-2</v>
      </c>
      <c r="K48" s="23">
        <f t="shared" si="19"/>
        <v>1.5975511501999162E-2</v>
      </c>
      <c r="L48" s="23">
        <f t="shared" si="19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9"/>
        <v>2.5864961834910626E-2</v>
      </c>
      <c r="S48" s="23">
        <f t="shared" si="19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9"/>
        <v>2.5818949111862806E-4</v>
      </c>
    </row>
    <row r="49" spans="1:22">
      <c r="A49" s="18" t="str">
        <f t="shared" si="18"/>
        <v>DIST_CPD</v>
      </c>
      <c r="B49" s="18" t="str">
        <f>$B$9</f>
        <v>DISTSEC</v>
      </c>
      <c r="D49" s="23">
        <f t="shared" si="17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8"/>
        <v>DIST_CPD</v>
      </c>
      <c r="B50" s="18" t="str">
        <f>$B$10</f>
        <v>ENERGY</v>
      </c>
      <c r="D50" s="23">
        <f t="shared" si="17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8"/>
        <v>DIST_CPD</v>
      </c>
      <c r="B51" s="18" t="str">
        <f>$B$11</f>
        <v>CUSTOMER</v>
      </c>
      <c r="D51" s="23">
        <f t="shared" si="17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8"/>
        <v>DIST_CPD</v>
      </c>
      <c r="B52" s="18" t="str">
        <f>$B$12</f>
        <v>TOTAL</v>
      </c>
      <c r="D52" s="23">
        <f t="shared" ref="D52:V52" si="20">SUM(D45:D51)</f>
        <v>1</v>
      </c>
      <c r="E52" s="23">
        <f t="shared" si="20"/>
        <v>0.66834265052737163</v>
      </c>
      <c r="F52" s="23">
        <f t="shared" si="20"/>
        <v>3.150392781268347E-2</v>
      </c>
      <c r="G52" s="23">
        <f t="shared" si="20"/>
        <v>0.11439269538980049</v>
      </c>
      <c r="H52" s="23">
        <f t="shared" si="20"/>
        <v>3.535329522333916E-3</v>
      </c>
      <c r="I52" s="23">
        <f t="shared" si="20"/>
        <v>0</v>
      </c>
      <c r="J52" s="23">
        <f t="shared" si="20"/>
        <v>8.5774527408787271E-2</v>
      </c>
      <c r="K52" s="23">
        <f t="shared" si="20"/>
        <v>1.5975511501999162E-2</v>
      </c>
      <c r="L52" s="23">
        <f t="shared" si="20"/>
        <v>0</v>
      </c>
      <c r="M52" s="23">
        <f>SUM(M45:M51)</f>
        <v>0</v>
      </c>
      <c r="N52" s="23">
        <f>SUM(N45:N51)</f>
        <v>3.0578090433001372E-3</v>
      </c>
      <c r="O52" s="23">
        <f t="shared" si="20"/>
        <v>4.9315540517157357E-2</v>
      </c>
      <c r="P52" s="23">
        <f t="shared" si="20"/>
        <v>0</v>
      </c>
      <c r="Q52" s="23">
        <f t="shared" si="20"/>
        <v>0</v>
      </c>
      <c r="R52" s="23">
        <f t="shared" si="20"/>
        <v>2.5864961834910626E-2</v>
      </c>
      <c r="S52" s="23">
        <f t="shared" si="20"/>
        <v>4.3152881212817236E-4</v>
      </c>
      <c r="T52" s="23">
        <f t="shared" si="20"/>
        <v>3.496106438469922E-4</v>
      </c>
      <c r="U52" s="23">
        <f t="shared" si="20"/>
        <v>1.1977174945620977E-3</v>
      </c>
      <c r="V52" s="23">
        <f t="shared" si="20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3.2">
      <c r="A54" s="135" t="s">
        <v>40</v>
      </c>
      <c r="B54" s="19"/>
      <c r="C54" s="132" t="s">
        <v>567</v>
      </c>
      <c r="D54" s="152">
        <f t="shared" ref="D54:D61" si="21">SUM(E54:V54)</f>
        <v>1470167</v>
      </c>
      <c r="E54" s="152">
        <v>1099246</v>
      </c>
      <c r="F54" s="152">
        <v>52995</v>
      </c>
      <c r="G54" s="152">
        <v>159908</v>
      </c>
      <c r="H54" s="152">
        <v>0</v>
      </c>
      <c r="I54" s="152">
        <v>0</v>
      </c>
      <c r="J54" s="152">
        <v>101894</v>
      </c>
      <c r="K54" s="152">
        <v>0</v>
      </c>
      <c r="L54" s="152">
        <v>0</v>
      </c>
      <c r="M54" s="152">
        <v>0</v>
      </c>
      <c r="N54" s="152">
        <v>2755</v>
      </c>
      <c r="O54" s="152">
        <v>0</v>
      </c>
      <c r="P54" s="152">
        <v>0</v>
      </c>
      <c r="Q54" s="152">
        <v>0</v>
      </c>
      <c r="R54" s="152">
        <v>37583</v>
      </c>
      <c r="S54" s="152">
        <v>0</v>
      </c>
      <c r="T54" s="152">
        <v>390</v>
      </c>
      <c r="U54" s="152">
        <v>13242</v>
      </c>
      <c r="V54" s="152">
        <v>2154</v>
      </c>
    </row>
    <row r="55" spans="1:22">
      <c r="A55" s="130" t="s">
        <v>41</v>
      </c>
      <c r="B55" s="18" t="str">
        <f>$B$5</f>
        <v>PRODUCTION</v>
      </c>
      <c r="C55" s="22"/>
      <c r="D55" s="23">
        <f t="shared" si="21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2">A55</f>
        <v>DISTSEC</v>
      </c>
      <c r="B56" s="18" t="str">
        <f>$B$6</f>
        <v>BULKTRAN</v>
      </c>
      <c r="C56" s="22"/>
      <c r="D56" s="23">
        <f t="shared" si="21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2"/>
        <v>DISTSEC</v>
      </c>
      <c r="B57" s="18" t="str">
        <f>$B$7</f>
        <v>SUBTRAN</v>
      </c>
      <c r="C57" s="22"/>
      <c r="D57" s="23">
        <f t="shared" si="21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2"/>
        <v>DISTSEC</v>
      </c>
      <c r="B58" s="18" t="str">
        <f>$B$8</f>
        <v>DISTPRI</v>
      </c>
      <c r="C58" s="22"/>
      <c r="D58" s="23">
        <f t="shared" si="21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2"/>
        <v>DISTSEC</v>
      </c>
      <c r="B59" s="18" t="str">
        <f>$B$9</f>
        <v>DISTSEC</v>
      </c>
      <c r="D59" s="23">
        <f t="shared" si="21"/>
        <v>1.0000000000000002</v>
      </c>
      <c r="E59" s="23">
        <f t="shared" ref="E59:V59" si="23">E54/$D54</f>
        <v>0.74770145160379742</v>
      </c>
      <c r="F59" s="23">
        <f t="shared" si="23"/>
        <v>3.6046925281277571E-2</v>
      </c>
      <c r="G59" s="23">
        <f t="shared" si="23"/>
        <v>0.10876859567654559</v>
      </c>
      <c r="H59" s="23">
        <f t="shared" si="23"/>
        <v>0</v>
      </c>
      <c r="I59" s="23">
        <f>I54/$D54</f>
        <v>0</v>
      </c>
      <c r="J59" s="23">
        <f t="shared" si="23"/>
        <v>6.9307772518360164E-2</v>
      </c>
      <c r="K59" s="23">
        <f t="shared" si="23"/>
        <v>0</v>
      </c>
      <c r="L59" s="23">
        <f t="shared" si="23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3"/>
        <v>2.5563762484125951E-2</v>
      </c>
      <c r="S59" s="23">
        <f t="shared" si="23"/>
        <v>0</v>
      </c>
      <c r="T59" s="23">
        <f>T54/$D54</f>
        <v>2.6527598565333053E-4</v>
      </c>
      <c r="U59" s="23">
        <f>U54/$D54</f>
        <v>9.0071400051830851E-3</v>
      </c>
      <c r="V59" s="23">
        <f t="shared" si="23"/>
        <v>1.4651396746083948E-3</v>
      </c>
    </row>
    <row r="60" spans="1:22">
      <c r="A60" s="18" t="str">
        <f t="shared" si="22"/>
        <v>DISTSEC</v>
      </c>
      <c r="B60" s="18" t="str">
        <f>$B$10</f>
        <v>ENERGY</v>
      </c>
      <c r="D60" s="23">
        <f t="shared" si="21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2"/>
        <v>DISTSEC</v>
      </c>
      <c r="B61" s="18" t="str">
        <f>$B$11</f>
        <v>CUSTOMER</v>
      </c>
      <c r="D61" s="23">
        <f t="shared" si="21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2"/>
        <v>DISTSEC</v>
      </c>
      <c r="B62" s="18" t="str">
        <f>$B$12</f>
        <v>TOTAL</v>
      </c>
      <c r="D62" s="23">
        <f t="shared" ref="D62:V62" si="24">SUM(D55:D61)</f>
        <v>1.0000000000000002</v>
      </c>
      <c r="E62" s="23">
        <f t="shared" si="24"/>
        <v>0.74770145160379742</v>
      </c>
      <c r="F62" s="23">
        <f t="shared" si="24"/>
        <v>3.6046925281277571E-2</v>
      </c>
      <c r="G62" s="23">
        <f t="shared" si="24"/>
        <v>0.10876859567654559</v>
      </c>
      <c r="H62" s="23">
        <f t="shared" si="24"/>
        <v>0</v>
      </c>
      <c r="I62" s="23">
        <f t="shared" si="24"/>
        <v>0</v>
      </c>
      <c r="J62" s="23">
        <f t="shared" si="24"/>
        <v>6.9307772518360164E-2</v>
      </c>
      <c r="K62" s="23">
        <f t="shared" si="24"/>
        <v>0</v>
      </c>
      <c r="L62" s="23">
        <f t="shared" si="24"/>
        <v>0</v>
      </c>
      <c r="M62" s="23">
        <f>SUM(M55:M61)</f>
        <v>0</v>
      </c>
      <c r="N62" s="23">
        <f>SUM(N55:N61)</f>
        <v>1.8739367704485273E-3</v>
      </c>
      <c r="O62" s="23">
        <f t="shared" si="24"/>
        <v>0</v>
      </c>
      <c r="P62" s="23">
        <f t="shared" si="24"/>
        <v>0</v>
      </c>
      <c r="Q62" s="23">
        <f t="shared" si="24"/>
        <v>0</v>
      </c>
      <c r="R62" s="23">
        <f t="shared" si="24"/>
        <v>2.5563762484125951E-2</v>
      </c>
      <c r="S62" s="23">
        <f t="shared" si="24"/>
        <v>0</v>
      </c>
      <c r="T62" s="23">
        <f t="shared" si="24"/>
        <v>2.6527598565333053E-4</v>
      </c>
      <c r="U62" s="23">
        <f t="shared" si="24"/>
        <v>9.0071400051830851E-3</v>
      </c>
      <c r="V62" s="23">
        <f t="shared" si="24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 ht="12">
      <c r="A64" s="135" t="s">
        <v>16</v>
      </c>
      <c r="B64" s="19"/>
      <c r="C64" s="22"/>
      <c r="D64" s="152">
        <f t="shared" ref="D64:D71" si="25">SUM(E64:V64)</f>
        <v>214251</v>
      </c>
      <c r="E64" s="152">
        <v>136519</v>
      </c>
      <c r="F64" s="152">
        <v>23888</v>
      </c>
      <c r="G64" s="152">
        <v>6709</v>
      </c>
      <c r="H64" s="152">
        <v>78</v>
      </c>
      <c r="I64" s="152">
        <v>6</v>
      </c>
      <c r="J64" s="152">
        <v>587</v>
      </c>
      <c r="K64" s="152">
        <v>59</v>
      </c>
      <c r="L64" s="152">
        <v>17</v>
      </c>
      <c r="M64" s="152">
        <v>2</v>
      </c>
      <c r="N64" s="152">
        <v>4</v>
      </c>
      <c r="O64" s="152">
        <v>35</v>
      </c>
      <c r="P64" s="152">
        <v>25</v>
      </c>
      <c r="Q64" s="152">
        <v>3</v>
      </c>
      <c r="R64" s="152">
        <v>161</v>
      </c>
      <c r="S64" s="152">
        <v>1</v>
      </c>
      <c r="T64" s="152">
        <v>10</v>
      </c>
      <c r="U64" s="152">
        <v>46092</v>
      </c>
      <c r="V64" s="152">
        <v>55</v>
      </c>
    </row>
    <row r="65" spans="1:22">
      <c r="A65" s="130" t="s">
        <v>42</v>
      </c>
      <c r="B65" s="18" t="str">
        <f>$B$5</f>
        <v>PRODUCTION</v>
      </c>
      <c r="C65" s="22"/>
      <c r="D65" s="23">
        <f t="shared" si="25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6">A65</f>
        <v>CUST_TOTAL</v>
      </c>
      <c r="B66" s="18" t="str">
        <f>$B$6</f>
        <v>BULKTRAN</v>
      </c>
      <c r="C66" s="22"/>
      <c r="D66" s="23">
        <f t="shared" si="25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6"/>
        <v>CUST_TOTAL</v>
      </c>
      <c r="B67" s="18" t="str">
        <f>$B$7</f>
        <v>SUBTRAN</v>
      </c>
      <c r="C67" s="22"/>
      <c r="D67" s="23">
        <f t="shared" si="25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6"/>
        <v>CUST_TOTAL</v>
      </c>
      <c r="B68" s="18" t="str">
        <f>$B$8</f>
        <v>DISTPRI</v>
      </c>
      <c r="C68" s="22"/>
      <c r="D68" s="23">
        <f t="shared" si="25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6"/>
        <v>CUST_TOTAL</v>
      </c>
      <c r="B69" s="18" t="str">
        <f>$B$9</f>
        <v>DISTSEC</v>
      </c>
      <c r="C69" s="22"/>
      <c r="D69" s="23">
        <f t="shared" si="25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6"/>
        <v>CUST_TOTAL</v>
      </c>
      <c r="B70" s="18" t="str">
        <f>$B$10</f>
        <v>ENERGY</v>
      </c>
      <c r="C70" s="22"/>
      <c r="D70" s="23">
        <f t="shared" si="25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6"/>
        <v>CUST_TOTAL</v>
      </c>
      <c r="B71" s="18" t="str">
        <f>$B$11</f>
        <v>CUSTOMER</v>
      </c>
      <c r="D71" s="23">
        <f t="shared" si="25"/>
        <v>0.99999999999999978</v>
      </c>
      <c r="E71" s="23">
        <f t="shared" ref="E71:V71" si="27">E64/$D64</f>
        <v>0.63719189175313062</v>
      </c>
      <c r="F71" s="23">
        <f t="shared" si="27"/>
        <v>0.1114953955874185</v>
      </c>
      <c r="G71" s="23">
        <f t="shared" si="27"/>
        <v>3.1313739492464444E-2</v>
      </c>
      <c r="H71" s="23">
        <f t="shared" si="27"/>
        <v>3.6405897755436379E-4</v>
      </c>
      <c r="I71" s="23">
        <f>I64/$D64</f>
        <v>2.8004536734951062E-5</v>
      </c>
      <c r="J71" s="23">
        <f t="shared" si="27"/>
        <v>2.7397771772360454E-3</v>
      </c>
      <c r="K71" s="23">
        <f t="shared" si="27"/>
        <v>2.7537794456035212E-4</v>
      </c>
      <c r="L71" s="23">
        <f t="shared" si="27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7"/>
        <v>7.5145506905452018E-4</v>
      </c>
      <c r="S71" s="23">
        <f t="shared" si="27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7"/>
        <v>2.5670825340371806E-4</v>
      </c>
    </row>
    <row r="72" spans="1:22">
      <c r="A72" s="18" t="str">
        <f t="shared" si="26"/>
        <v>CUST_TOTAL</v>
      </c>
      <c r="B72" s="18" t="str">
        <f>$B$12</f>
        <v>TOTAL</v>
      </c>
      <c r="D72" s="23">
        <f t="shared" ref="D72:V72" si="28">SUM(D65:D71)</f>
        <v>0.99999999999999978</v>
      </c>
      <c r="E72" s="23">
        <f t="shared" si="28"/>
        <v>0.63719189175313062</v>
      </c>
      <c r="F72" s="23">
        <f t="shared" si="28"/>
        <v>0.1114953955874185</v>
      </c>
      <c r="G72" s="23">
        <f t="shared" si="28"/>
        <v>3.1313739492464444E-2</v>
      </c>
      <c r="H72" s="23">
        <f t="shared" si="28"/>
        <v>3.6405897755436379E-4</v>
      </c>
      <c r="I72" s="23">
        <f t="shared" si="28"/>
        <v>2.8004536734951062E-5</v>
      </c>
      <c r="J72" s="23">
        <f t="shared" si="28"/>
        <v>2.7397771772360454E-3</v>
      </c>
      <c r="K72" s="23">
        <f t="shared" si="28"/>
        <v>2.7537794456035212E-4</v>
      </c>
      <c r="L72" s="23">
        <f t="shared" si="28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8"/>
        <v>1.6335979762054786E-4</v>
      </c>
      <c r="P72" s="23">
        <f t="shared" si="28"/>
        <v>1.1668556972896276E-4</v>
      </c>
      <c r="Q72" s="23">
        <f t="shared" si="28"/>
        <v>1.4002268367475531E-5</v>
      </c>
      <c r="R72" s="23">
        <f t="shared" si="28"/>
        <v>7.5145506905452018E-4</v>
      </c>
      <c r="S72" s="23">
        <f t="shared" si="28"/>
        <v>4.6674227891585103E-6</v>
      </c>
      <c r="T72" s="23">
        <f t="shared" si="28"/>
        <v>4.6674227891585107E-5</v>
      </c>
      <c r="U72" s="23">
        <f t="shared" si="28"/>
        <v>0.21513085119789405</v>
      </c>
      <c r="V72" s="23">
        <f t="shared" si="28"/>
        <v>2.5670825340371806E-4</v>
      </c>
    </row>
    <row r="73" spans="1:22">
      <c r="A73" s="19"/>
      <c r="B73" s="19"/>
      <c r="C73" s="22"/>
      <c r="D73" s="21"/>
    </row>
    <row r="74" spans="1:22" ht="13.2">
      <c r="A74" s="135" t="s">
        <v>44</v>
      </c>
      <c r="B74" s="19"/>
      <c r="C74" s="128" t="s">
        <v>568</v>
      </c>
      <c r="D74" s="152">
        <f t="shared" ref="D74:D81" si="29">SUM(E74:V74)</f>
        <v>214198</v>
      </c>
      <c r="E74" s="152">
        <v>136519</v>
      </c>
      <c r="F74" s="152">
        <v>23888</v>
      </c>
      <c r="G74" s="152">
        <v>6709</v>
      </c>
      <c r="H74" s="152">
        <v>78</v>
      </c>
      <c r="I74" s="152">
        <v>0</v>
      </c>
      <c r="J74" s="152">
        <v>587</v>
      </c>
      <c r="K74" s="152">
        <v>59</v>
      </c>
      <c r="L74" s="152">
        <v>0</v>
      </c>
      <c r="M74" s="152">
        <v>0</v>
      </c>
      <c r="N74" s="152">
        <v>4</v>
      </c>
      <c r="O74" s="152">
        <v>35</v>
      </c>
      <c r="P74" s="152">
        <v>0</v>
      </c>
      <c r="Q74" s="152">
        <v>0</v>
      </c>
      <c r="R74" s="152">
        <v>161</v>
      </c>
      <c r="S74" s="152">
        <v>1</v>
      </c>
      <c r="T74" s="152">
        <v>10</v>
      </c>
      <c r="U74" s="152">
        <v>46092</v>
      </c>
      <c r="V74" s="152">
        <v>55</v>
      </c>
    </row>
    <row r="75" spans="1:22">
      <c r="A75" s="130" t="s">
        <v>45</v>
      </c>
      <c r="B75" s="18" t="str">
        <f>$B$5</f>
        <v>PRODUCTION</v>
      </c>
      <c r="C75" s="22"/>
      <c r="D75" s="23">
        <f t="shared" si="29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30">A75</f>
        <v>DIST_PCUST</v>
      </c>
      <c r="B76" s="18" t="str">
        <f>$B$6</f>
        <v>BULKTRAN</v>
      </c>
      <c r="C76" s="22"/>
      <c r="D76" s="23">
        <f t="shared" si="29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30"/>
        <v>DIST_PCUST</v>
      </c>
      <c r="B77" s="18" t="str">
        <f>$B$7</f>
        <v>SUBTRAN</v>
      </c>
      <c r="C77" s="22"/>
      <c r="D77" s="23">
        <f t="shared" si="29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30"/>
        <v>DIST_PCUST</v>
      </c>
      <c r="B78" s="18" t="str">
        <f>$B$8</f>
        <v>DISTPRI</v>
      </c>
      <c r="C78" s="22"/>
      <c r="D78" s="23">
        <f t="shared" si="29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30"/>
        <v>DIST_PCUST</v>
      </c>
      <c r="B79" s="18" t="str">
        <f>$B$9</f>
        <v>DISTSEC</v>
      </c>
      <c r="C79" s="22"/>
      <c r="D79" s="23">
        <f t="shared" si="29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30"/>
        <v>DIST_PCUST</v>
      </c>
      <c r="B80" s="18" t="str">
        <f>$B$10</f>
        <v>ENERGY</v>
      </c>
      <c r="C80" s="22"/>
      <c r="D80" s="23">
        <f t="shared" si="29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30"/>
        <v>DIST_PCUST</v>
      </c>
      <c r="B81" s="18" t="str">
        <f>$B$11</f>
        <v>CUSTOMER</v>
      </c>
      <c r="D81" s="23">
        <f t="shared" si="29"/>
        <v>1.0000000000000002</v>
      </c>
      <c r="E81" s="23">
        <f t="shared" ref="E81:V81" si="31">E74/$D74</f>
        <v>0.63734955508454794</v>
      </c>
      <c r="F81" s="23">
        <f t="shared" si="31"/>
        <v>0.11152298340787496</v>
      </c>
      <c r="G81" s="23">
        <f t="shared" si="31"/>
        <v>3.1321487595589129E-2</v>
      </c>
      <c r="H81" s="23">
        <f t="shared" si="31"/>
        <v>3.6414905834788373E-4</v>
      </c>
      <c r="I81" s="23">
        <f>I74/$D74</f>
        <v>0</v>
      </c>
      <c r="J81" s="23">
        <f t="shared" si="31"/>
        <v>2.7404550929513815E-3</v>
      </c>
      <c r="K81" s="23">
        <f t="shared" si="31"/>
        <v>2.7544608259647615E-4</v>
      </c>
      <c r="L81" s="23">
        <f t="shared" si="31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1"/>
        <v>7.5164100505140108E-4</v>
      </c>
      <c r="S81" s="23">
        <f t="shared" si="31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1"/>
        <v>2.5677177191196928E-4</v>
      </c>
    </row>
    <row r="82" spans="1:22">
      <c r="A82" s="18" t="str">
        <f t="shared" si="30"/>
        <v>DIST_PCUST</v>
      </c>
      <c r="B82" s="18" t="str">
        <f>$B$12</f>
        <v>TOTAL</v>
      </c>
      <c r="D82" s="23">
        <f t="shared" ref="D82:V82" si="32">SUM(D75:D81)</f>
        <v>1.0000000000000002</v>
      </c>
      <c r="E82" s="23">
        <f t="shared" si="32"/>
        <v>0.63734955508454794</v>
      </c>
      <c r="F82" s="23">
        <f t="shared" si="32"/>
        <v>0.11152298340787496</v>
      </c>
      <c r="G82" s="23">
        <f t="shared" si="32"/>
        <v>3.1321487595589129E-2</v>
      </c>
      <c r="H82" s="23">
        <f t="shared" si="32"/>
        <v>3.6414905834788373E-4</v>
      </c>
      <c r="I82" s="23">
        <f t="shared" si="32"/>
        <v>0</v>
      </c>
      <c r="J82" s="23">
        <f t="shared" si="32"/>
        <v>2.7404550929513815E-3</v>
      </c>
      <c r="K82" s="23">
        <f t="shared" si="32"/>
        <v>2.7544608259647615E-4</v>
      </c>
      <c r="L82" s="23">
        <f t="shared" si="32"/>
        <v>0</v>
      </c>
      <c r="M82" s="23">
        <f>SUM(M75:M81)</f>
        <v>0</v>
      </c>
      <c r="N82" s="23">
        <f>SUM(N75:N81)</f>
        <v>1.867431068450686E-5</v>
      </c>
      <c r="O82" s="23">
        <f t="shared" si="32"/>
        <v>1.63400218489435E-4</v>
      </c>
      <c r="P82" s="23">
        <f t="shared" si="32"/>
        <v>0</v>
      </c>
      <c r="Q82" s="23">
        <f t="shared" si="32"/>
        <v>0</v>
      </c>
      <c r="R82" s="23">
        <f t="shared" si="32"/>
        <v>7.5164100505140108E-4</v>
      </c>
      <c r="S82" s="23">
        <f t="shared" si="32"/>
        <v>4.6685776711267149E-6</v>
      </c>
      <c r="T82" s="23">
        <f t="shared" si="32"/>
        <v>4.6685776711267146E-5</v>
      </c>
      <c r="U82" s="23">
        <f t="shared" si="32"/>
        <v>0.21518408201757253</v>
      </c>
      <c r="V82" s="23">
        <f t="shared" si="32"/>
        <v>2.5677177191196928E-4</v>
      </c>
    </row>
    <row r="83" spans="1:22">
      <c r="A83" s="19"/>
      <c r="B83" s="19"/>
      <c r="C83" s="22"/>
      <c r="D83" s="21"/>
    </row>
    <row r="84" spans="1:22" ht="13.2">
      <c r="A84" s="135" t="s">
        <v>46</v>
      </c>
      <c r="B84" s="19"/>
      <c r="C84" s="128" t="s">
        <v>569</v>
      </c>
      <c r="D84" s="152">
        <f t="shared" ref="D84:D91" si="33">SUM(E84:V84)</f>
        <v>214025</v>
      </c>
      <c r="E84" s="152">
        <v>136519</v>
      </c>
      <c r="F84" s="152">
        <v>23888</v>
      </c>
      <c r="G84" s="152">
        <v>6709</v>
      </c>
      <c r="H84" s="152">
        <v>0</v>
      </c>
      <c r="I84" s="152">
        <v>0</v>
      </c>
      <c r="J84" s="152">
        <v>587</v>
      </c>
      <c r="K84" s="152">
        <v>0</v>
      </c>
      <c r="L84" s="152">
        <v>0</v>
      </c>
      <c r="M84" s="152">
        <v>0</v>
      </c>
      <c r="N84" s="152">
        <v>4</v>
      </c>
      <c r="O84" s="152">
        <v>0</v>
      </c>
      <c r="P84" s="152">
        <v>0</v>
      </c>
      <c r="Q84" s="152">
        <v>0</v>
      </c>
      <c r="R84" s="152">
        <v>161</v>
      </c>
      <c r="S84" s="152">
        <v>0</v>
      </c>
      <c r="T84" s="152">
        <v>10</v>
      </c>
      <c r="U84" s="152">
        <v>46092</v>
      </c>
      <c r="V84" s="152">
        <v>55</v>
      </c>
    </row>
    <row r="85" spans="1:22">
      <c r="A85" s="130" t="s">
        <v>47</v>
      </c>
      <c r="B85" s="18" t="str">
        <f>$B$5</f>
        <v>PRODUCTION</v>
      </c>
      <c r="C85" s="22"/>
      <c r="D85" s="23">
        <f t="shared" si="33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4">A85</f>
        <v>DIST_SERV</v>
      </c>
      <c r="B86" s="18" t="str">
        <f>$B$6</f>
        <v>BULKTRAN</v>
      </c>
      <c r="C86" s="22"/>
      <c r="D86" s="23">
        <f t="shared" si="33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4"/>
        <v>DIST_SERV</v>
      </c>
      <c r="B87" s="18" t="str">
        <f>$B$7</f>
        <v>SUBTRAN</v>
      </c>
      <c r="C87" s="22"/>
      <c r="D87" s="23">
        <f t="shared" si="33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4"/>
        <v>DIST_SERV</v>
      </c>
      <c r="B88" s="18" t="str">
        <f>$B$8</f>
        <v>DISTPRI</v>
      </c>
      <c r="C88" s="22"/>
      <c r="D88" s="23">
        <f t="shared" si="33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4"/>
        <v>DIST_SERV</v>
      </c>
      <c r="B89" s="18" t="str">
        <f>$B$9</f>
        <v>DISTSEC</v>
      </c>
      <c r="C89" s="22"/>
      <c r="D89" s="23">
        <f t="shared" si="33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4"/>
        <v>DIST_SERV</v>
      </c>
      <c r="B90" s="18" t="str">
        <f>$B$10</f>
        <v>ENERGY</v>
      </c>
      <c r="C90" s="22"/>
      <c r="D90" s="23">
        <f t="shared" si="33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4"/>
        <v>DIST_SERV</v>
      </c>
      <c r="B91" s="18" t="str">
        <f>$B$11</f>
        <v>CUSTOMER</v>
      </c>
      <c r="D91" s="23">
        <f t="shared" si="33"/>
        <v>1</v>
      </c>
      <c r="E91" s="23">
        <f t="shared" ref="E91:V91" si="35">E84/$D84</f>
        <v>0.63786473542810418</v>
      </c>
      <c r="F91" s="23">
        <f t="shared" si="35"/>
        <v>0.11161312930732391</v>
      </c>
      <c r="G91" s="23">
        <f t="shared" si="35"/>
        <v>3.1346805279757035E-2</v>
      </c>
      <c r="H91" s="23">
        <f t="shared" si="35"/>
        <v>0</v>
      </c>
      <c r="I91" s="23">
        <f>I84/$D84</f>
        <v>0</v>
      </c>
      <c r="J91" s="23">
        <f t="shared" si="35"/>
        <v>2.7426702488027098E-3</v>
      </c>
      <c r="K91" s="23">
        <f t="shared" si="35"/>
        <v>0</v>
      </c>
      <c r="L91" s="23">
        <f t="shared" si="35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5"/>
        <v>7.5224856909239578E-4</v>
      </c>
      <c r="S91" s="23">
        <f t="shared" si="35"/>
        <v>0</v>
      </c>
      <c r="T91" s="23">
        <f>T84/$D84</f>
        <v>4.6723513608223341E-5</v>
      </c>
      <c r="U91" s="23">
        <f>U84/$D84</f>
        <v>0.215358018923023</v>
      </c>
      <c r="V91" s="23">
        <f t="shared" si="35"/>
        <v>2.5697932484522836E-4</v>
      </c>
    </row>
    <row r="92" spans="1:22">
      <c r="A92" s="18" t="str">
        <f t="shared" si="34"/>
        <v>DIST_SERV</v>
      </c>
      <c r="B92" s="18" t="str">
        <f>$B$12</f>
        <v>TOTAL</v>
      </c>
      <c r="D92" s="23">
        <f t="shared" ref="D92:V92" si="36">SUM(D85:D91)</f>
        <v>1</v>
      </c>
      <c r="E92" s="23">
        <f t="shared" si="36"/>
        <v>0.63786473542810418</v>
      </c>
      <c r="F92" s="23">
        <f t="shared" si="36"/>
        <v>0.11161312930732391</v>
      </c>
      <c r="G92" s="23">
        <f t="shared" si="36"/>
        <v>3.1346805279757035E-2</v>
      </c>
      <c r="H92" s="23">
        <f t="shared" si="36"/>
        <v>0</v>
      </c>
      <c r="I92" s="23">
        <f t="shared" si="36"/>
        <v>0</v>
      </c>
      <c r="J92" s="23">
        <f t="shared" si="36"/>
        <v>2.7426702488027098E-3</v>
      </c>
      <c r="K92" s="23">
        <f t="shared" si="36"/>
        <v>0</v>
      </c>
      <c r="L92" s="23">
        <f t="shared" si="36"/>
        <v>0</v>
      </c>
      <c r="M92" s="23">
        <f>SUM(M85:M91)</f>
        <v>0</v>
      </c>
      <c r="N92" s="23">
        <f>SUM(N85:N91)</f>
        <v>1.8689405443289334E-5</v>
      </c>
      <c r="O92" s="23">
        <f t="shared" si="36"/>
        <v>0</v>
      </c>
      <c r="P92" s="23">
        <f t="shared" si="36"/>
        <v>0</v>
      </c>
      <c r="Q92" s="23">
        <f t="shared" si="36"/>
        <v>0</v>
      </c>
      <c r="R92" s="23">
        <f t="shared" si="36"/>
        <v>7.5224856909239578E-4</v>
      </c>
      <c r="S92" s="23">
        <f t="shared" si="36"/>
        <v>0</v>
      </c>
      <c r="T92" s="23">
        <f t="shared" si="36"/>
        <v>4.6723513608223341E-5</v>
      </c>
      <c r="U92" s="23">
        <f t="shared" si="36"/>
        <v>0.215358018923023</v>
      </c>
      <c r="V92" s="23">
        <f t="shared" si="36"/>
        <v>2.5697932484522836E-4</v>
      </c>
    </row>
    <row r="93" spans="1:22">
      <c r="A93" s="19"/>
      <c r="B93" s="19"/>
      <c r="C93" s="22"/>
      <c r="D93" s="21"/>
    </row>
    <row r="94" spans="1:22" ht="12">
      <c r="A94" s="135" t="s">
        <v>15</v>
      </c>
      <c r="B94" s="19"/>
      <c r="C94" s="22"/>
      <c r="D94" s="152">
        <f t="shared" ref="D94:D101" si="37">SUM(E94:V94)</f>
        <v>32580972</v>
      </c>
      <c r="E94" s="152">
        <v>14607905</v>
      </c>
      <c r="F94" s="152">
        <v>8655579</v>
      </c>
      <c r="G94" s="152">
        <v>2479971</v>
      </c>
      <c r="H94" s="152">
        <v>1635188</v>
      </c>
      <c r="I94" s="152">
        <v>265607</v>
      </c>
      <c r="J94" s="152">
        <v>1211984</v>
      </c>
      <c r="K94" s="152">
        <v>424569</v>
      </c>
      <c r="L94" s="152">
        <v>925414</v>
      </c>
      <c r="M94" s="152">
        <v>162645</v>
      </c>
      <c r="N94" s="152">
        <v>8353</v>
      </c>
      <c r="O94" s="152">
        <v>251863</v>
      </c>
      <c r="P94" s="152">
        <v>1360902</v>
      </c>
      <c r="Q94" s="152">
        <v>243968</v>
      </c>
      <c r="R94" s="152">
        <v>336205</v>
      </c>
      <c r="S94" s="152">
        <v>7196</v>
      </c>
      <c r="T94" s="152">
        <v>3623</v>
      </c>
      <c r="U94" s="152">
        <v>0</v>
      </c>
      <c r="V94" s="152">
        <v>0</v>
      </c>
    </row>
    <row r="95" spans="1:22">
      <c r="A95" s="130" t="s">
        <v>48</v>
      </c>
      <c r="B95" s="18" t="str">
        <f>$B$5</f>
        <v>PRODUCTION</v>
      </c>
      <c r="C95" s="22"/>
      <c r="D95" s="23">
        <f t="shared" si="37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8">A95</f>
        <v>DIST_METERS</v>
      </c>
      <c r="B96" s="18" t="str">
        <f>$B$6</f>
        <v>BULKTRAN</v>
      </c>
      <c r="C96" s="22"/>
      <c r="D96" s="23">
        <f t="shared" si="37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8"/>
        <v>DIST_METERS</v>
      </c>
      <c r="B97" s="18" t="str">
        <f>$B$7</f>
        <v>SUBTRAN</v>
      </c>
      <c r="C97" s="22"/>
      <c r="D97" s="23">
        <f t="shared" si="37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8"/>
        <v>DIST_METERS</v>
      </c>
      <c r="B98" s="18" t="str">
        <f>$B$8</f>
        <v>DISTPRI</v>
      </c>
      <c r="C98" s="22"/>
      <c r="D98" s="23">
        <f t="shared" si="37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8"/>
        <v>DIST_METERS</v>
      </c>
      <c r="B99" s="18" t="str">
        <f>$B$9</f>
        <v>DISTSEC</v>
      </c>
      <c r="C99" s="22"/>
      <c r="D99" s="23">
        <f t="shared" si="37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8"/>
        <v>DIST_METERS</v>
      </c>
      <c r="B100" s="18" t="str">
        <f>$B$10</f>
        <v>ENERGY</v>
      </c>
      <c r="C100" s="22"/>
      <c r="D100" s="23">
        <f t="shared" si="37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8"/>
        <v>DIST_METERS</v>
      </c>
      <c r="B101" s="18" t="str">
        <f>$B$11</f>
        <v>CUSTOMER</v>
      </c>
      <c r="D101" s="23">
        <f t="shared" si="37"/>
        <v>1.0000000000000002</v>
      </c>
      <c r="E101" s="23">
        <f t="shared" ref="E101:V101" si="39">E94/$D94</f>
        <v>0.44835694281926275</v>
      </c>
      <c r="F101" s="23">
        <f t="shared" si="39"/>
        <v>0.26566362108533781</v>
      </c>
      <c r="G101" s="23">
        <f t="shared" si="39"/>
        <v>7.6117158198963489E-2</v>
      </c>
      <c r="H101" s="23">
        <f t="shared" si="39"/>
        <v>5.0188435139381357E-2</v>
      </c>
      <c r="I101" s="23">
        <f>I94/$D94</f>
        <v>8.1522122789952373E-3</v>
      </c>
      <c r="J101" s="23">
        <f t="shared" si="39"/>
        <v>3.7199135740947201E-2</v>
      </c>
      <c r="K101" s="23">
        <f t="shared" si="39"/>
        <v>1.3031195017754535E-2</v>
      </c>
      <c r="L101" s="23">
        <f t="shared" si="39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9"/>
        <v>1.0319059848797635E-2</v>
      </c>
      <c r="S101" s="23">
        <f t="shared" si="39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9"/>
        <v>0</v>
      </c>
    </row>
    <row r="102" spans="1:22">
      <c r="A102" s="18" t="str">
        <f t="shared" si="38"/>
        <v>DIST_METERS</v>
      </c>
      <c r="B102" s="18" t="str">
        <f>$B$12</f>
        <v>TOTAL</v>
      </c>
      <c r="D102" s="23">
        <f t="shared" ref="D102:V102" si="40">SUM(D95:D101)</f>
        <v>1.0000000000000002</v>
      </c>
      <c r="E102" s="23">
        <f t="shared" si="40"/>
        <v>0.44835694281926275</v>
      </c>
      <c r="F102" s="23">
        <f t="shared" si="40"/>
        <v>0.26566362108533781</v>
      </c>
      <c r="G102" s="23">
        <f t="shared" si="40"/>
        <v>7.6117158198963489E-2</v>
      </c>
      <c r="H102" s="23">
        <f t="shared" si="40"/>
        <v>5.0188435139381357E-2</v>
      </c>
      <c r="I102" s="23">
        <f t="shared" si="40"/>
        <v>8.1522122789952373E-3</v>
      </c>
      <c r="J102" s="23">
        <f t="shared" si="40"/>
        <v>3.7199135740947201E-2</v>
      </c>
      <c r="K102" s="23">
        <f t="shared" si="40"/>
        <v>1.3031195017754535E-2</v>
      </c>
      <c r="L102" s="23">
        <f t="shared" si="40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40"/>
        <v>7.7303709662191787E-3</v>
      </c>
      <c r="P102" s="23">
        <f t="shared" si="40"/>
        <v>4.1769840384135871E-2</v>
      </c>
      <c r="Q102" s="23">
        <f t="shared" si="40"/>
        <v>7.4880516149119182E-3</v>
      </c>
      <c r="R102" s="23">
        <f t="shared" si="40"/>
        <v>1.0319059848797635E-2</v>
      </c>
      <c r="S102" s="23">
        <f t="shared" si="40"/>
        <v>2.2086511108385595E-4</v>
      </c>
      <c r="T102" s="23">
        <f t="shared" si="40"/>
        <v>1.1119987457709979E-4</v>
      </c>
      <c r="U102" s="23">
        <f t="shared" si="40"/>
        <v>0</v>
      </c>
      <c r="V102" s="23">
        <f t="shared" si="40"/>
        <v>0</v>
      </c>
    </row>
    <row r="103" spans="1:22">
      <c r="A103" s="19"/>
      <c r="B103" s="19"/>
      <c r="C103" s="22"/>
      <c r="D103" s="21"/>
    </row>
    <row r="104" spans="1:22" ht="12">
      <c r="A104" s="135" t="s">
        <v>49</v>
      </c>
      <c r="B104" s="19"/>
      <c r="C104" s="22"/>
      <c r="D104" s="152">
        <f t="shared" ref="D104:D111" si="41">SUM(E104:V104)</f>
        <v>1</v>
      </c>
      <c r="E104" s="152">
        <v>0</v>
      </c>
      <c r="F104" s="152">
        <v>0</v>
      </c>
      <c r="G104" s="152">
        <v>0</v>
      </c>
      <c r="H104" s="152">
        <v>0</v>
      </c>
      <c r="I104" s="152">
        <v>0</v>
      </c>
      <c r="J104" s="152">
        <v>0</v>
      </c>
      <c r="K104" s="152">
        <v>0</v>
      </c>
      <c r="L104" s="152">
        <v>0</v>
      </c>
      <c r="M104" s="152">
        <v>0</v>
      </c>
      <c r="N104" s="152">
        <v>0</v>
      </c>
      <c r="O104" s="152">
        <v>0</v>
      </c>
      <c r="P104" s="152">
        <v>0</v>
      </c>
      <c r="Q104" s="152">
        <v>0</v>
      </c>
      <c r="R104" s="152">
        <v>0</v>
      </c>
      <c r="S104" s="152">
        <v>0</v>
      </c>
      <c r="T104" s="152">
        <v>0</v>
      </c>
      <c r="U104" s="152">
        <v>1</v>
      </c>
      <c r="V104" s="152">
        <v>0</v>
      </c>
    </row>
    <row r="105" spans="1:22">
      <c r="A105" s="130" t="s">
        <v>50</v>
      </c>
      <c r="B105" s="18" t="str">
        <f>$B$5</f>
        <v>PRODUCTION</v>
      </c>
      <c r="C105" s="22"/>
      <c r="D105" s="23">
        <f t="shared" si="41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2">A105</f>
        <v>DIST_OL</v>
      </c>
      <c r="B106" s="18" t="str">
        <f>$B$6</f>
        <v>BULKTRAN</v>
      </c>
      <c r="C106" s="22"/>
      <c r="D106" s="23">
        <f t="shared" si="41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2"/>
        <v>DIST_OL</v>
      </c>
      <c r="B107" s="18" t="str">
        <f>$B$7</f>
        <v>SUBTRAN</v>
      </c>
      <c r="C107" s="22"/>
      <c r="D107" s="23">
        <f t="shared" si="41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2"/>
        <v>DIST_OL</v>
      </c>
      <c r="B108" s="18" t="str">
        <f>$B$8</f>
        <v>DISTPRI</v>
      </c>
      <c r="C108" s="22"/>
      <c r="D108" s="23">
        <f t="shared" si="41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2"/>
        <v>DIST_OL</v>
      </c>
      <c r="B109" s="18" t="str">
        <f>$B$9</f>
        <v>DISTSEC</v>
      </c>
      <c r="C109" s="22"/>
      <c r="D109" s="23">
        <f t="shared" si="41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2"/>
        <v>DIST_OL</v>
      </c>
      <c r="B110" s="18" t="str">
        <f>$B$10</f>
        <v>ENERGY</v>
      </c>
      <c r="C110" s="22"/>
      <c r="D110" s="23">
        <f t="shared" si="41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2"/>
        <v>DIST_OL</v>
      </c>
      <c r="B111" s="18" t="str">
        <f>$B$11</f>
        <v>CUSTOMER</v>
      </c>
      <c r="D111" s="23">
        <f t="shared" si="41"/>
        <v>1</v>
      </c>
      <c r="E111" s="23">
        <f t="shared" ref="E111:V111" si="43">E104/$D104</f>
        <v>0</v>
      </c>
      <c r="F111" s="23">
        <f t="shared" si="43"/>
        <v>0</v>
      </c>
      <c r="G111" s="23">
        <f t="shared" si="43"/>
        <v>0</v>
      </c>
      <c r="H111" s="23">
        <f t="shared" si="43"/>
        <v>0</v>
      </c>
      <c r="I111" s="23">
        <f>I104/$D104</f>
        <v>0</v>
      </c>
      <c r="J111" s="23">
        <f t="shared" si="43"/>
        <v>0</v>
      </c>
      <c r="K111" s="23">
        <f t="shared" si="43"/>
        <v>0</v>
      </c>
      <c r="L111" s="23">
        <f t="shared" si="43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3"/>
        <v>0</v>
      </c>
      <c r="S111" s="23">
        <f t="shared" si="43"/>
        <v>0</v>
      </c>
      <c r="T111" s="23">
        <f>T104/$D104</f>
        <v>0</v>
      </c>
      <c r="U111" s="23">
        <f>U104/$D104</f>
        <v>1</v>
      </c>
      <c r="V111" s="23">
        <f t="shared" si="43"/>
        <v>0</v>
      </c>
    </row>
    <row r="112" spans="1:22">
      <c r="A112" s="18" t="str">
        <f t="shared" si="42"/>
        <v>DIST_OL</v>
      </c>
      <c r="B112" s="18" t="str">
        <f>$B$12</f>
        <v>TOTAL</v>
      </c>
      <c r="D112" s="23">
        <f t="shared" ref="D112:V112" si="44">SUM(D105:D111)</f>
        <v>1</v>
      </c>
      <c r="E112" s="23">
        <f t="shared" si="44"/>
        <v>0</v>
      </c>
      <c r="F112" s="23">
        <f t="shared" si="44"/>
        <v>0</v>
      </c>
      <c r="G112" s="23">
        <f t="shared" si="44"/>
        <v>0</v>
      </c>
      <c r="H112" s="23">
        <f t="shared" si="44"/>
        <v>0</v>
      </c>
      <c r="I112" s="23">
        <f t="shared" si="44"/>
        <v>0</v>
      </c>
      <c r="J112" s="23">
        <f t="shared" si="44"/>
        <v>0</v>
      </c>
      <c r="K112" s="23">
        <f t="shared" si="44"/>
        <v>0</v>
      </c>
      <c r="L112" s="23">
        <f t="shared" si="44"/>
        <v>0</v>
      </c>
      <c r="M112" s="23">
        <f>SUM(M105:M111)</f>
        <v>0</v>
      </c>
      <c r="N112" s="23">
        <f>SUM(N105:N111)</f>
        <v>0</v>
      </c>
      <c r="O112" s="23">
        <f t="shared" si="44"/>
        <v>0</v>
      </c>
      <c r="P112" s="23">
        <f t="shared" si="44"/>
        <v>0</v>
      </c>
      <c r="Q112" s="23">
        <f t="shared" si="44"/>
        <v>0</v>
      </c>
      <c r="R112" s="23">
        <f t="shared" si="44"/>
        <v>0</v>
      </c>
      <c r="S112" s="23">
        <f t="shared" si="44"/>
        <v>0</v>
      </c>
      <c r="T112" s="23">
        <f t="shared" si="44"/>
        <v>0</v>
      </c>
      <c r="U112" s="23">
        <f t="shared" si="44"/>
        <v>1</v>
      </c>
      <c r="V112" s="23">
        <f t="shared" si="44"/>
        <v>0</v>
      </c>
    </row>
    <row r="113" spans="1:22">
      <c r="A113" s="19"/>
      <c r="B113" s="19"/>
      <c r="C113" s="22"/>
      <c r="D113" s="21"/>
    </row>
    <row r="114" spans="1:22" ht="12">
      <c r="A114" s="135" t="s">
        <v>51</v>
      </c>
      <c r="B114" s="19"/>
      <c r="C114" s="22"/>
      <c r="D114" s="152">
        <f t="shared" ref="D114:D121" si="45">SUM(E114:V114)</f>
        <v>1</v>
      </c>
      <c r="E114" s="152">
        <v>0</v>
      </c>
      <c r="F114" s="152">
        <v>0</v>
      </c>
      <c r="G114" s="152">
        <v>0</v>
      </c>
      <c r="H114" s="152">
        <v>0</v>
      </c>
      <c r="I114" s="152">
        <v>0</v>
      </c>
      <c r="J114" s="152">
        <v>0</v>
      </c>
      <c r="K114" s="152">
        <v>0</v>
      </c>
      <c r="L114" s="152">
        <v>0</v>
      </c>
      <c r="M114" s="152">
        <v>0</v>
      </c>
      <c r="N114" s="152">
        <v>0</v>
      </c>
      <c r="O114" s="152">
        <v>0</v>
      </c>
      <c r="P114" s="152">
        <v>0</v>
      </c>
      <c r="Q114" s="152">
        <v>0</v>
      </c>
      <c r="R114" s="152">
        <v>0</v>
      </c>
      <c r="S114" s="152">
        <v>0</v>
      </c>
      <c r="T114" s="152">
        <v>0</v>
      </c>
      <c r="U114" s="152">
        <v>0</v>
      </c>
      <c r="V114" s="152">
        <v>1</v>
      </c>
    </row>
    <row r="115" spans="1:22">
      <c r="A115" s="130" t="s">
        <v>52</v>
      </c>
      <c r="B115" s="18" t="str">
        <f>$B$5</f>
        <v>PRODUCTION</v>
      </c>
      <c r="C115" s="22"/>
      <c r="D115" s="23">
        <f t="shared" si="45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6">A115</f>
        <v>DIST_SL</v>
      </c>
      <c r="B116" s="18" t="str">
        <f>$B$6</f>
        <v>BULKTRAN</v>
      </c>
      <c r="C116" s="22"/>
      <c r="D116" s="23">
        <f t="shared" si="45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6"/>
        <v>DIST_SL</v>
      </c>
      <c r="B117" s="18" t="str">
        <f>$B$7</f>
        <v>SUBTRAN</v>
      </c>
      <c r="C117" s="22"/>
      <c r="D117" s="23">
        <f t="shared" si="45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6"/>
        <v>DIST_SL</v>
      </c>
      <c r="B118" s="18" t="str">
        <f>$B$8</f>
        <v>DISTPRI</v>
      </c>
      <c r="C118" s="22"/>
      <c r="D118" s="23">
        <f t="shared" si="45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6"/>
        <v>DIST_SL</v>
      </c>
      <c r="B119" s="18" t="str">
        <f>$B$9</f>
        <v>DISTSEC</v>
      </c>
      <c r="C119" s="22"/>
      <c r="D119" s="23">
        <f t="shared" si="45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6"/>
        <v>DIST_SL</v>
      </c>
      <c r="B120" s="18" t="str">
        <f>$B$10</f>
        <v>ENERGY</v>
      </c>
      <c r="C120" s="22"/>
      <c r="D120" s="23">
        <f t="shared" si="45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6"/>
        <v>DIST_SL</v>
      </c>
      <c r="B121" s="18" t="str">
        <f>$B$11</f>
        <v>CUSTOMER</v>
      </c>
      <c r="D121" s="23">
        <f t="shared" si="45"/>
        <v>1</v>
      </c>
      <c r="E121" s="23">
        <f t="shared" ref="E121:V121" si="47">E114/$D114</f>
        <v>0</v>
      </c>
      <c r="F121" s="23">
        <f t="shared" si="47"/>
        <v>0</v>
      </c>
      <c r="G121" s="23">
        <f t="shared" si="47"/>
        <v>0</v>
      </c>
      <c r="H121" s="23">
        <f t="shared" si="47"/>
        <v>0</v>
      </c>
      <c r="I121" s="23">
        <f>I114/$D114</f>
        <v>0</v>
      </c>
      <c r="J121" s="23">
        <f t="shared" si="47"/>
        <v>0</v>
      </c>
      <c r="K121" s="23">
        <f t="shared" si="47"/>
        <v>0</v>
      </c>
      <c r="L121" s="23">
        <f t="shared" si="47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7"/>
        <v>0</v>
      </c>
      <c r="S121" s="23">
        <f t="shared" si="47"/>
        <v>0</v>
      </c>
      <c r="T121" s="23">
        <f>T114/$D114</f>
        <v>0</v>
      </c>
      <c r="U121" s="23">
        <f>U114/$D114</f>
        <v>0</v>
      </c>
      <c r="V121" s="23">
        <f t="shared" si="47"/>
        <v>1</v>
      </c>
    </row>
    <row r="122" spans="1:22">
      <c r="A122" s="18" t="str">
        <f t="shared" si="46"/>
        <v>DIST_SL</v>
      </c>
      <c r="B122" s="18" t="str">
        <f>$B$12</f>
        <v>TOTAL</v>
      </c>
      <c r="D122" s="23">
        <f t="shared" ref="D122:V122" si="48">SUM(D115:D121)</f>
        <v>1</v>
      </c>
      <c r="E122" s="23">
        <f t="shared" si="48"/>
        <v>0</v>
      </c>
      <c r="F122" s="23">
        <f t="shared" si="48"/>
        <v>0</v>
      </c>
      <c r="G122" s="23">
        <f t="shared" si="48"/>
        <v>0</v>
      </c>
      <c r="H122" s="23">
        <f t="shared" si="48"/>
        <v>0</v>
      </c>
      <c r="I122" s="23">
        <f t="shared" si="48"/>
        <v>0</v>
      </c>
      <c r="J122" s="23">
        <f t="shared" si="48"/>
        <v>0</v>
      </c>
      <c r="K122" s="23">
        <f t="shared" si="48"/>
        <v>0</v>
      </c>
      <c r="L122" s="23">
        <f t="shared" si="48"/>
        <v>0</v>
      </c>
      <c r="M122" s="23">
        <f>SUM(M115:M121)</f>
        <v>0</v>
      </c>
      <c r="N122" s="23">
        <f>SUM(N115:N121)</f>
        <v>0</v>
      </c>
      <c r="O122" s="23">
        <f t="shared" si="48"/>
        <v>0</v>
      </c>
      <c r="P122" s="23">
        <f t="shared" si="48"/>
        <v>0</v>
      </c>
      <c r="Q122" s="23">
        <f t="shared" si="48"/>
        <v>0</v>
      </c>
      <c r="R122" s="23">
        <f t="shared" si="48"/>
        <v>0</v>
      </c>
      <c r="S122" s="23">
        <f t="shared" si="48"/>
        <v>0</v>
      </c>
      <c r="T122" s="23">
        <f t="shared" si="48"/>
        <v>0</v>
      </c>
      <c r="U122" s="23">
        <f t="shared" si="48"/>
        <v>0</v>
      </c>
      <c r="V122" s="23">
        <f t="shared" si="48"/>
        <v>1</v>
      </c>
    </row>
    <row r="123" spans="1:22">
      <c r="A123" s="19"/>
      <c r="B123" s="19"/>
      <c r="C123" s="22"/>
      <c r="D123" s="21"/>
    </row>
    <row r="124" spans="1:22" ht="13.2">
      <c r="A124" s="135" t="s">
        <v>53</v>
      </c>
      <c r="B124" s="19"/>
      <c r="C124" s="128" t="s">
        <v>570</v>
      </c>
      <c r="D124" s="152">
        <f t="shared" ref="D124:D131" si="49">SUM(E124:V124)</f>
        <v>345257</v>
      </c>
      <c r="E124" s="152">
        <v>273038</v>
      </c>
      <c r="F124" s="152">
        <v>47776</v>
      </c>
      <c r="G124" s="152">
        <v>20127</v>
      </c>
      <c r="H124" s="152">
        <v>273</v>
      </c>
      <c r="I124" s="152">
        <v>21</v>
      </c>
      <c r="J124" s="152">
        <v>2642</v>
      </c>
      <c r="K124" s="152">
        <v>295</v>
      </c>
      <c r="L124" s="152">
        <v>85</v>
      </c>
      <c r="M124" s="152">
        <v>10</v>
      </c>
      <c r="N124" s="152">
        <v>24</v>
      </c>
      <c r="O124" s="152">
        <v>210</v>
      </c>
      <c r="P124" s="152">
        <v>150</v>
      </c>
      <c r="Q124" s="152">
        <v>18</v>
      </c>
      <c r="R124" s="152">
        <v>564</v>
      </c>
      <c r="S124" s="152">
        <v>4</v>
      </c>
      <c r="T124" s="152">
        <v>20</v>
      </c>
      <c r="U124" s="152">
        <v>0</v>
      </c>
      <c r="V124" s="152">
        <v>0</v>
      </c>
    </row>
    <row r="125" spans="1:22">
      <c r="A125" s="130" t="s">
        <v>54</v>
      </c>
      <c r="B125" s="18" t="str">
        <f>$B$5</f>
        <v>PRODUCTION</v>
      </c>
      <c r="C125" s="22"/>
      <c r="D125" s="23">
        <f t="shared" si="49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50">A125</f>
        <v>CUST_902</v>
      </c>
      <c r="B126" s="18" t="str">
        <f>$B$6</f>
        <v>BULKTRAN</v>
      </c>
      <c r="C126" s="22"/>
      <c r="D126" s="23">
        <f t="shared" si="49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50"/>
        <v>CUST_902</v>
      </c>
      <c r="B127" s="18" t="str">
        <f>$B$7</f>
        <v>SUBTRAN</v>
      </c>
      <c r="C127" s="22"/>
      <c r="D127" s="23">
        <f t="shared" si="49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50"/>
        <v>CUST_902</v>
      </c>
      <c r="B128" s="18" t="str">
        <f>$B$8</f>
        <v>DISTPRI</v>
      </c>
      <c r="C128" s="22"/>
      <c r="D128" s="23">
        <f t="shared" si="49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50"/>
        <v>CUST_902</v>
      </c>
      <c r="B129" s="18" t="str">
        <f>$B$9</f>
        <v>DISTSEC</v>
      </c>
      <c r="C129" s="22"/>
      <c r="D129" s="23">
        <f t="shared" si="49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50"/>
        <v>CUST_902</v>
      </c>
      <c r="B130" s="18" t="str">
        <f>$B$10</f>
        <v>ENERGY</v>
      </c>
      <c r="C130" s="22"/>
      <c r="D130" s="23">
        <f t="shared" si="49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50"/>
        <v>CUST_902</v>
      </c>
      <c r="B131" s="18" t="str">
        <f>$B$11</f>
        <v>CUSTOMER</v>
      </c>
      <c r="D131" s="23">
        <f t="shared" si="49"/>
        <v>0.99999999999999967</v>
      </c>
      <c r="E131" s="23">
        <f t="shared" ref="E131:V131" si="51">E124/$D124</f>
        <v>0.79082538514787537</v>
      </c>
      <c r="F131" s="23">
        <f t="shared" si="51"/>
        <v>0.1383780777797409</v>
      </c>
      <c r="G131" s="23">
        <f t="shared" si="51"/>
        <v>5.8295704359361288E-2</v>
      </c>
      <c r="H131" s="23">
        <f t="shared" si="51"/>
        <v>7.9071532220925287E-4</v>
      </c>
      <c r="I131" s="23">
        <f>I124/$D124</f>
        <v>6.0824255554557908E-5</v>
      </c>
      <c r="J131" s="23">
        <f t="shared" si="51"/>
        <v>7.6522706273877139E-3</v>
      </c>
      <c r="K131" s="23">
        <f t="shared" si="51"/>
        <v>8.544359708854563E-4</v>
      </c>
      <c r="L131" s="23">
        <f t="shared" si="51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1"/>
        <v>1.6335657206081268E-3</v>
      </c>
      <c r="S131" s="23">
        <f t="shared" si="51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1"/>
        <v>0</v>
      </c>
    </row>
    <row r="132" spans="1:22">
      <c r="A132" s="18" t="str">
        <f t="shared" si="50"/>
        <v>CUST_902</v>
      </c>
      <c r="B132" s="18" t="str">
        <f>$B$12</f>
        <v>TOTAL</v>
      </c>
      <c r="D132" s="23">
        <f t="shared" ref="D132:V132" si="52">SUM(D125:D131)</f>
        <v>0.99999999999999967</v>
      </c>
      <c r="E132" s="23">
        <f t="shared" si="52"/>
        <v>0.79082538514787537</v>
      </c>
      <c r="F132" s="23">
        <f t="shared" si="52"/>
        <v>0.1383780777797409</v>
      </c>
      <c r="G132" s="23">
        <f t="shared" si="52"/>
        <v>5.8295704359361288E-2</v>
      </c>
      <c r="H132" s="23">
        <f t="shared" si="52"/>
        <v>7.9071532220925287E-4</v>
      </c>
      <c r="I132" s="23">
        <f t="shared" si="52"/>
        <v>6.0824255554557908E-5</v>
      </c>
      <c r="J132" s="23">
        <f t="shared" si="52"/>
        <v>7.6522706273877139E-3</v>
      </c>
      <c r="K132" s="23">
        <f t="shared" si="52"/>
        <v>8.544359708854563E-4</v>
      </c>
      <c r="L132" s="23">
        <f t="shared" si="52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2"/>
        <v>6.082425555455791E-4</v>
      </c>
      <c r="P132" s="23">
        <f t="shared" si="52"/>
        <v>4.3445896824684222E-4</v>
      </c>
      <c r="Q132" s="23">
        <f t="shared" si="52"/>
        <v>5.2135076189621067E-5</v>
      </c>
      <c r="R132" s="23">
        <f t="shared" si="52"/>
        <v>1.6335657206081268E-3</v>
      </c>
      <c r="S132" s="23">
        <f t="shared" si="52"/>
        <v>1.1585572486582459E-5</v>
      </c>
      <c r="T132" s="23">
        <f t="shared" si="52"/>
        <v>5.7927862432912292E-5</v>
      </c>
      <c r="U132" s="23">
        <f t="shared" si="52"/>
        <v>0</v>
      </c>
      <c r="V132" s="23">
        <f t="shared" si="52"/>
        <v>0</v>
      </c>
    </row>
    <row r="133" spans="1:22">
      <c r="A133" s="19"/>
      <c r="B133" s="19"/>
      <c r="C133" s="22"/>
      <c r="D133" s="21"/>
    </row>
    <row r="134" spans="1:22" ht="13.2">
      <c r="A134" s="135" t="s">
        <v>55</v>
      </c>
      <c r="B134" s="19"/>
      <c r="C134" s="128" t="s">
        <v>571</v>
      </c>
      <c r="D134" s="152">
        <f t="shared" ref="D134:D141" si="53">SUM(E134:V134)</f>
        <v>4536148</v>
      </c>
      <c r="E134" s="152">
        <v>3901683</v>
      </c>
      <c r="F134" s="152">
        <v>479016</v>
      </c>
      <c r="G134" s="152">
        <v>134533</v>
      </c>
      <c r="H134" s="152">
        <v>1565</v>
      </c>
      <c r="I134" s="152">
        <v>121</v>
      </c>
      <c r="J134" s="152">
        <v>11771</v>
      </c>
      <c r="K134" s="152">
        <v>1183</v>
      </c>
      <c r="L134" s="152">
        <v>341</v>
      </c>
      <c r="M134" s="152">
        <v>40</v>
      </c>
      <c r="N134" s="152">
        <v>80</v>
      </c>
      <c r="O134" s="152">
        <v>701</v>
      </c>
      <c r="P134" s="152">
        <v>501</v>
      </c>
      <c r="Q134" s="152">
        <v>60</v>
      </c>
      <c r="R134" s="152">
        <v>3229</v>
      </c>
      <c r="S134" s="152">
        <v>20</v>
      </c>
      <c r="T134" s="152">
        <v>201</v>
      </c>
      <c r="U134" s="152">
        <v>0</v>
      </c>
      <c r="V134" s="152">
        <v>1103</v>
      </c>
    </row>
    <row r="135" spans="1:22" ht="13.2">
      <c r="A135" s="130" t="s">
        <v>56</v>
      </c>
      <c r="B135" s="18" t="str">
        <f>$B$5</f>
        <v>PRODUCTION</v>
      </c>
      <c r="C135" s="128" t="s">
        <v>572</v>
      </c>
      <c r="D135" s="23">
        <f t="shared" si="53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3.2">
      <c r="A136" s="18" t="str">
        <f t="shared" ref="A136:A142" si="54">A135</f>
        <v>CUST_903</v>
      </c>
      <c r="B136" s="18" t="str">
        <f>$B$6</f>
        <v>BULKTRAN</v>
      </c>
      <c r="C136" s="128" t="s">
        <v>573</v>
      </c>
      <c r="D136" s="23">
        <f t="shared" si="53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4"/>
        <v>CUST_903</v>
      </c>
      <c r="B137" s="18" t="str">
        <f>$B$7</f>
        <v>SUBTRAN</v>
      </c>
      <c r="C137" s="22"/>
      <c r="D137" s="23">
        <f t="shared" si="53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4"/>
        <v>CUST_903</v>
      </c>
      <c r="B138" s="18" t="str">
        <f>$B$8</f>
        <v>DISTPRI</v>
      </c>
      <c r="C138" s="22"/>
      <c r="D138" s="23">
        <f t="shared" si="53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4"/>
        <v>CUST_903</v>
      </c>
      <c r="B139" s="18" t="str">
        <f>$B$9</f>
        <v>DISTSEC</v>
      </c>
      <c r="C139" s="22"/>
      <c r="D139" s="23">
        <f t="shared" si="53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4"/>
        <v>CUST_903</v>
      </c>
      <c r="B140" s="18" t="str">
        <f>$B$10</f>
        <v>ENERGY</v>
      </c>
      <c r="C140" s="22"/>
      <c r="D140" s="23">
        <f t="shared" si="53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4"/>
        <v>CUST_903</v>
      </c>
      <c r="B141" s="18" t="str">
        <f>$B$11</f>
        <v>CUSTOMER</v>
      </c>
      <c r="D141" s="23">
        <f t="shared" si="53"/>
        <v>1</v>
      </c>
      <c r="E141" s="23">
        <f t="shared" ref="E141:V141" si="55">E134/$D134</f>
        <v>0.86013132728473585</v>
      </c>
      <c r="F141" s="23">
        <f t="shared" si="55"/>
        <v>0.10559972910936768</v>
      </c>
      <c r="G141" s="23">
        <f t="shared" si="55"/>
        <v>2.9657982940591885E-2</v>
      </c>
      <c r="H141" s="23">
        <f t="shared" si="55"/>
        <v>3.4500637986238544E-4</v>
      </c>
      <c r="I141" s="23">
        <f>I134/$D134</f>
        <v>2.6674614673066222E-5</v>
      </c>
      <c r="J141" s="23">
        <f t="shared" si="55"/>
        <v>2.5949329695591941E-3</v>
      </c>
      <c r="K141" s="23">
        <f t="shared" si="55"/>
        <v>2.6079395998543256E-4</v>
      </c>
      <c r="L141" s="23">
        <f t="shared" si="55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5"/>
        <v>7.1183744445727957E-4</v>
      </c>
      <c r="S141" s="23">
        <f t="shared" si="55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5"/>
        <v>2.4315785111067806E-4</v>
      </c>
    </row>
    <row r="142" spans="1:22">
      <c r="A142" s="18" t="str">
        <f t="shared" si="54"/>
        <v>CUST_903</v>
      </c>
      <c r="B142" s="18" t="str">
        <f>$B$12</f>
        <v>TOTAL</v>
      </c>
      <c r="D142" s="23">
        <f t="shared" ref="D142:V142" si="56">SUM(D135:D141)</f>
        <v>1</v>
      </c>
      <c r="E142" s="23">
        <f t="shared" si="56"/>
        <v>0.86013132728473585</v>
      </c>
      <c r="F142" s="23">
        <f t="shared" si="56"/>
        <v>0.10559972910936768</v>
      </c>
      <c r="G142" s="23">
        <f t="shared" si="56"/>
        <v>2.9657982940591885E-2</v>
      </c>
      <c r="H142" s="23">
        <f t="shared" si="56"/>
        <v>3.4500637986238544E-4</v>
      </c>
      <c r="I142" s="23">
        <f t="shared" si="56"/>
        <v>2.6674614673066222E-5</v>
      </c>
      <c r="J142" s="23">
        <f t="shared" si="56"/>
        <v>2.5949329695591941E-3</v>
      </c>
      <c r="K142" s="23">
        <f t="shared" si="56"/>
        <v>2.6079395998543256E-4</v>
      </c>
      <c r="L142" s="23">
        <f t="shared" si="56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6"/>
        <v>1.5453640401503655E-4</v>
      </c>
      <c r="P142" s="23">
        <f t="shared" si="56"/>
        <v>1.1044613182815022E-4</v>
      </c>
      <c r="Q142" s="23">
        <f t="shared" si="56"/>
        <v>1.3227081656065895E-5</v>
      </c>
      <c r="R142" s="23">
        <f t="shared" si="56"/>
        <v>7.1183744445727957E-4</v>
      </c>
      <c r="S142" s="23">
        <f t="shared" si="56"/>
        <v>4.4090272186886318E-6</v>
      </c>
      <c r="T142" s="23">
        <f t="shared" si="56"/>
        <v>4.4310723547820753E-5</v>
      </c>
      <c r="U142" s="23">
        <f t="shared" si="56"/>
        <v>0</v>
      </c>
      <c r="V142" s="23">
        <f t="shared" si="56"/>
        <v>2.4315785111067806E-4</v>
      </c>
    </row>
    <row r="143" spans="1:22">
      <c r="A143" s="19"/>
      <c r="B143" s="19"/>
      <c r="C143" s="22"/>
      <c r="D143" s="21"/>
    </row>
    <row r="144" spans="1:22" ht="13.2">
      <c r="A144" s="135" t="s">
        <v>57</v>
      </c>
      <c r="B144" s="19"/>
      <c r="C144" s="128" t="s">
        <v>596</v>
      </c>
      <c r="D144" s="152">
        <f t="shared" ref="D144:D151" si="57">SUM(E144:V144)</f>
        <v>819420.47999999986</v>
      </c>
      <c r="E144" s="152">
        <v>750964.34</v>
      </c>
      <c r="F144" s="152">
        <v>47675.57</v>
      </c>
      <c r="G144" s="152">
        <v>15352</v>
      </c>
      <c r="H144" s="152">
        <v>424.87</v>
      </c>
      <c r="I144" s="152">
        <v>44</v>
      </c>
      <c r="J144" s="152">
        <v>1250</v>
      </c>
      <c r="K144" s="152">
        <v>52</v>
      </c>
      <c r="L144" s="152">
        <v>0</v>
      </c>
      <c r="M144" s="152">
        <v>0</v>
      </c>
      <c r="N144" s="152">
        <v>0</v>
      </c>
      <c r="O144" s="152">
        <v>13</v>
      </c>
      <c r="P144" s="152">
        <v>0</v>
      </c>
      <c r="Q144" s="152">
        <v>0</v>
      </c>
      <c r="R144" s="152">
        <v>0</v>
      </c>
      <c r="S144" s="152">
        <v>0</v>
      </c>
      <c r="T144" s="152">
        <v>0</v>
      </c>
      <c r="U144" s="152">
        <v>3644.7</v>
      </c>
      <c r="V144" s="152">
        <v>0</v>
      </c>
    </row>
    <row r="145" spans="1:22" ht="13.2">
      <c r="A145" s="130" t="s">
        <v>58</v>
      </c>
      <c r="B145" s="18" t="str">
        <f>$B$5</f>
        <v>PRODUCTION</v>
      </c>
      <c r="C145" s="128" t="s">
        <v>595</v>
      </c>
      <c r="D145" s="23">
        <f t="shared" si="57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3.2">
      <c r="A146" s="18" t="str">
        <f t="shared" ref="A146:A152" si="58">A145</f>
        <v>CUST_451</v>
      </c>
      <c r="B146" s="18" t="str">
        <f>$B$6</f>
        <v>BULKTRAN</v>
      </c>
      <c r="C146" s="128" t="s">
        <v>149</v>
      </c>
      <c r="D146" s="23">
        <f t="shared" si="57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8"/>
        <v>CUST_451</v>
      </c>
      <c r="B147" s="18" t="str">
        <f>$B$7</f>
        <v>SUBTRAN</v>
      </c>
      <c r="C147" s="22"/>
      <c r="D147" s="23">
        <f t="shared" si="57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8"/>
        <v>CUST_451</v>
      </c>
      <c r="B148" s="18" t="str">
        <f>$B$8</f>
        <v>DISTPRI</v>
      </c>
      <c r="C148" s="22"/>
      <c r="D148" s="23">
        <f t="shared" si="57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8"/>
        <v>CUST_451</v>
      </c>
      <c r="B149" s="18" t="str">
        <f>$B$9</f>
        <v>DISTSEC</v>
      </c>
      <c r="C149" s="22"/>
      <c r="D149" s="23">
        <f t="shared" si="57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8"/>
        <v>CUST_451</v>
      </c>
      <c r="B150" s="18" t="str">
        <f>$B$10</f>
        <v>ENERGY</v>
      </c>
      <c r="C150" s="22"/>
      <c r="D150" s="23">
        <f t="shared" si="57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8"/>
        <v>CUST_451</v>
      </c>
      <c r="B151" s="18" t="str">
        <f>$B$11</f>
        <v>CUSTOMER</v>
      </c>
      <c r="D151" s="23">
        <f t="shared" si="57"/>
        <v>1.0000000000000002</v>
      </c>
      <c r="E151" s="23">
        <f t="shared" ref="E151:V151" si="59">E144/$D144</f>
        <v>0.9164578605601853</v>
      </c>
      <c r="F151" s="23">
        <f t="shared" si="59"/>
        <v>5.8182058129667452E-2</v>
      </c>
      <c r="G151" s="23">
        <f t="shared" si="59"/>
        <v>1.8735191973722701E-2</v>
      </c>
      <c r="H151" s="23">
        <f t="shared" si="59"/>
        <v>5.1850058714666253E-4</v>
      </c>
      <c r="I151" s="23">
        <f>I144/$D144</f>
        <v>5.3696485594306853E-5</v>
      </c>
      <c r="J151" s="23">
        <f t="shared" si="59"/>
        <v>1.5254683407473538E-3</v>
      </c>
      <c r="K151" s="23">
        <f t="shared" si="59"/>
        <v>6.3459482975089924E-5</v>
      </c>
      <c r="L151" s="23">
        <f t="shared" si="59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9"/>
        <v>0</v>
      </c>
      <c r="S151" s="23">
        <f t="shared" si="59"/>
        <v>0</v>
      </c>
      <c r="T151" s="23">
        <f>T144/$D144</f>
        <v>0</v>
      </c>
      <c r="U151" s="23">
        <f>U144/$D144</f>
        <v>4.4478995692175038E-3</v>
      </c>
      <c r="V151" s="23">
        <f t="shared" si="59"/>
        <v>0</v>
      </c>
    </row>
    <row r="152" spans="1:22">
      <c r="A152" s="18" t="str">
        <f t="shared" si="58"/>
        <v>CUST_451</v>
      </c>
      <c r="B152" s="18" t="str">
        <f>$B$12</f>
        <v>TOTAL</v>
      </c>
      <c r="D152" s="23">
        <f t="shared" ref="D152:V152" si="60">SUM(D145:D151)</f>
        <v>1.0000000000000002</v>
      </c>
      <c r="E152" s="23">
        <f t="shared" si="60"/>
        <v>0.9164578605601853</v>
      </c>
      <c r="F152" s="23">
        <f t="shared" si="60"/>
        <v>5.8182058129667452E-2</v>
      </c>
      <c r="G152" s="23">
        <f t="shared" si="60"/>
        <v>1.8735191973722701E-2</v>
      </c>
      <c r="H152" s="23">
        <f t="shared" si="60"/>
        <v>5.1850058714666253E-4</v>
      </c>
      <c r="I152" s="23">
        <f t="shared" si="60"/>
        <v>5.3696485594306853E-5</v>
      </c>
      <c r="J152" s="23">
        <f t="shared" si="60"/>
        <v>1.5254683407473538E-3</v>
      </c>
      <c r="K152" s="23">
        <f t="shared" si="60"/>
        <v>6.3459482975089924E-5</v>
      </c>
      <c r="L152" s="23">
        <f t="shared" si="60"/>
        <v>0</v>
      </c>
      <c r="M152" s="23">
        <f>SUM(M145:M151)</f>
        <v>0</v>
      </c>
      <c r="N152" s="23">
        <f>SUM(N145:N151)</f>
        <v>0</v>
      </c>
      <c r="O152" s="23">
        <f t="shared" si="60"/>
        <v>1.5864870743772481E-5</v>
      </c>
      <c r="P152" s="23">
        <f t="shared" si="60"/>
        <v>0</v>
      </c>
      <c r="Q152" s="23">
        <f t="shared" si="60"/>
        <v>0</v>
      </c>
      <c r="R152" s="23">
        <f t="shared" si="60"/>
        <v>0</v>
      </c>
      <c r="S152" s="23">
        <f t="shared" si="60"/>
        <v>0</v>
      </c>
      <c r="T152" s="23">
        <f t="shared" si="60"/>
        <v>0</v>
      </c>
      <c r="U152" s="23">
        <f t="shared" si="60"/>
        <v>4.4478995692175038E-3</v>
      </c>
      <c r="V152" s="23">
        <f t="shared" si="60"/>
        <v>0</v>
      </c>
    </row>
    <row r="153" spans="1:22">
      <c r="A153" s="19"/>
      <c r="B153" s="19"/>
      <c r="C153" s="22"/>
      <c r="D153" s="21"/>
    </row>
    <row r="154" spans="1:22" ht="13.2">
      <c r="A154" s="135" t="s">
        <v>195</v>
      </c>
      <c r="B154" s="19"/>
      <c r="C154" s="128" t="s">
        <v>596</v>
      </c>
      <c r="D154" s="152">
        <f t="shared" ref="D154:D161" si="61">SUM(E154:V154)</f>
        <v>26429740</v>
      </c>
      <c r="E154" s="152">
        <v>19268539</v>
      </c>
      <c r="F154" s="152">
        <v>1283411</v>
      </c>
      <c r="G154" s="152">
        <v>2225334</v>
      </c>
      <c r="H154" s="152">
        <v>286407</v>
      </c>
      <c r="I154" s="152">
        <v>367684</v>
      </c>
      <c r="J154" s="152">
        <v>1011520</v>
      </c>
      <c r="K154" s="152">
        <v>552921</v>
      </c>
      <c r="L154" s="152">
        <v>367041</v>
      </c>
      <c r="M154" s="152">
        <v>0</v>
      </c>
      <c r="N154" s="152">
        <v>0</v>
      </c>
      <c r="O154" s="152">
        <v>426340</v>
      </c>
      <c r="P154" s="152">
        <v>281879</v>
      </c>
      <c r="Q154" s="152">
        <v>213031</v>
      </c>
      <c r="R154" s="152">
        <v>28410</v>
      </c>
      <c r="S154" s="152">
        <v>0</v>
      </c>
      <c r="T154" s="152">
        <v>0</v>
      </c>
      <c r="U154" s="152">
        <v>117223</v>
      </c>
      <c r="V154" s="152">
        <v>0</v>
      </c>
    </row>
    <row r="155" spans="1:22" ht="13.2">
      <c r="A155" s="131" t="s">
        <v>196</v>
      </c>
      <c r="B155" s="18" t="str">
        <f>$B$5</f>
        <v>PRODUCTION</v>
      </c>
      <c r="C155" s="128" t="s">
        <v>595</v>
      </c>
      <c r="D155" s="23">
        <f t="shared" si="61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3.2">
      <c r="A156" s="18" t="str">
        <f t="shared" ref="A156:A162" si="62">A155</f>
        <v>CUST_DEP</v>
      </c>
      <c r="B156" s="18" t="str">
        <f>$B$6</f>
        <v>BULKTRAN</v>
      </c>
      <c r="C156" s="128" t="s">
        <v>372</v>
      </c>
      <c r="D156" s="23">
        <f t="shared" si="61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2"/>
        <v>CUST_DEP</v>
      </c>
      <c r="B157" s="18" t="str">
        <f>$B$7</f>
        <v>SUBTRAN</v>
      </c>
      <c r="C157" s="22"/>
      <c r="D157" s="23">
        <f t="shared" si="61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2"/>
        <v>CUST_DEP</v>
      </c>
      <c r="B158" s="18" t="str">
        <f>$B$8</f>
        <v>DISTPRI</v>
      </c>
      <c r="C158" s="22"/>
      <c r="D158" s="23">
        <f t="shared" si="61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2"/>
        <v>CUST_DEP</v>
      </c>
      <c r="B159" s="18" t="str">
        <f>$B$9</f>
        <v>DISTSEC</v>
      </c>
      <c r="C159" s="22"/>
      <c r="D159" s="23">
        <f t="shared" si="61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2"/>
        <v>CUST_DEP</v>
      </c>
      <c r="B160" s="18" t="str">
        <f>$B$10</f>
        <v>ENERGY</v>
      </c>
      <c r="C160" s="22"/>
      <c r="D160" s="23">
        <f t="shared" si="61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2"/>
        <v>CUST_DEP</v>
      </c>
      <c r="B161" s="18" t="str">
        <f>$B$11</f>
        <v>CUSTOMER</v>
      </c>
      <c r="C161" s="22"/>
      <c r="D161" s="23">
        <f t="shared" si="61"/>
        <v>1.0000000000000002</v>
      </c>
      <c r="E161" s="23">
        <f t="shared" ref="E161:V161" si="63">E154/$D154</f>
        <v>0.72904761832693021</v>
      </c>
      <c r="F161" s="23">
        <f t="shared" si="63"/>
        <v>4.8559350186570129E-2</v>
      </c>
      <c r="G161" s="23">
        <f t="shared" si="63"/>
        <v>8.4198104105450908E-2</v>
      </c>
      <c r="H161" s="23">
        <f t="shared" si="63"/>
        <v>1.0836542470716699E-2</v>
      </c>
      <c r="I161" s="23">
        <f t="shared" si="63"/>
        <v>1.3911752442513622E-2</v>
      </c>
      <c r="J161" s="23">
        <f t="shared" si="63"/>
        <v>3.8272037485045256E-2</v>
      </c>
      <c r="K161" s="23">
        <f t="shared" si="63"/>
        <v>2.0920410113758212E-2</v>
      </c>
      <c r="L161" s="23">
        <f t="shared" si="63"/>
        <v>1.3887423788504919E-2</v>
      </c>
      <c r="M161" s="23">
        <f t="shared" si="63"/>
        <v>0</v>
      </c>
      <c r="N161" s="23">
        <f t="shared" si="63"/>
        <v>0</v>
      </c>
      <c r="O161" s="23">
        <f t="shared" si="63"/>
        <v>1.6131070528881481E-2</v>
      </c>
      <c r="P161" s="23">
        <f t="shared" si="63"/>
        <v>1.0665220316204397E-2</v>
      </c>
      <c r="Q161" s="23">
        <f t="shared" si="63"/>
        <v>8.0602760375243949E-3</v>
      </c>
      <c r="R161" s="23">
        <f t="shared" si="63"/>
        <v>1.074925443837132E-3</v>
      </c>
      <c r="S161" s="23">
        <f t="shared" si="63"/>
        <v>0</v>
      </c>
      <c r="T161" s="23">
        <f t="shared" si="63"/>
        <v>0</v>
      </c>
      <c r="U161" s="23">
        <f t="shared" si="63"/>
        <v>4.4352687540626578E-3</v>
      </c>
      <c r="V161" s="23">
        <f t="shared" si="63"/>
        <v>0</v>
      </c>
    </row>
    <row r="162" spans="1:22">
      <c r="A162" s="18" t="str">
        <f t="shared" si="62"/>
        <v>CUST_DEP</v>
      </c>
      <c r="B162" s="18" t="str">
        <f>$B$12</f>
        <v>TOTAL</v>
      </c>
      <c r="C162" s="22"/>
      <c r="D162" s="23">
        <f t="shared" ref="D162:V162" si="64">SUM(D155:D161)</f>
        <v>1.0000000000000002</v>
      </c>
      <c r="E162" s="23">
        <f t="shared" si="64"/>
        <v>0.72904761832693021</v>
      </c>
      <c r="F162" s="23">
        <f t="shared" si="64"/>
        <v>4.8559350186570129E-2</v>
      </c>
      <c r="G162" s="23">
        <f t="shared" si="64"/>
        <v>8.4198104105450908E-2</v>
      </c>
      <c r="H162" s="23">
        <f t="shared" si="64"/>
        <v>1.0836542470716699E-2</v>
      </c>
      <c r="I162" s="23">
        <f t="shared" si="64"/>
        <v>1.3911752442513622E-2</v>
      </c>
      <c r="J162" s="23">
        <f t="shared" si="64"/>
        <v>3.8272037485045256E-2</v>
      </c>
      <c r="K162" s="23">
        <f t="shared" si="64"/>
        <v>2.0920410113758212E-2</v>
      </c>
      <c r="L162" s="23">
        <f t="shared" si="64"/>
        <v>1.3887423788504919E-2</v>
      </c>
      <c r="M162" s="23">
        <f t="shared" si="64"/>
        <v>0</v>
      </c>
      <c r="N162" s="23">
        <f t="shared" si="64"/>
        <v>0</v>
      </c>
      <c r="O162" s="23">
        <f t="shared" si="64"/>
        <v>1.6131070528881481E-2</v>
      </c>
      <c r="P162" s="23">
        <f t="shared" si="64"/>
        <v>1.0665220316204397E-2</v>
      </c>
      <c r="Q162" s="23">
        <f t="shared" si="64"/>
        <v>8.0602760375243949E-3</v>
      </c>
      <c r="R162" s="23">
        <f t="shared" si="64"/>
        <v>1.074925443837132E-3</v>
      </c>
      <c r="S162" s="23">
        <f t="shared" si="64"/>
        <v>0</v>
      </c>
      <c r="T162" s="23">
        <f t="shared" si="64"/>
        <v>0</v>
      </c>
      <c r="U162" s="23">
        <f t="shared" si="64"/>
        <v>4.4352687540626578E-3</v>
      </c>
      <c r="V162" s="23">
        <f t="shared" si="64"/>
        <v>0</v>
      </c>
    </row>
    <row r="163" spans="1:22">
      <c r="A163" s="19"/>
      <c r="B163" s="19"/>
      <c r="C163" s="22"/>
      <c r="D163" s="21"/>
    </row>
    <row r="164" spans="1:22" ht="13.2">
      <c r="A164" s="135" t="s">
        <v>314</v>
      </c>
      <c r="B164" s="19"/>
      <c r="C164" s="128" t="s">
        <v>596</v>
      </c>
      <c r="D164" s="152">
        <f t="shared" ref="D164:D172" si="65">SUM(E164:V164)</f>
        <v>4063217.0999999992</v>
      </c>
      <c r="E164" s="152">
        <v>2797010.41</v>
      </c>
      <c r="F164" s="152">
        <v>247521.44</v>
      </c>
      <c r="G164" s="152">
        <v>402315.61</v>
      </c>
      <c r="H164" s="152">
        <v>5545.15</v>
      </c>
      <c r="I164" s="152">
        <v>601</v>
      </c>
      <c r="J164" s="152">
        <v>139839.24</v>
      </c>
      <c r="K164" s="152">
        <v>88045.91</v>
      </c>
      <c r="L164" s="152">
        <v>18375.09</v>
      </c>
      <c r="M164" s="152">
        <v>497.92</v>
      </c>
      <c r="N164" s="152">
        <v>5479.81</v>
      </c>
      <c r="O164" s="152">
        <v>137983.29999999999</v>
      </c>
      <c r="P164" s="152">
        <v>191477.13</v>
      </c>
      <c r="Q164" s="152">
        <v>7425.21</v>
      </c>
      <c r="R164" s="152">
        <v>0</v>
      </c>
      <c r="S164" s="152">
        <v>0</v>
      </c>
      <c r="T164" s="152">
        <v>0</v>
      </c>
      <c r="U164" s="152">
        <v>21099.88</v>
      </c>
      <c r="V164" s="152">
        <v>0</v>
      </c>
    </row>
    <row r="165" spans="1:22" ht="13.2">
      <c r="A165" s="130" t="s">
        <v>172</v>
      </c>
      <c r="B165" s="18" t="str">
        <f>$B$5</f>
        <v>PRODUCTION</v>
      </c>
      <c r="C165" s="128" t="s">
        <v>595</v>
      </c>
      <c r="D165" s="23">
        <f t="shared" si="65"/>
        <v>1.0000000000000002</v>
      </c>
      <c r="E165" s="23">
        <f t="shared" ref="E165:V165" si="66">+E164/$D164</f>
        <v>0.68837336060630394</v>
      </c>
      <c r="F165" s="23">
        <f t="shared" si="66"/>
        <v>6.0917601473965063E-2</v>
      </c>
      <c r="G165" s="23">
        <f t="shared" si="66"/>
        <v>9.901405711252792E-2</v>
      </c>
      <c r="H165" s="23">
        <f t="shared" si="66"/>
        <v>1.3647191039829008E-3</v>
      </c>
      <c r="I165" s="23">
        <f t="shared" si="66"/>
        <v>1.479123525051123E-4</v>
      </c>
      <c r="J165" s="23">
        <f t="shared" si="66"/>
        <v>3.4415891781908486E-2</v>
      </c>
      <c r="K165" s="23">
        <f t="shared" si="66"/>
        <v>2.1669014436860885E-2</v>
      </c>
      <c r="L165" s="23">
        <f t="shared" si="66"/>
        <v>4.5223008142981098E-3</v>
      </c>
      <c r="M165" s="23">
        <f t="shared" si="66"/>
        <v>1.2254329211205576E-4</v>
      </c>
      <c r="N165" s="23">
        <f t="shared" si="66"/>
        <v>1.3486382502180358E-3</v>
      </c>
      <c r="O165" s="23">
        <f t="shared" si="66"/>
        <v>3.3959125639631715E-2</v>
      </c>
      <c r="P165" s="23">
        <f t="shared" si="66"/>
        <v>4.7124513725835628E-2</v>
      </c>
      <c r="Q165" s="23">
        <f t="shared" si="66"/>
        <v>1.8274214291921546E-3</v>
      </c>
      <c r="R165" s="23">
        <f t="shared" si="66"/>
        <v>0</v>
      </c>
      <c r="S165" s="23">
        <f t="shared" si="66"/>
        <v>0</v>
      </c>
      <c r="T165" s="23">
        <f t="shared" si="66"/>
        <v>0</v>
      </c>
      <c r="U165" s="23">
        <f t="shared" si="66"/>
        <v>5.1928999806581848E-3</v>
      </c>
      <c r="V165" s="23">
        <f t="shared" si="66"/>
        <v>0</v>
      </c>
    </row>
    <row r="166" spans="1:22" ht="13.2">
      <c r="A166" s="18" t="str">
        <f t="shared" ref="A166:A172" si="67">A165</f>
        <v>FORF_DISC</v>
      </c>
      <c r="B166" s="18" t="str">
        <f>$B$6</f>
        <v>BULKTRAN</v>
      </c>
      <c r="C166" s="128" t="s">
        <v>378</v>
      </c>
      <c r="D166" s="23">
        <f t="shared" si="65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7"/>
        <v>FORF_DISC</v>
      </c>
      <c r="B167" s="18" t="str">
        <f>$B$7</f>
        <v>SUBTRAN</v>
      </c>
      <c r="C167" s="22"/>
      <c r="D167" s="23">
        <f t="shared" si="65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7"/>
        <v>FORF_DISC</v>
      </c>
      <c r="B168" s="18" t="str">
        <f>$B$8</f>
        <v>DISTPRI</v>
      </c>
      <c r="C168" s="22"/>
      <c r="D168" s="23">
        <f t="shared" si="65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7"/>
        <v>FORF_DISC</v>
      </c>
      <c r="B169" s="18" t="str">
        <f>$B$9</f>
        <v>DISTSEC</v>
      </c>
      <c r="C169" s="22"/>
      <c r="D169" s="23">
        <f t="shared" si="65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7"/>
        <v>FORF_DISC</v>
      </c>
      <c r="B170" s="18" t="str">
        <f>$B$10</f>
        <v>ENERGY</v>
      </c>
      <c r="C170" s="22"/>
      <c r="D170" s="23">
        <f t="shared" si="65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7"/>
        <v>FORF_DISC</v>
      </c>
      <c r="B171" s="18" t="str">
        <f>$B$11</f>
        <v>CUSTOMER</v>
      </c>
      <c r="C171" s="22"/>
      <c r="D171" s="23">
        <f t="shared" si="65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7"/>
        <v>FORF_DISC</v>
      </c>
      <c r="B172" s="18" t="str">
        <f>$B$12</f>
        <v>TOTAL</v>
      </c>
      <c r="C172" s="22"/>
      <c r="D172" s="23">
        <f t="shared" si="65"/>
        <v>1.0000000000000002</v>
      </c>
      <c r="E172" s="23">
        <f>SUM(E165:E171)</f>
        <v>0.68837336060630394</v>
      </c>
      <c r="F172" s="23">
        <f t="shared" ref="F172:V172" si="68">SUM(F165:F171)</f>
        <v>6.0917601473965063E-2</v>
      </c>
      <c r="G172" s="23">
        <f t="shared" si="68"/>
        <v>9.901405711252792E-2</v>
      </c>
      <c r="H172" s="23">
        <f t="shared" si="68"/>
        <v>1.3647191039829008E-3</v>
      </c>
      <c r="I172" s="23">
        <f t="shared" si="68"/>
        <v>1.479123525051123E-4</v>
      </c>
      <c r="J172" s="23">
        <f t="shared" si="68"/>
        <v>3.4415891781908486E-2</v>
      </c>
      <c r="K172" s="23">
        <f t="shared" si="68"/>
        <v>2.1669014436860885E-2</v>
      </c>
      <c r="L172" s="23">
        <f t="shared" si="68"/>
        <v>4.5223008142981098E-3</v>
      </c>
      <c r="M172" s="23">
        <f t="shared" si="68"/>
        <v>1.2254329211205576E-4</v>
      </c>
      <c r="N172" s="23">
        <f t="shared" si="68"/>
        <v>1.3486382502180358E-3</v>
      </c>
      <c r="O172" s="23">
        <f t="shared" si="68"/>
        <v>3.3959125639631715E-2</v>
      </c>
      <c r="P172" s="23">
        <f t="shared" si="68"/>
        <v>4.7124513725835628E-2</v>
      </c>
      <c r="Q172" s="23">
        <f t="shared" si="68"/>
        <v>1.8274214291921546E-3</v>
      </c>
      <c r="R172" s="23">
        <f t="shared" si="68"/>
        <v>0</v>
      </c>
      <c r="S172" s="23">
        <f t="shared" si="68"/>
        <v>0</v>
      </c>
      <c r="T172" s="23">
        <f t="shared" si="68"/>
        <v>0</v>
      </c>
      <c r="U172" s="23">
        <f t="shared" si="68"/>
        <v>5.1928999806581848E-3</v>
      </c>
      <c r="V172" s="23">
        <f t="shared" si="68"/>
        <v>0</v>
      </c>
    </row>
    <row r="174" spans="1:22" ht="13.2">
      <c r="A174" s="135" t="s">
        <v>315</v>
      </c>
      <c r="B174" s="19"/>
      <c r="C174" s="128" t="s">
        <v>596</v>
      </c>
      <c r="D174" s="153">
        <f t="shared" ref="D174:D182" si="69">SUM(E174:V174)</f>
        <v>-3265666</v>
      </c>
      <c r="E174" s="153">
        <v>-496422</v>
      </c>
      <c r="F174" s="153">
        <v>-63277</v>
      </c>
      <c r="G174" s="153">
        <v>-112055</v>
      </c>
      <c r="H174" s="153">
        <v>-159133</v>
      </c>
      <c r="I174" s="153">
        <v>-59691</v>
      </c>
      <c r="J174" s="153">
        <v>508569</v>
      </c>
      <c r="K174" s="153">
        <v>241407</v>
      </c>
      <c r="L174" s="153">
        <v>0</v>
      </c>
      <c r="M174" s="153">
        <v>0</v>
      </c>
      <c r="N174" s="153">
        <v>0</v>
      </c>
      <c r="O174" s="153">
        <v>-614249</v>
      </c>
      <c r="P174" s="153">
        <v>-1622503</v>
      </c>
      <c r="Q174" s="153">
        <v>-1086525</v>
      </c>
      <c r="R174" s="153">
        <v>-41091</v>
      </c>
      <c r="S174" s="153">
        <v>0</v>
      </c>
      <c r="T174" s="153">
        <v>0</v>
      </c>
      <c r="U174" s="153">
        <v>269460</v>
      </c>
      <c r="V174" s="153">
        <v>-30156</v>
      </c>
    </row>
    <row r="175" spans="1:22" ht="13.2">
      <c r="A175" s="130" t="s">
        <v>219</v>
      </c>
      <c r="B175" s="18" t="str">
        <f>$B$5</f>
        <v>PRODUCTION</v>
      </c>
      <c r="C175" s="128" t="s">
        <v>595</v>
      </c>
      <c r="D175" s="23">
        <f t="shared" si="69"/>
        <v>1</v>
      </c>
      <c r="E175" s="23">
        <f t="shared" ref="E175:V175" si="70">+E174/$D174</f>
        <v>0.15201248382412652</v>
      </c>
      <c r="F175" s="23">
        <f t="shared" si="70"/>
        <v>1.9376445723475702E-2</v>
      </c>
      <c r="G175" s="23">
        <f t="shared" si="70"/>
        <v>3.4313062021651936E-2</v>
      </c>
      <c r="H175" s="23">
        <f t="shared" si="70"/>
        <v>4.872911069288776E-2</v>
      </c>
      <c r="I175" s="23">
        <f t="shared" si="70"/>
        <v>1.8278354246882567E-2</v>
      </c>
      <c r="J175" s="23">
        <f t="shared" si="70"/>
        <v>-0.15573209262674137</v>
      </c>
      <c r="K175" s="23">
        <f t="shared" si="70"/>
        <v>-7.3922746539297035E-2</v>
      </c>
      <c r="L175" s="23">
        <f t="shared" si="70"/>
        <v>0</v>
      </c>
      <c r="M175" s="23">
        <f t="shared" si="70"/>
        <v>0</v>
      </c>
      <c r="N175" s="23">
        <f t="shared" si="70"/>
        <v>0</v>
      </c>
      <c r="O175" s="23">
        <f t="shared" si="70"/>
        <v>0.18809302604736675</v>
      </c>
      <c r="P175" s="23">
        <f t="shared" si="70"/>
        <v>0.49683678612570914</v>
      </c>
      <c r="Q175" s="23">
        <f t="shared" si="70"/>
        <v>0.33271161227143253</v>
      </c>
      <c r="R175" s="23">
        <f t="shared" si="70"/>
        <v>1.2582731975652134E-2</v>
      </c>
      <c r="S175" s="23">
        <f t="shared" si="70"/>
        <v>0</v>
      </c>
      <c r="T175" s="23">
        <f t="shared" si="70"/>
        <v>0</v>
      </c>
      <c r="U175" s="23">
        <f t="shared" si="70"/>
        <v>-8.2513031032567324E-2</v>
      </c>
      <c r="V175" s="23">
        <f t="shared" si="70"/>
        <v>9.2342572694206933E-3</v>
      </c>
    </row>
    <row r="176" spans="1:22" ht="13.2">
      <c r="A176" s="18" t="str">
        <f t="shared" ref="A176:A182" si="71">A175</f>
        <v>REVYEC</v>
      </c>
      <c r="B176" s="18" t="str">
        <f>$B$6</f>
        <v>BULKTRAN</v>
      </c>
      <c r="C176" s="128" t="s">
        <v>376</v>
      </c>
      <c r="D176" s="23">
        <f t="shared" si="69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1"/>
        <v>REVYEC</v>
      </c>
      <c r="B177" s="18" t="str">
        <f>$B$7</f>
        <v>SUBTRAN</v>
      </c>
      <c r="C177" s="22"/>
      <c r="D177" s="23">
        <f t="shared" si="69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1"/>
        <v>REVYEC</v>
      </c>
      <c r="B178" s="18" t="str">
        <f>$B$8</f>
        <v>DISTPRI</v>
      </c>
      <c r="C178" s="22"/>
      <c r="D178" s="23">
        <f t="shared" si="69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1"/>
        <v>REVYEC</v>
      </c>
      <c r="B179" s="18" t="str">
        <f>$B$9</f>
        <v>DISTSEC</v>
      </c>
      <c r="C179" s="22"/>
      <c r="D179" s="23">
        <f t="shared" si="69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1"/>
        <v>REVYEC</v>
      </c>
      <c r="B180" s="18" t="str">
        <f>$B$10</f>
        <v>ENERGY</v>
      </c>
      <c r="C180" s="22"/>
      <c r="D180" s="23">
        <f t="shared" si="69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1"/>
        <v>REVYEC</v>
      </c>
      <c r="B181" s="18" t="str">
        <f>$B$11</f>
        <v>CUSTOMER</v>
      </c>
      <c r="C181" s="22"/>
      <c r="D181" s="23">
        <f t="shared" si="69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1"/>
        <v>REVYEC</v>
      </c>
      <c r="B182" s="18" t="str">
        <f>$B$12</f>
        <v>TOTAL</v>
      </c>
      <c r="C182" s="22"/>
      <c r="D182" s="23">
        <f t="shared" si="69"/>
        <v>1</v>
      </c>
      <c r="E182" s="23">
        <f t="shared" ref="E182:V182" si="72">SUM(E175:E181)</f>
        <v>0.15201248382412652</v>
      </c>
      <c r="F182" s="23">
        <f t="shared" si="72"/>
        <v>1.9376445723475702E-2</v>
      </c>
      <c r="G182" s="23">
        <f t="shared" si="72"/>
        <v>3.4313062021651936E-2</v>
      </c>
      <c r="H182" s="23">
        <f t="shared" si="72"/>
        <v>4.872911069288776E-2</v>
      </c>
      <c r="I182" s="23">
        <f t="shared" si="72"/>
        <v>1.8278354246882567E-2</v>
      </c>
      <c r="J182" s="23">
        <f t="shared" si="72"/>
        <v>-0.15573209262674137</v>
      </c>
      <c r="K182" s="23">
        <f t="shared" si="72"/>
        <v>-7.3922746539297035E-2</v>
      </c>
      <c r="L182" s="23">
        <f t="shared" si="72"/>
        <v>0</v>
      </c>
      <c r="M182" s="23">
        <f t="shared" si="72"/>
        <v>0</v>
      </c>
      <c r="N182" s="23">
        <f t="shared" si="72"/>
        <v>0</v>
      </c>
      <c r="O182" s="23">
        <f t="shared" si="72"/>
        <v>0.18809302604736675</v>
      </c>
      <c r="P182" s="23">
        <f t="shared" si="72"/>
        <v>0.49683678612570914</v>
      </c>
      <c r="Q182" s="23">
        <f t="shared" si="72"/>
        <v>0.33271161227143253</v>
      </c>
      <c r="R182" s="23">
        <f t="shared" si="72"/>
        <v>1.2582731975652134E-2</v>
      </c>
      <c r="S182" s="23">
        <f t="shared" si="72"/>
        <v>0</v>
      </c>
      <c r="T182" s="23">
        <f t="shared" si="72"/>
        <v>0</v>
      </c>
      <c r="U182" s="23">
        <f t="shared" si="72"/>
        <v>-8.2513031032567324E-2</v>
      </c>
      <c r="V182" s="23">
        <f t="shared" si="72"/>
        <v>9.2342572694206933E-3</v>
      </c>
    </row>
    <row r="184" spans="1:22" ht="13.2">
      <c r="A184" s="38" t="s">
        <v>292</v>
      </c>
      <c r="C184" s="128"/>
      <c r="D184" s="153">
        <f t="shared" ref="D184:D194" si="73">SUM(E184:V184)</f>
        <v>9014177</v>
      </c>
      <c r="E184" s="153">
        <v>3108101</v>
      </c>
      <c r="F184" s="153">
        <v>212299</v>
      </c>
      <c r="G184" s="153">
        <v>711633</v>
      </c>
      <c r="H184" s="153">
        <v>25861</v>
      </c>
      <c r="I184" s="153">
        <v>3010</v>
      </c>
      <c r="J184" s="153">
        <v>639383</v>
      </c>
      <c r="K184" s="153">
        <v>120662</v>
      </c>
      <c r="L184" s="153">
        <v>57445</v>
      </c>
      <c r="M184" s="153">
        <v>2699</v>
      </c>
      <c r="N184" s="153">
        <v>24805</v>
      </c>
      <c r="O184" s="153">
        <v>463730</v>
      </c>
      <c r="P184" s="153">
        <v>2851399</v>
      </c>
      <c r="Q184" s="153">
        <v>530827</v>
      </c>
      <c r="R184" s="153">
        <v>176010</v>
      </c>
      <c r="S184" s="153">
        <v>2966</v>
      </c>
      <c r="T184" s="153">
        <v>3184</v>
      </c>
      <c r="U184" s="153">
        <v>66572</v>
      </c>
      <c r="V184" s="153">
        <v>13591</v>
      </c>
    </row>
    <row r="185" spans="1:22" ht="13.2">
      <c r="A185" s="130" t="s">
        <v>243</v>
      </c>
      <c r="B185" s="18" t="str">
        <f>$B$5</f>
        <v>PRODUCTION</v>
      </c>
      <c r="C185" s="128"/>
      <c r="D185" s="23">
        <f t="shared" si="73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3.2">
      <c r="A186" s="18" t="str">
        <f t="shared" ref="A186:A192" si="74">A185</f>
        <v>FUELREV</v>
      </c>
      <c r="B186" s="18" t="str">
        <f>$B$6</f>
        <v>BULKTRAN</v>
      </c>
      <c r="C186" s="128"/>
      <c r="D186" s="23">
        <f t="shared" si="73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4"/>
        <v>FUELREV</v>
      </c>
      <c r="B187" s="18" t="str">
        <f>$B$7</f>
        <v>SUBTRAN</v>
      </c>
      <c r="D187" s="23">
        <f t="shared" si="73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4"/>
        <v>FUELREV</v>
      </c>
      <c r="B188" s="18" t="str">
        <f>$B$8</f>
        <v>DISTPRI</v>
      </c>
      <c r="D188" s="23">
        <f t="shared" si="73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4"/>
        <v>FUELREV</v>
      </c>
      <c r="B189" s="18" t="str">
        <f>$B$9</f>
        <v>DISTSEC</v>
      </c>
      <c r="D189" s="23">
        <f t="shared" si="73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4"/>
        <v>FUELREV</v>
      </c>
      <c r="B190" s="18" t="str">
        <f>$B$10</f>
        <v>ENERGY</v>
      </c>
      <c r="D190" s="23">
        <f t="shared" si="73"/>
        <v>1</v>
      </c>
      <c r="E190" s="23">
        <f t="shared" ref="E190:V190" si="75">E184/$D184</f>
        <v>0.34480141670171333</v>
      </c>
      <c r="F190" s="23">
        <f t="shared" si="75"/>
        <v>2.355167865019735E-2</v>
      </c>
      <c r="G190" s="23">
        <f t="shared" si="75"/>
        <v>7.8945975877775645E-2</v>
      </c>
      <c r="H190" s="23">
        <f t="shared" si="75"/>
        <v>2.8689252496373213E-3</v>
      </c>
      <c r="I190" s="23">
        <f t="shared" si="75"/>
        <v>3.3391844868366796E-4</v>
      </c>
      <c r="J190" s="23">
        <f t="shared" si="75"/>
        <v>7.0930823745750715E-2</v>
      </c>
      <c r="K190" s="23">
        <f t="shared" si="75"/>
        <v>1.3385803274109218E-2</v>
      </c>
      <c r="L190" s="23">
        <f t="shared" si="75"/>
        <v>6.3727392972203678E-3</v>
      </c>
      <c r="M190" s="23">
        <f t="shared" si="75"/>
        <v>2.994172401984119E-4</v>
      </c>
      <c r="N190" s="23">
        <f t="shared" si="75"/>
        <v>2.7517764516938152E-3</v>
      </c>
      <c r="O190" s="23">
        <f t="shared" si="75"/>
        <v>5.1444519006005759E-2</v>
      </c>
      <c r="P190" s="23">
        <f t="shared" si="75"/>
        <v>0.31632383078344256</v>
      </c>
      <c r="Q190" s="23">
        <f t="shared" si="75"/>
        <v>5.8888016066247648E-2</v>
      </c>
      <c r="R190" s="23">
        <f t="shared" si="75"/>
        <v>1.9525909020867906E-2</v>
      </c>
      <c r="S190" s="23">
        <f t="shared" si="75"/>
        <v>3.2903724876935523E-4</v>
      </c>
      <c r="T190" s="23">
        <f t="shared" si="75"/>
        <v>3.5322137561754111E-4</v>
      </c>
      <c r="U190" s="23">
        <f t="shared" si="75"/>
        <v>7.3852554703551969E-3</v>
      </c>
      <c r="V190" s="23">
        <f t="shared" si="75"/>
        <v>1.5077360917141963E-3</v>
      </c>
    </row>
    <row r="191" spans="1:22">
      <c r="A191" s="18" t="str">
        <f t="shared" si="74"/>
        <v>FUELREV</v>
      </c>
      <c r="B191" s="18" t="str">
        <f>$B$11</f>
        <v>CUSTOMER</v>
      </c>
      <c r="D191" s="23">
        <f t="shared" si="73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4"/>
        <v>FUELREV</v>
      </c>
      <c r="B192" s="18" t="str">
        <f>$B$12</f>
        <v>TOTAL</v>
      </c>
      <c r="D192" s="23">
        <f t="shared" si="73"/>
        <v>1</v>
      </c>
      <c r="E192" s="23">
        <f>SUM(E185:E191)</f>
        <v>0.34480141670171333</v>
      </c>
      <c r="F192" s="23">
        <f t="shared" ref="F192:U192" si="76">SUM(F185:F191)</f>
        <v>2.355167865019735E-2</v>
      </c>
      <c r="G192" s="23">
        <f t="shared" si="76"/>
        <v>7.8945975877775645E-2</v>
      </c>
      <c r="H192" s="23">
        <f t="shared" si="76"/>
        <v>2.8689252496373213E-3</v>
      </c>
      <c r="I192" s="23">
        <f t="shared" si="76"/>
        <v>3.3391844868366796E-4</v>
      </c>
      <c r="J192" s="23">
        <f t="shared" si="76"/>
        <v>7.0930823745750715E-2</v>
      </c>
      <c r="K192" s="23">
        <f t="shared" si="76"/>
        <v>1.3385803274109218E-2</v>
      </c>
      <c r="L192" s="23">
        <f t="shared" si="76"/>
        <v>6.3727392972203678E-3</v>
      </c>
      <c r="M192" s="23">
        <f t="shared" si="76"/>
        <v>2.994172401984119E-4</v>
      </c>
      <c r="N192" s="23">
        <f t="shared" si="76"/>
        <v>2.7517764516938152E-3</v>
      </c>
      <c r="O192" s="23">
        <f t="shared" si="76"/>
        <v>5.1444519006005759E-2</v>
      </c>
      <c r="P192" s="23">
        <f t="shared" si="76"/>
        <v>0.31632383078344256</v>
      </c>
      <c r="Q192" s="23">
        <f t="shared" si="76"/>
        <v>5.8888016066247648E-2</v>
      </c>
      <c r="R192" s="23">
        <f t="shared" si="76"/>
        <v>1.9525909020867906E-2</v>
      </c>
      <c r="S192" s="23">
        <f t="shared" si="76"/>
        <v>3.2903724876935523E-4</v>
      </c>
      <c r="T192" s="23">
        <f t="shared" si="76"/>
        <v>3.5322137561754111E-4</v>
      </c>
      <c r="U192" s="23">
        <f t="shared" si="76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3.2">
      <c r="A194" s="38" t="s">
        <v>419</v>
      </c>
      <c r="C194" s="128" t="s">
        <v>596</v>
      </c>
      <c r="D194" s="153">
        <f t="shared" si="73"/>
        <v>9925612</v>
      </c>
      <c r="E194" s="153">
        <v>9925612</v>
      </c>
      <c r="F194" s="153">
        <v>0</v>
      </c>
      <c r="G194" s="153">
        <v>0</v>
      </c>
      <c r="H194" s="153">
        <v>0</v>
      </c>
      <c r="I194" s="153">
        <v>0</v>
      </c>
      <c r="J194" s="153">
        <v>0</v>
      </c>
      <c r="K194" s="153">
        <v>0</v>
      </c>
      <c r="L194" s="153">
        <v>0</v>
      </c>
      <c r="M194" s="153">
        <v>0</v>
      </c>
      <c r="N194" s="153">
        <v>0</v>
      </c>
      <c r="O194" s="153">
        <v>0</v>
      </c>
      <c r="P194" s="153">
        <v>0</v>
      </c>
      <c r="Q194" s="153">
        <v>0</v>
      </c>
      <c r="R194" s="153">
        <v>0</v>
      </c>
      <c r="S194" s="153">
        <v>0</v>
      </c>
      <c r="T194" s="153">
        <v>0</v>
      </c>
      <c r="U194" s="153">
        <v>0</v>
      </c>
      <c r="V194" s="153">
        <v>0</v>
      </c>
    </row>
    <row r="195" spans="1:22" ht="13.2">
      <c r="A195" s="130" t="s">
        <v>420</v>
      </c>
      <c r="B195" s="18" t="str">
        <f>$B$5</f>
        <v>PRODUCTION</v>
      </c>
      <c r="C195" s="128" t="s">
        <v>595</v>
      </c>
      <c r="D195" s="23">
        <f t="shared" ref="D195:D202" si="77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3.2">
      <c r="A196" s="18" t="str">
        <f t="shared" ref="A196:A202" si="78">A195</f>
        <v>WEATHER_NORM</v>
      </c>
      <c r="B196" s="18" t="str">
        <f>$B$6</f>
        <v>BULKTRAN</v>
      </c>
      <c r="C196" s="128" t="s">
        <v>423</v>
      </c>
      <c r="D196" s="23">
        <f t="shared" si="77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8"/>
        <v>WEATHER_NORM</v>
      </c>
      <c r="B197" s="18" t="str">
        <f>$B$7</f>
        <v>SUBTRAN</v>
      </c>
      <c r="D197" s="23">
        <f t="shared" si="77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8"/>
        <v>WEATHER_NORM</v>
      </c>
      <c r="B198" s="18" t="str">
        <f>$B$8</f>
        <v>DISTPRI</v>
      </c>
      <c r="D198" s="23">
        <f t="shared" si="77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8"/>
        <v>WEATHER_NORM</v>
      </c>
      <c r="B199" s="18" t="str">
        <f>$B$9</f>
        <v>DISTSEC</v>
      </c>
      <c r="D199" s="23">
        <f t="shared" si="77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8"/>
        <v>WEATHER_NORM</v>
      </c>
      <c r="B200" s="18" t="str">
        <f>$B$10</f>
        <v>ENERGY</v>
      </c>
      <c r="D200" s="23">
        <f t="shared" si="77"/>
        <v>1</v>
      </c>
      <c r="E200" s="23">
        <f t="shared" ref="E200:V200" si="79">E194/$D194</f>
        <v>1</v>
      </c>
      <c r="F200" s="23">
        <f t="shared" si="79"/>
        <v>0</v>
      </c>
      <c r="G200" s="23">
        <f t="shared" si="79"/>
        <v>0</v>
      </c>
      <c r="H200" s="23">
        <f t="shared" si="79"/>
        <v>0</v>
      </c>
      <c r="I200" s="23">
        <f t="shared" si="79"/>
        <v>0</v>
      </c>
      <c r="J200" s="23">
        <f t="shared" si="79"/>
        <v>0</v>
      </c>
      <c r="K200" s="23">
        <f t="shared" si="79"/>
        <v>0</v>
      </c>
      <c r="L200" s="23">
        <f t="shared" si="79"/>
        <v>0</v>
      </c>
      <c r="M200" s="23">
        <f t="shared" si="79"/>
        <v>0</v>
      </c>
      <c r="N200" s="23">
        <f t="shared" si="79"/>
        <v>0</v>
      </c>
      <c r="O200" s="23">
        <f t="shared" si="79"/>
        <v>0</v>
      </c>
      <c r="P200" s="23">
        <f t="shared" si="79"/>
        <v>0</v>
      </c>
      <c r="Q200" s="23">
        <f t="shared" si="79"/>
        <v>0</v>
      </c>
      <c r="R200" s="23">
        <f t="shared" si="79"/>
        <v>0</v>
      </c>
      <c r="S200" s="23">
        <f t="shared" si="79"/>
        <v>0</v>
      </c>
      <c r="T200" s="23">
        <f t="shared" si="79"/>
        <v>0</v>
      </c>
      <c r="U200" s="23">
        <f t="shared" si="79"/>
        <v>0</v>
      </c>
      <c r="V200" s="23">
        <f t="shared" si="79"/>
        <v>0</v>
      </c>
    </row>
    <row r="201" spans="1:22">
      <c r="A201" s="18" t="str">
        <f t="shared" si="78"/>
        <v>WEATHER_NORM</v>
      </c>
      <c r="B201" s="18" t="str">
        <f>$B$11</f>
        <v>CUSTOMER</v>
      </c>
      <c r="D201" s="23">
        <f t="shared" si="77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8"/>
        <v>WEATHER_NORM</v>
      </c>
      <c r="B202" s="18" t="str">
        <f>$B$12</f>
        <v>TOTAL</v>
      </c>
      <c r="D202" s="23">
        <f t="shared" si="77"/>
        <v>1</v>
      </c>
      <c r="E202" s="23">
        <f>SUM(E195:E201)</f>
        <v>1</v>
      </c>
      <c r="F202" s="23">
        <f t="shared" ref="F202:U202" si="80">SUM(F195:F201)</f>
        <v>0</v>
      </c>
      <c r="G202" s="23">
        <f t="shared" si="80"/>
        <v>0</v>
      </c>
      <c r="H202" s="23">
        <f t="shared" si="80"/>
        <v>0</v>
      </c>
      <c r="I202" s="23">
        <f t="shared" si="80"/>
        <v>0</v>
      </c>
      <c r="J202" s="23">
        <f t="shared" si="80"/>
        <v>0</v>
      </c>
      <c r="K202" s="23">
        <f t="shared" si="80"/>
        <v>0</v>
      </c>
      <c r="L202" s="23">
        <f t="shared" si="80"/>
        <v>0</v>
      </c>
      <c r="M202" s="23">
        <f t="shared" si="80"/>
        <v>0</v>
      </c>
      <c r="N202" s="23">
        <f t="shared" si="80"/>
        <v>0</v>
      </c>
      <c r="O202" s="23">
        <f t="shared" si="80"/>
        <v>0</v>
      </c>
      <c r="P202" s="23">
        <f t="shared" si="80"/>
        <v>0</v>
      </c>
      <c r="Q202" s="23">
        <f t="shared" si="80"/>
        <v>0</v>
      </c>
      <c r="R202" s="23">
        <f t="shared" si="80"/>
        <v>0</v>
      </c>
      <c r="S202" s="23">
        <f t="shared" si="80"/>
        <v>0</v>
      </c>
      <c r="T202" s="23">
        <f t="shared" si="80"/>
        <v>0</v>
      </c>
      <c r="U202" s="23">
        <f t="shared" si="80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4" t="s">
        <v>59</v>
      </c>
      <c r="B205" s="19"/>
      <c r="C205" s="22"/>
      <c r="D205" s="21"/>
    </row>
    <row r="206" spans="1:22">
      <c r="C206" s="18"/>
    </row>
    <row r="207" spans="1:22" ht="12">
      <c r="A207" s="38" t="s">
        <v>191</v>
      </c>
      <c r="C207" s="154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 ht="12">
      <c r="A208" s="38" t="s">
        <v>192</v>
      </c>
      <c r="C208" s="155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 ht="12">
      <c r="A209" s="38" t="s">
        <v>193</v>
      </c>
      <c r="C209" s="124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1">E26</f>
        <v>0.49258299045690018</v>
      </c>
      <c r="F211" s="23">
        <f t="shared" si="81"/>
        <v>2.435013732763805E-2</v>
      </c>
      <c r="G211" s="23">
        <f t="shared" si="81"/>
        <v>8.9193157505646409E-2</v>
      </c>
      <c r="H211" s="23">
        <f t="shared" si="81"/>
        <v>2.8074839270930295E-3</v>
      </c>
      <c r="I211" s="23">
        <f t="shared" si="81"/>
        <v>2.6327685920476382E-4</v>
      </c>
      <c r="J211" s="23">
        <f t="shared" si="81"/>
        <v>6.7800674659926619E-2</v>
      </c>
      <c r="K211" s="23">
        <f t="shared" si="81"/>
        <v>1.2633240990485033E-2</v>
      </c>
      <c r="L211" s="23">
        <f t="shared" si="81"/>
        <v>5.7087263726468785E-3</v>
      </c>
      <c r="M211" s="23">
        <f t="shared" si="81"/>
        <v>2.5671504371235472E-4</v>
      </c>
      <c r="N211" s="23">
        <f t="shared" si="81"/>
        <v>2.3684512263677736E-3</v>
      </c>
      <c r="O211" s="23">
        <f t="shared" si="81"/>
        <v>3.8759300778423753E-2</v>
      </c>
      <c r="P211" s="23">
        <f t="shared" si="81"/>
        <v>0.20484399369001716</v>
      </c>
      <c r="Q211" s="23">
        <f t="shared" si="81"/>
        <v>3.6991430122001623E-2</v>
      </c>
      <c r="R211" s="23">
        <f t="shared" si="81"/>
        <v>2.0821479601917676E-2</v>
      </c>
      <c r="S211" s="23">
        <f t="shared" si="81"/>
        <v>3.4875182441241053E-4</v>
      </c>
      <c r="T211" s="23">
        <f t="shared" si="81"/>
        <v>2.7018961360604304E-4</v>
      </c>
      <c r="U211" s="23">
        <f t="shared" si="81"/>
        <v>0</v>
      </c>
      <c r="V211" s="23">
        <f t="shared" si="81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2">E37</f>
        <v>0.48686743232032376</v>
      </c>
      <c r="F212" s="23">
        <f t="shared" si="82"/>
        <v>2.3496859181995747E-2</v>
      </c>
      <c r="G212" s="23">
        <f t="shared" si="82"/>
        <v>8.5480424816166592E-2</v>
      </c>
      <c r="H212" s="23">
        <f t="shared" si="82"/>
        <v>2.6404098959193815E-3</v>
      </c>
      <c r="I212" s="23">
        <f t="shared" si="82"/>
        <v>3.288490882793235E-4</v>
      </c>
      <c r="J212" s="23">
        <f t="shared" si="82"/>
        <v>6.458179699184477E-2</v>
      </c>
      <c r="K212" s="23">
        <f t="shared" si="82"/>
        <v>1.2005680735424254E-2</v>
      </c>
      <c r="L212" s="23">
        <f t="shared" si="82"/>
        <v>7.143523089894529E-3</v>
      </c>
      <c r="M212" s="23">
        <f t="shared" si="82"/>
        <v>0</v>
      </c>
      <c r="N212" s="23">
        <f t="shared" si="82"/>
        <v>2.2550854605850666E-3</v>
      </c>
      <c r="O212" s="23">
        <f t="shared" si="82"/>
        <v>3.6917036518780491E-2</v>
      </c>
      <c r="P212" s="23">
        <f t="shared" si="82"/>
        <v>0.25718929466270446</v>
      </c>
      <c r="Q212" s="23">
        <f t="shared" si="82"/>
        <v>0</v>
      </c>
      <c r="R212" s="23">
        <f t="shared" si="82"/>
        <v>1.9437228805972179E-2</v>
      </c>
      <c r="S212" s="23">
        <f t="shared" si="82"/>
        <v>3.2401913226704914E-4</v>
      </c>
      <c r="T212" s="23">
        <f t="shared" si="82"/>
        <v>2.5955771720950077E-4</v>
      </c>
      <c r="U212" s="23">
        <f t="shared" si="82"/>
        <v>8.8255172641578178E-4</v>
      </c>
      <c r="V212" s="23">
        <f t="shared" si="82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 ht="12">
      <c r="A214" s="136" t="s">
        <v>194</v>
      </c>
      <c r="B214" s="18" t="str">
        <f>$B$5</f>
        <v>PRODUCTION</v>
      </c>
      <c r="C214" s="22"/>
      <c r="D214" s="23">
        <f t="shared" ref="D214:D221" si="83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4">A214</f>
        <v>TRANS_TOTAL</v>
      </c>
      <c r="B215" s="18" t="str">
        <f>$B$6</f>
        <v>BULKTRAN</v>
      </c>
      <c r="C215" s="22"/>
      <c r="D215" s="23">
        <f t="shared" si="83"/>
        <v>0.81969999999999965</v>
      </c>
      <c r="E215" s="133">
        <f>$C211*E211</f>
        <v>0.40377027727752107</v>
      </c>
      <c r="F215" s="23">
        <f t="shared" ref="F215:V215" si="85">$C211*F211</f>
        <v>1.9959807567464908E-2</v>
      </c>
      <c r="G215" s="23">
        <f t="shared" si="85"/>
        <v>7.3111631207378361E-2</v>
      </c>
      <c r="H215" s="23">
        <f t="shared" si="85"/>
        <v>2.3012945750381562E-3</v>
      </c>
      <c r="I215" s="23">
        <f t="shared" si="85"/>
        <v>2.158080414901449E-4</v>
      </c>
      <c r="J215" s="23">
        <f t="shared" si="85"/>
        <v>5.5576213018741848E-2</v>
      </c>
      <c r="K215" s="23">
        <f t="shared" si="85"/>
        <v>1.0355467639900581E-2</v>
      </c>
      <c r="L215" s="23">
        <f t="shared" si="85"/>
        <v>4.6794430076586464E-3</v>
      </c>
      <c r="M215" s="23">
        <f t="shared" si="85"/>
        <v>2.1042932133101717E-4</v>
      </c>
      <c r="N215" s="23">
        <f t="shared" si="85"/>
        <v>1.9414194702536639E-3</v>
      </c>
      <c r="O215" s="23">
        <f t="shared" si="85"/>
        <v>3.1770998848073946E-2</v>
      </c>
      <c r="P215" s="23">
        <f t="shared" si="85"/>
        <v>0.16791062162770706</v>
      </c>
      <c r="Q215" s="23">
        <f t="shared" si="85"/>
        <v>3.0321875271004731E-2</v>
      </c>
      <c r="R215" s="23">
        <f t="shared" si="85"/>
        <v>1.706736682969192E-2</v>
      </c>
      <c r="S215" s="23">
        <f t="shared" si="85"/>
        <v>2.8587187047085288E-4</v>
      </c>
      <c r="T215" s="23">
        <f t="shared" si="85"/>
        <v>2.2147442627287346E-4</v>
      </c>
      <c r="U215" s="23">
        <f t="shared" si="85"/>
        <v>0</v>
      </c>
      <c r="V215" s="23">
        <f t="shared" si="85"/>
        <v>0</v>
      </c>
    </row>
    <row r="216" spans="1:22">
      <c r="A216" s="18" t="str">
        <f t="shared" si="84"/>
        <v>TRANS_TOTAL</v>
      </c>
      <c r="B216" s="18" t="str">
        <f>$B$7</f>
        <v>SUBTRAN</v>
      </c>
      <c r="C216" s="22"/>
      <c r="D216" s="23">
        <f t="shared" si="83"/>
        <v>0.18030000000000004</v>
      </c>
      <c r="E216" s="133">
        <f>+$C212*E212</f>
        <v>8.7782198047354376E-2</v>
      </c>
      <c r="F216" s="23">
        <f t="shared" ref="F216:V216" si="86">+$C212*F212</f>
        <v>4.2364837105138336E-3</v>
      </c>
      <c r="G216" s="23">
        <f t="shared" si="86"/>
        <v>1.5412120594354838E-2</v>
      </c>
      <c r="H216" s="23">
        <f t="shared" si="86"/>
        <v>4.7606590423426452E-4</v>
      </c>
      <c r="I216" s="23">
        <f t="shared" si="86"/>
        <v>5.9291490616762032E-5</v>
      </c>
      <c r="J216" s="23">
        <f t="shared" si="86"/>
        <v>1.1644097997629613E-2</v>
      </c>
      <c r="K216" s="23">
        <f t="shared" si="86"/>
        <v>2.1646242365969933E-3</v>
      </c>
      <c r="L216" s="23">
        <f t="shared" si="86"/>
        <v>1.2879772131079838E-3</v>
      </c>
      <c r="M216" s="23">
        <f t="shared" si="86"/>
        <v>0</v>
      </c>
      <c r="N216" s="23">
        <f t="shared" si="86"/>
        <v>4.0659190854348755E-4</v>
      </c>
      <c r="O216" s="23">
        <f t="shared" si="86"/>
        <v>6.6561416843361233E-3</v>
      </c>
      <c r="P216" s="23">
        <f t="shared" si="86"/>
        <v>4.6371229827685621E-2</v>
      </c>
      <c r="Q216" s="23">
        <f t="shared" si="86"/>
        <v>0</v>
      </c>
      <c r="R216" s="23">
        <f t="shared" si="86"/>
        <v>3.504532353716784E-3</v>
      </c>
      <c r="S216" s="23">
        <f t="shared" si="86"/>
        <v>5.8420649547748961E-5</v>
      </c>
      <c r="T216" s="23">
        <f t="shared" si="86"/>
        <v>4.6798256412872991E-5</v>
      </c>
      <c r="U216" s="23">
        <f t="shared" si="86"/>
        <v>1.5912407627276546E-4</v>
      </c>
      <c r="V216" s="23">
        <f t="shared" si="86"/>
        <v>3.4302049075945095E-5</v>
      </c>
    </row>
    <row r="217" spans="1:22">
      <c r="A217" s="18" t="str">
        <f t="shared" si="84"/>
        <v>TRANS_TOTAL</v>
      </c>
      <c r="B217" s="18" t="str">
        <f>$B$8</f>
        <v>DISTPRI</v>
      </c>
      <c r="C217" s="22"/>
      <c r="D217" s="23">
        <f t="shared" si="83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4"/>
        <v>TRANS_TOTAL</v>
      </c>
      <c r="B218" s="18" t="str">
        <f>$B$9</f>
        <v>DISTSEC</v>
      </c>
      <c r="C218" s="22"/>
      <c r="D218" s="23">
        <f t="shared" si="83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4"/>
        <v>TRANS_TOTAL</v>
      </c>
      <c r="B219" s="18" t="str">
        <f>$B$10</f>
        <v>ENERGY</v>
      </c>
      <c r="C219" s="22"/>
      <c r="D219" s="23">
        <f t="shared" si="83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4"/>
        <v>TRANS_TOTAL</v>
      </c>
      <c r="B220" s="18" t="str">
        <f>$B$11</f>
        <v>CUSTOMER</v>
      </c>
      <c r="C220" s="22"/>
      <c r="D220" s="23">
        <f t="shared" si="83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4"/>
        <v>TRANS_TOTAL</v>
      </c>
      <c r="B221" s="18" t="str">
        <f>$B$12</f>
        <v>TOTAL</v>
      </c>
      <c r="C221" s="22"/>
      <c r="D221" s="23">
        <f t="shared" si="83"/>
        <v>0.99999999999999978</v>
      </c>
      <c r="E221" s="23">
        <f t="shared" ref="E221:V221" si="87">SUM(E214:E220)</f>
        <v>0.49155247532487545</v>
      </c>
      <c r="F221" s="23">
        <f t="shared" si="87"/>
        <v>2.4196291277978742E-2</v>
      </c>
      <c r="G221" s="23">
        <f t="shared" si="87"/>
        <v>8.8523751801733191E-2</v>
      </c>
      <c r="H221" s="23">
        <f t="shared" si="87"/>
        <v>2.7773604792724208E-3</v>
      </c>
      <c r="I221" s="23">
        <f t="shared" si="87"/>
        <v>2.7509953210690693E-4</v>
      </c>
      <c r="J221" s="23">
        <f t="shared" si="87"/>
        <v>6.7220311016371465E-2</v>
      </c>
      <c r="K221" s="23">
        <f t="shared" si="87"/>
        <v>1.2520091876497573E-2</v>
      </c>
      <c r="L221" s="23">
        <f t="shared" si="87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7"/>
        <v>3.8427140532410073E-2</v>
      </c>
      <c r="P221" s="23">
        <f t="shared" si="87"/>
        <v>0.21428185145539269</v>
      </c>
      <c r="Q221" s="23">
        <f t="shared" si="87"/>
        <v>3.0321875271004731E-2</v>
      </c>
      <c r="R221" s="23">
        <f t="shared" si="87"/>
        <v>2.0571899183408703E-2</v>
      </c>
      <c r="S221" s="23">
        <f t="shared" si="87"/>
        <v>3.4429252001860186E-4</v>
      </c>
      <c r="T221" s="23">
        <f t="shared" si="87"/>
        <v>2.6827268268574643E-4</v>
      </c>
      <c r="U221" s="23">
        <f t="shared" si="87"/>
        <v>1.5912407627276546E-4</v>
      </c>
      <c r="V221" s="23">
        <f t="shared" si="87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6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8">F48</f>
        <v>3.150392781268347E-2</v>
      </c>
      <c r="G223" s="23">
        <f t="shared" si="88"/>
        <v>0.11439269538980049</v>
      </c>
      <c r="H223" s="23">
        <f t="shared" si="88"/>
        <v>3.535329522333916E-3</v>
      </c>
      <c r="I223" s="23">
        <f t="shared" si="88"/>
        <v>0</v>
      </c>
      <c r="J223" s="23">
        <f t="shared" si="88"/>
        <v>8.5774527408787271E-2</v>
      </c>
      <c r="K223" s="23">
        <f t="shared" si="88"/>
        <v>1.5975511501999162E-2</v>
      </c>
      <c r="L223" s="23">
        <f t="shared" si="88"/>
        <v>0</v>
      </c>
      <c r="M223" s="23">
        <f t="shared" si="88"/>
        <v>0</v>
      </c>
      <c r="N223" s="23">
        <f t="shared" si="88"/>
        <v>3.0578090433001372E-3</v>
      </c>
      <c r="O223" s="23">
        <f t="shared" si="88"/>
        <v>4.9315540517157357E-2</v>
      </c>
      <c r="P223" s="23">
        <f t="shared" si="88"/>
        <v>0</v>
      </c>
      <c r="Q223" s="23">
        <f t="shared" si="88"/>
        <v>0</v>
      </c>
      <c r="R223" s="23">
        <f t="shared" si="88"/>
        <v>2.5864961834910626E-2</v>
      </c>
      <c r="S223" s="23">
        <f t="shared" si="88"/>
        <v>4.3152881212817236E-4</v>
      </c>
      <c r="T223" s="23">
        <f t="shared" si="88"/>
        <v>3.496106438469922E-4</v>
      </c>
      <c r="U223" s="23">
        <f t="shared" si="88"/>
        <v>1.1977174945620977E-3</v>
      </c>
      <c r="V223" s="23">
        <f t="shared" si="88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6">
        <v>0.43309999999999998</v>
      </c>
      <c r="D224" s="23">
        <f>SUM(E224:V224)</f>
        <v>1.0000000000000002</v>
      </c>
      <c r="E224" s="23">
        <f t="shared" ref="E224:V224" si="89">E59</f>
        <v>0.74770145160379742</v>
      </c>
      <c r="F224" s="23">
        <f t="shared" si="89"/>
        <v>3.6046925281277571E-2</v>
      </c>
      <c r="G224" s="23">
        <f t="shared" si="89"/>
        <v>0.10876859567654559</v>
      </c>
      <c r="H224" s="23">
        <f t="shared" si="89"/>
        <v>0</v>
      </c>
      <c r="I224" s="23">
        <f t="shared" si="89"/>
        <v>0</v>
      </c>
      <c r="J224" s="23">
        <f t="shared" si="89"/>
        <v>6.9307772518360164E-2</v>
      </c>
      <c r="K224" s="23">
        <f t="shared" si="89"/>
        <v>0</v>
      </c>
      <c r="L224" s="23">
        <f t="shared" si="89"/>
        <v>0</v>
      </c>
      <c r="M224" s="23">
        <f t="shared" si="89"/>
        <v>0</v>
      </c>
      <c r="N224" s="23">
        <f t="shared" si="89"/>
        <v>1.8739367704485273E-3</v>
      </c>
      <c r="O224" s="23">
        <f t="shared" si="89"/>
        <v>0</v>
      </c>
      <c r="P224" s="23">
        <f t="shared" si="89"/>
        <v>0</v>
      </c>
      <c r="Q224" s="23">
        <f t="shared" si="89"/>
        <v>0</v>
      </c>
      <c r="R224" s="23">
        <f t="shared" si="89"/>
        <v>2.5563762484125951E-2</v>
      </c>
      <c r="S224" s="23">
        <f t="shared" si="89"/>
        <v>0</v>
      </c>
      <c r="T224" s="23">
        <f t="shared" si="89"/>
        <v>2.6527598565333053E-4</v>
      </c>
      <c r="U224" s="23">
        <f t="shared" si="89"/>
        <v>9.0071400051830851E-3</v>
      </c>
      <c r="V224" s="23">
        <f t="shared" si="89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 ht="12">
      <c r="A226" s="137" t="s">
        <v>60</v>
      </c>
      <c r="B226" s="18" t="str">
        <f>$B$5</f>
        <v>PRODUCTION</v>
      </c>
      <c r="C226" s="22"/>
      <c r="D226" s="23">
        <f t="shared" ref="D226:D233" si="90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1">A226</f>
        <v>DIST_POLES</v>
      </c>
      <c r="B227" s="18" t="str">
        <f>$B$6</f>
        <v>BULKTRAN</v>
      </c>
      <c r="C227" s="22"/>
      <c r="D227" s="23">
        <f t="shared" si="90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1"/>
        <v>DIST_POLES</v>
      </c>
      <c r="B228" s="18" t="str">
        <f>$B$7</f>
        <v>SUBTRAN</v>
      </c>
      <c r="C228" s="22"/>
      <c r="D228" s="23">
        <f t="shared" si="90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1"/>
        <v>DIST_POLES</v>
      </c>
      <c r="B229" s="18" t="str">
        <f>$B$8</f>
        <v>DISTPRI</v>
      </c>
      <c r="C229" s="22"/>
      <c r="D229" s="23">
        <f t="shared" si="90"/>
        <v>0.56689999999999985</v>
      </c>
      <c r="E229" s="133">
        <f>$C223*E223</f>
        <v>0.37888344858396694</v>
      </c>
      <c r="F229" s="23">
        <f t="shared" ref="F229:V229" si="92">$C223*F223</f>
        <v>1.7859576677010259E-2</v>
      </c>
      <c r="G229" s="23">
        <f t="shared" si="92"/>
        <v>6.4849219016477888E-2</v>
      </c>
      <c r="H229" s="23">
        <f t="shared" si="92"/>
        <v>2.004178306211097E-3</v>
      </c>
      <c r="I229" s="23">
        <f>$C223*I223</f>
        <v>0</v>
      </c>
      <c r="J229" s="23">
        <f t="shared" si="92"/>
        <v>4.86255795880415E-2</v>
      </c>
      <c r="K229" s="23">
        <f t="shared" si="92"/>
        <v>9.0565174704833242E-3</v>
      </c>
      <c r="L229" s="23">
        <f t="shared" si="92"/>
        <v>0</v>
      </c>
      <c r="M229" s="23">
        <f>$C223*M223</f>
        <v>0</v>
      </c>
      <c r="N229" s="23">
        <f>$C223*N223</f>
        <v>1.7334719466468476E-3</v>
      </c>
      <c r="O229" s="23">
        <f t="shared" si="92"/>
        <v>2.7956979919176502E-2</v>
      </c>
      <c r="P229" s="23">
        <f t="shared" si="92"/>
        <v>0</v>
      </c>
      <c r="Q229" s="23">
        <f>$C223*Q223</f>
        <v>0</v>
      </c>
      <c r="R229" s="23">
        <f t="shared" si="92"/>
        <v>1.4662846864210833E-2</v>
      </c>
      <c r="S229" s="23">
        <f t="shared" si="92"/>
        <v>2.446336835954609E-4</v>
      </c>
      <c r="T229" s="23">
        <f t="shared" si="92"/>
        <v>1.9819427399685985E-4</v>
      </c>
      <c r="U229" s="23">
        <f>$C223*U223</f>
        <v>6.789860476672532E-4</v>
      </c>
      <c r="V229" s="23">
        <f t="shared" si="92"/>
        <v>1.4636762251515024E-4</v>
      </c>
    </row>
    <row r="230" spans="1:22">
      <c r="A230" s="18" t="str">
        <f t="shared" si="91"/>
        <v>DIST_POLES</v>
      </c>
      <c r="B230" s="18" t="str">
        <f>$B$9</f>
        <v>DISTSEC</v>
      </c>
      <c r="C230" s="22"/>
      <c r="D230" s="23">
        <f t="shared" si="90"/>
        <v>0.43309999999999993</v>
      </c>
      <c r="E230" s="133">
        <f>$C224*E224</f>
        <v>0.32382949868960464</v>
      </c>
      <c r="F230" s="23">
        <f t="shared" ref="F230:V230" si="93">$C224*F224</f>
        <v>1.5611923339321316E-2</v>
      </c>
      <c r="G230" s="23">
        <f t="shared" si="93"/>
        <v>4.7107678787511896E-2</v>
      </c>
      <c r="H230" s="23">
        <f t="shared" si="93"/>
        <v>0</v>
      </c>
      <c r="I230" s="23">
        <f>$C224*I224</f>
        <v>0</v>
      </c>
      <c r="J230" s="23">
        <f t="shared" si="93"/>
        <v>3.0017196277701785E-2</v>
      </c>
      <c r="K230" s="23">
        <f t="shared" si="93"/>
        <v>0</v>
      </c>
      <c r="L230" s="23">
        <f t="shared" si="93"/>
        <v>0</v>
      </c>
      <c r="M230" s="23">
        <f>$C224*M224</f>
        <v>0</v>
      </c>
      <c r="N230" s="23">
        <f>$C224*N224</f>
        <v>8.1160201528125719E-4</v>
      </c>
      <c r="O230" s="23">
        <f t="shared" si="93"/>
        <v>0</v>
      </c>
      <c r="P230" s="23">
        <f t="shared" si="93"/>
        <v>0</v>
      </c>
      <c r="Q230" s="23">
        <f>$C224*Q224</f>
        <v>0</v>
      </c>
      <c r="R230" s="23">
        <f t="shared" si="93"/>
        <v>1.107166553187495E-2</v>
      </c>
      <c r="S230" s="23">
        <f t="shared" si="93"/>
        <v>0</v>
      </c>
      <c r="T230" s="23">
        <f t="shared" si="93"/>
        <v>1.1489102938645745E-4</v>
      </c>
      <c r="U230" s="23">
        <f>$C224*U224</f>
        <v>3.900992336244794E-3</v>
      </c>
      <c r="V230" s="23">
        <f t="shared" si="93"/>
        <v>6.3455199307289574E-4</v>
      </c>
    </row>
    <row r="231" spans="1:22">
      <c r="A231" s="18" t="str">
        <f t="shared" si="91"/>
        <v>DIST_POLES</v>
      </c>
      <c r="B231" s="18" t="str">
        <f>$B$10</f>
        <v>ENERGY</v>
      </c>
      <c r="C231" s="22"/>
      <c r="D231" s="23">
        <f t="shared" si="90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1"/>
        <v>DIST_POLES</v>
      </c>
      <c r="B232" s="18" t="str">
        <f>$B$11</f>
        <v>CUSTOMER</v>
      </c>
      <c r="C232" s="22"/>
      <c r="D232" s="23">
        <f t="shared" si="90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1"/>
        <v>DIST_POLES</v>
      </c>
      <c r="B233" s="18" t="str">
        <f>$B$12</f>
        <v>TOTAL</v>
      </c>
      <c r="C233" s="22"/>
      <c r="D233" s="23">
        <f t="shared" si="90"/>
        <v>1</v>
      </c>
      <c r="E233" s="23">
        <f>SUM(E226:E232)</f>
        <v>0.70271294727357159</v>
      </c>
      <c r="F233" s="23">
        <f t="shared" ref="F233:V233" si="94">SUM(F226:F232)</f>
        <v>3.3471500016331576E-2</v>
      </c>
      <c r="G233" s="23">
        <f t="shared" si="94"/>
        <v>0.11195689780398979</v>
      </c>
      <c r="H233" s="23">
        <f t="shared" si="94"/>
        <v>2.004178306211097E-3</v>
      </c>
      <c r="I233" s="23">
        <f t="shared" si="94"/>
        <v>0</v>
      </c>
      <c r="J233" s="23">
        <f t="shared" si="94"/>
        <v>7.8642775865743281E-2</v>
      </c>
      <c r="K233" s="23">
        <f t="shared" si="94"/>
        <v>9.0565174704833242E-3</v>
      </c>
      <c r="L233" s="23">
        <f t="shared" si="94"/>
        <v>0</v>
      </c>
      <c r="M233" s="23">
        <f>SUM(M226:M232)</f>
        <v>0</v>
      </c>
      <c r="N233" s="23">
        <f>SUM(N226:N232)</f>
        <v>2.545073961928105E-3</v>
      </c>
      <c r="O233" s="23">
        <f t="shared" si="94"/>
        <v>2.7956979919176502E-2</v>
      </c>
      <c r="P233" s="23">
        <f t="shared" si="94"/>
        <v>0</v>
      </c>
      <c r="Q233" s="23">
        <f t="shared" si="94"/>
        <v>0</v>
      </c>
      <c r="R233" s="23">
        <f t="shared" si="94"/>
        <v>2.5734512396085783E-2</v>
      </c>
      <c r="S233" s="23">
        <f t="shared" si="94"/>
        <v>2.446336835954609E-4</v>
      </c>
      <c r="T233" s="23">
        <f t="shared" si="94"/>
        <v>3.1308530338331733E-4</v>
      </c>
      <c r="U233" s="23">
        <f t="shared" si="94"/>
        <v>4.5799783839120473E-3</v>
      </c>
      <c r="V233" s="23">
        <f t="shared" si="94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6">
        <v>0.83320000000000005</v>
      </c>
      <c r="D235" s="23">
        <f>SUM(E235:V235)</f>
        <v>1</v>
      </c>
      <c r="E235" s="23">
        <f t="shared" ref="E235:V235" si="95">E48</f>
        <v>0.66834265052737163</v>
      </c>
      <c r="F235" s="23">
        <f t="shared" si="95"/>
        <v>3.150392781268347E-2</v>
      </c>
      <c r="G235" s="23">
        <f t="shared" si="95"/>
        <v>0.11439269538980049</v>
      </c>
      <c r="H235" s="23">
        <f t="shared" si="95"/>
        <v>3.535329522333916E-3</v>
      </c>
      <c r="I235" s="23">
        <f t="shared" si="95"/>
        <v>0</v>
      </c>
      <c r="J235" s="23">
        <f t="shared" si="95"/>
        <v>8.5774527408787271E-2</v>
      </c>
      <c r="K235" s="23">
        <f t="shared" si="95"/>
        <v>1.5975511501999162E-2</v>
      </c>
      <c r="L235" s="23">
        <f t="shared" si="95"/>
        <v>0</v>
      </c>
      <c r="M235" s="23">
        <f t="shared" si="95"/>
        <v>0</v>
      </c>
      <c r="N235" s="23">
        <f t="shared" si="95"/>
        <v>3.0578090433001372E-3</v>
      </c>
      <c r="O235" s="23">
        <f t="shared" si="95"/>
        <v>4.9315540517157357E-2</v>
      </c>
      <c r="P235" s="23">
        <f t="shared" si="95"/>
        <v>0</v>
      </c>
      <c r="Q235" s="23">
        <f t="shared" si="95"/>
        <v>0</v>
      </c>
      <c r="R235" s="23">
        <f t="shared" si="95"/>
        <v>2.5864961834910626E-2</v>
      </c>
      <c r="S235" s="23">
        <f t="shared" si="95"/>
        <v>4.3152881212817236E-4</v>
      </c>
      <c r="T235" s="23">
        <f t="shared" si="95"/>
        <v>3.496106438469922E-4</v>
      </c>
      <c r="U235" s="23">
        <f t="shared" si="95"/>
        <v>1.1977174945620977E-3</v>
      </c>
      <c r="V235" s="23">
        <f t="shared" si="95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6">
        <v>0.1668</v>
      </c>
      <c r="D236" s="23">
        <f>SUM(E236:V236)</f>
        <v>1.0000000000000002</v>
      </c>
      <c r="E236" s="23">
        <f t="shared" ref="E236:V236" si="96">E59</f>
        <v>0.74770145160379742</v>
      </c>
      <c r="F236" s="23">
        <f t="shared" si="96"/>
        <v>3.6046925281277571E-2</v>
      </c>
      <c r="G236" s="23">
        <f t="shared" si="96"/>
        <v>0.10876859567654559</v>
      </c>
      <c r="H236" s="23">
        <f t="shared" si="96"/>
        <v>0</v>
      </c>
      <c r="I236" s="23">
        <f t="shared" si="96"/>
        <v>0</v>
      </c>
      <c r="J236" s="23">
        <f t="shared" si="96"/>
        <v>6.9307772518360164E-2</v>
      </c>
      <c r="K236" s="23">
        <f t="shared" si="96"/>
        <v>0</v>
      </c>
      <c r="L236" s="23">
        <f t="shared" si="96"/>
        <v>0</v>
      </c>
      <c r="M236" s="23">
        <f t="shared" si="96"/>
        <v>0</v>
      </c>
      <c r="N236" s="23">
        <f t="shared" si="96"/>
        <v>1.8739367704485273E-3</v>
      </c>
      <c r="O236" s="23">
        <f t="shared" si="96"/>
        <v>0</v>
      </c>
      <c r="P236" s="23">
        <f t="shared" si="96"/>
        <v>0</v>
      </c>
      <c r="Q236" s="23">
        <f t="shared" si="96"/>
        <v>0</v>
      </c>
      <c r="R236" s="23">
        <f t="shared" si="96"/>
        <v>2.5563762484125951E-2</v>
      </c>
      <c r="S236" s="23">
        <f t="shared" si="96"/>
        <v>0</v>
      </c>
      <c r="T236" s="23">
        <f t="shared" si="96"/>
        <v>2.6527598565333053E-4</v>
      </c>
      <c r="U236" s="23">
        <f t="shared" si="96"/>
        <v>9.0071400051830851E-3</v>
      </c>
      <c r="V236" s="23">
        <f t="shared" si="96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 ht="12">
      <c r="A238" s="137" t="s">
        <v>61</v>
      </c>
      <c r="B238" s="18" t="str">
        <f>$B$5</f>
        <v>PRODUCTION</v>
      </c>
      <c r="C238" s="22"/>
      <c r="D238" s="23">
        <f t="shared" ref="D238:D245" si="97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8">A238</f>
        <v>DIST_OHLINES</v>
      </c>
      <c r="B239" s="18" t="str">
        <f>$B$6</f>
        <v>BULKTRAN</v>
      </c>
      <c r="C239" s="22"/>
      <c r="D239" s="23">
        <f t="shared" si="97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8"/>
        <v>DIST_OHLINES</v>
      </c>
      <c r="B240" s="18" t="str">
        <f>$B$7</f>
        <v>SUBTRAN</v>
      </c>
      <c r="C240" s="22"/>
      <c r="D240" s="23">
        <f t="shared" si="97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8"/>
        <v>DIST_OHLINES</v>
      </c>
      <c r="B241" s="18" t="str">
        <f>$B$8</f>
        <v>DISTPRI</v>
      </c>
      <c r="C241" s="22"/>
      <c r="D241" s="23">
        <f t="shared" si="97"/>
        <v>0.83319999999999983</v>
      </c>
      <c r="E241" s="23">
        <f>$C235*E235</f>
        <v>0.55686309641940612</v>
      </c>
      <c r="F241" s="23">
        <f t="shared" ref="F241:V241" si="99">$C235*F235</f>
        <v>2.6249072653527869E-2</v>
      </c>
      <c r="G241" s="23">
        <f t="shared" si="99"/>
        <v>9.5311993798781774E-2</v>
      </c>
      <c r="H241" s="23">
        <f t="shared" si="99"/>
        <v>2.9456365580086191E-3</v>
      </c>
      <c r="I241" s="23">
        <f>$C235*I235</f>
        <v>0</v>
      </c>
      <c r="J241" s="23">
        <f t="shared" si="99"/>
        <v>7.1467336237001564E-2</v>
      </c>
      <c r="K241" s="23">
        <f t="shared" si="99"/>
        <v>1.3310796183465702E-2</v>
      </c>
      <c r="L241" s="23">
        <f t="shared" si="99"/>
        <v>0</v>
      </c>
      <c r="M241" s="23">
        <f>$C235*M235</f>
        <v>0</v>
      </c>
      <c r="N241" s="23">
        <f>$C235*N235</f>
        <v>2.5477664948776743E-3</v>
      </c>
      <c r="O241" s="23">
        <f t="shared" si="99"/>
        <v>4.1089708358895513E-2</v>
      </c>
      <c r="P241" s="23">
        <f t="shared" si="99"/>
        <v>0</v>
      </c>
      <c r="Q241" s="23">
        <f>$C235*Q235</f>
        <v>0</v>
      </c>
      <c r="R241" s="23">
        <f t="shared" si="99"/>
        <v>2.1550686200847536E-2</v>
      </c>
      <c r="S241" s="23">
        <f t="shared" si="99"/>
        <v>3.5954980626519325E-4</v>
      </c>
      <c r="T241" s="23">
        <f t="shared" si="99"/>
        <v>2.9129558845331392E-4</v>
      </c>
      <c r="U241" s="23">
        <f>$C235*U235</f>
        <v>9.9793821646913979E-4</v>
      </c>
      <c r="V241" s="23">
        <f t="shared" si="99"/>
        <v>2.151234840000409E-4</v>
      </c>
    </row>
    <row r="242" spans="1:22">
      <c r="A242" s="18" t="str">
        <f t="shared" si="98"/>
        <v>DIST_OHLINES</v>
      </c>
      <c r="B242" s="18" t="str">
        <f>$B$9</f>
        <v>DISTSEC</v>
      </c>
      <c r="C242" s="22"/>
      <c r="D242" s="23">
        <f t="shared" si="97"/>
        <v>0.1668</v>
      </c>
      <c r="E242" s="23">
        <f>$C236*E236</f>
        <v>0.12471660212751341</v>
      </c>
      <c r="F242" s="23">
        <f t="shared" ref="F242:V242" si="100">$C236*F236</f>
        <v>6.0126271369170987E-3</v>
      </c>
      <c r="G242" s="23">
        <f t="shared" si="100"/>
        <v>1.8142601758847805E-2</v>
      </c>
      <c r="H242" s="23">
        <f t="shared" si="100"/>
        <v>0</v>
      </c>
      <c r="I242" s="23">
        <f>$C236*I236</f>
        <v>0</v>
      </c>
      <c r="J242" s="23">
        <f t="shared" si="100"/>
        <v>1.1560536456062476E-2</v>
      </c>
      <c r="K242" s="23">
        <f t="shared" si="100"/>
        <v>0</v>
      </c>
      <c r="L242" s="23">
        <f t="shared" si="100"/>
        <v>0</v>
      </c>
      <c r="M242" s="23">
        <f>$C236*M236</f>
        <v>0</v>
      </c>
      <c r="N242" s="23">
        <f>$C236*N236</f>
        <v>3.1257265331081436E-4</v>
      </c>
      <c r="O242" s="23">
        <f t="shared" si="100"/>
        <v>0</v>
      </c>
      <c r="P242" s="23">
        <f t="shared" si="100"/>
        <v>0</v>
      </c>
      <c r="Q242" s="23">
        <f>$C236*Q236</f>
        <v>0</v>
      </c>
      <c r="R242" s="23">
        <f t="shared" si="100"/>
        <v>4.2640355823522092E-3</v>
      </c>
      <c r="S242" s="23">
        <f t="shared" si="100"/>
        <v>0</v>
      </c>
      <c r="T242" s="23">
        <f t="shared" si="100"/>
        <v>4.4248034406975533E-5</v>
      </c>
      <c r="U242" s="23">
        <f>$C236*U236</f>
        <v>1.5023909528645387E-3</v>
      </c>
      <c r="V242" s="23">
        <f t="shared" si="100"/>
        <v>2.4438529772468026E-4</v>
      </c>
    </row>
    <row r="243" spans="1:22">
      <c r="A243" s="18" t="str">
        <f t="shared" si="98"/>
        <v>DIST_OHLINES</v>
      </c>
      <c r="B243" s="18" t="str">
        <f>$B$10</f>
        <v>ENERGY</v>
      </c>
      <c r="C243" s="22"/>
      <c r="D243" s="23">
        <f t="shared" si="97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8"/>
        <v>DIST_OHLINES</v>
      </c>
      <c r="B244" s="18" t="str">
        <f>$B$11</f>
        <v>CUSTOMER</v>
      </c>
      <c r="C244" s="22"/>
      <c r="D244" s="23">
        <f t="shared" si="97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8"/>
        <v>DIST_OHLINES</v>
      </c>
      <c r="B245" s="18" t="str">
        <f>$B$12</f>
        <v>TOTAL</v>
      </c>
      <c r="C245" s="22"/>
      <c r="D245" s="23">
        <f t="shared" si="97"/>
        <v>1</v>
      </c>
      <c r="E245" s="23">
        <f t="shared" ref="E245:V245" si="101">SUM(E238:E244)</f>
        <v>0.68157969854691958</v>
      </c>
      <c r="F245" s="23">
        <f t="shared" si="101"/>
        <v>3.2261699790444964E-2</v>
      </c>
      <c r="G245" s="23">
        <f t="shared" si="101"/>
        <v>0.11345459555762957</v>
      </c>
      <c r="H245" s="23">
        <f t="shared" si="101"/>
        <v>2.9456365580086191E-3</v>
      </c>
      <c r="I245" s="23">
        <f t="shared" si="101"/>
        <v>0</v>
      </c>
      <c r="J245" s="23">
        <f t="shared" si="101"/>
        <v>8.3027872693064039E-2</v>
      </c>
      <c r="K245" s="23">
        <f t="shared" si="101"/>
        <v>1.3310796183465702E-2</v>
      </c>
      <c r="L245" s="23">
        <f t="shared" si="101"/>
        <v>0</v>
      </c>
      <c r="M245" s="23">
        <f>SUM(M238:M244)</f>
        <v>0</v>
      </c>
      <c r="N245" s="23">
        <f>SUM(N238:N244)</f>
        <v>2.8603391481884888E-3</v>
      </c>
      <c r="O245" s="23">
        <f t="shared" si="101"/>
        <v>4.1089708358895513E-2</v>
      </c>
      <c r="P245" s="23">
        <f t="shared" si="101"/>
        <v>0</v>
      </c>
      <c r="Q245" s="23">
        <f t="shared" si="101"/>
        <v>0</v>
      </c>
      <c r="R245" s="23">
        <f t="shared" si="101"/>
        <v>2.5814721783199747E-2</v>
      </c>
      <c r="S245" s="23">
        <f t="shared" si="101"/>
        <v>3.5954980626519325E-4</v>
      </c>
      <c r="T245" s="23">
        <f t="shared" si="101"/>
        <v>3.3554362286028944E-4</v>
      </c>
      <c r="U245" s="23">
        <f t="shared" si="101"/>
        <v>2.5003291693336785E-3</v>
      </c>
      <c r="V245" s="23">
        <f t="shared" si="101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6">
        <v>0.8095</v>
      </c>
      <c r="D247" s="23">
        <f>SUM(E247:V247)</f>
        <v>1</v>
      </c>
      <c r="E247" s="23">
        <f t="shared" ref="E247:V247" si="102">E48</f>
        <v>0.66834265052737163</v>
      </c>
      <c r="F247" s="23">
        <f t="shared" si="102"/>
        <v>3.150392781268347E-2</v>
      </c>
      <c r="G247" s="23">
        <f t="shared" si="102"/>
        <v>0.11439269538980049</v>
      </c>
      <c r="H247" s="23">
        <f t="shared" si="102"/>
        <v>3.535329522333916E-3</v>
      </c>
      <c r="I247" s="23">
        <f t="shared" si="102"/>
        <v>0</v>
      </c>
      <c r="J247" s="23">
        <f t="shared" si="102"/>
        <v>8.5774527408787271E-2</v>
      </c>
      <c r="K247" s="23">
        <f t="shared" si="102"/>
        <v>1.5975511501999162E-2</v>
      </c>
      <c r="L247" s="23">
        <f t="shared" si="102"/>
        <v>0</v>
      </c>
      <c r="M247" s="23">
        <f t="shared" si="102"/>
        <v>0</v>
      </c>
      <c r="N247" s="23">
        <f t="shared" si="102"/>
        <v>3.0578090433001372E-3</v>
      </c>
      <c r="O247" s="23">
        <f t="shared" si="102"/>
        <v>4.9315540517157357E-2</v>
      </c>
      <c r="P247" s="23">
        <f t="shared" si="102"/>
        <v>0</v>
      </c>
      <c r="Q247" s="23">
        <f t="shared" si="102"/>
        <v>0</v>
      </c>
      <c r="R247" s="23">
        <f t="shared" si="102"/>
        <v>2.5864961834910626E-2</v>
      </c>
      <c r="S247" s="23">
        <f t="shared" si="102"/>
        <v>4.3152881212817236E-4</v>
      </c>
      <c r="T247" s="23">
        <f t="shared" si="102"/>
        <v>3.496106438469922E-4</v>
      </c>
      <c r="U247" s="23">
        <f t="shared" si="102"/>
        <v>1.1977174945620977E-3</v>
      </c>
      <c r="V247" s="23">
        <f t="shared" si="102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6">
        <v>0.1905</v>
      </c>
      <c r="D248" s="23">
        <f>SUM(E248:V248)</f>
        <v>1.0000000000000002</v>
      </c>
      <c r="E248" s="23">
        <f t="shared" ref="E248:V248" si="103">E59</f>
        <v>0.74770145160379742</v>
      </c>
      <c r="F248" s="23">
        <f t="shared" si="103"/>
        <v>3.6046925281277571E-2</v>
      </c>
      <c r="G248" s="23">
        <f t="shared" si="103"/>
        <v>0.10876859567654559</v>
      </c>
      <c r="H248" s="23">
        <f t="shared" si="103"/>
        <v>0</v>
      </c>
      <c r="I248" s="23">
        <f t="shared" si="103"/>
        <v>0</v>
      </c>
      <c r="J248" s="23">
        <f t="shared" si="103"/>
        <v>6.9307772518360164E-2</v>
      </c>
      <c r="K248" s="23">
        <f t="shared" si="103"/>
        <v>0</v>
      </c>
      <c r="L248" s="23">
        <f t="shared" si="103"/>
        <v>0</v>
      </c>
      <c r="M248" s="23">
        <f t="shared" si="103"/>
        <v>0</v>
      </c>
      <c r="N248" s="23">
        <f t="shared" si="103"/>
        <v>1.8739367704485273E-3</v>
      </c>
      <c r="O248" s="23">
        <f t="shared" si="103"/>
        <v>0</v>
      </c>
      <c r="P248" s="23">
        <f t="shared" si="103"/>
        <v>0</v>
      </c>
      <c r="Q248" s="23">
        <f t="shared" si="103"/>
        <v>0</v>
      </c>
      <c r="R248" s="23">
        <f t="shared" si="103"/>
        <v>2.5563762484125951E-2</v>
      </c>
      <c r="S248" s="23">
        <f t="shared" si="103"/>
        <v>0</v>
      </c>
      <c r="T248" s="23">
        <f t="shared" si="103"/>
        <v>2.6527598565333053E-4</v>
      </c>
      <c r="U248" s="23">
        <f t="shared" si="103"/>
        <v>9.0071400051830851E-3</v>
      </c>
      <c r="V248" s="23">
        <f t="shared" si="103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 ht="12">
      <c r="A250" s="137" t="s">
        <v>62</v>
      </c>
      <c r="B250" s="18" t="str">
        <f>$B$5</f>
        <v>PRODUCTION</v>
      </c>
      <c r="C250" s="22"/>
      <c r="D250" s="23">
        <f t="shared" ref="D250:D257" si="104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5">A250</f>
        <v>DIST_UGLINES</v>
      </c>
      <c r="B251" s="18" t="str">
        <f>$B$6</f>
        <v>BULKTRAN</v>
      </c>
      <c r="C251" s="22"/>
      <c r="D251" s="23">
        <f t="shared" si="104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5"/>
        <v>DIST_UGLINES</v>
      </c>
      <c r="B252" s="18" t="str">
        <f>$B$7</f>
        <v>SUBTRAN</v>
      </c>
      <c r="C252" s="22"/>
      <c r="D252" s="23">
        <f t="shared" si="104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5"/>
        <v>DIST_UGLINES</v>
      </c>
      <c r="B253" s="18" t="str">
        <f>$B$8</f>
        <v>DISTPRI</v>
      </c>
      <c r="C253" s="22"/>
      <c r="D253" s="23">
        <f t="shared" si="104"/>
        <v>0.80949999999999989</v>
      </c>
      <c r="E253" s="23">
        <f>$C247*E247</f>
        <v>0.54102337560190739</v>
      </c>
      <c r="F253" s="23">
        <f t="shared" ref="F253:V253" si="106">$C247*F247</f>
        <v>2.5502429564367268E-2</v>
      </c>
      <c r="G253" s="23">
        <f t="shared" si="106"/>
        <v>9.2600886918043496E-2</v>
      </c>
      <c r="H253" s="23">
        <f t="shared" si="106"/>
        <v>2.8618492483293051E-3</v>
      </c>
      <c r="I253" s="23">
        <f>$C247*I247</f>
        <v>0</v>
      </c>
      <c r="J253" s="23">
        <f t="shared" si="106"/>
        <v>6.9434479937413293E-2</v>
      </c>
      <c r="K253" s="23">
        <f t="shared" si="106"/>
        <v>1.2932176560868322E-2</v>
      </c>
      <c r="L253" s="23">
        <f t="shared" si="106"/>
        <v>0</v>
      </c>
      <c r="M253" s="23">
        <f>$C247*M247</f>
        <v>0</v>
      </c>
      <c r="N253" s="23">
        <f>$C247*N247</f>
        <v>2.4752964205514609E-3</v>
      </c>
      <c r="O253" s="23">
        <f t="shared" si="106"/>
        <v>3.9920930048638878E-2</v>
      </c>
      <c r="P253" s="23">
        <f t="shared" si="106"/>
        <v>0</v>
      </c>
      <c r="Q253" s="23">
        <f>$C247*Q247</f>
        <v>0</v>
      </c>
      <c r="R253" s="23">
        <f t="shared" si="106"/>
        <v>2.0937686605360151E-2</v>
      </c>
      <c r="S253" s="23">
        <f t="shared" si="106"/>
        <v>3.493225734177555E-4</v>
      </c>
      <c r="T253" s="23">
        <f t="shared" si="106"/>
        <v>2.8300981619414019E-4</v>
      </c>
      <c r="U253" s="23">
        <f>$C247*U247</f>
        <v>9.6955231184801805E-4</v>
      </c>
      <c r="V253" s="23">
        <f t="shared" si="106"/>
        <v>2.090043930605294E-4</v>
      </c>
    </row>
    <row r="254" spans="1:22">
      <c r="A254" s="18" t="str">
        <f t="shared" si="105"/>
        <v>DIST_UGLINES</v>
      </c>
      <c r="B254" s="18" t="str">
        <f>$B$9</f>
        <v>DISTSEC</v>
      </c>
      <c r="C254" s="22"/>
      <c r="D254" s="23">
        <f t="shared" si="104"/>
        <v>0.19049999999999995</v>
      </c>
      <c r="E254" s="23">
        <f>$C248*E248</f>
        <v>0.1424371265305234</v>
      </c>
      <c r="F254" s="23">
        <f t="shared" ref="F254:V254" si="107">$C248*F248</f>
        <v>6.8669392660833774E-3</v>
      </c>
      <c r="G254" s="23">
        <f t="shared" si="107"/>
        <v>2.0720417476381935E-2</v>
      </c>
      <c r="H254" s="23">
        <f t="shared" si="107"/>
        <v>0</v>
      </c>
      <c r="I254" s="23">
        <f>$C248*I248</f>
        <v>0</v>
      </c>
      <c r="J254" s="23">
        <f t="shared" si="107"/>
        <v>1.3203130664747612E-2</v>
      </c>
      <c r="K254" s="23">
        <f t="shared" si="107"/>
        <v>0</v>
      </c>
      <c r="L254" s="23">
        <f t="shared" si="107"/>
        <v>0</v>
      </c>
      <c r="M254" s="23">
        <f>$C248*M248</f>
        <v>0</v>
      </c>
      <c r="N254" s="23">
        <f>$C248*N248</f>
        <v>3.5698495477044448E-4</v>
      </c>
      <c r="O254" s="23">
        <f t="shared" si="107"/>
        <v>0</v>
      </c>
      <c r="P254" s="23">
        <f t="shared" si="107"/>
        <v>0</v>
      </c>
      <c r="Q254" s="23">
        <f>$C248*Q248</f>
        <v>0</v>
      </c>
      <c r="R254" s="23">
        <f t="shared" si="107"/>
        <v>4.869896753225994E-3</v>
      </c>
      <c r="S254" s="23">
        <f t="shared" si="107"/>
        <v>0</v>
      </c>
      <c r="T254" s="23">
        <f t="shared" si="107"/>
        <v>5.0535075266959464E-5</v>
      </c>
      <c r="U254" s="23">
        <f>$C248*U248</f>
        <v>1.7158601709873777E-3</v>
      </c>
      <c r="V254" s="23">
        <f t="shared" si="107"/>
        <v>2.7910910801289923E-4</v>
      </c>
    </row>
    <row r="255" spans="1:22">
      <c r="A255" s="18" t="str">
        <f t="shared" si="105"/>
        <v>DIST_UGLINES</v>
      </c>
      <c r="B255" s="18" t="str">
        <f>$B$10</f>
        <v>ENERGY</v>
      </c>
      <c r="C255" s="22"/>
      <c r="D255" s="23">
        <f t="shared" si="104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5"/>
        <v>DIST_UGLINES</v>
      </c>
      <c r="B256" s="18" t="str">
        <f>$B$11</f>
        <v>CUSTOMER</v>
      </c>
      <c r="C256" s="22"/>
      <c r="D256" s="23">
        <f t="shared" si="104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5"/>
        <v>DIST_UGLINES</v>
      </c>
      <c r="B257" s="18" t="str">
        <f>$B$12</f>
        <v>TOTAL</v>
      </c>
      <c r="C257" s="22"/>
      <c r="D257" s="23">
        <f t="shared" si="104"/>
        <v>1</v>
      </c>
      <c r="E257" s="23">
        <f t="shared" ref="E257:V257" si="108">SUM(E250:E256)</f>
        <v>0.68346050213243081</v>
      </c>
      <c r="F257" s="23">
        <f t="shared" si="108"/>
        <v>3.2369368830450648E-2</v>
      </c>
      <c r="G257" s="23">
        <f t="shared" si="108"/>
        <v>0.11332130439442543</v>
      </c>
      <c r="H257" s="23">
        <f t="shared" si="108"/>
        <v>2.8618492483293051E-3</v>
      </c>
      <c r="I257" s="23">
        <f t="shared" si="108"/>
        <v>0</v>
      </c>
      <c r="J257" s="23">
        <f t="shared" si="108"/>
        <v>8.2637610602160905E-2</v>
      </c>
      <c r="K257" s="23">
        <f t="shared" si="108"/>
        <v>1.2932176560868322E-2</v>
      </c>
      <c r="L257" s="23">
        <f t="shared" si="108"/>
        <v>0</v>
      </c>
      <c r="M257" s="23">
        <f>SUM(M250:M256)</f>
        <v>0</v>
      </c>
      <c r="N257" s="23">
        <f>SUM(N250:N256)</f>
        <v>2.8322813753219054E-3</v>
      </c>
      <c r="O257" s="23">
        <f t="shared" si="108"/>
        <v>3.9920930048638878E-2</v>
      </c>
      <c r="P257" s="23">
        <f t="shared" si="108"/>
        <v>0</v>
      </c>
      <c r="Q257" s="23">
        <f t="shared" si="108"/>
        <v>0</v>
      </c>
      <c r="R257" s="23">
        <f t="shared" si="108"/>
        <v>2.5807583358586145E-2</v>
      </c>
      <c r="S257" s="23">
        <f t="shared" si="108"/>
        <v>3.493225734177555E-4</v>
      </c>
      <c r="T257" s="23">
        <f t="shared" si="108"/>
        <v>3.3354489146109967E-4</v>
      </c>
      <c r="U257" s="23">
        <f t="shared" si="108"/>
        <v>2.6854124828353957E-3</v>
      </c>
      <c r="V257" s="23">
        <f t="shared" si="108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6">
        <v>0.20175999999999999</v>
      </c>
      <c r="D259" s="23">
        <f>SUM(E259:V259)</f>
        <v>1</v>
      </c>
      <c r="E259" s="23">
        <f t="shared" ref="E259:V259" si="109">E48</f>
        <v>0.66834265052737163</v>
      </c>
      <c r="F259" s="23">
        <f t="shared" si="109"/>
        <v>3.150392781268347E-2</v>
      </c>
      <c r="G259" s="23">
        <f t="shared" si="109"/>
        <v>0.11439269538980049</v>
      </c>
      <c r="H259" s="23">
        <f t="shared" si="109"/>
        <v>3.535329522333916E-3</v>
      </c>
      <c r="I259" s="23">
        <f t="shared" si="109"/>
        <v>0</v>
      </c>
      <c r="J259" s="23">
        <f t="shared" si="109"/>
        <v>8.5774527408787271E-2</v>
      </c>
      <c r="K259" s="23">
        <f t="shared" si="109"/>
        <v>1.5975511501999162E-2</v>
      </c>
      <c r="L259" s="23">
        <f t="shared" si="109"/>
        <v>0</v>
      </c>
      <c r="M259" s="23">
        <f t="shared" si="109"/>
        <v>0</v>
      </c>
      <c r="N259" s="23">
        <f t="shared" si="109"/>
        <v>3.0578090433001372E-3</v>
      </c>
      <c r="O259" s="23">
        <f t="shared" si="109"/>
        <v>4.9315540517157357E-2</v>
      </c>
      <c r="P259" s="23">
        <f t="shared" si="109"/>
        <v>0</v>
      </c>
      <c r="Q259" s="23">
        <f t="shared" si="109"/>
        <v>0</v>
      </c>
      <c r="R259" s="23">
        <f t="shared" si="109"/>
        <v>2.5864961834910626E-2</v>
      </c>
      <c r="S259" s="23">
        <f t="shared" si="109"/>
        <v>4.3152881212817236E-4</v>
      </c>
      <c r="T259" s="23">
        <f t="shared" si="109"/>
        <v>3.496106438469922E-4</v>
      </c>
      <c r="U259" s="23">
        <f t="shared" si="109"/>
        <v>1.1977174945620977E-3</v>
      </c>
      <c r="V259" s="23">
        <f t="shared" si="109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6">
        <v>0.79823999999999995</v>
      </c>
      <c r="D260" s="23">
        <f>SUM(E260:V260)</f>
        <v>1.0000000000000002</v>
      </c>
      <c r="E260" s="23">
        <f t="shared" ref="E260:V260" si="110">E59</f>
        <v>0.74770145160379742</v>
      </c>
      <c r="F260" s="23">
        <f t="shared" si="110"/>
        <v>3.6046925281277571E-2</v>
      </c>
      <c r="G260" s="23">
        <f t="shared" si="110"/>
        <v>0.10876859567654559</v>
      </c>
      <c r="H260" s="23">
        <f t="shared" si="110"/>
        <v>0</v>
      </c>
      <c r="I260" s="23">
        <f t="shared" si="110"/>
        <v>0</v>
      </c>
      <c r="J260" s="23">
        <f t="shared" si="110"/>
        <v>6.9307772518360164E-2</v>
      </c>
      <c r="K260" s="23">
        <f t="shared" si="110"/>
        <v>0</v>
      </c>
      <c r="L260" s="23">
        <f t="shared" si="110"/>
        <v>0</v>
      </c>
      <c r="M260" s="23">
        <f t="shared" si="110"/>
        <v>0</v>
      </c>
      <c r="N260" s="23">
        <f t="shared" si="110"/>
        <v>1.8739367704485273E-3</v>
      </c>
      <c r="O260" s="23">
        <f t="shared" si="110"/>
        <v>0</v>
      </c>
      <c r="P260" s="23">
        <f t="shared" si="110"/>
        <v>0</v>
      </c>
      <c r="Q260" s="23">
        <f t="shared" si="110"/>
        <v>0</v>
      </c>
      <c r="R260" s="23">
        <f t="shared" si="110"/>
        <v>2.5563762484125951E-2</v>
      </c>
      <c r="S260" s="23">
        <f t="shared" si="110"/>
        <v>0</v>
      </c>
      <c r="T260" s="23">
        <f t="shared" si="110"/>
        <v>2.6527598565333053E-4</v>
      </c>
      <c r="U260" s="23">
        <f t="shared" si="110"/>
        <v>9.0071400051830851E-3</v>
      </c>
      <c r="V260" s="23">
        <f t="shared" si="110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 ht="12">
      <c r="A262" s="137" t="s">
        <v>63</v>
      </c>
      <c r="B262" s="18" t="str">
        <f>$B$5</f>
        <v>PRODUCTION</v>
      </c>
      <c r="C262" s="22"/>
      <c r="D262" s="23">
        <f t="shared" ref="D262:D269" si="111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2">A262</f>
        <v>DIST_TRANSF</v>
      </c>
      <c r="B263" s="18" t="str">
        <f>$B$6</f>
        <v>BULKTRAN</v>
      </c>
      <c r="C263" s="22"/>
      <c r="D263" s="23">
        <f t="shared" si="111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2"/>
        <v>DIST_TRANSF</v>
      </c>
      <c r="B264" s="18" t="str">
        <f>$B$7</f>
        <v>SUBTRAN</v>
      </c>
      <c r="C264" s="22"/>
      <c r="D264" s="23">
        <f t="shared" si="111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2"/>
        <v>DIST_TRANSF</v>
      </c>
      <c r="B265" s="18" t="str">
        <f>$B$8</f>
        <v>DISTPRI</v>
      </c>
      <c r="C265" s="22"/>
      <c r="D265" s="23">
        <f t="shared" si="111"/>
        <v>0.20176000000000005</v>
      </c>
      <c r="E265" s="23">
        <f>$C259*E259</f>
        <v>0.13484481317040251</v>
      </c>
      <c r="F265" s="23">
        <f t="shared" ref="F265:V265" si="113">$C259*F259</f>
        <v>6.3562324754870168E-3</v>
      </c>
      <c r="G265" s="23">
        <f t="shared" si="113"/>
        <v>2.3079870221846144E-2</v>
      </c>
      <c r="H265" s="23">
        <f t="shared" si="113"/>
        <v>7.1328808442609087E-4</v>
      </c>
      <c r="I265" s="23">
        <f>$C259*I259</f>
        <v>0</v>
      </c>
      <c r="J265" s="23">
        <f t="shared" si="113"/>
        <v>1.7305868649996919E-2</v>
      </c>
      <c r="K265" s="23">
        <f t="shared" si="113"/>
        <v>3.2232192006433507E-3</v>
      </c>
      <c r="L265" s="23">
        <f t="shared" si="113"/>
        <v>0</v>
      </c>
      <c r="M265" s="23">
        <f>$C259*M259</f>
        <v>0</v>
      </c>
      <c r="N265" s="23">
        <f>$C259*N259</f>
        <v>6.1694355257623564E-4</v>
      </c>
      <c r="O265" s="23">
        <f t="shared" si="113"/>
        <v>9.9499034547416675E-3</v>
      </c>
      <c r="P265" s="23">
        <f t="shared" si="113"/>
        <v>0</v>
      </c>
      <c r="Q265" s="23">
        <f>$C259*Q259</f>
        <v>0</v>
      </c>
      <c r="R265" s="23">
        <f t="shared" si="113"/>
        <v>5.2185146998115677E-3</v>
      </c>
      <c r="S265" s="23">
        <f t="shared" si="113"/>
        <v>8.7065253134980053E-5</v>
      </c>
      <c r="T265" s="23">
        <f t="shared" si="113"/>
        <v>7.0537443502569148E-5</v>
      </c>
      <c r="U265" s="23">
        <f>$C259*U259</f>
        <v>2.4165148170284884E-4</v>
      </c>
      <c r="V265" s="23">
        <f t="shared" si="113"/>
        <v>5.2092311728094396E-5</v>
      </c>
    </row>
    <row r="266" spans="1:22">
      <c r="A266" s="18" t="str">
        <f t="shared" si="112"/>
        <v>DIST_TRANSF</v>
      </c>
      <c r="B266" s="18" t="str">
        <f>$B$9</f>
        <v>DISTSEC</v>
      </c>
      <c r="C266" s="22"/>
      <c r="D266" s="23">
        <f t="shared" si="111"/>
        <v>0.79823999999999995</v>
      </c>
      <c r="E266" s="23">
        <f>$C260*E260</f>
        <v>0.59684520672821517</v>
      </c>
      <c r="F266" s="23">
        <f t="shared" ref="F266:V266" si="114">$C260*F260</f>
        <v>2.8774097636527007E-2</v>
      </c>
      <c r="G266" s="23">
        <f t="shared" si="114"/>
        <v>8.6823443812845749E-2</v>
      </c>
      <c r="H266" s="23">
        <f t="shared" si="114"/>
        <v>0</v>
      </c>
      <c r="I266" s="23">
        <f>$C260*I260</f>
        <v>0</v>
      </c>
      <c r="J266" s="23">
        <f t="shared" si="114"/>
        <v>5.5324236335055815E-2</v>
      </c>
      <c r="K266" s="23">
        <f t="shared" si="114"/>
        <v>0</v>
      </c>
      <c r="L266" s="23">
        <f t="shared" si="114"/>
        <v>0</v>
      </c>
      <c r="M266" s="23">
        <f>$C260*M260</f>
        <v>0</v>
      </c>
      <c r="N266" s="23">
        <f>$C260*N260</f>
        <v>1.4958512876428324E-3</v>
      </c>
      <c r="O266" s="23">
        <f t="shared" si="114"/>
        <v>0</v>
      </c>
      <c r="P266" s="23">
        <f t="shared" si="114"/>
        <v>0</v>
      </c>
      <c r="Q266" s="23">
        <f>$C260*Q260</f>
        <v>0</v>
      </c>
      <c r="R266" s="23">
        <f t="shared" si="114"/>
        <v>2.0406017765328698E-2</v>
      </c>
      <c r="S266" s="23">
        <f t="shared" si="114"/>
        <v>0</v>
      </c>
      <c r="T266" s="23">
        <f t="shared" si="114"/>
        <v>2.1175390278791454E-4</v>
      </c>
      <c r="U266" s="23">
        <f>$C260*U260</f>
        <v>7.1898594377373453E-3</v>
      </c>
      <c r="V266" s="23">
        <f t="shared" si="114"/>
        <v>1.169533093859405E-3</v>
      </c>
    </row>
    <row r="267" spans="1:22">
      <c r="A267" s="18" t="str">
        <f t="shared" si="112"/>
        <v>DIST_TRANSF</v>
      </c>
      <c r="B267" s="18" t="str">
        <f>$B$10</f>
        <v>ENERGY</v>
      </c>
      <c r="C267" s="22"/>
      <c r="D267" s="23">
        <f t="shared" si="111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2"/>
        <v>DIST_TRANSF</v>
      </c>
      <c r="B268" s="18" t="str">
        <f>$B$11</f>
        <v>CUSTOMER</v>
      </c>
      <c r="C268" s="22"/>
      <c r="D268" s="23">
        <f t="shared" si="111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2"/>
        <v>DIST_TRANSF</v>
      </c>
      <c r="B269" s="18" t="str">
        <f>$B$12</f>
        <v>TOTAL</v>
      </c>
      <c r="C269" s="22"/>
      <c r="D269" s="23">
        <f t="shared" si="111"/>
        <v>0.99999999999999989</v>
      </c>
      <c r="E269" s="23">
        <f t="shared" ref="E269:V269" si="115">SUM(E262:E268)</f>
        <v>0.73169001989861771</v>
      </c>
      <c r="F269" s="23">
        <f t="shared" si="115"/>
        <v>3.5130330112014024E-2</v>
      </c>
      <c r="G269" s="23">
        <f t="shared" si="115"/>
        <v>0.10990331403469189</v>
      </c>
      <c r="H269" s="23">
        <f t="shared" si="115"/>
        <v>7.1328808442609087E-4</v>
      </c>
      <c r="I269" s="23">
        <f t="shared" si="115"/>
        <v>0</v>
      </c>
      <c r="J269" s="23">
        <f t="shared" si="115"/>
        <v>7.2630104985052735E-2</v>
      </c>
      <c r="K269" s="23">
        <f t="shared" si="115"/>
        <v>3.2232192006433507E-3</v>
      </c>
      <c r="L269" s="23">
        <f t="shared" si="115"/>
        <v>0</v>
      </c>
      <c r="M269" s="23">
        <f>SUM(M262:M268)</f>
        <v>0</v>
      </c>
      <c r="N269" s="23">
        <f>SUM(N262:N268)</f>
        <v>2.1127948402190682E-3</v>
      </c>
      <c r="O269" s="23">
        <f t="shared" si="115"/>
        <v>9.9499034547416675E-3</v>
      </c>
      <c r="P269" s="23">
        <f t="shared" si="115"/>
        <v>0</v>
      </c>
      <c r="Q269" s="23">
        <f t="shared" si="115"/>
        <v>0</v>
      </c>
      <c r="R269" s="23">
        <f t="shared" si="115"/>
        <v>2.5624532465140265E-2</v>
      </c>
      <c r="S269" s="23">
        <f t="shared" si="115"/>
        <v>8.7065253134980053E-5</v>
      </c>
      <c r="T269" s="23">
        <f t="shared" si="115"/>
        <v>2.822913462904837E-4</v>
      </c>
      <c r="U269" s="23">
        <f t="shared" si="115"/>
        <v>7.4315109194401938E-3</v>
      </c>
      <c r="V269" s="23">
        <f t="shared" si="115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574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3.2">
      <c r="A272" s="137" t="s">
        <v>546</v>
      </c>
      <c r="B272" s="18" t="str">
        <f>$B$5</f>
        <v>PRODUCTION</v>
      </c>
      <c r="C272" s="129" t="s">
        <v>576</v>
      </c>
      <c r="D272" s="23">
        <f t="shared" ref="D272:V272" si="116">D26</f>
        <v>0.99999999999999978</v>
      </c>
      <c r="E272" s="23">
        <f t="shared" si="116"/>
        <v>0.49258299045690018</v>
      </c>
      <c r="F272" s="23">
        <f>F26</f>
        <v>2.435013732763805E-2</v>
      </c>
      <c r="G272" s="23">
        <f t="shared" si="116"/>
        <v>8.9193157505646409E-2</v>
      </c>
      <c r="H272" s="23">
        <f t="shared" si="116"/>
        <v>2.8074839270930295E-3</v>
      </c>
      <c r="I272" s="23">
        <f t="shared" si="116"/>
        <v>2.6327685920476382E-4</v>
      </c>
      <c r="J272" s="23">
        <f t="shared" si="116"/>
        <v>6.7800674659926619E-2</v>
      </c>
      <c r="K272" s="23">
        <f t="shared" si="116"/>
        <v>1.2633240990485033E-2</v>
      </c>
      <c r="L272" s="23">
        <f t="shared" si="116"/>
        <v>5.7087263726468785E-3</v>
      </c>
      <c r="M272" s="23">
        <f t="shared" si="116"/>
        <v>2.5671504371235472E-4</v>
      </c>
      <c r="N272" s="23">
        <f t="shared" si="116"/>
        <v>2.3684512263677736E-3</v>
      </c>
      <c r="O272" s="23">
        <f t="shared" si="116"/>
        <v>3.8759300778423753E-2</v>
      </c>
      <c r="P272" s="23">
        <f t="shared" si="116"/>
        <v>0.20484399369001716</v>
      </c>
      <c r="Q272" s="23">
        <f t="shared" si="116"/>
        <v>3.6991430122001623E-2</v>
      </c>
      <c r="R272" s="23">
        <f t="shared" si="116"/>
        <v>2.0821479601917676E-2</v>
      </c>
      <c r="S272" s="23">
        <f t="shared" si="116"/>
        <v>3.4875182441241053E-4</v>
      </c>
      <c r="T272" s="23">
        <f t="shared" si="116"/>
        <v>2.7018961360604304E-4</v>
      </c>
      <c r="U272" s="23">
        <f t="shared" si="116"/>
        <v>0</v>
      </c>
      <c r="V272" s="23">
        <f t="shared" si="116"/>
        <v>0</v>
      </c>
    </row>
    <row r="273" spans="1:22">
      <c r="A273" s="18" t="str">
        <f t="shared" ref="A273:A279" si="117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7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7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7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7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7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7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8">SUM(F272:F278)</f>
        <v>2.435013732763805E-2</v>
      </c>
      <c r="G279" s="23">
        <f t="shared" si="118"/>
        <v>8.9193157505646409E-2</v>
      </c>
      <c r="H279" s="23">
        <f t="shared" si="118"/>
        <v>2.8074839270930295E-3</v>
      </c>
      <c r="I279" s="23">
        <f t="shared" si="118"/>
        <v>2.6327685920476382E-4</v>
      </c>
      <c r="J279" s="23">
        <f t="shared" si="118"/>
        <v>6.7800674659926619E-2</v>
      </c>
      <c r="K279" s="23">
        <f t="shared" si="118"/>
        <v>1.2633240990485033E-2</v>
      </c>
      <c r="L279" s="23">
        <f t="shared" si="118"/>
        <v>5.7087263726468785E-3</v>
      </c>
      <c r="M279" s="23">
        <f t="shared" si="118"/>
        <v>2.5671504371235472E-4</v>
      </c>
      <c r="N279" s="23">
        <f t="shared" si="118"/>
        <v>2.3684512263677736E-3</v>
      </c>
      <c r="O279" s="23">
        <f t="shared" si="118"/>
        <v>3.8759300778423753E-2</v>
      </c>
      <c r="P279" s="23">
        <f t="shared" si="118"/>
        <v>0.20484399369001716</v>
      </c>
      <c r="Q279" s="23">
        <f t="shared" si="118"/>
        <v>3.6991430122001623E-2</v>
      </c>
      <c r="R279" s="23">
        <f t="shared" si="118"/>
        <v>2.0821479601917676E-2</v>
      </c>
      <c r="S279" s="23">
        <f t="shared" si="118"/>
        <v>3.4875182441241053E-4</v>
      </c>
      <c r="T279" s="23">
        <f>SUM(T272:T278)</f>
        <v>2.7018961360604304E-4</v>
      </c>
      <c r="U279" s="23">
        <f t="shared" si="118"/>
        <v>0</v>
      </c>
      <c r="V279" s="23">
        <f t="shared" si="118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552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 ht="12">
      <c r="A282" s="38" t="s">
        <v>316</v>
      </c>
      <c r="B282" s="18" t="str">
        <f>$B$5</f>
        <v>PRODUCTION</v>
      </c>
      <c r="C282" s="22"/>
      <c r="D282" s="24">
        <f ca="1">COSS!H856+COSS!H872+COSS!H864</f>
        <v>224059944.67921016</v>
      </c>
      <c r="E282" s="24">
        <f ca="1">COSS!I856+COSS!I872+COSS!I864</f>
        <v>99930252.597610578</v>
      </c>
      <c r="F282" s="24">
        <f ca="1">COSS!J856+COSS!J872+COSS!J864</f>
        <v>6617612.2078121807</v>
      </c>
      <c r="G282" s="24">
        <f ca="1">COSS!K856+COSS!K872+COSS!K864</f>
        <v>22850228.353679977</v>
      </c>
      <c r="H282" s="24">
        <f ca="1">COSS!L856+COSS!L872+COSS!L864</f>
        <v>675274.84258003044</v>
      </c>
      <c r="I282" s="24">
        <f ca="1">COSS!M856+COSS!M872+COSS!M864</f>
        <v>65774.630615862319</v>
      </c>
      <c r="J282" s="24">
        <f ca="1">COSS!O856+COSS!O872+COSS!O864</f>
        <v>17516663.311625417</v>
      </c>
      <c r="K282" s="24">
        <f ca="1">COSS!P856+COSS!P872+COSS!P864</f>
        <v>3349222.1133587435</v>
      </c>
      <c r="L282" s="24">
        <f ca="1">COSS!Q856+COSS!Q872+COSS!Q864</f>
        <v>1442257.5242210068</v>
      </c>
      <c r="M282" s="24">
        <f ca="1">COSS!R856+COSS!R872+COSS!R864</f>
        <v>63330.711358586719</v>
      </c>
      <c r="N282" s="24">
        <f ca="1">COSS!T856+COSS!T872+COSS!T864</f>
        <v>521847.83504327643</v>
      </c>
      <c r="O282" s="24">
        <f ca="1">COSS!U856+COSS!U872+COSS!U864</f>
        <v>9059325.2920715902</v>
      </c>
      <c r="P282" s="24">
        <f ca="1">COSS!V856+COSS!V872+COSS!V864</f>
        <v>48791559.172050491</v>
      </c>
      <c r="Q282" s="24">
        <f ca="1">COSS!W856+COSS!W872+COSS!W864</f>
        <v>7966692.2093336703</v>
      </c>
      <c r="R282" s="24">
        <f ca="1">COSS!Y856+COSS!Y872+COSS!Y864</f>
        <v>5053287.9729614519</v>
      </c>
      <c r="S282" s="24">
        <f ca="1">COSS!Z856+COSS!Z872+COSS!Z864</f>
        <v>80113.338723718523</v>
      </c>
      <c r="T282" s="24">
        <f ca="1">COSS!AB856+COSS!AB872+COSS!AB864</f>
        <v>76502.566163586482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-17812281.399474483</v>
      </c>
      <c r="E283" s="24">
        <f ca="1">COSS!I857+COSS!I873+COSS!I865</f>
        <v>-13725450.999449572</v>
      </c>
      <c r="F283" s="24">
        <f ca="1">COSS!J857+COSS!J873+COSS!J865</f>
        <v>124942.6793100091</v>
      </c>
      <c r="G283" s="24">
        <f ca="1">COSS!K857+COSS!K873+COSS!K865</f>
        <v>-236754.59336982388</v>
      </c>
      <c r="H283" s="24">
        <f ca="1">COSS!L857+COSS!L873+COSS!L865</f>
        <v>-18867.143825416686</v>
      </c>
      <c r="I283" s="24">
        <f ca="1">COSS!M857+COSS!M873+COSS!M865</f>
        <v>16032.272486916318</v>
      </c>
      <c r="J283" s="24">
        <f ca="1">COSS!O857+COSS!O873+COSS!O865</f>
        <v>-186003.45232964121</v>
      </c>
      <c r="K283" s="24">
        <f ca="1">COSS!P857+COSS!P873+COSS!P865</f>
        <v>5909.2518143546768</v>
      </c>
      <c r="L283" s="24">
        <f ca="1">COSS!Q857+COSS!Q873+COSS!Q865</f>
        <v>-26762.156211399997</v>
      </c>
      <c r="M283" s="24">
        <f ca="1">COSS!R857+COSS!R873+COSS!R865</f>
        <v>-1932.9499573714913</v>
      </c>
      <c r="N283" s="24">
        <f ca="1">COSS!T857+COSS!T873+COSS!T865</f>
        <v>-46235.149426885953</v>
      </c>
      <c r="O283" s="24">
        <f ca="1">COSS!U857+COSS!U873+COSS!U865</f>
        <v>-472264.59227872966</v>
      </c>
      <c r="P283" s="24">
        <f ca="1">COSS!V857+COSS!V873+COSS!V865</f>
        <v>-2282211.2051813044</v>
      </c>
      <c r="Q283" s="24">
        <f ca="1">COSS!W857+COSS!W873+COSS!W865</f>
        <v>-758067.03174810065</v>
      </c>
      <c r="R283" s="24">
        <f ca="1">COSS!Y857+COSS!Y873+COSS!Y865</f>
        <v>-201479.15989511157</v>
      </c>
      <c r="S283" s="24">
        <f ca="1">COSS!Z857+COSS!Z873+COSS!Z865</f>
        <v>-5497.2360706850723</v>
      </c>
      <c r="T283" s="24">
        <f ca="1">COSS!AB857+COSS!AB873+COSS!AB865</f>
        <v>2360.0666582824342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-3738878.3383956207</v>
      </c>
      <c r="E284" s="24">
        <f ca="1">COSS!I858+COSS!I874+COSS!I866</f>
        <v>-2889076.1462658844</v>
      </c>
      <c r="F284" s="24">
        <f ca="1">COSS!J858+COSS!J874+COSS!J866</f>
        <v>23019.779477915145</v>
      </c>
      <c r="G284" s="24">
        <f ca="1">COSS!K858+COSS!K874+COSS!K866</f>
        <v>-55473.109092614031</v>
      </c>
      <c r="H284" s="24">
        <f ca="1">COSS!L858+COSS!L874+COSS!L866</f>
        <v>-4016.3450668014011</v>
      </c>
      <c r="I284" s="24">
        <f ca="1">COSS!M858+COSS!M874+COSS!M866</f>
        <v>5432.7483245665953</v>
      </c>
      <c r="J284" s="24">
        <f ca="1">COSS!O858+COSS!O874+COSS!O866</f>
        <v>-42965.814436530112</v>
      </c>
      <c r="K284" s="24">
        <f ca="1">COSS!P858+COSS!P874+COSS!P866</f>
        <v>24.692798318967107</v>
      </c>
      <c r="L284" s="24">
        <f ca="1">COSS!Q858+COSS!Q874+COSS!Q866</f>
        <v>-7784.6826288271686</v>
      </c>
      <c r="M284" s="24">
        <f ca="1">COSS!R858+COSS!R874+COSS!R866</f>
        <v>0</v>
      </c>
      <c r="N284" s="24">
        <f ca="1">COSS!T858+COSS!T874+COSS!T866</f>
        <v>-9438.8389930046178</v>
      </c>
      <c r="O284" s="24">
        <f ca="1">COSS!U858+COSS!U874+COSS!U866</f>
        <v>-97746.28476901137</v>
      </c>
      <c r="P284" s="24">
        <f ca="1">COSS!V858+COSS!V874+COSS!V866</f>
        <v>-624252.35479992116</v>
      </c>
      <c r="Q284" s="24">
        <f ca="1">COSS!W858+COSS!W874+COSS!W866</f>
        <v>0</v>
      </c>
      <c r="R284" s="24">
        <f ca="1">COSS!Y858+COSS!Y874+COSS!Y866</f>
        <v>-41192.499274208676</v>
      </c>
      <c r="S284" s="24">
        <f ca="1">COSS!Z858+COSS!Z874+COSS!Z866</f>
        <v>-1100.6181424788901</v>
      </c>
      <c r="T284" s="24">
        <f ca="1">COSS!AB858+COSS!AB874+COSS!AB866</f>
        <v>453.42980185401893</v>
      </c>
      <c r="U284" s="24">
        <f ca="1">COSS!AC858+COSS!AC874+COSS!AC866</f>
        <v>4242.7890488985795</v>
      </c>
      <c r="V284" s="24">
        <f ca="1">COSS!AD858+COSS!AD874+COSS!AD866</f>
        <v>994.91562210793359</v>
      </c>
    </row>
    <row r="285" spans="1:22">
      <c r="B285" s="18" t="str">
        <f>$B$8</f>
        <v>DISTPRI</v>
      </c>
      <c r="C285" s="22"/>
      <c r="D285" s="24">
        <f ca="1">COSS!H859+COSS!H875+COSS!H867</f>
        <v>58879936.466345191</v>
      </c>
      <c r="E285" s="24">
        <f ca="1">COSS!I859+COSS!I875+COSS!I867</f>
        <v>33505145.483447589</v>
      </c>
      <c r="F285" s="24">
        <f ca="1">COSS!J859+COSS!J875+COSS!J867</f>
        <v>2684548.3335115486</v>
      </c>
      <c r="G285" s="24">
        <f ca="1">COSS!K859+COSS!K875+COSS!K867</f>
        <v>8884790.4543790277</v>
      </c>
      <c r="H285" s="24">
        <f ca="1">COSS!L859+COSS!L875+COSS!L867</f>
        <v>252765.01476351009</v>
      </c>
      <c r="I285" s="24">
        <f ca="1">COSS!M859+COSS!M875+COSS!M867</f>
        <v>0</v>
      </c>
      <c r="J285" s="24">
        <f ca="1">COSS!O859+COSS!O875+COSS!O867</f>
        <v>6718129.2376130326</v>
      </c>
      <c r="K285" s="24">
        <f ca="1">COSS!P859+COSS!P875+COSS!P867</f>
        <v>1304616.1843626015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182568.26892407122</v>
      </c>
      <c r="O285" s="24">
        <f ca="1">COSS!U859+COSS!U875+COSS!U867</f>
        <v>3302188.0186688746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1828416.2921905997</v>
      </c>
      <c r="S285" s="24">
        <f ca="1">COSS!Z859+COSS!Z875+COSS!Z867</f>
        <v>27684.640417492639</v>
      </c>
      <c r="T285" s="24">
        <f ca="1">COSS!AB859+COSS!AB875+COSS!AB867</f>
        <v>31737.030635123414</v>
      </c>
      <c r="U285" s="24">
        <f ca="1">COSS!AC859+COSS!AC875+COSS!AC867</f>
        <v>129435.42615236792</v>
      </c>
      <c r="V285" s="24">
        <f ca="1">COSS!AD859+COSS!AD875+COSS!AD867</f>
        <v>27912.081279342921</v>
      </c>
    </row>
    <row r="286" spans="1:22">
      <c r="B286" s="18" t="str">
        <f>$B$9</f>
        <v>DISTSEC</v>
      </c>
      <c r="C286" s="22"/>
      <c r="D286" s="24">
        <f ca="1">COSS!H860+COSS!H876+COSS!H868</f>
        <v>25036675.639822725</v>
      </c>
      <c r="E286" s="24">
        <f ca="1">COSS!I860+COSS!I876+COSS!I868</f>
        <v>15905057.83528504</v>
      </c>
      <c r="F286" s="24">
        <f ca="1">COSS!J860+COSS!J876+COSS!J868</f>
        <v>1413443.9241355693</v>
      </c>
      <c r="G286" s="24">
        <f ca="1">COSS!K860+COSS!K876+COSS!K868</f>
        <v>3845670.5158307916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2469593.2715479992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49108.460549622352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812481.2889196215</v>
      </c>
      <c r="S286" s="24">
        <f ca="1">COSS!Z860+COSS!Z876+COSS!Z868</f>
        <v>0</v>
      </c>
      <c r="T286" s="24">
        <f ca="1">COSS!AB860+COSS!AB876+COSS!AB868</f>
        <v>11138.166762408962</v>
      </c>
      <c r="U286" s="24">
        <f ca="1">COSS!AC860+COSS!AC876+COSS!AC868</f>
        <v>455631.74052543752</v>
      </c>
      <c r="V286" s="24">
        <f ca="1">COSS!AD860+COSS!AD876+COSS!AD868</f>
        <v>74550.436266238728</v>
      </c>
    </row>
    <row r="287" spans="1:22">
      <c r="B287" s="18" t="str">
        <f>$B$10</f>
        <v>ENERGY</v>
      </c>
      <c r="C287" s="22"/>
      <c r="D287" s="24">
        <f ca="1">COSS!H861+COSS!H877+COSS!H869</f>
        <v>190246043.18449911</v>
      </c>
      <c r="E287" s="24">
        <f ca="1">COSS!I861+COSS!I877+COSS!I869</f>
        <v>72395563.811008528</v>
      </c>
      <c r="F287" s="24">
        <f ca="1">COSS!J861+COSS!J877+COSS!J869</f>
        <v>4615067.7607686166</v>
      </c>
      <c r="G287" s="24">
        <f ca="1">COSS!K861+COSS!K877+COSS!K869</f>
        <v>15508512.468706952</v>
      </c>
      <c r="H287" s="24">
        <f ca="1">COSS!L861+COSS!L877+COSS!L869</f>
        <v>445965.47142660979</v>
      </c>
      <c r="I287" s="24">
        <f ca="1">COSS!M861+COSS!M877+COSS!M869</f>
        <v>21243.604240224726</v>
      </c>
      <c r="J287" s="24">
        <f ca="1">COSS!O861+COSS!O877+COSS!O869</f>
        <v>14408224.602816895</v>
      </c>
      <c r="K287" s="24">
        <f ca="1">COSS!P861+COSS!P877+COSS!P869</f>
        <v>2708602.543264593</v>
      </c>
      <c r="L287" s="24">
        <f ca="1">COSS!Q861+COSS!Q877+COSS!Q869</f>
        <v>1194259.3369549473</v>
      </c>
      <c r="M287" s="24">
        <f ca="1">COSS!R861+COSS!R877+COSS!R869</f>
        <v>55339.706963394376</v>
      </c>
      <c r="N287" s="24">
        <f ca="1">COSS!T861+COSS!T877+COSS!T869</f>
        <v>538587.03177992033</v>
      </c>
      <c r="O287" s="24">
        <f ca="1">COSS!U861+COSS!U877+COSS!U869</f>
        <v>9251127.4902088828</v>
      </c>
      <c r="P287" s="24">
        <f ca="1">COSS!V861+COSS!V877+COSS!V869</f>
        <v>53434718.020619154</v>
      </c>
      <c r="Q287" s="24">
        <f ca="1">COSS!W861+COSS!W877+COSS!W869</f>
        <v>9748663.2954463288</v>
      </c>
      <c r="R287" s="24">
        <f ca="1">COSS!Y861+COSS!Y877+COSS!Y869</f>
        <v>3837192.6965525034</v>
      </c>
      <c r="S287" s="24">
        <f ca="1">COSS!Z861+COSS!Z877+COSS!Z869</f>
        <v>62422.988151815574</v>
      </c>
      <c r="T287" s="24">
        <f ca="1">COSS!AB861+COSS!AB877+COSS!AB869</f>
        <v>70780.362295578976</v>
      </c>
      <c r="U287" s="24">
        <f ca="1">COSS!AC861+COSS!AC877+COSS!AC869</f>
        <v>1652765.4483160379</v>
      </c>
      <c r="V287" s="24">
        <f ca="1">COSS!AD861+COSS!AD877+COSS!AD869</f>
        <v>297006.5449781472</v>
      </c>
    </row>
    <row r="288" spans="1:22">
      <c r="B288" s="18" t="str">
        <f>$B$11</f>
        <v>CUSTOMER</v>
      </c>
      <c r="C288" s="22"/>
      <c r="D288" s="24">
        <f ca="1">COSS!H862+COSS!H878+COSS!H870</f>
        <v>22463064.76799294</v>
      </c>
      <c r="E288" s="24">
        <f ca="1">COSS!I862+COSS!I878+COSS!I870</f>
        <v>10623295.418363754</v>
      </c>
      <c r="F288" s="24">
        <f ca="1">COSS!J862+COSS!J878+COSS!J870</f>
        <v>3097826.3149841656</v>
      </c>
      <c r="G288" s="24">
        <f ca="1">COSS!K862+COSS!K878+COSS!K870</f>
        <v>822982.90986571263</v>
      </c>
      <c r="H288" s="24">
        <f ca="1">COSS!L862+COSS!L878+COSS!L870</f>
        <v>200462.16012206805</v>
      </c>
      <c r="I288" s="24">
        <f ca="1">COSS!M862+COSS!M878+COSS!M870</f>
        <v>50677.744332430113</v>
      </c>
      <c r="J288" s="24">
        <f ca="1">COSS!O862+COSS!O878+COSS!O870</f>
        <v>204841.84316282126</v>
      </c>
      <c r="K288" s="24">
        <f ca="1">COSS!P862+COSS!P878+COSS!P870</f>
        <v>61038.214401385427</v>
      </c>
      <c r="L288" s="24">
        <f ca="1">COSS!Q862+COSS!Q878+COSS!Q870</f>
        <v>118601.97766427301</v>
      </c>
      <c r="M288" s="24">
        <f ca="1">COSS!R862+COSS!R878+COSS!R870</f>
        <v>19987.531635390398</v>
      </c>
      <c r="N288" s="24">
        <f ca="1">COSS!T862+COSS!T878+COSS!T870</f>
        <v>1105.39212299977</v>
      </c>
      <c r="O288" s="24">
        <f ca="1">COSS!U862+COSS!U878+COSS!U870</f>
        <v>30018.076098393085</v>
      </c>
      <c r="P288" s="24">
        <f ca="1">COSS!V862+COSS!V878+COSS!V870</f>
        <v>158410.36731157312</v>
      </c>
      <c r="Q288" s="24">
        <f ca="1">COSS!W862+COSS!W878+COSS!W870</f>
        <v>23936.526968101552</v>
      </c>
      <c r="R288" s="24">
        <f ca="1">COSS!Y862+COSS!Y878+COSS!Y870</f>
        <v>51325.408545144885</v>
      </c>
      <c r="S288" s="24">
        <f ca="1">COSS!Z862+COSS!Z878+COSS!Z870</f>
        <v>820.88692013723471</v>
      </c>
      <c r="T288" s="24">
        <f ca="1">COSS!AB862+COSS!AB878+COSS!AB870</f>
        <v>1371.3776831655991</v>
      </c>
      <c r="U288" s="24">
        <f ca="1">COSS!AC862+COSS!AC878+COSS!AC870</f>
        <v>5989718.5959572578</v>
      </c>
      <c r="V288" s="24">
        <f ca="1">COSS!AD862+COSS!AD878+COSS!AD870</f>
        <v>1006644.0218541629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0" t="s">
        <v>244</v>
      </c>
      <c r="B290" s="18" t="str">
        <f>$B$5</f>
        <v>PRODUCTION</v>
      </c>
      <c r="C290" s="22"/>
      <c r="D290" s="23">
        <f t="shared" ref="D290:D297" ca="1" si="119">+D282/$D$289</f>
        <v>0.44889692544740051</v>
      </c>
      <c r="E290" s="23">
        <f t="shared" ref="E290:V297" ca="1" si="120">+E282/$D$289</f>
        <v>0.20020706161680923</v>
      </c>
      <c r="F290" s="23">
        <f t="shared" ca="1" si="120"/>
        <v>1.3258174182552618E-2</v>
      </c>
      <c r="G290" s="23">
        <f t="shared" ca="1" si="120"/>
        <v>4.5779700911841345E-2</v>
      </c>
      <c r="H290" s="23">
        <f t="shared" ca="1" si="120"/>
        <v>1.3528915268641475E-3</v>
      </c>
      <c r="I290" s="23">
        <f t="shared" ca="1" si="120"/>
        <v>1.3177736653542378E-4</v>
      </c>
      <c r="J290" s="23">
        <f t="shared" ca="1" si="120"/>
        <v>3.5094074114602469E-2</v>
      </c>
      <c r="K290" s="23">
        <f t="shared" ca="1" si="120"/>
        <v>6.7100592722171021E-3</v>
      </c>
      <c r="L290" s="23">
        <f t="shared" ca="1" si="120"/>
        <v>2.8895167730810492E-3</v>
      </c>
      <c r="M290" s="23">
        <f t="shared" ca="1" si="120"/>
        <v>1.2688105255032753E-4</v>
      </c>
      <c r="N290" s="23">
        <f t="shared" ca="1" si="120"/>
        <v>1.045505429530015E-3</v>
      </c>
      <c r="O290" s="23">
        <f t="shared" ca="1" si="120"/>
        <v>1.8150068170645888E-2</v>
      </c>
      <c r="P290" s="23">
        <f t="shared" ca="1" si="120"/>
        <v>9.775232664399848E-2</v>
      </c>
      <c r="Q290" s="23">
        <f t="shared" ca="1" si="120"/>
        <v>1.5961012772165831E-2</v>
      </c>
      <c r="R290" s="23">
        <f t="shared" ca="1" si="120"/>
        <v>1.0124100662929427E-2</v>
      </c>
      <c r="S290" s="23">
        <f t="shared" ca="1" si="120"/>
        <v>1.6050450914772667E-4</v>
      </c>
      <c r="T290" s="23">
        <f t="shared" ca="1" si="120"/>
        <v>1.5327044192944841E-4</v>
      </c>
      <c r="U290" s="23">
        <f t="shared" ca="1" si="120"/>
        <v>0</v>
      </c>
      <c r="V290" s="23">
        <f t="shared" ca="1" si="120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9"/>
        <v>-3.5686335488816751E-2</v>
      </c>
      <c r="E291" s="23">
        <f t="shared" ref="E291:S291" ca="1" si="121">+E283/$D$289</f>
        <v>-2.7498501630236066E-2</v>
      </c>
      <c r="F291" s="23">
        <f t="shared" ca="1" si="121"/>
        <v>2.5031865771333342E-4</v>
      </c>
      <c r="G291" s="23">
        <f t="shared" ca="1" si="121"/>
        <v>-4.7433024765503615E-4</v>
      </c>
      <c r="H291" s="23">
        <f t="shared" ca="1" si="121"/>
        <v>-3.7799718585708049E-5</v>
      </c>
      <c r="I291" s="23">
        <f t="shared" ca="1" si="121"/>
        <v>3.2120144622973554E-5</v>
      </c>
      <c r="J291" s="23">
        <f t="shared" ca="1" si="121"/>
        <v>-3.7265196147808134E-4</v>
      </c>
      <c r="K291" s="23">
        <f t="shared" ca="1" si="121"/>
        <v>1.1838996813804081E-5</v>
      </c>
      <c r="L291" s="23">
        <f t="shared" ca="1" si="121"/>
        <v>-5.3617123126761186E-5</v>
      </c>
      <c r="M291" s="23">
        <f t="shared" ca="1" si="121"/>
        <v>-3.872603352419988E-6</v>
      </c>
      <c r="N291" s="23">
        <f t="shared" ca="1" si="121"/>
        <v>-9.2630641568019738E-5</v>
      </c>
      <c r="O291" s="23">
        <f t="shared" ca="1" si="121"/>
        <v>-9.4616699015574897E-4</v>
      </c>
      <c r="P291" s="23">
        <f t="shared" ca="1" si="121"/>
        <v>-4.5723370801249346E-3</v>
      </c>
      <c r="Q291" s="23">
        <f t="shared" ca="1" si="121"/>
        <v>-1.5187630271084958E-3</v>
      </c>
      <c r="R291" s="23">
        <f t="shared" ca="1" si="121"/>
        <v>-4.0365704610045259E-4</v>
      </c>
      <c r="S291" s="23">
        <f t="shared" ca="1" si="121"/>
        <v>-1.1013536462851976E-5</v>
      </c>
      <c r="T291" s="23">
        <f t="shared" ca="1" si="120"/>
        <v>4.728317987718429E-6</v>
      </c>
      <c r="U291" s="23">
        <f t="shared" ca="1" si="120"/>
        <v>0</v>
      </c>
      <c r="V291" s="23">
        <f t="shared" ca="1" si="120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9"/>
        <v>-7.4907230434722617E-3</v>
      </c>
      <c r="E292" s="23">
        <f t="shared" ca="1" si="120"/>
        <v>-5.788171559619755E-3</v>
      </c>
      <c r="F292" s="23">
        <f t="shared" ca="1" si="120"/>
        <v>4.6119391160735608E-5</v>
      </c>
      <c r="G292" s="23">
        <f t="shared" ca="1" si="120"/>
        <v>-1.1113859798695751E-4</v>
      </c>
      <c r="H292" s="23">
        <f t="shared" ca="1" si="120"/>
        <v>-8.0466187501931995E-6</v>
      </c>
      <c r="I292" s="23">
        <f t="shared" ca="1" si="120"/>
        <v>1.088433732820494E-5</v>
      </c>
      <c r="J292" s="23">
        <f t="shared" ca="1" si="120"/>
        <v>-8.6080633588996443E-5</v>
      </c>
      <c r="K292" s="23">
        <f t="shared" ca="1" si="120"/>
        <v>4.9471230843812542E-8</v>
      </c>
      <c r="L292" s="23">
        <f t="shared" ca="1" si="120"/>
        <v>-1.5596362405013792E-5</v>
      </c>
      <c r="M292" s="23">
        <f t="shared" ca="1" si="120"/>
        <v>0</v>
      </c>
      <c r="N292" s="23">
        <f t="shared" ca="1" si="120"/>
        <v>-1.8910411719591732E-5</v>
      </c>
      <c r="O292" s="23">
        <f t="shared" ca="1" si="120"/>
        <v>-1.9583155199621267E-4</v>
      </c>
      <c r="P292" s="23">
        <f t="shared" ca="1" si="120"/>
        <v>-1.2506696061814464E-3</v>
      </c>
      <c r="Q292" s="23">
        <f t="shared" ca="1" si="120"/>
        <v>0</v>
      </c>
      <c r="R292" s="23">
        <f t="shared" ca="1" si="120"/>
        <v>-8.2527853437439023E-5</v>
      </c>
      <c r="S292" s="23">
        <f t="shared" ca="1" si="120"/>
        <v>-2.2050532100137822E-6</v>
      </c>
      <c r="T292" s="23">
        <f t="shared" ca="1" si="120"/>
        <v>9.0843209057249792E-7</v>
      </c>
      <c r="U292" s="23">
        <f t="shared" ca="1" si="120"/>
        <v>8.500292018277877E-6</v>
      </c>
      <c r="V292" s="23">
        <f t="shared" ca="1" si="120"/>
        <v>1.9932815947235177E-6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9"/>
        <v>0.11796406755398565</v>
      </c>
      <c r="E293" s="23">
        <f ca="1">+E285/$D$289</f>
        <v>6.7126486243317504E-2</v>
      </c>
      <c r="F293" s="23">
        <f t="shared" ca="1" si="120"/>
        <v>5.378406635124431E-3</v>
      </c>
      <c r="G293" s="23">
        <f t="shared" ca="1" si="120"/>
        <v>1.7800393211403063E-2</v>
      </c>
      <c r="H293" s="23">
        <f t="shared" ca="1" si="120"/>
        <v>5.064066143123287E-4</v>
      </c>
      <c r="I293" s="23">
        <f t="shared" ca="1" si="120"/>
        <v>0</v>
      </c>
      <c r="J293" s="23">
        <f t="shared" ca="1" si="120"/>
        <v>1.3459556833509301E-2</v>
      </c>
      <c r="K293" s="23">
        <f t="shared" ca="1" si="120"/>
        <v>2.6137567555314604E-3</v>
      </c>
      <c r="L293" s="23">
        <f t="shared" ca="1" si="120"/>
        <v>0</v>
      </c>
      <c r="M293" s="23">
        <f t="shared" ca="1" si="120"/>
        <v>0</v>
      </c>
      <c r="N293" s="23">
        <f t="shared" ca="1" si="120"/>
        <v>3.6576968150913797E-4</v>
      </c>
      <c r="O293" s="23">
        <f t="shared" ca="1" si="120"/>
        <v>6.6158279693944912E-3</v>
      </c>
      <c r="P293" s="23">
        <f t="shared" ca="1" si="120"/>
        <v>0</v>
      </c>
      <c r="Q293" s="23">
        <f t="shared" ca="1" si="120"/>
        <v>0</v>
      </c>
      <c r="R293" s="23">
        <f t="shared" ca="1" si="120"/>
        <v>3.6631735010798335E-3</v>
      </c>
      <c r="S293" s="23">
        <f t="shared" ca="1" si="120"/>
        <v>5.5465290698531529E-5</v>
      </c>
      <c r="T293" s="23">
        <f t="shared" ca="1" si="120"/>
        <v>6.3584124754355372E-5</v>
      </c>
      <c r="U293" s="23">
        <f t="shared" ca="1" si="120"/>
        <v>2.5931973216792117E-4</v>
      </c>
      <c r="V293" s="23">
        <f t="shared" ca="1" si="120"/>
        <v>5.5920961183284495E-5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9"/>
        <v>5.0160178046241712E-2</v>
      </c>
      <c r="E294" s="23">
        <f t="shared" ca="1" si="120"/>
        <v>3.18652741414562E-2</v>
      </c>
      <c r="F294" s="23">
        <f t="shared" ca="1" si="120"/>
        <v>2.8317896478336421E-3</v>
      </c>
      <c r="G294" s="23">
        <f t="shared" ca="1" si="120"/>
        <v>7.7046777518031771E-3</v>
      </c>
      <c r="H294" s="23">
        <f t="shared" ca="1" si="120"/>
        <v>0</v>
      </c>
      <c r="I294" s="23">
        <f t="shared" ca="1" si="120"/>
        <v>0</v>
      </c>
      <c r="J294" s="23">
        <f t="shared" ca="1" si="120"/>
        <v>4.9477510506872272E-3</v>
      </c>
      <c r="K294" s="23">
        <f t="shared" ca="1" si="120"/>
        <v>0</v>
      </c>
      <c r="L294" s="23">
        <f t="shared" ca="1" si="120"/>
        <v>0</v>
      </c>
      <c r="M294" s="23">
        <f t="shared" ca="1" si="120"/>
        <v>0</v>
      </c>
      <c r="N294" s="23">
        <f t="shared" ca="1" si="120"/>
        <v>9.8387228407746227E-5</v>
      </c>
      <c r="O294" s="23">
        <f t="shared" ca="1" si="120"/>
        <v>0</v>
      </c>
      <c r="P294" s="23">
        <f t="shared" ca="1" si="120"/>
        <v>0</v>
      </c>
      <c r="Q294" s="23">
        <f t="shared" ca="1" si="120"/>
        <v>0</v>
      </c>
      <c r="R294" s="23">
        <f t="shared" ca="1" si="120"/>
        <v>1.6277802491727585E-3</v>
      </c>
      <c r="S294" s="23">
        <f t="shared" ca="1" si="120"/>
        <v>0</v>
      </c>
      <c r="T294" s="23">
        <f t="shared" ca="1" si="120"/>
        <v>2.2314960498290861E-5</v>
      </c>
      <c r="U294" s="23">
        <f t="shared" ca="1" si="120"/>
        <v>9.1284360420131147E-4</v>
      </c>
      <c r="V294" s="23">
        <f t="shared" ca="1" si="120"/>
        <v>1.4935941218136928E-4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9"/>
        <v>0.38115185642094435</v>
      </c>
      <c r="E295" s="23">
        <f t="shared" ca="1" si="120"/>
        <v>0.14504219420977224</v>
      </c>
      <c r="F295" s="23">
        <f t="shared" ca="1" si="120"/>
        <v>9.2461404982783473E-3</v>
      </c>
      <c r="G295" s="23">
        <f t="shared" ca="1" si="120"/>
        <v>3.1070808195692568E-2</v>
      </c>
      <c r="H295" s="23">
        <f t="shared" ca="1" si="120"/>
        <v>8.934775435463228E-4</v>
      </c>
      <c r="I295" s="23">
        <f t="shared" ca="1" si="120"/>
        <v>4.2560880939747344E-5</v>
      </c>
      <c r="J295" s="23">
        <f t="shared" ca="1" si="120"/>
        <v>2.8866416684250058E-2</v>
      </c>
      <c r="K295" s="23">
        <f t="shared" ca="1" si="120"/>
        <v>5.4265984742220795E-3</v>
      </c>
      <c r="L295" s="23">
        <f t="shared" ca="1" si="120"/>
        <v>2.3926603450405565E-3</v>
      </c>
      <c r="M295" s="23">
        <f t="shared" ca="1" si="120"/>
        <v>1.1087133109219603E-4</v>
      </c>
      <c r="N295" s="23">
        <f t="shared" ca="1" si="120"/>
        <v>1.0790418742537551E-3</v>
      </c>
      <c r="O295" s="23">
        <f t="shared" ca="1" si="120"/>
        <v>1.8534337733691408E-2</v>
      </c>
      <c r="P295" s="23">
        <f t="shared" ca="1" si="120"/>
        <v>0.10705474673729309</v>
      </c>
      <c r="Q295" s="23">
        <f t="shared" ca="1" si="120"/>
        <v>1.9531134789902631E-2</v>
      </c>
      <c r="R295" s="23">
        <f t="shared" ca="1" si="120"/>
        <v>7.6876927123130934E-3</v>
      </c>
      <c r="S295" s="23">
        <f t="shared" ca="1" si="120"/>
        <v>1.2506245816809553E-4</v>
      </c>
      <c r="T295" s="23">
        <f t="shared" ca="1" si="120"/>
        <v>1.4180618968744502E-4</v>
      </c>
      <c r="U295" s="23">
        <f t="shared" ca="1" si="120"/>
        <v>3.3112626591824939E-3</v>
      </c>
      <c r="V295" s="23">
        <f t="shared" ca="1" si="120"/>
        <v>5.9504310361822648E-4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9"/>
        <v>4.5004031063716865E-2</v>
      </c>
      <c r="E296" s="23">
        <f t="shared" ca="1" si="120"/>
        <v>2.1283432245109469E-2</v>
      </c>
      <c r="F296" s="23">
        <f t="shared" ca="1" si="120"/>
        <v>6.2063958391018583E-3</v>
      </c>
      <c r="G296" s="23">
        <f t="shared" ca="1" si="120"/>
        <v>1.648819910508316E-3</v>
      </c>
      <c r="H296" s="23">
        <f t="shared" ca="1" si="120"/>
        <v>4.0161951961639687E-4</v>
      </c>
      <c r="I296" s="23">
        <f t="shared" ca="1" si="120"/>
        <v>1.0153123822291171E-4</v>
      </c>
      <c r="J296" s="23">
        <f t="shared" ca="1" si="120"/>
        <v>4.1039407436442658E-4</v>
      </c>
      <c r="K296" s="23">
        <f t="shared" ca="1" si="120"/>
        <v>1.2228810829534903E-4</v>
      </c>
      <c r="L296" s="23">
        <f t="shared" ca="1" si="120"/>
        <v>2.3761526497606696E-4</v>
      </c>
      <c r="M296" s="23">
        <f t="shared" ca="1" si="120"/>
        <v>4.0044379691583131E-5</v>
      </c>
      <c r="N296" s="23">
        <f t="shared" ca="1" si="120"/>
        <v>2.2146177271390404E-6</v>
      </c>
      <c r="O296" s="23">
        <f t="shared" ca="1" si="120"/>
        <v>6.0140254375707974E-5</v>
      </c>
      <c r="P296" s="23">
        <f t="shared" ca="1" si="120"/>
        <v>3.1737009909097173E-4</v>
      </c>
      <c r="Q296" s="23">
        <f t="shared" ca="1" si="120"/>
        <v>4.7956065405859995E-5</v>
      </c>
      <c r="R296" s="23">
        <f t="shared" ca="1" si="120"/>
        <v>1.0282881273684913E-4</v>
      </c>
      <c r="S296" s="23">
        <f t="shared" ca="1" si="120"/>
        <v>1.6446206621945214E-6</v>
      </c>
      <c r="T296" s="23">
        <f t="shared" ca="1" si="120"/>
        <v>2.7475112808832946E-6</v>
      </c>
      <c r="U296" s="23">
        <f t="shared" ca="1" si="120"/>
        <v>1.2000209434443443E-2</v>
      </c>
      <c r="V296" s="23">
        <f t="shared" ca="1" si="120"/>
        <v>2.0167790681074292E-3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9"/>
        <v>1</v>
      </c>
      <c r="E297" s="23">
        <f t="shared" ca="1" si="120"/>
        <v>0.43223777526660873</v>
      </c>
      <c r="F297" s="23">
        <f t="shared" ca="1" si="120"/>
        <v>3.7217344851764957E-2</v>
      </c>
      <c r="G297" s="23">
        <f t="shared" ca="1" si="120"/>
        <v>0.10341893113560642</v>
      </c>
      <c r="H297" s="23">
        <f t="shared" ca="1" si="120"/>
        <v>3.1085488670032939E-3</v>
      </c>
      <c r="I297" s="23">
        <f t="shared" ca="1" si="120"/>
        <v>3.1887396764926118E-4</v>
      </c>
      <c r="J297" s="23">
        <f t="shared" ca="1" si="120"/>
        <v>8.2319460162346425E-2</v>
      </c>
      <c r="K297" s="23">
        <f t="shared" ca="1" si="120"/>
        <v>1.4884591078310645E-2</v>
      </c>
      <c r="L297" s="23">
        <f t="shared" ca="1" si="120"/>
        <v>5.4505788975658977E-3</v>
      </c>
      <c r="M297" s="23">
        <f t="shared" ca="1" si="120"/>
        <v>2.7392415998168669E-4</v>
      </c>
      <c r="N297" s="23">
        <f t="shared" ca="1" si="120"/>
        <v>2.479377778140183E-3</v>
      </c>
      <c r="O297" s="23">
        <f t="shared" ca="1" si="120"/>
        <v>4.2218375585955537E-2</v>
      </c>
      <c r="P297" s="23">
        <f t="shared" ca="1" si="120"/>
        <v>0.19930143679407616</v>
      </c>
      <c r="Q297" s="23">
        <f t="shared" ca="1" si="120"/>
        <v>3.4021340600365831E-2</v>
      </c>
      <c r="R297" s="23">
        <f t="shared" ca="1" si="120"/>
        <v>2.2719391038694071E-2</v>
      </c>
      <c r="S297" s="23">
        <f t="shared" ca="1" si="120"/>
        <v>3.2945828900368251E-4</v>
      </c>
      <c r="T297" s="23">
        <f t="shared" ca="1" si="120"/>
        <v>3.8935997822871411E-4</v>
      </c>
      <c r="U297" s="23">
        <f t="shared" ca="1" si="120"/>
        <v>1.6492135722013447E-2</v>
      </c>
      <c r="V297" s="23">
        <f t="shared" ca="1" si="120"/>
        <v>2.8190958266850336E-3</v>
      </c>
    </row>
    <row r="299" spans="1:22" ht="12">
      <c r="A299" s="38" t="s">
        <v>130</v>
      </c>
      <c r="B299" s="18" t="str">
        <f>$B$5</f>
        <v>PRODUCTION</v>
      </c>
      <c r="D299" s="24">
        <f>+COSS!H8+COSS!H201</f>
        <v>824295256.99999964</v>
      </c>
      <c r="E299" s="24">
        <f>+COSS!I8+COSS!I201</f>
        <v>406033822.71249908</v>
      </c>
      <c r="F299" s="24">
        <f>+COSS!J8+COSS!J201</f>
        <v>20071702.706470698</v>
      </c>
      <c r="G299" s="24">
        <f>+COSS!K8+COSS!K201</f>
        <v>73521496.688758284</v>
      </c>
      <c r="H299" s="24">
        <f>+COSS!L8+COSS!L201</f>
        <v>2314195.6852065176</v>
      </c>
      <c r="I299" s="24">
        <f>+COSS!M8+COSS!M201</f>
        <v>217017.86632034363</v>
      </c>
      <c r="J299" s="24">
        <f>+COSS!O8+COSS!O201</f>
        <v>55887774.543577597</v>
      </c>
      <c r="K299" s="24">
        <f>+COSS!P8+COSS!P201</f>
        <v>10413520.628994796</v>
      </c>
      <c r="L299" s="24">
        <f>+COSS!Q8+COSS!Q201</f>
        <v>4705676.0724836364</v>
      </c>
      <c r="M299" s="24">
        <f>+COSS!R8+COSS!R201</f>
        <v>211608.99293264165</v>
      </c>
      <c r="N299" s="24">
        <f>+COSS!T8+COSS!T201</f>
        <v>1952303.1123307892</v>
      </c>
      <c r="O299" s="24">
        <f>+COSS!U8+COSS!U201</f>
        <v>31949107.796291105</v>
      </c>
      <c r="P299" s="24">
        <f>+COSS!V8+COSS!V201</f>
        <v>168851932.42361909</v>
      </c>
      <c r="Q299" s="24">
        <f>+COSS!W8+COSS!W201</f>
        <v>30491860.399212871</v>
      </c>
      <c r="R299" s="24">
        <f>+COSS!Y8+COSS!Y201</f>
        <v>17163046.87958299</v>
      </c>
      <c r="S299" s="24">
        <f>+COSS!Z8+COSS!Z201</f>
        <v>287474.47473324684</v>
      </c>
      <c r="T299" s="24">
        <f>+COSS!AB8+COSS!AB201</f>
        <v>222716.01698612393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824295256.99999964</v>
      </c>
      <c r="E306" s="24">
        <f>+COSS!I15+COSS!I208</f>
        <v>406033822.71249908</v>
      </c>
      <c r="F306" s="24">
        <f>+COSS!J15+COSS!J208</f>
        <v>20071702.706470698</v>
      </c>
      <c r="G306" s="24">
        <f>+COSS!K15+COSS!K208</f>
        <v>73521496.688758284</v>
      </c>
      <c r="H306" s="24">
        <f>+COSS!L15+COSS!L208</f>
        <v>2314195.6852065176</v>
      </c>
      <c r="I306" s="24">
        <f>+COSS!M15+COSS!M208</f>
        <v>217017.86632034363</v>
      </c>
      <c r="J306" s="24">
        <f>+COSS!O15+COSS!O208</f>
        <v>55887774.543577597</v>
      </c>
      <c r="K306" s="24">
        <f>+COSS!P15+COSS!P208</f>
        <v>10413520.628994796</v>
      </c>
      <c r="L306" s="24">
        <f>+COSS!Q15+COSS!Q208</f>
        <v>4705676.0724836364</v>
      </c>
      <c r="M306" s="24">
        <f>+COSS!R15+COSS!R208</f>
        <v>211608.99293264165</v>
      </c>
      <c r="N306" s="24">
        <f>+COSS!T15+COSS!T208</f>
        <v>1952303.1123307892</v>
      </c>
      <c r="O306" s="24">
        <f>+COSS!U15+COSS!U208</f>
        <v>31949107.796291105</v>
      </c>
      <c r="P306" s="24">
        <f>+COSS!V15+COSS!V208</f>
        <v>168851932.42361909</v>
      </c>
      <c r="Q306" s="24">
        <f>+COSS!W15+COSS!W208</f>
        <v>30491860.399212871</v>
      </c>
      <c r="R306" s="24">
        <f>+COSS!Y15+COSS!Y208</f>
        <v>17163046.87958299</v>
      </c>
      <c r="S306" s="24">
        <f>+COSS!Z15+COSS!Z208</f>
        <v>287474.47473324684</v>
      </c>
      <c r="T306" s="24">
        <f>+COSS!AB15+COSS!AB208</f>
        <v>222716.01698612393</v>
      </c>
      <c r="U306" s="24">
        <f>+COSS!AC15+COSS!AC208</f>
        <v>0</v>
      </c>
      <c r="V306" s="24">
        <f>+COSS!AD15+COSS!AD208</f>
        <v>0</v>
      </c>
    </row>
    <row r="307" spans="1:22">
      <c r="A307" s="130" t="s">
        <v>64</v>
      </c>
      <c r="B307" s="18" t="str">
        <f>$B$5</f>
        <v>PRODUCTION</v>
      </c>
      <c r="C307" s="22"/>
      <c r="D307" s="23">
        <f t="shared" ref="D307:D314" si="122">SUM(E307:V307)</f>
        <v>1.0000000000000004</v>
      </c>
      <c r="E307" s="23">
        <f t="shared" ref="E307:V307" si="123">E299/$D306</f>
        <v>0.4925829904569004</v>
      </c>
      <c r="F307" s="23">
        <f t="shared" si="123"/>
        <v>2.435013732763806E-2</v>
      </c>
      <c r="G307" s="23">
        <f t="shared" si="123"/>
        <v>8.919315750564645E-2</v>
      </c>
      <c r="H307" s="23">
        <f t="shared" si="123"/>
        <v>2.8074839270930303E-3</v>
      </c>
      <c r="I307" s="23">
        <f>I299/$D306</f>
        <v>2.6327685920476398E-4</v>
      </c>
      <c r="J307" s="23">
        <f t="shared" si="123"/>
        <v>6.7800674659926646E-2</v>
      </c>
      <c r="K307" s="23">
        <f t="shared" si="123"/>
        <v>1.263324099048504E-2</v>
      </c>
      <c r="L307" s="23">
        <f t="shared" si="123"/>
        <v>5.7087263726468811E-3</v>
      </c>
      <c r="M307" s="23">
        <f t="shared" si="123"/>
        <v>2.5671504371235478E-4</v>
      </c>
      <c r="N307" s="23">
        <f t="shared" si="123"/>
        <v>2.3684512263677749E-3</v>
      </c>
      <c r="O307" s="23">
        <f t="shared" si="123"/>
        <v>3.8759300778423766E-2</v>
      </c>
      <c r="P307" s="23">
        <f t="shared" si="123"/>
        <v>0.20484399369001727</v>
      </c>
      <c r="Q307" s="23">
        <f>Q299/$D306</f>
        <v>3.6991430122001644E-2</v>
      </c>
      <c r="R307" s="23">
        <f t="shared" si="123"/>
        <v>2.0821479601917686E-2</v>
      </c>
      <c r="S307" s="23">
        <f t="shared" si="123"/>
        <v>3.4875182441241069E-4</v>
      </c>
      <c r="T307" s="23">
        <f t="shared" si="123"/>
        <v>2.7018961360604314E-4</v>
      </c>
      <c r="U307" s="23">
        <f>U299/$D306</f>
        <v>0</v>
      </c>
      <c r="V307" s="23">
        <f t="shared" si="123"/>
        <v>0</v>
      </c>
    </row>
    <row r="308" spans="1:22">
      <c r="A308" s="18" t="str">
        <f t="shared" ref="A308:A314" si="124">A307</f>
        <v>RB_GUP_EPIS_P</v>
      </c>
      <c r="B308" s="18" t="str">
        <f>$B$6</f>
        <v>BULKTRAN</v>
      </c>
      <c r="C308" s="22"/>
      <c r="D308" s="23">
        <f t="shared" si="122"/>
        <v>0</v>
      </c>
      <c r="E308" s="23">
        <f t="shared" ref="E308:V308" si="125">E300/$D306</f>
        <v>0</v>
      </c>
      <c r="F308" s="23">
        <f t="shared" si="125"/>
        <v>0</v>
      </c>
      <c r="G308" s="23">
        <f t="shared" si="125"/>
        <v>0</v>
      </c>
      <c r="H308" s="23">
        <f t="shared" si="125"/>
        <v>0</v>
      </c>
      <c r="I308" s="23">
        <f>I300/$D306</f>
        <v>0</v>
      </c>
      <c r="J308" s="23">
        <f t="shared" si="125"/>
        <v>0</v>
      </c>
      <c r="K308" s="23">
        <f t="shared" si="125"/>
        <v>0</v>
      </c>
      <c r="L308" s="23">
        <f t="shared" si="125"/>
        <v>0</v>
      </c>
      <c r="M308" s="23">
        <f>M300/$D306</f>
        <v>0</v>
      </c>
      <c r="N308" s="23">
        <f>N300/$D306</f>
        <v>0</v>
      </c>
      <c r="O308" s="23">
        <f t="shared" si="125"/>
        <v>0</v>
      </c>
      <c r="P308" s="23">
        <f t="shared" si="125"/>
        <v>0</v>
      </c>
      <c r="Q308" s="23">
        <f>Q300/$D306</f>
        <v>0</v>
      </c>
      <c r="R308" s="23">
        <f t="shared" si="125"/>
        <v>0</v>
      </c>
      <c r="S308" s="23">
        <f t="shared" si="125"/>
        <v>0</v>
      </c>
      <c r="T308" s="23">
        <f t="shared" si="125"/>
        <v>0</v>
      </c>
      <c r="U308" s="23">
        <f>U300/$D306</f>
        <v>0</v>
      </c>
      <c r="V308" s="23">
        <f t="shared" si="125"/>
        <v>0</v>
      </c>
    </row>
    <row r="309" spans="1:22">
      <c r="A309" s="18" t="str">
        <f t="shared" si="124"/>
        <v>RB_GUP_EPIS_P</v>
      </c>
      <c r="B309" s="18" t="str">
        <f>$B$7</f>
        <v>SUBTRAN</v>
      </c>
      <c r="C309" s="22"/>
      <c r="D309" s="23">
        <f t="shared" si="122"/>
        <v>0</v>
      </c>
      <c r="E309" s="23">
        <f t="shared" ref="E309:V309" si="126">E301/$D306</f>
        <v>0</v>
      </c>
      <c r="F309" s="23">
        <f t="shared" si="126"/>
        <v>0</v>
      </c>
      <c r="G309" s="23">
        <f t="shared" si="126"/>
        <v>0</v>
      </c>
      <c r="H309" s="23">
        <f t="shared" si="126"/>
        <v>0</v>
      </c>
      <c r="I309" s="23">
        <f>I301/$D306</f>
        <v>0</v>
      </c>
      <c r="J309" s="23">
        <f t="shared" si="126"/>
        <v>0</v>
      </c>
      <c r="K309" s="23">
        <f t="shared" si="126"/>
        <v>0</v>
      </c>
      <c r="L309" s="23">
        <f t="shared" si="126"/>
        <v>0</v>
      </c>
      <c r="M309" s="23">
        <f>M301/$D306</f>
        <v>0</v>
      </c>
      <c r="N309" s="23">
        <f>N301/$D306</f>
        <v>0</v>
      </c>
      <c r="O309" s="23">
        <f t="shared" si="126"/>
        <v>0</v>
      </c>
      <c r="P309" s="23">
        <f t="shared" si="126"/>
        <v>0</v>
      </c>
      <c r="Q309" s="23">
        <f>Q301/$D306</f>
        <v>0</v>
      </c>
      <c r="R309" s="23">
        <f t="shared" si="126"/>
        <v>0</v>
      </c>
      <c r="S309" s="23">
        <f t="shared" si="126"/>
        <v>0</v>
      </c>
      <c r="T309" s="23">
        <f t="shared" si="126"/>
        <v>0</v>
      </c>
      <c r="U309" s="23">
        <f>U301/$D306</f>
        <v>0</v>
      </c>
      <c r="V309" s="23">
        <f t="shared" si="126"/>
        <v>0</v>
      </c>
    </row>
    <row r="310" spans="1:22">
      <c r="A310" s="18" t="str">
        <f t="shared" si="124"/>
        <v>RB_GUP_EPIS_P</v>
      </c>
      <c r="B310" s="18" t="str">
        <f>$B$8</f>
        <v>DISTPRI</v>
      </c>
      <c r="C310" s="22"/>
      <c r="D310" s="23">
        <f t="shared" si="122"/>
        <v>0</v>
      </c>
      <c r="E310" s="23">
        <f t="shared" ref="E310:V310" si="127">E302/$D306</f>
        <v>0</v>
      </c>
      <c r="F310" s="23">
        <f t="shared" si="127"/>
        <v>0</v>
      </c>
      <c r="G310" s="23">
        <f t="shared" si="127"/>
        <v>0</v>
      </c>
      <c r="H310" s="23">
        <f t="shared" si="127"/>
        <v>0</v>
      </c>
      <c r="I310" s="23">
        <f>I302/$D306</f>
        <v>0</v>
      </c>
      <c r="J310" s="23">
        <f t="shared" si="127"/>
        <v>0</v>
      </c>
      <c r="K310" s="23">
        <f t="shared" si="127"/>
        <v>0</v>
      </c>
      <c r="L310" s="23">
        <f t="shared" si="127"/>
        <v>0</v>
      </c>
      <c r="M310" s="23">
        <f>M302/$D306</f>
        <v>0</v>
      </c>
      <c r="N310" s="23">
        <f>N302/$D306</f>
        <v>0</v>
      </c>
      <c r="O310" s="23">
        <f t="shared" si="127"/>
        <v>0</v>
      </c>
      <c r="P310" s="23">
        <f t="shared" si="127"/>
        <v>0</v>
      </c>
      <c r="Q310" s="23">
        <f>Q302/$D306</f>
        <v>0</v>
      </c>
      <c r="R310" s="23">
        <f t="shared" si="127"/>
        <v>0</v>
      </c>
      <c r="S310" s="23">
        <f t="shared" si="127"/>
        <v>0</v>
      </c>
      <c r="T310" s="23">
        <f t="shared" si="127"/>
        <v>0</v>
      </c>
      <c r="U310" s="23">
        <f>U302/$D306</f>
        <v>0</v>
      </c>
      <c r="V310" s="23">
        <f t="shared" si="127"/>
        <v>0</v>
      </c>
    </row>
    <row r="311" spans="1:22">
      <c r="A311" s="18" t="str">
        <f t="shared" si="124"/>
        <v>RB_GUP_EPIS_P</v>
      </c>
      <c r="B311" s="18" t="str">
        <f>$B$9</f>
        <v>DISTSEC</v>
      </c>
      <c r="C311" s="22"/>
      <c r="D311" s="23">
        <f t="shared" si="122"/>
        <v>0</v>
      </c>
      <c r="E311" s="23">
        <f t="shared" ref="E311:V311" si="128">E303/$D306</f>
        <v>0</v>
      </c>
      <c r="F311" s="23">
        <f t="shared" si="128"/>
        <v>0</v>
      </c>
      <c r="G311" s="23">
        <f t="shared" si="128"/>
        <v>0</v>
      </c>
      <c r="H311" s="23">
        <f t="shared" si="128"/>
        <v>0</v>
      </c>
      <c r="I311" s="23">
        <f>I303/$D306</f>
        <v>0</v>
      </c>
      <c r="J311" s="23">
        <f t="shared" si="128"/>
        <v>0</v>
      </c>
      <c r="K311" s="23">
        <f t="shared" si="128"/>
        <v>0</v>
      </c>
      <c r="L311" s="23">
        <f t="shared" si="128"/>
        <v>0</v>
      </c>
      <c r="M311" s="23">
        <f>M303/$D306</f>
        <v>0</v>
      </c>
      <c r="N311" s="23">
        <f>N303/$D306</f>
        <v>0</v>
      </c>
      <c r="O311" s="23">
        <f t="shared" si="128"/>
        <v>0</v>
      </c>
      <c r="P311" s="23">
        <f t="shared" si="128"/>
        <v>0</v>
      </c>
      <c r="Q311" s="23">
        <f>Q303/$D306</f>
        <v>0</v>
      </c>
      <c r="R311" s="23">
        <f t="shared" si="128"/>
        <v>0</v>
      </c>
      <c r="S311" s="23">
        <f t="shared" si="128"/>
        <v>0</v>
      </c>
      <c r="T311" s="23">
        <f t="shared" si="128"/>
        <v>0</v>
      </c>
      <c r="U311" s="23">
        <f>U303/$D306</f>
        <v>0</v>
      </c>
      <c r="V311" s="23">
        <f t="shared" si="128"/>
        <v>0</v>
      </c>
    </row>
    <row r="312" spans="1:22">
      <c r="A312" s="18" t="str">
        <f t="shared" si="124"/>
        <v>RB_GUP_EPIS_P</v>
      </c>
      <c r="B312" s="18" t="str">
        <f>$B$10</f>
        <v>ENERGY</v>
      </c>
      <c r="C312" s="22"/>
      <c r="D312" s="23">
        <f t="shared" si="122"/>
        <v>0</v>
      </c>
      <c r="E312" s="23">
        <f t="shared" ref="E312:V312" si="129">E304/$D306</f>
        <v>0</v>
      </c>
      <c r="F312" s="23">
        <f t="shared" si="129"/>
        <v>0</v>
      </c>
      <c r="G312" s="23">
        <f t="shared" si="129"/>
        <v>0</v>
      </c>
      <c r="H312" s="23">
        <f t="shared" si="129"/>
        <v>0</v>
      </c>
      <c r="I312" s="23">
        <f>I304/$D306</f>
        <v>0</v>
      </c>
      <c r="J312" s="23">
        <f t="shared" si="129"/>
        <v>0</v>
      </c>
      <c r="K312" s="23">
        <f t="shared" si="129"/>
        <v>0</v>
      </c>
      <c r="L312" s="23">
        <f t="shared" si="129"/>
        <v>0</v>
      </c>
      <c r="M312" s="23">
        <f>M304/$D306</f>
        <v>0</v>
      </c>
      <c r="N312" s="23">
        <f>N304/$D306</f>
        <v>0</v>
      </c>
      <c r="O312" s="23">
        <f t="shared" si="129"/>
        <v>0</v>
      </c>
      <c r="P312" s="23">
        <f t="shared" si="129"/>
        <v>0</v>
      </c>
      <c r="Q312" s="23">
        <f>Q304/$D306</f>
        <v>0</v>
      </c>
      <c r="R312" s="23">
        <f t="shared" si="129"/>
        <v>0</v>
      </c>
      <c r="S312" s="23">
        <f t="shared" si="129"/>
        <v>0</v>
      </c>
      <c r="T312" s="23">
        <f t="shared" si="129"/>
        <v>0</v>
      </c>
      <c r="U312" s="23">
        <f>U304/$D306</f>
        <v>0</v>
      </c>
      <c r="V312" s="23">
        <f t="shared" si="129"/>
        <v>0</v>
      </c>
    </row>
    <row r="313" spans="1:22">
      <c r="A313" s="18" t="str">
        <f t="shared" si="124"/>
        <v>RB_GUP_EPIS_P</v>
      </c>
      <c r="B313" s="18" t="str">
        <f>$B$11</f>
        <v>CUSTOMER</v>
      </c>
      <c r="C313" s="22"/>
      <c r="D313" s="23">
        <f t="shared" si="122"/>
        <v>0</v>
      </c>
      <c r="E313" s="23">
        <f t="shared" ref="E313:V313" si="130">E305/$D306</f>
        <v>0</v>
      </c>
      <c r="F313" s="23">
        <f t="shared" si="130"/>
        <v>0</v>
      </c>
      <c r="G313" s="23">
        <f t="shared" si="130"/>
        <v>0</v>
      </c>
      <c r="H313" s="23">
        <f t="shared" si="130"/>
        <v>0</v>
      </c>
      <c r="I313" s="23">
        <f>I305/$D306</f>
        <v>0</v>
      </c>
      <c r="J313" s="23">
        <f t="shared" si="130"/>
        <v>0</v>
      </c>
      <c r="K313" s="23">
        <f t="shared" si="130"/>
        <v>0</v>
      </c>
      <c r="L313" s="23">
        <f t="shared" si="130"/>
        <v>0</v>
      </c>
      <c r="M313" s="23">
        <f>M305/$D306</f>
        <v>0</v>
      </c>
      <c r="N313" s="23">
        <f>N305/$D306</f>
        <v>0</v>
      </c>
      <c r="O313" s="23">
        <f t="shared" si="130"/>
        <v>0</v>
      </c>
      <c r="P313" s="23">
        <f t="shared" si="130"/>
        <v>0</v>
      </c>
      <c r="Q313" s="23">
        <f>Q305/$D306</f>
        <v>0</v>
      </c>
      <c r="R313" s="23">
        <f t="shared" si="130"/>
        <v>0</v>
      </c>
      <c r="S313" s="23">
        <f t="shared" si="130"/>
        <v>0</v>
      </c>
      <c r="T313" s="23">
        <f t="shared" si="130"/>
        <v>0</v>
      </c>
      <c r="U313" s="23">
        <f>U305/$D306</f>
        <v>0</v>
      </c>
      <c r="V313" s="23">
        <f t="shared" si="130"/>
        <v>0</v>
      </c>
    </row>
    <row r="314" spans="1:22">
      <c r="A314" s="18" t="str">
        <f t="shared" si="124"/>
        <v>RB_GUP_EPIS_P</v>
      </c>
      <c r="B314" s="18" t="str">
        <f>$B$12</f>
        <v>TOTAL</v>
      </c>
      <c r="C314" s="22"/>
      <c r="D314" s="23">
        <f t="shared" si="122"/>
        <v>1.0000000000000004</v>
      </c>
      <c r="E314" s="23">
        <f t="shared" ref="E314:V314" si="131">SUM(E307:E313)</f>
        <v>0.4925829904569004</v>
      </c>
      <c r="F314" s="23">
        <f t="shared" si="131"/>
        <v>2.435013732763806E-2</v>
      </c>
      <c r="G314" s="23">
        <f t="shared" si="131"/>
        <v>8.919315750564645E-2</v>
      </c>
      <c r="H314" s="23">
        <f t="shared" si="131"/>
        <v>2.8074839270930303E-3</v>
      </c>
      <c r="I314" s="23">
        <f t="shared" si="131"/>
        <v>2.6327685920476398E-4</v>
      </c>
      <c r="J314" s="23">
        <f t="shared" si="131"/>
        <v>6.7800674659926646E-2</v>
      </c>
      <c r="K314" s="23">
        <f t="shared" si="131"/>
        <v>1.263324099048504E-2</v>
      </c>
      <c r="L314" s="23">
        <f t="shared" si="131"/>
        <v>5.7087263726468811E-3</v>
      </c>
      <c r="M314" s="23">
        <f>SUM(M307:M313)</f>
        <v>2.5671504371235478E-4</v>
      </c>
      <c r="N314" s="23">
        <f>SUM(N307:N313)</f>
        <v>2.3684512263677749E-3</v>
      </c>
      <c r="O314" s="23">
        <f t="shared" si="131"/>
        <v>3.8759300778423766E-2</v>
      </c>
      <c r="P314" s="23">
        <f t="shared" si="131"/>
        <v>0.20484399369001727</v>
      </c>
      <c r="Q314" s="23">
        <f t="shared" si="131"/>
        <v>3.6991430122001644E-2</v>
      </c>
      <c r="R314" s="23">
        <f t="shared" si="131"/>
        <v>2.0821479601917686E-2</v>
      </c>
      <c r="S314" s="23">
        <f t="shared" si="131"/>
        <v>3.4875182441241069E-4</v>
      </c>
      <c r="T314" s="23">
        <f t="shared" si="131"/>
        <v>2.7018961360604314E-4</v>
      </c>
      <c r="U314" s="23">
        <f t="shared" si="131"/>
        <v>0</v>
      </c>
      <c r="V314" s="23">
        <f t="shared" si="131"/>
        <v>0</v>
      </c>
    </row>
    <row r="316" spans="1:22" ht="1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4948135.5401258618</v>
      </c>
      <c r="F316" s="24">
        <f>COSS!J34+COSS!J175</f>
        <v>244604.02054498793</v>
      </c>
      <c r="G316" s="24">
        <f>COSS!K34+COSS!K175</f>
        <v>895970.50880779233</v>
      </c>
      <c r="H316" s="24">
        <f>COSS!L34+COSS!L175</f>
        <v>28201.970565600848</v>
      </c>
      <c r="I316" s="24">
        <f>COSS!M34+COSS!M175</f>
        <v>2644.6905580630073</v>
      </c>
      <c r="J316" s="24">
        <f>COSS!O34+COSS!O175</f>
        <v>681076.96454989165</v>
      </c>
      <c r="K316" s="24">
        <f>COSS!P34+COSS!P175</f>
        <v>126904.48095662246</v>
      </c>
      <c r="L316" s="24">
        <f>COSS!Q34+COSS!Q175</f>
        <v>57345.771982801351</v>
      </c>
      <c r="M316" s="24">
        <f>COSS!R34+COSS!R175</f>
        <v>2578.7752644479738</v>
      </c>
      <c r="N316" s="24">
        <f>COSS!T34+COSS!T175</f>
        <v>23791.762840561347</v>
      </c>
      <c r="O316" s="24">
        <f>COSS!U34+COSS!U175</f>
        <v>389348.14520138688</v>
      </c>
      <c r="P316" s="24">
        <f>COSS!V34+COSS!V175</f>
        <v>2057715.8874664367</v>
      </c>
      <c r="Q316" s="24">
        <f>COSS!W34+COSS!W175</f>
        <v>371589.38415023085</v>
      </c>
      <c r="R316" s="24">
        <f>COSS!Y34+COSS!Y175</f>
        <v>209157.65507999039</v>
      </c>
      <c r="S316" s="24">
        <f>COSS!Z34+COSS!Z175</f>
        <v>3503.3107729889725</v>
      </c>
      <c r="T316" s="24">
        <f>COSS!AB34+COSS!AB175</f>
        <v>2714.131132333353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278804176.36897248</v>
      </c>
      <c r="F323" s="24">
        <f>COSS!J41+COSS!J182</f>
        <v>13725018.10584379</v>
      </c>
      <c r="G323" s="24">
        <f>COSS!K41+COSS!K182</f>
        <v>50215031.935580298</v>
      </c>
      <c r="H323" s="24">
        <f>COSS!L41+COSS!L182</f>
        <v>1575552.7463529811</v>
      </c>
      <c r="I323" s="24">
        <f>COSS!M41+COSS!M182</f>
        <v>155902.01203191455</v>
      </c>
      <c r="J323" s="24">
        <f>COSS!O41+COSS!O182</f>
        <v>38131438.064878397</v>
      </c>
      <c r="K323" s="24">
        <f>COSS!P41+COSS!P182</f>
        <v>7102209.3895264957</v>
      </c>
      <c r="L323" s="24">
        <f>COSS!Q41+COSS!Q182</f>
        <v>3381780.6160732536</v>
      </c>
      <c r="M323" s="24">
        <f>COSS!R41+COSS!R182</f>
        <v>119841.63098369936</v>
      </c>
      <c r="N323" s="24">
        <f>COSS!T41+COSS!T182</f>
        <v>1331936.2719946941</v>
      </c>
      <c r="O323" s="24">
        <f>COSS!U41+COSS!U182</f>
        <v>21798209.290517204</v>
      </c>
      <c r="P323" s="24">
        <f>COSS!V41+COSS!V182</f>
        <v>121433509.0951798</v>
      </c>
      <c r="Q323" s="24">
        <f>COSS!W41+COSS!W182</f>
        <v>17268615.247992456</v>
      </c>
      <c r="R323" s="24">
        <f>COSS!Y41+COSS!Y182</f>
        <v>11670395.1995175</v>
      </c>
      <c r="S323" s="24">
        <f>COSS!Z41+COSS!Z182</f>
        <v>195319.42859067352</v>
      </c>
      <c r="T323" s="24">
        <f>COSS!AB41+COSS!AB182</f>
        <v>152176.28925500039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0" t="s">
        <v>65</v>
      </c>
      <c r="B324" s="18" t="str">
        <f>$B$5</f>
        <v>PRODUCTION</v>
      </c>
      <c r="C324" s="22"/>
      <c r="D324" s="23">
        <f t="shared" ref="D324:D331" si="132">SUM(E324:V324)</f>
        <v>1.7711277037583233E-2</v>
      </c>
      <c r="E324" s="23">
        <f t="shared" ref="E324:V324" si="133">E316/$D323</f>
        <v>8.7242738079833758E-3</v>
      </c>
      <c r="F324" s="23">
        <f t="shared" si="133"/>
        <v>4.3127202811299404E-4</v>
      </c>
      <c r="G324" s="23">
        <f t="shared" si="133"/>
        <v>1.5797247224392996E-3</v>
      </c>
      <c r="H324" s="23">
        <f t="shared" si="133"/>
        <v>4.9724125611306763E-5</v>
      </c>
      <c r="I324" s="23">
        <f>I316/$D323</f>
        <v>4.6629693909603662E-6</v>
      </c>
      <c r="J324" s="23">
        <f t="shared" si="133"/>
        <v>1.2008365322370095E-3</v>
      </c>
      <c r="K324" s="23">
        <f t="shared" si="133"/>
        <v>2.2375083106503278E-4</v>
      </c>
      <c r="L324" s="23">
        <f t="shared" si="133"/>
        <v>1.0110883431770646E-4</v>
      </c>
      <c r="M324" s="23">
        <f>M316/$D323</f>
        <v>4.5467512589048034E-6</v>
      </c>
      <c r="N324" s="23">
        <f>N316/$D323</f>
        <v>4.1948295820203388E-5</v>
      </c>
      <c r="O324" s="23">
        <f t="shared" si="133"/>
        <v>6.8647671386967842E-4</v>
      </c>
      <c r="P324" s="23">
        <f t="shared" si="133"/>
        <v>3.6280487217288451E-3</v>
      </c>
      <c r="Q324" s="23">
        <f>Q316/$D323</f>
        <v>6.5516546690717198E-4</v>
      </c>
      <c r="R324" s="23">
        <f t="shared" si="133"/>
        <v>3.6877499356195216E-4</v>
      </c>
      <c r="S324" s="23">
        <f t="shared" si="133"/>
        <v>6.1768401795307856E-6</v>
      </c>
      <c r="T324" s="23">
        <f t="shared" si="133"/>
        <v>4.7854030992541957E-6</v>
      </c>
      <c r="U324" s="23">
        <f>U316/$D323</f>
        <v>0</v>
      </c>
      <c r="V324" s="23">
        <f t="shared" si="133"/>
        <v>0</v>
      </c>
    </row>
    <row r="325" spans="1:22">
      <c r="A325" s="18" t="str">
        <f t="shared" ref="A325:A331" si="134">A324</f>
        <v>RB_GUP_EPIS_T</v>
      </c>
      <c r="B325" s="18" t="str">
        <f>$B$6</f>
        <v>BULKTRAN</v>
      </c>
      <c r="C325" s="22"/>
      <c r="D325" s="23">
        <f t="shared" si="132"/>
        <v>0.80537259391868687</v>
      </c>
      <c r="E325" s="23">
        <f t="shared" ref="E325:V325" si="135">E317/$D323</f>
        <v>0.39671284074449747</v>
      </c>
      <c r="F325" s="23">
        <f t="shared" si="135"/>
        <v>1.9610933261836098E-2</v>
      </c>
      <c r="G325" s="23">
        <f t="shared" si="135"/>
        <v>7.1833724620120443E-2</v>
      </c>
      <c r="H325" s="23">
        <f t="shared" si="135"/>
        <v>2.2610706127479349E-3</v>
      </c>
      <c r="I325" s="23">
        <f>I317/$D323</f>
        <v>2.1203596701650557E-4</v>
      </c>
      <c r="J325" s="23">
        <f t="shared" si="135"/>
        <v>5.4604805220302081E-2</v>
      </c>
      <c r="K325" s="23">
        <f t="shared" si="135"/>
        <v>1.0174466066106811E-2</v>
      </c>
      <c r="L325" s="23">
        <f t="shared" si="135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5"/>
        <v>3.1215678606393713E-2</v>
      </c>
      <c r="P325" s="23">
        <f t="shared" si="135"/>
        <v>0.16497573854679223</v>
      </c>
      <c r="Q325" s="23">
        <f>Q317/$D323</f>
        <v>2.9791884030118291E-2</v>
      </c>
      <c r="R325" s="23">
        <f t="shared" si="135"/>
        <v>1.6769049036221468E-2</v>
      </c>
      <c r="S325" s="23">
        <f t="shared" si="135"/>
        <v>2.8087516146089748E-4</v>
      </c>
      <c r="T325" s="23">
        <f t="shared" si="135"/>
        <v>2.1760330995978659E-4</v>
      </c>
      <c r="U325" s="23">
        <f>U317/$D323</f>
        <v>0</v>
      </c>
      <c r="V325" s="23">
        <f t="shared" si="135"/>
        <v>0</v>
      </c>
    </row>
    <row r="326" spans="1:22">
      <c r="A326" s="18" t="str">
        <f t="shared" si="134"/>
        <v>RB_GUP_EPIS_T</v>
      </c>
      <c r="B326" s="18" t="str">
        <f>$B$7</f>
        <v>SUBTRAN</v>
      </c>
      <c r="C326" s="22"/>
      <c r="D326" s="23">
        <f t="shared" si="132"/>
        <v>0.17691612904372989</v>
      </c>
      <c r="E326" s="23">
        <f t="shared" ref="E326:V326" si="136">E318/$D323</f>
        <v>8.6134701483571816E-2</v>
      </c>
      <c r="F326" s="23">
        <f t="shared" si="136"/>
        <v>4.1569733711643089E-3</v>
      </c>
      <c r="G326" s="23">
        <f t="shared" si="136"/>
        <v>1.5122865867489779E-2</v>
      </c>
      <c r="H326" s="23">
        <f t="shared" si="136"/>
        <v>4.6713109787481472E-4</v>
      </c>
      <c r="I326" s="23">
        <f>I318/$D323</f>
        <v>5.8178707737937718E-5</v>
      </c>
      <c r="J326" s="23">
        <f t="shared" si="136"/>
        <v>1.1425561530485176E-2</v>
      </c>
      <c r="K326" s="23">
        <f t="shared" si="136"/>
        <v>2.1239985622461396E-3</v>
      </c>
      <c r="L326" s="23">
        <f t="shared" si="136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6"/>
        <v>6.5312191966686584E-3</v>
      </c>
      <c r="P326" s="23">
        <f t="shared" si="136"/>
        <v>4.5500934443212897E-2</v>
      </c>
      <c r="Q326" s="23">
        <f>Q318/$D323</f>
        <v>0</v>
      </c>
      <c r="R326" s="23">
        <f t="shared" si="136"/>
        <v>3.4387592796898776E-3</v>
      </c>
      <c r="S326" s="23">
        <f t="shared" si="136"/>
        <v>5.7324210616794643E-5</v>
      </c>
      <c r="T326" s="23">
        <f t="shared" si="136"/>
        <v>4.5919946592131988E-5</v>
      </c>
      <c r="U326" s="23">
        <f>U318/$D323</f>
        <v>1.5613763511834104E-4</v>
      </c>
      <c r="V326" s="23">
        <f t="shared" si="136"/>
        <v>3.3658268113057447E-5</v>
      </c>
    </row>
    <row r="327" spans="1:22">
      <c r="A327" s="18" t="str">
        <f t="shared" si="134"/>
        <v>RB_GUP_EPIS_T</v>
      </c>
      <c r="B327" s="18" t="str">
        <f>$B$8</f>
        <v>DISTPRI</v>
      </c>
      <c r="C327" s="22"/>
      <c r="D327" s="23">
        <f t="shared" si="132"/>
        <v>0</v>
      </c>
      <c r="E327" s="23">
        <f t="shared" ref="E327:V327" si="137">E319/$D323</f>
        <v>0</v>
      </c>
      <c r="F327" s="23">
        <f t="shared" si="137"/>
        <v>0</v>
      </c>
      <c r="G327" s="23">
        <f t="shared" si="137"/>
        <v>0</v>
      </c>
      <c r="H327" s="23">
        <f t="shared" si="137"/>
        <v>0</v>
      </c>
      <c r="I327" s="23">
        <f>I319/$D323</f>
        <v>0</v>
      </c>
      <c r="J327" s="23">
        <f t="shared" si="137"/>
        <v>0</v>
      </c>
      <c r="K327" s="23">
        <f t="shared" si="137"/>
        <v>0</v>
      </c>
      <c r="L327" s="23">
        <f t="shared" si="137"/>
        <v>0</v>
      </c>
      <c r="M327" s="23">
        <f>M319/$D323</f>
        <v>0</v>
      </c>
      <c r="N327" s="23">
        <f>N319/$D323</f>
        <v>0</v>
      </c>
      <c r="O327" s="23">
        <f t="shared" si="137"/>
        <v>0</v>
      </c>
      <c r="P327" s="23">
        <f t="shared" si="137"/>
        <v>0</v>
      </c>
      <c r="Q327" s="23">
        <f>Q319/$D323</f>
        <v>0</v>
      </c>
      <c r="R327" s="23">
        <f t="shared" si="137"/>
        <v>0</v>
      </c>
      <c r="S327" s="23">
        <f t="shared" si="137"/>
        <v>0</v>
      </c>
      <c r="T327" s="23">
        <f t="shared" si="137"/>
        <v>0</v>
      </c>
      <c r="U327" s="23">
        <f>U319/$D323</f>
        <v>0</v>
      </c>
      <c r="V327" s="23">
        <f t="shared" si="137"/>
        <v>0</v>
      </c>
    </row>
    <row r="328" spans="1:22">
      <c r="A328" s="18" t="str">
        <f t="shared" si="134"/>
        <v>RB_GUP_EPIS_T</v>
      </c>
      <c r="B328" s="18" t="str">
        <f>$B$9</f>
        <v>DISTSEC</v>
      </c>
      <c r="C328" s="22"/>
      <c r="D328" s="23">
        <f t="shared" si="132"/>
        <v>0</v>
      </c>
      <c r="E328" s="23">
        <f t="shared" ref="E328:V328" si="138">E320/$D323</f>
        <v>0</v>
      </c>
      <c r="F328" s="23">
        <f t="shared" si="138"/>
        <v>0</v>
      </c>
      <c r="G328" s="23">
        <f t="shared" si="138"/>
        <v>0</v>
      </c>
      <c r="H328" s="23">
        <f t="shared" si="138"/>
        <v>0</v>
      </c>
      <c r="I328" s="23">
        <f>I320/$D323</f>
        <v>0</v>
      </c>
      <c r="J328" s="23">
        <f t="shared" si="138"/>
        <v>0</v>
      </c>
      <c r="K328" s="23">
        <f t="shared" si="138"/>
        <v>0</v>
      </c>
      <c r="L328" s="23">
        <f t="shared" si="138"/>
        <v>0</v>
      </c>
      <c r="M328" s="23">
        <f>M320/$D323</f>
        <v>0</v>
      </c>
      <c r="N328" s="23">
        <f>N320/$D323</f>
        <v>0</v>
      </c>
      <c r="O328" s="23">
        <f t="shared" si="138"/>
        <v>0</v>
      </c>
      <c r="P328" s="23">
        <f t="shared" si="138"/>
        <v>0</v>
      </c>
      <c r="Q328" s="23">
        <f>Q320/$D323</f>
        <v>0</v>
      </c>
      <c r="R328" s="23">
        <f t="shared" si="138"/>
        <v>0</v>
      </c>
      <c r="S328" s="23">
        <f t="shared" si="138"/>
        <v>0</v>
      </c>
      <c r="T328" s="23">
        <f t="shared" si="138"/>
        <v>0</v>
      </c>
      <c r="U328" s="23">
        <f>U320/$D323</f>
        <v>0</v>
      </c>
      <c r="V328" s="23">
        <f t="shared" si="138"/>
        <v>0</v>
      </c>
    </row>
    <row r="329" spans="1:22">
      <c r="A329" s="18" t="str">
        <f t="shared" si="134"/>
        <v>RB_GUP_EPIS_T</v>
      </c>
      <c r="B329" s="18" t="str">
        <f>$B$10</f>
        <v>ENERGY</v>
      </c>
      <c r="C329" s="22"/>
      <c r="D329" s="23">
        <f t="shared" si="132"/>
        <v>0</v>
      </c>
      <c r="E329" s="23">
        <f t="shared" ref="E329:V329" si="139">E321/$D323</f>
        <v>0</v>
      </c>
      <c r="F329" s="23">
        <f t="shared" si="139"/>
        <v>0</v>
      </c>
      <c r="G329" s="23">
        <f t="shared" si="139"/>
        <v>0</v>
      </c>
      <c r="H329" s="23">
        <f t="shared" si="139"/>
        <v>0</v>
      </c>
      <c r="I329" s="23">
        <f>I321/$D323</f>
        <v>0</v>
      </c>
      <c r="J329" s="23">
        <f t="shared" si="139"/>
        <v>0</v>
      </c>
      <c r="K329" s="23">
        <f t="shared" si="139"/>
        <v>0</v>
      </c>
      <c r="L329" s="23">
        <f t="shared" si="139"/>
        <v>0</v>
      </c>
      <c r="M329" s="23">
        <f>M321/$D323</f>
        <v>0</v>
      </c>
      <c r="N329" s="23">
        <f>N321/$D323</f>
        <v>0</v>
      </c>
      <c r="O329" s="23">
        <f t="shared" si="139"/>
        <v>0</v>
      </c>
      <c r="P329" s="23">
        <f t="shared" si="139"/>
        <v>0</v>
      </c>
      <c r="Q329" s="23">
        <f>Q321/$D323</f>
        <v>0</v>
      </c>
      <c r="R329" s="23">
        <f t="shared" si="139"/>
        <v>0</v>
      </c>
      <c r="S329" s="23">
        <f t="shared" si="139"/>
        <v>0</v>
      </c>
      <c r="T329" s="23">
        <f t="shared" si="139"/>
        <v>0</v>
      </c>
      <c r="U329" s="23">
        <f>U321/$D323</f>
        <v>0</v>
      </c>
      <c r="V329" s="23">
        <f t="shared" si="139"/>
        <v>0</v>
      </c>
    </row>
    <row r="330" spans="1:22">
      <c r="A330" s="18" t="str">
        <f t="shared" si="134"/>
        <v>RB_GUP_EPIS_T</v>
      </c>
      <c r="B330" s="18" t="str">
        <f>$B$11</f>
        <v>CUSTOMER</v>
      </c>
      <c r="C330" s="22"/>
      <c r="D330" s="23">
        <f t="shared" si="132"/>
        <v>0</v>
      </c>
      <c r="E330" s="23">
        <f t="shared" ref="E330:V330" si="140">E322/$D323</f>
        <v>0</v>
      </c>
      <c r="F330" s="23">
        <f t="shared" si="140"/>
        <v>0</v>
      </c>
      <c r="G330" s="23">
        <f t="shared" si="140"/>
        <v>0</v>
      </c>
      <c r="H330" s="23">
        <f t="shared" si="140"/>
        <v>0</v>
      </c>
      <c r="I330" s="23">
        <f>I322/$D323</f>
        <v>0</v>
      </c>
      <c r="J330" s="23">
        <f t="shared" si="140"/>
        <v>0</v>
      </c>
      <c r="K330" s="23">
        <f t="shared" si="140"/>
        <v>0</v>
      </c>
      <c r="L330" s="23">
        <f t="shared" si="140"/>
        <v>0</v>
      </c>
      <c r="M330" s="23">
        <f>M322/$D323</f>
        <v>0</v>
      </c>
      <c r="N330" s="23">
        <f>N322/$D323</f>
        <v>0</v>
      </c>
      <c r="O330" s="23">
        <f t="shared" si="140"/>
        <v>0</v>
      </c>
      <c r="P330" s="23">
        <f t="shared" si="140"/>
        <v>0</v>
      </c>
      <c r="Q330" s="23">
        <f>Q322/$D323</f>
        <v>0</v>
      </c>
      <c r="R330" s="23">
        <f t="shared" si="140"/>
        <v>0</v>
      </c>
      <c r="S330" s="23">
        <f t="shared" si="140"/>
        <v>0</v>
      </c>
      <c r="T330" s="23">
        <f t="shared" si="140"/>
        <v>0</v>
      </c>
      <c r="U330" s="23">
        <f>U322/$D323</f>
        <v>0</v>
      </c>
      <c r="V330" s="23">
        <f t="shared" si="140"/>
        <v>0</v>
      </c>
    </row>
    <row r="331" spans="1:22">
      <c r="A331" s="18" t="str">
        <f t="shared" si="134"/>
        <v>RB_GUP_EPIS_T</v>
      </c>
      <c r="B331" s="18" t="str">
        <f>$B$12</f>
        <v>TOTAL</v>
      </c>
      <c r="C331" s="22"/>
      <c r="D331" s="23">
        <f t="shared" si="132"/>
        <v>0.99999999999999978</v>
      </c>
      <c r="E331" s="23">
        <f t="shared" ref="E331:V331" si="141">SUM(E324:E330)</f>
        <v>0.49157181603605266</v>
      </c>
      <c r="F331" s="23">
        <f t="shared" si="141"/>
        <v>2.4199178661113402E-2</v>
      </c>
      <c r="G331" s="23">
        <f t="shared" si="141"/>
        <v>8.853631521004951E-2</v>
      </c>
      <c r="H331" s="23">
        <f t="shared" si="141"/>
        <v>2.7779258362340561E-3</v>
      </c>
      <c r="I331" s="23">
        <f t="shared" si="141"/>
        <v>2.7487764414540366E-4</v>
      </c>
      <c r="J331" s="23">
        <f t="shared" si="141"/>
        <v>6.723120328302426E-2</v>
      </c>
      <c r="K331" s="23">
        <f t="shared" si="141"/>
        <v>1.2522215459417983E-2</v>
      </c>
      <c r="L331" s="23">
        <f t="shared" si="141"/>
        <v>5.9625650538269858E-3</v>
      </c>
      <c r="M331" s="23">
        <f>SUM(M324:M330)</f>
        <v>2.1129801191147301E-4</v>
      </c>
      <c r="N331" s="23">
        <f>SUM(N324:N330)</f>
        <v>2.3483949939194192E-3</v>
      </c>
      <c r="O331" s="23">
        <f t="shared" si="141"/>
        <v>3.8433374516932052E-2</v>
      </c>
      <c r="P331" s="23">
        <f t="shared" si="141"/>
        <v>0.21410472171173398</v>
      </c>
      <c r="Q331" s="23">
        <f t="shared" si="141"/>
        <v>3.0447049497025463E-2</v>
      </c>
      <c r="R331" s="23">
        <f t="shared" si="141"/>
        <v>2.05765833094733E-2</v>
      </c>
      <c r="S331" s="23">
        <f t="shared" si="141"/>
        <v>3.4437621225722294E-4</v>
      </c>
      <c r="T331" s="23">
        <f t="shared" si="141"/>
        <v>2.6830865965117275E-4</v>
      </c>
      <c r="U331" s="23">
        <f t="shared" si="141"/>
        <v>1.5613763511834104E-4</v>
      </c>
      <c r="V331" s="23">
        <f t="shared" si="141"/>
        <v>3.3658268113057447E-5</v>
      </c>
    </row>
    <row r="333" spans="1:22" ht="1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0" t="s">
        <v>66</v>
      </c>
      <c r="B341" s="18" t="str">
        <f>$B$5</f>
        <v>PRODUCTION</v>
      </c>
      <c r="C341" s="22"/>
      <c r="D341" s="23">
        <f t="shared" ref="D341:D348" si="142">SUM(E341:V341)</f>
        <v>0</v>
      </c>
      <c r="E341" s="23">
        <f t="shared" ref="E341:V341" si="143">E333/$D340</f>
        <v>0</v>
      </c>
      <c r="F341" s="23">
        <f t="shared" si="143"/>
        <v>0</v>
      </c>
      <c r="G341" s="23">
        <f t="shared" si="143"/>
        <v>0</v>
      </c>
      <c r="H341" s="23">
        <f t="shared" si="143"/>
        <v>0</v>
      </c>
      <c r="I341" s="23">
        <f>I333/$D340</f>
        <v>0</v>
      </c>
      <c r="J341" s="23">
        <f t="shared" si="143"/>
        <v>0</v>
      </c>
      <c r="K341" s="23">
        <f t="shared" si="143"/>
        <v>0</v>
      </c>
      <c r="L341" s="23">
        <f t="shared" si="143"/>
        <v>0</v>
      </c>
      <c r="M341" s="23">
        <f>M333/$D340</f>
        <v>0</v>
      </c>
      <c r="N341" s="23">
        <f>N333/$D340</f>
        <v>0</v>
      </c>
      <c r="O341" s="23">
        <f t="shared" si="143"/>
        <v>0</v>
      </c>
      <c r="P341" s="23">
        <f t="shared" si="143"/>
        <v>0</v>
      </c>
      <c r="Q341" s="23">
        <f>Q333/$D340</f>
        <v>0</v>
      </c>
      <c r="R341" s="23">
        <f t="shared" si="143"/>
        <v>0</v>
      </c>
      <c r="S341" s="23">
        <f t="shared" si="143"/>
        <v>0</v>
      </c>
      <c r="T341" s="23">
        <f t="shared" si="143"/>
        <v>0</v>
      </c>
      <c r="U341" s="23">
        <f>U333/$D340</f>
        <v>0</v>
      </c>
      <c r="V341" s="23">
        <f t="shared" si="143"/>
        <v>0</v>
      </c>
    </row>
    <row r="342" spans="1:22">
      <c r="A342" s="18" t="str">
        <f t="shared" ref="A342:A348" si="144">A341</f>
        <v>RB_GUP_EPIS_D</v>
      </c>
      <c r="B342" s="18" t="str">
        <f>$B$6</f>
        <v>BULKTRAN</v>
      </c>
      <c r="C342" s="22"/>
      <c r="D342" s="23">
        <f t="shared" si="142"/>
        <v>0</v>
      </c>
      <c r="E342" s="23">
        <f t="shared" ref="E342:V342" si="145">E334/$D340</f>
        <v>0</v>
      </c>
      <c r="F342" s="23">
        <f t="shared" si="145"/>
        <v>0</v>
      </c>
      <c r="G342" s="23">
        <f t="shared" si="145"/>
        <v>0</v>
      </c>
      <c r="H342" s="23">
        <f t="shared" si="145"/>
        <v>0</v>
      </c>
      <c r="I342" s="23">
        <f>I334/$D340</f>
        <v>0</v>
      </c>
      <c r="J342" s="23">
        <f t="shared" si="145"/>
        <v>0</v>
      </c>
      <c r="K342" s="23">
        <f t="shared" si="145"/>
        <v>0</v>
      </c>
      <c r="L342" s="23">
        <f t="shared" si="145"/>
        <v>0</v>
      </c>
      <c r="M342" s="23">
        <f>M334/$D340</f>
        <v>0</v>
      </c>
      <c r="N342" s="23">
        <f>N334/$D340</f>
        <v>0</v>
      </c>
      <c r="O342" s="23">
        <f t="shared" si="145"/>
        <v>0</v>
      </c>
      <c r="P342" s="23">
        <f t="shared" si="145"/>
        <v>0</v>
      </c>
      <c r="Q342" s="23">
        <f>Q334/$D340</f>
        <v>0</v>
      </c>
      <c r="R342" s="23">
        <f t="shared" si="145"/>
        <v>0</v>
      </c>
      <c r="S342" s="23">
        <f t="shared" si="145"/>
        <v>0</v>
      </c>
      <c r="T342" s="23">
        <f t="shared" si="145"/>
        <v>0</v>
      </c>
      <c r="U342" s="23">
        <f>U334/$D340</f>
        <v>0</v>
      </c>
      <c r="V342" s="23">
        <f t="shared" si="145"/>
        <v>0</v>
      </c>
    </row>
    <row r="343" spans="1:22">
      <c r="A343" s="18" t="str">
        <f t="shared" si="144"/>
        <v>RB_GUP_EPIS_D</v>
      </c>
      <c r="B343" s="18" t="str">
        <f>$B$7</f>
        <v>SUBTRAN</v>
      </c>
      <c r="C343" s="22"/>
      <c r="D343" s="23">
        <f t="shared" si="142"/>
        <v>0</v>
      </c>
      <c r="E343" s="23">
        <f t="shared" ref="E343:V343" si="146">E335/$D340</f>
        <v>0</v>
      </c>
      <c r="F343" s="23">
        <f t="shared" si="146"/>
        <v>0</v>
      </c>
      <c r="G343" s="23">
        <f t="shared" si="146"/>
        <v>0</v>
      </c>
      <c r="H343" s="23">
        <f t="shared" si="146"/>
        <v>0</v>
      </c>
      <c r="I343" s="23">
        <f>I335/$D340</f>
        <v>0</v>
      </c>
      <c r="J343" s="23">
        <f t="shared" si="146"/>
        <v>0</v>
      </c>
      <c r="K343" s="23">
        <f t="shared" si="146"/>
        <v>0</v>
      </c>
      <c r="L343" s="23">
        <f t="shared" si="146"/>
        <v>0</v>
      </c>
      <c r="M343" s="23">
        <f>M335/$D340</f>
        <v>0</v>
      </c>
      <c r="N343" s="23">
        <f>N335/$D340</f>
        <v>0</v>
      </c>
      <c r="O343" s="23">
        <f t="shared" si="146"/>
        <v>0</v>
      </c>
      <c r="P343" s="23">
        <f t="shared" si="146"/>
        <v>0</v>
      </c>
      <c r="Q343" s="23">
        <f>Q335/$D340</f>
        <v>0</v>
      </c>
      <c r="R343" s="23">
        <f t="shared" si="146"/>
        <v>0</v>
      </c>
      <c r="S343" s="23">
        <f t="shared" si="146"/>
        <v>0</v>
      </c>
      <c r="T343" s="23">
        <f t="shared" si="146"/>
        <v>0</v>
      </c>
      <c r="U343" s="23">
        <f>U335/$D340</f>
        <v>0</v>
      </c>
      <c r="V343" s="23">
        <f t="shared" si="146"/>
        <v>0</v>
      </c>
    </row>
    <row r="344" spans="1:22">
      <c r="A344" s="18" t="str">
        <f t="shared" si="144"/>
        <v>RB_GUP_EPIS_D</v>
      </c>
      <c r="B344" s="18" t="str">
        <f>$B$8</f>
        <v>DISTPRI</v>
      </c>
      <c r="C344" s="22"/>
      <c r="D344" s="23">
        <f t="shared" si="142"/>
        <v>0.56780830401402582</v>
      </c>
      <c r="E344" s="23">
        <f t="shared" ref="E344:V344" si="147">E336/$D340</f>
        <v>0.37949050689618569</v>
      </c>
      <c r="F344" s="23">
        <f t="shared" si="147"/>
        <v>1.7888191821100099E-2</v>
      </c>
      <c r="G344" s="23">
        <f t="shared" si="147"/>
        <v>6.4953122360875692E-2</v>
      </c>
      <c r="H344" s="23">
        <f t="shared" si="147"/>
        <v>2.0073894602071368E-3</v>
      </c>
      <c r="I344" s="23">
        <f>I336/$D340</f>
        <v>0</v>
      </c>
      <c r="J344" s="23">
        <f t="shared" si="147"/>
        <v>4.8703488935588075E-2</v>
      </c>
      <c r="K344" s="23">
        <f t="shared" si="147"/>
        <v>9.0710280917067065E-3</v>
      </c>
      <c r="L344" s="23">
        <f t="shared" si="147"/>
        <v>0</v>
      </c>
      <c r="M344" s="23">
        <f>M336/$D340</f>
        <v>0</v>
      </c>
      <c r="N344" s="23">
        <f>N336/$D340</f>
        <v>1.7362493668750016E-3</v>
      </c>
      <c r="O344" s="23">
        <f t="shared" si="147"/>
        <v>2.8001773422582091E-2</v>
      </c>
      <c r="P344" s="23">
        <f t="shared" si="147"/>
        <v>0</v>
      </c>
      <c r="Q344" s="23">
        <f>Q336/$D340</f>
        <v>0</v>
      </c>
      <c r="R344" s="23">
        <f t="shared" si="147"/>
        <v>1.4686340112868106E-2</v>
      </c>
      <c r="S344" s="23">
        <f t="shared" si="147"/>
        <v>2.4502564294768468E-4</v>
      </c>
      <c r="T344" s="23">
        <f t="shared" si="147"/>
        <v>1.9851182674801221E-4</v>
      </c>
      <c r="U344" s="23">
        <f>U336/$D340</f>
        <v>6.800739392752329E-4</v>
      </c>
      <c r="V344" s="23">
        <f t="shared" si="147"/>
        <v>1.4660213706631258E-4</v>
      </c>
    </row>
    <row r="345" spans="1:22">
      <c r="A345" s="18" t="str">
        <f t="shared" si="144"/>
        <v>RB_GUP_EPIS_D</v>
      </c>
      <c r="B345" s="18" t="str">
        <f>$B$9</f>
        <v>DISTSEC</v>
      </c>
      <c r="C345" s="22"/>
      <c r="D345" s="23">
        <f t="shared" si="142"/>
        <v>0.29403247914460889</v>
      </c>
      <c r="E345" s="23">
        <f t="shared" ref="E345:V345" si="148">E337/$D340</f>
        <v>0.21984851147508733</v>
      </c>
      <c r="F345" s="23">
        <f t="shared" si="148"/>
        <v>1.0598966805994519E-2</v>
      </c>
      <c r="G345" s="23">
        <f t="shared" si="148"/>
        <v>3.1981499839852288E-2</v>
      </c>
      <c r="H345" s="23">
        <f t="shared" si="148"/>
        <v>0</v>
      </c>
      <c r="I345" s="23">
        <f>I337/$D340</f>
        <v>0</v>
      </c>
      <c r="J345" s="23">
        <f t="shared" si="148"/>
        <v>2.0378736177564031E-2</v>
      </c>
      <c r="K345" s="23">
        <f t="shared" si="148"/>
        <v>0</v>
      </c>
      <c r="L345" s="23">
        <f t="shared" si="148"/>
        <v>0</v>
      </c>
      <c r="M345" s="23">
        <f>M337/$D340</f>
        <v>0</v>
      </c>
      <c r="N345" s="23">
        <f>N337/$D340</f>
        <v>5.5099827437522222E-4</v>
      </c>
      <c r="O345" s="23">
        <f t="shared" si="148"/>
        <v>0</v>
      </c>
      <c r="P345" s="23">
        <f t="shared" si="148"/>
        <v>0</v>
      </c>
      <c r="Q345" s="23">
        <f>Q337/$D340</f>
        <v>0</v>
      </c>
      <c r="R345" s="23">
        <f t="shared" si="148"/>
        <v>7.5165764594714987E-3</v>
      </c>
      <c r="S345" s="23">
        <f t="shared" si="148"/>
        <v>0</v>
      </c>
      <c r="T345" s="23">
        <f t="shared" si="148"/>
        <v>7.7999755719178448E-5</v>
      </c>
      <c r="U345" s="23">
        <f>U337/$D340</f>
        <v>2.6483917057265674E-3</v>
      </c>
      <c r="V345" s="23">
        <f t="shared" si="148"/>
        <v>4.3079865081823175E-4</v>
      </c>
    </row>
    <row r="346" spans="1:22">
      <c r="A346" s="18" t="str">
        <f t="shared" si="144"/>
        <v>RB_GUP_EPIS_D</v>
      </c>
      <c r="B346" s="18" t="str">
        <f>$B$10</f>
        <v>ENERGY</v>
      </c>
      <c r="C346" s="22"/>
      <c r="D346" s="23">
        <f t="shared" si="142"/>
        <v>0</v>
      </c>
      <c r="E346" s="23">
        <f t="shared" ref="E346:V346" si="149">E338/$D340</f>
        <v>0</v>
      </c>
      <c r="F346" s="23">
        <f t="shared" si="149"/>
        <v>0</v>
      </c>
      <c r="G346" s="23">
        <f t="shared" si="149"/>
        <v>0</v>
      </c>
      <c r="H346" s="23">
        <f t="shared" si="149"/>
        <v>0</v>
      </c>
      <c r="I346" s="23">
        <f>I338/$D340</f>
        <v>0</v>
      </c>
      <c r="J346" s="23">
        <f t="shared" si="149"/>
        <v>0</v>
      </c>
      <c r="K346" s="23">
        <f t="shared" si="149"/>
        <v>0</v>
      </c>
      <c r="L346" s="23">
        <f t="shared" si="149"/>
        <v>0</v>
      </c>
      <c r="M346" s="23">
        <f>M338/$D340</f>
        <v>0</v>
      </c>
      <c r="N346" s="23">
        <f>N338/$D340</f>
        <v>0</v>
      </c>
      <c r="O346" s="23">
        <f t="shared" si="149"/>
        <v>0</v>
      </c>
      <c r="P346" s="23">
        <f t="shared" si="149"/>
        <v>0</v>
      </c>
      <c r="Q346" s="23">
        <f>Q338/$D340</f>
        <v>0</v>
      </c>
      <c r="R346" s="23">
        <f t="shared" si="149"/>
        <v>0</v>
      </c>
      <c r="S346" s="23">
        <f t="shared" si="149"/>
        <v>0</v>
      </c>
      <c r="T346" s="23">
        <f t="shared" si="149"/>
        <v>0</v>
      </c>
      <c r="U346" s="23">
        <f>U338/$D340</f>
        <v>0</v>
      </c>
      <c r="V346" s="23">
        <f t="shared" si="149"/>
        <v>0</v>
      </c>
    </row>
    <row r="347" spans="1:22">
      <c r="A347" s="18" t="str">
        <f t="shared" si="144"/>
        <v>RB_GUP_EPIS_D</v>
      </c>
      <c r="B347" s="18" t="str">
        <f>$B$11</f>
        <v>CUSTOMER</v>
      </c>
      <c r="C347" s="22"/>
      <c r="D347" s="23">
        <f t="shared" si="142"/>
        <v>0.13815921684136509</v>
      </c>
      <c r="E347" s="23">
        <f t="shared" ref="E347:V347" si="150">E339/$D340</f>
        <v>6.2884179416225483E-2</v>
      </c>
      <c r="F347" s="23">
        <f t="shared" si="150"/>
        <v>1.6928049985720211E-2</v>
      </c>
      <c r="G347" s="23">
        <f t="shared" si="150"/>
        <v>4.8019078114218579E-3</v>
      </c>
      <c r="H347" s="23">
        <f t="shared" si="150"/>
        <v>1.5883056998315416E-3</v>
      </c>
      <c r="I347" s="23">
        <f>I339/$D340</f>
        <v>2.5799181012529216E-4</v>
      </c>
      <c r="J347" s="23">
        <f t="shared" si="150"/>
        <v>1.3866129425432825E-3</v>
      </c>
      <c r="K347" s="23">
        <f t="shared" si="150"/>
        <v>4.1239622763362846E-4</v>
      </c>
      <c r="L347" s="23">
        <f t="shared" si="150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50"/>
        <v>2.446418628785629E-4</v>
      </c>
      <c r="P347" s="23">
        <f t="shared" si="150"/>
        <v>1.3218837243865198E-3</v>
      </c>
      <c r="Q347" s="23">
        <f>Q339/$D340</f>
        <v>2.3697321957872824E-4</v>
      </c>
      <c r="R347" s="23">
        <f t="shared" si="150"/>
        <v>3.8399295043621567E-4</v>
      </c>
      <c r="S347" s="23">
        <f t="shared" si="150"/>
        <v>6.9896842540354822E-6</v>
      </c>
      <c r="T347" s="23">
        <f t="shared" si="150"/>
        <v>7.0860351692466717E-6</v>
      </c>
      <c r="U347" s="23">
        <f>U339/$D340</f>
        <v>4.1620087444945275E-2</v>
      </c>
      <c r="V347" s="23">
        <f t="shared" si="150"/>
        <v>5.0117143734156279E-3</v>
      </c>
    </row>
    <row r="348" spans="1:22">
      <c r="A348" s="18" t="str">
        <f t="shared" si="144"/>
        <v>RB_GUP_EPIS_D</v>
      </c>
      <c r="B348" s="18" t="str">
        <f>$B$12</f>
        <v>TOTAL</v>
      </c>
      <c r="C348" s="22"/>
      <c r="D348" s="23">
        <f t="shared" si="142"/>
        <v>0.99999999999999978</v>
      </c>
      <c r="E348" s="23">
        <f t="shared" ref="E348:V348" si="151">SUM(E341:E347)</f>
        <v>0.6622231977874985</v>
      </c>
      <c r="F348" s="23">
        <f t="shared" si="151"/>
        <v>4.5415208612814825E-2</v>
      </c>
      <c r="G348" s="23">
        <f t="shared" si="151"/>
        <v>0.10173653001214984</v>
      </c>
      <c r="H348" s="23">
        <f t="shared" si="151"/>
        <v>3.5956951600386784E-3</v>
      </c>
      <c r="I348" s="23">
        <f t="shared" si="151"/>
        <v>2.5799181012529216E-4</v>
      </c>
      <c r="J348" s="23">
        <f t="shared" si="151"/>
        <v>7.0468838055695399E-2</v>
      </c>
      <c r="K348" s="23">
        <f t="shared" si="151"/>
        <v>9.4834243193403344E-3</v>
      </c>
      <c r="L348" s="23">
        <f t="shared" si="151"/>
        <v>8.9888155423346189E-4</v>
      </c>
      <c r="M348" s="23">
        <f t="shared" si="151"/>
        <v>1.5798182260944981E-4</v>
      </c>
      <c r="N348" s="23">
        <f t="shared" si="151"/>
        <v>2.2967879172068901E-3</v>
      </c>
      <c r="O348" s="23">
        <f t="shared" si="151"/>
        <v>2.8246415285460656E-2</v>
      </c>
      <c r="P348" s="23">
        <f t="shared" si="151"/>
        <v>1.3218837243865198E-3</v>
      </c>
      <c r="Q348" s="23">
        <f t="shared" si="151"/>
        <v>2.3697321957872824E-4</v>
      </c>
      <c r="R348" s="23">
        <f t="shared" si="151"/>
        <v>2.2586909522775821E-2</v>
      </c>
      <c r="S348" s="23">
        <f t="shared" si="151"/>
        <v>2.5201532720172016E-4</v>
      </c>
      <c r="T348" s="23">
        <f t="shared" si="151"/>
        <v>2.8359761763643734E-4</v>
      </c>
      <c r="U348" s="23">
        <f t="shared" si="151"/>
        <v>4.4948553089947073E-2</v>
      </c>
      <c r="V348" s="23">
        <f t="shared" si="151"/>
        <v>5.5891151613001724E-3</v>
      </c>
    </row>
    <row r="350" spans="1:22" ht="12">
      <c r="A350" s="38" t="s">
        <v>138</v>
      </c>
      <c r="B350" s="18" t="str">
        <f>$B$5</f>
        <v>PRODUCTION</v>
      </c>
      <c r="D350" s="24">
        <f ca="1">+COSS!H166</f>
        <v>27667548.641592942</v>
      </c>
      <c r="E350" s="24">
        <f ca="1">COSS!I166</f>
        <v>13628563.848487603</v>
      </c>
      <c r="F350" s="24">
        <f ca="1">COSS!J166</f>
        <v>673708.60894189402</v>
      </c>
      <c r="G350" s="24">
        <f ca="1">COSS!K166</f>
        <v>2467756.0237847334</v>
      </c>
      <c r="H350" s="24">
        <f ca="1">COSS!L166</f>
        <v>77676.198113336795</v>
      </c>
      <c r="I350" s="24">
        <f ca="1">COSS!M166</f>
        <v>7284.2253082536226</v>
      </c>
      <c r="J350" s="24">
        <f ca="1">COSS!O166</f>
        <v>1875878.4640863384</v>
      </c>
      <c r="K350" s="24">
        <f ca="1">COSS!P166</f>
        <v>349530.80960521055</v>
      </c>
      <c r="L350" s="24">
        <f ca="1">COSS!Q166</f>
        <v>157946.46459675202</v>
      </c>
      <c r="M350" s="24">
        <f ca="1">COSS!R166</f>
        <v>7102.6759589402354</v>
      </c>
      <c r="N350" s="24">
        <f ca="1">COSS!T166</f>
        <v>65529.239510770858</v>
      </c>
      <c r="O350" s="24">
        <f ca="1">COSS!U166</f>
        <v>1072374.8396011707</v>
      </c>
      <c r="P350" s="24">
        <f ca="1">COSS!V166</f>
        <v>5667531.1593567105</v>
      </c>
      <c r="Q350" s="24">
        <f ca="1">COSS!W166</f>
        <v>1023462.1922225666</v>
      </c>
      <c r="R350" s="24">
        <f ca="1">COSS!Y166</f>
        <v>576079.29967599281</v>
      </c>
      <c r="S350" s="24">
        <f ca="1">COSS!Z166</f>
        <v>9649.1080657746515</v>
      </c>
      <c r="T350" s="24">
        <f ca="1">COSS!AB166</f>
        <v>7475.4842768984008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101092.19145158969</v>
      </c>
      <c r="E351" s="24">
        <f ca="1">COSS!I167</f>
        <v>49796.293977065543</v>
      </c>
      <c r="F351" s="24">
        <f ca="1">COSS!J167</f>
        <v>2461.608744598087</v>
      </c>
      <c r="G351" s="24">
        <f ca="1">COSS!K167</f>
        <v>9016.7317547326038</v>
      </c>
      <c r="H351" s="24">
        <f ca="1">COSS!L167</f>
        <v>283.81470265494949</v>
      </c>
      <c r="I351" s="24">
        <f ca="1">COSS!M167</f>
        <v>26.615234655501222</v>
      </c>
      <c r="J351" s="24">
        <f ca="1">COSS!O167</f>
        <v>6854.118783268249</v>
      </c>
      <c r="K351" s="24">
        <f ca="1">COSS!P167</f>
        <v>1277.1220168641842</v>
      </c>
      <c r="L351" s="24">
        <f ca="1">COSS!Q167</f>
        <v>577.10765940835756</v>
      </c>
      <c r="M351" s="24">
        <f ca="1">COSS!R167</f>
        <v>25.951886347472588</v>
      </c>
      <c r="N351" s="24">
        <f ca="1">COSS!T167</f>
        <v>239.43192481972343</v>
      </c>
      <c r="O351" s="24">
        <f ca="1">COSS!U167</f>
        <v>3918.2626548221642</v>
      </c>
      <c r="P351" s="24">
        <f ca="1">COSS!V167</f>
        <v>20708.128227819456</v>
      </c>
      <c r="Q351" s="24">
        <f ca="1">COSS!W167</f>
        <v>3739.5447359614909</v>
      </c>
      <c r="R351" s="24">
        <f ca="1">COSS!Y167</f>
        <v>2104.8890022224323</v>
      </c>
      <c r="S351" s="24">
        <f ca="1">COSS!Z167</f>
        <v>35.256086202590609</v>
      </c>
      <c r="T351" s="24">
        <f ca="1">COSS!AB167</f>
        <v>27.314060146893151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22236.088957815828</v>
      </c>
      <c r="E352" s="24">
        <f ca="1">COSS!I168</f>
        <v>10826.027535738094</v>
      </c>
      <c r="F352" s="24">
        <f ca="1">COSS!J168</f>
        <v>522.47825100012892</v>
      </c>
      <c r="G352" s="24">
        <f ca="1">COSS!K168</f>
        <v>1900.7503303641672</v>
      </c>
      <c r="H352" s="24">
        <f ca="1">COSS!L168</f>
        <v>58.71238933076058</v>
      </c>
      <c r="I352" s="24">
        <f ca="1">COSS!M168</f>
        <v>7.3123175806756668</v>
      </c>
      <c r="J352" s="24">
        <f ca="1">COSS!O168</f>
        <v>1436.0465829662628</v>
      </c>
      <c r="K352" s="24">
        <f ca="1">COSS!P168</f>
        <v>266.9593848320294</v>
      </c>
      <c r="L352" s="24">
        <f ca="1">COSS!Q168</f>
        <v>158.84401489910613</v>
      </c>
      <c r="M352" s="24">
        <f ca="1">COSS!R168</f>
        <v>0</v>
      </c>
      <c r="N352" s="24">
        <f ca="1">COSS!T168</f>
        <v>50.144280909046614</v>
      </c>
      <c r="O352" s="24">
        <f ca="1">COSS!U168</f>
        <v>820.89050809053845</v>
      </c>
      <c r="P352" s="24">
        <f ca="1">COSS!V168</f>
        <v>5718.8840351178033</v>
      </c>
      <c r="Q352" s="24">
        <f ca="1">COSS!W168</f>
        <v>0</v>
      </c>
      <c r="R352" s="24">
        <f ca="1">COSS!Y168</f>
        <v>432.20794882301755</v>
      </c>
      <c r="S352" s="24">
        <f ca="1">COSS!Z168</f>
        <v>7.2049182491243942</v>
      </c>
      <c r="T352" s="24">
        <f ca="1">COSS!AB168</f>
        <v>5.7715484895580609</v>
      </c>
      <c r="U352" s="24">
        <f ca="1">COSS!AC168</f>
        <v>19.624498698455255</v>
      </c>
      <c r="V352" s="24">
        <f ca="1">COSS!AD168</f>
        <v>4.2304127270553469</v>
      </c>
    </row>
    <row r="353" spans="1:22">
      <c r="B353" s="18" t="str">
        <f>$B$8</f>
        <v>DISTPRI</v>
      </c>
      <c r="D353" s="24">
        <f ca="1">COSS!H169</f>
        <v>14246628.357895605</v>
      </c>
      <c r="E353" s="24">
        <f ca="1">COSS!I169</f>
        <v>9521629.3577943668</v>
      </c>
      <c r="F353" s="24">
        <f ca="1">COSS!J169</f>
        <v>448824.75136127253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1221997.8145671226</v>
      </c>
      <c r="K353" s="24">
        <f ca="1">COSS!P169</f>
        <v>227597.17519626871</v>
      </c>
      <c r="L353" s="24">
        <f ca="1">COSS!Q169</f>
        <v>0</v>
      </c>
      <c r="M353" s="24">
        <f ca="1">COSS!R169</f>
        <v>0</v>
      </c>
      <c r="N353" s="24">
        <f ca="1">COSS!T169</f>
        <v>43563.469029309366</v>
      </c>
      <c r="O353" s="24">
        <f ca="1">COSS!U169</f>
        <v>702580.17801668379</v>
      </c>
      <c r="P353" s="24">
        <f ca="1">COSS!V169</f>
        <v>0</v>
      </c>
      <c r="Q353" s="24">
        <f ca="1">COSS!W169</f>
        <v>0</v>
      </c>
      <c r="R353" s="24">
        <f ca="1">COSS!Y169</f>
        <v>368488.49875312526</v>
      </c>
      <c r="S353" s="24">
        <f ca="1">COSS!Z169</f>
        <v>6147.8306121142268</v>
      </c>
      <c r="T353" s="24">
        <f ca="1">COSS!AB169</f>
        <v>4980.7729128526998</v>
      </c>
      <c r="U353" s="24">
        <f ca="1">COSS!AC169</f>
        <v>17063.436022776055</v>
      </c>
      <c r="V353" s="24">
        <f ca="1">COSS!AD169</f>
        <v>3678.3297258812818</v>
      </c>
    </row>
    <row r="354" spans="1:22">
      <c r="B354" s="18" t="str">
        <f>$B$9</f>
        <v>DISTSEC</v>
      </c>
      <c r="D354" s="24">
        <f ca="1">COSS!H170</f>
        <v>5879758.7511629527</v>
      </c>
      <c r="E354" s="24">
        <f ca="1">COSS!I170</f>
        <v>4396304.1533246702</v>
      </c>
      <c r="F354" s="24">
        <f ca="1">COSS!J170</f>
        <v>211947.2243751089</v>
      </c>
      <c r="G354" s="24">
        <f ca="1">COSS!K170</f>
        <v>639533.10228087381</v>
      </c>
      <c r="H354" s="24">
        <f ca="1">COSS!L170</f>
        <v>0</v>
      </c>
      <c r="I354" s="24">
        <f ca="1">COSS!M170</f>
        <v>0</v>
      </c>
      <c r="J354" s="24">
        <f ca="1">COSS!O170</f>
        <v>407512.98198843939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11018.296125170769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1559.7587981185475</v>
      </c>
      <c r="U354" s="24">
        <f ca="1">COSS!AC170</f>
        <v>52959.810268425164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7283608.0755001707</v>
      </c>
      <c r="E355" s="24">
        <f ca="1">COSS!I171</f>
        <v>2733007.053710131</v>
      </c>
      <c r="F355" s="24">
        <f ca="1">COSS!J171</f>
        <v>177116.51721099383</v>
      </c>
      <c r="G355" s="24">
        <f ca="1">COSS!K171</f>
        <v>594245.11533416435</v>
      </c>
      <c r="H355" s="24">
        <f ca="1">COSS!L171</f>
        <v>18886.458840433239</v>
      </c>
      <c r="I355" s="24">
        <f ca="1">COSS!M171</f>
        <v>1741.1107184185512</v>
      </c>
      <c r="J355" s="24">
        <f ca="1">COSS!O171</f>
        <v>541781.56330605282</v>
      </c>
      <c r="K355" s="24">
        <f ca="1">COSS!P171</f>
        <v>100435.87705715297</v>
      </c>
      <c r="L355" s="24">
        <f ca="1">COSS!Q171</f>
        <v>45635.49178540516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364551.30564596056</v>
      </c>
      <c r="P355" s="24">
        <f ca="1">COSS!V171</f>
        <v>2069770.9594606056</v>
      </c>
      <c r="Q355" s="24">
        <f ca="1">COSS!W171</f>
        <v>392683.9933008966</v>
      </c>
      <c r="R355" s="24">
        <f ca="1">COSS!Y171</f>
        <v>146784.95667568379</v>
      </c>
      <c r="S355" s="24">
        <f ca="1">COSS!Z171</f>
        <v>2389.4250967839725</v>
      </c>
      <c r="T355" s="24">
        <f ca="1">COSS!AB171</f>
        <v>2665.2114891870729</v>
      </c>
      <c r="U355" s="24">
        <f ca="1">COSS!AC171</f>
        <v>57631.629518916059</v>
      </c>
      <c r="V355" s="24">
        <f ca="1">COSS!AD171</f>
        <v>11404.828986699524</v>
      </c>
    </row>
    <row r="356" spans="1:22">
      <c r="B356" s="18" t="str">
        <f>$B$11</f>
        <v>CUSTOMER</v>
      </c>
      <c r="D356" s="24">
        <f ca="1">COSS!H172</f>
        <v>5489912.8934389213</v>
      </c>
      <c r="E356" s="24">
        <f ca="1">COSS!I172</f>
        <v>3922548.2101657856</v>
      </c>
      <c r="F356" s="24">
        <f ca="1">COSS!J172</f>
        <v>671277.16106176365</v>
      </c>
      <c r="G356" s="24">
        <f ca="1">COSS!K172</f>
        <v>193291.64279639546</v>
      </c>
      <c r="H356" s="24">
        <f ca="1">COSS!L172</f>
        <v>32311.194875182548</v>
      </c>
      <c r="I356" s="24">
        <f ca="1">COSS!M172</f>
        <v>5105.0138425965752</v>
      </c>
      <c r="J356" s="24">
        <f ca="1">COSS!O172</f>
        <v>36068.672223733724</v>
      </c>
      <c r="K356" s="24">
        <f ca="1">COSS!P172</f>
        <v>9263.4341985726332</v>
      </c>
      <c r="L356" s="24">
        <f ca="1">COSS!Q172</f>
        <v>17718.058492644763</v>
      </c>
      <c r="M356" s="24">
        <f ca="1">COSS!R172</f>
        <v>3092.4154805013704</v>
      </c>
      <c r="N356" s="24">
        <f ca="1">COSS!T172</f>
        <v>250.84866709480585</v>
      </c>
      <c r="O356" s="24">
        <f ca="1">COSS!U172</f>
        <v>5514.8092082327912</v>
      </c>
      <c r="P356" s="24">
        <f ca="1">COSS!V172</f>
        <v>26069.970568630437</v>
      </c>
      <c r="Q356" s="24">
        <f ca="1">COSS!W172</f>
        <v>4640.3508553020774</v>
      </c>
      <c r="R356" s="24">
        <f ca="1">COSS!Y172</f>
        <v>9872.0693727227917</v>
      </c>
      <c r="S356" s="24">
        <f ca="1">COSS!Z172</f>
        <v>156.40070883160695</v>
      </c>
      <c r="T356" s="24">
        <f ca="1">COSS!AB172</f>
        <v>281.30400133105832</v>
      </c>
      <c r="U356" s="24">
        <f ca="1">COSS!AC172</f>
        <v>432935.90008207259</v>
      </c>
      <c r="V356" s="24">
        <f ca="1">COSS!AD172</f>
        <v>119515.43683752701</v>
      </c>
    </row>
    <row r="357" spans="1:22">
      <c r="B357" s="18" t="str">
        <f>$B$12</f>
        <v>TOTAL</v>
      </c>
      <c r="D357" s="24">
        <f ca="1">COSS!H173</f>
        <v>60690784.999999993</v>
      </c>
      <c r="E357" s="24">
        <f ca="1">COSS!I173</f>
        <v>34262674.944995359</v>
      </c>
      <c r="F357" s="24">
        <f ca="1">COSS!J173</f>
        <v>2185858.3499466311</v>
      </c>
      <c r="G357" s="24">
        <f ca="1">COSS!K173</f>
        <v>5535453.5843577106</v>
      </c>
      <c r="H357" s="24">
        <f ca="1">COSS!L173</f>
        <v>179582.90474832623</v>
      </c>
      <c r="I357" s="24">
        <f ca="1">COSS!M173</f>
        <v>14164.277421504925</v>
      </c>
      <c r="J357" s="24">
        <f ca="1">COSS!O173</f>
        <v>4091529.6615379211</v>
      </c>
      <c r="K357" s="24">
        <f ca="1">COSS!P173</f>
        <v>688371.37745890103</v>
      </c>
      <c r="L357" s="24">
        <f ca="1">COSS!Q173</f>
        <v>222035.96654910941</v>
      </c>
      <c r="M357" s="24">
        <f ca="1">COSS!R173</f>
        <v>12335.524508579454</v>
      </c>
      <c r="N357" s="24">
        <f ca="1">COSS!T173</f>
        <v>141413.52571797027</v>
      </c>
      <c r="O357" s="24">
        <f ca="1">COSS!U173</f>
        <v>2149760.285634961</v>
      </c>
      <c r="P357" s="24">
        <f ca="1">COSS!V173</f>
        <v>7789799.1016488839</v>
      </c>
      <c r="Q357" s="24">
        <f ca="1">COSS!W173</f>
        <v>1424526.0811147268</v>
      </c>
      <c r="R357" s="24">
        <f ca="1">COSS!Y173</f>
        <v>1254070.6776072609</v>
      </c>
      <c r="S357" s="24">
        <f ca="1">COSS!Z173</f>
        <v>18385.225487956173</v>
      </c>
      <c r="T357" s="24">
        <f ca="1">COSS!AB173</f>
        <v>16995.617087024231</v>
      </c>
      <c r="U357" s="24">
        <f ca="1">COSS!AC173</f>
        <v>560610.40039088822</v>
      </c>
      <c r="V357" s="24">
        <f ca="1">COSS!AD173</f>
        <v>143217.49378628962</v>
      </c>
    </row>
    <row r="358" spans="1:22">
      <c r="A358" s="130" t="s">
        <v>69</v>
      </c>
      <c r="B358" s="18" t="str">
        <f>$B$5</f>
        <v>PRODUCTION</v>
      </c>
      <c r="C358" s="22"/>
      <c r="D358" s="23">
        <f t="shared" ref="D358:D365" ca="1" si="152">SUM(E358:V358)</f>
        <v>0.4558772578340014</v>
      </c>
      <c r="E358" s="23">
        <f ca="1">E350/$D357</f>
        <v>0.22455738294516381</v>
      </c>
      <c r="F358" s="23">
        <f t="shared" ref="F358:V358" ca="1" si="153">F350/$D357</f>
        <v>1.1100673832804999E-2</v>
      </c>
      <c r="G358" s="23">
        <f t="shared" ca="1" si="153"/>
        <v>4.066113206123028E-2</v>
      </c>
      <c r="H358" s="23">
        <f t="shared" ca="1" si="153"/>
        <v>1.2798680740962044E-3</v>
      </c>
      <c r="I358" s="23">
        <f ca="1">I350/$D357</f>
        <v>1.2002193262541626E-4</v>
      </c>
      <c r="J358" s="23">
        <f t="shared" ca="1" si="153"/>
        <v>3.0908785643262625E-2</v>
      </c>
      <c r="K358" s="23">
        <f t="shared" ca="1" si="153"/>
        <v>5.7592072602984223E-3</v>
      </c>
      <c r="L358" s="23">
        <f t="shared" ca="1" si="153"/>
        <v>2.6024785244869058E-3</v>
      </c>
      <c r="M358" s="23">
        <f ca="1">M350/$D357</f>
        <v>1.1703055017232412E-4</v>
      </c>
      <c r="N358" s="23">
        <f ca="1">N350/$D357</f>
        <v>1.0797230503901188E-3</v>
      </c>
      <c r="O358" s="23">
        <f t="shared" ca="1" si="153"/>
        <v>1.7669483754431104E-2</v>
      </c>
      <c r="P358" s="23">
        <f t="shared" ca="1" si="153"/>
        <v>9.3383718127170556E-2</v>
      </c>
      <c r="Q358" s="23">
        <f ca="1">Q350/$D357</f>
        <v>1.6863551727376185E-2</v>
      </c>
      <c r="R358" s="23">
        <f t="shared" ca="1" si="153"/>
        <v>9.4920390249688298E-3</v>
      </c>
      <c r="S358" s="23">
        <f t="shared" ca="1" si="153"/>
        <v>1.589880253777349E-4</v>
      </c>
      <c r="T358" s="23">
        <f t="shared" ca="1" si="153"/>
        <v>1.2317330014595135E-4</v>
      </c>
      <c r="U358" s="23">
        <f ca="1">U350/$D357</f>
        <v>0</v>
      </c>
      <c r="V358" s="23">
        <f t="shared" ca="1" si="153"/>
        <v>0</v>
      </c>
    </row>
    <row r="359" spans="1:22">
      <c r="A359" s="18" t="str">
        <f t="shared" ref="A359:A365" si="154">A358</f>
        <v>RB_GUP_EPIS_G</v>
      </c>
      <c r="B359" s="18" t="str">
        <f>$B$6</f>
        <v>BULKTRAN</v>
      </c>
      <c r="C359" s="22"/>
      <c r="D359" s="23">
        <f t="shared" ca="1" si="152"/>
        <v>1.6656925998170845E-3</v>
      </c>
      <c r="E359" s="23">
        <f t="shared" ref="E359:V359" ca="1" si="155">E351/$D357</f>
        <v>8.2049184199982827E-4</v>
      </c>
      <c r="F359" s="23">
        <f t="shared" ca="1" si="155"/>
        <v>4.0559843551176463E-5</v>
      </c>
      <c r="G359" s="23">
        <f t="shared" ca="1" si="155"/>
        <v>1.485683824114749E-4</v>
      </c>
      <c r="H359" s="23">
        <f t="shared" ca="1" si="155"/>
        <v>4.6764052014642667E-6</v>
      </c>
      <c r="I359" s="23">
        <f ca="1">I351/$D357</f>
        <v>4.3853831608045975E-7</v>
      </c>
      <c r="J359" s="23">
        <f t="shared" ca="1" si="155"/>
        <v>1.1293508204364551E-4</v>
      </c>
      <c r="K359" s="23">
        <f t="shared" ca="1" si="155"/>
        <v>2.1043096029556782E-5</v>
      </c>
      <c r="L359" s="23">
        <f t="shared" ca="1" si="155"/>
        <v>9.5089832732985348E-6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5"/>
        <v>6.4561080480705021E-5</v>
      </c>
      <c r="P359" s="23">
        <f t="shared" ca="1" si="155"/>
        <v>3.4120712440643925E-4</v>
      </c>
      <c r="Q359" s="23">
        <f ca="1">Q351/$D357</f>
        <v>6.1616351410868911E-5</v>
      </c>
      <c r="R359" s="23">
        <f t="shared" ca="1" si="155"/>
        <v>3.4682184490156663E-5</v>
      </c>
      <c r="S359" s="23">
        <f t="shared" ca="1" si="155"/>
        <v>5.8091333309645958E-7</v>
      </c>
      <c r="T359" s="23">
        <f t="shared" ca="1" si="155"/>
        <v>4.5005283993102337E-7</v>
      </c>
      <c r="U359" s="23">
        <f ca="1">U351/$D357</f>
        <v>0</v>
      </c>
      <c r="V359" s="23">
        <f t="shared" ca="1" si="155"/>
        <v>0</v>
      </c>
    </row>
    <row r="360" spans="1:22">
      <c r="A360" s="18" t="str">
        <f t="shared" si="154"/>
        <v>RB_GUP_EPIS_G</v>
      </c>
      <c r="B360" s="18" t="str">
        <f>$B$7</f>
        <v>SUBTRAN</v>
      </c>
      <c r="C360" s="22"/>
      <c r="D360" s="23">
        <f t="shared" ca="1" si="152"/>
        <v>3.6638328137979812E-4</v>
      </c>
      <c r="E360" s="23">
        <f t="shared" ref="E360:V360" ca="1" si="156">E352/$D357</f>
        <v>1.7838008745047696E-4</v>
      </c>
      <c r="F360" s="23">
        <f t="shared" ca="1" si="156"/>
        <v>8.608856369218639E-6</v>
      </c>
      <c r="G360" s="23">
        <f t="shared" ca="1" si="156"/>
        <v>3.1318598537886226E-5</v>
      </c>
      <c r="H360" s="23">
        <f t="shared" ca="1" si="156"/>
        <v>9.6740204185463394E-7</v>
      </c>
      <c r="I360" s="23">
        <f ca="1">I352/$D357</f>
        <v>1.2048480804253344E-7</v>
      </c>
      <c r="J360" s="23">
        <f t="shared" ca="1" si="156"/>
        <v>2.3661690699276059E-5</v>
      </c>
      <c r="K360" s="23">
        <f t="shared" ca="1" si="156"/>
        <v>4.3986807030429648E-6</v>
      </c>
      <c r="L360" s="23">
        <f t="shared" ca="1" si="156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6"/>
        <v>1.3525784978568634E-5</v>
      </c>
      <c r="P360" s="23">
        <f t="shared" ca="1" si="156"/>
        <v>9.4229857714277446E-5</v>
      </c>
      <c r="Q360" s="23">
        <f ca="1">Q352/$D357</f>
        <v>0</v>
      </c>
      <c r="R360" s="23">
        <f t="shared" ca="1" si="156"/>
        <v>7.1214756708620199E-6</v>
      </c>
      <c r="S360" s="23">
        <f t="shared" ca="1" si="156"/>
        <v>1.1871519290983623E-7</v>
      </c>
      <c r="T360" s="23">
        <f t="shared" ca="1" si="156"/>
        <v>9.5097608138666549E-8</v>
      </c>
      <c r="U360" s="23">
        <f ca="1">U352/$D357</f>
        <v>3.2335219751161989E-7</v>
      </c>
      <c r="V360" s="23">
        <f t="shared" ca="1" si="156"/>
        <v>6.9704366602859849E-8</v>
      </c>
    </row>
    <row r="361" spans="1:22">
      <c r="A361" s="18" t="str">
        <f t="shared" si="154"/>
        <v>RB_GUP_EPIS_G</v>
      </c>
      <c r="B361" s="18" t="str">
        <f>$B$8</f>
        <v>DISTPRI</v>
      </c>
      <c r="C361" s="22"/>
      <c r="D361" s="23">
        <f t="shared" ca="1" si="152"/>
        <v>0.23474121084272689</v>
      </c>
      <c r="E361" s="23">
        <f t="shared" ref="E361:V361" ca="1" si="157">E353/$D357</f>
        <v>0.15688756304263271</v>
      </c>
      <c r="F361" s="23">
        <f t="shared" ca="1" si="157"/>
        <v>7.3952701610511809E-3</v>
      </c>
      <c r="G361" s="23">
        <f t="shared" ca="1" si="157"/>
        <v>2.6852679827364986E-2</v>
      </c>
      <c r="H361" s="23">
        <f t="shared" ca="1" si="157"/>
        <v>8.2988753280070272E-4</v>
      </c>
      <c r="I361" s="23">
        <f ca="1">I353/$D357</f>
        <v>0</v>
      </c>
      <c r="J361" s="23">
        <f t="shared" ca="1" si="157"/>
        <v>2.013481642340139E-2</v>
      </c>
      <c r="K361" s="23">
        <f t="shared" ca="1" si="157"/>
        <v>3.7501109138111948E-3</v>
      </c>
      <c r="L361" s="23">
        <f t="shared" ca="1" si="157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7"/>
        <v>1.1576389694361077E-2</v>
      </c>
      <c r="P361" s="23">
        <f t="shared" ca="1" si="157"/>
        <v>0</v>
      </c>
      <c r="Q361" s="23">
        <f ca="1">Q353/$D357</f>
        <v>0</v>
      </c>
      <c r="R361" s="23">
        <f t="shared" ca="1" si="157"/>
        <v>6.0715724595278393E-3</v>
      </c>
      <c r="S361" s="23">
        <f t="shared" ca="1" si="157"/>
        <v>1.0129759587249081E-4</v>
      </c>
      <c r="T361" s="23">
        <f t="shared" ca="1" si="157"/>
        <v>8.2068025860148293E-5</v>
      </c>
      <c r="U361" s="23">
        <f ca="1">U353/$D357</f>
        <v>2.8115365492102396E-4</v>
      </c>
      <c r="V361" s="23">
        <f t="shared" ca="1" si="157"/>
        <v>6.0607713772054229E-5</v>
      </c>
    </row>
    <row r="362" spans="1:22">
      <c r="A362" s="18" t="str">
        <f t="shared" si="154"/>
        <v>RB_GUP_EPIS_G</v>
      </c>
      <c r="B362" s="18" t="str">
        <f>$B$9</f>
        <v>DISTSEC</v>
      </c>
      <c r="C362" s="22"/>
      <c r="D362" s="23">
        <f t="shared" ca="1" si="152"/>
        <v>9.6880584938272812E-2</v>
      </c>
      <c r="E362" s="23">
        <f t="shared" ref="E362:V362" ca="1" si="158">E354/$D357</f>
        <v>7.2437753990571563E-2</v>
      </c>
      <c r="F362" s="23">
        <f t="shared" ca="1" si="158"/>
        <v>3.4922472064763854E-3</v>
      </c>
      <c r="G362" s="23">
        <f t="shared" ca="1" si="158"/>
        <v>1.0537565172058228E-2</v>
      </c>
      <c r="H362" s="23">
        <f t="shared" ca="1" si="158"/>
        <v>0</v>
      </c>
      <c r="I362" s="23">
        <f ca="1">I354/$D357</f>
        <v>0</v>
      </c>
      <c r="J362" s="23">
        <f t="shared" ca="1" si="158"/>
        <v>6.7145775423474822E-3</v>
      </c>
      <c r="K362" s="23">
        <f t="shared" ca="1" si="158"/>
        <v>0</v>
      </c>
      <c r="L362" s="23">
        <f t="shared" ca="1" si="158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8"/>
        <v>0</v>
      </c>
      <c r="P362" s="23">
        <f t="shared" ca="1" si="158"/>
        <v>0</v>
      </c>
      <c r="Q362" s="23">
        <f ca="1">Q354/$D357</f>
        <v>0</v>
      </c>
      <c r="R362" s="23">
        <f t="shared" ca="1" si="158"/>
        <v>2.4766322626851964E-3</v>
      </c>
      <c r="S362" s="23">
        <f t="shared" ca="1" si="158"/>
        <v>0</v>
      </c>
      <c r="T362" s="23">
        <f t="shared" ca="1" si="158"/>
        <v>2.5700092660171519E-5</v>
      </c>
      <c r="U362" s="23">
        <f ca="1">U354/$D357</f>
        <v>8.7261699232305478E-4</v>
      </c>
      <c r="V362" s="23">
        <f t="shared" ca="1" si="158"/>
        <v>1.4194358869233195E-4</v>
      </c>
    </row>
    <row r="363" spans="1:22">
      <c r="A363" s="18" t="str">
        <f t="shared" si="154"/>
        <v>RB_GUP_EPIS_G</v>
      </c>
      <c r="B363" s="18" t="str">
        <f>$B$10</f>
        <v>ENERGY</v>
      </c>
      <c r="C363" s="22"/>
      <c r="D363" s="23">
        <f t="shared" ca="1" si="152"/>
        <v>0.12001176250233329</v>
      </c>
      <c r="E363" s="23">
        <f t="shared" ref="E363:V363" ca="1" si="159">E355/$D357</f>
        <v>4.5031664258587713E-2</v>
      </c>
      <c r="F363" s="23">
        <f t="shared" ca="1" si="159"/>
        <v>2.9183428293272835E-3</v>
      </c>
      <c r="G363" s="23">
        <f t="shared" ca="1" si="159"/>
        <v>9.7913565516439503E-3</v>
      </c>
      <c r="H363" s="23">
        <f t="shared" ca="1" si="159"/>
        <v>3.1119153987599997E-4</v>
      </c>
      <c r="I363" s="23">
        <f ca="1">I355/$D357</f>
        <v>2.8688222082125836E-5</v>
      </c>
      <c r="J363" s="23">
        <f t="shared" ca="1" si="159"/>
        <v>8.9269163894659283E-3</v>
      </c>
      <c r="K363" s="23">
        <f t="shared" ca="1" si="159"/>
        <v>1.6548785298650033E-3</v>
      </c>
      <c r="L363" s="23">
        <f t="shared" ca="1" si="159"/>
        <v>7.5193444582081386E-4</v>
      </c>
      <c r="M363" s="23">
        <f ca="1">M355/$D357</f>
        <v>3.4840234523089058E-5</v>
      </c>
      <c r="N363" s="23">
        <f ca="1">N355/$D357</f>
        <v>3.4209635251703749E-4</v>
      </c>
      <c r="O363" s="23">
        <f t="shared" ca="1" si="159"/>
        <v>6.0066994626278205E-3</v>
      </c>
      <c r="P363" s="23">
        <f t="shared" ca="1" si="159"/>
        <v>3.410354569413801E-2</v>
      </c>
      <c r="Q363" s="23">
        <f ca="1">Q355/$D357</f>
        <v>6.4702408001626058E-3</v>
      </c>
      <c r="R363" s="23">
        <f t="shared" ca="1" si="159"/>
        <v>2.4185707381389745E-3</v>
      </c>
      <c r="S363" s="23">
        <f t="shared" ca="1" si="159"/>
        <v>3.9370476041527111E-5</v>
      </c>
      <c r="T363" s="23">
        <f t="shared" ca="1" si="159"/>
        <v>4.3914599048060973E-5</v>
      </c>
      <c r="U363" s="23">
        <f ca="1">U355/$D357</f>
        <v>9.4959439919777055E-4</v>
      </c>
      <c r="V363" s="23">
        <f t="shared" ca="1" si="159"/>
        <v>1.8791697926957981E-4</v>
      </c>
    </row>
    <row r="364" spans="1:22">
      <c r="A364" s="18" t="str">
        <f t="shared" si="154"/>
        <v>RB_GUP_EPIS_G</v>
      </c>
      <c r="B364" s="18" t="str">
        <f>$B$11</f>
        <v>CUSTOMER</v>
      </c>
      <c r="C364" s="22"/>
      <c r="D364" s="23">
        <f t="shared" ca="1" si="152"/>
        <v>9.0457108001468819E-2</v>
      </c>
      <c r="E364" s="23">
        <f t="shared" ref="E364:V364" ca="1" si="160">E356/$D357</f>
        <v>6.4631693430325307E-2</v>
      </c>
      <c r="F364" s="23">
        <f t="shared" ca="1" si="160"/>
        <v>1.106061094879171E-2</v>
      </c>
      <c r="G364" s="23">
        <f t="shared" ca="1" si="160"/>
        <v>3.1848598233882703E-3</v>
      </c>
      <c r="H364" s="23">
        <f t="shared" ca="1" si="160"/>
        <v>5.3239045886756199E-4</v>
      </c>
      <c r="I364" s="23">
        <f ca="1">I356/$D357</f>
        <v>8.411513943338475E-5</v>
      </c>
      <c r="J364" s="23">
        <f t="shared" ca="1" si="160"/>
        <v>5.9430228532607917E-4</v>
      </c>
      <c r="K364" s="23">
        <f t="shared" ca="1" si="160"/>
        <v>1.5263329018684854E-4</v>
      </c>
      <c r="L364" s="23">
        <f t="shared" ca="1" si="160"/>
        <v>2.9193984708955015E-4</v>
      </c>
      <c r="M364" s="23">
        <f ca="1">M356/$D357</f>
        <v>5.0953624681265379E-5</v>
      </c>
      <c r="N364" s="23">
        <f ca="1">N356/$D357</f>
        <v>4.1332249549055241E-6</v>
      </c>
      <c r="O364" s="23">
        <f t="shared" ca="1" si="160"/>
        <v>9.0867323733459564E-5</v>
      </c>
      <c r="P364" s="23">
        <f t="shared" ca="1" si="160"/>
        <v>4.2955401826867852E-4</v>
      </c>
      <c r="Q364" s="23">
        <f ca="1">Q356/$D357</f>
        <v>7.6458903197611922E-5</v>
      </c>
      <c r="R364" s="23">
        <f t="shared" ca="1" si="160"/>
        <v>1.626617512481144E-4</v>
      </c>
      <c r="S364" s="23">
        <f t="shared" ca="1" si="160"/>
        <v>2.5770091593247142E-6</v>
      </c>
      <c r="T364" s="23">
        <f t="shared" ca="1" si="160"/>
        <v>4.6350364611540013E-6</v>
      </c>
      <c r="U364" s="23">
        <f ca="1">U356/$D357</f>
        <v>7.1334700989956323E-3</v>
      </c>
      <c r="V364" s="23">
        <f t="shared" ca="1" si="160"/>
        <v>1.9692517873599268E-3</v>
      </c>
    </row>
    <row r="365" spans="1:22">
      <c r="A365" s="18" t="str">
        <f t="shared" si="154"/>
        <v>RB_GUP_EPIS_G</v>
      </c>
      <c r="B365" s="18" t="str">
        <f>$B$12</f>
        <v>TOTAL</v>
      </c>
      <c r="C365" s="22"/>
      <c r="D365" s="23">
        <f t="shared" ca="1" si="152"/>
        <v>1.0000000000000002</v>
      </c>
      <c r="E365" s="23">
        <f t="shared" ref="E365:V365" ca="1" si="161">SUM(E358:E364)</f>
        <v>0.56454492959673142</v>
      </c>
      <c r="F365" s="23">
        <f t="shared" ca="1" si="161"/>
        <v>3.601631367837195E-2</v>
      </c>
      <c r="G365" s="23">
        <f t="shared" ca="1" si="161"/>
        <v>9.1207480416635081E-2</v>
      </c>
      <c r="H365" s="23">
        <f t="shared" ca="1" si="161"/>
        <v>2.9589814128837882E-3</v>
      </c>
      <c r="I365" s="23">
        <f t="shared" ca="1" si="161"/>
        <v>2.3338431726504984E-4</v>
      </c>
      <c r="J365" s="23">
        <f t="shared" ca="1" si="161"/>
        <v>6.7415995056546413E-2</v>
      </c>
      <c r="K365" s="23">
        <f t="shared" ca="1" si="161"/>
        <v>1.1342271770894067E-2</v>
      </c>
      <c r="L365" s="23">
        <f t="shared" ca="1" si="161"/>
        <v>3.6584790681008562E-3</v>
      </c>
      <c r="M365" s="23">
        <f t="shared" ca="1" si="161"/>
        <v>2.0325201772525194E-4</v>
      </c>
      <c r="N365" s="23">
        <f t="shared" ca="1" si="161"/>
        <v>2.3300658529621966E-3</v>
      </c>
      <c r="O365" s="23">
        <f t="shared" ca="1" si="161"/>
        <v>3.5421527100612735E-2</v>
      </c>
      <c r="P365" s="23">
        <f t="shared" ca="1" si="161"/>
        <v>0.12835225482169796</v>
      </c>
      <c r="Q365" s="23">
        <f t="shared" ca="1" si="161"/>
        <v>2.3471867782147271E-2</v>
      </c>
      <c r="R365" s="23">
        <f t="shared" ca="1" si="161"/>
        <v>2.0663279896729975E-2</v>
      </c>
      <c r="S365" s="23">
        <f t="shared" ca="1" si="161"/>
        <v>3.0293273497708381E-4</v>
      </c>
      <c r="T365" s="23">
        <f t="shared" ca="1" si="161"/>
        <v>2.8003620462355584E-4</v>
      </c>
      <c r="U365" s="23">
        <f t="shared" ca="1" si="161"/>
        <v>9.2371584976349928E-3</v>
      </c>
      <c r="V365" s="23">
        <f t="shared" ca="1" si="161"/>
        <v>2.3597897734604955E-3</v>
      </c>
    </row>
    <row r="367" spans="1:22">
      <c r="A367" s="18" t="s">
        <v>586</v>
      </c>
      <c r="B367" s="18" t="s">
        <v>592</v>
      </c>
      <c r="D367" s="157">
        <v>4785016</v>
      </c>
      <c r="E367" s="183" t="s">
        <v>692</v>
      </c>
    </row>
    <row r="368" spans="1:22" ht="12">
      <c r="A368" s="38" t="s">
        <v>581</v>
      </c>
      <c r="B368" s="18" t="str">
        <f>$B$5</f>
        <v>PRODUCTION</v>
      </c>
      <c r="D368" s="146">
        <f>-$D$367*D5+D299</f>
        <v>819510240.99999964</v>
      </c>
      <c r="E368" s="146">
        <f t="shared" ref="E368:V375" si="162">-$D$367*E5+E299</f>
        <v>403676805.22183496</v>
      </c>
      <c r="F368" s="146">
        <f t="shared" si="162"/>
        <v>19955186.909755751</v>
      </c>
      <c r="G368" s="146">
        <f t="shared" si="162"/>
        <v>73094706.00300324</v>
      </c>
      <c r="H368" s="146">
        <f t="shared" si="162"/>
        <v>2300761.8296956345</v>
      </c>
      <c r="I368" s="146">
        <f t="shared" si="162"/>
        <v>215758.08233661909</v>
      </c>
      <c r="J368" s="146">
        <f t="shared" si="162"/>
        <v>55563347.230519056</v>
      </c>
      <c r="K368" s="146">
        <f t="shared" si="162"/>
        <v>10353070.368723469</v>
      </c>
      <c r="L368" s="146">
        <f t="shared" si="162"/>
        <v>4678359.7254508995</v>
      </c>
      <c r="M368" s="146">
        <f t="shared" si="162"/>
        <v>210380.60734103734</v>
      </c>
      <c r="N368" s="146">
        <f t="shared" si="162"/>
        <v>1940970.0353173998</v>
      </c>
      <c r="O368" s="146">
        <f t="shared" si="162"/>
        <v>31763643.921917535</v>
      </c>
      <c r="P368" s="146">
        <f t="shared" si="162"/>
        <v>167871750.63630846</v>
      </c>
      <c r="Q368" s="146">
        <f t="shared" si="162"/>
        <v>30314855.814216211</v>
      </c>
      <c r="R368" s="146">
        <f t="shared" si="162"/>
        <v>17063415.766544141</v>
      </c>
      <c r="S368" s="146">
        <f t="shared" si="162"/>
        <v>285805.69167340425</v>
      </c>
      <c r="T368" s="146">
        <f t="shared" si="162"/>
        <v>221423.15536198521</v>
      </c>
      <c r="U368" s="146">
        <f t="shared" si="162"/>
        <v>0</v>
      </c>
      <c r="V368" s="146">
        <f t="shared" si="162"/>
        <v>0</v>
      </c>
    </row>
    <row r="369" spans="1:22">
      <c r="B369" s="18" t="str">
        <f>$B$6</f>
        <v>BULKTRAN</v>
      </c>
      <c r="D369" s="146">
        <f t="shared" ref="D369:S375" si="163">-$D$367*D6+D300</f>
        <v>0</v>
      </c>
      <c r="E369" s="146">
        <f t="shared" si="163"/>
        <v>0</v>
      </c>
      <c r="F369" s="146">
        <f t="shared" si="163"/>
        <v>0</v>
      </c>
      <c r="G369" s="146">
        <f t="shared" si="163"/>
        <v>0</v>
      </c>
      <c r="H369" s="146">
        <f t="shared" si="163"/>
        <v>0</v>
      </c>
      <c r="I369" s="146">
        <f t="shared" si="163"/>
        <v>0</v>
      </c>
      <c r="J369" s="146">
        <f t="shared" si="163"/>
        <v>0</v>
      </c>
      <c r="K369" s="146">
        <f t="shared" si="163"/>
        <v>0</v>
      </c>
      <c r="L369" s="146">
        <f t="shared" si="163"/>
        <v>0</v>
      </c>
      <c r="M369" s="146">
        <f t="shared" si="163"/>
        <v>0</v>
      </c>
      <c r="N369" s="146">
        <f t="shared" si="163"/>
        <v>0</v>
      </c>
      <c r="O369" s="146">
        <f t="shared" si="163"/>
        <v>0</v>
      </c>
      <c r="P369" s="146">
        <f t="shared" si="163"/>
        <v>0</v>
      </c>
      <c r="Q369" s="146">
        <f t="shared" si="163"/>
        <v>0</v>
      </c>
      <c r="R369" s="146">
        <f t="shared" si="163"/>
        <v>0</v>
      </c>
      <c r="S369" s="146">
        <f t="shared" si="163"/>
        <v>0</v>
      </c>
      <c r="T369" s="146">
        <f t="shared" si="162"/>
        <v>0</v>
      </c>
      <c r="U369" s="146">
        <f t="shared" si="162"/>
        <v>0</v>
      </c>
      <c r="V369" s="146">
        <f t="shared" si="162"/>
        <v>0</v>
      </c>
    </row>
    <row r="370" spans="1:22">
      <c r="B370" s="18" t="str">
        <f>$B$7</f>
        <v>SUBTRAN</v>
      </c>
      <c r="D370" s="146">
        <f t="shared" si="163"/>
        <v>0</v>
      </c>
      <c r="E370" s="146">
        <f t="shared" si="162"/>
        <v>0</v>
      </c>
      <c r="F370" s="146">
        <f t="shared" si="162"/>
        <v>0</v>
      </c>
      <c r="G370" s="146">
        <f t="shared" si="162"/>
        <v>0</v>
      </c>
      <c r="H370" s="146">
        <f t="shared" si="162"/>
        <v>0</v>
      </c>
      <c r="I370" s="146">
        <f t="shared" si="162"/>
        <v>0</v>
      </c>
      <c r="J370" s="146">
        <f t="shared" si="162"/>
        <v>0</v>
      </c>
      <c r="K370" s="146">
        <f t="shared" si="162"/>
        <v>0</v>
      </c>
      <c r="L370" s="146">
        <f t="shared" si="162"/>
        <v>0</v>
      </c>
      <c r="M370" s="146">
        <f t="shared" si="162"/>
        <v>0</v>
      </c>
      <c r="N370" s="146">
        <f t="shared" si="162"/>
        <v>0</v>
      </c>
      <c r="O370" s="146">
        <f t="shared" si="162"/>
        <v>0</v>
      </c>
      <c r="P370" s="146">
        <f t="shared" si="162"/>
        <v>0</v>
      </c>
      <c r="Q370" s="146">
        <f t="shared" si="162"/>
        <v>0</v>
      </c>
      <c r="R370" s="146">
        <f t="shared" si="162"/>
        <v>0</v>
      </c>
      <c r="S370" s="146">
        <f t="shared" si="162"/>
        <v>0</v>
      </c>
      <c r="T370" s="146">
        <f t="shared" si="162"/>
        <v>0</v>
      </c>
      <c r="U370" s="146">
        <f t="shared" si="162"/>
        <v>0</v>
      </c>
      <c r="V370" s="146">
        <f t="shared" si="162"/>
        <v>0</v>
      </c>
    </row>
    <row r="371" spans="1:22">
      <c r="B371" s="18" t="str">
        <f>$B$8</f>
        <v>DISTPRI</v>
      </c>
      <c r="D371" s="146">
        <f t="shared" si="163"/>
        <v>0</v>
      </c>
      <c r="E371" s="146">
        <f t="shared" si="162"/>
        <v>0</v>
      </c>
      <c r="F371" s="146">
        <f t="shared" si="162"/>
        <v>0</v>
      </c>
      <c r="G371" s="146">
        <f t="shared" si="162"/>
        <v>0</v>
      </c>
      <c r="H371" s="146">
        <f t="shared" si="162"/>
        <v>0</v>
      </c>
      <c r="I371" s="146">
        <f t="shared" si="162"/>
        <v>0</v>
      </c>
      <c r="J371" s="146">
        <f t="shared" si="162"/>
        <v>0</v>
      </c>
      <c r="K371" s="146">
        <f t="shared" si="162"/>
        <v>0</v>
      </c>
      <c r="L371" s="146">
        <f t="shared" si="162"/>
        <v>0</v>
      </c>
      <c r="M371" s="146">
        <f t="shared" si="162"/>
        <v>0</v>
      </c>
      <c r="N371" s="146">
        <f t="shared" si="162"/>
        <v>0</v>
      </c>
      <c r="O371" s="146">
        <f t="shared" si="162"/>
        <v>0</v>
      </c>
      <c r="P371" s="146">
        <f t="shared" si="162"/>
        <v>0</v>
      </c>
      <c r="Q371" s="146">
        <f t="shared" si="162"/>
        <v>0</v>
      </c>
      <c r="R371" s="146">
        <f t="shared" si="162"/>
        <v>0</v>
      </c>
      <c r="S371" s="146">
        <f t="shared" si="162"/>
        <v>0</v>
      </c>
      <c r="T371" s="146">
        <f t="shared" si="162"/>
        <v>0</v>
      </c>
      <c r="U371" s="146">
        <f t="shared" si="162"/>
        <v>0</v>
      </c>
      <c r="V371" s="146">
        <f t="shared" si="162"/>
        <v>0</v>
      </c>
    </row>
    <row r="372" spans="1:22">
      <c r="B372" s="18" t="str">
        <f>$B$9</f>
        <v>DISTSEC</v>
      </c>
      <c r="D372" s="146">
        <f t="shared" si="163"/>
        <v>0</v>
      </c>
      <c r="E372" s="146">
        <f t="shared" si="162"/>
        <v>0</v>
      </c>
      <c r="F372" s="146">
        <f t="shared" si="162"/>
        <v>0</v>
      </c>
      <c r="G372" s="146">
        <f>-$D$367*G9+G303</f>
        <v>0</v>
      </c>
      <c r="H372" s="146">
        <f t="shared" si="162"/>
        <v>0</v>
      </c>
      <c r="I372" s="146">
        <f t="shared" si="162"/>
        <v>0</v>
      </c>
      <c r="J372" s="146">
        <f t="shared" si="162"/>
        <v>0</v>
      </c>
      <c r="K372" s="146">
        <f t="shared" si="162"/>
        <v>0</v>
      </c>
      <c r="L372" s="146">
        <f t="shared" si="162"/>
        <v>0</v>
      </c>
      <c r="M372" s="146">
        <f t="shared" si="162"/>
        <v>0</v>
      </c>
      <c r="N372" s="146">
        <f t="shared" si="162"/>
        <v>0</v>
      </c>
      <c r="O372" s="146">
        <f t="shared" si="162"/>
        <v>0</v>
      </c>
      <c r="P372" s="146">
        <f t="shared" si="162"/>
        <v>0</v>
      </c>
      <c r="Q372" s="146">
        <f t="shared" si="162"/>
        <v>0</v>
      </c>
      <c r="R372" s="146">
        <f t="shared" si="162"/>
        <v>0</v>
      </c>
      <c r="S372" s="146">
        <f t="shared" si="162"/>
        <v>0</v>
      </c>
      <c r="T372" s="146">
        <f t="shared" si="162"/>
        <v>0</v>
      </c>
      <c r="U372" s="146">
        <f t="shared" si="162"/>
        <v>0</v>
      </c>
      <c r="V372" s="146">
        <f t="shared" si="162"/>
        <v>0</v>
      </c>
    </row>
    <row r="373" spans="1:22">
      <c r="B373" s="18" t="str">
        <f>$B$10</f>
        <v>ENERGY</v>
      </c>
      <c r="D373" s="146">
        <f t="shared" si="163"/>
        <v>0</v>
      </c>
      <c r="E373" s="146">
        <f t="shared" si="162"/>
        <v>0</v>
      </c>
      <c r="F373" s="146">
        <f t="shared" si="162"/>
        <v>0</v>
      </c>
      <c r="G373" s="146">
        <f t="shared" si="162"/>
        <v>0</v>
      </c>
      <c r="H373" s="146">
        <f t="shared" si="162"/>
        <v>0</v>
      </c>
      <c r="I373" s="146">
        <f t="shared" si="162"/>
        <v>0</v>
      </c>
      <c r="J373" s="146">
        <f t="shared" si="162"/>
        <v>0</v>
      </c>
      <c r="K373" s="146">
        <f t="shared" si="162"/>
        <v>0</v>
      </c>
      <c r="L373" s="146">
        <f t="shared" si="162"/>
        <v>0</v>
      </c>
      <c r="M373" s="146">
        <f t="shared" si="162"/>
        <v>0</v>
      </c>
      <c r="N373" s="146">
        <f t="shared" si="162"/>
        <v>0</v>
      </c>
      <c r="O373" s="146">
        <f t="shared" si="162"/>
        <v>0</v>
      </c>
      <c r="P373" s="146">
        <f t="shared" si="162"/>
        <v>0</v>
      </c>
      <c r="Q373" s="146">
        <f t="shared" si="162"/>
        <v>0</v>
      </c>
      <c r="R373" s="146">
        <f t="shared" si="162"/>
        <v>0</v>
      </c>
      <c r="S373" s="146">
        <f t="shared" si="162"/>
        <v>0</v>
      </c>
      <c r="T373" s="146">
        <f t="shared" si="162"/>
        <v>0</v>
      </c>
      <c r="U373" s="146">
        <f t="shared" si="162"/>
        <v>0</v>
      </c>
      <c r="V373" s="146">
        <f t="shared" si="162"/>
        <v>0</v>
      </c>
    </row>
    <row r="374" spans="1:22">
      <c r="B374" s="18" t="str">
        <f>$B$11</f>
        <v>CUSTOMER</v>
      </c>
      <c r="D374" s="146">
        <f t="shared" si="163"/>
        <v>0</v>
      </c>
      <c r="E374" s="146">
        <f t="shared" si="162"/>
        <v>0</v>
      </c>
      <c r="F374" s="146">
        <f t="shared" si="162"/>
        <v>0</v>
      </c>
      <c r="G374" s="146">
        <f t="shared" si="162"/>
        <v>0</v>
      </c>
      <c r="H374" s="146">
        <f t="shared" si="162"/>
        <v>0</v>
      </c>
      <c r="I374" s="146">
        <f t="shared" si="162"/>
        <v>0</v>
      </c>
      <c r="J374" s="146">
        <f t="shared" si="162"/>
        <v>0</v>
      </c>
      <c r="K374" s="146">
        <f t="shared" si="162"/>
        <v>0</v>
      </c>
      <c r="L374" s="146">
        <f t="shared" si="162"/>
        <v>0</v>
      </c>
      <c r="M374" s="146">
        <f t="shared" si="162"/>
        <v>0</v>
      </c>
      <c r="N374" s="146">
        <f t="shared" si="162"/>
        <v>0</v>
      </c>
      <c r="O374" s="146">
        <f t="shared" si="162"/>
        <v>0</v>
      </c>
      <c r="P374" s="146">
        <f t="shared" si="162"/>
        <v>0</v>
      </c>
      <c r="Q374" s="146">
        <f t="shared" si="162"/>
        <v>0</v>
      </c>
      <c r="R374" s="146">
        <f t="shared" si="162"/>
        <v>0</v>
      </c>
      <c r="S374" s="146">
        <f t="shared" si="162"/>
        <v>0</v>
      </c>
      <c r="T374" s="146">
        <f t="shared" si="162"/>
        <v>0</v>
      </c>
      <c r="U374" s="146">
        <f t="shared" si="162"/>
        <v>0</v>
      </c>
      <c r="V374" s="146">
        <f t="shared" si="162"/>
        <v>0</v>
      </c>
    </row>
    <row r="375" spans="1:22">
      <c r="B375" s="18" t="str">
        <f>$B$12</f>
        <v>TOTAL</v>
      </c>
      <c r="D375" s="146">
        <f t="shared" si="163"/>
        <v>819510240.99999964</v>
      </c>
      <c r="E375" s="146">
        <f t="shared" si="162"/>
        <v>403676805.22183496</v>
      </c>
      <c r="F375" s="146">
        <f t="shared" si="162"/>
        <v>19955186.909755751</v>
      </c>
      <c r="G375" s="146">
        <f t="shared" si="162"/>
        <v>73094706.00300324</v>
      </c>
      <c r="H375" s="146">
        <f t="shared" si="162"/>
        <v>2300761.8296956345</v>
      </c>
      <c r="I375" s="146">
        <f t="shared" si="162"/>
        <v>215758.08233661909</v>
      </c>
      <c r="J375" s="146">
        <f t="shared" si="162"/>
        <v>55563347.230519056</v>
      </c>
      <c r="K375" s="146">
        <f t="shared" si="162"/>
        <v>10353070.368723469</v>
      </c>
      <c r="L375" s="146">
        <f t="shared" si="162"/>
        <v>4678359.7254508995</v>
      </c>
      <c r="M375" s="146">
        <f t="shared" si="162"/>
        <v>210380.60734103734</v>
      </c>
      <c r="N375" s="146">
        <f t="shared" si="162"/>
        <v>1940970.0353173998</v>
      </c>
      <c r="O375" s="146">
        <f t="shared" si="162"/>
        <v>31763643.921917535</v>
      </c>
      <c r="P375" s="146">
        <f t="shared" si="162"/>
        <v>167871750.63630846</v>
      </c>
      <c r="Q375" s="146">
        <f t="shared" si="162"/>
        <v>30314855.814216211</v>
      </c>
      <c r="R375" s="146">
        <f t="shared" si="162"/>
        <v>17063415.766544141</v>
      </c>
      <c r="S375" s="146">
        <f t="shared" si="162"/>
        <v>285805.69167340425</v>
      </c>
      <c r="T375" s="146">
        <f t="shared" si="162"/>
        <v>221423.15536198521</v>
      </c>
      <c r="U375" s="146">
        <f t="shared" si="162"/>
        <v>0</v>
      </c>
      <c r="V375" s="146">
        <f t="shared" si="162"/>
        <v>0</v>
      </c>
    </row>
    <row r="376" spans="1:22">
      <c r="A376" s="130" t="s">
        <v>577</v>
      </c>
      <c r="B376" s="18" t="str">
        <f>$B$5</f>
        <v>PRODUCTION</v>
      </c>
      <c r="D376" s="23">
        <f t="shared" ref="D376:D383" si="164">SUM(E376:V376)</f>
        <v>1.0000000000000004</v>
      </c>
      <c r="E376" s="23">
        <f>E368/$D375</f>
        <v>0.4925829904569004</v>
      </c>
      <c r="F376" s="23">
        <f t="shared" ref="F376:H376" si="165">F368/$D375</f>
        <v>2.4350137327638056E-2</v>
      </c>
      <c r="G376" s="23">
        <f t="shared" si="165"/>
        <v>8.9193157505646437E-2</v>
      </c>
      <c r="H376" s="23">
        <f t="shared" si="165"/>
        <v>2.8074839270930303E-3</v>
      </c>
      <c r="I376" s="23">
        <f>I368/$D375</f>
        <v>2.6327685920476398E-4</v>
      </c>
      <c r="J376" s="23">
        <f t="shared" ref="J376:L376" si="166">J368/$D375</f>
        <v>6.7800674659926646E-2</v>
      </c>
      <c r="K376" s="23">
        <f t="shared" si="166"/>
        <v>1.263324099048504E-2</v>
      </c>
      <c r="L376" s="23">
        <f t="shared" si="166"/>
        <v>5.7087263726468811E-3</v>
      </c>
      <c r="M376" s="23">
        <f>M368/$D375</f>
        <v>2.5671504371235483E-4</v>
      </c>
      <c r="N376" s="23">
        <f>N368/$D375</f>
        <v>2.3684512263677749E-3</v>
      </c>
      <c r="O376" s="23">
        <f t="shared" ref="O376:P376" si="167">O368/$D375</f>
        <v>3.8759300778423766E-2</v>
      </c>
      <c r="P376" s="23">
        <f t="shared" si="167"/>
        <v>0.20484399369001727</v>
      </c>
      <c r="Q376" s="23">
        <f>Q368/$D375</f>
        <v>3.6991430122001644E-2</v>
      </c>
      <c r="R376" s="23">
        <f t="shared" ref="R376:T376" si="168">R368/$D375</f>
        <v>2.0821479601917686E-2</v>
      </c>
      <c r="S376" s="23">
        <f t="shared" si="168"/>
        <v>3.4875182441241069E-4</v>
      </c>
      <c r="T376" s="23">
        <f t="shared" si="168"/>
        <v>2.7018961360604314E-4</v>
      </c>
      <c r="U376" s="23">
        <f>U368/$D375</f>
        <v>0</v>
      </c>
      <c r="V376" s="23">
        <f t="shared" ref="V376" si="169">V368/$D375</f>
        <v>0</v>
      </c>
    </row>
    <row r="377" spans="1:22">
      <c r="A377" s="18" t="str">
        <f t="shared" ref="A377:A383" si="170">A376</f>
        <v>RB_GUP-Land_P</v>
      </c>
      <c r="B377" s="18" t="str">
        <f>$B$6</f>
        <v>BULKTRAN</v>
      </c>
      <c r="D377" s="23">
        <f t="shared" si="164"/>
        <v>0</v>
      </c>
      <c r="E377" s="23">
        <f t="shared" ref="E377:H377" si="171">E369/$D375</f>
        <v>0</v>
      </c>
      <c r="F377" s="23">
        <f t="shared" si="171"/>
        <v>0</v>
      </c>
      <c r="G377" s="23">
        <f t="shared" si="171"/>
        <v>0</v>
      </c>
      <c r="H377" s="23">
        <f t="shared" si="171"/>
        <v>0</v>
      </c>
      <c r="I377" s="23">
        <f>I369/$D375</f>
        <v>0</v>
      </c>
      <c r="J377" s="23">
        <f t="shared" ref="J377:L377" si="172">J369/$D375</f>
        <v>0</v>
      </c>
      <c r="K377" s="23">
        <f t="shared" si="172"/>
        <v>0</v>
      </c>
      <c r="L377" s="23">
        <f t="shared" si="172"/>
        <v>0</v>
      </c>
      <c r="M377" s="23">
        <f>M369/$D375</f>
        <v>0</v>
      </c>
      <c r="N377" s="23">
        <f>N369/$D375</f>
        <v>0</v>
      </c>
      <c r="O377" s="23">
        <f t="shared" ref="O377:P377" si="173">O369/$D375</f>
        <v>0</v>
      </c>
      <c r="P377" s="23">
        <f t="shared" si="173"/>
        <v>0</v>
      </c>
      <c r="Q377" s="23">
        <f>Q369/$D375</f>
        <v>0</v>
      </c>
      <c r="R377" s="23">
        <f t="shared" ref="R377:T377" si="174">R369/$D375</f>
        <v>0</v>
      </c>
      <c r="S377" s="23">
        <f t="shared" si="174"/>
        <v>0</v>
      </c>
      <c r="T377" s="23">
        <f t="shared" si="174"/>
        <v>0</v>
      </c>
      <c r="U377" s="23">
        <f>U369/$D375</f>
        <v>0</v>
      </c>
      <c r="V377" s="23">
        <f t="shared" ref="V377" si="175">V369/$D375</f>
        <v>0</v>
      </c>
    </row>
    <row r="378" spans="1:22">
      <c r="A378" s="18" t="str">
        <f t="shared" si="170"/>
        <v>RB_GUP-Land_P</v>
      </c>
      <c r="B378" s="18" t="str">
        <f>$B$7</f>
        <v>SUBTRAN</v>
      </c>
      <c r="D378" s="23">
        <f t="shared" si="164"/>
        <v>0</v>
      </c>
      <c r="E378" s="23">
        <f t="shared" ref="E378:H378" si="176">E370/$D375</f>
        <v>0</v>
      </c>
      <c r="F378" s="23">
        <f t="shared" si="176"/>
        <v>0</v>
      </c>
      <c r="G378" s="23">
        <f t="shared" si="176"/>
        <v>0</v>
      </c>
      <c r="H378" s="23">
        <f t="shared" si="176"/>
        <v>0</v>
      </c>
      <c r="I378" s="23">
        <f>I370/$D375</f>
        <v>0</v>
      </c>
      <c r="J378" s="23">
        <f t="shared" ref="J378:L378" si="177">J370/$D375</f>
        <v>0</v>
      </c>
      <c r="K378" s="23">
        <f t="shared" si="177"/>
        <v>0</v>
      </c>
      <c r="L378" s="23">
        <f t="shared" si="177"/>
        <v>0</v>
      </c>
      <c r="M378" s="23">
        <f>M370/$D375</f>
        <v>0</v>
      </c>
      <c r="N378" s="23">
        <f>N370/$D375</f>
        <v>0</v>
      </c>
      <c r="O378" s="23">
        <f t="shared" ref="O378:P378" si="178">O370/$D375</f>
        <v>0</v>
      </c>
      <c r="P378" s="23">
        <f t="shared" si="178"/>
        <v>0</v>
      </c>
      <c r="Q378" s="23">
        <f>Q370/$D375</f>
        <v>0</v>
      </c>
      <c r="R378" s="23">
        <f t="shared" ref="R378:T378" si="179">R370/$D375</f>
        <v>0</v>
      </c>
      <c r="S378" s="23">
        <f t="shared" si="179"/>
        <v>0</v>
      </c>
      <c r="T378" s="23">
        <f t="shared" si="179"/>
        <v>0</v>
      </c>
      <c r="U378" s="23">
        <f>U370/$D375</f>
        <v>0</v>
      </c>
      <c r="V378" s="23">
        <f t="shared" ref="V378" si="180">V370/$D375</f>
        <v>0</v>
      </c>
    </row>
    <row r="379" spans="1:22">
      <c r="A379" s="18" t="str">
        <f t="shared" si="170"/>
        <v>RB_GUP-Land_P</v>
      </c>
      <c r="B379" s="18" t="str">
        <f>$B$8</f>
        <v>DISTPRI</v>
      </c>
      <c r="D379" s="23">
        <f t="shared" si="164"/>
        <v>0</v>
      </c>
      <c r="E379" s="23">
        <f t="shared" ref="E379:H379" si="181">E371/$D375</f>
        <v>0</v>
      </c>
      <c r="F379" s="23">
        <f t="shared" si="181"/>
        <v>0</v>
      </c>
      <c r="G379" s="23">
        <f t="shared" si="181"/>
        <v>0</v>
      </c>
      <c r="H379" s="23">
        <f t="shared" si="181"/>
        <v>0</v>
      </c>
      <c r="I379" s="23">
        <f>I371/$D375</f>
        <v>0</v>
      </c>
      <c r="J379" s="23">
        <f t="shared" ref="J379:L379" si="182">J371/$D375</f>
        <v>0</v>
      </c>
      <c r="K379" s="23">
        <f t="shared" si="182"/>
        <v>0</v>
      </c>
      <c r="L379" s="23">
        <f t="shared" si="182"/>
        <v>0</v>
      </c>
      <c r="M379" s="23">
        <f>M371/$D375</f>
        <v>0</v>
      </c>
      <c r="N379" s="23">
        <f>N371/$D375</f>
        <v>0</v>
      </c>
      <c r="O379" s="23">
        <f t="shared" ref="O379:P379" si="183">O371/$D375</f>
        <v>0</v>
      </c>
      <c r="P379" s="23">
        <f t="shared" si="183"/>
        <v>0</v>
      </c>
      <c r="Q379" s="23">
        <f>Q371/$D375</f>
        <v>0</v>
      </c>
      <c r="R379" s="23">
        <f t="shared" ref="R379:T379" si="184">R371/$D375</f>
        <v>0</v>
      </c>
      <c r="S379" s="23">
        <f t="shared" si="184"/>
        <v>0</v>
      </c>
      <c r="T379" s="23">
        <f t="shared" si="184"/>
        <v>0</v>
      </c>
      <c r="U379" s="23">
        <f>U371/$D375</f>
        <v>0</v>
      </c>
      <c r="V379" s="23">
        <f t="shared" ref="V379" si="185">V371/$D375</f>
        <v>0</v>
      </c>
    </row>
    <row r="380" spans="1:22">
      <c r="A380" s="18" t="str">
        <f t="shared" si="170"/>
        <v>RB_GUP-Land_P</v>
      </c>
      <c r="B380" s="18" t="str">
        <f>$B$9</f>
        <v>DISTSEC</v>
      </c>
      <c r="D380" s="23">
        <f t="shared" si="164"/>
        <v>0</v>
      </c>
      <c r="E380" s="23">
        <f t="shared" ref="E380:H380" si="186">E372/$D375</f>
        <v>0</v>
      </c>
      <c r="F380" s="23">
        <f t="shared" si="186"/>
        <v>0</v>
      </c>
      <c r="G380" s="23">
        <f t="shared" si="186"/>
        <v>0</v>
      </c>
      <c r="H380" s="23">
        <f t="shared" si="186"/>
        <v>0</v>
      </c>
      <c r="I380" s="23">
        <f>I372/$D375</f>
        <v>0</v>
      </c>
      <c r="J380" s="23">
        <f t="shared" ref="J380:L380" si="187">J372/$D375</f>
        <v>0</v>
      </c>
      <c r="K380" s="23">
        <f t="shared" si="187"/>
        <v>0</v>
      </c>
      <c r="L380" s="23">
        <f t="shared" si="187"/>
        <v>0</v>
      </c>
      <c r="M380" s="23">
        <f>M372/$D375</f>
        <v>0</v>
      </c>
      <c r="N380" s="23">
        <f>N372/$D375</f>
        <v>0</v>
      </c>
      <c r="O380" s="23">
        <f t="shared" ref="O380:P380" si="188">O372/$D375</f>
        <v>0</v>
      </c>
      <c r="P380" s="23">
        <f t="shared" si="188"/>
        <v>0</v>
      </c>
      <c r="Q380" s="23">
        <f>Q372/$D375</f>
        <v>0</v>
      </c>
      <c r="R380" s="23">
        <f t="shared" ref="R380:T380" si="189">R372/$D375</f>
        <v>0</v>
      </c>
      <c r="S380" s="23">
        <f t="shared" si="189"/>
        <v>0</v>
      </c>
      <c r="T380" s="23">
        <f t="shared" si="189"/>
        <v>0</v>
      </c>
      <c r="U380" s="23">
        <f>U372/$D375</f>
        <v>0</v>
      </c>
      <c r="V380" s="23">
        <f t="shared" ref="V380" si="190">V372/$D375</f>
        <v>0</v>
      </c>
    </row>
    <row r="381" spans="1:22">
      <c r="A381" s="18" t="str">
        <f t="shared" si="170"/>
        <v>RB_GUP-Land_P</v>
      </c>
      <c r="B381" s="18" t="str">
        <f>$B$10</f>
        <v>ENERGY</v>
      </c>
      <c r="D381" s="23">
        <f t="shared" si="164"/>
        <v>0</v>
      </c>
      <c r="E381" s="23">
        <f t="shared" ref="E381:H381" si="191">E373/$D375</f>
        <v>0</v>
      </c>
      <c r="F381" s="23">
        <f t="shared" si="191"/>
        <v>0</v>
      </c>
      <c r="G381" s="23">
        <f t="shared" si="191"/>
        <v>0</v>
      </c>
      <c r="H381" s="23">
        <f t="shared" si="191"/>
        <v>0</v>
      </c>
      <c r="I381" s="23">
        <f>I373/$D375</f>
        <v>0</v>
      </c>
      <c r="J381" s="23">
        <f t="shared" ref="J381:L381" si="192">J373/$D375</f>
        <v>0</v>
      </c>
      <c r="K381" s="23">
        <f t="shared" si="192"/>
        <v>0</v>
      </c>
      <c r="L381" s="23">
        <f t="shared" si="192"/>
        <v>0</v>
      </c>
      <c r="M381" s="23">
        <f>M373/$D375</f>
        <v>0</v>
      </c>
      <c r="N381" s="23">
        <f>N373/$D375</f>
        <v>0</v>
      </c>
      <c r="O381" s="23">
        <f t="shared" ref="O381:P381" si="193">O373/$D375</f>
        <v>0</v>
      </c>
      <c r="P381" s="23">
        <f t="shared" si="193"/>
        <v>0</v>
      </c>
      <c r="Q381" s="23">
        <f>Q373/$D375</f>
        <v>0</v>
      </c>
      <c r="R381" s="23">
        <f t="shared" ref="R381:T381" si="194">R373/$D375</f>
        <v>0</v>
      </c>
      <c r="S381" s="23">
        <f t="shared" si="194"/>
        <v>0</v>
      </c>
      <c r="T381" s="23">
        <f t="shared" si="194"/>
        <v>0</v>
      </c>
      <c r="U381" s="23">
        <f>U373/$D375</f>
        <v>0</v>
      </c>
      <c r="V381" s="23">
        <f t="shared" ref="V381" si="195">V373/$D375</f>
        <v>0</v>
      </c>
    </row>
    <row r="382" spans="1:22">
      <c r="A382" s="18" t="str">
        <f t="shared" si="170"/>
        <v>RB_GUP-Land_P</v>
      </c>
      <c r="B382" s="18" t="str">
        <f>$B$11</f>
        <v>CUSTOMER</v>
      </c>
      <c r="D382" s="23">
        <f t="shared" si="164"/>
        <v>0</v>
      </c>
      <c r="E382" s="23">
        <f t="shared" ref="E382:H382" si="196">E374/$D375</f>
        <v>0</v>
      </c>
      <c r="F382" s="23">
        <f t="shared" si="196"/>
        <v>0</v>
      </c>
      <c r="G382" s="23">
        <f t="shared" si="196"/>
        <v>0</v>
      </c>
      <c r="H382" s="23">
        <f t="shared" si="196"/>
        <v>0</v>
      </c>
      <c r="I382" s="23">
        <f>I374/$D375</f>
        <v>0</v>
      </c>
      <c r="J382" s="23">
        <f t="shared" ref="J382:L382" si="197">J374/$D375</f>
        <v>0</v>
      </c>
      <c r="K382" s="23">
        <f t="shared" si="197"/>
        <v>0</v>
      </c>
      <c r="L382" s="23">
        <f t="shared" si="197"/>
        <v>0</v>
      </c>
      <c r="M382" s="23">
        <f>M374/$D375</f>
        <v>0</v>
      </c>
      <c r="N382" s="23">
        <f>N374/$D375</f>
        <v>0</v>
      </c>
      <c r="O382" s="23">
        <f t="shared" ref="O382:P382" si="198">O374/$D375</f>
        <v>0</v>
      </c>
      <c r="P382" s="23">
        <f t="shared" si="198"/>
        <v>0</v>
      </c>
      <c r="Q382" s="23">
        <f>Q374/$D375</f>
        <v>0</v>
      </c>
      <c r="R382" s="23">
        <f t="shared" ref="R382:T382" si="199">R374/$D375</f>
        <v>0</v>
      </c>
      <c r="S382" s="23">
        <f t="shared" si="199"/>
        <v>0</v>
      </c>
      <c r="T382" s="23">
        <f t="shared" si="199"/>
        <v>0</v>
      </c>
      <c r="U382" s="23">
        <f>U374/$D375</f>
        <v>0</v>
      </c>
      <c r="V382" s="23">
        <f t="shared" ref="V382" si="200">V374/$D375</f>
        <v>0</v>
      </c>
    </row>
    <row r="383" spans="1:22">
      <c r="A383" s="18" t="str">
        <f t="shared" si="170"/>
        <v>RB_GUP-Land_P</v>
      </c>
      <c r="B383" s="18" t="str">
        <f>$B$12</f>
        <v>TOTAL</v>
      </c>
      <c r="D383" s="23">
        <f t="shared" si="164"/>
        <v>1.0000000000000004</v>
      </c>
      <c r="E383" s="23">
        <f t="shared" ref="E383:V383" si="201">SUM(E376:E382)</f>
        <v>0.4925829904569004</v>
      </c>
      <c r="F383" s="23">
        <f t="shared" si="201"/>
        <v>2.4350137327638056E-2</v>
      </c>
      <c r="G383" s="23">
        <f t="shared" si="201"/>
        <v>8.9193157505646437E-2</v>
      </c>
      <c r="H383" s="23">
        <f t="shared" si="201"/>
        <v>2.8074839270930303E-3</v>
      </c>
      <c r="I383" s="23">
        <f t="shared" si="201"/>
        <v>2.6327685920476398E-4</v>
      </c>
      <c r="J383" s="23">
        <f t="shared" si="201"/>
        <v>6.7800674659926646E-2</v>
      </c>
      <c r="K383" s="23">
        <f t="shared" si="201"/>
        <v>1.263324099048504E-2</v>
      </c>
      <c r="L383" s="23">
        <f t="shared" si="201"/>
        <v>5.7087263726468811E-3</v>
      </c>
      <c r="M383" s="23">
        <f t="shared" si="201"/>
        <v>2.5671504371235483E-4</v>
      </c>
      <c r="N383" s="23">
        <f t="shared" si="201"/>
        <v>2.3684512263677749E-3</v>
      </c>
      <c r="O383" s="23">
        <f t="shared" si="201"/>
        <v>3.8759300778423766E-2</v>
      </c>
      <c r="P383" s="23">
        <f t="shared" si="201"/>
        <v>0.20484399369001727</v>
      </c>
      <c r="Q383" s="23">
        <f t="shared" si="201"/>
        <v>3.6991430122001644E-2</v>
      </c>
      <c r="R383" s="23">
        <f t="shared" si="201"/>
        <v>2.0821479601917686E-2</v>
      </c>
      <c r="S383" s="23">
        <f t="shared" si="201"/>
        <v>3.4875182441241069E-4</v>
      </c>
      <c r="T383" s="23">
        <f t="shared" si="201"/>
        <v>2.7018961360604314E-4</v>
      </c>
      <c r="U383" s="23">
        <f t="shared" si="201"/>
        <v>0</v>
      </c>
      <c r="V383" s="23">
        <f t="shared" si="201"/>
        <v>0</v>
      </c>
    </row>
    <row r="385" spans="1:22">
      <c r="A385" s="18" t="s">
        <v>585</v>
      </c>
      <c r="B385" s="18" t="s">
        <v>591</v>
      </c>
      <c r="D385" s="157">
        <v>31451154</v>
      </c>
      <c r="E385" s="183" t="s">
        <v>692</v>
      </c>
    </row>
    <row r="386" spans="1:22" ht="12">
      <c r="A386" s="38" t="s">
        <v>582</v>
      </c>
      <c r="B386" s="18" t="str">
        <f>$B$5</f>
        <v>PRODUCTION</v>
      </c>
      <c r="D386" s="146">
        <f>-$D$385*D25+D316</f>
        <v>10045282.999999998</v>
      </c>
      <c r="E386" s="146">
        <f t="shared" ref="E386:V393" si="202">-$D$385*E25+E316</f>
        <v>4948135.5401258618</v>
      </c>
      <c r="F386" s="146">
        <f t="shared" si="202"/>
        <v>244604.02054498793</v>
      </c>
      <c r="G386" s="146">
        <f t="shared" si="202"/>
        <v>895970.50880779233</v>
      </c>
      <c r="H386" s="146">
        <f t="shared" si="202"/>
        <v>28201.970565600848</v>
      </c>
      <c r="I386" s="146">
        <f t="shared" si="202"/>
        <v>2644.6905580630073</v>
      </c>
      <c r="J386" s="146">
        <f t="shared" si="202"/>
        <v>681076.96454989165</v>
      </c>
      <c r="K386" s="146">
        <f t="shared" si="202"/>
        <v>126904.48095662246</v>
      </c>
      <c r="L386" s="146">
        <f t="shared" si="202"/>
        <v>57345.771982801351</v>
      </c>
      <c r="M386" s="146">
        <f t="shared" si="202"/>
        <v>2578.7752644479738</v>
      </c>
      <c r="N386" s="146">
        <f t="shared" si="202"/>
        <v>23791.762840561347</v>
      </c>
      <c r="O386" s="146">
        <f t="shared" si="202"/>
        <v>389348.14520138688</v>
      </c>
      <c r="P386" s="146">
        <f t="shared" si="202"/>
        <v>2057715.8874664367</v>
      </c>
      <c r="Q386" s="146">
        <f t="shared" si="202"/>
        <v>371589.38415023085</v>
      </c>
      <c r="R386" s="146">
        <f t="shared" si="202"/>
        <v>209157.65507999039</v>
      </c>
      <c r="S386" s="146">
        <f t="shared" si="202"/>
        <v>3503.3107729889725</v>
      </c>
      <c r="T386" s="146">
        <f t="shared" si="202"/>
        <v>2714.131132333353</v>
      </c>
      <c r="U386" s="146">
        <f t="shared" si="202"/>
        <v>0</v>
      </c>
      <c r="V386" s="146">
        <f t="shared" si="202"/>
        <v>0</v>
      </c>
    </row>
    <row r="387" spans="1:22">
      <c r="B387" s="18" t="str">
        <f>$B$6</f>
        <v>BULKTRAN</v>
      </c>
      <c r="D387" s="146">
        <f t="shared" ref="D387:S393" si="203">-$D$385*D26+D317</f>
        <v>425331019.82010001</v>
      </c>
      <c r="E387" s="146">
        <f t="shared" si="203"/>
        <v>209510825.67706794</v>
      </c>
      <c r="F387" s="146">
        <f t="shared" si="203"/>
        <v>10356868.742323775</v>
      </c>
      <c r="G387" s="146">
        <f t="shared" si="203"/>
        <v>37936616.64285139</v>
      </c>
      <c r="H387" s="146">
        <f t="shared" si="203"/>
        <v>1194110.0018390175</v>
      </c>
      <c r="I387" s="146">
        <f t="shared" si="203"/>
        <v>111979.81502059508</v>
      </c>
      <c r="J387" s="146">
        <f t="shared" si="203"/>
        <v>28837730.097597398</v>
      </c>
      <c r="K387" s="146">
        <f t="shared" si="203"/>
        <v>5373309.2741160886</v>
      </c>
      <c r="L387" s="146">
        <f t="shared" si="203"/>
        <v>2428098.4099517972</v>
      </c>
      <c r="M387" s="146">
        <f t="shared" si="203"/>
        <v>109188.87134533738</v>
      </c>
      <c r="N387" s="146">
        <f t="shared" si="203"/>
        <v>1007375.7755051716</v>
      </c>
      <c r="O387" s="146">
        <f t="shared" si="203"/>
        <v>16485532.927600969</v>
      </c>
      <c r="P387" s="146">
        <f t="shared" si="203"/>
        <v>87126504.740197107</v>
      </c>
      <c r="Q387" s="146">
        <f t="shared" si="203"/>
        <v>15733602.698394915</v>
      </c>
      <c r="R387" s="146">
        <f t="shared" si="203"/>
        <v>8856021.1532470547</v>
      </c>
      <c r="S387" s="146">
        <f t="shared" si="203"/>
        <v>148334.969141451</v>
      </c>
      <c r="T387" s="146">
        <f t="shared" si="202"/>
        <v>114920.02389985704</v>
      </c>
      <c r="U387" s="146">
        <f t="shared" si="202"/>
        <v>0</v>
      </c>
      <c r="V387" s="146">
        <f t="shared" si="202"/>
        <v>0</v>
      </c>
    </row>
    <row r="388" spans="1:22">
      <c r="B388" s="18" t="str">
        <f>$B$7</f>
        <v>SUBTRAN</v>
      </c>
      <c r="D388" s="146">
        <f t="shared" si="203"/>
        <v>100341301.17989999</v>
      </c>
      <c r="E388" s="146">
        <f t="shared" si="202"/>
        <v>48852911.661138184</v>
      </c>
      <c r="F388" s="146">
        <f t="shared" si="202"/>
        <v>2357705.4239623342</v>
      </c>
      <c r="G388" s="146">
        <f t="shared" si="202"/>
        <v>8577217.05146477</v>
      </c>
      <c r="H388" s="146">
        <f t="shared" si="202"/>
        <v>264942.1646048351</v>
      </c>
      <c r="I388" s="146">
        <f t="shared" si="202"/>
        <v>32997.145409771125</v>
      </c>
      <c r="J388" s="146">
        <f t="shared" si="202"/>
        <v>6480221.5426978562</v>
      </c>
      <c r="K388" s="146">
        <f t="shared" si="202"/>
        <v>1204665.6265429286</v>
      </c>
      <c r="L388" s="146">
        <f t="shared" si="202"/>
        <v>716790.40184867696</v>
      </c>
      <c r="M388" s="146">
        <f t="shared" si="202"/>
        <v>0</v>
      </c>
      <c r="N388" s="146">
        <f t="shared" si="202"/>
        <v>226278.2093869797</v>
      </c>
      <c r="O388" s="146">
        <f t="shared" si="202"/>
        <v>3704303.4800003208</v>
      </c>
      <c r="P388" s="146">
        <f t="shared" si="202"/>
        <v>25806708.475996479</v>
      </c>
      <c r="Q388" s="146">
        <f t="shared" si="202"/>
        <v>0</v>
      </c>
      <c r="R388" s="146">
        <f t="shared" si="202"/>
        <v>1950356.8297226825</v>
      </c>
      <c r="S388" s="146">
        <f t="shared" si="202"/>
        <v>32512.501338857834</v>
      </c>
      <c r="T388" s="146">
        <f t="shared" si="202"/>
        <v>26044.359076085831</v>
      </c>
      <c r="U388" s="146">
        <f t="shared" si="202"/>
        <v>88556.388587126668</v>
      </c>
      <c r="V388" s="146">
        <f t="shared" si="202"/>
        <v>19089.918122113795</v>
      </c>
    </row>
    <row r="389" spans="1:22">
      <c r="B389" s="18" t="str">
        <f>$B$8</f>
        <v>DISTPRI</v>
      </c>
      <c r="D389" s="146">
        <f t="shared" si="203"/>
        <v>0</v>
      </c>
      <c r="E389" s="146">
        <f t="shared" si="202"/>
        <v>0</v>
      </c>
      <c r="F389" s="146">
        <f t="shared" si="202"/>
        <v>0</v>
      </c>
      <c r="G389" s="146">
        <f t="shared" si="202"/>
        <v>0</v>
      </c>
      <c r="H389" s="146">
        <f t="shared" si="202"/>
        <v>0</v>
      </c>
      <c r="I389" s="146">
        <f t="shared" si="202"/>
        <v>0</v>
      </c>
      <c r="J389" s="146">
        <f t="shared" si="202"/>
        <v>0</v>
      </c>
      <c r="K389" s="146">
        <f t="shared" si="202"/>
        <v>0</v>
      </c>
      <c r="L389" s="146">
        <f t="shared" si="202"/>
        <v>0</v>
      </c>
      <c r="M389" s="146">
        <f t="shared" si="202"/>
        <v>0</v>
      </c>
      <c r="N389" s="146">
        <f t="shared" si="202"/>
        <v>0</v>
      </c>
      <c r="O389" s="146">
        <f t="shared" si="202"/>
        <v>0</v>
      </c>
      <c r="P389" s="146">
        <f t="shared" si="202"/>
        <v>0</v>
      </c>
      <c r="Q389" s="146">
        <f t="shared" si="202"/>
        <v>0</v>
      </c>
      <c r="R389" s="146">
        <f t="shared" si="202"/>
        <v>0</v>
      </c>
      <c r="S389" s="146">
        <f t="shared" si="202"/>
        <v>0</v>
      </c>
      <c r="T389" s="146">
        <f t="shared" si="202"/>
        <v>0</v>
      </c>
      <c r="U389" s="146">
        <f t="shared" si="202"/>
        <v>0</v>
      </c>
      <c r="V389" s="146">
        <f t="shared" si="202"/>
        <v>0</v>
      </c>
    </row>
    <row r="390" spans="1:22">
      <c r="B390" s="18" t="str">
        <f>$B$9</f>
        <v>DISTSEC</v>
      </c>
      <c r="D390" s="146">
        <f t="shared" si="203"/>
        <v>0</v>
      </c>
      <c r="E390" s="146">
        <f t="shared" si="202"/>
        <v>0</v>
      </c>
      <c r="F390" s="146">
        <f t="shared" si="202"/>
        <v>0</v>
      </c>
      <c r="G390" s="146">
        <f t="shared" si="202"/>
        <v>0</v>
      </c>
      <c r="H390" s="146">
        <f t="shared" si="202"/>
        <v>0</v>
      </c>
      <c r="I390" s="146">
        <f t="shared" si="202"/>
        <v>0</v>
      </c>
      <c r="J390" s="146">
        <f t="shared" si="202"/>
        <v>0</v>
      </c>
      <c r="K390" s="146">
        <f t="shared" si="202"/>
        <v>0</v>
      </c>
      <c r="L390" s="146">
        <f t="shared" si="202"/>
        <v>0</v>
      </c>
      <c r="M390" s="146">
        <f t="shared" si="202"/>
        <v>0</v>
      </c>
      <c r="N390" s="146">
        <f t="shared" si="202"/>
        <v>0</v>
      </c>
      <c r="O390" s="146">
        <f t="shared" si="202"/>
        <v>0</v>
      </c>
      <c r="P390" s="146">
        <f t="shared" si="202"/>
        <v>0</v>
      </c>
      <c r="Q390" s="146">
        <f t="shared" si="202"/>
        <v>0</v>
      </c>
      <c r="R390" s="146">
        <f t="shared" si="202"/>
        <v>0</v>
      </c>
      <c r="S390" s="146">
        <f t="shared" si="202"/>
        <v>0</v>
      </c>
      <c r="T390" s="146">
        <f t="shared" si="202"/>
        <v>0</v>
      </c>
      <c r="U390" s="146">
        <f t="shared" si="202"/>
        <v>0</v>
      </c>
      <c r="V390" s="146">
        <f t="shared" si="202"/>
        <v>0</v>
      </c>
    </row>
    <row r="391" spans="1:22">
      <c r="B391" s="18" t="str">
        <f>$B$10</f>
        <v>ENERGY</v>
      </c>
      <c r="D391" s="146">
        <f t="shared" si="203"/>
        <v>0</v>
      </c>
      <c r="E391" s="146">
        <f t="shared" si="202"/>
        <v>0</v>
      </c>
      <c r="F391" s="146">
        <f t="shared" si="202"/>
        <v>0</v>
      </c>
      <c r="G391" s="146">
        <f t="shared" si="202"/>
        <v>0</v>
      </c>
      <c r="H391" s="146">
        <f t="shared" si="202"/>
        <v>0</v>
      </c>
      <c r="I391" s="146">
        <f t="shared" si="202"/>
        <v>0</v>
      </c>
      <c r="J391" s="146">
        <f t="shared" si="202"/>
        <v>0</v>
      </c>
      <c r="K391" s="146">
        <f t="shared" si="202"/>
        <v>0</v>
      </c>
      <c r="L391" s="146">
        <f t="shared" si="202"/>
        <v>0</v>
      </c>
      <c r="M391" s="146">
        <f t="shared" si="202"/>
        <v>0</v>
      </c>
      <c r="N391" s="146">
        <f t="shared" si="202"/>
        <v>0</v>
      </c>
      <c r="O391" s="146">
        <f t="shared" si="202"/>
        <v>0</v>
      </c>
      <c r="P391" s="146">
        <f t="shared" si="202"/>
        <v>0</v>
      </c>
      <c r="Q391" s="146">
        <f t="shared" si="202"/>
        <v>0</v>
      </c>
      <c r="R391" s="146">
        <f t="shared" si="202"/>
        <v>0</v>
      </c>
      <c r="S391" s="146">
        <f t="shared" si="202"/>
        <v>0</v>
      </c>
      <c r="T391" s="146">
        <f t="shared" si="202"/>
        <v>0</v>
      </c>
      <c r="U391" s="146">
        <f t="shared" si="202"/>
        <v>0</v>
      </c>
      <c r="V391" s="146">
        <f t="shared" si="202"/>
        <v>0</v>
      </c>
    </row>
    <row r="392" spans="1:22">
      <c r="B392" s="18" t="str">
        <f>$B$11</f>
        <v>CUSTOMER</v>
      </c>
      <c r="D392" s="146">
        <f t="shared" si="203"/>
        <v>0</v>
      </c>
      <c r="E392" s="146">
        <f t="shared" si="202"/>
        <v>0</v>
      </c>
      <c r="F392" s="146">
        <f t="shared" si="202"/>
        <v>0</v>
      </c>
      <c r="G392" s="146">
        <f t="shared" si="202"/>
        <v>0</v>
      </c>
      <c r="H392" s="146">
        <f t="shared" si="202"/>
        <v>0</v>
      </c>
      <c r="I392" s="146">
        <f t="shared" si="202"/>
        <v>0</v>
      </c>
      <c r="J392" s="146">
        <f t="shared" si="202"/>
        <v>0</v>
      </c>
      <c r="K392" s="146">
        <f t="shared" si="202"/>
        <v>0</v>
      </c>
      <c r="L392" s="146">
        <f t="shared" si="202"/>
        <v>0</v>
      </c>
      <c r="M392" s="146">
        <f t="shared" si="202"/>
        <v>0</v>
      </c>
      <c r="N392" s="146">
        <f t="shared" si="202"/>
        <v>0</v>
      </c>
      <c r="O392" s="146">
        <f t="shared" si="202"/>
        <v>0</v>
      </c>
      <c r="P392" s="146">
        <f t="shared" si="202"/>
        <v>0</v>
      </c>
      <c r="Q392" s="146">
        <f t="shared" si="202"/>
        <v>0</v>
      </c>
      <c r="R392" s="146">
        <f t="shared" si="202"/>
        <v>0</v>
      </c>
      <c r="S392" s="146">
        <f t="shared" si="202"/>
        <v>0</v>
      </c>
      <c r="T392" s="146">
        <f t="shared" si="202"/>
        <v>0</v>
      </c>
      <c r="U392" s="146">
        <f t="shared" si="202"/>
        <v>0</v>
      </c>
      <c r="V392" s="146">
        <f t="shared" si="202"/>
        <v>0</v>
      </c>
    </row>
    <row r="393" spans="1:22">
      <c r="B393" s="18" t="str">
        <f>$B$12</f>
        <v>TOTAL</v>
      </c>
      <c r="D393" s="146">
        <f t="shared" si="203"/>
        <v>535717604</v>
      </c>
      <c r="E393" s="146">
        <f t="shared" si="202"/>
        <v>263311872.87833199</v>
      </c>
      <c r="F393" s="146">
        <f t="shared" si="202"/>
        <v>12959178.186831098</v>
      </c>
      <c r="G393" s="146">
        <f t="shared" si="202"/>
        <v>47409804.203123957</v>
      </c>
      <c r="H393" s="146">
        <f t="shared" si="202"/>
        <v>1487254.1370094535</v>
      </c>
      <c r="I393" s="146">
        <f t="shared" si="202"/>
        <v>147621.6509884292</v>
      </c>
      <c r="J393" s="146">
        <f t="shared" si="202"/>
        <v>35999028.604845144</v>
      </c>
      <c r="K393" s="146">
        <f t="shared" si="202"/>
        <v>6704879.3816156387</v>
      </c>
      <c r="L393" s="146">
        <f t="shared" si="202"/>
        <v>3202234.583783275</v>
      </c>
      <c r="M393" s="146">
        <f t="shared" si="202"/>
        <v>111767.64660978536</v>
      </c>
      <c r="N393" s="146">
        <f t="shared" si="202"/>
        <v>1257445.7477327124</v>
      </c>
      <c r="O393" s="146">
        <f t="shared" si="202"/>
        <v>20579184.552802678</v>
      </c>
      <c r="P393" s="146">
        <f t="shared" si="202"/>
        <v>114990929.10366003</v>
      </c>
      <c r="Q393" s="146">
        <f t="shared" si="202"/>
        <v>16105192.082545144</v>
      </c>
      <c r="R393" s="146">
        <f t="shared" si="202"/>
        <v>11015535.638049727</v>
      </c>
      <c r="S393" s="146">
        <f t="shared" si="202"/>
        <v>184350.78125329784</v>
      </c>
      <c r="T393" s="146">
        <f t="shared" si="202"/>
        <v>143678.51410827623</v>
      </c>
      <c r="U393" s="146">
        <f t="shared" si="202"/>
        <v>88556.388587126668</v>
      </c>
      <c r="V393" s="146">
        <f t="shared" si="202"/>
        <v>19089.918122113795</v>
      </c>
    </row>
    <row r="394" spans="1:22">
      <c r="A394" s="130" t="s">
        <v>578</v>
      </c>
      <c r="B394" s="18" t="str">
        <f>$B$5</f>
        <v>PRODUCTION</v>
      </c>
      <c r="D394" s="23">
        <f t="shared" ref="D394:D401" si="204">SUM(E394:V394)</f>
        <v>1.8751078786651176E-2</v>
      </c>
      <c r="E394" s="23">
        <f>E386/$D393</f>
        <v>9.2364624630215837E-3</v>
      </c>
      <c r="F394" s="23">
        <f t="shared" ref="F394:H394" si="205">F386/$D393</f>
        <v>4.5659134349631701E-4</v>
      </c>
      <c r="G394" s="23">
        <f t="shared" si="205"/>
        <v>1.6724679236185644E-3</v>
      </c>
      <c r="H394" s="23">
        <f t="shared" si="205"/>
        <v>5.2643352309178268E-5</v>
      </c>
      <c r="I394" s="23">
        <f>I386/$D393</f>
        <v>4.9367251296505972E-6</v>
      </c>
      <c r="J394" s="23">
        <f t="shared" ref="J394:L394" si="206">J386/$D393</f>
        <v>1.2713357923363885E-3</v>
      </c>
      <c r="K394" s="23">
        <f t="shared" si="206"/>
        <v>2.3688689714333608E-4</v>
      </c>
      <c r="L394" s="23">
        <f t="shared" si="206"/>
        <v>1.0704477798493505E-4</v>
      </c>
      <c r="M394" s="23">
        <f>M386/$D393</f>
        <v>4.8136840103689663E-6</v>
      </c>
      <c r="N394" s="23">
        <f>N386/$D393</f>
        <v>4.4411015547962744E-5</v>
      </c>
      <c r="O394" s="23">
        <f t="shared" ref="O394:P394" si="207">O386/$D393</f>
        <v>7.2677870261173439E-4</v>
      </c>
      <c r="P394" s="23">
        <f t="shared" si="207"/>
        <v>3.8410458646537899E-3</v>
      </c>
      <c r="Q394" s="23">
        <f>Q386/$D393</f>
        <v>6.936292206485543E-4</v>
      </c>
      <c r="R394" s="23">
        <f t="shared" ref="R394:T394" si="208">R386/$D393</f>
        <v>3.904252044702089E-4</v>
      </c>
      <c r="S394" s="23">
        <f t="shared" si="208"/>
        <v>6.5394729365454502E-6</v>
      </c>
      <c r="T394" s="23">
        <f t="shared" si="208"/>
        <v>5.0663467320617544E-6</v>
      </c>
      <c r="U394" s="23">
        <f>U386/$D393</f>
        <v>0</v>
      </c>
      <c r="V394" s="23">
        <f t="shared" ref="V394" si="209">V386/$D393</f>
        <v>0</v>
      </c>
    </row>
    <row r="395" spans="1:22">
      <c r="A395" s="18" t="str">
        <f t="shared" ref="A395:A401" si="210">A394</f>
        <v>RB_GUP-Land_T</v>
      </c>
      <c r="B395" s="18" t="str">
        <f>$B$6</f>
        <v>BULKTRAN</v>
      </c>
      <c r="D395" s="23">
        <f t="shared" si="204"/>
        <v>0.79394631918815928</v>
      </c>
      <c r="E395" s="23">
        <f t="shared" ref="E395:H395" si="211">E387/$D393</f>
        <v>0.39108445216795218</v>
      </c>
      <c r="F395" s="23">
        <f t="shared" si="211"/>
        <v>1.9332701903004432E-2</v>
      </c>
      <c r="G395" s="23">
        <f t="shared" si="211"/>
        <v>7.0814579098377711E-2</v>
      </c>
      <c r="H395" s="23">
        <f t="shared" si="211"/>
        <v>2.2289915300954298E-3</v>
      </c>
      <c r="I395" s="23">
        <f>I387/$D393</f>
        <v>2.0902769329304152E-4</v>
      </c>
      <c r="J395" s="23">
        <f t="shared" ref="J395:L395" si="212">J387/$D393</f>
        <v>5.3830096084722646E-2</v>
      </c>
      <c r="K395" s="23">
        <f t="shared" si="212"/>
        <v>1.0030115183812569E-2</v>
      </c>
      <c r="L395" s="23">
        <f t="shared" si="212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3">O387/$D393</f>
        <v>3.0772804187336297E-2</v>
      </c>
      <c r="P395" s="23">
        <f t="shared" si="213"/>
        <v>0.16263513479799163</v>
      </c>
      <c r="Q395" s="23">
        <f>Q387/$D393</f>
        <v>2.9369209786869195E-2</v>
      </c>
      <c r="R395" s="23">
        <f t="shared" ref="R395:T395" si="214">R387/$D393</f>
        <v>1.6531137089993882E-2</v>
      </c>
      <c r="S395" s="23">
        <f t="shared" si="214"/>
        <v>2.7689022730238862E-4</v>
      </c>
      <c r="T395" s="23">
        <f t="shared" si="214"/>
        <v>2.1451604920538889E-4</v>
      </c>
      <c r="U395" s="23">
        <f>U387/$D393</f>
        <v>0</v>
      </c>
      <c r="V395" s="23">
        <f t="shared" ref="V395" si="215">V387/$D393</f>
        <v>0</v>
      </c>
    </row>
    <row r="396" spans="1:22">
      <c r="A396" s="18" t="str">
        <f t="shared" si="210"/>
        <v>RB_GUP-Land_T</v>
      </c>
      <c r="B396" s="18" t="str">
        <f>$B$7</f>
        <v>SUBTRAN</v>
      </c>
      <c r="D396" s="23">
        <f t="shared" si="204"/>
        <v>0.18730260202518939</v>
      </c>
      <c r="E396" s="23">
        <f t="shared" ref="E396:H396" si="216">E388/$D393</f>
        <v>9.1191536914919422E-2</v>
      </c>
      <c r="F396" s="23">
        <f t="shared" si="216"/>
        <v>4.4010228642072666E-3</v>
      </c>
      <c r="G396" s="23">
        <f t="shared" si="216"/>
        <v>1.6010705990286572E-2</v>
      </c>
      <c r="H396" s="23">
        <f t="shared" si="216"/>
        <v>4.9455564391875971E-4</v>
      </c>
      <c r="I396" s="23">
        <f>I388/$D393</f>
        <v>6.1594289908328497E-5</v>
      </c>
      <c r="J396" s="23">
        <f t="shared" ref="J396:L396" si="217">J388/$D393</f>
        <v>1.2096338620035074E-2</v>
      </c>
      <c r="K396" s="23">
        <f t="shared" si="217"/>
        <v>2.2486952408286524E-3</v>
      </c>
      <c r="L396" s="23">
        <f t="shared" si="217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8">O388/$D393</f>
        <v>6.9146569990265264E-3</v>
      </c>
      <c r="P396" s="23">
        <f t="shared" si="218"/>
        <v>4.8172224103347705E-2</v>
      </c>
      <c r="Q396" s="23">
        <f>Q388/$D393</f>
        <v>0</v>
      </c>
      <c r="R396" s="23">
        <f t="shared" ref="R396:T396" si="219">R388/$D393</f>
        <v>3.6406435315175538E-3</v>
      </c>
      <c r="S396" s="23">
        <f t="shared" si="219"/>
        <v>6.0689626579562304E-5</v>
      </c>
      <c r="T396" s="23">
        <f t="shared" si="219"/>
        <v>4.8615835809057776E-5</v>
      </c>
      <c r="U396" s="23">
        <f>U388/$D393</f>
        <v>1.65304234779499E-4</v>
      </c>
      <c r="V396" s="23">
        <f t="shared" ref="V396" si="220">V388/$D393</f>
        <v>3.5634293104383021E-5</v>
      </c>
    </row>
    <row r="397" spans="1:22">
      <c r="A397" s="18" t="str">
        <f t="shared" si="210"/>
        <v>RB_GUP-Land_T</v>
      </c>
      <c r="B397" s="18" t="str">
        <f>$B$8</f>
        <v>DISTPRI</v>
      </c>
      <c r="D397" s="23">
        <f t="shared" si="204"/>
        <v>0</v>
      </c>
      <c r="E397" s="23">
        <f t="shared" ref="E397:H397" si="221">E389/$D393</f>
        <v>0</v>
      </c>
      <c r="F397" s="23">
        <f t="shared" si="221"/>
        <v>0</v>
      </c>
      <c r="G397" s="23">
        <f t="shared" si="221"/>
        <v>0</v>
      </c>
      <c r="H397" s="23">
        <f t="shared" si="221"/>
        <v>0</v>
      </c>
      <c r="I397" s="23">
        <f>I389/$D393</f>
        <v>0</v>
      </c>
      <c r="J397" s="23">
        <f t="shared" ref="J397:L397" si="222">J389/$D393</f>
        <v>0</v>
      </c>
      <c r="K397" s="23">
        <f t="shared" si="222"/>
        <v>0</v>
      </c>
      <c r="L397" s="23">
        <f t="shared" si="222"/>
        <v>0</v>
      </c>
      <c r="M397" s="23">
        <f>M389/$D393</f>
        <v>0</v>
      </c>
      <c r="N397" s="23">
        <f>N389/$D393</f>
        <v>0</v>
      </c>
      <c r="O397" s="23">
        <f t="shared" ref="O397:P397" si="223">O389/$D393</f>
        <v>0</v>
      </c>
      <c r="P397" s="23">
        <f t="shared" si="223"/>
        <v>0</v>
      </c>
      <c r="Q397" s="23">
        <f>Q389/$D393</f>
        <v>0</v>
      </c>
      <c r="R397" s="23">
        <f t="shared" ref="R397:T397" si="224">R389/$D393</f>
        <v>0</v>
      </c>
      <c r="S397" s="23">
        <f t="shared" si="224"/>
        <v>0</v>
      </c>
      <c r="T397" s="23">
        <f t="shared" si="224"/>
        <v>0</v>
      </c>
      <c r="U397" s="23">
        <f>U389/$D393</f>
        <v>0</v>
      </c>
      <c r="V397" s="23">
        <f t="shared" ref="V397" si="225">V389/$D393</f>
        <v>0</v>
      </c>
    </row>
    <row r="398" spans="1:22">
      <c r="A398" s="18" t="str">
        <f t="shared" si="210"/>
        <v>RB_GUP-Land_T</v>
      </c>
      <c r="B398" s="18" t="str">
        <f>$B$9</f>
        <v>DISTSEC</v>
      </c>
      <c r="D398" s="23">
        <f t="shared" si="204"/>
        <v>0</v>
      </c>
      <c r="E398" s="23">
        <f t="shared" ref="E398:H398" si="226">E390/$D393</f>
        <v>0</v>
      </c>
      <c r="F398" s="23">
        <f t="shared" si="226"/>
        <v>0</v>
      </c>
      <c r="G398" s="23">
        <f t="shared" si="226"/>
        <v>0</v>
      </c>
      <c r="H398" s="23">
        <f t="shared" si="226"/>
        <v>0</v>
      </c>
      <c r="I398" s="23">
        <f>I390/$D393</f>
        <v>0</v>
      </c>
      <c r="J398" s="23">
        <f t="shared" ref="J398:L398" si="227">J390/$D393</f>
        <v>0</v>
      </c>
      <c r="K398" s="23">
        <f t="shared" si="227"/>
        <v>0</v>
      </c>
      <c r="L398" s="23">
        <f t="shared" si="227"/>
        <v>0</v>
      </c>
      <c r="M398" s="23">
        <f>M390/$D393</f>
        <v>0</v>
      </c>
      <c r="N398" s="23">
        <f>N390/$D393</f>
        <v>0</v>
      </c>
      <c r="O398" s="23">
        <f t="shared" ref="O398:P398" si="228">O390/$D393</f>
        <v>0</v>
      </c>
      <c r="P398" s="23">
        <f t="shared" si="228"/>
        <v>0</v>
      </c>
      <c r="Q398" s="23">
        <f>Q390/$D393</f>
        <v>0</v>
      </c>
      <c r="R398" s="23">
        <f t="shared" ref="R398:T398" si="229">R390/$D393</f>
        <v>0</v>
      </c>
      <c r="S398" s="23">
        <f t="shared" si="229"/>
        <v>0</v>
      </c>
      <c r="T398" s="23">
        <f t="shared" si="229"/>
        <v>0</v>
      </c>
      <c r="U398" s="23">
        <f>U390/$D393</f>
        <v>0</v>
      </c>
      <c r="V398" s="23">
        <f t="shared" ref="V398" si="230">V390/$D393</f>
        <v>0</v>
      </c>
    </row>
    <row r="399" spans="1:22">
      <c r="A399" s="18" t="str">
        <f t="shared" si="210"/>
        <v>RB_GUP-Land_T</v>
      </c>
      <c r="B399" s="18" t="str">
        <f>$B$10</f>
        <v>ENERGY</v>
      </c>
      <c r="D399" s="23">
        <f t="shared" si="204"/>
        <v>0</v>
      </c>
      <c r="E399" s="23">
        <f t="shared" ref="E399:H399" si="231">E391/$D393</f>
        <v>0</v>
      </c>
      <c r="F399" s="23">
        <f t="shared" si="231"/>
        <v>0</v>
      </c>
      <c r="G399" s="23">
        <f t="shared" si="231"/>
        <v>0</v>
      </c>
      <c r="H399" s="23">
        <f t="shared" si="231"/>
        <v>0</v>
      </c>
      <c r="I399" s="23">
        <f>I391/$D393</f>
        <v>0</v>
      </c>
      <c r="J399" s="23">
        <f t="shared" ref="J399:L399" si="232">J391/$D393</f>
        <v>0</v>
      </c>
      <c r="K399" s="23">
        <f t="shared" si="232"/>
        <v>0</v>
      </c>
      <c r="L399" s="23">
        <f t="shared" si="232"/>
        <v>0</v>
      </c>
      <c r="M399" s="23">
        <f>M391/$D393</f>
        <v>0</v>
      </c>
      <c r="N399" s="23">
        <f>N391/$D393</f>
        <v>0</v>
      </c>
      <c r="O399" s="23">
        <f t="shared" ref="O399:P399" si="233">O391/$D393</f>
        <v>0</v>
      </c>
      <c r="P399" s="23">
        <f t="shared" si="233"/>
        <v>0</v>
      </c>
      <c r="Q399" s="23">
        <f>Q391/$D393</f>
        <v>0</v>
      </c>
      <c r="R399" s="23">
        <f t="shared" ref="R399:T399" si="234">R391/$D393</f>
        <v>0</v>
      </c>
      <c r="S399" s="23">
        <f t="shared" si="234"/>
        <v>0</v>
      </c>
      <c r="T399" s="23">
        <f t="shared" si="234"/>
        <v>0</v>
      </c>
      <c r="U399" s="23">
        <f>U391/$D393</f>
        <v>0</v>
      </c>
      <c r="V399" s="23">
        <f t="shared" ref="V399" si="235">V391/$D393</f>
        <v>0</v>
      </c>
    </row>
    <row r="400" spans="1:22">
      <c r="A400" s="18" t="str">
        <f t="shared" si="210"/>
        <v>RB_GUP-Land_T</v>
      </c>
      <c r="B400" s="18" t="str">
        <f>$B$11</f>
        <v>CUSTOMER</v>
      </c>
      <c r="D400" s="23">
        <f t="shared" si="204"/>
        <v>0</v>
      </c>
      <c r="E400" s="23">
        <f t="shared" ref="E400:H400" si="236">E392/$D393</f>
        <v>0</v>
      </c>
      <c r="F400" s="23">
        <f t="shared" si="236"/>
        <v>0</v>
      </c>
      <c r="G400" s="23">
        <f t="shared" si="236"/>
        <v>0</v>
      </c>
      <c r="H400" s="23">
        <f t="shared" si="236"/>
        <v>0</v>
      </c>
      <c r="I400" s="23">
        <f>I392/$D393</f>
        <v>0</v>
      </c>
      <c r="J400" s="23">
        <f t="shared" ref="J400:L400" si="237">J392/$D393</f>
        <v>0</v>
      </c>
      <c r="K400" s="23">
        <f t="shared" si="237"/>
        <v>0</v>
      </c>
      <c r="L400" s="23">
        <f t="shared" si="237"/>
        <v>0</v>
      </c>
      <c r="M400" s="23">
        <f>M392/$D393</f>
        <v>0</v>
      </c>
      <c r="N400" s="23">
        <f>N392/$D393</f>
        <v>0</v>
      </c>
      <c r="O400" s="23">
        <f t="shared" ref="O400:P400" si="238">O392/$D393</f>
        <v>0</v>
      </c>
      <c r="P400" s="23">
        <f t="shared" si="238"/>
        <v>0</v>
      </c>
      <c r="Q400" s="23">
        <f>Q392/$D393</f>
        <v>0</v>
      </c>
      <c r="R400" s="23">
        <f t="shared" ref="R400:T400" si="239">R392/$D393</f>
        <v>0</v>
      </c>
      <c r="S400" s="23">
        <f t="shared" si="239"/>
        <v>0</v>
      </c>
      <c r="T400" s="23">
        <f t="shared" si="239"/>
        <v>0</v>
      </c>
      <c r="U400" s="23">
        <f>U392/$D393</f>
        <v>0</v>
      </c>
      <c r="V400" s="23">
        <f t="shared" ref="V400" si="240">V392/$D393</f>
        <v>0</v>
      </c>
    </row>
    <row r="401" spans="1:22">
      <c r="A401" s="18" t="str">
        <f t="shared" si="210"/>
        <v>RB_GUP-Land_T</v>
      </c>
      <c r="B401" s="18" t="str">
        <f>$B$12</f>
        <v>TOTAL</v>
      </c>
      <c r="D401" s="23">
        <f t="shared" si="204"/>
        <v>0.99999999999999989</v>
      </c>
      <c r="E401" s="23">
        <f t="shared" ref="E401:V401" si="241">SUM(E394:E400)</f>
        <v>0.49151245154589318</v>
      </c>
      <c r="F401" s="23">
        <f t="shared" si="241"/>
        <v>2.4190316110708016E-2</v>
      </c>
      <c r="G401" s="23">
        <f t="shared" si="241"/>
        <v>8.8497753012282854E-2</v>
      </c>
      <c r="H401" s="23">
        <f t="shared" si="241"/>
        <v>2.7761905263233677E-3</v>
      </c>
      <c r="I401" s="23">
        <f t="shared" si="241"/>
        <v>2.7555870833102059E-4</v>
      </c>
      <c r="J401" s="23">
        <f t="shared" si="241"/>
        <v>6.7197770497094106E-2</v>
      </c>
      <c r="K401" s="23">
        <f t="shared" si="241"/>
        <v>1.2515697321784557E-2</v>
      </c>
      <c r="L401" s="23">
        <f t="shared" si="241"/>
        <v>5.9774675311645639E-3</v>
      </c>
      <c r="M401" s="23">
        <f t="shared" si="241"/>
        <v>2.0863164804602044E-4</v>
      </c>
      <c r="N401" s="23">
        <f t="shared" si="241"/>
        <v>2.3472175234560944E-3</v>
      </c>
      <c r="O401" s="23">
        <f t="shared" si="241"/>
        <v>3.8414239888974556E-2</v>
      </c>
      <c r="P401" s="23">
        <f t="shared" si="241"/>
        <v>0.21464840476599312</v>
      </c>
      <c r="Q401" s="23">
        <f t="shared" si="241"/>
        <v>3.0062839007517748E-2</v>
      </c>
      <c r="R401" s="23">
        <f t="shared" si="241"/>
        <v>2.0562205825981644E-2</v>
      </c>
      <c r="S401" s="23">
        <f t="shared" si="241"/>
        <v>3.4411932681849641E-4</v>
      </c>
      <c r="T401" s="23">
        <f t="shared" si="241"/>
        <v>2.6819823174650841E-4</v>
      </c>
      <c r="U401" s="23">
        <f t="shared" si="241"/>
        <v>1.65304234779499E-4</v>
      </c>
      <c r="V401" s="23">
        <f t="shared" si="241"/>
        <v>3.5634293104383021E-5</v>
      </c>
    </row>
    <row r="403" spans="1:22">
      <c r="A403" s="18" t="s">
        <v>587</v>
      </c>
      <c r="B403" s="18" t="s">
        <v>590</v>
      </c>
      <c r="D403" s="157">
        <v>7494757</v>
      </c>
      <c r="E403" s="183" t="s">
        <v>692</v>
      </c>
    </row>
    <row r="404" spans="1:22" ht="12">
      <c r="A404" s="38" t="s">
        <v>583</v>
      </c>
      <c r="B404" s="18" t="str">
        <f>$B$5</f>
        <v>PRODUCTION</v>
      </c>
      <c r="D404" s="146">
        <f>-$D$403*D45+D333</f>
        <v>0</v>
      </c>
      <c r="E404" s="146">
        <f t="shared" ref="E404:V411" si="242">-$D$403*E45+E333</f>
        <v>0</v>
      </c>
      <c r="F404" s="146">
        <f t="shared" si="242"/>
        <v>0</v>
      </c>
      <c r="G404" s="146">
        <f t="shared" si="242"/>
        <v>0</v>
      </c>
      <c r="H404" s="146">
        <f t="shared" si="242"/>
        <v>0</v>
      </c>
      <c r="I404" s="146">
        <f t="shared" si="242"/>
        <v>0</v>
      </c>
      <c r="J404" s="146">
        <f t="shared" si="242"/>
        <v>0</v>
      </c>
      <c r="K404" s="146">
        <f t="shared" si="242"/>
        <v>0</v>
      </c>
      <c r="L404" s="146">
        <f t="shared" si="242"/>
        <v>0</v>
      </c>
      <c r="M404" s="146">
        <f t="shared" si="242"/>
        <v>0</v>
      </c>
      <c r="N404" s="146">
        <f t="shared" si="242"/>
        <v>0</v>
      </c>
      <c r="O404" s="146">
        <f t="shared" si="242"/>
        <v>0</v>
      </c>
      <c r="P404" s="146">
        <f t="shared" si="242"/>
        <v>0</v>
      </c>
      <c r="Q404" s="146">
        <f t="shared" si="242"/>
        <v>0</v>
      </c>
      <c r="R404" s="146">
        <f t="shared" si="242"/>
        <v>0</v>
      </c>
      <c r="S404" s="146">
        <f t="shared" si="242"/>
        <v>0</v>
      </c>
      <c r="T404" s="146">
        <f t="shared" si="242"/>
        <v>0</v>
      </c>
      <c r="U404" s="146">
        <f t="shared" si="242"/>
        <v>0</v>
      </c>
      <c r="V404" s="146">
        <f t="shared" si="242"/>
        <v>0</v>
      </c>
    </row>
    <row r="405" spans="1:22">
      <c r="B405" s="18" t="str">
        <f>$B$6</f>
        <v>BULKTRAN</v>
      </c>
      <c r="D405" s="146">
        <f t="shared" ref="D405:S411" si="243">-$D$403*D46+D334</f>
        <v>0</v>
      </c>
      <c r="E405" s="146">
        <f t="shared" si="243"/>
        <v>0</v>
      </c>
      <c r="F405" s="146">
        <f t="shared" si="243"/>
        <v>0</v>
      </c>
      <c r="G405" s="146">
        <f t="shared" si="243"/>
        <v>0</v>
      </c>
      <c r="H405" s="146">
        <f t="shared" si="243"/>
        <v>0</v>
      </c>
      <c r="I405" s="146">
        <f t="shared" si="243"/>
        <v>0</v>
      </c>
      <c r="J405" s="146">
        <f t="shared" si="243"/>
        <v>0</v>
      </c>
      <c r="K405" s="146">
        <f t="shared" si="243"/>
        <v>0</v>
      </c>
      <c r="L405" s="146">
        <f t="shared" si="243"/>
        <v>0</v>
      </c>
      <c r="M405" s="146">
        <f t="shared" si="243"/>
        <v>0</v>
      </c>
      <c r="N405" s="146">
        <f t="shared" si="243"/>
        <v>0</v>
      </c>
      <c r="O405" s="146">
        <f t="shared" si="243"/>
        <v>0</v>
      </c>
      <c r="P405" s="146">
        <f t="shared" si="243"/>
        <v>0</v>
      </c>
      <c r="Q405" s="146">
        <f t="shared" si="243"/>
        <v>0</v>
      </c>
      <c r="R405" s="146">
        <f t="shared" si="243"/>
        <v>0</v>
      </c>
      <c r="S405" s="146">
        <f t="shared" si="243"/>
        <v>0</v>
      </c>
      <c r="T405" s="146">
        <f t="shared" si="242"/>
        <v>0</v>
      </c>
      <c r="U405" s="146">
        <f t="shared" si="242"/>
        <v>0</v>
      </c>
      <c r="V405" s="146">
        <f t="shared" si="242"/>
        <v>0</v>
      </c>
    </row>
    <row r="406" spans="1:22">
      <c r="B406" s="18" t="str">
        <f>$B$7</f>
        <v>SUBTRAN</v>
      </c>
      <c r="D406" s="146">
        <f t="shared" si="243"/>
        <v>0</v>
      </c>
      <c r="E406" s="146">
        <f t="shared" si="242"/>
        <v>0</v>
      </c>
      <c r="F406" s="146">
        <f t="shared" si="242"/>
        <v>0</v>
      </c>
      <c r="G406" s="146">
        <f t="shared" si="242"/>
        <v>0</v>
      </c>
      <c r="H406" s="146">
        <f t="shared" si="242"/>
        <v>0</v>
      </c>
      <c r="I406" s="146">
        <f t="shared" si="242"/>
        <v>0</v>
      </c>
      <c r="J406" s="146">
        <f t="shared" si="242"/>
        <v>0</v>
      </c>
      <c r="K406" s="146">
        <f t="shared" si="242"/>
        <v>0</v>
      </c>
      <c r="L406" s="146">
        <f t="shared" si="242"/>
        <v>0</v>
      </c>
      <c r="M406" s="146">
        <f t="shared" si="242"/>
        <v>0</v>
      </c>
      <c r="N406" s="146">
        <f t="shared" si="242"/>
        <v>0</v>
      </c>
      <c r="O406" s="146">
        <f t="shared" si="242"/>
        <v>0</v>
      </c>
      <c r="P406" s="146">
        <f t="shared" si="242"/>
        <v>0</v>
      </c>
      <c r="Q406" s="146">
        <f t="shared" si="242"/>
        <v>0</v>
      </c>
      <c r="R406" s="146">
        <f t="shared" si="242"/>
        <v>0</v>
      </c>
      <c r="S406" s="146">
        <f t="shared" si="242"/>
        <v>0</v>
      </c>
      <c r="T406" s="146">
        <f t="shared" si="242"/>
        <v>0</v>
      </c>
      <c r="U406" s="146">
        <f t="shared" si="242"/>
        <v>0</v>
      </c>
      <c r="V406" s="146">
        <f t="shared" si="242"/>
        <v>0</v>
      </c>
    </row>
    <row r="407" spans="1:22">
      <c r="B407" s="18" t="str">
        <f>$B$8</f>
        <v>DISTPRI</v>
      </c>
      <c r="D407" s="146">
        <f t="shared" si="243"/>
        <v>438758374.98746914</v>
      </c>
      <c r="E407" s="146">
        <f t="shared" si="242"/>
        <v>293240935.28020763</v>
      </c>
      <c r="F407" s="146">
        <f t="shared" si="242"/>
        <v>13822612.172815533</v>
      </c>
      <c r="G407" s="146">
        <f t="shared" si="242"/>
        <v>50190753.139665425</v>
      </c>
      <c r="H407" s="146">
        <f t="shared" si="242"/>
        <v>1551155.4362644546</v>
      </c>
      <c r="I407" s="146">
        <f t="shared" si="242"/>
        <v>0</v>
      </c>
      <c r="J407" s="146">
        <f t="shared" si="242"/>
        <v>37634292.261197641</v>
      </c>
      <c r="K407" s="146">
        <f t="shared" si="242"/>
        <v>7009389.466210776</v>
      </c>
      <c r="L407" s="146">
        <f t="shared" si="242"/>
        <v>0</v>
      </c>
      <c r="M407" s="146">
        <f t="shared" si="242"/>
        <v>0</v>
      </c>
      <c r="N407" s="146">
        <f t="shared" si="242"/>
        <v>1341639.3268603559</v>
      </c>
      <c r="O407" s="146">
        <f t="shared" si="242"/>
        <v>21637606.418936655</v>
      </c>
      <c r="P407" s="146">
        <f t="shared" si="242"/>
        <v>0</v>
      </c>
      <c r="Q407" s="146">
        <f t="shared" si="242"/>
        <v>0</v>
      </c>
      <c r="R407" s="146">
        <f t="shared" si="242"/>
        <v>11348468.623798294</v>
      </c>
      <c r="S407" s="146">
        <f t="shared" si="242"/>
        <v>189336.88036962974</v>
      </c>
      <c r="T407" s="146">
        <f t="shared" si="242"/>
        <v>153394.59797262913</v>
      </c>
      <c r="U407" s="146">
        <f t="shared" si="242"/>
        <v>525508.58160812897</v>
      </c>
      <c r="V407" s="146">
        <f t="shared" si="242"/>
        <v>113282.80156205085</v>
      </c>
    </row>
    <row r="408" spans="1:22">
      <c r="B408" s="18" t="str">
        <f>$B$9</f>
        <v>DISTSEC</v>
      </c>
      <c r="D408" s="146">
        <f t="shared" si="243"/>
        <v>231086642.79253078</v>
      </c>
      <c r="E408" s="146">
        <f t="shared" si="242"/>
        <v>172783818.26222348</v>
      </c>
      <c r="F408" s="146">
        <f t="shared" si="242"/>
        <v>8329962.9462436363</v>
      </c>
      <c r="G408" s="146">
        <f t="shared" si="242"/>
        <v>25134969.616151102</v>
      </c>
      <c r="H408" s="146">
        <f t="shared" si="242"/>
        <v>0</v>
      </c>
      <c r="I408" s="146">
        <f t="shared" si="242"/>
        <v>0</v>
      </c>
      <c r="J408" s="146">
        <f t="shared" si="242"/>
        <v>16016100.470696278</v>
      </c>
      <c r="K408" s="146">
        <f t="shared" si="242"/>
        <v>0</v>
      </c>
      <c r="L408" s="146">
        <f t="shared" si="242"/>
        <v>0</v>
      </c>
      <c r="M408" s="146">
        <f t="shared" si="242"/>
        <v>0</v>
      </c>
      <c r="N408" s="146">
        <f t="shared" si="242"/>
        <v>433041.75708842761</v>
      </c>
      <c r="O408" s="146">
        <f t="shared" si="242"/>
        <v>0</v>
      </c>
      <c r="P408" s="146">
        <f t="shared" si="242"/>
        <v>0</v>
      </c>
      <c r="Q408" s="146">
        <f t="shared" si="242"/>
        <v>0</v>
      </c>
      <c r="R408" s="146">
        <f t="shared" si="242"/>
        <v>5907444.0496023139</v>
      </c>
      <c r="S408" s="146">
        <f t="shared" si="242"/>
        <v>0</v>
      </c>
      <c r="T408" s="146">
        <f t="shared" si="242"/>
        <v>61301.736938107701</v>
      </c>
      <c r="U408" s="146">
        <f t="shared" si="242"/>
        <v>2081429.7449600575</v>
      </c>
      <c r="V408" s="146">
        <f t="shared" si="242"/>
        <v>338574.20862739487</v>
      </c>
    </row>
    <row r="409" spans="1:22">
      <c r="B409" s="18" t="str">
        <f>$B$10</f>
        <v>ENERGY</v>
      </c>
      <c r="D409" s="146">
        <f t="shared" si="243"/>
        <v>0</v>
      </c>
      <c r="E409" s="146">
        <f t="shared" si="242"/>
        <v>0</v>
      </c>
      <c r="F409" s="146">
        <f t="shared" si="242"/>
        <v>0</v>
      </c>
      <c r="G409" s="146">
        <f t="shared" si="242"/>
        <v>0</v>
      </c>
      <c r="H409" s="146">
        <f t="shared" si="242"/>
        <v>0</v>
      </c>
      <c r="I409" s="146">
        <f t="shared" si="242"/>
        <v>0</v>
      </c>
      <c r="J409" s="146">
        <f t="shared" si="242"/>
        <v>0</v>
      </c>
      <c r="K409" s="146">
        <f t="shared" si="242"/>
        <v>0</v>
      </c>
      <c r="L409" s="146">
        <f t="shared" si="242"/>
        <v>0</v>
      </c>
      <c r="M409" s="146">
        <f t="shared" si="242"/>
        <v>0</v>
      </c>
      <c r="N409" s="146">
        <f t="shared" si="242"/>
        <v>0</v>
      </c>
      <c r="O409" s="146">
        <f t="shared" si="242"/>
        <v>0</v>
      </c>
      <c r="P409" s="146">
        <f t="shared" si="242"/>
        <v>0</v>
      </c>
      <c r="Q409" s="146">
        <f t="shared" si="242"/>
        <v>0</v>
      </c>
      <c r="R409" s="146">
        <f t="shared" si="242"/>
        <v>0</v>
      </c>
      <c r="S409" s="146">
        <f t="shared" si="242"/>
        <v>0</v>
      </c>
      <c r="T409" s="146">
        <f t="shared" si="242"/>
        <v>0</v>
      </c>
      <c r="U409" s="146">
        <f t="shared" si="242"/>
        <v>0</v>
      </c>
      <c r="V409" s="146">
        <f t="shared" si="242"/>
        <v>0</v>
      </c>
    </row>
    <row r="410" spans="1:22">
      <c r="B410" s="18" t="str">
        <f>$B$11</f>
        <v>CUSTOMER</v>
      </c>
      <c r="D410" s="146">
        <f t="shared" si="243"/>
        <v>108582390.90999998</v>
      </c>
      <c r="E410" s="146">
        <f t="shared" si="242"/>
        <v>49422070.474438459</v>
      </c>
      <c r="F410" s="146">
        <f t="shared" si="242"/>
        <v>13304129.705685806</v>
      </c>
      <c r="G410" s="146">
        <f t="shared" si="242"/>
        <v>3773925.7865963955</v>
      </c>
      <c r="H410" s="146">
        <f t="shared" si="242"/>
        <v>1248284.6553893765</v>
      </c>
      <c r="I410" s="146">
        <f t="shared" si="242"/>
        <v>202761.48214395292</v>
      </c>
      <c r="J410" s="146">
        <f t="shared" si="242"/>
        <v>1089769.8467774005</v>
      </c>
      <c r="K410" s="146">
        <f t="shared" si="242"/>
        <v>324111.33634420758</v>
      </c>
      <c r="L410" s="146">
        <f t="shared" si="242"/>
        <v>706450.93780195573</v>
      </c>
      <c r="M410" s="146">
        <f t="shared" si="242"/>
        <v>124161.41616487224</v>
      </c>
      <c r="N410" s="146">
        <f t="shared" si="242"/>
        <v>7497.9143411433161</v>
      </c>
      <c r="O410" s="146">
        <f t="shared" si="242"/>
        <v>192269.46269195623</v>
      </c>
      <c r="P410" s="146">
        <f t="shared" si="242"/>
        <v>1038897.7194602169</v>
      </c>
      <c r="Q410" s="146">
        <f t="shared" si="242"/>
        <v>186242.50594184606</v>
      </c>
      <c r="R410" s="146">
        <f t="shared" si="242"/>
        <v>301788.57121652353</v>
      </c>
      <c r="S410" s="146">
        <f t="shared" si="242"/>
        <v>5493.3477864208598</v>
      </c>
      <c r="T410" s="146">
        <f t="shared" si="242"/>
        <v>5569.0721063698511</v>
      </c>
      <c r="U410" s="146">
        <f t="shared" si="242"/>
        <v>32710149.260938577</v>
      </c>
      <c r="V410" s="146">
        <f t="shared" si="242"/>
        <v>3938817.4141745125</v>
      </c>
    </row>
    <row r="411" spans="1:22">
      <c r="B411" s="18" t="str">
        <f>$B$12</f>
        <v>TOTAL</v>
      </c>
      <c r="D411" s="146">
        <f t="shared" si="243"/>
        <v>778427408.69000018</v>
      </c>
      <c r="E411" s="146">
        <f t="shared" si="242"/>
        <v>515446824.01686954</v>
      </c>
      <c r="F411" s="146">
        <f t="shared" si="242"/>
        <v>35456704.824744977</v>
      </c>
      <c r="G411" s="146">
        <f t="shared" si="242"/>
        <v>79099648.542412907</v>
      </c>
      <c r="H411" s="146">
        <f t="shared" si="242"/>
        <v>2799440.0916538313</v>
      </c>
      <c r="I411" s="146">
        <f t="shared" si="242"/>
        <v>202761.48214395292</v>
      </c>
      <c r="J411" s="146">
        <f t="shared" si="242"/>
        <v>54740162.578671329</v>
      </c>
      <c r="K411" s="146">
        <f t="shared" si="242"/>
        <v>7333500.8025549836</v>
      </c>
      <c r="L411" s="146">
        <f t="shared" si="242"/>
        <v>706450.93780195573</v>
      </c>
      <c r="M411" s="146">
        <f t="shared" si="242"/>
        <v>124161.41616487224</v>
      </c>
      <c r="N411" s="146">
        <f t="shared" si="242"/>
        <v>1782178.9982899269</v>
      </c>
      <c r="O411" s="146">
        <f t="shared" si="242"/>
        <v>21829875.88162861</v>
      </c>
      <c r="P411" s="146">
        <f t="shared" si="242"/>
        <v>1038897.7194602169</v>
      </c>
      <c r="Q411" s="146">
        <f t="shared" si="242"/>
        <v>186242.50594184606</v>
      </c>
      <c r="R411" s="146">
        <f t="shared" si="242"/>
        <v>17557701.244617134</v>
      </c>
      <c r="S411" s="146">
        <f t="shared" si="242"/>
        <v>194830.22815605061</v>
      </c>
      <c r="T411" s="146">
        <f t="shared" si="242"/>
        <v>220265.40701710671</v>
      </c>
      <c r="U411" s="146">
        <f t="shared" si="242"/>
        <v>35317087.587506764</v>
      </c>
      <c r="V411" s="146">
        <f t="shared" si="242"/>
        <v>4390674.4243639577</v>
      </c>
    </row>
    <row r="412" spans="1:22">
      <c r="A412" s="130" t="s">
        <v>579</v>
      </c>
      <c r="B412" s="18" t="str">
        <f>$B$5</f>
        <v>PRODUCTION</v>
      </c>
      <c r="D412" s="23">
        <f t="shared" ref="D412:D419" si="244">SUM(E412:V412)</f>
        <v>0</v>
      </c>
      <c r="E412" s="23">
        <f>E404/$D411</f>
        <v>0</v>
      </c>
      <c r="F412" s="23">
        <f t="shared" ref="F412:H412" si="245">F404/$D411</f>
        <v>0</v>
      </c>
      <c r="G412" s="23">
        <f t="shared" si="245"/>
        <v>0</v>
      </c>
      <c r="H412" s="23">
        <f t="shared" si="245"/>
        <v>0</v>
      </c>
      <c r="I412" s="23">
        <f>I404/$D411</f>
        <v>0</v>
      </c>
      <c r="J412" s="23">
        <f t="shared" ref="J412:L412" si="246">J404/$D411</f>
        <v>0</v>
      </c>
      <c r="K412" s="23">
        <f t="shared" si="246"/>
        <v>0</v>
      </c>
      <c r="L412" s="23">
        <f t="shared" si="246"/>
        <v>0</v>
      </c>
      <c r="M412" s="23">
        <f>M404/$D411</f>
        <v>0</v>
      </c>
      <c r="N412" s="23">
        <f>N404/$D411</f>
        <v>0</v>
      </c>
      <c r="O412" s="23">
        <f t="shared" ref="O412:P412" si="247">O404/$D411</f>
        <v>0</v>
      </c>
      <c r="P412" s="23">
        <f t="shared" si="247"/>
        <v>0</v>
      </c>
      <c r="Q412" s="23">
        <f>Q404/$D411</f>
        <v>0</v>
      </c>
      <c r="R412" s="23">
        <f t="shared" ref="R412:T412" si="248">R404/$D411</f>
        <v>0</v>
      </c>
      <c r="S412" s="23">
        <f t="shared" si="248"/>
        <v>0</v>
      </c>
      <c r="T412" s="23">
        <f t="shared" si="248"/>
        <v>0</v>
      </c>
      <c r="U412" s="23">
        <f>U404/$D411</f>
        <v>0</v>
      </c>
      <c r="V412" s="23">
        <f t="shared" ref="V412" si="249">V404/$D411</f>
        <v>0</v>
      </c>
    </row>
    <row r="413" spans="1:22">
      <c r="A413" s="18" t="str">
        <f t="shared" ref="A413:A419" si="250">A412</f>
        <v>RB_GUP-Land_D</v>
      </c>
      <c r="B413" s="18" t="str">
        <f>$B$6</f>
        <v>BULKTRAN</v>
      </c>
      <c r="D413" s="23">
        <f t="shared" si="244"/>
        <v>0</v>
      </c>
      <c r="E413" s="23">
        <f t="shared" ref="E413:H413" si="251">E405/$D411</f>
        <v>0</v>
      </c>
      <c r="F413" s="23">
        <f t="shared" si="251"/>
        <v>0</v>
      </c>
      <c r="G413" s="23">
        <f t="shared" si="251"/>
        <v>0</v>
      </c>
      <c r="H413" s="23">
        <f t="shared" si="251"/>
        <v>0</v>
      </c>
      <c r="I413" s="23">
        <f>I405/$D411</f>
        <v>0</v>
      </c>
      <c r="J413" s="23">
        <f t="shared" ref="J413:L413" si="252">J405/$D411</f>
        <v>0</v>
      </c>
      <c r="K413" s="23">
        <f t="shared" si="252"/>
        <v>0</v>
      </c>
      <c r="L413" s="23">
        <f t="shared" si="252"/>
        <v>0</v>
      </c>
      <c r="M413" s="23">
        <f>M405/$D411</f>
        <v>0</v>
      </c>
      <c r="N413" s="23">
        <f>N405/$D411</f>
        <v>0</v>
      </c>
      <c r="O413" s="23">
        <f t="shared" ref="O413:P413" si="253">O405/$D411</f>
        <v>0</v>
      </c>
      <c r="P413" s="23">
        <f t="shared" si="253"/>
        <v>0</v>
      </c>
      <c r="Q413" s="23">
        <f>Q405/$D411</f>
        <v>0</v>
      </c>
      <c r="R413" s="23">
        <f t="shared" ref="R413:T413" si="254">R405/$D411</f>
        <v>0</v>
      </c>
      <c r="S413" s="23">
        <f t="shared" si="254"/>
        <v>0</v>
      </c>
      <c r="T413" s="23">
        <f t="shared" si="254"/>
        <v>0</v>
      </c>
      <c r="U413" s="23">
        <f>U405/$D411</f>
        <v>0</v>
      </c>
      <c r="V413" s="23">
        <f t="shared" ref="V413" si="255">V405/$D411</f>
        <v>0</v>
      </c>
    </row>
    <row r="414" spans="1:22">
      <c r="A414" s="18" t="str">
        <f t="shared" si="250"/>
        <v>RB_GUP-Land_D</v>
      </c>
      <c r="B414" s="18" t="str">
        <f>$B$7</f>
        <v>SUBTRAN</v>
      </c>
      <c r="D414" s="23">
        <f t="shared" si="244"/>
        <v>0</v>
      </c>
      <c r="E414" s="23">
        <f t="shared" ref="E414:H414" si="256">E406/$D411</f>
        <v>0</v>
      </c>
      <c r="F414" s="23">
        <f t="shared" si="256"/>
        <v>0</v>
      </c>
      <c r="G414" s="23">
        <f t="shared" si="256"/>
        <v>0</v>
      </c>
      <c r="H414" s="23">
        <f t="shared" si="256"/>
        <v>0</v>
      </c>
      <c r="I414" s="23">
        <f>I406/$D411</f>
        <v>0</v>
      </c>
      <c r="J414" s="23">
        <f t="shared" ref="J414:L414" si="257">J406/$D411</f>
        <v>0</v>
      </c>
      <c r="K414" s="23">
        <f t="shared" si="257"/>
        <v>0</v>
      </c>
      <c r="L414" s="23">
        <f t="shared" si="257"/>
        <v>0</v>
      </c>
      <c r="M414" s="23">
        <f>M406/$D411</f>
        <v>0</v>
      </c>
      <c r="N414" s="23">
        <f>N406/$D411</f>
        <v>0</v>
      </c>
      <c r="O414" s="23">
        <f t="shared" ref="O414:P414" si="258">O406/$D411</f>
        <v>0</v>
      </c>
      <c r="P414" s="23">
        <f t="shared" si="258"/>
        <v>0</v>
      </c>
      <c r="Q414" s="23">
        <f>Q406/$D411</f>
        <v>0</v>
      </c>
      <c r="R414" s="23">
        <f t="shared" ref="R414:T414" si="259">R406/$D411</f>
        <v>0</v>
      </c>
      <c r="S414" s="23">
        <f t="shared" si="259"/>
        <v>0</v>
      </c>
      <c r="T414" s="23">
        <f t="shared" si="259"/>
        <v>0</v>
      </c>
      <c r="U414" s="23">
        <f>U406/$D411</f>
        <v>0</v>
      </c>
      <c r="V414" s="23">
        <f t="shared" ref="V414" si="260">V406/$D411</f>
        <v>0</v>
      </c>
    </row>
    <row r="415" spans="1:22">
      <c r="A415" s="18" t="str">
        <f t="shared" si="250"/>
        <v>RB_GUP-Land_D</v>
      </c>
      <c r="B415" s="18" t="str">
        <f>$B$8</f>
        <v>DISTPRI</v>
      </c>
      <c r="D415" s="23">
        <f t="shared" si="244"/>
        <v>0.56364713021326762</v>
      </c>
      <c r="E415" s="23">
        <f t="shared" ref="E415:H415" si="261">E407/$D411</f>
        <v>0.37670941696888205</v>
      </c>
      <c r="F415" s="23">
        <f t="shared" si="261"/>
        <v>1.7757098502064989E-2</v>
      </c>
      <c r="G415" s="23">
        <f t="shared" si="261"/>
        <v>6.4477114473821567E-2</v>
      </c>
      <c r="H415" s="23">
        <f t="shared" si="261"/>
        <v>1.9926783396217547E-3</v>
      </c>
      <c r="I415" s="23">
        <f>I407/$D411</f>
        <v>0</v>
      </c>
      <c r="J415" s="23">
        <f t="shared" ref="J415:L415" si="262">J407/$D411</f>
        <v>4.834656621936223E-2</v>
      </c>
      <c r="K415" s="23">
        <f t="shared" si="262"/>
        <v>9.0045512117908812E-3</v>
      </c>
      <c r="L415" s="23">
        <f t="shared" si="262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3">O407/$D411</f>
        <v>2.7796562887411874E-2</v>
      </c>
      <c r="P415" s="23">
        <f t="shared" si="263"/>
        <v>0</v>
      </c>
      <c r="Q415" s="23">
        <f>Q407/$D411</f>
        <v>0</v>
      </c>
      <c r="R415" s="23">
        <f t="shared" ref="R415:T415" si="264">R407/$D411</f>
        <v>1.457871151132307E-2</v>
      </c>
      <c r="S415" s="23">
        <f t="shared" si="264"/>
        <v>2.4322997656038469E-4</v>
      </c>
      <c r="T415" s="23">
        <f t="shared" si="264"/>
        <v>1.9705703609637E-4</v>
      </c>
      <c r="U415" s="23">
        <f>U407/$D411</f>
        <v>6.7509002861615159E-4</v>
      </c>
      <c r="V415" s="23">
        <f t="shared" ref="V415" si="265">V407/$D411</f>
        <v>1.4552776572023871E-4</v>
      </c>
    </row>
    <row r="416" spans="1:22">
      <c r="A416" s="18" t="str">
        <f t="shared" si="250"/>
        <v>RB_GUP-Land_D</v>
      </c>
      <c r="B416" s="18" t="str">
        <f>$B$9</f>
        <v>DISTSEC</v>
      </c>
      <c r="D416" s="23">
        <f t="shared" si="244"/>
        <v>0.29686344572761364</v>
      </c>
      <c r="E416" s="23">
        <f t="shared" ref="E416:H416" si="266">E408/$D411</f>
        <v>0.22196522929864185</v>
      </c>
      <c r="F416" s="23">
        <f t="shared" si="266"/>
        <v>1.0701014446885886E-2</v>
      </c>
      <c r="G416" s="23">
        <f t="shared" si="266"/>
        <v>3.2289420099492948E-2</v>
      </c>
      <c r="H416" s="23">
        <f t="shared" si="266"/>
        <v>0</v>
      </c>
      <c r="I416" s="23">
        <f>I408/$D411</f>
        <v>0</v>
      </c>
      <c r="J416" s="23">
        <f t="shared" ref="J416:L416" si="267">J408/$D411</f>
        <v>2.0574944165506006E-2</v>
      </c>
      <c r="K416" s="23">
        <f t="shared" si="267"/>
        <v>0</v>
      </c>
      <c r="L416" s="23">
        <f t="shared" si="267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8">O408/$D411</f>
        <v>0</v>
      </c>
      <c r="P416" s="23">
        <f t="shared" si="268"/>
        <v>0</v>
      </c>
      <c r="Q416" s="23">
        <f>Q408/$D411</f>
        <v>0</v>
      </c>
      <c r="R416" s="23">
        <f t="shared" ref="R416:T416" si="269">R408/$D411</f>
        <v>7.5889466167999306E-3</v>
      </c>
      <c r="S416" s="23">
        <f t="shared" si="269"/>
        <v>0</v>
      </c>
      <c r="T416" s="23">
        <f t="shared" si="269"/>
        <v>7.8750743169836681E-5</v>
      </c>
      <c r="U416" s="23">
        <f>U408/$D411</f>
        <v>2.6738906180896866E-3</v>
      </c>
      <c r="V416" s="23">
        <f t="shared" ref="V416" si="270">V408/$D411</f>
        <v>4.3494641227648267E-4</v>
      </c>
    </row>
    <row r="417" spans="1:22">
      <c r="A417" s="18" t="str">
        <f t="shared" si="250"/>
        <v>RB_GUP-Land_D</v>
      </c>
      <c r="B417" s="18" t="str">
        <f>$B$10</f>
        <v>ENERGY</v>
      </c>
      <c r="D417" s="23">
        <f t="shared" si="244"/>
        <v>0</v>
      </c>
      <c r="E417" s="23">
        <f t="shared" ref="E417:H417" si="271">E409/$D411</f>
        <v>0</v>
      </c>
      <c r="F417" s="23">
        <f t="shared" si="271"/>
        <v>0</v>
      </c>
      <c r="G417" s="23">
        <f t="shared" si="271"/>
        <v>0</v>
      </c>
      <c r="H417" s="23">
        <f t="shared" si="271"/>
        <v>0</v>
      </c>
      <c r="I417" s="23">
        <f>I409/$D411</f>
        <v>0</v>
      </c>
      <c r="J417" s="23">
        <f t="shared" ref="J417:L417" si="272">J409/$D411</f>
        <v>0</v>
      </c>
      <c r="K417" s="23">
        <f t="shared" si="272"/>
        <v>0</v>
      </c>
      <c r="L417" s="23">
        <f t="shared" si="272"/>
        <v>0</v>
      </c>
      <c r="M417" s="23">
        <f>M409/$D411</f>
        <v>0</v>
      </c>
      <c r="N417" s="23">
        <f>N409/$D411</f>
        <v>0</v>
      </c>
      <c r="O417" s="23">
        <f t="shared" ref="O417:P417" si="273">O409/$D411</f>
        <v>0</v>
      </c>
      <c r="P417" s="23">
        <f t="shared" si="273"/>
        <v>0</v>
      </c>
      <c r="Q417" s="23">
        <f>Q409/$D411</f>
        <v>0</v>
      </c>
      <c r="R417" s="23">
        <f t="shared" ref="R417:T417" si="274">R409/$D411</f>
        <v>0</v>
      </c>
      <c r="S417" s="23">
        <f t="shared" si="274"/>
        <v>0</v>
      </c>
      <c r="T417" s="23">
        <f t="shared" si="274"/>
        <v>0</v>
      </c>
      <c r="U417" s="23">
        <f>U409/$D411</f>
        <v>0</v>
      </c>
      <c r="V417" s="23">
        <f t="shared" ref="V417" si="275">V409/$D411</f>
        <v>0</v>
      </c>
    </row>
    <row r="418" spans="1:22">
      <c r="A418" s="18" t="str">
        <f t="shared" si="250"/>
        <v>RB_GUP-Land_D</v>
      </c>
      <c r="B418" s="18" t="str">
        <f>$B$11</f>
        <v>CUSTOMER</v>
      </c>
      <c r="D418" s="23">
        <f t="shared" si="244"/>
        <v>0.13948942405911824</v>
      </c>
      <c r="E418" s="23">
        <f t="shared" ref="E418:H418" si="276">E410/$D411</f>
        <v>6.3489632973753929E-2</v>
      </c>
      <c r="F418" s="23">
        <f t="shared" si="276"/>
        <v>1.7091034510302069E-2</v>
      </c>
      <c r="G418" s="23">
        <f t="shared" si="276"/>
        <v>4.8481409370559796E-3</v>
      </c>
      <c r="H418" s="23">
        <f t="shared" si="276"/>
        <v>1.6035980252674935E-3</v>
      </c>
      <c r="I418" s="23">
        <f>I410/$D411</f>
        <v>2.6047577446582478E-4</v>
      </c>
      <c r="J418" s="23">
        <f t="shared" ref="J418:L418" si="277">J410/$D411</f>
        <v>1.3999633551076422E-3</v>
      </c>
      <c r="K418" s="23">
        <f t="shared" si="277"/>
        <v>4.1636680919245641E-4</v>
      </c>
      <c r="L418" s="23">
        <f t="shared" si="277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8">O410/$D411</f>
        <v>2.4699729293386862E-4</v>
      </c>
      <c r="P418" s="23">
        <f t="shared" si="278"/>
        <v>1.3346109192231002E-3</v>
      </c>
      <c r="Q418" s="23">
        <f>Q410/$D411</f>
        <v>2.3925481536585385E-4</v>
      </c>
      <c r="R418" s="23">
        <f t="shared" ref="R418:T418" si="279">R410/$D411</f>
        <v>3.8769006312919718E-4</v>
      </c>
      <c r="S418" s="23">
        <f t="shared" si="279"/>
        <v>7.0569814540131682E-6</v>
      </c>
      <c r="T418" s="23">
        <f t="shared" si="279"/>
        <v>7.1542600430037924E-6</v>
      </c>
      <c r="U418" s="23">
        <f>U410/$D411</f>
        <v>4.2020808743086051E-2</v>
      </c>
      <c r="V418" s="23">
        <f t="shared" ref="V418" si="280">V410/$D411</f>
        <v>5.0599675322366526E-3</v>
      </c>
    </row>
    <row r="419" spans="1:22">
      <c r="A419" s="18" t="str">
        <f t="shared" si="250"/>
        <v>RB_GUP-Land_D</v>
      </c>
      <c r="B419" s="18" t="str">
        <f>$B$12</f>
        <v>TOTAL</v>
      </c>
      <c r="D419" s="23">
        <f t="shared" si="244"/>
        <v>0.99999999999999989</v>
      </c>
      <c r="E419" s="23">
        <f t="shared" ref="E419:V419" si="281">SUM(E412:E418)</f>
        <v>0.66216427924127785</v>
      </c>
      <c r="F419" s="23">
        <f t="shared" si="281"/>
        <v>4.5549147459252946E-2</v>
      </c>
      <c r="G419" s="23">
        <f t="shared" si="281"/>
        <v>0.1016146755103705</v>
      </c>
      <c r="H419" s="23">
        <f t="shared" si="281"/>
        <v>3.596276364889248E-3</v>
      </c>
      <c r="I419" s="23">
        <f t="shared" si="281"/>
        <v>2.6047577446582478E-4</v>
      </c>
      <c r="J419" s="23">
        <f t="shared" si="281"/>
        <v>7.0321473739975882E-2</v>
      </c>
      <c r="K419" s="23">
        <f t="shared" si="281"/>
        <v>9.4209180209833369E-3</v>
      </c>
      <c r="L419" s="23">
        <f t="shared" si="281"/>
        <v>9.0753605270763504E-4</v>
      </c>
      <c r="M419" s="23">
        <f t="shared" si="281"/>
        <v>1.5950288335019058E-4</v>
      </c>
      <c r="N419" s="23">
        <f t="shared" si="281"/>
        <v>2.2894607491906276E-3</v>
      </c>
      <c r="O419" s="23">
        <f t="shared" si="281"/>
        <v>2.804356018034574E-2</v>
      </c>
      <c r="P419" s="23">
        <f t="shared" si="281"/>
        <v>1.3346109192231002E-3</v>
      </c>
      <c r="Q419" s="23">
        <f t="shared" si="281"/>
        <v>2.3925481536585385E-4</v>
      </c>
      <c r="R419" s="23">
        <f t="shared" si="281"/>
        <v>2.2555348191252197E-2</v>
      </c>
      <c r="S419" s="23">
        <f t="shared" si="281"/>
        <v>2.5028695801439786E-4</v>
      </c>
      <c r="T419" s="23">
        <f t="shared" si="281"/>
        <v>2.8296203930921045E-4</v>
      </c>
      <c r="U419" s="23">
        <f t="shared" si="281"/>
        <v>4.5369789389791887E-2</v>
      </c>
      <c r="V419" s="23">
        <f t="shared" si="281"/>
        <v>5.6404417102333742E-3</v>
      </c>
    </row>
    <row r="421" spans="1:22">
      <c r="A421" s="18" t="s">
        <v>588</v>
      </c>
      <c r="B421" s="18" t="s">
        <v>589</v>
      </c>
      <c r="D421" s="157">
        <v>1501860</v>
      </c>
      <c r="E421" s="183" t="s">
        <v>692</v>
      </c>
    </row>
    <row r="422" spans="1:22" ht="12">
      <c r="A422" s="38" t="s">
        <v>584</v>
      </c>
      <c r="B422" s="18" t="str">
        <f>$B$5</f>
        <v>PRODUCTION</v>
      </c>
      <c r="D422" s="146">
        <f t="shared" ref="D422:V422" ca="1" si="282">-$D$421*D772+D350</f>
        <v>26982884.823142368</v>
      </c>
      <c r="E422" s="146">
        <f t="shared" ca="1" si="282"/>
        <v>13291310.097337579</v>
      </c>
      <c r="F422" s="146">
        <f t="shared" ca="1" si="282"/>
        <v>657036.95093935751</v>
      </c>
      <c r="G422" s="146">
        <f t="shared" ca="1" si="282"/>
        <v>2406688.6959872539</v>
      </c>
      <c r="H422" s="146">
        <f t="shared" ca="1" si="282"/>
        <v>75754.015447574668</v>
      </c>
      <c r="I422" s="146">
        <f t="shared" ca="1" si="282"/>
        <v>7103.9691685208154</v>
      </c>
      <c r="J422" s="146">
        <f t="shared" ca="1" si="282"/>
        <v>1829457.795280148</v>
      </c>
      <c r="K422" s="146">
        <f t="shared" ca="1" si="282"/>
        <v>340881.28658925876</v>
      </c>
      <c r="L422" s="146">
        <f t="shared" ca="1" si="282"/>
        <v>154037.90619996612</v>
      </c>
      <c r="M422" s="146">
        <f t="shared" ca="1" si="282"/>
        <v>6926.9124568584284</v>
      </c>
      <c r="N422" s="146">
        <f t="shared" ca="1" si="282"/>
        <v>63907.646650311952</v>
      </c>
      <c r="O422" s="146">
        <f t="shared" ca="1" si="282"/>
        <v>1045837.7487297409</v>
      </c>
      <c r="P422" s="146">
        <f t="shared" ca="1" si="282"/>
        <v>5527281.8884502379</v>
      </c>
      <c r="Q422" s="146">
        <f t="shared" ca="1" si="282"/>
        <v>998135.49842528941</v>
      </c>
      <c r="R422" s="146">
        <f t="shared" ca="1" si="282"/>
        <v>561823.58594595315</v>
      </c>
      <c r="S422" s="146">
        <f t="shared" ca="1" si="282"/>
        <v>9410.3303099808472</v>
      </c>
      <c r="T422" s="146">
        <f t="shared" ca="1" si="282"/>
        <v>7290.4952243412026</v>
      </c>
      <c r="U422" s="146">
        <f t="shared" ca="1" si="282"/>
        <v>0</v>
      </c>
      <c r="V422" s="146">
        <f t="shared" ca="1" si="282"/>
        <v>0</v>
      </c>
    </row>
    <row r="423" spans="1:22">
      <c r="B423" s="18" t="str">
        <f>$B$6</f>
        <v>BULKTRAN</v>
      </c>
      <c r="D423" s="146">
        <f t="shared" ref="D423:V423" ca="1" si="283">-$D$421*D773+D351</f>
        <v>98590.554363628413</v>
      </c>
      <c r="E423" s="146">
        <f t="shared" ca="1" si="283"/>
        <v>48564.030099239681</v>
      </c>
      <c r="F423" s="146">
        <f t="shared" ca="1" si="283"/>
        <v>2400.6935379623174</v>
      </c>
      <c r="G423" s="146">
        <f t="shared" ca="1" si="283"/>
        <v>8793.6028439241054</v>
      </c>
      <c r="H423" s="146">
        <f t="shared" ca="1" si="283"/>
        <v>276.79139673907838</v>
      </c>
      <c r="I423" s="146">
        <f t="shared" ca="1" si="283"/>
        <v>25.956611500112622</v>
      </c>
      <c r="J423" s="146">
        <f t="shared" ca="1" si="283"/>
        <v>6684.5061009501796</v>
      </c>
      <c r="K423" s="146">
        <f t="shared" ca="1" si="283"/>
        <v>1245.5182326612339</v>
      </c>
      <c r="L423" s="146">
        <f t="shared" ca="1" si="283"/>
        <v>562.82649778952145</v>
      </c>
      <c r="M423" s="146">
        <f t="shared" ca="1" si="283"/>
        <v>25.309678473084158</v>
      </c>
      <c r="N423" s="146">
        <f t="shared" ca="1" si="283"/>
        <v>233.50691939081443</v>
      </c>
      <c r="O423" s="146">
        <f t="shared" ca="1" si="283"/>
        <v>3821.3009504914126</v>
      </c>
      <c r="P423" s="146">
        <f t="shared" ca="1" si="283"/>
        <v>20195.682895958402</v>
      </c>
      <c r="Q423" s="146">
        <f t="shared" ca="1" si="283"/>
        <v>3647.0056024315631</v>
      </c>
      <c r="R423" s="146">
        <f t="shared" ca="1" si="283"/>
        <v>2052.8012166240455</v>
      </c>
      <c r="S423" s="146">
        <f t="shared" ca="1" si="283"/>
        <v>34.383635704146357</v>
      </c>
      <c r="T423" s="146">
        <f t="shared" ca="1" si="283"/>
        <v>26.638143788714345</v>
      </c>
      <c r="U423" s="146">
        <f t="shared" ca="1" si="283"/>
        <v>0</v>
      </c>
      <c r="V423" s="146">
        <f t="shared" ca="1" si="283"/>
        <v>0</v>
      </c>
    </row>
    <row r="424" spans="1:22">
      <c r="B424" s="18" t="str">
        <f>$B$7</f>
        <v>SUBTRAN</v>
      </c>
      <c r="D424" s="146">
        <f t="shared" ref="D424:V424" ca="1" si="284">-$D$421*D774+D352</f>
        <v>21685.832562842763</v>
      </c>
      <c r="E424" s="146">
        <f t="shared" ca="1" si="284"/>
        <v>10558.12561759972</v>
      </c>
      <c r="F424" s="146">
        <f t="shared" ca="1" si="284"/>
        <v>509.54895397345422</v>
      </c>
      <c r="G424" s="146">
        <f t="shared" ca="1" si="284"/>
        <v>1853.7141799640574</v>
      </c>
      <c r="H424" s="146">
        <f t="shared" ca="1" si="284"/>
        <v>57.259486900180782</v>
      </c>
      <c r="I424" s="146">
        <f t="shared" ca="1" si="284"/>
        <v>7.1313662668689073</v>
      </c>
      <c r="J424" s="146">
        <f t="shared" ca="1" si="284"/>
        <v>1400.5100361726481</v>
      </c>
      <c r="K424" s="146">
        <f t="shared" ca="1" si="284"/>
        <v>260.35318223135727</v>
      </c>
      <c r="L424" s="146">
        <f t="shared" ca="1" si="284"/>
        <v>154.91324563625392</v>
      </c>
      <c r="M424" s="146">
        <f t="shared" ca="1" si="284"/>
        <v>0</v>
      </c>
      <c r="N424" s="146">
        <f t="shared" ca="1" si="284"/>
        <v>48.903405713148906</v>
      </c>
      <c r="O424" s="146">
        <f t="shared" ca="1" si="284"/>
        <v>800.57667266262536</v>
      </c>
      <c r="P424" s="146">
        <f t="shared" ca="1" si="284"/>
        <v>5577.363981011039</v>
      </c>
      <c r="Q424" s="146">
        <f t="shared" ca="1" si="284"/>
        <v>0</v>
      </c>
      <c r="R424" s="146">
        <f t="shared" ca="1" si="284"/>
        <v>421.5124893719767</v>
      </c>
      <c r="S424" s="146">
        <f t="shared" ca="1" si="284"/>
        <v>7.0266246495008273</v>
      </c>
      <c r="T424" s="146">
        <f t="shared" ca="1" si="284"/>
        <v>5.6287251957989231</v>
      </c>
      <c r="U424" s="146">
        <f t="shared" ca="1" si="284"/>
        <v>19.138868967100453</v>
      </c>
      <c r="V424" s="146">
        <f t="shared" ca="1" si="284"/>
        <v>4.1257265270291761</v>
      </c>
    </row>
    <row r="425" spans="1:22">
      <c r="B425" s="18" t="str">
        <f>$B$8</f>
        <v>DISTPRI</v>
      </c>
      <c r="D425" s="146">
        <f t="shared" ref="D425:V425" ca="1" si="285">-$D$421*D775+D353</f>
        <v>13894079.922979347</v>
      </c>
      <c r="E425" s="146">
        <f t="shared" ca="1" si="285"/>
        <v>9286006.2023631576</v>
      </c>
      <c r="F425" s="146">
        <f t="shared" ca="1" si="285"/>
        <v>437718.09091719618</v>
      </c>
      <c r="G425" s="146">
        <f t="shared" ca="1" si="285"/>
        <v>1589381.2523509189</v>
      </c>
      <c r="H425" s="146">
        <f t="shared" ca="1" si="285"/>
        <v>49120.150937375831</v>
      </c>
      <c r="I425" s="146">
        <f t="shared" ca="1" si="285"/>
        <v>0</v>
      </c>
      <c r="J425" s="146">
        <f t="shared" ca="1" si="285"/>
        <v>1191758.139173473</v>
      </c>
      <c r="K425" s="146">
        <f t="shared" ca="1" si="285"/>
        <v>221965.03361925224</v>
      </c>
      <c r="L425" s="146">
        <f t="shared" ca="1" si="285"/>
        <v>0</v>
      </c>
      <c r="M425" s="146">
        <f t="shared" ca="1" si="285"/>
        <v>0</v>
      </c>
      <c r="N425" s="146">
        <f t="shared" ca="1" si="285"/>
        <v>42485.44323682112</v>
      </c>
      <c r="O425" s="146">
        <f t="shared" ca="1" si="285"/>
        <v>685194.06139031064</v>
      </c>
      <c r="P425" s="146">
        <f t="shared" ca="1" si="285"/>
        <v>0</v>
      </c>
      <c r="Q425" s="146">
        <f t="shared" ca="1" si="285"/>
        <v>0</v>
      </c>
      <c r="R425" s="146">
        <f t="shared" ca="1" si="285"/>
        <v>359369.8469390588</v>
      </c>
      <c r="S425" s="146">
        <f t="shared" ca="1" si="285"/>
        <v>5995.6958047771677</v>
      </c>
      <c r="T425" s="146">
        <f t="shared" ca="1" si="285"/>
        <v>4857.5182275343777</v>
      </c>
      <c r="U425" s="146">
        <f t="shared" ca="1" si="285"/>
        <v>16641.182594596365</v>
      </c>
      <c r="V425" s="146">
        <f t="shared" ca="1" si="285"/>
        <v>3587.3054248755843</v>
      </c>
    </row>
    <row r="426" spans="1:22">
      <c r="B426" s="18" t="str">
        <f>$B$9</f>
        <v>DISTSEC</v>
      </c>
      <c r="D426" s="146">
        <f t="shared" ref="D426:V426" ca="1" si="286">-$D$421*D776+D354</f>
        <v>5734257.6758675585</v>
      </c>
      <c r="E426" s="146">
        <f t="shared" ca="1" si="286"/>
        <v>4287512.7881163908</v>
      </c>
      <c r="F426" s="146">
        <f t="shared" ca="1" si="286"/>
        <v>206702.35798559026</v>
      </c>
      <c r="G426" s="146">
        <f t="shared" ca="1" si="286"/>
        <v>623707.15465156641</v>
      </c>
      <c r="H426" s="146">
        <f t="shared" ca="1" si="286"/>
        <v>0</v>
      </c>
      <c r="I426" s="146">
        <f t="shared" ca="1" si="286"/>
        <v>0</v>
      </c>
      <c r="J426" s="146">
        <f t="shared" ca="1" si="286"/>
        <v>397428.62656068942</v>
      </c>
      <c r="K426" s="146">
        <f t="shared" ca="1" si="286"/>
        <v>0</v>
      </c>
      <c r="L426" s="146">
        <f t="shared" ca="1" si="286"/>
        <v>0</v>
      </c>
      <c r="M426" s="146">
        <f t="shared" ca="1" si="286"/>
        <v>0</v>
      </c>
      <c r="N426" s="146">
        <f t="shared" ca="1" si="286"/>
        <v>10745.63631003493</v>
      </c>
      <c r="O426" s="146">
        <f t="shared" ca="1" si="286"/>
        <v>0</v>
      </c>
      <c r="P426" s="146">
        <f t="shared" ca="1" si="286"/>
        <v>0</v>
      </c>
      <c r="Q426" s="146">
        <f t="shared" ca="1" si="286"/>
        <v>0</v>
      </c>
      <c r="R426" s="146">
        <f t="shared" ca="1" si="286"/>
        <v>146589.20124865437</v>
      </c>
      <c r="S426" s="146">
        <f t="shared" ca="1" si="286"/>
        <v>0</v>
      </c>
      <c r="T426" s="146">
        <f t="shared" ca="1" si="286"/>
        <v>1521.1608569559423</v>
      </c>
      <c r="U426" s="146">
        <f t="shared" ca="1" si="286"/>
        <v>51649.261712334861</v>
      </c>
      <c r="V426" s="146">
        <f t="shared" ca="1" si="286"/>
        <v>8401.4884253412838</v>
      </c>
    </row>
    <row r="427" spans="1:22">
      <c r="B427" s="18" t="str">
        <f>$B$10</f>
        <v>ENERGY</v>
      </c>
      <c r="D427" s="146">
        <f t="shared" ref="D427:V427" ca="1" si="287">-$D$421*D777+D355</f>
        <v>7103367.2098684162</v>
      </c>
      <c r="E427" s="146">
        <f t="shared" ca="1" si="287"/>
        <v>2665375.7984267282</v>
      </c>
      <c r="F427" s="146">
        <f t="shared" ca="1" si="287"/>
        <v>172733.57484934037</v>
      </c>
      <c r="G427" s="146">
        <f t="shared" ca="1" si="287"/>
        <v>579539.86858351238</v>
      </c>
      <c r="H427" s="146">
        <f t="shared" ca="1" si="287"/>
        <v>18419.092714355069</v>
      </c>
      <c r="I427" s="146">
        <f t="shared" ca="1" si="287"/>
        <v>1698.0250252022897</v>
      </c>
      <c r="J427" s="146">
        <f t="shared" ca="1" si="287"/>
        <v>528374.58465736953</v>
      </c>
      <c r="K427" s="146">
        <f t="shared" ca="1" si="287"/>
        <v>97950.481188289923</v>
      </c>
      <c r="L427" s="146">
        <f t="shared" ca="1" si="287"/>
        <v>44506.191518604712</v>
      </c>
      <c r="M427" s="146">
        <f t="shared" ca="1" si="287"/>
        <v>2062.1560281695288</v>
      </c>
      <c r="N427" s="146">
        <f t="shared" ca="1" si="287"/>
        <v>20248.31535190449</v>
      </c>
      <c r="O427" s="146">
        <f t="shared" ca="1" si="287"/>
        <v>355530.08399101836</v>
      </c>
      <c r="P427" s="146">
        <f t="shared" ca="1" si="287"/>
        <v>2018552.2083244075</v>
      </c>
      <c r="Q427" s="146">
        <f t="shared" ca="1" si="287"/>
        <v>382966.5974527644</v>
      </c>
      <c r="R427" s="146">
        <f t="shared" ca="1" si="287"/>
        <v>143152.6020269024</v>
      </c>
      <c r="S427" s="146">
        <f t="shared" ca="1" si="287"/>
        <v>2330.2961536362445</v>
      </c>
      <c r="T427" s="146">
        <f t="shared" ca="1" si="287"/>
        <v>2599.2579094607522</v>
      </c>
      <c r="U427" s="146">
        <f t="shared" ca="1" si="287"/>
        <v>56205.471674536893</v>
      </c>
      <c r="V427" s="146">
        <f t="shared" ca="1" si="287"/>
        <v>11122.603992213713</v>
      </c>
    </row>
    <row r="428" spans="1:22">
      <c r="B428" s="18" t="str">
        <f>$B$11</f>
        <v>CUSTOMER</v>
      </c>
      <c r="D428" s="146">
        <f t="shared" ref="D428:V428" ca="1" si="288">-$D$421*D778+D356</f>
        <v>5354058.9812158355</v>
      </c>
      <c r="E428" s="146">
        <f t="shared" ca="1" si="288"/>
        <v>3825480.455070517</v>
      </c>
      <c r="F428" s="146">
        <f t="shared" ca="1" si="288"/>
        <v>654665.67190221138</v>
      </c>
      <c r="G428" s="146">
        <f t="shared" ca="1" si="288"/>
        <v>188508.42922204157</v>
      </c>
      <c r="H428" s="146">
        <f t="shared" ca="1" si="288"/>
        <v>31511.618940627712</v>
      </c>
      <c r="I428" s="146">
        <f t="shared" ca="1" si="288"/>
        <v>4978.684679287152</v>
      </c>
      <c r="J428" s="146">
        <f t="shared" ca="1" si="288"/>
        <v>35176.113393493899</v>
      </c>
      <c r="K428" s="146">
        <f t="shared" ca="1" si="288"/>
        <v>9034.2003653726133</v>
      </c>
      <c r="L428" s="146">
        <f t="shared" ca="1" si="288"/>
        <v>17279.605713894853</v>
      </c>
      <c r="M428" s="146">
        <f t="shared" ca="1" si="288"/>
        <v>3015.8902697375652</v>
      </c>
      <c r="N428" s="146">
        <f t="shared" ca="1" si="288"/>
        <v>244.64114186403143</v>
      </c>
      <c r="O428" s="146">
        <f t="shared" ca="1" si="288"/>
        <v>5378.3392094104574</v>
      </c>
      <c r="P428" s="146">
        <f t="shared" ca="1" si="288"/>
        <v>25424.84057075344</v>
      </c>
      <c r="Q428" s="146">
        <f t="shared" ca="1" si="288"/>
        <v>4525.5202869457116</v>
      </c>
      <c r="R428" s="146">
        <f t="shared" ca="1" si="288"/>
        <v>9627.7741949932988</v>
      </c>
      <c r="S428" s="146">
        <f t="shared" ca="1" si="288"/>
        <v>152.53040185558353</v>
      </c>
      <c r="T428" s="146">
        <f t="shared" ca="1" si="288"/>
        <v>274.34282547150957</v>
      </c>
      <c r="U428" s="146">
        <f t="shared" ca="1" si="288"/>
        <v>422222.42667919502</v>
      </c>
      <c r="V428" s="146">
        <f t="shared" ca="1" si="288"/>
        <v>116557.89634816264</v>
      </c>
    </row>
    <row r="429" spans="1:22">
      <c r="B429" s="18" t="str">
        <f>$B$12</f>
        <v>TOTAL</v>
      </c>
      <c r="D429" s="146">
        <f t="shared" ref="D429:V429" ca="1" si="289">-$D$421*D779+D357</f>
        <v>59188924.999999993</v>
      </c>
      <c r="E429" s="146">
        <f t="shared" ca="1" si="289"/>
        <v>33414807.497031212</v>
      </c>
      <c r="F429" s="146">
        <f t="shared" ca="1" si="289"/>
        <v>2131766.8890856314</v>
      </c>
      <c r="G429" s="146">
        <f t="shared" ca="1" si="289"/>
        <v>5398472.7178191831</v>
      </c>
      <c r="H429" s="146">
        <f t="shared" ca="1" si="289"/>
        <v>175138.92892357259</v>
      </c>
      <c r="I429" s="146">
        <f t="shared" ca="1" si="289"/>
        <v>13813.766850777238</v>
      </c>
      <c r="J429" s="146">
        <f t="shared" ca="1" si="289"/>
        <v>3990280.2752022962</v>
      </c>
      <c r="K429" s="146">
        <f t="shared" ca="1" si="289"/>
        <v>671336.8731770661</v>
      </c>
      <c r="L429" s="146">
        <f t="shared" ca="1" si="289"/>
        <v>216541.44317589144</v>
      </c>
      <c r="M429" s="146">
        <f t="shared" ca="1" si="289"/>
        <v>12030.268433238607</v>
      </c>
      <c r="N429" s="146">
        <f t="shared" ca="1" si="289"/>
        <v>137914.09301604048</v>
      </c>
      <c r="O429" s="146">
        <f t="shared" ca="1" si="289"/>
        <v>2096562.1109436348</v>
      </c>
      <c r="P429" s="146">
        <f t="shared" ca="1" si="289"/>
        <v>7597031.9842223683</v>
      </c>
      <c r="Q429" s="146">
        <f t="shared" ca="1" si="289"/>
        <v>1389274.621767431</v>
      </c>
      <c r="R429" s="146">
        <f t="shared" ca="1" si="289"/>
        <v>1223037.3240615581</v>
      </c>
      <c r="S429" s="146">
        <f t="shared" ca="1" si="289"/>
        <v>17930.262930603491</v>
      </c>
      <c r="T429" s="146">
        <f t="shared" ca="1" si="289"/>
        <v>16575.041912748296</v>
      </c>
      <c r="U429" s="146">
        <f t="shared" ca="1" si="289"/>
        <v>546737.48152963014</v>
      </c>
      <c r="V429" s="146">
        <f t="shared" ca="1" si="289"/>
        <v>139673.41991712025</v>
      </c>
    </row>
    <row r="430" spans="1:22">
      <c r="A430" s="130" t="s">
        <v>580</v>
      </c>
      <c r="B430" s="18" t="str">
        <f>$B$5</f>
        <v>PRODUCTION</v>
      </c>
      <c r="D430" s="23">
        <f t="shared" ref="D430:D437" ca="1" si="290">SUM(E430:V430)</f>
        <v>0.4558772578340014</v>
      </c>
      <c r="E430" s="23">
        <f ca="1">E422/$D429</f>
        <v>0.22455738294516384</v>
      </c>
      <c r="F430" s="23">
        <f t="shared" ref="F430:H430" ca="1" si="291">F422/$D429</f>
        <v>1.1100673832804999E-2</v>
      </c>
      <c r="G430" s="23">
        <f t="shared" ca="1" si="291"/>
        <v>4.0661132061230273E-2</v>
      </c>
      <c r="H430" s="23">
        <f t="shared" ca="1" si="291"/>
        <v>1.2798680740962042E-3</v>
      </c>
      <c r="I430" s="23">
        <f ca="1">I422/$D429</f>
        <v>1.2002193262541626E-4</v>
      </c>
      <c r="J430" s="23">
        <f t="shared" ref="J430:L430" ca="1" si="292">J422/$D429</f>
        <v>3.0908785643262625E-2</v>
      </c>
      <c r="K430" s="23">
        <f t="shared" ca="1" si="292"/>
        <v>5.7592072602984223E-3</v>
      </c>
      <c r="L430" s="23">
        <f t="shared" ca="1" si="292"/>
        <v>2.6024785244869058E-3</v>
      </c>
      <c r="M430" s="23">
        <f ca="1">M422/$D429</f>
        <v>1.1703055017232412E-4</v>
      </c>
      <c r="N430" s="23">
        <f ca="1">N422/$D429</f>
        <v>1.0797230503901188E-3</v>
      </c>
      <c r="O430" s="23">
        <f t="shared" ref="O430:P430" ca="1" si="293">O422/$D429</f>
        <v>1.7669483754431104E-2</v>
      </c>
      <c r="P430" s="23">
        <f t="shared" ca="1" si="293"/>
        <v>9.3383718127170556E-2</v>
      </c>
      <c r="Q430" s="23">
        <f ca="1">Q422/$D429</f>
        <v>1.6863551727376185E-2</v>
      </c>
      <c r="R430" s="23">
        <f t="shared" ref="R430:T430" ca="1" si="294">R422/$D429</f>
        <v>9.4920390249688298E-3</v>
      </c>
      <c r="S430" s="23">
        <f t="shared" ca="1" si="294"/>
        <v>1.5898802537773492E-4</v>
      </c>
      <c r="T430" s="23">
        <f t="shared" ca="1" si="294"/>
        <v>1.2317330014595135E-4</v>
      </c>
      <c r="U430" s="23">
        <f ca="1">U422/$D429</f>
        <v>0</v>
      </c>
      <c r="V430" s="23">
        <f t="shared" ref="V430" ca="1" si="295">V422/$D429</f>
        <v>0</v>
      </c>
    </row>
    <row r="431" spans="1:22">
      <c r="A431" s="18" t="str">
        <f t="shared" ref="A431:A437" si="296">A430</f>
        <v>RB_GUP-Land_G</v>
      </c>
      <c r="B431" s="18" t="str">
        <f>$B$6</f>
        <v>BULKTRAN</v>
      </c>
      <c r="D431" s="23">
        <f t="shared" ca="1" si="290"/>
        <v>1.6656925998170848E-3</v>
      </c>
      <c r="E431" s="23">
        <f t="shared" ref="E431:H431" ca="1" si="297">E423/$D429</f>
        <v>8.2049184199982827E-4</v>
      </c>
      <c r="F431" s="23">
        <f t="shared" ca="1" si="297"/>
        <v>4.055984355117647E-5</v>
      </c>
      <c r="G431" s="23">
        <f t="shared" ca="1" si="297"/>
        <v>1.485683824114749E-4</v>
      </c>
      <c r="H431" s="23">
        <f t="shared" ca="1" si="297"/>
        <v>4.6764052014642676E-6</v>
      </c>
      <c r="I431" s="23">
        <f ca="1">I423/$D429</f>
        <v>4.3853831608045975E-7</v>
      </c>
      <c r="J431" s="23">
        <f t="shared" ref="J431:L431" ca="1" si="298">J423/$D429</f>
        <v>1.1293508204364551E-4</v>
      </c>
      <c r="K431" s="23">
        <f t="shared" ca="1" si="298"/>
        <v>2.1043096029556782E-5</v>
      </c>
      <c r="L431" s="23">
        <f t="shared" ca="1" si="298"/>
        <v>9.5089832732985348E-6</v>
      </c>
      <c r="M431" s="23">
        <f ca="1">M423/$D429</f>
        <v>4.2760834857338873E-7</v>
      </c>
      <c r="N431" s="23">
        <f ca="1">N423/$D429</f>
        <v>3.9451116807885002E-6</v>
      </c>
      <c r="O431" s="23">
        <f t="shared" ref="O431:P431" ca="1" si="299">O423/$D429</f>
        <v>6.4561080480705021E-5</v>
      </c>
      <c r="P431" s="23">
        <f t="shared" ca="1" si="299"/>
        <v>3.4120712440643931E-4</v>
      </c>
      <c r="Q431" s="23">
        <f ca="1">Q423/$D429</f>
        <v>6.1616351410868897E-5</v>
      </c>
      <c r="R431" s="23">
        <f t="shared" ref="R431:T431" ca="1" si="300">R423/$D429</f>
        <v>3.4682184490156663E-5</v>
      </c>
      <c r="S431" s="23">
        <f t="shared" ca="1" si="300"/>
        <v>5.8091333309645958E-7</v>
      </c>
      <c r="T431" s="23">
        <f t="shared" ca="1" si="300"/>
        <v>4.5005283993102337E-7</v>
      </c>
      <c r="U431" s="23">
        <f ca="1">U423/$D429</f>
        <v>0</v>
      </c>
      <c r="V431" s="23">
        <f t="shared" ref="V431" ca="1" si="301">V423/$D429</f>
        <v>0</v>
      </c>
    </row>
    <row r="432" spans="1:22">
      <c r="A432" s="18" t="str">
        <f t="shared" si="296"/>
        <v>RB_GUP-Land_G</v>
      </c>
      <c r="B432" s="18" t="str">
        <f>$B$7</f>
        <v>SUBTRAN</v>
      </c>
      <c r="D432" s="23">
        <f t="shared" ca="1" si="290"/>
        <v>3.6638328137979812E-4</v>
      </c>
      <c r="E432" s="23">
        <f t="shared" ref="E432:H432" ca="1" si="302">E424/$D429</f>
        <v>1.7838008745047696E-4</v>
      </c>
      <c r="F432" s="23">
        <f t="shared" ca="1" si="302"/>
        <v>8.608856369218639E-6</v>
      </c>
      <c r="G432" s="23">
        <f t="shared" ca="1" si="302"/>
        <v>3.1318598537886226E-5</v>
      </c>
      <c r="H432" s="23">
        <f t="shared" ca="1" si="302"/>
        <v>9.6740204185463394E-7</v>
      </c>
      <c r="I432" s="23">
        <f ca="1">I424/$D429</f>
        <v>1.2048480804253344E-7</v>
      </c>
      <c r="J432" s="23">
        <f t="shared" ref="J432:L432" ca="1" si="303">J424/$D429</f>
        <v>2.3661690699276059E-5</v>
      </c>
      <c r="K432" s="23">
        <f t="shared" ca="1" si="303"/>
        <v>4.3986807030429648E-6</v>
      </c>
      <c r="L432" s="23">
        <f t="shared" ca="1" si="303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4">O424/$D429</f>
        <v>1.3525784978568634E-5</v>
      </c>
      <c r="P432" s="23">
        <f t="shared" ca="1" si="304"/>
        <v>9.4229857714277459E-5</v>
      </c>
      <c r="Q432" s="23">
        <f ca="1">Q424/$D429</f>
        <v>0</v>
      </c>
      <c r="R432" s="23">
        <f t="shared" ref="R432:T432" ca="1" si="305">R424/$D429</f>
        <v>7.121475670862019E-6</v>
      </c>
      <c r="S432" s="23">
        <f t="shared" ca="1" si="305"/>
        <v>1.1871519290983623E-7</v>
      </c>
      <c r="T432" s="23">
        <f t="shared" ca="1" si="305"/>
        <v>9.5097608138666549E-8</v>
      </c>
      <c r="U432" s="23">
        <f ca="1">U424/$D429</f>
        <v>3.2335219751161989E-7</v>
      </c>
      <c r="V432" s="23">
        <f t="shared" ref="V432" ca="1" si="306">V424/$D429</f>
        <v>6.9704366602859849E-8</v>
      </c>
    </row>
    <row r="433" spans="1:22">
      <c r="A433" s="18" t="str">
        <f t="shared" si="296"/>
        <v>RB_GUP-Land_G</v>
      </c>
      <c r="B433" s="18" t="str">
        <f>$B$8</f>
        <v>DISTPRI</v>
      </c>
      <c r="D433" s="23">
        <f t="shared" ca="1" si="290"/>
        <v>0.23474121084272689</v>
      </c>
      <c r="E433" s="23">
        <f t="shared" ref="E433:H433" ca="1" si="307">E425/$D429</f>
        <v>0.15688756304263271</v>
      </c>
      <c r="F433" s="23">
        <f t="shared" ca="1" si="307"/>
        <v>7.39527016105118E-3</v>
      </c>
      <c r="G433" s="23">
        <f t="shared" ca="1" si="307"/>
        <v>2.6852679827364986E-2</v>
      </c>
      <c r="H433" s="23">
        <f t="shared" ca="1" si="307"/>
        <v>8.2988753280070283E-4</v>
      </c>
      <c r="I433" s="23">
        <f ca="1">I425/$D429</f>
        <v>0</v>
      </c>
      <c r="J433" s="23">
        <f t="shared" ref="J433:L433" ca="1" si="308">J425/$D429</f>
        <v>2.013481642340139E-2</v>
      </c>
      <c r="K433" s="23">
        <f t="shared" ca="1" si="308"/>
        <v>3.7501109138111948E-3</v>
      </c>
      <c r="L433" s="23">
        <f t="shared" ca="1" si="308"/>
        <v>0</v>
      </c>
      <c r="M433" s="23">
        <f ca="1">M425/$D429</f>
        <v>0</v>
      </c>
      <c r="N433" s="23">
        <f ca="1">N425/$D429</f>
        <v>7.1779379735011453E-4</v>
      </c>
      <c r="O433" s="23">
        <f t="shared" ref="O433:P433" ca="1" si="309">O425/$D429</f>
        <v>1.1576389694361077E-2</v>
      </c>
      <c r="P433" s="23">
        <f t="shared" ca="1" si="309"/>
        <v>0</v>
      </c>
      <c r="Q433" s="23">
        <f ca="1">Q425/$D429</f>
        <v>0</v>
      </c>
      <c r="R433" s="23">
        <f t="shared" ref="R433:T433" ca="1" si="310">R425/$D429</f>
        <v>6.0715724595278402E-3</v>
      </c>
      <c r="S433" s="23">
        <f t="shared" ca="1" si="310"/>
        <v>1.0129759587249081E-4</v>
      </c>
      <c r="T433" s="23">
        <f t="shared" ca="1" si="310"/>
        <v>8.2068025860148306E-5</v>
      </c>
      <c r="U433" s="23">
        <f ca="1">U425/$D429</f>
        <v>2.8115365492102396E-4</v>
      </c>
      <c r="V433" s="23">
        <f t="shared" ref="V433" ca="1" si="311">V425/$D429</f>
        <v>6.0607713772054229E-5</v>
      </c>
    </row>
    <row r="434" spans="1:22">
      <c r="A434" s="18" t="str">
        <f t="shared" si="296"/>
        <v>RB_GUP-Land_G</v>
      </c>
      <c r="B434" s="18" t="str">
        <f>$B$9</f>
        <v>DISTSEC</v>
      </c>
      <c r="D434" s="23">
        <f t="shared" ca="1" si="290"/>
        <v>9.6880584938272826E-2</v>
      </c>
      <c r="E434" s="23">
        <f t="shared" ref="E434:H434" ca="1" si="312">E426/$D429</f>
        <v>7.2437753990571577E-2</v>
      </c>
      <c r="F434" s="23">
        <f t="shared" ca="1" si="312"/>
        <v>3.4922472064763854E-3</v>
      </c>
      <c r="G434" s="23">
        <f t="shared" ca="1" si="312"/>
        <v>1.0537565172058228E-2</v>
      </c>
      <c r="H434" s="23">
        <f t="shared" ca="1" si="312"/>
        <v>0</v>
      </c>
      <c r="I434" s="23">
        <f ca="1">I426/$D429</f>
        <v>0</v>
      </c>
      <c r="J434" s="23">
        <f t="shared" ref="J434:L434" ca="1" si="313">J426/$D429</f>
        <v>6.7145775423474822E-3</v>
      </c>
      <c r="K434" s="23">
        <f t="shared" ca="1" si="313"/>
        <v>0</v>
      </c>
      <c r="L434" s="23">
        <f t="shared" ca="1" si="313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4">O426/$D429</f>
        <v>0</v>
      </c>
      <c r="P434" s="23">
        <f t="shared" ca="1" si="314"/>
        <v>0</v>
      </c>
      <c r="Q434" s="23">
        <f ca="1">Q426/$D429</f>
        <v>0</v>
      </c>
      <c r="R434" s="23">
        <f t="shared" ref="R434:T434" ca="1" si="315">R426/$D429</f>
        <v>2.4766322626851964E-3</v>
      </c>
      <c r="S434" s="23">
        <f t="shared" ca="1" si="315"/>
        <v>0</v>
      </c>
      <c r="T434" s="23">
        <f t="shared" ca="1" si="315"/>
        <v>2.5700092660171519E-5</v>
      </c>
      <c r="U434" s="23">
        <f ca="1">U426/$D429</f>
        <v>8.7261699232305478E-4</v>
      </c>
      <c r="V434" s="23">
        <f t="shared" ref="V434" ca="1" si="316">V426/$D429</f>
        <v>1.4194358869233198E-4</v>
      </c>
    </row>
    <row r="435" spans="1:22">
      <c r="A435" s="18" t="str">
        <f t="shared" si="296"/>
        <v>RB_GUP-Land_G</v>
      </c>
      <c r="B435" s="18" t="str">
        <f>$B$10</f>
        <v>ENERGY</v>
      </c>
      <c r="D435" s="23">
        <f t="shared" ca="1" si="290"/>
        <v>0.12001176250233329</v>
      </c>
      <c r="E435" s="23">
        <f t="shared" ref="E435:H435" ca="1" si="317">E427/$D429</f>
        <v>4.5031664258587713E-2</v>
      </c>
      <c r="F435" s="23">
        <f t="shared" ca="1" si="317"/>
        <v>2.9183428293272835E-3</v>
      </c>
      <c r="G435" s="23">
        <f t="shared" ca="1" si="317"/>
        <v>9.7913565516439503E-3</v>
      </c>
      <c r="H435" s="23">
        <f t="shared" ca="1" si="317"/>
        <v>3.1119153987599997E-4</v>
      </c>
      <c r="I435" s="23">
        <f ca="1">I427/$D429</f>
        <v>2.8688222082125836E-5</v>
      </c>
      <c r="J435" s="23">
        <f t="shared" ref="J435:L435" ca="1" si="318">J427/$D429</f>
        <v>8.9269163894659283E-3</v>
      </c>
      <c r="K435" s="23">
        <f t="shared" ca="1" si="318"/>
        <v>1.6548785298650033E-3</v>
      </c>
      <c r="L435" s="23">
        <f t="shared" ca="1" si="318"/>
        <v>7.5193444582081386E-4</v>
      </c>
      <c r="M435" s="23">
        <f ca="1">M427/$D429</f>
        <v>3.4840234523089058E-5</v>
      </c>
      <c r="N435" s="23">
        <f ca="1">N427/$D429</f>
        <v>3.4209635251703749E-4</v>
      </c>
      <c r="O435" s="23">
        <f t="shared" ref="O435:P435" ca="1" si="319">O427/$D429</f>
        <v>6.0066994626278214E-3</v>
      </c>
      <c r="P435" s="23">
        <f t="shared" ca="1" si="319"/>
        <v>3.410354569413801E-2</v>
      </c>
      <c r="Q435" s="23">
        <f ca="1">Q427/$D429</f>
        <v>6.4702408001626058E-3</v>
      </c>
      <c r="R435" s="23">
        <f t="shared" ref="R435:T435" ca="1" si="320">R427/$D429</f>
        <v>2.418570738138975E-3</v>
      </c>
      <c r="S435" s="23">
        <f t="shared" ca="1" si="320"/>
        <v>3.9370476041527104E-5</v>
      </c>
      <c r="T435" s="23">
        <f t="shared" ca="1" si="320"/>
        <v>4.391459904806098E-5</v>
      </c>
      <c r="U435" s="23">
        <f ca="1">U427/$D429</f>
        <v>9.4959439919777055E-4</v>
      </c>
      <c r="V435" s="23">
        <f t="shared" ref="V435" ca="1" si="321">V427/$D429</f>
        <v>1.8791697926957981E-4</v>
      </c>
    </row>
    <row r="436" spans="1:22">
      <c r="A436" s="18" t="str">
        <f t="shared" si="296"/>
        <v>RB_GUP-Land_G</v>
      </c>
      <c r="B436" s="18" t="str">
        <f>$B$11</f>
        <v>CUSTOMER</v>
      </c>
      <c r="D436" s="23">
        <f t="shared" ca="1" si="290"/>
        <v>9.0457108001468819E-2</v>
      </c>
      <c r="E436" s="23">
        <f t="shared" ref="E436:H436" ca="1" si="322">E428/$D429</f>
        <v>6.4631693430325307E-2</v>
      </c>
      <c r="F436" s="23">
        <f t="shared" ca="1" si="322"/>
        <v>1.1060610948791712E-2</v>
      </c>
      <c r="G436" s="23">
        <f t="shared" ca="1" si="322"/>
        <v>3.1848598233882707E-3</v>
      </c>
      <c r="H436" s="23">
        <f t="shared" ca="1" si="322"/>
        <v>5.323904588675621E-4</v>
      </c>
      <c r="I436" s="23">
        <f ca="1">I428/$D429</f>
        <v>8.411513943338475E-5</v>
      </c>
      <c r="J436" s="23">
        <f t="shared" ref="J436:L436" ca="1" si="323">J428/$D429</f>
        <v>5.9430228532607917E-4</v>
      </c>
      <c r="K436" s="23">
        <f t="shared" ca="1" si="323"/>
        <v>1.5263329018684854E-4</v>
      </c>
      <c r="L436" s="23">
        <f t="shared" ca="1" si="323"/>
        <v>2.9193984708955021E-4</v>
      </c>
      <c r="M436" s="23">
        <f ca="1">M428/$D429</f>
        <v>5.0953624681265379E-5</v>
      </c>
      <c r="N436" s="23">
        <f ca="1">N428/$D429</f>
        <v>4.1332249549055241E-6</v>
      </c>
      <c r="O436" s="23">
        <f t="shared" ref="O436:P436" ca="1" si="324">O428/$D429</f>
        <v>9.0867323733459564E-5</v>
      </c>
      <c r="P436" s="23">
        <f t="shared" ca="1" si="324"/>
        <v>4.2955401826867852E-4</v>
      </c>
      <c r="Q436" s="23">
        <f ca="1">Q428/$D429</f>
        <v>7.6458903197611922E-5</v>
      </c>
      <c r="R436" s="23">
        <f t="shared" ref="R436:T436" ca="1" si="325">R428/$D429</f>
        <v>1.626617512481144E-4</v>
      </c>
      <c r="S436" s="23">
        <f t="shared" ca="1" si="325"/>
        <v>2.5770091593247142E-6</v>
      </c>
      <c r="T436" s="23">
        <f t="shared" ca="1" si="325"/>
        <v>4.6350364611540013E-6</v>
      </c>
      <c r="U436" s="23">
        <f ca="1">U428/$D429</f>
        <v>7.1334700989956323E-3</v>
      </c>
      <c r="V436" s="23">
        <f t="shared" ref="V436" ca="1" si="326">V428/$D429</f>
        <v>1.9692517873599268E-3</v>
      </c>
    </row>
    <row r="437" spans="1:22">
      <c r="A437" s="18" t="str">
        <f t="shared" si="296"/>
        <v>RB_GUP-Land_G</v>
      </c>
      <c r="B437" s="18" t="str">
        <f>$B$12</f>
        <v>TOTAL</v>
      </c>
      <c r="D437" s="23">
        <f t="shared" ca="1" si="290"/>
        <v>1.0000000000000002</v>
      </c>
      <c r="E437" s="23">
        <f t="shared" ref="E437:V437" ca="1" si="327">SUM(E430:E436)</f>
        <v>0.56454492959673142</v>
      </c>
      <c r="F437" s="23">
        <f t="shared" ca="1" si="327"/>
        <v>3.6016313678371957E-2</v>
      </c>
      <c r="G437" s="23">
        <f t="shared" ca="1" si="327"/>
        <v>9.1207480416635081E-2</v>
      </c>
      <c r="H437" s="23">
        <f t="shared" ca="1" si="327"/>
        <v>2.9589814128837882E-3</v>
      </c>
      <c r="I437" s="23">
        <f t="shared" ca="1" si="327"/>
        <v>2.3338431726504984E-4</v>
      </c>
      <c r="J437" s="23">
        <f t="shared" ca="1" si="327"/>
        <v>6.7415995056546413E-2</v>
      </c>
      <c r="K437" s="23">
        <f t="shared" ca="1" si="327"/>
        <v>1.1342271770894067E-2</v>
      </c>
      <c r="L437" s="23">
        <f t="shared" ca="1" si="327"/>
        <v>3.6584790681008562E-3</v>
      </c>
      <c r="M437" s="23">
        <f t="shared" ca="1" si="327"/>
        <v>2.0325201772525194E-4</v>
      </c>
      <c r="N437" s="23">
        <f t="shared" ca="1" si="327"/>
        <v>2.3300658529621966E-3</v>
      </c>
      <c r="O437" s="23">
        <f t="shared" ca="1" si="327"/>
        <v>3.5421527100612735E-2</v>
      </c>
      <c r="P437" s="23">
        <f t="shared" ca="1" si="327"/>
        <v>0.12835225482169796</v>
      </c>
      <c r="Q437" s="23">
        <f t="shared" ca="1" si="327"/>
        <v>2.3471867782147271E-2</v>
      </c>
      <c r="R437" s="23">
        <f t="shared" ca="1" si="327"/>
        <v>2.0663279896729975E-2</v>
      </c>
      <c r="S437" s="23">
        <f t="shared" ca="1" si="327"/>
        <v>3.0293273497708387E-4</v>
      </c>
      <c r="T437" s="23">
        <f t="shared" ca="1" si="327"/>
        <v>2.8003620462355584E-4</v>
      </c>
      <c r="U437" s="23">
        <f t="shared" ca="1" si="327"/>
        <v>9.2371584976349928E-3</v>
      </c>
      <c r="V437" s="23">
        <f t="shared" ca="1" si="327"/>
        <v>2.3597897734604955E-3</v>
      </c>
    </row>
    <row r="439" spans="1:22" ht="12">
      <c r="A439" s="38" t="s">
        <v>139</v>
      </c>
      <c r="B439" s="18" t="str">
        <f>$B$5</f>
        <v>PRODUCTION</v>
      </c>
      <c r="D439" s="24">
        <f ca="1">+COSS!H775</f>
        <v>7765323.6481613759</v>
      </c>
      <c r="E439" s="24">
        <f ca="1">+COSS!I775</f>
        <v>3825066.3444770169</v>
      </c>
      <c r="F439" s="24">
        <f ca="1">+COSS!J775</f>
        <v>189086.69722628483</v>
      </c>
      <c r="G439" s="24">
        <f ca="1">+COSS!K775</f>
        <v>692613.73523277848</v>
      </c>
      <c r="H439" s="24">
        <f ca="1">+COSS!L775</f>
        <v>21801.02133088847</v>
      </c>
      <c r="I439" s="24">
        <f ca="1">+COSS!M775</f>
        <v>2044.4300207964061</v>
      </c>
      <c r="J439" s="24">
        <f ca="1">+COSS!O775</f>
        <v>526494.18229802395</v>
      </c>
      <c r="K439" s="24">
        <f ca="1">+COSS!P775</f>
        <v>98101.205016335094</v>
      </c>
      <c r="L439" s="24">
        <f ca="1">+COSS!Q775</f>
        <v>44330.107902397329</v>
      </c>
      <c r="M439" s="24">
        <f ca="1">+COSS!R775</f>
        <v>1993.4753997783293</v>
      </c>
      <c r="N439" s="24">
        <f ca="1">+COSS!T775</f>
        <v>18391.79031763049</v>
      </c>
      <c r="O439" s="24">
        <f ca="1">+COSS!U775</f>
        <v>300978.51492089365</v>
      </c>
      <c r="P439" s="24">
        <f ca="1">+COSS!V775</f>
        <v>1590679.9083849103</v>
      </c>
      <c r="Q439" s="24">
        <f ca="1">+COSS!W775</f>
        <v>287250.42710568832</v>
      </c>
      <c r="R439" s="24">
        <f ca="1">+COSS!Y775</f>
        <v>161685.52794248104</v>
      </c>
      <c r="S439" s="24">
        <f ca="1">+COSS!Z775</f>
        <v>2708.170789449116</v>
      </c>
      <c r="T439" s="24">
        <f ca="1">+COSS!AB775</f>
        <v>2098.1097960225907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17540.844198536579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5942.5792795987682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8883.3071653877614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27173.140705213151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106.05214091796408</v>
      </c>
      <c r="N444" s="24">
        <f ca="1">+COSS!T780</f>
        <v>1041.3262448223513</v>
      </c>
      <c r="O444" s="24">
        <f ca="1">+COSS!U780</f>
        <v>18284.128869462729</v>
      </c>
      <c r="P444" s="24">
        <f ca="1">+COSS!V780</f>
        <v>103809.69253694556</v>
      </c>
      <c r="Q444" s="24">
        <f ca="1">+COSS!W780</f>
        <v>19695.128305099766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3367.2934289471746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25944903</v>
      </c>
      <c r="E446" s="24">
        <f ca="1">+COSS!I782</f>
        <v>14258617.938425744</v>
      </c>
      <c r="F446" s="24">
        <f ca="1">+COSS!J782</f>
        <v>823444.20728838665</v>
      </c>
      <c r="G446" s="24">
        <f ca="1">+COSS!K782</f>
        <v>2408012.8841939215</v>
      </c>
      <c r="H446" s="24">
        <f ca="1">+COSS!L782</f>
        <v>78924.515341720951</v>
      </c>
      <c r="I446" s="24">
        <f ca="1">+COSS!M782</f>
        <v>6806.9745647242098</v>
      </c>
      <c r="J446" s="24">
        <f ca="1">+COSS!O782</f>
        <v>1772625.1666535407</v>
      </c>
      <c r="K446" s="24">
        <f ca="1">+COSS!P782</f>
        <v>299256.65243542352</v>
      </c>
      <c r="L446" s="24">
        <f ca="1">+COSS!Q782</f>
        <v>108232.21726376587</v>
      </c>
      <c r="M446" s="24">
        <f ca="1">+COSS!R782</f>
        <v>5341.0731391690324</v>
      </c>
      <c r="N446" s="24">
        <f ca="1">+COSS!T782</f>
        <v>60611.722248657105</v>
      </c>
      <c r="O446" s="24">
        <f ca="1">+COSS!U782</f>
        <v>913812.17957275629</v>
      </c>
      <c r="P446" s="24">
        <f ca="1">+COSS!V782</f>
        <v>3644792.6564508984</v>
      </c>
      <c r="Q446" s="24">
        <f ca="1">+COSS!W782</f>
        <v>583421.46418772382</v>
      </c>
      <c r="R446" s="24">
        <f ca="1">+COSS!Y782</f>
        <v>550679.95831537619</v>
      </c>
      <c r="S446" s="24">
        <f ca="1">+COSS!Z782</f>
        <v>8145.0147557642449</v>
      </c>
      <c r="T446" s="24">
        <f ca="1">+COSS!AB782</f>
        <v>7122.9867046596628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0" t="s">
        <v>71</v>
      </c>
      <c r="B447" s="18" t="str">
        <f>$B$5</f>
        <v>PRODUCTION</v>
      </c>
      <c r="C447" s="22"/>
      <c r="D447" s="23">
        <f t="shared" ref="D447:D454" ca="1" si="328">SUM(E447:V447)</f>
        <v>0.29930054655287686</v>
      </c>
      <c r="E447" s="23">
        <f t="shared" ref="E447:V447" ca="1" si="329">E439/$D446</f>
        <v>0.1474303582664008</v>
      </c>
      <c r="F447" s="23">
        <f t="shared" ca="1" si="329"/>
        <v>7.2880094107996788E-3</v>
      </c>
      <c r="G447" s="23">
        <f t="shared" ca="1" si="329"/>
        <v>2.6695560790216809E-2</v>
      </c>
      <c r="H447" s="23">
        <f t="shared" ca="1" si="329"/>
        <v>8.4028147381736101E-4</v>
      </c>
      <c r="I447" s="23">
        <f ca="1">I439/$D446</f>
        <v>7.8798907854710652E-5</v>
      </c>
      <c r="J447" s="23">
        <f t="shared" ca="1" si="329"/>
        <v>2.0292778982369829E-2</v>
      </c>
      <c r="K447" s="23">
        <f t="shared" ca="1" si="329"/>
        <v>3.7811359331863794E-3</v>
      </c>
      <c r="L447" s="23">
        <f t="shared" ca="1" si="329"/>
        <v>1.7086249234540337E-3</v>
      </c>
      <c r="M447" s="23">
        <f ca="1">M439/$D446</f>
        <v>7.683495289145345E-5</v>
      </c>
      <c r="N447" s="23">
        <f ca="1">N439/$D446</f>
        <v>7.0887874653570643E-4</v>
      </c>
      <c r="O447" s="23">
        <f t="shared" ca="1" si="329"/>
        <v>1.160067990698958E-2</v>
      </c>
      <c r="P447" s="23">
        <f t="shared" ca="1" si="329"/>
        <v>6.1309919269496221E-2</v>
      </c>
      <c r="Q447" s="23">
        <f ca="1">Q439/$D446</f>
        <v>1.1071555253287643E-2</v>
      </c>
      <c r="R447" s="23">
        <f t="shared" ca="1" si="329"/>
        <v>6.2318802248935382E-3</v>
      </c>
      <c r="S447" s="23">
        <f t="shared" ca="1" si="329"/>
        <v>1.0438161165794747E-4</v>
      </c>
      <c r="T447" s="23">
        <f t="shared" ca="1" si="329"/>
        <v>8.0867899025199307E-5</v>
      </c>
      <c r="U447" s="23">
        <f ca="1">U439/$D446</f>
        <v>0</v>
      </c>
      <c r="V447" s="23">
        <f t="shared" ca="1" si="329"/>
        <v>0</v>
      </c>
    </row>
    <row r="448" spans="1:22">
      <c r="A448" s="18" t="str">
        <f t="shared" ref="A448:A454" si="330">A447</f>
        <v>RB_GUP_CWIP</v>
      </c>
      <c r="B448" s="18" t="str">
        <f>$B$6</f>
        <v>BULKTRAN</v>
      </c>
      <c r="C448" s="22"/>
      <c r="D448" s="23">
        <f t="shared" ca="1" si="328"/>
        <v>0.28598468946622424</v>
      </c>
      <c r="E448" s="23">
        <f t="shared" ref="E448:V448" ca="1" si="331">E440/$D446</f>
        <v>0.1408711935621608</v>
      </c>
      <c r="F448" s="23">
        <f t="shared" ca="1" si="331"/>
        <v>6.9637664621044881E-3</v>
      </c>
      <c r="G448" s="23">
        <f t="shared" ca="1" si="331"/>
        <v>2.5507877451764333E-2</v>
      </c>
      <c r="H448" s="23">
        <f t="shared" ca="1" si="331"/>
        <v>8.0289741907111625E-4</v>
      </c>
      <c r="I448" s="23">
        <f ca="1">I440/$D446</f>
        <v>7.5293150823317267E-5</v>
      </c>
      <c r="J448" s="23">
        <f t="shared" ca="1" si="331"/>
        <v>1.9389954888219624E-2</v>
      </c>
      <c r="K448" s="23">
        <f t="shared" ca="1" si="331"/>
        <v>3.6129135016158393E-3</v>
      </c>
      <c r="L448" s="23">
        <f t="shared" ca="1" si="331"/>
        <v>1.6326083389290637E-3</v>
      </c>
      <c r="M448" s="23">
        <f ca="1">M440/$D446</f>
        <v>7.3416572057385989E-5</v>
      </c>
      <c r="N448" s="23">
        <f ca="1">N440/$D446</f>
        <v>6.7734078848868614E-4</v>
      </c>
      <c r="O448" s="23">
        <f t="shared" ca="1" si="331"/>
        <v>1.1084566597045506E-2</v>
      </c>
      <c r="P448" s="23">
        <f t="shared" ca="1" si="331"/>
        <v>5.8582245924460784E-2</v>
      </c>
      <c r="Q448" s="23">
        <f ca="1">Q440/$D446</f>
        <v>1.0578982656352171E-2</v>
      </c>
      <c r="R448" s="23">
        <f t="shared" ca="1" si="331"/>
        <v>5.9546243781817528E-3</v>
      </c>
      <c r="S448" s="23">
        <f t="shared" ca="1" si="331"/>
        <v>9.9737682205362443E-5</v>
      </c>
      <c r="T448" s="23">
        <f t="shared" ca="1" si="331"/>
        <v>7.7270092744123386E-5</v>
      </c>
      <c r="U448" s="23">
        <f ca="1">U440/$D446</f>
        <v>0</v>
      </c>
      <c r="V448" s="23">
        <f t="shared" ca="1" si="331"/>
        <v>0</v>
      </c>
    </row>
    <row r="449" spans="1:22">
      <c r="A449" s="18" t="str">
        <f t="shared" si="330"/>
        <v>RB_GUP_CWIP</v>
      </c>
      <c r="B449" s="18" t="str">
        <f>$B$7</f>
        <v>SUBTRAN</v>
      </c>
      <c r="C449" s="22"/>
      <c r="D449" s="23">
        <f t="shared" ca="1" si="328"/>
        <v>6.2822288754392025E-2</v>
      </c>
      <c r="E449" s="23">
        <f t="shared" ref="E449:V449" ca="1" si="332">E441/$D446</f>
        <v>3.0586126418336794E-2</v>
      </c>
      <c r="F449" s="23">
        <f t="shared" ca="1" si="332"/>
        <v>1.4761264723526244E-3</v>
      </c>
      <c r="G449" s="23">
        <f t="shared" ca="1" si="332"/>
        <v>5.3700759306493156E-3</v>
      </c>
      <c r="H449" s="23">
        <f t="shared" ca="1" si="332"/>
        <v>1.6587659291140158E-4</v>
      </c>
      <c r="I449" s="23">
        <f ca="1">I441/$D446</f>
        <v>2.0659052380502215E-5</v>
      </c>
      <c r="J449" s="23">
        <f t="shared" ca="1" si="332"/>
        <v>4.0571762988991988E-3</v>
      </c>
      <c r="K449" s="23">
        <f t="shared" ca="1" si="332"/>
        <v>7.5422434185386418E-4</v>
      </c>
      <c r="L449" s="23">
        <f t="shared" ca="1" si="332"/>
        <v>4.48772470277021E-4</v>
      </c>
      <c r="M449" s="23">
        <f ca="1">M441/$D446</f>
        <v>0</v>
      </c>
      <c r="N449" s="23">
        <f ca="1">N441/$D446</f>
        <v>1.4166962997070619E-4</v>
      </c>
      <c r="O449" s="23">
        <f t="shared" ca="1" si="332"/>
        <v>2.3192127281392635E-3</v>
      </c>
      <c r="P449" s="23">
        <f t="shared" ca="1" si="332"/>
        <v>1.6157220133838836E-2</v>
      </c>
      <c r="Q449" s="23">
        <f ca="1">Q441/$D446</f>
        <v>0</v>
      </c>
      <c r="R449" s="23">
        <f t="shared" ca="1" si="332"/>
        <v>1.2210912006339709E-3</v>
      </c>
      <c r="S449" s="23">
        <f t="shared" ca="1" si="332"/>
        <v>2.0355623489228102E-5</v>
      </c>
      <c r="T449" s="23">
        <f t="shared" ca="1" si="332"/>
        <v>1.6306009858966087E-5</v>
      </c>
      <c r="U449" s="23">
        <f ca="1">U441/$D446</f>
        <v>5.5443919397579442E-5</v>
      </c>
      <c r="V449" s="23">
        <f t="shared" ca="1" si="332"/>
        <v>1.1951931402752906E-5</v>
      </c>
    </row>
    <row r="450" spans="1:22">
      <c r="A450" s="18" t="str">
        <f t="shared" si="330"/>
        <v>RB_GUP_CWIP</v>
      </c>
      <c r="B450" s="18" t="str">
        <f>$B$8</f>
        <v>DISTPRI</v>
      </c>
      <c r="C450" s="22"/>
      <c r="D450" s="23">
        <f t="shared" ca="1" si="328"/>
        <v>0.19123551063800687</v>
      </c>
      <c r="E450" s="23">
        <f t="shared" ref="E450:V450" ca="1" si="333">E442/$D446</f>
        <v>0.12781084805476092</v>
      </c>
      <c r="F450" s="23">
        <f t="shared" ca="1" si="333"/>
        <v>6.0246697223614301E-3</v>
      </c>
      <c r="G450" s="23">
        <f t="shared" ca="1" si="333"/>
        <v>2.1875945516126472E-2</v>
      </c>
      <c r="H450" s="23">
        <f t="shared" ca="1" si="333"/>
        <v>6.760805464771473E-4</v>
      </c>
      <c r="I450" s="23">
        <f ca="1">I442/$D446</f>
        <v>0</v>
      </c>
      <c r="J450" s="23">
        <f t="shared" ca="1" si="333"/>
        <v>1.640313554875315E-2</v>
      </c>
      <c r="K450" s="23">
        <f t="shared" ca="1" si="333"/>
        <v>3.0550850997881625E-3</v>
      </c>
      <c r="L450" s="23">
        <f t="shared" ca="1" si="333"/>
        <v>0</v>
      </c>
      <c r="M450" s="23">
        <f ca="1">M442/$D446</f>
        <v>0</v>
      </c>
      <c r="N450" s="23">
        <f ca="1">N442/$D446</f>
        <v>5.8476167382901694E-4</v>
      </c>
      <c r="O450" s="23">
        <f t="shared" ca="1" si="333"/>
        <v>9.4308825731879049E-3</v>
      </c>
      <c r="P450" s="23">
        <f t="shared" ca="1" si="333"/>
        <v>0</v>
      </c>
      <c r="Q450" s="23">
        <f ca="1">Q442/$D446</f>
        <v>0</v>
      </c>
      <c r="R450" s="23">
        <f t="shared" ca="1" si="333"/>
        <v>4.946299184131692E-3</v>
      </c>
      <c r="S450" s="23">
        <f t="shared" ca="1" si="333"/>
        <v>8.2523632742343569E-5</v>
      </c>
      <c r="T450" s="23">
        <f t="shared" ca="1" si="333"/>
        <v>6.6857970000561902E-5</v>
      </c>
      <c r="U450" s="23">
        <f ca="1">U442/$D446</f>
        <v>2.2904611667265697E-4</v>
      </c>
      <c r="V450" s="23">
        <f t="shared" ca="1" si="333"/>
        <v>4.9374999175437977E-5</v>
      </c>
    </row>
    <row r="451" spans="1:22">
      <c r="A451" s="18" t="str">
        <f t="shared" si="330"/>
        <v>RB_GUP_CWIP</v>
      </c>
      <c r="B451" s="18" t="str">
        <f>$B$9</f>
        <v>DISTSEC</v>
      </c>
      <c r="C451" s="22"/>
      <c r="D451" s="23">
        <f t="shared" ca="1" si="328"/>
        <v>9.6133705976235981E-2</v>
      </c>
      <c r="E451" s="23">
        <f t="shared" ref="E451:V451" ca="1" si="334">E443/$D446</f>
        <v>7.1879311506484286E-2</v>
      </c>
      <c r="F451" s="23">
        <f t="shared" ca="1" si="334"/>
        <v>3.4653245163376841E-3</v>
      </c>
      <c r="G451" s="23">
        <f t="shared" ca="1" si="334"/>
        <v>1.0456328196217125E-2</v>
      </c>
      <c r="H451" s="23">
        <f t="shared" ca="1" si="334"/>
        <v>0</v>
      </c>
      <c r="I451" s="23">
        <f ca="1">I443/$D446</f>
        <v>0</v>
      </c>
      <c r="J451" s="23">
        <f t="shared" ca="1" si="334"/>
        <v>6.6628130251478838E-3</v>
      </c>
      <c r="K451" s="23">
        <f t="shared" ca="1" si="334"/>
        <v>0</v>
      </c>
      <c r="L451" s="23">
        <f t="shared" ca="1" si="334"/>
        <v>0</v>
      </c>
      <c r="M451" s="23">
        <f ca="1">M443/$D446</f>
        <v>0</v>
      </c>
      <c r="N451" s="23">
        <f ca="1">N443/$D446</f>
        <v>1.8014848650835591E-4</v>
      </c>
      <c r="O451" s="23">
        <f t="shared" ca="1" si="334"/>
        <v>0</v>
      </c>
      <c r="P451" s="23">
        <f t="shared" ca="1" si="334"/>
        <v>0</v>
      </c>
      <c r="Q451" s="23">
        <f ca="1">Q443/$D446</f>
        <v>0</v>
      </c>
      <c r="R451" s="23">
        <f t="shared" ca="1" si="334"/>
        <v>2.4575392262952958E-3</v>
      </c>
      <c r="S451" s="23">
        <f t="shared" ca="1" si="334"/>
        <v>0</v>
      </c>
      <c r="T451" s="23">
        <f t="shared" ca="1" si="334"/>
        <v>2.5501963607353458E-5</v>
      </c>
      <c r="U451" s="23">
        <f ca="1">U443/$D446</f>
        <v>8.658897489450632E-4</v>
      </c>
      <c r="V451" s="23">
        <f t="shared" ca="1" si="334"/>
        <v>1.4084930669292143E-4</v>
      </c>
    </row>
    <row r="452" spans="1:22">
      <c r="A452" s="18" t="str">
        <f t="shared" si="330"/>
        <v>RB_GUP_CWIP</v>
      </c>
      <c r="B452" s="18" t="str">
        <f>$B$10</f>
        <v>ENERGY</v>
      </c>
      <c r="C452" s="22"/>
      <c r="D452" s="23">
        <f t="shared" ca="1" si="328"/>
        <v>1.4080242448374249E-2</v>
      </c>
      <c r="E452" s="23">
        <f t="shared" ref="E452:V452" ca="1" si="335">E444/$D446</f>
        <v>5.2832883826897954E-3</v>
      </c>
      <c r="F452" s="23">
        <f t="shared" ca="1" si="335"/>
        <v>3.4239122672332831E-4</v>
      </c>
      <c r="G452" s="23">
        <f t="shared" ca="1" si="335"/>
        <v>1.1487596821431907E-3</v>
      </c>
      <c r="H452" s="23">
        <f t="shared" ca="1" si="335"/>
        <v>3.6510190651118998E-5</v>
      </c>
      <c r="I452" s="23">
        <f ca="1">I444/$D446</f>
        <v>3.3658127662384948E-6</v>
      </c>
      <c r="J452" s="23">
        <f t="shared" ca="1" si="335"/>
        <v>1.047340231151111E-3</v>
      </c>
      <c r="K452" s="23">
        <f t="shared" ca="1" si="335"/>
        <v>1.9415672628468706E-4</v>
      </c>
      <c r="L452" s="23">
        <f t="shared" ca="1" si="335"/>
        <v>8.8219846802392791E-5</v>
      </c>
      <c r="M452" s="23">
        <f ca="1">M444/$D446</f>
        <v>4.0875905729138432E-6</v>
      </c>
      <c r="N452" s="23">
        <f ca="1">N444/$D446</f>
        <v>4.0136062363476609E-5</v>
      </c>
      <c r="O452" s="23">
        <f t="shared" ca="1" si="335"/>
        <v>7.0472912808587987E-4</v>
      </c>
      <c r="P452" s="23">
        <f t="shared" ca="1" si="335"/>
        <v>4.0011594006323925E-3</v>
      </c>
      <c r="Q452" s="23">
        <f ca="1">Q444/$D446</f>
        <v>7.5911358408623712E-4</v>
      </c>
      <c r="R452" s="23">
        <f t="shared" ca="1" si="335"/>
        <v>2.8375603908723651E-4</v>
      </c>
      <c r="S452" s="23">
        <f t="shared" ca="1" si="335"/>
        <v>4.6190959653795081E-6</v>
      </c>
      <c r="T452" s="23">
        <f t="shared" ca="1" si="335"/>
        <v>5.1522299875216139E-6</v>
      </c>
      <c r="U452" s="23">
        <f ca="1">U444/$D446</f>
        <v>1.1141007422554051E-4</v>
      </c>
      <c r="V452" s="23">
        <f t="shared" ca="1" si="335"/>
        <v>2.2047144155810221E-5</v>
      </c>
    </row>
    <row r="453" spans="1:22">
      <c r="A453" s="18" t="str">
        <f t="shared" si="330"/>
        <v>RB_GUP_CWIP</v>
      </c>
      <c r="B453" s="18" t="str">
        <f>$B$11</f>
        <v>CUSTOMER</v>
      </c>
      <c r="C453" s="22"/>
      <c r="D453" s="23">
        <f t="shared" ca="1" si="328"/>
        <v>5.0443016163889562E-2</v>
      </c>
      <c r="E453" s="23">
        <f t="shared" ref="E453:V453" ca="1" si="336">E445/$D446</f>
        <v>2.571186463614112E-2</v>
      </c>
      <c r="F453" s="23">
        <f t="shared" ca="1" si="336"/>
        <v>6.1779001212003545E-3</v>
      </c>
      <c r="G453" s="23">
        <f t="shared" ca="1" si="336"/>
        <v>1.7580131194238312E-3</v>
      </c>
      <c r="H453" s="23">
        <f t="shared" ca="1" si="336"/>
        <v>5.203584182809953E-4</v>
      </c>
      <c r="I453" s="23">
        <f ca="1">I445/$D446</f>
        <v>8.4245767017598718E-5</v>
      </c>
      <c r="J453" s="23">
        <f t="shared" ca="1" si="336"/>
        <v>4.6947568157722935E-4</v>
      </c>
      <c r="K453" s="23">
        <f t="shared" ca="1" si="336"/>
        <v>1.3679818658928467E-4</v>
      </c>
      <c r="L453" s="23">
        <f t="shared" ca="1" si="336"/>
        <v>2.9339214690809258E-4</v>
      </c>
      <c r="M453" s="23">
        <f ca="1">M445/$D446</f>
        <v>5.1523020064917929E-5</v>
      </c>
      <c r="N453" s="23">
        <f ca="1">N445/$D446</f>
        <v>3.2353140660547342E-6</v>
      </c>
      <c r="O453" s="23">
        <f t="shared" ca="1" si="336"/>
        <v>8.1189272179009485E-5</v>
      </c>
      <c r="P453" s="23">
        <f t="shared" ca="1" si="336"/>
        <v>4.3148584423948302E-4</v>
      </c>
      <c r="Q453" s="23">
        <f ca="1">Q445/$D446</f>
        <v>7.7288009872163209E-5</v>
      </c>
      <c r="R453" s="23">
        <f t="shared" ca="1" si="336"/>
        <v>1.2978631791173682E-4</v>
      </c>
      <c r="S453" s="23">
        <f t="shared" ca="1" si="336"/>
        <v>2.317416859968167E-6</v>
      </c>
      <c r="T453" s="23">
        <f t="shared" ca="1" si="336"/>
        <v>2.5866497815823606E-6</v>
      </c>
      <c r="U453" s="23">
        <f ca="1">U445/$D446</f>
        <v>1.2835677323288301E-2</v>
      </c>
      <c r="V453" s="23">
        <f t="shared" ca="1" si="336"/>
        <v>1.6758789184878364E-3</v>
      </c>
    </row>
    <row r="454" spans="1:22">
      <c r="A454" s="18" t="str">
        <f t="shared" si="330"/>
        <v>RB_GUP_CWIP</v>
      </c>
      <c r="B454" s="18" t="str">
        <f>$B$12</f>
        <v>TOTAL</v>
      </c>
      <c r="C454" s="22"/>
      <c r="D454" s="23">
        <f t="shared" ca="1" si="328"/>
        <v>1</v>
      </c>
      <c r="E454" s="23">
        <f t="shared" ref="E454:V454" ca="1" si="337">SUM(E447:E453)</f>
        <v>0.54957299082697453</v>
      </c>
      <c r="F454" s="23">
        <f t="shared" ca="1" si="337"/>
        <v>3.1738187931879588E-2</v>
      </c>
      <c r="G454" s="23">
        <f t="shared" ca="1" si="337"/>
        <v>9.2812560686541076E-2</v>
      </c>
      <c r="H454" s="23">
        <f t="shared" ca="1" si="337"/>
        <v>3.0420046412091405E-3</v>
      </c>
      <c r="I454" s="23">
        <f t="shared" ca="1" si="337"/>
        <v>2.6236269084236734E-4</v>
      </c>
      <c r="J454" s="23">
        <f t="shared" ca="1" si="337"/>
        <v>6.8322674656118035E-2</v>
      </c>
      <c r="K454" s="23">
        <f t="shared" ca="1" si="337"/>
        <v>1.1534313789318218E-2</v>
      </c>
      <c r="L454" s="23">
        <f t="shared" ca="1" si="337"/>
        <v>4.1716177263706033E-3</v>
      </c>
      <c r="M454" s="23">
        <f t="shared" ca="1" si="337"/>
        <v>2.0586213558667122E-4</v>
      </c>
      <c r="N454" s="23">
        <f t="shared" ca="1" si="337"/>
        <v>2.3361707017620029E-3</v>
      </c>
      <c r="O454" s="23">
        <f t="shared" ca="1" si="337"/>
        <v>3.5221260205627145E-2</v>
      </c>
      <c r="P454" s="23">
        <f t="shared" ca="1" si="337"/>
        <v>0.14048203057266773</v>
      </c>
      <c r="Q454" s="23">
        <f t="shared" ca="1" si="337"/>
        <v>2.2486939503598213E-2</v>
      </c>
      <c r="R454" s="23">
        <f t="shared" ca="1" si="337"/>
        <v>2.1224976571135229E-2</v>
      </c>
      <c r="S454" s="23">
        <f t="shared" ca="1" si="337"/>
        <v>3.1393506292022924E-4</v>
      </c>
      <c r="T454" s="23">
        <f t="shared" ca="1" si="337"/>
        <v>2.745428150053081E-4</v>
      </c>
      <c r="U454" s="23">
        <f t="shared" ca="1" si="337"/>
        <v>1.4097467182529142E-2</v>
      </c>
      <c r="V454" s="23">
        <f t="shared" ca="1" si="337"/>
        <v>1.9001022999147589E-3</v>
      </c>
    </row>
    <row r="456" spans="1:22" ht="1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4948135.5401258618</v>
      </c>
      <c r="F456" s="24">
        <f>+COSS!J148+COSS!J34+COSS!J175</f>
        <v>244604.02054498793</v>
      </c>
      <c r="G456" s="24">
        <f>+COSS!K148+COSS!K34+COSS!K175</f>
        <v>895970.50880779233</v>
      </c>
      <c r="H456" s="24">
        <f>+COSS!L148+COSS!L34+COSS!L175</f>
        <v>28201.970565600848</v>
      </c>
      <c r="I456" s="24">
        <f>+COSS!M148+COSS!M34+COSS!M175</f>
        <v>2644.6905580630073</v>
      </c>
      <c r="J456" s="24">
        <f>+COSS!O148+COSS!O34+COSS!O175</f>
        <v>681076.96454989165</v>
      </c>
      <c r="K456" s="24">
        <f>+COSS!P148+COSS!P34+COSS!P175</f>
        <v>126904.48095662246</v>
      </c>
      <c r="L456" s="24">
        <f>+COSS!Q148+COSS!Q34+COSS!Q175</f>
        <v>57345.771982801351</v>
      </c>
      <c r="M456" s="24">
        <f>+COSS!R148+COSS!R34+COSS!R175</f>
        <v>2578.7752644479738</v>
      </c>
      <c r="N456" s="24">
        <f>+COSS!T148+COSS!T34+COSS!T175</f>
        <v>23791.762840561347</v>
      </c>
      <c r="O456" s="24">
        <f>+COSS!U148+COSS!U34+COSS!U175</f>
        <v>389348.14520138688</v>
      </c>
      <c r="P456" s="24">
        <f>+COSS!V148+COSS!V34+COSS!V175</f>
        <v>2057715.8874664367</v>
      </c>
      <c r="Q456" s="24">
        <f>+COSS!W148+COSS!W34+COSS!W175</f>
        <v>371589.38415023085</v>
      </c>
      <c r="R456" s="24">
        <f>+COSS!Y148+COSS!Y34+COSS!Y175</f>
        <v>209157.65507999039</v>
      </c>
      <c r="S456" s="24">
        <f>+COSS!Z148+COSS!Z34+COSS!Z175</f>
        <v>3503.3107729889725</v>
      </c>
      <c r="T456" s="24">
        <f>+COSS!AB148+COSS!AB34+COSS!AB175</f>
        <v>2714.131132333353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799260066.14428067</v>
      </c>
      <c r="F463" s="24">
        <f>+COSS!J155+COSS!J41+COSS!J182</f>
        <v>49417837.21409037</v>
      </c>
      <c r="G463" s="24">
        <f>+COSS!K155+COSS!K41+COSS!K182</f>
        <v>130172025.93251479</v>
      </c>
      <c r="H463" s="24">
        <f>+COSS!L155+COSS!L41+COSS!L182</f>
        <v>4401489.2736916309</v>
      </c>
      <c r="I463" s="24">
        <f>+COSS!M155+COSS!M41+COSS!M182</f>
        <v>358663.49417586747</v>
      </c>
      <c r="J463" s="24">
        <f>+COSS!O155+COSS!O41+COSS!O182</f>
        <v>93514459.883268431</v>
      </c>
      <c r="K463" s="24">
        <f>+COSS!P155+COSS!P41+COSS!P182</f>
        <v>14555442.768739669</v>
      </c>
      <c r="L463" s="24">
        <f>+COSS!Q155+COSS!Q41+COSS!Q182</f>
        <v>4088231.5538752093</v>
      </c>
      <c r="M463" s="24">
        <f>+COSS!R155+COSS!R41+COSS!R182</f>
        <v>244003.04714857161</v>
      </c>
      <c r="N463" s="24">
        <f>+COSS!T155+COSS!T41+COSS!T182</f>
        <v>3137032.8060165578</v>
      </c>
      <c r="O463" s="24">
        <f>+COSS!U155+COSS!U41+COSS!U182</f>
        <v>43997693.16464556</v>
      </c>
      <c r="P463" s="24">
        <f>+COSS!V155+COSS!V41+COSS!V182</f>
        <v>122472406.81464002</v>
      </c>
      <c r="Q463" s="24">
        <f>+COSS!W155+COSS!W41+COSS!W182</f>
        <v>17454857.753934301</v>
      </c>
      <c r="R463" s="24">
        <f>+COSS!Y155+COSS!Y41+COSS!Y182</f>
        <v>29421948.047901563</v>
      </c>
      <c r="S463" s="24">
        <f>+COSS!Z155+COSS!Z41+COSS!Z182</f>
        <v>393383.86033212341</v>
      </c>
      <c r="T463" s="24">
        <f>+COSS!AB155+COSS!AB41+COSS!AB182</f>
        <v>375061.94309235387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0" t="s">
        <v>207</v>
      </c>
      <c r="B464" s="18" t="str">
        <f>$B$5</f>
        <v>PRODUCTION</v>
      </c>
      <c r="C464" s="22"/>
      <c r="D464" s="23">
        <f t="shared" ref="D464:D471" si="338">SUM(E464:V464)</f>
        <v>7.4239526879728178E-3</v>
      </c>
      <c r="E464" s="23">
        <f t="shared" ref="E464:V464" si="339">E456/$D463</f>
        <v>3.6569128160521937E-3</v>
      </c>
      <c r="F464" s="23">
        <f t="shared" si="339"/>
        <v>1.8077426746602576E-4</v>
      </c>
      <c r="G464" s="23">
        <f t="shared" si="339"/>
        <v>6.6216578141282663E-4</v>
      </c>
      <c r="H464" s="23">
        <f t="shared" si="339"/>
        <v>2.0842627846982782E-5</v>
      </c>
      <c r="I464" s="23">
        <f t="shared" si="339"/>
        <v>1.9545549465742474E-6</v>
      </c>
      <c r="J464" s="23">
        <f t="shared" si="339"/>
        <v>5.0334900088793279E-4</v>
      </c>
      <c r="K464" s="23">
        <f t="shared" si="339"/>
        <v>9.3788583409119751E-5</v>
      </c>
      <c r="L464" s="23">
        <f t="shared" si="339"/>
        <v>4.2381314499113112E-5</v>
      </c>
      <c r="M464" s="23">
        <f t="shared" si="339"/>
        <v>1.9058403388113956E-6</v>
      </c>
      <c r="N464" s="23">
        <f t="shared" si="339"/>
        <v>1.758326984832555E-5</v>
      </c>
      <c r="O464" s="23">
        <f t="shared" si="339"/>
        <v>2.8774721519792597E-4</v>
      </c>
      <c r="P464" s="23">
        <f t="shared" si="339"/>
        <v>1.5207521175700902E-3</v>
      </c>
      <c r="Q464" s="23">
        <f t="shared" si="339"/>
        <v>2.7462262708619268E-4</v>
      </c>
      <c r="R464" s="23">
        <f t="shared" si="339"/>
        <v>1.5457767945822794E-4</v>
      </c>
      <c r="S464" s="23">
        <f t="shared" si="339"/>
        <v>2.5891170442819395E-6</v>
      </c>
      <c r="T464" s="23">
        <f t="shared" si="339"/>
        <v>2.0058749081929204E-6</v>
      </c>
      <c r="U464" s="23">
        <f t="shared" si="339"/>
        <v>0</v>
      </c>
      <c r="V464" s="23">
        <f t="shared" si="339"/>
        <v>0</v>
      </c>
    </row>
    <row r="465" spans="1:22">
      <c r="A465" s="18" t="str">
        <f t="shared" ref="A465:A471" si="340">A464</f>
        <v>TDPLANT</v>
      </c>
      <c r="B465" s="18" t="str">
        <f>$B$6</f>
        <v>BULKTRAN</v>
      </c>
      <c r="C465" s="22"/>
      <c r="D465" s="23">
        <f t="shared" si="338"/>
        <v>0.33758424199196757</v>
      </c>
      <c r="E465" s="23">
        <f>E457/$D463</f>
        <v>0.16628825545152928</v>
      </c>
      <c r="F465" s="23">
        <f t="shared" ref="F465:V465" si="341">F457/$D463</f>
        <v>8.2202226521510078E-3</v>
      </c>
      <c r="G465" s="23">
        <f t="shared" si="341"/>
        <v>3.0110204467413821E-2</v>
      </c>
      <c r="H465" s="23">
        <f t="shared" si="341"/>
        <v>9.4776233343233285E-4</v>
      </c>
      <c r="I465" s="23">
        <f t="shared" si="341"/>
        <v>8.8878118948666182E-5</v>
      </c>
      <c r="J465" s="23">
        <f t="shared" si="341"/>
        <v>2.2888439361615335E-2</v>
      </c>
      <c r="K465" s="23">
        <f t="shared" si="341"/>
        <v>4.2647830836747436E-3</v>
      </c>
      <c r="L465" s="23">
        <f t="shared" si="341"/>
        <v>1.9271760652495517E-3</v>
      </c>
      <c r="M465" s="23">
        <f t="shared" si="341"/>
        <v>8.6662953439570111E-5</v>
      </c>
      <c r="N465" s="23">
        <f t="shared" si="341"/>
        <v>7.9955181194831101E-4</v>
      </c>
      <c r="O465" s="23">
        <f t="shared" si="341"/>
        <v>1.3084529173422862E-2</v>
      </c>
      <c r="P465" s="23">
        <f t="shared" si="341"/>
        <v>6.9152104336451831E-2</v>
      </c>
      <c r="Q465" s="23">
        <f t="shared" si="341"/>
        <v>1.2487723897934755E-2</v>
      </c>
      <c r="R465" s="23">
        <f t="shared" si="341"/>
        <v>7.0290034085645952E-3</v>
      </c>
      <c r="S465" s="23">
        <f t="shared" si="341"/>
        <v>1.1773312028757938E-4</v>
      </c>
      <c r="T465" s="23">
        <f t="shared" si="341"/>
        <v>9.1211755903298646E-5</v>
      </c>
      <c r="U465" s="23">
        <f t="shared" si="341"/>
        <v>0</v>
      </c>
      <c r="V465" s="23">
        <f t="shared" si="341"/>
        <v>0</v>
      </c>
    </row>
    <row r="466" spans="1:22">
      <c r="A466" s="18" t="str">
        <f t="shared" si="340"/>
        <v>TDPLANT</v>
      </c>
      <c r="B466" s="18" t="str">
        <f>$B$7</f>
        <v>SUBTRAN</v>
      </c>
      <c r="C466" s="22"/>
      <c r="D466" s="23">
        <f t="shared" si="338"/>
        <v>7.4157101657485305E-2</v>
      </c>
      <c r="E466" s="23">
        <f t="shared" ref="E466:V466" si="342">E458/$D463</f>
        <v>3.6104677672297088E-2</v>
      </c>
      <c r="F466" s="23">
        <f t="shared" si="342"/>
        <v>1.7424589749908753E-3</v>
      </c>
      <c r="G466" s="23">
        <f t="shared" si="342"/>
        <v>6.3389805528174942E-3</v>
      </c>
      <c r="H466" s="23">
        <f t="shared" si="342"/>
        <v>1.9580514506912375E-4</v>
      </c>
      <c r="I466" s="23">
        <f t="shared" si="342"/>
        <v>2.4386495269501148E-5</v>
      </c>
      <c r="J466" s="23">
        <f t="shared" si="342"/>
        <v>4.7891988847473099E-3</v>
      </c>
      <c r="K466" s="23">
        <f t="shared" si="342"/>
        <v>8.9030648676416933E-4</v>
      </c>
      <c r="L466" s="23">
        <f t="shared" si="342"/>
        <v>5.2974296796990208E-4</v>
      </c>
      <c r="M466" s="23">
        <f t="shared" si="342"/>
        <v>0</v>
      </c>
      <c r="N466" s="23">
        <f t="shared" si="342"/>
        <v>1.6723060174692384E-4</v>
      </c>
      <c r="O466" s="23">
        <f t="shared" si="342"/>
        <v>2.7376604300163019E-3</v>
      </c>
      <c r="P466" s="23">
        <f t="shared" si="342"/>
        <v>1.9072412669519114E-2</v>
      </c>
      <c r="Q466" s="23">
        <f t="shared" si="342"/>
        <v>0</v>
      </c>
      <c r="R466" s="23">
        <f t="shared" si="342"/>
        <v>1.4414085525042803E-3</v>
      </c>
      <c r="S466" s="23">
        <f t="shared" si="342"/>
        <v>2.4028319730497735E-5</v>
      </c>
      <c r="T466" s="23">
        <f t="shared" si="342"/>
        <v>1.9248048021089769E-5</v>
      </c>
      <c r="U466" s="23">
        <f t="shared" si="342"/>
        <v>6.5447478093804277E-5</v>
      </c>
      <c r="V466" s="23">
        <f t="shared" si="342"/>
        <v>1.4108377927814251E-5</v>
      </c>
    </row>
    <row r="467" spans="1:22">
      <c r="A467" s="18" t="str">
        <f t="shared" si="340"/>
        <v>TDPLANT</v>
      </c>
      <c r="B467" s="18" t="str">
        <f>$B$8</f>
        <v>DISTPRI</v>
      </c>
      <c r="C467" s="22"/>
      <c r="D467" s="23">
        <f t="shared" si="338"/>
        <v>0.32980276799913566</v>
      </c>
      <c r="E467" s="23">
        <f t="shared" ref="E467:V467" si="343">E459/$D463</f>
        <v>0.22042125611580615</v>
      </c>
      <c r="F467" s="23">
        <f t="shared" si="343"/>
        <v>1.0390082595467962E-2</v>
      </c>
      <c r="G467" s="23">
        <f t="shared" si="343"/>
        <v>3.7727027578438162E-2</v>
      </c>
      <c r="H467" s="23">
        <f t="shared" si="343"/>
        <v>1.1659614622547875E-3</v>
      </c>
      <c r="I467" s="23">
        <f t="shared" si="343"/>
        <v>0</v>
      </c>
      <c r="J467" s="23">
        <f t="shared" si="343"/>
        <v>2.8288676563235766E-2</v>
      </c>
      <c r="K467" s="23">
        <f t="shared" si="343"/>
        <v>5.2687679135613522E-3</v>
      </c>
      <c r="L467" s="23">
        <f t="shared" si="343"/>
        <v>0</v>
      </c>
      <c r="M467" s="23">
        <f t="shared" si="343"/>
        <v>0</v>
      </c>
      <c r="N467" s="23">
        <f t="shared" si="343"/>
        <v>1.008473886493174E-3</v>
      </c>
      <c r="O467" s="23">
        <f t="shared" si="343"/>
        <v>1.6264401767932018E-2</v>
      </c>
      <c r="P467" s="23">
        <f t="shared" si="343"/>
        <v>0</v>
      </c>
      <c r="Q467" s="23">
        <f t="shared" si="343"/>
        <v>0</v>
      </c>
      <c r="R467" s="23">
        <f t="shared" si="343"/>
        <v>8.5303360073455247E-3</v>
      </c>
      <c r="S467" s="23">
        <f t="shared" si="343"/>
        <v>1.4231939671125018E-4</v>
      </c>
      <c r="T467" s="23">
        <f t="shared" si="343"/>
        <v>1.1530255806269798E-4</v>
      </c>
      <c r="U467" s="23">
        <f t="shared" si="343"/>
        <v>3.9501054498756945E-4</v>
      </c>
      <c r="V467" s="23">
        <f t="shared" si="343"/>
        <v>8.5151608839211779E-5</v>
      </c>
    </row>
    <row r="468" spans="1:22">
      <c r="A468" s="18" t="str">
        <f t="shared" si="340"/>
        <v>TDPLANT</v>
      </c>
      <c r="B468" s="18" t="str">
        <f>$B$9</f>
        <v>DISTSEC</v>
      </c>
      <c r="C468" s="22"/>
      <c r="D468" s="23">
        <f t="shared" si="338"/>
        <v>0.17078426789113094</v>
      </c>
      <c r="E468" s="23">
        <f t="shared" ref="E468:V468" si="344">E460/$D463</f>
        <v>0.12769564501329042</v>
      </c>
      <c r="F468" s="23">
        <f t="shared" si="344"/>
        <v>6.1562477438892888E-3</v>
      </c>
      <c r="G468" s="23">
        <f t="shared" si="344"/>
        <v>1.857596498216527E-2</v>
      </c>
      <c r="H468" s="23">
        <f t="shared" si="344"/>
        <v>0</v>
      </c>
      <c r="I468" s="23">
        <f t="shared" si="344"/>
        <v>0</v>
      </c>
      <c r="J468" s="23">
        <f t="shared" si="344"/>
        <v>1.1836677188713186E-2</v>
      </c>
      <c r="K468" s="23">
        <f t="shared" si="344"/>
        <v>0</v>
      </c>
      <c r="L468" s="23">
        <f t="shared" si="344"/>
        <v>0</v>
      </c>
      <c r="M468" s="23">
        <f t="shared" si="344"/>
        <v>0</v>
      </c>
      <c r="N468" s="23">
        <f t="shared" si="344"/>
        <v>3.2003891941532206E-4</v>
      </c>
      <c r="O468" s="23">
        <f t="shared" si="344"/>
        <v>0</v>
      </c>
      <c r="P468" s="23">
        <f t="shared" si="344"/>
        <v>0</v>
      </c>
      <c r="Q468" s="23">
        <f t="shared" si="344"/>
        <v>0</v>
      </c>
      <c r="R468" s="23">
        <f t="shared" si="344"/>
        <v>4.3658884603942098E-3</v>
      </c>
      <c r="S468" s="23">
        <f t="shared" si="344"/>
        <v>0</v>
      </c>
      <c r="T468" s="23">
        <f t="shared" si="344"/>
        <v>4.5304964998902203E-5</v>
      </c>
      <c r="U468" s="23">
        <f t="shared" si="344"/>
        <v>1.5382778115781107E-3</v>
      </c>
      <c r="V468" s="23">
        <f t="shared" si="344"/>
        <v>2.5022280668624447E-4</v>
      </c>
    </row>
    <row r="469" spans="1:22">
      <c r="A469" s="18" t="str">
        <f t="shared" si="340"/>
        <v>TDPLANT</v>
      </c>
      <c r="B469" s="18" t="str">
        <f>$B$10</f>
        <v>ENERGY</v>
      </c>
      <c r="C469" s="22"/>
      <c r="D469" s="23">
        <f t="shared" si="338"/>
        <v>0</v>
      </c>
      <c r="E469" s="23">
        <f t="shared" ref="E469:V469" si="345">E461/$D463</f>
        <v>0</v>
      </c>
      <c r="F469" s="23">
        <f t="shared" si="345"/>
        <v>0</v>
      </c>
      <c r="G469" s="23">
        <f t="shared" si="345"/>
        <v>0</v>
      </c>
      <c r="H469" s="23">
        <f t="shared" si="345"/>
        <v>0</v>
      </c>
      <c r="I469" s="23">
        <f t="shared" si="345"/>
        <v>0</v>
      </c>
      <c r="J469" s="23">
        <f t="shared" si="345"/>
        <v>0</v>
      </c>
      <c r="K469" s="23">
        <f t="shared" si="345"/>
        <v>0</v>
      </c>
      <c r="L469" s="23">
        <f t="shared" si="345"/>
        <v>0</v>
      </c>
      <c r="M469" s="23">
        <f t="shared" si="345"/>
        <v>0</v>
      </c>
      <c r="N469" s="23">
        <f t="shared" si="345"/>
        <v>0</v>
      </c>
      <c r="O469" s="23">
        <f t="shared" si="345"/>
        <v>0</v>
      </c>
      <c r="P469" s="23">
        <f t="shared" si="345"/>
        <v>0</v>
      </c>
      <c r="Q469" s="23">
        <f t="shared" si="345"/>
        <v>0</v>
      </c>
      <c r="R469" s="23">
        <f t="shared" si="345"/>
        <v>0</v>
      </c>
      <c r="S469" s="23">
        <f t="shared" si="345"/>
        <v>0</v>
      </c>
      <c r="T469" s="23">
        <f t="shared" si="345"/>
        <v>0</v>
      </c>
      <c r="U469" s="23">
        <f t="shared" si="345"/>
        <v>0</v>
      </c>
      <c r="V469" s="23">
        <f t="shared" si="345"/>
        <v>0</v>
      </c>
    </row>
    <row r="470" spans="1:22">
      <c r="A470" s="18" t="str">
        <f t="shared" si="340"/>
        <v>TDPLANT</v>
      </c>
      <c r="B470" s="18" t="str">
        <f>$B$11</f>
        <v>CUSTOMER</v>
      </c>
      <c r="C470" s="22"/>
      <c r="D470" s="23">
        <f t="shared" si="338"/>
        <v>8.0247667772307657E-2</v>
      </c>
      <c r="E470" s="23">
        <f t="shared" ref="E470:V470" si="346">E462/$D463</f>
        <v>3.6525313716287484E-2</v>
      </c>
      <c r="F470" s="23">
        <f t="shared" si="346"/>
        <v>9.8323988970410447E-3</v>
      </c>
      <c r="G470" s="23">
        <f t="shared" si="346"/>
        <v>2.7891147006622158E-3</v>
      </c>
      <c r="H470" s="23">
        <f t="shared" si="346"/>
        <v>9.2254307048723113E-4</v>
      </c>
      <c r="I470" s="23">
        <f t="shared" si="346"/>
        <v>1.4985059658149521E-4</v>
      </c>
      <c r="J470" s="23">
        <f t="shared" si="346"/>
        <v>8.0539291757681774E-4</v>
      </c>
      <c r="K470" s="23">
        <f t="shared" si="346"/>
        <v>2.3953404066914214E-4</v>
      </c>
      <c r="L470" s="23">
        <f t="shared" si="346"/>
        <v>5.2210160118094711E-4</v>
      </c>
      <c r="M470" s="23">
        <f t="shared" si="346"/>
        <v>9.176132511943317E-5</v>
      </c>
      <c r="N470" s="23">
        <f t="shared" si="346"/>
        <v>5.5413233581493785E-6</v>
      </c>
      <c r="O470" s="23">
        <f t="shared" si="346"/>
        <v>1.4209648392853023E-4</v>
      </c>
      <c r="P470" s="23">
        <f t="shared" si="346"/>
        <v>7.6779594133042435E-4</v>
      </c>
      <c r="Q470" s="23">
        <f t="shared" si="346"/>
        <v>1.3764226976997678E-4</v>
      </c>
      <c r="R470" s="23">
        <f t="shared" si="346"/>
        <v>2.2303643157513693E-4</v>
      </c>
      <c r="S470" s="23">
        <f t="shared" si="346"/>
        <v>4.0598511823876616E-6</v>
      </c>
      <c r="T470" s="23">
        <f t="shared" si="346"/>
        <v>4.1158151376719705E-6</v>
      </c>
      <c r="U470" s="23">
        <f t="shared" si="346"/>
        <v>2.4174391157495222E-2</v>
      </c>
      <c r="V470" s="23">
        <f t="shared" si="346"/>
        <v>2.9109776329243305E-3</v>
      </c>
    </row>
    <row r="471" spans="1:22">
      <c r="A471" s="18" t="str">
        <f t="shared" si="340"/>
        <v>TDPLANT</v>
      </c>
      <c r="B471" s="18" t="str">
        <f>$B$12</f>
        <v>TOTAL</v>
      </c>
      <c r="C471" s="22"/>
      <c r="D471" s="23">
        <f t="shared" si="338"/>
        <v>1.0000000000000002</v>
      </c>
      <c r="E471" s="23">
        <f t="shared" ref="E471:V471" si="347">SUM(E464:E470)</f>
        <v>0.59069206078526271</v>
      </c>
      <c r="F471" s="23">
        <f t="shared" si="347"/>
        <v>3.6522185131006205E-2</v>
      </c>
      <c r="G471" s="23">
        <f t="shared" si="347"/>
        <v>9.6203458062909794E-2</v>
      </c>
      <c r="H471" s="23">
        <f t="shared" si="347"/>
        <v>3.2529146390904581E-3</v>
      </c>
      <c r="I471" s="23">
        <f t="shared" si="347"/>
        <v>2.6506976574623676E-4</v>
      </c>
      <c r="J471" s="23">
        <f t="shared" si="347"/>
        <v>6.9111733916776358E-2</v>
      </c>
      <c r="K471" s="23">
        <f t="shared" si="347"/>
        <v>1.0757180108078529E-2</v>
      </c>
      <c r="L471" s="23">
        <f t="shared" si="347"/>
        <v>3.021401948899514E-3</v>
      </c>
      <c r="M471" s="23">
        <f t="shared" si="347"/>
        <v>1.8033011889781469E-4</v>
      </c>
      <c r="N471" s="23">
        <f t="shared" si="347"/>
        <v>2.3184198128102058E-3</v>
      </c>
      <c r="O471" s="23">
        <f t="shared" si="347"/>
        <v>3.2516435070497639E-2</v>
      </c>
      <c r="P471" s="23">
        <f t="shared" si="347"/>
        <v>9.0513065064871459E-2</v>
      </c>
      <c r="Q471" s="23">
        <f t="shared" si="347"/>
        <v>1.2899988794790925E-2</v>
      </c>
      <c r="R471" s="23">
        <f t="shared" si="347"/>
        <v>2.1744250539841976E-2</v>
      </c>
      <c r="S471" s="23">
        <f t="shared" si="347"/>
        <v>2.9072980495599692E-4</v>
      </c>
      <c r="T471" s="23">
        <f t="shared" si="347"/>
        <v>2.7718901703185347E-4</v>
      </c>
      <c r="U471" s="23">
        <f t="shared" si="347"/>
        <v>2.6173126992154707E-2</v>
      </c>
      <c r="V471" s="23">
        <f t="shared" si="347"/>
        <v>3.2604604263776009E-3</v>
      </c>
    </row>
    <row r="473" spans="1:22" ht="12">
      <c r="A473" s="38" t="s">
        <v>318</v>
      </c>
      <c r="B473" s="18" t="str">
        <f>$B$5</f>
        <v>PRODUCTION</v>
      </c>
      <c r="D473" s="24">
        <f ca="1">+COSS!H210</f>
        <v>862008088.64159262</v>
      </c>
      <c r="E473" s="24">
        <f ca="1">+COSS!I210</f>
        <v>424610522.10111254</v>
      </c>
      <c r="F473" s="24">
        <f ca="1">+COSS!J210</f>
        <v>20990015.335957579</v>
      </c>
      <c r="G473" s="24">
        <f ca="1">+COSS!K210</f>
        <v>76885223.221350819</v>
      </c>
      <c r="H473" s="24">
        <f ca="1">+COSS!L210</f>
        <v>2420073.8538854551</v>
      </c>
      <c r="I473" s="24">
        <f ca="1">+COSS!M210</f>
        <v>226946.78218666022</v>
      </c>
      <c r="J473" s="24">
        <f ca="1">+COSS!O210</f>
        <v>58444729.972213835</v>
      </c>
      <c r="K473" s="24">
        <f ca="1">+COSS!P210</f>
        <v>10889955.919556629</v>
      </c>
      <c r="L473" s="24">
        <f ca="1">+COSS!Q210</f>
        <v>4920968.3090631897</v>
      </c>
      <c r="M473" s="24">
        <f ca="1">+COSS!R210</f>
        <v>221290.44415602984</v>
      </c>
      <c r="N473" s="24">
        <f ca="1">+COSS!T210</f>
        <v>2041624.1146821217</v>
      </c>
      <c r="O473" s="24">
        <f ca="1">+COSS!U210</f>
        <v>33410830.781093664</v>
      </c>
      <c r="P473" s="24">
        <f ca="1">+COSS!V210</f>
        <v>176577179.47044224</v>
      </c>
      <c r="Q473" s="24">
        <f ca="1">+COSS!W210</f>
        <v>31886911.975585666</v>
      </c>
      <c r="R473" s="24">
        <f ca="1">+COSS!Y210</f>
        <v>17948283.834338974</v>
      </c>
      <c r="S473" s="24">
        <f ca="1">+COSS!Z210</f>
        <v>300626.89357201045</v>
      </c>
      <c r="T473" s="24">
        <f ca="1">+COSS!AB210</f>
        <v>232905.63239535567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39499149.315483466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7283608.0755001707</v>
      </c>
      <c r="E478" s="24">
        <f ca="1">+COSS!I215</f>
        <v>2733007.053710131</v>
      </c>
      <c r="F478" s="24">
        <f ca="1">+COSS!J215</f>
        <v>177116.51721099383</v>
      </c>
      <c r="G478" s="24">
        <f ca="1">+COSS!K215</f>
        <v>594245.11533416435</v>
      </c>
      <c r="H478" s="24">
        <f ca="1">+COSS!L215</f>
        <v>18886.458840433239</v>
      </c>
      <c r="I478" s="24">
        <f ca="1">+COSS!M215</f>
        <v>1741.1107184185512</v>
      </c>
      <c r="J478" s="24">
        <f ca="1">+COSS!O215</f>
        <v>541781.56330605282</v>
      </c>
      <c r="K478" s="24">
        <f ca="1">+COSS!P215</f>
        <v>100435.87705715297</v>
      </c>
      <c r="L478" s="24">
        <f ca="1">+COSS!Q215</f>
        <v>45635.49178540516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364551.30564596056</v>
      </c>
      <c r="P478" s="24">
        <f ca="1">+COSS!V215</f>
        <v>2069770.9594606056</v>
      </c>
      <c r="Q478" s="24">
        <f ca="1">+COSS!W215</f>
        <v>392683.9933008966</v>
      </c>
      <c r="R478" s="24">
        <f ca="1">+COSS!Y215</f>
        <v>146784.95667568379</v>
      </c>
      <c r="S478" s="24">
        <f ca="1">+COSS!Z215</f>
        <v>2389.4250967839725</v>
      </c>
      <c r="T478" s="24">
        <f ca="1">+COSS!AB215</f>
        <v>2665.2114891870729</v>
      </c>
      <c r="U478" s="24">
        <f ca="1">+COSS!AC215</f>
        <v>57631.629518916059</v>
      </c>
      <c r="V478" s="24">
        <f ca="1">+COSS!AD215</f>
        <v>11404.828986699524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2238076965.6899996</v>
      </c>
      <c r="E480" s="24">
        <f ca="1">+COSS!I217</f>
        <v>1239556563.801775</v>
      </c>
      <c r="F480" s="24">
        <f ca="1">+COSS!J217</f>
        <v>71675398.270507693</v>
      </c>
      <c r="G480" s="24">
        <f ca="1">+COSS!K217</f>
        <v>209228976.20563075</v>
      </c>
      <c r="H480" s="24">
        <f ca="1">+COSS!L217</f>
        <v>6895267.8636464747</v>
      </c>
      <c r="I480" s="24">
        <f ca="1">+COSS!M217</f>
        <v>589845.63791771606</v>
      </c>
      <c r="J480" s="24">
        <f ca="1">+COSS!O217</f>
        <v>153493764.08838397</v>
      </c>
      <c r="K480" s="24">
        <f ca="1">+COSS!P217</f>
        <v>25657334.775193367</v>
      </c>
      <c r="L480" s="24">
        <f ca="1">+COSS!Q217</f>
        <v>9015943.592907954</v>
      </c>
      <c r="M480" s="24">
        <f ca="1">+COSS!R217</f>
        <v>467947.56458979257</v>
      </c>
      <c r="N480" s="24">
        <f ca="1">+COSS!T217</f>
        <v>5230749.4440653175</v>
      </c>
      <c r="O480" s="24">
        <f ca="1">+COSS!U217</f>
        <v>78096561.24657163</v>
      </c>
      <c r="P480" s="24">
        <f ca="1">+COSS!V217</f>
        <v>299114138.33990794</v>
      </c>
      <c r="Q480" s="24">
        <f ca="1">+COSS!W217</f>
        <v>49371244.2342619</v>
      </c>
      <c r="R480" s="24">
        <f ca="1">+COSS!Y217</f>
        <v>47839065.605091803</v>
      </c>
      <c r="S480" s="24">
        <f ca="1">+COSS!Z217</f>
        <v>699243.56055332639</v>
      </c>
      <c r="T480" s="24">
        <f ca="1">+COSS!AB217</f>
        <v>614773.57716550201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0" t="s">
        <v>319</v>
      </c>
      <c r="B481" s="18" t="str">
        <f>$B$5</f>
        <v>PRODUCTION</v>
      </c>
      <c r="D481" s="23">
        <f t="shared" ref="D481:D488" ca="1" si="348">SUM(E481:V481)</f>
        <v>0.38515569475772504</v>
      </c>
      <c r="E481" s="23">
        <f t="shared" ref="E481:E488" ca="1" si="349">E473/$D$480</f>
        <v>0.18972114391526523</v>
      </c>
      <c r="F481" s="23">
        <f t="shared" ref="F481:V488" ca="1" si="350">F473/$D$480</f>
        <v>9.3785940598724461E-3</v>
      </c>
      <c r="G481" s="23">
        <f t="shared" ca="1" si="350"/>
        <v>3.4353252546722446E-2</v>
      </c>
      <c r="H481" s="23">
        <f t="shared" ca="1" si="350"/>
        <v>1.0813184224606619E-3</v>
      </c>
      <c r="I481" s="23">
        <f t="shared" ca="1" si="350"/>
        <v>1.0140258162064256E-4</v>
      </c>
      <c r="J481" s="23">
        <f t="shared" ca="1" si="350"/>
        <v>2.6113815953686521E-2</v>
      </c>
      <c r="K481" s="23">
        <f t="shared" ca="1" si="350"/>
        <v>4.8657647107320338E-3</v>
      </c>
      <c r="L481" s="23">
        <f t="shared" ca="1" si="350"/>
        <v>2.1987484722385559E-3</v>
      </c>
      <c r="M481" s="23">
        <f t="shared" ca="1" si="350"/>
        <v>9.8875261015791722E-5</v>
      </c>
      <c r="N481" s="23">
        <f t="shared" ca="1" si="350"/>
        <v>9.1222247759146591E-4</v>
      </c>
      <c r="O481" s="23">
        <f t="shared" ca="1" si="350"/>
        <v>1.4928365419637433E-2</v>
      </c>
      <c r="P481" s="23">
        <f t="shared" ca="1" si="350"/>
        <v>7.8896830706625606E-2</v>
      </c>
      <c r="Q481" s="23">
        <f t="shared" ca="1" si="350"/>
        <v>1.4247459968721373E-2</v>
      </c>
      <c r="R481" s="23">
        <f t="shared" ca="1" si="350"/>
        <v>8.019511441960404E-3</v>
      </c>
      <c r="S481" s="23">
        <f t="shared" ca="1" si="350"/>
        <v>1.3432375122958613E-4</v>
      </c>
      <c r="T481" s="23">
        <f t="shared" ca="1" si="350"/>
        <v>1.0406506834475678E-4</v>
      </c>
      <c r="U481" s="23">
        <f t="shared" ca="1" si="350"/>
        <v>0</v>
      </c>
      <c r="V481" s="23">
        <f t="shared" ca="1" si="350"/>
        <v>0</v>
      </c>
    </row>
    <row r="482" spans="1:22">
      <c r="A482" s="18" t="str">
        <f t="shared" ref="A482:A488" si="351">A481</f>
        <v>RB_GUP_EPIS</v>
      </c>
      <c r="B482" s="18" t="str">
        <f>$B$6</f>
        <v>BULKTRAN</v>
      </c>
      <c r="D482" s="23">
        <f t="shared" ca="1" si="348"/>
        <v>0.20414099828362883</v>
      </c>
      <c r="E482" s="23">
        <f t="shared" ca="1" si="349"/>
        <v>0.10055638340940684</v>
      </c>
      <c r="F482" s="23">
        <f t="shared" ref="F482:T482" ca="1" si="352">F474/$D$480</f>
        <v>4.9708613424074878E-3</v>
      </c>
      <c r="G482" s="23">
        <f t="shared" ca="1" si="352"/>
        <v>1.8207980213271604E-2</v>
      </c>
      <c r="H482" s="23">
        <f t="shared" ca="1" si="352"/>
        <v>5.7312257154201382E-4</v>
      </c>
      <c r="I482" s="23">
        <f t="shared" ca="1" si="352"/>
        <v>5.3745600863038905E-5</v>
      </c>
      <c r="J482" s="23">
        <f t="shared" ca="1" si="352"/>
        <v>1.3840897409380961E-2</v>
      </c>
      <c r="K482" s="23">
        <f t="shared" ca="1" si="352"/>
        <v>2.578962427355275E-3</v>
      </c>
      <c r="L482" s="23">
        <f t="shared" ca="1" si="352"/>
        <v>1.1653851006402137E-3</v>
      </c>
      <c r="M482" s="23">
        <f t="shared" ca="1" si="352"/>
        <v>5.2406065297865523E-5</v>
      </c>
      <c r="N482" s="23">
        <f t="shared" ca="1" si="352"/>
        <v>4.8349799773680241E-4</v>
      </c>
      <c r="O482" s="23">
        <f t="shared" ca="1" si="352"/>
        <v>7.9123623536828582E-3</v>
      </c>
      <c r="P482" s="23">
        <f t="shared" ca="1" si="352"/>
        <v>4.1817057364285475E-2</v>
      </c>
      <c r="Q482" s="23">
        <f t="shared" ca="1" si="352"/>
        <v>7.5514674730445108E-3</v>
      </c>
      <c r="R482" s="23">
        <f t="shared" ca="1" si="352"/>
        <v>4.2505176316776907E-3</v>
      </c>
      <c r="S482" s="23">
        <f t="shared" ca="1" si="352"/>
        <v>7.1194545588786344E-5</v>
      </c>
      <c r="T482" s="23">
        <f t="shared" ca="1" si="352"/>
        <v>5.5156777447405578E-5</v>
      </c>
      <c r="U482" s="23">
        <f t="shared" ca="1" si="350"/>
        <v>0</v>
      </c>
      <c r="V482" s="23">
        <f t="shared" ca="1" si="350"/>
        <v>0</v>
      </c>
    </row>
    <row r="483" spans="1:22">
      <c r="A483" s="18" t="str">
        <f t="shared" si="351"/>
        <v>RB_GUP_EPIS</v>
      </c>
      <c r="B483" s="18" t="str">
        <f>$B$7</f>
        <v>SUBTRAN</v>
      </c>
      <c r="D483" s="23">
        <f t="shared" ca="1" si="348"/>
        <v>4.48436487249739E-2</v>
      </c>
      <c r="E483" s="23">
        <f t="shared" ca="1" si="349"/>
        <v>2.1832912110602603E-2</v>
      </c>
      <c r="F483" s="23">
        <f t="shared" ca="1" si="350"/>
        <v>1.053684899297595E-3</v>
      </c>
      <c r="G483" s="23">
        <f t="shared" ca="1" si="350"/>
        <v>3.8332541433177166E-3</v>
      </c>
      <c r="H483" s="23">
        <f t="shared" ca="1" si="350"/>
        <v>1.1840561386255367E-4</v>
      </c>
      <c r="I483" s="23">
        <f t="shared" ca="1" si="350"/>
        <v>1.4746792998325917E-5</v>
      </c>
      <c r="J483" s="23">
        <f t="shared" ca="1" si="350"/>
        <v>2.8960834183298632E-3</v>
      </c>
      <c r="K483" s="23">
        <f t="shared" ca="1" si="350"/>
        <v>5.3837852960355172E-4</v>
      </c>
      <c r="L483" s="23">
        <f t="shared" ca="1" si="350"/>
        <v>3.2034164010197053E-4</v>
      </c>
      <c r="M483" s="23">
        <f t="shared" ca="1" si="350"/>
        <v>0</v>
      </c>
      <c r="N483" s="23">
        <f t="shared" ca="1" si="350"/>
        <v>1.0112626023927271E-4</v>
      </c>
      <c r="O483" s="23">
        <f t="shared" ca="1" si="350"/>
        <v>1.6554946176152261E-3</v>
      </c>
      <c r="P483" s="23">
        <f t="shared" ca="1" si="350"/>
        <v>1.1533306385678127E-2</v>
      </c>
      <c r="Q483" s="23">
        <f t="shared" ca="1" si="350"/>
        <v>0</v>
      </c>
      <c r="R483" s="23">
        <f t="shared" ca="1" si="350"/>
        <v>8.7163626076196038E-4</v>
      </c>
      <c r="S483" s="23">
        <f t="shared" ca="1" si="350"/>
        <v>1.453020014755441E-5</v>
      </c>
      <c r="T483" s="23">
        <f t="shared" ca="1" si="350"/>
        <v>1.1639515094398968E-5</v>
      </c>
      <c r="U483" s="23">
        <f t="shared" ca="1" si="350"/>
        <v>3.9576839601008593E-5</v>
      </c>
      <c r="V483" s="23">
        <f t="shared" ca="1" si="350"/>
        <v>8.5314977221769142E-6</v>
      </c>
    </row>
    <row r="484" spans="1:22">
      <c r="A484" s="18" t="str">
        <f t="shared" si="351"/>
        <v>RB_GUP_EPIS</v>
      </c>
      <c r="B484" s="18" t="str">
        <f>$B$8</f>
        <v>DISTPRI</v>
      </c>
      <c r="D484" s="23">
        <f t="shared" ca="1" si="348"/>
        <v>0.20575689192323759</v>
      </c>
      <c r="E484" s="23">
        <f t="shared" ca="1" si="349"/>
        <v>0.13751610651225057</v>
      </c>
      <c r="F484" s="23">
        <f t="shared" ca="1" si="350"/>
        <v>6.4821502701117922E-3</v>
      </c>
      <c r="G484" s="23">
        <f t="shared" ca="1" si="350"/>
        <v>2.353708546212702E-2</v>
      </c>
      <c r="H484" s="23">
        <f t="shared" ca="1" si="350"/>
        <v>7.2741841443989068E-4</v>
      </c>
      <c r="I484" s="23">
        <f t="shared" ca="1" si="350"/>
        <v>0</v>
      </c>
      <c r="J484" s="23">
        <f t="shared" ca="1" si="350"/>
        <v>1.7648700165816624E-2</v>
      </c>
      <c r="K484" s="23">
        <f t="shared" ca="1" si="350"/>
        <v>3.2870715935352807E-3</v>
      </c>
      <c r="L484" s="23">
        <f t="shared" ca="1" si="350"/>
        <v>0</v>
      </c>
      <c r="M484" s="23">
        <f t="shared" ca="1" si="350"/>
        <v>0</v>
      </c>
      <c r="N484" s="23">
        <f t="shared" ca="1" si="350"/>
        <v>6.2916528484420486E-4</v>
      </c>
      <c r="O484" s="23">
        <f t="shared" ca="1" si="350"/>
        <v>1.0147012340324791E-2</v>
      </c>
      <c r="P484" s="23">
        <f t="shared" ca="1" si="350"/>
        <v>0</v>
      </c>
      <c r="Q484" s="23">
        <f t="shared" ca="1" si="350"/>
        <v>0</v>
      </c>
      <c r="R484" s="23">
        <f t="shared" ca="1" si="350"/>
        <v>5.3218941568643702E-3</v>
      </c>
      <c r="S484" s="23">
        <f t="shared" ca="1" si="350"/>
        <v>8.8790027158819446E-5</v>
      </c>
      <c r="T484" s="23">
        <f t="shared" ca="1" si="350"/>
        <v>7.1934799461239078E-5</v>
      </c>
      <c r="U484" s="23">
        <f t="shared" ca="1" si="350"/>
        <v>2.4643862908318444E-4</v>
      </c>
      <c r="V484" s="23">
        <f t="shared" ca="1" si="350"/>
        <v>5.3124267219811269E-5</v>
      </c>
    </row>
    <row r="485" spans="1:22">
      <c r="A485" s="18" t="str">
        <f t="shared" si="351"/>
        <v>RB_GUP_EPIS</v>
      </c>
      <c r="B485" s="18" t="str">
        <f>$B$9</f>
        <v>DISTSEC</v>
      </c>
      <c r="D485" s="23">
        <f t="shared" ca="1" si="348"/>
        <v>0.10587946937322461</v>
      </c>
      <c r="E485" s="23">
        <f t="shared" ca="1" si="349"/>
        <v>7.9166232945399831E-2</v>
      </c>
      <c r="F485" s="23">
        <f t="shared" ca="1" si="350"/>
        <v>3.8166293213179429E-3</v>
      </c>
      <c r="G485" s="23">
        <f t="shared" ca="1" si="350"/>
        <v>1.1516361194703459E-2</v>
      </c>
      <c r="H485" s="23">
        <f t="shared" ca="1" si="350"/>
        <v>0</v>
      </c>
      <c r="I485" s="23">
        <f t="shared" ca="1" si="350"/>
        <v>0</v>
      </c>
      <c r="J485" s="23">
        <f t="shared" ca="1" si="350"/>
        <v>7.3382701776841322E-3</v>
      </c>
      <c r="K485" s="23">
        <f t="shared" ca="1" si="350"/>
        <v>0</v>
      </c>
      <c r="L485" s="23">
        <f t="shared" ca="1" si="350"/>
        <v>0</v>
      </c>
      <c r="M485" s="23">
        <f t="shared" ca="1" si="350"/>
        <v>0</v>
      </c>
      <c r="N485" s="23">
        <f t="shared" ca="1" si="350"/>
        <v>1.9841143089406425E-4</v>
      </c>
      <c r="O485" s="23">
        <f t="shared" ca="1" si="350"/>
        <v>0</v>
      </c>
      <c r="P485" s="23">
        <f t="shared" ca="1" si="350"/>
        <v>0</v>
      </c>
      <c r="Q485" s="23">
        <f t="shared" ca="1" si="350"/>
        <v>0</v>
      </c>
      <c r="R485" s="23">
        <f t="shared" ca="1" si="350"/>
        <v>2.7066776070024021E-3</v>
      </c>
      <c r="S485" s="23">
        <f t="shared" ca="1" si="350"/>
        <v>0</v>
      </c>
      <c r="T485" s="23">
        <f t="shared" ca="1" si="350"/>
        <v>2.8087280598433771E-5</v>
      </c>
      <c r="U485" s="23">
        <f t="shared" ca="1" si="350"/>
        <v>9.5367120431912858E-4</v>
      </c>
      <c r="V485" s="23">
        <f t="shared" ca="1" si="350"/>
        <v>1.5512821130519576E-4</v>
      </c>
    </row>
    <row r="486" spans="1:22">
      <c r="A486" s="18" t="str">
        <f t="shared" si="351"/>
        <v>RB_GUP_EPIS</v>
      </c>
      <c r="B486" s="18" t="str">
        <f>$B$10</f>
        <v>ENERGY</v>
      </c>
      <c r="D486" s="23">
        <f t="shared" ca="1" si="348"/>
        <v>3.2544046461130678E-3</v>
      </c>
      <c r="E486" s="23">
        <f t="shared" ca="1" si="349"/>
        <v>1.2211407809505535E-3</v>
      </c>
      <c r="F486" s="23">
        <f t="shared" ca="1" si="350"/>
        <v>7.9137813366659071E-5</v>
      </c>
      <c r="G486" s="23">
        <f t="shared" ca="1" si="350"/>
        <v>2.6551594267937002E-4</v>
      </c>
      <c r="H486" s="23">
        <f t="shared" ca="1" si="350"/>
        <v>8.438699441513862E-6</v>
      </c>
      <c r="I486" s="23">
        <f t="shared" ca="1" si="350"/>
        <v>7.7794943833925139E-7</v>
      </c>
      <c r="J486" s="23">
        <f t="shared" ca="1" si="350"/>
        <v>2.4207458975344999E-4</v>
      </c>
      <c r="K486" s="23">
        <f t="shared" ca="1" si="350"/>
        <v>4.4875971021929787E-5</v>
      </c>
      <c r="L486" s="23">
        <f t="shared" ca="1" si="350"/>
        <v>2.0390492590292008E-5</v>
      </c>
      <c r="M486" s="23">
        <f t="shared" ca="1" si="350"/>
        <v>9.4477590145720496E-7</v>
      </c>
      <c r="N486" s="23">
        <f t="shared" ca="1" si="350"/>
        <v>9.276757009781731E-6</v>
      </c>
      <c r="O486" s="23">
        <f t="shared" ca="1" si="350"/>
        <v>1.6288595577121687E-4</v>
      </c>
      <c r="P486" s="23">
        <f t="shared" ca="1" si="350"/>
        <v>9.2479883006279671E-4</v>
      </c>
      <c r="Q486" s="23">
        <f t="shared" ca="1" si="350"/>
        <v>1.7545598266761664E-4</v>
      </c>
      <c r="R486" s="23">
        <f t="shared" ca="1" si="350"/>
        <v>6.5585303332242628E-5</v>
      </c>
      <c r="S486" s="23">
        <f t="shared" ca="1" si="350"/>
        <v>1.067624185143835E-6</v>
      </c>
      <c r="T486" s="23">
        <f t="shared" ca="1" si="350"/>
        <v>1.1908488984271314E-6</v>
      </c>
      <c r="U486" s="23">
        <f t="shared" ca="1" si="350"/>
        <v>2.575051278504545E-5</v>
      </c>
      <c r="V486" s="23">
        <f t="shared" ca="1" si="350"/>
        <v>5.0958162572319816E-6</v>
      </c>
    </row>
    <row r="487" spans="1:22">
      <c r="A487" s="18" t="str">
        <f t="shared" si="351"/>
        <v>RB_GUP_EPIS</v>
      </c>
      <c r="B487" s="18" t="str">
        <f>$B$11</f>
        <v>CUSTOMER</v>
      </c>
      <c r="D487" s="23">
        <f t="shared" ca="1" si="348"/>
        <v>5.0968892291097058E-2</v>
      </c>
      <c r="E487" s="23">
        <f t="shared" ca="1" si="349"/>
        <v>2.3835024220517854E-2</v>
      </c>
      <c r="F487" s="23">
        <f t="shared" ca="1" si="350"/>
        <v>6.2443817084900603E-3</v>
      </c>
      <c r="G487" s="23">
        <f t="shared" ca="1" si="350"/>
        <v>1.7726009829915285E-3</v>
      </c>
      <c r="H487" s="23">
        <f t="shared" ca="1" si="350"/>
        <v>5.7218579606343036E-4</v>
      </c>
      <c r="I487" s="23">
        <f t="shared" ca="1" si="350"/>
        <v>9.2877277758168705E-5</v>
      </c>
      <c r="J487" s="23">
        <f t="shared" ca="1" si="350"/>
        <v>5.0303833883301593E-4</v>
      </c>
      <c r="K487" s="23">
        <f t="shared" ca="1" si="350"/>
        <v>1.4895590082622594E-4</v>
      </c>
      <c r="L487" s="23">
        <f t="shared" ca="1" si="350"/>
        <v>3.2356751237611666E-4</v>
      </c>
      <c r="M487" s="23">
        <f t="shared" ca="1" si="350"/>
        <v>5.6858559198897443E-5</v>
      </c>
      <c r="N487" s="23">
        <f t="shared" ca="1" si="350"/>
        <v>3.4622415256613737E-6</v>
      </c>
      <c r="O487" s="23">
        <f t="shared" ca="1" si="350"/>
        <v>8.8372417451341805E-5</v>
      </c>
      <c r="P487" s="23">
        <f t="shared" ca="1" si="350"/>
        <v>4.7584051234829524E-4</v>
      </c>
      <c r="Q487" s="23">
        <f t="shared" ca="1" si="350"/>
        <v>8.5288781272228905E-5</v>
      </c>
      <c r="R487" s="23">
        <f t="shared" ca="1" si="350"/>
        <v>1.3925376355104985E-4</v>
      </c>
      <c r="S487" s="23">
        <f t="shared" ca="1" si="350"/>
        <v>2.5243763203249125E-6</v>
      </c>
      <c r="T487" s="23">
        <f t="shared" ca="1" si="350"/>
        <v>2.6140191769040603E-6</v>
      </c>
      <c r="U487" s="23">
        <f t="shared" ca="1" si="350"/>
        <v>1.4808733421195205E-2</v>
      </c>
      <c r="V487" s="23">
        <f t="shared" ca="1" si="350"/>
        <v>1.81331246120075E-3</v>
      </c>
    </row>
    <row r="488" spans="1:22">
      <c r="A488" s="18" t="str">
        <f t="shared" si="351"/>
        <v>RB_GUP_EPIS</v>
      </c>
      <c r="B488" s="18" t="str">
        <f>$B$12</f>
        <v>TOTAL</v>
      </c>
      <c r="D488" s="23">
        <f t="shared" ca="1" si="348"/>
        <v>1</v>
      </c>
      <c r="E488" s="23">
        <f t="shared" ca="1" si="349"/>
        <v>0.55384894389439343</v>
      </c>
      <c r="F488" s="23">
        <f t="shared" ca="1" si="350"/>
        <v>3.2025439414863979E-2</v>
      </c>
      <c r="G488" s="23">
        <f t="shared" ca="1" si="350"/>
        <v>9.3486050485813127E-2</v>
      </c>
      <c r="H488" s="23">
        <f t="shared" ca="1" si="350"/>
        <v>3.0808895178100642E-3</v>
      </c>
      <c r="I488" s="23">
        <f t="shared" ca="1" si="350"/>
        <v>2.6355020267851534E-4</v>
      </c>
      <c r="J488" s="23">
        <f t="shared" ca="1" si="350"/>
        <v>6.8582880053484577E-2</v>
      </c>
      <c r="K488" s="23">
        <f t="shared" ca="1" si="350"/>
        <v>1.1464009133074297E-2</v>
      </c>
      <c r="L488" s="23">
        <f t="shared" ca="1" si="350"/>
        <v>4.0284332179471478E-3</v>
      </c>
      <c r="M488" s="23">
        <f t="shared" ca="1" si="350"/>
        <v>2.0908466141401184E-4</v>
      </c>
      <c r="N488" s="23">
        <f t="shared" ca="1" si="350"/>
        <v>2.3371624498412531E-3</v>
      </c>
      <c r="O488" s="23">
        <f t="shared" ca="1" si="350"/>
        <v>3.4894493104482865E-2</v>
      </c>
      <c r="P488" s="23">
        <f t="shared" ca="1" si="350"/>
        <v>0.1336478337990003</v>
      </c>
      <c r="Q488" s="23">
        <f t="shared" ca="1" si="350"/>
        <v>2.2059672205705729E-2</v>
      </c>
      <c r="R488" s="23">
        <f t="shared" ca="1" si="350"/>
        <v>2.1375076165150116E-2</v>
      </c>
      <c r="S488" s="23">
        <f t="shared" ca="1" si="350"/>
        <v>3.1243052463021507E-4</v>
      </c>
      <c r="T488" s="23">
        <f t="shared" ca="1" si="350"/>
        <v>2.7468830902156537E-4</v>
      </c>
      <c r="U488" s="23">
        <f t="shared" ca="1" si="350"/>
        <v>1.607417060698357E-2</v>
      </c>
      <c r="V488" s="23">
        <f t="shared" ca="1" si="350"/>
        <v>2.0351922537051657E-3</v>
      </c>
    </row>
    <row r="490" spans="1:22" ht="13.2">
      <c r="A490" s="38" t="s">
        <v>208</v>
      </c>
      <c r="B490" s="18" t="str">
        <f>$B$5</f>
        <v>PRODUCTION</v>
      </c>
      <c r="C490" s="129" t="s">
        <v>597</v>
      </c>
      <c r="D490" s="24">
        <f t="shared" ref="D490:D497" ca="1" si="353">+D473</f>
        <v>862008088.64159262</v>
      </c>
      <c r="E490" s="24">
        <f ca="1">+E473</f>
        <v>424610522.10111254</v>
      </c>
      <c r="F490" s="24">
        <f t="shared" ref="E490:V497" ca="1" si="354">+F473</f>
        <v>20990015.335957579</v>
      </c>
      <c r="G490" s="24">
        <f t="shared" ca="1" si="354"/>
        <v>76885223.221350819</v>
      </c>
      <c r="H490" s="24">
        <f t="shared" ca="1" si="354"/>
        <v>2420073.8538854551</v>
      </c>
      <c r="I490" s="24">
        <f t="shared" ca="1" si="354"/>
        <v>226946.78218666022</v>
      </c>
      <c r="J490" s="24">
        <f t="shared" ca="1" si="354"/>
        <v>58444729.972213835</v>
      </c>
      <c r="K490" s="24">
        <f t="shared" ca="1" si="354"/>
        <v>10889955.919556629</v>
      </c>
      <c r="L490" s="24">
        <f t="shared" ca="1" si="354"/>
        <v>4920968.3090631897</v>
      </c>
      <c r="M490" s="24">
        <f t="shared" ca="1" si="354"/>
        <v>221290.44415602984</v>
      </c>
      <c r="N490" s="24">
        <f t="shared" ca="1" si="354"/>
        <v>2041624.1146821217</v>
      </c>
      <c r="O490" s="24">
        <f t="shared" ca="1" si="354"/>
        <v>33410830.781093664</v>
      </c>
      <c r="P490" s="24">
        <f t="shared" ca="1" si="354"/>
        <v>176577179.47044224</v>
      </c>
      <c r="Q490" s="24">
        <f t="shared" ca="1" si="354"/>
        <v>31886911.975585666</v>
      </c>
      <c r="R490" s="24">
        <f t="shared" ca="1" si="354"/>
        <v>17948283.834338974</v>
      </c>
      <c r="S490" s="24">
        <f t="shared" ca="1" si="354"/>
        <v>300626.89357201045</v>
      </c>
      <c r="T490" s="24">
        <f t="shared" ca="1" si="354"/>
        <v>232905.63239535567</v>
      </c>
      <c r="U490" s="24">
        <f t="shared" ca="1" si="354"/>
        <v>0</v>
      </c>
      <c r="V490" s="24">
        <f t="shared" ca="1" si="354"/>
        <v>0</v>
      </c>
    </row>
    <row r="491" spans="1:22" ht="13.2">
      <c r="B491" s="18" t="str">
        <f>$B$6</f>
        <v>BULKTRAN</v>
      </c>
      <c r="C491" s="129" t="s">
        <v>319</v>
      </c>
      <c r="D491" s="24">
        <f t="shared" ca="1" si="353"/>
        <v>456883266.01155162</v>
      </c>
      <c r="E491" s="24">
        <f t="shared" ref="E491:S491" ca="1" si="355">+E474</f>
        <v>225052925.46168548</v>
      </c>
      <c r="F491" s="24">
        <f t="shared" ca="1" si="355"/>
        <v>11125170.270081067</v>
      </c>
      <c r="G491" s="24">
        <f t="shared" ca="1" si="355"/>
        <v>40750861.107062466</v>
      </c>
      <c r="H491" s="24">
        <f t="shared" ca="1" si="355"/>
        <v>1282692.4258852</v>
      </c>
      <c r="I491" s="24">
        <f t="shared" ca="1" si="355"/>
        <v>120286.79129873593</v>
      </c>
      <c r="J491" s="24">
        <f t="shared" ca="1" si="355"/>
        <v>30976993.676413916</v>
      </c>
      <c r="K491" s="24">
        <f t="shared" ca="1" si="355"/>
        <v>5771916.4040438095</v>
      </c>
      <c r="L491" s="24">
        <f t="shared" ca="1" si="355"/>
        <v>2608221.5499011842</v>
      </c>
      <c r="M491" s="24">
        <f t="shared" ca="1" si="355"/>
        <v>117288.80760559885</v>
      </c>
      <c r="N491" s="24">
        <f t="shared" ca="1" si="355"/>
        <v>1082105.7316919731</v>
      </c>
      <c r="O491" s="24">
        <f t="shared" ca="1" si="355"/>
        <v>17708475.927970316</v>
      </c>
      <c r="P491" s="24">
        <f t="shared" ca="1" si="355"/>
        <v>93589792.859944686</v>
      </c>
      <c r="Q491" s="24">
        <f t="shared" ca="1" si="355"/>
        <v>16900765.408578187</v>
      </c>
      <c r="R491" s="24">
        <f t="shared" ca="1" si="355"/>
        <v>9512985.6037170496</v>
      </c>
      <c r="S491" s="24">
        <f t="shared" ca="1" si="355"/>
        <v>159338.87256502928</v>
      </c>
      <c r="T491" s="24">
        <f t="shared" ca="1" si="354"/>
        <v>123445.11310672808</v>
      </c>
      <c r="U491" s="24">
        <f t="shared" ca="1" si="354"/>
        <v>0</v>
      </c>
      <c r="V491" s="24">
        <f t="shared" ca="1" si="354"/>
        <v>0</v>
      </c>
    </row>
    <row r="492" spans="1:22">
      <c r="B492" s="18" t="str">
        <f>$B$7</f>
        <v>SUBTRAN</v>
      </c>
      <c r="D492" s="24">
        <f t="shared" ca="1" si="353"/>
        <v>100363537.26885781</v>
      </c>
      <c r="E492" s="24">
        <f t="shared" ca="1" si="354"/>
        <v>48863737.688673921</v>
      </c>
      <c r="F492" s="24">
        <f t="shared" ca="1" si="354"/>
        <v>2358227.9022133341</v>
      </c>
      <c r="G492" s="24">
        <f t="shared" ca="1" si="354"/>
        <v>8579117.8017951343</v>
      </c>
      <c r="H492" s="24">
        <f t="shared" ca="1" si="354"/>
        <v>265000.87699416588</v>
      </c>
      <c r="I492" s="24">
        <f t="shared" ca="1" si="354"/>
        <v>33004.457727351801</v>
      </c>
      <c r="J492" s="24">
        <f t="shared" ca="1" si="354"/>
        <v>6481657.5892808223</v>
      </c>
      <c r="K492" s="24">
        <f t="shared" ca="1" si="354"/>
        <v>1204932.5859277607</v>
      </c>
      <c r="L492" s="24">
        <f t="shared" ca="1" si="354"/>
        <v>716949.24586357607</v>
      </c>
      <c r="M492" s="24">
        <f t="shared" ca="1" si="354"/>
        <v>0</v>
      </c>
      <c r="N492" s="24">
        <f t="shared" ca="1" si="354"/>
        <v>226328.35366788873</v>
      </c>
      <c r="O492" s="24">
        <f t="shared" ca="1" si="354"/>
        <v>3705124.3705084114</v>
      </c>
      <c r="P492" s="24">
        <f t="shared" ca="1" si="354"/>
        <v>25812427.360031597</v>
      </c>
      <c r="Q492" s="24">
        <f t="shared" ca="1" si="354"/>
        <v>0</v>
      </c>
      <c r="R492" s="24">
        <f t="shared" ca="1" si="354"/>
        <v>1950789.0376715055</v>
      </c>
      <c r="S492" s="24">
        <f t="shared" ca="1" si="354"/>
        <v>32519.706257106958</v>
      </c>
      <c r="T492" s="24">
        <f t="shared" ca="1" si="354"/>
        <v>26050.130624575391</v>
      </c>
      <c r="U492" s="24">
        <f t="shared" ca="1" si="354"/>
        <v>88576.013085825121</v>
      </c>
      <c r="V492" s="24">
        <f t="shared" ca="1" si="354"/>
        <v>19094.14853484085</v>
      </c>
    </row>
    <row r="493" spans="1:22">
      <c r="B493" s="18" t="str">
        <f>$B$8</f>
        <v>DISTPRI</v>
      </c>
      <c r="D493" s="24">
        <f t="shared" ca="1" si="353"/>
        <v>460499760.34536475</v>
      </c>
      <c r="E493" s="24">
        <f t="shared" ca="1" si="354"/>
        <v>307771630.39644057</v>
      </c>
      <c r="F493" s="24">
        <f t="shared" ca="1" si="354"/>
        <v>14507551.207678411</v>
      </c>
      <c r="G493" s="24">
        <f t="shared" ca="1" si="354"/>
        <v>52677808.812263444</v>
      </c>
      <c r="H493" s="24">
        <f t="shared" ca="1" si="354"/>
        <v>1628018.3977766612</v>
      </c>
      <c r="I493" s="24">
        <f t="shared" ca="1" si="354"/>
        <v>0</v>
      </c>
      <c r="J493" s="24">
        <f t="shared" ca="1" si="354"/>
        <v>39499149.315483466</v>
      </c>
      <c r="K493" s="24">
        <f t="shared" ca="1" si="354"/>
        <v>7356719.218065233</v>
      </c>
      <c r="L493" s="24">
        <f t="shared" ca="1" si="354"/>
        <v>0</v>
      </c>
      <c r="M493" s="24">
        <f t="shared" ca="1" si="354"/>
        <v>0</v>
      </c>
      <c r="N493" s="24">
        <f t="shared" ca="1" si="354"/>
        <v>1408120.3316216024</v>
      </c>
      <c r="O493" s="24">
        <f t="shared" ca="1" si="354"/>
        <v>22709794.58945309</v>
      </c>
      <c r="P493" s="24">
        <f t="shared" ca="1" si="354"/>
        <v>0</v>
      </c>
      <c r="Q493" s="24">
        <f t="shared" ca="1" si="354"/>
        <v>0</v>
      </c>
      <c r="R493" s="24">
        <f t="shared" ca="1" si="354"/>
        <v>11910808.726318348</v>
      </c>
      <c r="S493" s="24">
        <f t="shared" ca="1" si="354"/>
        <v>198718.91456714328</v>
      </c>
      <c r="T493" s="24">
        <f t="shared" ca="1" si="354"/>
        <v>160995.61770572857</v>
      </c>
      <c r="U493" s="24">
        <f t="shared" ca="1" si="354"/>
        <v>551548.61920729675</v>
      </c>
      <c r="V493" s="24">
        <f t="shared" ca="1" si="354"/>
        <v>118896.19878381991</v>
      </c>
    </row>
    <row r="494" spans="1:22">
      <c r="B494" s="18" t="str">
        <f>$B$9</f>
        <v>DISTSEC</v>
      </c>
      <c r="D494" s="24">
        <f t="shared" ca="1" si="353"/>
        <v>236966401.54369372</v>
      </c>
      <c r="E494" s="24">
        <f t="shared" ca="1" si="354"/>
        <v>177180122.41554815</v>
      </c>
      <c r="F494" s="24">
        <f t="shared" ca="1" si="354"/>
        <v>8541910.1706187446</v>
      </c>
      <c r="G494" s="24">
        <f t="shared" ca="1" si="354"/>
        <v>25774502.718431976</v>
      </c>
      <c r="H494" s="24">
        <f t="shared" ca="1" si="354"/>
        <v>0</v>
      </c>
      <c r="I494" s="24">
        <f t="shared" ca="1" si="354"/>
        <v>0</v>
      </c>
      <c r="J494" s="24">
        <f t="shared" ca="1" si="354"/>
        <v>16423613.452684717</v>
      </c>
      <c r="K494" s="24">
        <f t="shared" ca="1" si="354"/>
        <v>0</v>
      </c>
      <c r="L494" s="24">
        <f t="shared" ca="1" si="354"/>
        <v>0</v>
      </c>
      <c r="M494" s="24">
        <f t="shared" ca="1" si="354"/>
        <v>0</v>
      </c>
      <c r="N494" s="24">
        <f t="shared" ca="1" si="354"/>
        <v>444060.05321359838</v>
      </c>
      <c r="O494" s="24">
        <f t="shared" ca="1" si="354"/>
        <v>0</v>
      </c>
      <c r="P494" s="24">
        <f t="shared" ca="1" si="354"/>
        <v>0</v>
      </c>
      <c r="Q494" s="24">
        <f t="shared" ca="1" si="354"/>
        <v>0</v>
      </c>
      <c r="R494" s="24">
        <f t="shared" ca="1" si="354"/>
        <v>6057752.805781005</v>
      </c>
      <c r="S494" s="24">
        <f t="shared" ca="1" si="354"/>
        <v>0</v>
      </c>
      <c r="T494" s="24">
        <f t="shared" ca="1" si="354"/>
        <v>62861.49573622625</v>
      </c>
      <c r="U494" s="24">
        <f t="shared" ca="1" si="354"/>
        <v>2134389.5552284829</v>
      </c>
      <c r="V494" s="24">
        <f t="shared" ca="1" si="354"/>
        <v>347188.87645084964</v>
      </c>
    </row>
    <row r="495" spans="1:22">
      <c r="B495" s="18" t="str">
        <f>$B$10</f>
        <v>ENERGY</v>
      </c>
      <c r="D495" s="24">
        <f t="shared" ca="1" si="353"/>
        <v>7283608.0755001707</v>
      </c>
      <c r="E495" s="24">
        <f t="shared" ca="1" si="354"/>
        <v>2733007.053710131</v>
      </c>
      <c r="F495" s="24">
        <f t="shared" ca="1" si="354"/>
        <v>177116.51721099383</v>
      </c>
      <c r="G495" s="24">
        <f t="shared" ca="1" si="354"/>
        <v>594245.11533416435</v>
      </c>
      <c r="H495" s="24">
        <f t="shared" ca="1" si="354"/>
        <v>18886.458840433239</v>
      </c>
      <c r="I495" s="24">
        <f t="shared" ca="1" si="354"/>
        <v>1741.1107184185512</v>
      </c>
      <c r="J495" s="24">
        <f t="shared" ca="1" si="354"/>
        <v>541781.56330605282</v>
      </c>
      <c r="K495" s="24">
        <f t="shared" ca="1" si="354"/>
        <v>100435.87705715297</v>
      </c>
      <c r="L495" s="24">
        <f t="shared" ca="1" si="354"/>
        <v>45635.49178540516</v>
      </c>
      <c r="M495" s="24">
        <f t="shared" ca="1" si="354"/>
        <v>2114.4811827903754</v>
      </c>
      <c r="N495" s="24">
        <f t="shared" ca="1" si="354"/>
        <v>20762.096179895729</v>
      </c>
      <c r="O495" s="24">
        <f t="shared" ca="1" si="354"/>
        <v>364551.30564596056</v>
      </c>
      <c r="P495" s="24">
        <f t="shared" ca="1" si="354"/>
        <v>2069770.9594606056</v>
      </c>
      <c r="Q495" s="24">
        <f t="shared" ca="1" si="354"/>
        <v>392683.9933008966</v>
      </c>
      <c r="R495" s="24">
        <f t="shared" ca="1" si="354"/>
        <v>146784.95667568379</v>
      </c>
      <c r="S495" s="24">
        <f t="shared" ca="1" si="354"/>
        <v>2389.4250967839725</v>
      </c>
      <c r="T495" s="24">
        <f t="shared" ca="1" si="354"/>
        <v>2665.2114891870729</v>
      </c>
      <c r="U495" s="24">
        <f t="shared" ca="1" si="354"/>
        <v>57631.629518916059</v>
      </c>
      <c r="V495" s="24">
        <f t="shared" ca="1" si="354"/>
        <v>11404.828986699524</v>
      </c>
    </row>
    <row r="496" spans="1:22">
      <c r="B496" s="18" t="str">
        <f>$B$11</f>
        <v>CUSTOMER</v>
      </c>
      <c r="D496" s="24">
        <f t="shared" ca="1" si="353"/>
        <v>114072303.8034389</v>
      </c>
      <c r="E496" s="24">
        <f ca="1">+E479</f>
        <v>53344618.684604242</v>
      </c>
      <c r="F496" s="24">
        <f t="shared" ca="1" si="354"/>
        <v>13975406.866747569</v>
      </c>
      <c r="G496" s="24">
        <f t="shared" ca="1" si="354"/>
        <v>3967217.4293927909</v>
      </c>
      <c r="H496" s="24">
        <f t="shared" ca="1" si="354"/>
        <v>1280595.850264559</v>
      </c>
      <c r="I496" s="24">
        <f t="shared" ca="1" si="354"/>
        <v>207866.4959865495</v>
      </c>
      <c r="J496" s="24">
        <f t="shared" ca="1" si="354"/>
        <v>1125838.5190011342</v>
      </c>
      <c r="K496" s="24">
        <f t="shared" ca="1" si="354"/>
        <v>333374.77054278023</v>
      </c>
      <c r="L496" s="24">
        <f t="shared" ca="1" si="354"/>
        <v>724168.99629460054</v>
      </c>
      <c r="M496" s="24">
        <f t="shared" ca="1" si="354"/>
        <v>127253.8316453736</v>
      </c>
      <c r="N496" s="24">
        <f t="shared" ca="1" si="354"/>
        <v>7748.763008238122</v>
      </c>
      <c r="O496" s="24">
        <f t="shared" ca="1" si="354"/>
        <v>197784.27190018902</v>
      </c>
      <c r="P496" s="24">
        <f t="shared" ca="1" si="354"/>
        <v>1064967.6900288474</v>
      </c>
      <c r="Q496" s="24">
        <f t="shared" ca="1" si="354"/>
        <v>190882.85679714812</v>
      </c>
      <c r="R496" s="24">
        <f t="shared" ca="1" si="354"/>
        <v>311660.64058924629</v>
      </c>
      <c r="S496" s="24">
        <f t="shared" ca="1" si="354"/>
        <v>5649.7484952524665</v>
      </c>
      <c r="T496" s="24">
        <f t="shared" ca="1" si="354"/>
        <v>5850.3761077009094</v>
      </c>
      <c r="U496" s="24">
        <f t="shared" ca="1" si="354"/>
        <v>33143085.161020651</v>
      </c>
      <c r="V496" s="24">
        <f t="shared" ca="1" si="354"/>
        <v>4058332.8510120395</v>
      </c>
    </row>
    <row r="497" spans="1:22">
      <c r="B497" s="18" t="str">
        <f>$B$12</f>
        <v>TOTAL</v>
      </c>
      <c r="D497" s="24">
        <f t="shared" ca="1" si="353"/>
        <v>2238076965.6899996</v>
      </c>
      <c r="E497" s="24">
        <f t="shared" ca="1" si="354"/>
        <v>1239556563.801775</v>
      </c>
      <c r="F497" s="24">
        <f t="shared" ca="1" si="354"/>
        <v>71675398.270507693</v>
      </c>
      <c r="G497" s="24">
        <f t="shared" ca="1" si="354"/>
        <v>209228976.20563075</v>
      </c>
      <c r="H497" s="24">
        <f t="shared" ca="1" si="354"/>
        <v>6895267.8636464747</v>
      </c>
      <c r="I497" s="24">
        <f t="shared" ca="1" si="354"/>
        <v>589845.63791771606</v>
      </c>
      <c r="J497" s="24">
        <f t="shared" ca="1" si="354"/>
        <v>153493764.08838397</v>
      </c>
      <c r="K497" s="24">
        <f t="shared" ca="1" si="354"/>
        <v>25657334.775193367</v>
      </c>
      <c r="L497" s="24">
        <f t="shared" ca="1" si="354"/>
        <v>9015943.592907954</v>
      </c>
      <c r="M497" s="24">
        <f t="shared" ca="1" si="354"/>
        <v>467947.56458979257</v>
      </c>
      <c r="N497" s="24">
        <f t="shared" ca="1" si="354"/>
        <v>5230749.4440653175</v>
      </c>
      <c r="O497" s="24">
        <f t="shared" ca="1" si="354"/>
        <v>78096561.24657163</v>
      </c>
      <c r="P497" s="24">
        <f t="shared" ca="1" si="354"/>
        <v>299114138.33990794</v>
      </c>
      <c r="Q497" s="24">
        <f t="shared" ca="1" si="354"/>
        <v>49371244.2342619</v>
      </c>
      <c r="R497" s="24">
        <f t="shared" ca="1" si="354"/>
        <v>47839065.605091803</v>
      </c>
      <c r="S497" s="24">
        <f t="shared" ca="1" si="354"/>
        <v>699243.56055332639</v>
      </c>
      <c r="T497" s="24">
        <f t="shared" ca="1" si="354"/>
        <v>614773.57716550201</v>
      </c>
      <c r="U497" s="24">
        <f t="shared" ca="1" si="354"/>
        <v>35975230.978061169</v>
      </c>
      <c r="V497" s="24">
        <f t="shared" ca="1" si="354"/>
        <v>4554916.9037682489</v>
      </c>
    </row>
    <row r="498" spans="1:22">
      <c r="A498" s="130" t="s">
        <v>74</v>
      </c>
      <c r="B498" s="18" t="str">
        <f>$B$5</f>
        <v>PRODUCTION</v>
      </c>
      <c r="C498" s="22"/>
      <c r="D498" s="23">
        <f t="shared" ref="D498:D505" ca="1" si="356">SUM(E498:V498)</f>
        <v>0.38515569475772504</v>
      </c>
      <c r="E498" s="23">
        <f ca="1">E490/$D497</f>
        <v>0.18972114391526523</v>
      </c>
      <c r="F498" s="23">
        <f t="shared" ref="F498:V498" ca="1" si="357">F490/$D497</f>
        <v>9.3785940598724461E-3</v>
      </c>
      <c r="G498" s="23">
        <f t="shared" ca="1" si="357"/>
        <v>3.4353252546722446E-2</v>
      </c>
      <c r="H498" s="23">
        <f t="shared" ca="1" si="357"/>
        <v>1.0813184224606619E-3</v>
      </c>
      <c r="I498" s="23">
        <f ca="1">I490/$D497</f>
        <v>1.0140258162064256E-4</v>
      </c>
      <c r="J498" s="23">
        <f t="shared" ca="1" si="357"/>
        <v>2.6113815953686521E-2</v>
      </c>
      <c r="K498" s="23">
        <f t="shared" ca="1" si="357"/>
        <v>4.8657647107320338E-3</v>
      </c>
      <c r="L498" s="23">
        <f t="shared" ca="1" si="357"/>
        <v>2.1987484722385559E-3</v>
      </c>
      <c r="M498" s="23">
        <f ca="1">M490/$D497</f>
        <v>9.8875261015791722E-5</v>
      </c>
      <c r="N498" s="23">
        <f ca="1">N490/$D497</f>
        <v>9.1222247759146591E-4</v>
      </c>
      <c r="O498" s="23">
        <f t="shared" ca="1" si="357"/>
        <v>1.4928365419637433E-2</v>
      </c>
      <c r="P498" s="23">
        <f t="shared" ca="1" si="357"/>
        <v>7.8896830706625606E-2</v>
      </c>
      <c r="Q498" s="23">
        <f ca="1">Q490/$D497</f>
        <v>1.4247459968721373E-2</v>
      </c>
      <c r="R498" s="23">
        <f t="shared" ca="1" si="357"/>
        <v>8.019511441960404E-3</v>
      </c>
      <c r="S498" s="23">
        <f t="shared" ca="1" si="357"/>
        <v>1.3432375122958613E-4</v>
      </c>
      <c r="T498" s="23">
        <f t="shared" ca="1" si="357"/>
        <v>1.0406506834475678E-4</v>
      </c>
      <c r="U498" s="23">
        <f ca="1">U490/$D497</f>
        <v>0</v>
      </c>
      <c r="V498" s="23">
        <f t="shared" ca="1" si="357"/>
        <v>0</v>
      </c>
    </row>
    <row r="499" spans="1:22">
      <c r="A499" s="18" t="str">
        <f t="shared" ref="A499:A505" si="358">A498</f>
        <v>RB_GUP</v>
      </c>
      <c r="B499" s="18" t="str">
        <f>$B$6</f>
        <v>BULKTRAN</v>
      </c>
      <c r="C499" s="22"/>
      <c r="D499" s="23">
        <f t="shared" ca="1" si="356"/>
        <v>0.20414099828362883</v>
      </c>
      <c r="E499" s="23">
        <f t="shared" ref="E499:V499" ca="1" si="359">E491/$D497</f>
        <v>0.10055638340940684</v>
      </c>
      <c r="F499" s="23">
        <f t="shared" ca="1" si="359"/>
        <v>4.9708613424074878E-3</v>
      </c>
      <c r="G499" s="23">
        <f t="shared" ca="1" si="359"/>
        <v>1.8207980213271604E-2</v>
      </c>
      <c r="H499" s="23">
        <f t="shared" ca="1" si="359"/>
        <v>5.7312257154201382E-4</v>
      </c>
      <c r="I499" s="23">
        <f ca="1">I491/$D497</f>
        <v>5.3745600863038905E-5</v>
      </c>
      <c r="J499" s="23">
        <f t="shared" ca="1" si="359"/>
        <v>1.3840897409380961E-2</v>
      </c>
      <c r="K499" s="23">
        <f t="shared" ca="1" si="359"/>
        <v>2.578962427355275E-3</v>
      </c>
      <c r="L499" s="23">
        <f t="shared" ca="1" si="359"/>
        <v>1.1653851006402137E-3</v>
      </c>
      <c r="M499" s="23">
        <f ca="1">M491/$D497</f>
        <v>5.2406065297865523E-5</v>
      </c>
      <c r="N499" s="23">
        <f ca="1">N491/$D497</f>
        <v>4.8349799773680241E-4</v>
      </c>
      <c r="O499" s="23">
        <f t="shared" ca="1" si="359"/>
        <v>7.9123623536828582E-3</v>
      </c>
      <c r="P499" s="23">
        <f t="shared" ca="1" si="359"/>
        <v>4.1817057364285475E-2</v>
      </c>
      <c r="Q499" s="23">
        <f ca="1">Q491/$D497</f>
        <v>7.5514674730445108E-3</v>
      </c>
      <c r="R499" s="23">
        <f t="shared" ca="1" si="359"/>
        <v>4.2505176316776907E-3</v>
      </c>
      <c r="S499" s="23">
        <f t="shared" ca="1" si="359"/>
        <v>7.1194545588786344E-5</v>
      </c>
      <c r="T499" s="23">
        <f t="shared" ca="1" si="359"/>
        <v>5.5156777447405578E-5</v>
      </c>
      <c r="U499" s="23">
        <f ca="1">U491/$D497</f>
        <v>0</v>
      </c>
      <c r="V499" s="23">
        <f t="shared" ca="1" si="359"/>
        <v>0</v>
      </c>
    </row>
    <row r="500" spans="1:22">
      <c r="A500" s="18" t="str">
        <f t="shared" si="358"/>
        <v>RB_GUP</v>
      </c>
      <c r="B500" s="18" t="str">
        <f>$B$7</f>
        <v>SUBTRAN</v>
      </c>
      <c r="C500" s="22"/>
      <c r="D500" s="23">
        <f t="shared" ca="1" si="356"/>
        <v>4.48436487249739E-2</v>
      </c>
      <c r="E500" s="23">
        <f t="shared" ref="E500:V500" ca="1" si="360">E492/$D497</f>
        <v>2.1832912110602603E-2</v>
      </c>
      <c r="F500" s="23">
        <f t="shared" ca="1" si="360"/>
        <v>1.053684899297595E-3</v>
      </c>
      <c r="G500" s="23">
        <f t="shared" ca="1" si="360"/>
        <v>3.8332541433177166E-3</v>
      </c>
      <c r="H500" s="23">
        <f t="shared" ca="1" si="360"/>
        <v>1.1840561386255367E-4</v>
      </c>
      <c r="I500" s="23">
        <f ca="1">I492/$D497</f>
        <v>1.4746792998325917E-5</v>
      </c>
      <c r="J500" s="23">
        <f t="shared" ca="1" si="360"/>
        <v>2.8960834183298632E-3</v>
      </c>
      <c r="K500" s="23">
        <f t="shared" ca="1" si="360"/>
        <v>5.3837852960355172E-4</v>
      </c>
      <c r="L500" s="23">
        <f t="shared" ca="1" si="360"/>
        <v>3.2034164010197053E-4</v>
      </c>
      <c r="M500" s="23">
        <f ca="1">M492/$D497</f>
        <v>0</v>
      </c>
      <c r="N500" s="23">
        <f ca="1">N492/$D497</f>
        <v>1.0112626023927271E-4</v>
      </c>
      <c r="O500" s="23">
        <f t="shared" ca="1" si="360"/>
        <v>1.6554946176152261E-3</v>
      </c>
      <c r="P500" s="23">
        <f t="shared" ca="1" si="360"/>
        <v>1.1533306385678127E-2</v>
      </c>
      <c r="Q500" s="23">
        <f ca="1">Q492/$D497</f>
        <v>0</v>
      </c>
      <c r="R500" s="23">
        <f t="shared" ca="1" si="360"/>
        <v>8.7163626076196038E-4</v>
      </c>
      <c r="S500" s="23">
        <f t="shared" ca="1" si="360"/>
        <v>1.453020014755441E-5</v>
      </c>
      <c r="T500" s="23">
        <f t="shared" ca="1" si="360"/>
        <v>1.1639515094398968E-5</v>
      </c>
      <c r="U500" s="23">
        <f ca="1">U492/$D497</f>
        <v>3.9576839601008593E-5</v>
      </c>
      <c r="V500" s="23">
        <f t="shared" ca="1" si="360"/>
        <v>8.5314977221769142E-6</v>
      </c>
    </row>
    <row r="501" spans="1:22">
      <c r="A501" s="18" t="str">
        <f t="shared" si="358"/>
        <v>RB_GUP</v>
      </c>
      <c r="B501" s="18" t="str">
        <f>$B$8</f>
        <v>DISTPRI</v>
      </c>
      <c r="C501" s="22"/>
      <c r="D501" s="23">
        <f t="shared" ca="1" si="356"/>
        <v>0.20575689192323759</v>
      </c>
      <c r="E501" s="23">
        <f t="shared" ref="E501:V501" ca="1" si="361">E493/$D497</f>
        <v>0.13751610651225057</v>
      </c>
      <c r="F501" s="23">
        <f t="shared" ca="1" si="361"/>
        <v>6.4821502701117922E-3</v>
      </c>
      <c r="G501" s="23">
        <f t="shared" ca="1" si="361"/>
        <v>2.353708546212702E-2</v>
      </c>
      <c r="H501" s="23">
        <f t="shared" ca="1" si="361"/>
        <v>7.2741841443989068E-4</v>
      </c>
      <c r="I501" s="23">
        <f ca="1">I493/$D497</f>
        <v>0</v>
      </c>
      <c r="J501" s="23">
        <f t="shared" ca="1" si="361"/>
        <v>1.7648700165816624E-2</v>
      </c>
      <c r="K501" s="23">
        <f t="shared" ca="1" si="361"/>
        <v>3.2870715935352807E-3</v>
      </c>
      <c r="L501" s="23">
        <f t="shared" ca="1" si="361"/>
        <v>0</v>
      </c>
      <c r="M501" s="23">
        <f ca="1">M493/$D497</f>
        <v>0</v>
      </c>
      <c r="N501" s="23">
        <f ca="1">N493/$D497</f>
        <v>6.2916528484420486E-4</v>
      </c>
      <c r="O501" s="23">
        <f t="shared" ca="1" si="361"/>
        <v>1.0147012340324791E-2</v>
      </c>
      <c r="P501" s="23">
        <f t="shared" ca="1" si="361"/>
        <v>0</v>
      </c>
      <c r="Q501" s="23">
        <f ca="1">Q493/$D497</f>
        <v>0</v>
      </c>
      <c r="R501" s="23">
        <f t="shared" ca="1" si="361"/>
        <v>5.3218941568643702E-3</v>
      </c>
      <c r="S501" s="23">
        <f t="shared" ca="1" si="361"/>
        <v>8.8790027158819446E-5</v>
      </c>
      <c r="T501" s="23">
        <f t="shared" ca="1" si="361"/>
        <v>7.1934799461239078E-5</v>
      </c>
      <c r="U501" s="23">
        <f ca="1">U493/$D497</f>
        <v>2.4643862908318444E-4</v>
      </c>
      <c r="V501" s="23">
        <f t="shared" ca="1" si="361"/>
        <v>5.3124267219811269E-5</v>
      </c>
    </row>
    <row r="502" spans="1:22">
      <c r="A502" s="18" t="str">
        <f t="shared" si="358"/>
        <v>RB_GUP</v>
      </c>
      <c r="B502" s="18" t="str">
        <f>$B$9</f>
        <v>DISTSEC</v>
      </c>
      <c r="C502" s="22"/>
      <c r="D502" s="23">
        <f t="shared" ca="1" si="356"/>
        <v>0.10587946937322461</v>
      </c>
      <c r="E502" s="23">
        <f t="shared" ref="E502:V502" ca="1" si="362">E494/$D497</f>
        <v>7.9166232945399831E-2</v>
      </c>
      <c r="F502" s="23">
        <f t="shared" ca="1" si="362"/>
        <v>3.8166293213179429E-3</v>
      </c>
      <c r="G502" s="23">
        <f t="shared" ca="1" si="362"/>
        <v>1.1516361194703459E-2</v>
      </c>
      <c r="H502" s="23">
        <f t="shared" ca="1" si="362"/>
        <v>0</v>
      </c>
      <c r="I502" s="23">
        <f ca="1">I494/$D497</f>
        <v>0</v>
      </c>
      <c r="J502" s="23">
        <f t="shared" ca="1" si="362"/>
        <v>7.3382701776841322E-3</v>
      </c>
      <c r="K502" s="23">
        <f t="shared" ca="1" si="362"/>
        <v>0</v>
      </c>
      <c r="L502" s="23">
        <f t="shared" ca="1" si="362"/>
        <v>0</v>
      </c>
      <c r="M502" s="23">
        <f ca="1">M494/$D497</f>
        <v>0</v>
      </c>
      <c r="N502" s="23">
        <f ca="1">N494/$D497</f>
        <v>1.9841143089406425E-4</v>
      </c>
      <c r="O502" s="23">
        <f t="shared" ca="1" si="362"/>
        <v>0</v>
      </c>
      <c r="P502" s="23">
        <f t="shared" ca="1" si="362"/>
        <v>0</v>
      </c>
      <c r="Q502" s="23">
        <f ca="1">Q494/$D497</f>
        <v>0</v>
      </c>
      <c r="R502" s="23">
        <f t="shared" ca="1" si="362"/>
        <v>2.7066776070024021E-3</v>
      </c>
      <c r="S502" s="23">
        <f t="shared" ca="1" si="362"/>
        <v>0</v>
      </c>
      <c r="T502" s="23">
        <f t="shared" ca="1" si="362"/>
        <v>2.8087280598433771E-5</v>
      </c>
      <c r="U502" s="23">
        <f ca="1">U494/$D497</f>
        <v>9.5367120431912858E-4</v>
      </c>
      <c r="V502" s="23">
        <f t="shared" ca="1" si="362"/>
        <v>1.5512821130519576E-4</v>
      </c>
    </row>
    <row r="503" spans="1:22">
      <c r="A503" s="18" t="str">
        <f t="shared" si="358"/>
        <v>RB_GUP</v>
      </c>
      <c r="B503" s="18" t="str">
        <f>$B$10</f>
        <v>ENERGY</v>
      </c>
      <c r="C503" s="22"/>
      <c r="D503" s="23">
        <f t="shared" ca="1" si="356"/>
        <v>3.2544046461130678E-3</v>
      </c>
      <c r="E503" s="23">
        <f t="shared" ref="E503:V503" ca="1" si="363">E495/$D497</f>
        <v>1.2211407809505535E-3</v>
      </c>
      <c r="F503" s="23">
        <f t="shared" ca="1" si="363"/>
        <v>7.9137813366659071E-5</v>
      </c>
      <c r="G503" s="23">
        <f t="shared" ca="1" si="363"/>
        <v>2.6551594267937002E-4</v>
      </c>
      <c r="H503" s="23">
        <f t="shared" ca="1" si="363"/>
        <v>8.438699441513862E-6</v>
      </c>
      <c r="I503" s="23">
        <f ca="1">I495/$D497</f>
        <v>7.7794943833925139E-7</v>
      </c>
      <c r="J503" s="23">
        <f t="shared" ca="1" si="363"/>
        <v>2.4207458975344999E-4</v>
      </c>
      <c r="K503" s="23">
        <f t="shared" ca="1" si="363"/>
        <v>4.4875971021929787E-5</v>
      </c>
      <c r="L503" s="23">
        <f t="shared" ca="1" si="363"/>
        <v>2.0390492590292008E-5</v>
      </c>
      <c r="M503" s="23">
        <f ca="1">M495/$D497</f>
        <v>9.4477590145720496E-7</v>
      </c>
      <c r="N503" s="23">
        <f ca="1">N495/$D497</f>
        <v>9.276757009781731E-6</v>
      </c>
      <c r="O503" s="23">
        <f t="shared" ca="1" si="363"/>
        <v>1.6288595577121687E-4</v>
      </c>
      <c r="P503" s="23">
        <f t="shared" ca="1" si="363"/>
        <v>9.2479883006279671E-4</v>
      </c>
      <c r="Q503" s="23">
        <f ca="1">Q495/$D497</f>
        <v>1.7545598266761664E-4</v>
      </c>
      <c r="R503" s="23">
        <f t="shared" ca="1" si="363"/>
        <v>6.5585303332242628E-5</v>
      </c>
      <c r="S503" s="23">
        <f t="shared" ca="1" si="363"/>
        <v>1.067624185143835E-6</v>
      </c>
      <c r="T503" s="23">
        <f t="shared" ca="1" si="363"/>
        <v>1.1908488984271314E-6</v>
      </c>
      <c r="U503" s="23">
        <f ca="1">U495/$D497</f>
        <v>2.575051278504545E-5</v>
      </c>
      <c r="V503" s="23">
        <f t="shared" ca="1" si="363"/>
        <v>5.0958162572319816E-6</v>
      </c>
    </row>
    <row r="504" spans="1:22">
      <c r="A504" s="18" t="str">
        <f t="shared" si="358"/>
        <v>RB_GUP</v>
      </c>
      <c r="B504" s="18" t="str">
        <f>$B$11</f>
        <v>CUSTOMER</v>
      </c>
      <c r="C504" s="22"/>
      <c r="D504" s="23">
        <f t="shared" ca="1" si="356"/>
        <v>5.0968892291097058E-2</v>
      </c>
      <c r="E504" s="23">
        <f t="shared" ref="E504:V504" ca="1" si="364">E496/$D497</f>
        <v>2.3835024220517854E-2</v>
      </c>
      <c r="F504" s="23">
        <f t="shared" ca="1" si="364"/>
        <v>6.2443817084900603E-3</v>
      </c>
      <c r="G504" s="23">
        <f t="shared" ca="1" si="364"/>
        <v>1.7726009829915285E-3</v>
      </c>
      <c r="H504" s="23">
        <f t="shared" ca="1" si="364"/>
        <v>5.7218579606343036E-4</v>
      </c>
      <c r="I504" s="23">
        <f ca="1">I496/$D497</f>
        <v>9.2877277758168705E-5</v>
      </c>
      <c r="J504" s="23">
        <f t="shared" ca="1" si="364"/>
        <v>5.0303833883301593E-4</v>
      </c>
      <c r="K504" s="23">
        <f t="shared" ca="1" si="364"/>
        <v>1.4895590082622594E-4</v>
      </c>
      <c r="L504" s="23">
        <f t="shared" ca="1" si="364"/>
        <v>3.2356751237611666E-4</v>
      </c>
      <c r="M504" s="23">
        <f ca="1">M496/$D497</f>
        <v>5.6858559198897443E-5</v>
      </c>
      <c r="N504" s="23">
        <f ca="1">N496/$D497</f>
        <v>3.4622415256613737E-6</v>
      </c>
      <c r="O504" s="23">
        <f t="shared" ca="1" si="364"/>
        <v>8.8372417451341805E-5</v>
      </c>
      <c r="P504" s="23">
        <f t="shared" ca="1" si="364"/>
        <v>4.7584051234829524E-4</v>
      </c>
      <c r="Q504" s="23">
        <f ca="1">Q496/$D497</f>
        <v>8.5288781272228905E-5</v>
      </c>
      <c r="R504" s="23">
        <f t="shared" ca="1" si="364"/>
        <v>1.3925376355104985E-4</v>
      </c>
      <c r="S504" s="23">
        <f t="shared" ca="1" si="364"/>
        <v>2.5243763203249125E-6</v>
      </c>
      <c r="T504" s="23">
        <f t="shared" ca="1" si="364"/>
        <v>2.6140191769040603E-6</v>
      </c>
      <c r="U504" s="23">
        <f ca="1">U496/$D497</f>
        <v>1.4808733421195205E-2</v>
      </c>
      <c r="V504" s="23">
        <f t="shared" ca="1" si="364"/>
        <v>1.81331246120075E-3</v>
      </c>
    </row>
    <row r="505" spans="1:22">
      <c r="A505" s="18" t="str">
        <f t="shared" si="358"/>
        <v>RB_GUP</v>
      </c>
      <c r="B505" s="18" t="str">
        <f>$B$12</f>
        <v>TOTAL</v>
      </c>
      <c r="C505" s="22"/>
      <c r="D505" s="23">
        <f t="shared" ca="1" si="356"/>
        <v>1.0000000000000002</v>
      </c>
      <c r="E505" s="23">
        <f t="shared" ref="E505:V505" ca="1" si="365">SUM(E498:E504)</f>
        <v>0.55384894389439354</v>
      </c>
      <c r="F505" s="23">
        <f t="shared" ca="1" si="365"/>
        <v>3.2025439414863986E-2</v>
      </c>
      <c r="G505" s="23">
        <f t="shared" ca="1" si="365"/>
        <v>9.3486050485813155E-2</v>
      </c>
      <c r="H505" s="23">
        <f t="shared" ca="1" si="365"/>
        <v>3.0808895178100642E-3</v>
      </c>
      <c r="I505" s="23">
        <f t="shared" ca="1" si="365"/>
        <v>2.6355020267851534E-4</v>
      </c>
      <c r="J505" s="23">
        <f t="shared" ca="1" si="365"/>
        <v>6.8582880053484577E-2</v>
      </c>
      <c r="K505" s="23">
        <f t="shared" ca="1" si="365"/>
        <v>1.1464009133074295E-2</v>
      </c>
      <c r="L505" s="23">
        <f t="shared" ca="1" si="365"/>
        <v>4.0284332179471487E-3</v>
      </c>
      <c r="M505" s="23">
        <f t="shared" ca="1" si="365"/>
        <v>2.0908466141401189E-4</v>
      </c>
      <c r="N505" s="23">
        <f t="shared" ca="1" si="365"/>
        <v>2.3371624498412531E-3</v>
      </c>
      <c r="O505" s="23">
        <f t="shared" ca="1" si="365"/>
        <v>3.4894493104482865E-2</v>
      </c>
      <c r="P505" s="23">
        <f t="shared" ca="1" si="365"/>
        <v>0.1336478337990003</v>
      </c>
      <c r="Q505" s="23">
        <f t="shared" ca="1" si="365"/>
        <v>2.2059672205705729E-2</v>
      </c>
      <c r="R505" s="23">
        <f t="shared" ca="1" si="365"/>
        <v>2.1375076165150119E-2</v>
      </c>
      <c r="S505" s="23">
        <f t="shared" ca="1" si="365"/>
        <v>3.1243052463021507E-4</v>
      </c>
      <c r="T505" s="23">
        <f t="shared" ca="1" si="365"/>
        <v>2.7468830902156532E-4</v>
      </c>
      <c r="U505" s="23">
        <f t="shared" ca="1" si="365"/>
        <v>1.6074170606983573E-2</v>
      </c>
      <c r="V505" s="23">
        <f t="shared" ca="1" si="365"/>
        <v>2.0351922537051662E-3</v>
      </c>
    </row>
    <row r="507" spans="1:22" ht="12">
      <c r="A507" s="38" t="s">
        <v>142</v>
      </c>
      <c r="B507" s="18" t="str">
        <f>$B$5</f>
        <v>PRODUCTION</v>
      </c>
      <c r="D507" s="24">
        <f ca="1">COSS!H305</f>
        <v>524214321.72073084</v>
      </c>
      <c r="E507" s="24">
        <f ca="1">COSS!I305</f>
        <v>258219058.23353326</v>
      </c>
      <c r="F507" s="24">
        <f ca="1">COSS!J305</f>
        <v>12764690.723014433</v>
      </c>
      <c r="G507" s="24">
        <f ca="1">COSS!K305</f>
        <v>46756330.563952774</v>
      </c>
      <c r="H507" s="24">
        <f ca="1">COSS!L305</f>
        <v>1471723.2825829261</v>
      </c>
      <c r="I507" s="24">
        <f ca="1">COSS!M305</f>
        <v>138013.50017278962</v>
      </c>
      <c r="J507" s="24">
        <f ca="1">COSS!O305</f>
        <v>35542084.67906139</v>
      </c>
      <c r="K507" s="24">
        <f ca="1">COSS!P305</f>
        <v>6622525.856961648</v>
      </c>
      <c r="L507" s="24">
        <f ca="1">COSS!Q305</f>
        <v>2992596.1233263323</v>
      </c>
      <c r="M507" s="24">
        <f ca="1">COSS!R305</f>
        <v>134573.70251517982</v>
      </c>
      <c r="N507" s="24">
        <f ca="1">COSS!T305</f>
        <v>1241576.0531590162</v>
      </c>
      <c r="O507" s="24">
        <f ca="1">COSS!U305</f>
        <v>20318180.567931209</v>
      </c>
      <c r="P507" s="24">
        <f ca="1">COSS!V305</f>
        <v>107382155.21077806</v>
      </c>
      <c r="Q507" s="24">
        <f ca="1">COSS!W305</f>
        <v>19391437.450884894</v>
      </c>
      <c r="R507" s="24">
        <f ca="1">COSS!Y305</f>
        <v>10914917.806741314</v>
      </c>
      <c r="S507" s="24">
        <f ca="1">COSS!Z305</f>
        <v>182820.70108321929</v>
      </c>
      <c r="T507" s="24">
        <f ca="1">COSS!AB305</f>
        <v>141637.2650324782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27952830.861260183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4478879.3005392784</v>
      </c>
      <c r="E512" s="24">
        <f ca="1">COSS!I310</f>
        <v>1680596.8407696839</v>
      </c>
      <c r="F512" s="24">
        <f ca="1">COSS!J310</f>
        <v>108913.53495368485</v>
      </c>
      <c r="G512" s="24">
        <f ca="1">COSS!K310</f>
        <v>365416.71640315355</v>
      </c>
      <c r="H512" s="24">
        <f ca="1">COSS!L310</f>
        <v>11613.772828529716</v>
      </c>
      <c r="I512" s="24">
        <f ca="1">COSS!M310</f>
        <v>1070.6540873475556</v>
      </c>
      <c r="J512" s="24">
        <f ca="1">COSS!O310</f>
        <v>333155.51909877523</v>
      </c>
      <c r="K512" s="24">
        <f ca="1">COSS!P310</f>
        <v>61760.622773747942</v>
      </c>
      <c r="L512" s="24">
        <f ca="1">COSS!Q310</f>
        <v>28062.446168006565</v>
      </c>
      <c r="M512" s="24">
        <f ca="1">COSS!R310</f>
        <v>1300.2492587204833</v>
      </c>
      <c r="N512" s="24">
        <f ca="1">COSS!T310</f>
        <v>12767.150820310282</v>
      </c>
      <c r="O512" s="24">
        <f ca="1">COSS!U310</f>
        <v>224172.04219628967</v>
      </c>
      <c r="P512" s="24">
        <f ca="1">COSS!V310</f>
        <v>1272755.7840965837</v>
      </c>
      <c r="Q512" s="24">
        <f ca="1">COSS!W310</f>
        <v>241471.56066297722</v>
      </c>
      <c r="R512" s="24">
        <f ca="1">COSS!Y310</f>
        <v>90261.872587114514</v>
      </c>
      <c r="S512" s="24">
        <f ca="1">COSS!Z310</f>
        <v>1469.3193943497415</v>
      </c>
      <c r="T512" s="24">
        <f ca="1">COSS!AB310</f>
        <v>1638.9075917789153</v>
      </c>
      <c r="U512" s="24">
        <f ca="1">COSS!AC310</f>
        <v>35439.18204177892</v>
      </c>
      <c r="V512" s="24">
        <f ca="1">COSS!AD310</f>
        <v>7013.1248064457513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1473532573.6899996</v>
      </c>
      <c r="E514" s="24">
        <f ca="1">COSS!I312</f>
        <v>822624301.25967622</v>
      </c>
      <c r="F514" s="24">
        <f ca="1">COSS!J312</f>
        <v>47959442.922737733</v>
      </c>
      <c r="G514" s="24">
        <f ca="1">COSS!K312</f>
        <v>138274431.3502489</v>
      </c>
      <c r="H514" s="24">
        <f ca="1">COSS!L312</f>
        <v>4570440.2882382283</v>
      </c>
      <c r="I514" s="24">
        <f ca="1">COSS!M312</f>
        <v>387597.52798763255</v>
      </c>
      <c r="J514" s="24">
        <f ca="1">COSS!O312</f>
        <v>101201618.29003015</v>
      </c>
      <c r="K514" s="24">
        <f ca="1">COSS!P312</f>
        <v>16786772.947445922</v>
      </c>
      <c r="L514" s="24">
        <f ca="1">COSS!Q312</f>
        <v>5748832.1029450186</v>
      </c>
      <c r="M514" s="24">
        <f ca="1">COSS!R312</f>
        <v>304208.02847005654</v>
      </c>
      <c r="N514" s="24">
        <f ca="1">COSS!T312</f>
        <v>3442935.5348219541</v>
      </c>
      <c r="O514" s="24">
        <f ca="1">COSS!U312</f>
        <v>51060902.226757653</v>
      </c>
      <c r="P514" s="24">
        <f ca="1">COSS!V312</f>
        <v>189074300.31325549</v>
      </c>
      <c r="Q514" s="24">
        <f ca="1">COSS!W312</f>
        <v>31123591.190140028</v>
      </c>
      <c r="R514" s="24">
        <f ca="1">COSS!Y312</f>
        <v>31575190.66799216</v>
      </c>
      <c r="S514" s="24">
        <f ca="1">COSS!Z312</f>
        <v>457103.63865504804</v>
      </c>
      <c r="T514" s="24">
        <f ca="1">COSS!AB312</f>
        <v>405418.63435819279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0" t="s">
        <v>72</v>
      </c>
      <c r="B515" s="18" t="str">
        <f>$B$5</f>
        <v>PRODUCTION</v>
      </c>
      <c r="C515" s="22"/>
      <c r="D515" s="23">
        <f t="shared" ref="D515:D522" ca="1" si="366">SUM(E515:V515)</f>
        <v>0.35575346692744009</v>
      </c>
      <c r="E515" s="23">
        <f t="shared" ref="E515:V515" ca="1" si="367">E507/$D514</f>
        <v>0.1752381066045284</v>
      </c>
      <c r="F515" s="23">
        <f t="shared" ca="1" si="367"/>
        <v>8.6626457744665084E-3</v>
      </c>
      <c r="G515" s="23">
        <f t="shared" ca="1" si="367"/>
        <v>3.1730775008838946E-2</v>
      </c>
      <c r="H515" s="23">
        <f t="shared" ca="1" si="367"/>
        <v>9.9877214040640936E-4</v>
      </c>
      <c r="I515" s="23">
        <f ca="1">I507/$D514</f>
        <v>9.3661655423862221E-5</v>
      </c>
      <c r="J515" s="23">
        <f t="shared" ca="1" si="367"/>
        <v>2.4120325070288336E-2</v>
      </c>
      <c r="K515" s="23">
        <f t="shared" ca="1" si="367"/>
        <v>4.4943192808948986E-3</v>
      </c>
      <c r="L515" s="23">
        <f t="shared" ca="1" si="367"/>
        <v>2.0308991988092365E-3</v>
      </c>
      <c r="M515" s="23">
        <f ca="1">M507/$D514</f>
        <v>9.1327266813099516E-5</v>
      </c>
      <c r="N515" s="23">
        <f ca="1">N507/$D514</f>
        <v>8.4258473502888287E-4</v>
      </c>
      <c r="O515" s="23">
        <f t="shared" ca="1" si="367"/>
        <v>1.3788755627607679E-2</v>
      </c>
      <c r="P515" s="23">
        <f t="shared" ca="1" si="367"/>
        <v>7.2873960934486282E-2</v>
      </c>
      <c r="Q515" s="23">
        <f ca="1">Q507/$D514</f>
        <v>1.3159829512506214E-2</v>
      </c>
      <c r="R515" s="23">
        <f t="shared" ca="1" si="367"/>
        <v>7.4073135549411915E-3</v>
      </c>
      <c r="S515" s="23">
        <f t="shared" ca="1" si="367"/>
        <v>1.240696706319849E-4</v>
      </c>
      <c r="T515" s="23">
        <f t="shared" ca="1" si="367"/>
        <v>9.6120891768135228E-5</v>
      </c>
      <c r="U515" s="23">
        <f ca="1">U507/$D514</f>
        <v>0</v>
      </c>
      <c r="V515" s="23">
        <f t="shared" ca="1" si="367"/>
        <v>0</v>
      </c>
    </row>
    <row r="516" spans="1:22">
      <c r="A516" s="18" t="str">
        <f t="shared" ref="A516:A522" si="368">A515</f>
        <v>NP</v>
      </c>
      <c r="B516" s="18" t="str">
        <f>$B$6</f>
        <v>BULKTRAN</v>
      </c>
      <c r="C516" s="22"/>
      <c r="D516" s="23">
        <f t="shared" ca="1" si="366"/>
        <v>0.20834338469181474</v>
      </c>
      <c r="E516" s="23">
        <f t="shared" ref="E516:V516" ca="1" si="369">E508/$D514</f>
        <v>0.10262640747340647</v>
      </c>
      <c r="F516" s="23">
        <f t="shared" ca="1" si="369"/>
        <v>5.0731900285506133E-3</v>
      </c>
      <c r="G516" s="23">
        <f t="shared" ca="1" si="369"/>
        <v>1.8582804326076514E-2</v>
      </c>
      <c r="H516" s="23">
        <f t="shared" ca="1" si="369"/>
        <v>5.8492070383842976E-4</v>
      </c>
      <c r="I516" s="23">
        <f ca="1">I508/$D514</f>
        <v>5.4851991957750878E-5</v>
      </c>
      <c r="J516" s="23">
        <f t="shared" ca="1" si="369"/>
        <v>1.4125822043037667E-2</v>
      </c>
      <c r="K516" s="23">
        <f t="shared" ca="1" si="369"/>
        <v>2.6320521875850258E-3</v>
      </c>
      <c r="L516" s="23">
        <f t="shared" ca="1" si="369"/>
        <v>1.189375374756677E-3</v>
      </c>
      <c r="M516" s="23">
        <f ca="1">M508/$D514</f>
        <v>5.3484881108339154E-5</v>
      </c>
      <c r="N516" s="23">
        <f ca="1">N508/$D514</f>
        <v>4.9345114497894151E-4</v>
      </c>
      <c r="O516" s="23">
        <f t="shared" ca="1" si="369"/>
        <v>8.0752439124648946E-3</v>
      </c>
      <c r="P516" s="23">
        <f t="shared" ca="1" si="369"/>
        <v>4.2677890979166917E-2</v>
      </c>
      <c r="Q516" s="23">
        <f ca="1">Q508/$D514</f>
        <v>7.7069197562085667E-3</v>
      </c>
      <c r="R516" s="23">
        <f t="shared" ca="1" si="369"/>
        <v>4.3380175345551089E-3</v>
      </c>
      <c r="S516" s="23">
        <f t="shared" ca="1" si="369"/>
        <v>7.2660135515527076E-5</v>
      </c>
      <c r="T516" s="23">
        <f t="shared" ca="1" si="369"/>
        <v>5.6292218607256608E-5</v>
      </c>
      <c r="U516" s="23">
        <f ca="1">U508/$D514</f>
        <v>0</v>
      </c>
      <c r="V516" s="23">
        <f t="shared" ca="1" si="369"/>
        <v>0</v>
      </c>
    </row>
    <row r="517" spans="1:22">
      <c r="A517" s="18" t="str">
        <f t="shared" si="368"/>
        <v>NP</v>
      </c>
      <c r="B517" s="18" t="str">
        <f>$B$7</f>
        <v>SUBTRAN</v>
      </c>
      <c r="C517" s="22"/>
      <c r="D517" s="23">
        <f t="shared" ca="1" si="366"/>
        <v>4.4284887745256588E-2</v>
      </c>
      <c r="E517" s="23">
        <f t="shared" ref="E517:V517" ca="1" si="370">E509/$D514</f>
        <v>2.1560869587126844E-2</v>
      </c>
      <c r="F517" s="23">
        <f t="shared" ca="1" si="370"/>
        <v>1.0405557712407831E-3</v>
      </c>
      <c r="G517" s="23">
        <f t="shared" ca="1" si="370"/>
        <v>3.7854910174007828E-3</v>
      </c>
      <c r="H517" s="23">
        <f t="shared" ca="1" si="370"/>
        <v>1.1693025584225447E-4</v>
      </c>
      <c r="I517" s="23">
        <f ca="1">I509/$D514</f>
        <v>1.4563044959579814E-5</v>
      </c>
      <c r="J517" s="23">
        <f t="shared" ca="1" si="370"/>
        <v>2.8599976301707957E-3</v>
      </c>
      <c r="K517" s="23">
        <f t="shared" ca="1" si="370"/>
        <v>5.3167022367365277E-4</v>
      </c>
      <c r="L517" s="23">
        <f t="shared" ca="1" si="370"/>
        <v>3.1635011814162774E-4</v>
      </c>
      <c r="M517" s="23">
        <f ca="1">M509/$D514</f>
        <v>0</v>
      </c>
      <c r="N517" s="23">
        <f ca="1">N509/$D514</f>
        <v>9.9866206477969931E-5</v>
      </c>
      <c r="O517" s="23">
        <f t="shared" ca="1" si="370"/>
        <v>1.6348668181217325E-3</v>
      </c>
      <c r="P517" s="23">
        <f t="shared" ca="1" si="370"/>
        <v>1.1389599043419588E-2</v>
      </c>
      <c r="Q517" s="23">
        <f ca="1">Q509/$D514</f>
        <v>0</v>
      </c>
      <c r="R517" s="23">
        <f t="shared" ca="1" si="370"/>
        <v>8.6077549575134561E-4</v>
      </c>
      <c r="S517" s="23">
        <f t="shared" ca="1" si="370"/>
        <v>1.4349150899761719E-5</v>
      </c>
      <c r="T517" s="23">
        <f t="shared" ca="1" si="370"/>
        <v>1.1494484370037796E-5</v>
      </c>
      <c r="U517" s="23">
        <f ca="1">U509/$D514</f>
        <v>3.9083704133705293E-5</v>
      </c>
      <c r="V517" s="23">
        <f t="shared" ca="1" si="370"/>
        <v>8.4251935261259613E-6</v>
      </c>
    </row>
    <row r="518" spans="1:22">
      <c r="A518" s="18" t="str">
        <f t="shared" si="368"/>
        <v>NP</v>
      </c>
      <c r="B518" s="18" t="str">
        <f>$B$8</f>
        <v>DISTPRI</v>
      </c>
      <c r="C518" s="22"/>
      <c r="D518" s="23">
        <f t="shared" ca="1" si="366"/>
        <v>0.22116058091673696</v>
      </c>
      <c r="E518" s="23">
        <f t="shared" ref="E518:V518" ca="1" si="371">E510/$D514</f>
        <v>0.14781104884206525</v>
      </c>
      <c r="F518" s="23">
        <f t="shared" ca="1" si="371"/>
        <v>6.9674269762120232E-3</v>
      </c>
      <c r="G518" s="23">
        <f t="shared" ca="1" si="371"/>
        <v>2.5299154965039615E-2</v>
      </c>
      <c r="H518" s="23">
        <f t="shared" ca="1" si="371"/>
        <v>7.8187553089145918E-4</v>
      </c>
      <c r="I518" s="23">
        <f ca="1">I510/$D514</f>
        <v>0</v>
      </c>
      <c r="J518" s="23">
        <f t="shared" ca="1" si="371"/>
        <v>1.8969944309585974E-2</v>
      </c>
      <c r="K518" s="23">
        <f t="shared" ca="1" si="371"/>
        <v>3.533153404224147E-3</v>
      </c>
      <c r="L518" s="23">
        <f t="shared" ca="1" si="371"/>
        <v>0</v>
      </c>
      <c r="M518" s="23">
        <f ca="1">M510/$D514</f>
        <v>0</v>
      </c>
      <c r="N518" s="23">
        <f ca="1">N510/$D514</f>
        <v>6.7626682434871008E-4</v>
      </c>
      <c r="O518" s="23">
        <f t="shared" ca="1" si="371"/>
        <v>1.0906653588997402E-2</v>
      </c>
      <c r="P518" s="23">
        <f t="shared" ca="1" si="371"/>
        <v>0</v>
      </c>
      <c r="Q518" s="23">
        <f ca="1">Q510/$D514</f>
        <v>0</v>
      </c>
      <c r="R518" s="23">
        <f t="shared" ca="1" si="371"/>
        <v>5.7203099847980641E-3</v>
      </c>
      <c r="S518" s="23">
        <f t="shared" ca="1" si="371"/>
        <v>9.5437162772576032E-5</v>
      </c>
      <c r="T518" s="23">
        <f t="shared" ca="1" si="371"/>
        <v>7.7320093087875216E-5</v>
      </c>
      <c r="U518" s="23">
        <f ca="1">U510/$D514</f>
        <v>2.6488789687149227E-4</v>
      </c>
      <c r="V518" s="23">
        <f t="shared" ca="1" si="371"/>
        <v>5.7101337842392477E-5</v>
      </c>
    </row>
    <row r="519" spans="1:22">
      <c r="A519" s="18" t="str">
        <f t="shared" si="368"/>
        <v>NP</v>
      </c>
      <c r="B519" s="18" t="str">
        <f>$B$9</f>
        <v>DISTSEC</v>
      </c>
      <c r="C519" s="22"/>
      <c r="D519" s="23">
        <f t="shared" ca="1" si="366"/>
        <v>0.11312511539743184</v>
      </c>
      <c r="E519" s="23">
        <f t="shared" ref="E519:V519" ca="1" si="372">E511/$D514</f>
        <v>8.458381299550688E-2</v>
      </c>
      <c r="F519" s="23">
        <f t="shared" ca="1" si="372"/>
        <v>4.0778125821671271E-3</v>
      </c>
      <c r="G519" s="23">
        <f t="shared" ca="1" si="372"/>
        <v>1.2304459937525828E-2</v>
      </c>
      <c r="H519" s="23">
        <f t="shared" ca="1" si="372"/>
        <v>0</v>
      </c>
      <c r="I519" s="23">
        <f ca="1">I511/$D514</f>
        <v>0</v>
      </c>
      <c r="J519" s="23">
        <f t="shared" ca="1" si="372"/>
        <v>7.8404497640784492E-3</v>
      </c>
      <c r="K519" s="23">
        <f t="shared" ca="1" si="372"/>
        <v>0</v>
      </c>
      <c r="L519" s="23">
        <f t="shared" ca="1" si="372"/>
        <v>0</v>
      </c>
      <c r="M519" s="23">
        <f ca="1">M511/$D514</f>
        <v>0</v>
      </c>
      <c r="N519" s="23">
        <f ca="1">N511/$D514</f>
        <v>2.1198931340448045E-4</v>
      </c>
      <c r="O519" s="23">
        <f t="shared" ca="1" si="372"/>
        <v>0</v>
      </c>
      <c r="P519" s="23">
        <f t="shared" ca="1" si="372"/>
        <v>0</v>
      </c>
      <c r="Q519" s="23">
        <f ca="1">Q511/$D514</f>
        <v>0</v>
      </c>
      <c r="R519" s="23">
        <f t="shared" ca="1" si="372"/>
        <v>2.8919035810092879E-3</v>
      </c>
      <c r="S519" s="23">
        <f t="shared" ca="1" si="372"/>
        <v>0</v>
      </c>
      <c r="T519" s="23">
        <f t="shared" ca="1" si="372"/>
        <v>3.0009376489200486E-5</v>
      </c>
      <c r="U519" s="23">
        <f ca="1">U511/$D514</f>
        <v>1.0189337524871614E-3</v>
      </c>
      <c r="V519" s="23">
        <f t="shared" ca="1" si="372"/>
        <v>1.657440947634304E-4</v>
      </c>
    </row>
    <row r="520" spans="1:22">
      <c r="A520" s="18" t="str">
        <f t="shared" si="368"/>
        <v>NP</v>
      </c>
      <c r="B520" s="18" t="str">
        <f>$B$10</f>
        <v>ENERGY</v>
      </c>
      <c r="C520" s="22"/>
      <c r="D520" s="23">
        <f t="shared" ca="1" si="366"/>
        <v>3.0395522844285229E-3</v>
      </c>
      <c r="E520" s="23">
        <f t="shared" ref="E520:V520" ca="1" si="373">E512/$D514</f>
        <v>1.1405223547662452E-3</v>
      </c>
      <c r="F520" s="23">
        <f t="shared" ca="1" si="373"/>
        <v>7.3913218410194426E-5</v>
      </c>
      <c r="G520" s="23">
        <f t="shared" ca="1" si="373"/>
        <v>2.4798686023484512E-4</v>
      </c>
      <c r="H520" s="23">
        <f t="shared" ca="1" si="373"/>
        <v>7.8815854063182793E-6</v>
      </c>
      <c r="I520" s="23">
        <f ca="1">I512/$D514</f>
        <v>7.2659003707426607E-7</v>
      </c>
      <c r="J520" s="23">
        <f t="shared" ca="1" si="373"/>
        <v>2.2609308070095245E-4</v>
      </c>
      <c r="K520" s="23">
        <f t="shared" ca="1" si="373"/>
        <v>4.1913306754453249E-5</v>
      </c>
      <c r="L520" s="23">
        <f t="shared" ca="1" si="373"/>
        <v>1.9044333779288625E-5</v>
      </c>
      <c r="M520" s="23">
        <f ca="1">M512/$D514</f>
        <v>8.824027930814026E-7</v>
      </c>
      <c r="N520" s="23">
        <f ca="1">N512/$D514</f>
        <v>8.6643152979909787E-6</v>
      </c>
      <c r="O520" s="23">
        <f t="shared" ca="1" si="373"/>
        <v>1.5213239679861382E-4</v>
      </c>
      <c r="P520" s="23">
        <f t="shared" ca="1" si="373"/>
        <v>8.6374458686676097E-4</v>
      </c>
      <c r="Q520" s="23">
        <f ca="1">Q512/$D514</f>
        <v>1.6387256377935883E-4</v>
      </c>
      <c r="R520" s="23">
        <f t="shared" ca="1" si="373"/>
        <v>6.125543079178901E-5</v>
      </c>
      <c r="S520" s="23">
        <f t="shared" ca="1" si="373"/>
        <v>9.9714076267095513E-7</v>
      </c>
      <c r="T520" s="23">
        <f t="shared" ca="1" si="373"/>
        <v>1.1122303103722953E-6</v>
      </c>
      <c r="U520" s="23">
        <f ca="1">U512/$D514</f>
        <v>2.405049109503743E-5</v>
      </c>
      <c r="V520" s="23">
        <f t="shared" ca="1" si="373"/>
        <v>4.7593958434753718E-6</v>
      </c>
    </row>
    <row r="521" spans="1:22">
      <c r="A521" s="18" t="str">
        <f t="shared" si="368"/>
        <v>NP</v>
      </c>
      <c r="B521" s="18" t="str">
        <f>$B$11</f>
        <v>CUSTOMER</v>
      </c>
      <c r="C521" s="22"/>
      <c r="D521" s="23">
        <f t="shared" ca="1" si="366"/>
        <v>5.4293012036891353E-2</v>
      </c>
      <c r="E521" s="23">
        <f t="shared" ref="E521:V521" ca="1" si="374">E513/$D514</f>
        <v>2.530602308273644E-2</v>
      </c>
      <c r="F521" s="23">
        <f t="shared" ca="1" si="374"/>
        <v>6.6517123428705338E-3</v>
      </c>
      <c r="G521" s="23">
        <f t="shared" ca="1" si="374"/>
        <v>1.8880619713543714E-3</v>
      </c>
      <c r="H521" s="23">
        <f t="shared" ca="1" si="374"/>
        <v>6.1130913194965247E-4</v>
      </c>
      <c r="I521" s="23">
        <f ca="1">I513/$D514</f>
        <v>9.9236391741061041E-5</v>
      </c>
      <c r="J521" s="23">
        <f t="shared" ca="1" si="374"/>
        <v>5.3696168356944635E-4</v>
      </c>
      <c r="K521" s="23">
        <f t="shared" ca="1" si="374"/>
        <v>1.5908831323135794E-4</v>
      </c>
      <c r="L521" s="23">
        <f t="shared" ca="1" si="374"/>
        <v>3.457256267867028E-4</v>
      </c>
      <c r="M521" s="23">
        <f ca="1">M513/$D514</f>
        <v>6.0753568520647679E-5</v>
      </c>
      <c r="N521" s="23">
        <f ca="1">N513/$D514</f>
        <v>3.695564165478163E-6</v>
      </c>
      <c r="O521" s="23">
        <f t="shared" ca="1" si="374"/>
        <v>9.4382594668454485E-5</v>
      </c>
      <c r="P521" s="23">
        <f t="shared" ca="1" si="374"/>
        <v>5.0842553861196944E-4</v>
      </c>
      <c r="Q521" s="23">
        <f ca="1">Q513/$D514</f>
        <v>9.1131256547361065E-5</v>
      </c>
      <c r="R521" s="23">
        <f t="shared" ca="1" si="374"/>
        <v>1.4865154510570628E-4</v>
      </c>
      <c r="S521" s="23">
        <f t="shared" ca="1" si="374"/>
        <v>2.696127941803273E-6</v>
      </c>
      <c r="T521" s="23">
        <f t="shared" ca="1" si="374"/>
        <v>2.7845175386097118E-6</v>
      </c>
      <c r="U521" s="23">
        <f ca="1">U513/$D514</f>
        <v>1.5846129192488033E-2</v>
      </c>
      <c r="V521" s="23">
        <f t="shared" ca="1" si="374"/>
        <v>1.9362435870637277E-3</v>
      </c>
    </row>
    <row r="522" spans="1:22">
      <c r="A522" s="18" t="str">
        <f t="shared" si="368"/>
        <v>NP</v>
      </c>
      <c r="B522" s="18" t="str">
        <f>$B$12</f>
        <v>TOTAL</v>
      </c>
      <c r="C522" s="22"/>
      <c r="D522" s="23">
        <f t="shared" ca="1" si="366"/>
        <v>1</v>
      </c>
      <c r="E522" s="23">
        <f t="shared" ref="E522:V522" ca="1" si="375">SUM(E515:E521)</f>
        <v>0.55826679094013654</v>
      </c>
      <c r="F522" s="23">
        <f t="shared" ca="1" si="375"/>
        <v>3.2547256693917781E-2</v>
      </c>
      <c r="G522" s="23">
        <f t="shared" ca="1" si="375"/>
        <v>9.3838734086470893E-2</v>
      </c>
      <c r="H522" s="23">
        <f t="shared" ca="1" si="375"/>
        <v>3.1016893483345239E-3</v>
      </c>
      <c r="I522" s="23">
        <f t="shared" ca="1" si="375"/>
        <v>2.6303967411932819E-4</v>
      </c>
      <c r="J522" s="23">
        <f t="shared" ca="1" si="375"/>
        <v>6.8679593581431622E-2</v>
      </c>
      <c r="K522" s="23">
        <f t="shared" ca="1" si="375"/>
        <v>1.1392196716363535E-2</v>
      </c>
      <c r="L522" s="23">
        <f t="shared" ca="1" si="375"/>
        <v>3.9013946522735328E-3</v>
      </c>
      <c r="M522" s="23">
        <f t="shared" ca="1" si="375"/>
        <v>2.0644811923516777E-4</v>
      </c>
      <c r="N522" s="23">
        <f t="shared" ca="1" si="375"/>
        <v>2.3365181037024538E-3</v>
      </c>
      <c r="O522" s="23">
        <f t="shared" ca="1" si="375"/>
        <v>3.4652034938658781E-2</v>
      </c>
      <c r="P522" s="23">
        <f t="shared" ca="1" si="375"/>
        <v>0.12831362108255148</v>
      </c>
      <c r="Q522" s="23">
        <f t="shared" ca="1" si="375"/>
        <v>2.11217530890415E-2</v>
      </c>
      <c r="R522" s="23">
        <f t="shared" ca="1" si="375"/>
        <v>2.1428227126952491E-2</v>
      </c>
      <c r="S522" s="23">
        <f t="shared" ca="1" si="375"/>
        <v>3.1020938852432397E-4</v>
      </c>
      <c r="T522" s="23">
        <f t="shared" ca="1" si="375"/>
        <v>2.7513381217148734E-4</v>
      </c>
      <c r="U522" s="23">
        <f t="shared" ca="1" si="375"/>
        <v>1.719308503707543E-2</v>
      </c>
      <c r="V522" s="23">
        <f t="shared" ca="1" si="375"/>
        <v>2.1722736090391517E-3</v>
      </c>
    </row>
    <row r="524" spans="1:22" ht="12">
      <c r="A524" s="38" t="s">
        <v>10</v>
      </c>
      <c r="B524" s="18" t="str">
        <f>$B$5</f>
        <v>PRODUCTION</v>
      </c>
      <c r="D524" s="24">
        <f ca="1">COSS!H846</f>
        <v>481495913.23675728</v>
      </c>
      <c r="E524" s="24">
        <f ca="1">COSS!I846</f>
        <v>235278945.58376056</v>
      </c>
      <c r="F524" s="24">
        <f ca="1">COSS!J846</f>
        <v>11569152.932436299</v>
      </c>
      <c r="G524" s="24">
        <f ca="1">COSS!K846</f>
        <v>42947721.94843699</v>
      </c>
      <c r="H524" s="24">
        <f ca="1">COSS!L846</f>
        <v>1272404.3338603273</v>
      </c>
      <c r="I524" s="24">
        <f ca="1">COSS!M846</f>
        <v>-16173.172053266637</v>
      </c>
      <c r="J524" s="24">
        <f ca="1">COSS!O846</f>
        <v>32899715.649529878</v>
      </c>
      <c r="K524" s="24">
        <f ca="1">COSS!P846</f>
        <v>5967355.1150375474</v>
      </c>
      <c r="L524" s="24">
        <f ca="1">COSS!Q846</f>
        <v>2598251.9704046077</v>
      </c>
      <c r="M524" s="24">
        <f ca="1">COSS!R846</f>
        <v>126014.96638046719</v>
      </c>
      <c r="N524" s="24">
        <f ca="1">COSS!T846</f>
        <v>1162592.4453127673</v>
      </c>
      <c r="O524" s="24">
        <f ca="1">COSS!U846</f>
        <v>18828662.697951097</v>
      </c>
      <c r="P524" s="24">
        <f ca="1">COSS!V846</f>
        <v>100351224.8700957</v>
      </c>
      <c r="Q524" s="24">
        <f ca="1">COSS!W846</f>
        <v>17997229.695708431</v>
      </c>
      <c r="R524" s="24">
        <f ca="1">COSS!Y846</f>
        <v>10208990.090051519</v>
      </c>
      <c r="S524" s="24">
        <f ca="1">COSS!Z846</f>
        <v>171191.54032931614</v>
      </c>
      <c r="T524" s="24">
        <f ca="1">COSS!AB846</f>
        <v>132632.56951507012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220022431.76751542</v>
      </c>
      <c r="E525" s="24">
        <f ca="1">COSS!I847</f>
        <v>107309047.81227645</v>
      </c>
      <c r="F525" s="24">
        <f ca="1">COSS!J847</f>
        <v>5277557.5454581548</v>
      </c>
      <c r="G525" s="24">
        <f ca="1">COSS!K847</f>
        <v>19632981.459863573</v>
      </c>
      <c r="H525" s="24">
        <f ca="1">COSS!L847</f>
        <v>577428.06923455023</v>
      </c>
      <c r="I525" s="24">
        <f ca="1">COSS!M847</f>
        <v>-17178.444410254189</v>
      </c>
      <c r="J525" s="24">
        <f ca="1">COSS!O847</f>
        <v>15052407.04088841</v>
      </c>
      <c r="K525" s="24">
        <f ca="1">COSS!P847</f>
        <v>2716940.6043726839</v>
      </c>
      <c r="L525" s="24">
        <f ca="1">COSS!Q847</f>
        <v>1176707.8307590149</v>
      </c>
      <c r="M525" s="24">
        <f ca="1">COSS!R847</f>
        <v>57777.938393443765</v>
      </c>
      <c r="N525" s="24">
        <f ca="1">COSS!T847</f>
        <v>533049.41581498226</v>
      </c>
      <c r="O525" s="24">
        <f ca="1">COSS!U847</f>
        <v>8624284.1666216776</v>
      </c>
      <c r="P525" s="24">
        <f ca="1">COSS!V847</f>
        <v>46011728.453312412</v>
      </c>
      <c r="Q525" s="24">
        <f ca="1">COSS!W847</f>
        <v>8249995.9708031323</v>
      </c>
      <c r="R525" s="24">
        <f ca="1">COSS!Y847</f>
        <v>4680400.4577517342</v>
      </c>
      <c r="S525" s="24">
        <f ca="1">COSS!Z847</f>
        <v>78491.373085520143</v>
      </c>
      <c r="T525" s="24">
        <f ca="1">COSS!AB847</f>
        <v>60812.073289790875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46169987.217779741</v>
      </c>
      <c r="E526" s="24">
        <f ca="1">COSS!I848</f>
        <v>22236064.654698767</v>
      </c>
      <c r="F526" s="24">
        <f ca="1">COSS!J848</f>
        <v>1067391.7234728844</v>
      </c>
      <c r="G526" s="24">
        <f ca="1">COSS!K848</f>
        <v>3946613.9192304285</v>
      </c>
      <c r="H526" s="24">
        <f ca="1">COSS!L848</f>
        <v>113529.95545871096</v>
      </c>
      <c r="I526" s="24">
        <f ca="1">COSS!M848</f>
        <v>-5431.2572208435195</v>
      </c>
      <c r="J526" s="24">
        <f ca="1">COSS!O848</f>
        <v>3008571.6316097183</v>
      </c>
      <c r="K526" s="24">
        <f ca="1">COSS!P848</f>
        <v>540968.97254824406</v>
      </c>
      <c r="L526" s="24">
        <f ca="1">COSS!Q848</f>
        <v>307856.7067660836</v>
      </c>
      <c r="M526" s="24">
        <f ca="1">COSS!R848</f>
        <v>0</v>
      </c>
      <c r="N526" s="24">
        <f ca="1">COSS!T848</f>
        <v>106566.52831677171</v>
      </c>
      <c r="O526" s="24">
        <f ca="1">COSS!U848</f>
        <v>1723844.6305022491</v>
      </c>
      <c r="P526" s="24">
        <f ca="1">COSS!V848</f>
        <v>12128666.181645438</v>
      </c>
      <c r="Q526" s="24">
        <f ca="1">COSS!W848</f>
        <v>0</v>
      </c>
      <c r="R526" s="24">
        <f ca="1">COSS!Y848</f>
        <v>917351.30119053146</v>
      </c>
      <c r="S526" s="24">
        <f ca="1">COSS!Z848</f>
        <v>15311.963264435588</v>
      </c>
      <c r="T526" s="24">
        <f ca="1">COSS!AB848</f>
        <v>12266.195762150815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238338636.70519879</v>
      </c>
      <c r="E527" s="24">
        <f ca="1">COSS!I849</f>
        <v>158682589.56379116</v>
      </c>
      <c r="F527" s="24">
        <f ca="1">COSS!J849</f>
        <v>7440939.9926643213</v>
      </c>
      <c r="G527" s="24">
        <f ca="1">COSS!K849</f>
        <v>27408926.261714906</v>
      </c>
      <c r="H527" s="24">
        <f ca="1">COSS!L849</f>
        <v>794625.60271872871</v>
      </c>
      <c r="I527" s="24">
        <f ca="1">COSS!M849</f>
        <v>0</v>
      </c>
      <c r="J527" s="24">
        <f ca="1">COSS!O849</f>
        <v>20719115.988266617</v>
      </c>
      <c r="K527" s="24">
        <f ca="1">COSS!P849</f>
        <v>3748011.5306675425</v>
      </c>
      <c r="L527" s="24">
        <f ca="1">COSS!Q849</f>
        <v>0</v>
      </c>
      <c r="M527" s="24">
        <f ca="1">COSS!R849</f>
        <v>0</v>
      </c>
      <c r="N527" s="24">
        <f ca="1">COSS!T849</f>
        <v>747921.7193990564</v>
      </c>
      <c r="O527" s="24">
        <f ca="1">COSS!U849</f>
        <v>11931874.58289298</v>
      </c>
      <c r="P527" s="24">
        <f ca="1">COSS!V849</f>
        <v>0</v>
      </c>
      <c r="Q527" s="24">
        <f ca="1">COSS!W849</f>
        <v>0</v>
      </c>
      <c r="R527" s="24">
        <f ca="1">COSS!Y849</f>
        <v>6318987.0613113483</v>
      </c>
      <c r="S527" s="24">
        <f ca="1">COSS!Z849</f>
        <v>105549.99320040051</v>
      </c>
      <c r="T527" s="24">
        <f ca="1">COSS!AB849</f>
        <v>85516.275905285875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121049805.2630499</v>
      </c>
      <c r="E528" s="24">
        <f ca="1">COSS!I850</f>
        <v>90224922.50807032</v>
      </c>
      <c r="F528" s="24">
        <f ca="1">COSS!J850</f>
        <v>4327358.0075531686</v>
      </c>
      <c r="G528" s="24">
        <f ca="1">COSS!K850</f>
        <v>13248403.87487885</v>
      </c>
      <c r="H528" s="24">
        <f ca="1">COSS!L850</f>
        <v>0</v>
      </c>
      <c r="I528" s="24">
        <f ca="1">COSS!M850</f>
        <v>0</v>
      </c>
      <c r="J528" s="24">
        <f ca="1">COSS!O850</f>
        <v>8511094.3485672325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233062.76498218896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3175636.1078453856</v>
      </c>
      <c r="S528" s="24">
        <f ca="1">COSS!Z850</f>
        <v>0</v>
      </c>
      <c r="T528" s="24">
        <f ca="1">COSS!AB850</f>
        <v>32993.943453205502</v>
      </c>
      <c r="U528" s="24">
        <f ca="1">COSS!AC850</f>
        <v>1114165.9388793895</v>
      </c>
      <c r="V528" s="24">
        <f ca="1">COSS!AD850</f>
        <v>182167.76882018967</v>
      </c>
    </row>
    <row r="529" spans="1:22">
      <c r="B529" s="18" t="str">
        <f>$B$10</f>
        <v>ENERGY</v>
      </c>
      <c r="D529" s="24">
        <f ca="1">COSS!H851</f>
        <v>28989358.982778396</v>
      </c>
      <c r="E529" s="24">
        <f ca="1">COSS!I851</f>
        <v>11114096.703669285</v>
      </c>
      <c r="F529" s="24">
        <f ca="1">COSS!J851</f>
        <v>696925.66904550919</v>
      </c>
      <c r="G529" s="24">
        <f ca="1">COSS!K851</f>
        <v>2345863.2349705761</v>
      </c>
      <c r="H529" s="24">
        <f ca="1">COSS!L851</f>
        <v>68006.417190699067</v>
      </c>
      <c r="I529" s="24">
        <f ca="1">COSS!M851</f>
        <v>3411.0373489715766</v>
      </c>
      <c r="J529" s="24">
        <f ca="1">COSS!O851</f>
        <v>2166809.9179041577</v>
      </c>
      <c r="K529" s="24">
        <f ca="1">COSS!P851</f>
        <v>406781.29599408241</v>
      </c>
      <c r="L529" s="24">
        <f ca="1">COSS!Q851</f>
        <v>179089.68911540878</v>
      </c>
      <c r="M529" s="24">
        <f ca="1">COSS!R851</f>
        <v>8385.6370934025963</v>
      </c>
      <c r="N529" s="24">
        <f ca="1">COSS!T851</f>
        <v>82336.997886360055</v>
      </c>
      <c r="O529" s="24">
        <f ca="1">COSS!U851</f>
        <v>1414629.5648215562</v>
      </c>
      <c r="P529" s="24">
        <f ca="1">COSS!V851</f>
        <v>8119897.0728427572</v>
      </c>
      <c r="Q529" s="24">
        <f ca="1">COSS!W851</f>
        <v>1496660.7999883338</v>
      </c>
      <c r="R529" s="24">
        <f ca="1">COSS!Y851</f>
        <v>580374.0782322383</v>
      </c>
      <c r="S529" s="24">
        <f ca="1">COSS!Z851</f>
        <v>9475.9758468854761</v>
      </c>
      <c r="T529" s="24">
        <f ca="1">COSS!AB851</f>
        <v>10570.072128816277</v>
      </c>
      <c r="U529" s="24">
        <f ca="1">COSS!AC851</f>
        <v>241932.60014952856</v>
      </c>
      <c r="V529" s="24">
        <f ca="1">COSS!AD851</f>
        <v>44112.218549833116</v>
      </c>
    </row>
    <row r="530" spans="1:22">
      <c r="B530" s="18" t="str">
        <f>$B$11</f>
        <v>CUSTOMER</v>
      </c>
      <c r="D530" s="24">
        <f ca="1">COSS!H852</f>
        <v>58822158.516920134</v>
      </c>
      <c r="E530" s="24">
        <f ca="1">COSS!I852</f>
        <v>27640529.758435424</v>
      </c>
      <c r="F530" s="24">
        <f ca="1">COSS!J852</f>
        <v>7135054.3732432472</v>
      </c>
      <c r="G530" s="24">
        <f ca="1">COSS!K852</f>
        <v>2055576.460977037</v>
      </c>
      <c r="H530" s="24">
        <f ca="1">COSS!L852</f>
        <v>618396.48595649283</v>
      </c>
      <c r="I530" s="24">
        <f ca="1">COSS!M852</f>
        <v>-23275.209187637083</v>
      </c>
      <c r="J530" s="24">
        <f ca="1">COSS!O852</f>
        <v>585648.44581608125</v>
      </c>
      <c r="K530" s="24">
        <f ca="1">COSS!P852</f>
        <v>168243.10431253666</v>
      </c>
      <c r="L530" s="24">
        <f ca="1">COSS!Q852</f>
        <v>350717.54552719684</v>
      </c>
      <c r="M530" s="24">
        <f ca="1">COSS!R852</f>
        <v>66901.539086206918</v>
      </c>
      <c r="N530" s="24">
        <f ca="1">COSS!T852</f>
        <v>4082.5922560999097</v>
      </c>
      <c r="O530" s="24">
        <f ca="1">COSS!U852</f>
        <v>102973.39387034875</v>
      </c>
      <c r="P530" s="24">
        <f ca="1">COSS!V852</f>
        <v>558803.98744549206</v>
      </c>
      <c r="Q530" s="24">
        <f ca="1">COSS!W852</f>
        <v>99452.682411741582</v>
      </c>
      <c r="R530" s="24">
        <f ca="1">COSS!Y852</f>
        <v>163960.49517521437</v>
      </c>
      <c r="S530" s="24">
        <f ca="1">COSS!Z852</f>
        <v>2973.6443379605107</v>
      </c>
      <c r="T530" s="24">
        <f ca="1">COSS!AB852</f>
        <v>3093.8911562795411</v>
      </c>
      <c r="U530" s="24">
        <f ca="1">COSS!AC852</f>
        <v>17150310.055360265</v>
      </c>
      <c r="V530" s="24">
        <f ca="1">COSS!AD852</f>
        <v>2138715.2707401752</v>
      </c>
    </row>
    <row r="531" spans="1:22">
      <c r="B531" s="18" t="str">
        <f>$B$12</f>
        <v>TOTAL</v>
      </c>
      <c r="D531" s="24">
        <f ca="1">COSS!H853</f>
        <v>1194888291.6899996</v>
      </c>
      <c r="E531" s="24">
        <f ca="1">COSS!I853</f>
        <v>652486196.58470178</v>
      </c>
      <c r="F531" s="24">
        <f ca="1">COSS!J853</f>
        <v>37514380.243873581</v>
      </c>
      <c r="G531" s="24">
        <f ca="1">COSS!K853</f>
        <v>111586087.16007227</v>
      </c>
      <c r="H531" s="24">
        <f ca="1">COSS!L853</f>
        <v>3444390.8644195092</v>
      </c>
      <c r="I531" s="24">
        <f ca="1">COSS!M853</f>
        <v>-58647.04552302981</v>
      </c>
      <c r="J531" s="24">
        <f ca="1">COSS!O853</f>
        <v>82943363.022582144</v>
      </c>
      <c r="K531" s="24">
        <f ca="1">COSS!P853</f>
        <v>13548300.622932635</v>
      </c>
      <c r="L531" s="24">
        <f ca="1">COSS!Q853</f>
        <v>4612623.7425723113</v>
      </c>
      <c r="M531" s="24">
        <f ca="1">COSS!R853</f>
        <v>259080.08095352032</v>
      </c>
      <c r="N531" s="24">
        <f ca="1">COSS!T853</f>
        <v>2869612.4639682262</v>
      </c>
      <c r="O531" s="24">
        <f ca="1">COSS!U853</f>
        <v>42626269.036659911</v>
      </c>
      <c r="P531" s="24">
        <f ca="1">COSS!V853</f>
        <v>167170320.56534177</v>
      </c>
      <c r="Q531" s="24">
        <f ca="1">COSS!W853</f>
        <v>27843339.14891164</v>
      </c>
      <c r="R531" s="24">
        <f ca="1">COSS!Y853</f>
        <v>26045699.591557965</v>
      </c>
      <c r="S531" s="24">
        <f ca="1">COSS!Z853</f>
        <v>382994.49006451824</v>
      </c>
      <c r="T531" s="24">
        <f ca="1">COSS!AB853</f>
        <v>337885.02121059911</v>
      </c>
      <c r="U531" s="24">
        <f ca="1">COSS!AC853</f>
        <v>18839282.442781996</v>
      </c>
      <c r="V531" s="24">
        <f ca="1">COSS!AD853</f>
        <v>2437113.6529180259</v>
      </c>
    </row>
    <row r="532" spans="1:22">
      <c r="A532" s="130" t="s">
        <v>76</v>
      </c>
      <c r="B532" s="18" t="str">
        <f>$B$5</f>
        <v>PRODUCTION</v>
      </c>
      <c r="C532" s="22"/>
      <c r="D532" s="23">
        <f t="shared" ref="D532:D539" ca="1" si="376">SUM(E532:V532)</f>
        <v>0.40296311930193046</v>
      </c>
      <c r="E532" s="23">
        <f t="shared" ref="E532:V532" ca="1" si="377">E524/$D$531</f>
        <v>0.19690455352189612</v>
      </c>
      <c r="F532" s="23">
        <f t="shared" ca="1" si="377"/>
        <v>9.6822046151890714E-3</v>
      </c>
      <c r="G532" s="23">
        <f t="shared" ca="1" si="377"/>
        <v>3.5942876206187899E-2</v>
      </c>
      <c r="H532" s="23">
        <f t="shared" ca="1" si="377"/>
        <v>1.0648730452121949E-3</v>
      </c>
      <c r="I532" s="23">
        <f ca="1">I524/$D$531</f>
        <v>-1.3535300467621107E-5</v>
      </c>
      <c r="J532" s="23">
        <f t="shared" ca="1" si="377"/>
        <v>2.7533716648104323E-2</v>
      </c>
      <c r="K532" s="23">
        <f t="shared" ca="1" si="377"/>
        <v>4.9940694511263241E-3</v>
      </c>
      <c r="L532" s="23">
        <f t="shared" ca="1" si="377"/>
        <v>2.1744727004812726E-3</v>
      </c>
      <c r="M532" s="23">
        <f t="shared" ca="1" si="377"/>
        <v>1.0546171324704918E-4</v>
      </c>
      <c r="N532" s="23">
        <f t="shared" ca="1" si="377"/>
        <v>9.7297166052940861E-4</v>
      </c>
      <c r="O532" s="23">
        <f t="shared" ca="1" si="377"/>
        <v>1.5757676118259248E-2</v>
      </c>
      <c r="P532" s="23">
        <f t="shared" ca="1" si="377"/>
        <v>8.3983771175934085E-2</v>
      </c>
      <c r="Q532" s="23">
        <f t="shared" ca="1" si="377"/>
        <v>1.5061851238205632E-2</v>
      </c>
      <c r="R532" s="23">
        <f t="shared" ca="1" si="377"/>
        <v>8.5438866219137138E-3</v>
      </c>
      <c r="S532" s="23">
        <f t="shared" ca="1" si="377"/>
        <v>1.4326991194063007E-4</v>
      </c>
      <c r="T532" s="23">
        <f t="shared" ca="1" si="377"/>
        <v>1.109999741712091E-4</v>
      </c>
      <c r="U532" s="23">
        <f t="shared" ca="1" si="377"/>
        <v>0</v>
      </c>
      <c r="V532" s="23">
        <f t="shared" ca="1" si="377"/>
        <v>0</v>
      </c>
    </row>
    <row r="533" spans="1:22">
      <c r="A533" s="18" t="str">
        <f t="shared" ref="A533:A539" si="378">A532</f>
        <v>RATEBASE</v>
      </c>
      <c r="B533" s="18" t="str">
        <f>$B$6</f>
        <v>BULKTRAN</v>
      </c>
      <c r="C533" s="22"/>
      <c r="D533" s="23">
        <f t="shared" ca="1" si="376"/>
        <v>0.18413640278985818</v>
      </c>
      <c r="E533" s="23">
        <f t="shared" ref="E533:V533" ca="1" si="379">E525/$D$531</f>
        <v>8.9806761484375303E-2</v>
      </c>
      <c r="F533" s="23">
        <f t="shared" ca="1" si="379"/>
        <v>4.4167790262584295E-3</v>
      </c>
      <c r="G533" s="23">
        <f t="shared" ca="1" si="379"/>
        <v>1.6430809136221022E-2</v>
      </c>
      <c r="H533" s="23">
        <f t="shared" ca="1" si="379"/>
        <v>4.832485791771048E-4</v>
      </c>
      <c r="I533" s="23">
        <f t="shared" ca="1" si="379"/>
        <v>-1.4376611211042767E-5</v>
      </c>
      <c r="J533" s="23">
        <f t="shared" ca="1" si="379"/>
        <v>1.25973341153079E-2</v>
      </c>
      <c r="K533" s="23">
        <f t="shared" ca="1" si="379"/>
        <v>2.2738030184645611E-3</v>
      </c>
      <c r="L533" s="23">
        <f t="shared" ca="1" si="379"/>
        <v>9.8478480284941872E-4</v>
      </c>
      <c r="M533" s="23">
        <f t="shared" ca="1" si="379"/>
        <v>4.835425938580843E-5</v>
      </c>
      <c r="N533" s="23">
        <f t="shared" ca="1" si="379"/>
        <v>4.4610815883136626E-4</v>
      </c>
      <c r="O533" s="23">
        <f t="shared" ca="1" si="379"/>
        <v>7.2176489020775777E-3</v>
      </c>
      <c r="P533" s="23">
        <f t="shared" ca="1" si="379"/>
        <v>3.8507138092578816E-2</v>
      </c>
      <c r="Q533" s="23">
        <f t="shared" ca="1" si="379"/>
        <v>6.9044077410237957E-3</v>
      </c>
      <c r="R533" s="23">
        <f t="shared" ca="1" si="379"/>
        <v>3.9170192647314112E-3</v>
      </c>
      <c r="S533" s="23">
        <f t="shared" ca="1" si="379"/>
        <v>6.5689298013377689E-5</v>
      </c>
      <c r="T533" s="23">
        <f t="shared" ca="1" si="379"/>
        <v>5.089352177330388E-5</v>
      </c>
      <c r="U533" s="23">
        <f t="shared" ca="1" si="379"/>
        <v>0</v>
      </c>
      <c r="V533" s="23">
        <f t="shared" ca="1" si="379"/>
        <v>0</v>
      </c>
    </row>
    <row r="534" spans="1:22">
      <c r="A534" s="18" t="str">
        <f t="shared" si="378"/>
        <v>RATEBASE</v>
      </c>
      <c r="B534" s="18" t="str">
        <f>$B$7</f>
        <v>SUBTRAN</v>
      </c>
      <c r="C534" s="22"/>
      <c r="D534" s="23">
        <f t="shared" ca="1" si="376"/>
        <v>3.8639584586169867E-2</v>
      </c>
      <c r="E534" s="23">
        <f t="shared" ref="E534:V534" ca="1" si="380">E526/$D$531</f>
        <v>1.8609325080296012E-2</v>
      </c>
      <c r="F534" s="23">
        <f t="shared" ca="1" si="380"/>
        <v>8.9329833666979073E-4</v>
      </c>
      <c r="G534" s="23">
        <f t="shared" ca="1" si="380"/>
        <v>3.3029145458011847E-3</v>
      </c>
      <c r="H534" s="23">
        <f t="shared" ca="1" si="380"/>
        <v>9.5013028622231274E-5</v>
      </c>
      <c r="I534" s="23">
        <f t="shared" ca="1" si="380"/>
        <v>-4.5454100258709362E-6</v>
      </c>
      <c r="J534" s="23">
        <f t="shared" ca="1" si="380"/>
        <v>2.5178685342665142E-3</v>
      </c>
      <c r="K534" s="23">
        <f t="shared" ca="1" si="380"/>
        <v>4.5273602253070904E-4</v>
      </c>
      <c r="L534" s="23">
        <f t="shared" ca="1" si="380"/>
        <v>2.5764475968767259E-4</v>
      </c>
      <c r="M534" s="23">
        <f t="shared" ca="1" si="380"/>
        <v>0</v>
      </c>
      <c r="N534" s="23">
        <f t="shared" ca="1" si="380"/>
        <v>8.9185348168445525E-5</v>
      </c>
      <c r="O534" s="23">
        <f t="shared" ca="1" si="380"/>
        <v>1.4426826695775185E-3</v>
      </c>
      <c r="P534" s="23">
        <f t="shared" ca="1" si="380"/>
        <v>1.0150460311642325E-2</v>
      </c>
      <c r="Q534" s="23">
        <f t="shared" ca="1" si="380"/>
        <v>0</v>
      </c>
      <c r="R534" s="23">
        <f t="shared" ca="1" si="380"/>
        <v>7.6772975981969705E-4</v>
      </c>
      <c r="S534" s="23">
        <f t="shared" ca="1" si="380"/>
        <v>1.2814556281892254E-5</v>
      </c>
      <c r="T534" s="23">
        <f t="shared" ca="1" si="380"/>
        <v>1.0265558586068348E-5</v>
      </c>
      <c r="U534" s="23">
        <f t="shared" ca="1" si="380"/>
        <v>3.4667577236695609E-5</v>
      </c>
      <c r="V534" s="23">
        <f t="shared" ca="1" si="380"/>
        <v>7.5239070089782994E-6</v>
      </c>
    </row>
    <row r="535" spans="1:22">
      <c r="A535" s="18" t="str">
        <f t="shared" si="378"/>
        <v>RATEBASE</v>
      </c>
      <c r="B535" s="18" t="str">
        <f>$B$8</f>
        <v>DISTPRI</v>
      </c>
      <c r="C535" s="22"/>
      <c r="D535" s="23">
        <f t="shared" ca="1" si="376"/>
        <v>0.19946520387115241</v>
      </c>
      <c r="E535" s="23">
        <f t="shared" ref="E535:V535" ca="1" si="381">E527/$D$531</f>
        <v>0.13280119210085922</v>
      </c>
      <c r="F535" s="23">
        <f t="shared" ca="1" si="381"/>
        <v>6.2273101547762003E-3</v>
      </c>
      <c r="G535" s="23">
        <f t="shared" ca="1" si="381"/>
        <v>2.2938484251903479E-2</v>
      </c>
      <c r="H535" s="23">
        <f t="shared" ca="1" si="381"/>
        <v>6.6502082934869486E-4</v>
      </c>
      <c r="I535" s="23">
        <f t="shared" ca="1" si="381"/>
        <v>0</v>
      </c>
      <c r="J535" s="23">
        <f t="shared" ca="1" si="381"/>
        <v>1.7339793294787728E-2</v>
      </c>
      <c r="K535" s="23">
        <f t="shared" ca="1" si="381"/>
        <v>3.136704541113641E-3</v>
      </c>
      <c r="L535" s="23">
        <f t="shared" ca="1" si="381"/>
        <v>0</v>
      </c>
      <c r="M535" s="23">
        <f t="shared" ca="1" si="381"/>
        <v>0</v>
      </c>
      <c r="N535" s="23">
        <f t="shared" ca="1" si="381"/>
        <v>6.2593442801354049E-4</v>
      </c>
      <c r="O535" s="23">
        <f t="shared" ca="1" si="381"/>
        <v>9.9857657538990861E-3</v>
      </c>
      <c r="P535" s="23">
        <f t="shared" ca="1" si="381"/>
        <v>0</v>
      </c>
      <c r="Q535" s="23">
        <f t="shared" ca="1" si="381"/>
        <v>0</v>
      </c>
      <c r="R535" s="23">
        <f t="shared" ca="1" si="381"/>
        <v>5.2883496350726138E-3</v>
      </c>
      <c r="S535" s="23">
        <f t="shared" ca="1" si="381"/>
        <v>8.8334611640653922E-5</v>
      </c>
      <c r="T535" s="23">
        <f t="shared" ca="1" si="381"/>
        <v>7.156842735845646E-5</v>
      </c>
      <c r="U535" s="23">
        <f t="shared" ca="1" si="381"/>
        <v>2.4391398616787781E-4</v>
      </c>
      <c r="V535" s="23">
        <f t="shared" ca="1" si="381"/>
        <v>5.283185621122003E-5</v>
      </c>
    </row>
    <row r="536" spans="1:22">
      <c r="A536" s="18" t="str">
        <f t="shared" si="378"/>
        <v>RATEBASE</v>
      </c>
      <c r="B536" s="18" t="str">
        <f>$B$9</f>
        <v>DISTSEC</v>
      </c>
      <c r="C536" s="22"/>
      <c r="D536" s="23">
        <f t="shared" ca="1" si="376"/>
        <v>0.10130637826557175</v>
      </c>
      <c r="E536" s="23">
        <f t="shared" ref="E536:V536" ca="1" si="382">E528/$D$531</f>
        <v>7.5509085774419962E-2</v>
      </c>
      <c r="F536" s="23">
        <f t="shared" ca="1" si="382"/>
        <v>3.6215586324247397E-3</v>
      </c>
      <c r="G536" s="23">
        <f t="shared" ca="1" si="382"/>
        <v>1.1087566902292487E-2</v>
      </c>
      <c r="H536" s="23">
        <f t="shared" ca="1" si="382"/>
        <v>0</v>
      </c>
      <c r="I536" s="23">
        <f t="shared" ca="1" si="382"/>
        <v>0</v>
      </c>
      <c r="J536" s="23">
        <f t="shared" ca="1" si="382"/>
        <v>7.122920533876434E-3</v>
      </c>
      <c r="K536" s="23">
        <f t="shared" ca="1" si="382"/>
        <v>0</v>
      </c>
      <c r="L536" s="23">
        <f t="shared" ca="1" si="382"/>
        <v>0</v>
      </c>
      <c r="M536" s="23">
        <f t="shared" ca="1" si="382"/>
        <v>0</v>
      </c>
      <c r="N536" s="23">
        <f t="shared" ca="1" si="382"/>
        <v>1.9504983570686329E-4</v>
      </c>
      <c r="O536" s="23">
        <f t="shared" ca="1" si="382"/>
        <v>0</v>
      </c>
      <c r="P536" s="23">
        <f t="shared" ca="1" si="382"/>
        <v>0</v>
      </c>
      <c r="Q536" s="23">
        <f t="shared" ca="1" si="382"/>
        <v>0</v>
      </c>
      <c r="R536" s="23">
        <f t="shared" ca="1" si="382"/>
        <v>2.6576845132141179E-3</v>
      </c>
      <c r="S536" s="23">
        <f t="shared" ca="1" si="382"/>
        <v>0</v>
      </c>
      <c r="T536" s="23">
        <f t="shared" ca="1" si="382"/>
        <v>2.7612575738389956E-5</v>
      </c>
      <c r="U536" s="23">
        <f t="shared" ca="1" si="382"/>
        <v>9.3244359881002785E-4</v>
      </c>
      <c r="V536" s="23">
        <f t="shared" ca="1" si="382"/>
        <v>1.5245589908872506E-4</v>
      </c>
    </row>
    <row r="537" spans="1:22">
      <c r="A537" s="18" t="str">
        <f t="shared" si="378"/>
        <v>RATEBASE</v>
      </c>
      <c r="B537" s="18" t="str">
        <f>$B$10</f>
        <v>ENERGY</v>
      </c>
      <c r="C537" s="22"/>
      <c r="D537" s="23">
        <f t="shared" ca="1" si="376"/>
        <v>2.4261145735872156E-2</v>
      </c>
      <c r="E537" s="23">
        <f t="shared" ref="E537:V537" ca="1" si="383">E529/$D$531</f>
        <v>9.3013688233148355E-3</v>
      </c>
      <c r="F537" s="23">
        <f t="shared" ca="1" si="383"/>
        <v>5.8325591931259694E-4</v>
      </c>
      <c r="G537" s="23">
        <f t="shared" ca="1" si="383"/>
        <v>1.9632489926340196E-3</v>
      </c>
      <c r="H537" s="23">
        <f t="shared" ca="1" si="383"/>
        <v>5.6914456073976305E-5</v>
      </c>
      <c r="I537" s="23">
        <f t="shared" ca="1" si="383"/>
        <v>2.8546914156696183E-6</v>
      </c>
      <c r="J537" s="23">
        <f t="shared" ca="1" si="383"/>
        <v>1.8133995729755735E-3</v>
      </c>
      <c r="K537" s="23">
        <f t="shared" ca="1" si="383"/>
        <v>3.4043458189614371E-4</v>
      </c>
      <c r="L537" s="23">
        <f t="shared" ca="1" si="383"/>
        <v>1.4987985936502221E-4</v>
      </c>
      <c r="M537" s="23">
        <f t="shared" ca="1" si="383"/>
        <v>7.0179255682071374E-6</v>
      </c>
      <c r="N537" s="23">
        <f t="shared" ca="1" si="383"/>
        <v>6.8907694935989433E-5</v>
      </c>
      <c r="O537" s="23">
        <f t="shared" ca="1" si="383"/>
        <v>1.1839011016006892E-3</v>
      </c>
      <c r="P537" s="23">
        <f t="shared" ca="1" si="383"/>
        <v>6.7955281923118664E-3</v>
      </c>
      <c r="Q537" s="23">
        <f t="shared" ca="1" si="383"/>
        <v>1.2525529042313403E-3</v>
      </c>
      <c r="R537" s="23">
        <f t="shared" ca="1" si="383"/>
        <v>4.8571408914835183E-4</v>
      </c>
      <c r="S537" s="23">
        <f t="shared" ca="1" si="383"/>
        <v>7.9304282356663273E-6</v>
      </c>
      <c r="T537" s="23">
        <f t="shared" ca="1" si="383"/>
        <v>8.8460755723586615E-6</v>
      </c>
      <c r="U537" s="23">
        <f t="shared" ca="1" si="383"/>
        <v>2.0247298582811395E-4</v>
      </c>
      <c r="V537" s="23">
        <f t="shared" ca="1" si="383"/>
        <v>3.6917441451738268E-5</v>
      </c>
    </row>
    <row r="538" spans="1:22">
      <c r="A538" s="18" t="str">
        <f t="shared" si="378"/>
        <v>RATEBASE</v>
      </c>
      <c r="B538" s="18" t="str">
        <f>$B$11</f>
        <v>CUSTOMER</v>
      </c>
      <c r="C538" s="22"/>
      <c r="D538" s="23">
        <f t="shared" ca="1" si="376"/>
        <v>4.9228165449445138E-2</v>
      </c>
      <c r="E538" s="23">
        <f t="shared" ref="E538:V538" ca="1" si="384">E530/$D$531</f>
        <v>2.3132312828458488E-2</v>
      </c>
      <c r="F538" s="23">
        <f t="shared" ca="1" si="384"/>
        <v>5.9713149947697016E-3</v>
      </c>
      <c r="G538" s="23">
        <f t="shared" ca="1" si="384"/>
        <v>1.7203084801088113E-3</v>
      </c>
      <c r="H538" s="23">
        <f t="shared" ca="1" si="384"/>
        <v>5.1753497817093764E-4</v>
      </c>
      <c r="I538" s="23">
        <f t="shared" ca="1" si="384"/>
        <v>-1.9478983390754972E-5</v>
      </c>
      <c r="J538" s="23">
        <f t="shared" ca="1" si="384"/>
        <v>4.9012819850110406E-4</v>
      </c>
      <c r="K538" s="23">
        <f t="shared" ca="1" si="384"/>
        <v>1.4080237080119071E-4</v>
      </c>
      <c r="L538" s="23">
        <f t="shared" ca="1" si="384"/>
        <v>2.9351492350063684E-4</v>
      </c>
      <c r="M538" s="23">
        <f t="shared" ca="1" si="384"/>
        <v>5.5989785448131057E-5</v>
      </c>
      <c r="N538" s="23">
        <f t="shared" ca="1" si="384"/>
        <v>3.4167145870394827E-6</v>
      </c>
      <c r="O538" s="23">
        <f t="shared" ca="1" si="384"/>
        <v>8.6178259998436775E-5</v>
      </c>
      <c r="P538" s="23">
        <f t="shared" ca="1" si="384"/>
        <v>4.6766211647713386E-4</v>
      </c>
      <c r="Q538" s="23">
        <f t="shared" ca="1" si="384"/>
        <v>8.3231782505023888E-5</v>
      </c>
      <c r="R538" s="23">
        <f t="shared" ca="1" si="384"/>
        <v>1.3721826242293794E-4</v>
      </c>
      <c r="S538" s="23">
        <f t="shared" ca="1" si="384"/>
        <v>2.4886379410034335E-6</v>
      </c>
      <c r="T538" s="23">
        <f t="shared" ca="1" si="384"/>
        <v>2.5892723008471962E-6</v>
      </c>
      <c r="U538" s="23">
        <f t="shared" ca="1" si="384"/>
        <v>1.4353065616789659E-2</v>
      </c>
      <c r="V538" s="23">
        <f t="shared" ca="1" si="384"/>
        <v>1.7898872100548132E-3</v>
      </c>
    </row>
    <row r="539" spans="1:22">
      <c r="A539" s="18" t="str">
        <f t="shared" si="378"/>
        <v>RATEBASE</v>
      </c>
      <c r="B539" s="18" t="str">
        <f>$B$12</f>
        <v>TOTAL</v>
      </c>
      <c r="C539" s="22"/>
      <c r="D539" s="23">
        <f t="shared" ca="1" si="376"/>
        <v>0.99999999999999967</v>
      </c>
      <c r="E539" s="23">
        <f t="shared" ref="E539:V539" ca="1" si="385">E531/$D$531</f>
        <v>0.54606459961361986</v>
      </c>
      <c r="F539" s="23">
        <f t="shared" ca="1" si="385"/>
        <v>3.139572167940053E-2</v>
      </c>
      <c r="G539" s="23">
        <f t="shared" ca="1" si="385"/>
        <v>9.3386208515148825E-2</v>
      </c>
      <c r="H539" s="23">
        <f t="shared" ca="1" si="385"/>
        <v>2.8826049166051399E-3</v>
      </c>
      <c r="I539" s="23">
        <f t="shared" ca="1" si="385"/>
        <v>-4.9081613679620128E-5</v>
      </c>
      <c r="J539" s="23">
        <f t="shared" ca="1" si="385"/>
        <v>6.9415160897819614E-2</v>
      </c>
      <c r="K539" s="23">
        <f t="shared" ca="1" si="385"/>
        <v>1.1338549985932568E-2</v>
      </c>
      <c r="L539" s="23">
        <f t="shared" ca="1" si="385"/>
        <v>3.8602970458840222E-3</v>
      </c>
      <c r="M539" s="23">
        <f t="shared" ca="1" si="385"/>
        <v>2.1682368364919568E-4</v>
      </c>
      <c r="N539" s="23">
        <f t="shared" ca="1" si="385"/>
        <v>2.4015738407726531E-3</v>
      </c>
      <c r="O539" s="23">
        <f t="shared" ca="1" si="385"/>
        <v>3.5673852805412562E-2</v>
      </c>
      <c r="P539" s="23">
        <f t="shared" ca="1" si="385"/>
        <v>0.13990455988894421</v>
      </c>
      <c r="Q539" s="23">
        <f t="shared" ca="1" si="385"/>
        <v>2.3302043665965791E-2</v>
      </c>
      <c r="R539" s="23">
        <f t="shared" ca="1" si="385"/>
        <v>2.1797602146322839E-2</v>
      </c>
      <c r="S539" s="23">
        <f t="shared" ca="1" si="385"/>
        <v>3.2052744405322358E-4</v>
      </c>
      <c r="T539" s="23">
        <f t="shared" ca="1" si="385"/>
        <v>2.827754055006337E-4</v>
      </c>
      <c r="U539" s="23">
        <f t="shared" ca="1" si="385"/>
        <v>1.5766563764832368E-2</v>
      </c>
      <c r="V539" s="23">
        <f t="shared" ca="1" si="385"/>
        <v>2.0396163138154742E-3</v>
      </c>
    </row>
    <row r="541" spans="1:22" ht="12">
      <c r="A541" s="38" t="str">
        <f>A152</f>
        <v>CUST_451</v>
      </c>
      <c r="B541" s="18" t="str">
        <f>B152</f>
        <v>TOTAL</v>
      </c>
      <c r="D541" s="23">
        <f t="shared" ref="D541:V541" si="386">D152</f>
        <v>1.0000000000000002</v>
      </c>
      <c r="E541" s="23">
        <f t="shared" si="386"/>
        <v>0.9164578605601853</v>
      </c>
      <c r="F541" s="23">
        <f t="shared" si="386"/>
        <v>5.8182058129667452E-2</v>
      </c>
      <c r="G541" s="23">
        <f t="shared" si="386"/>
        <v>1.8735191973722701E-2</v>
      </c>
      <c r="H541" s="23">
        <f t="shared" si="386"/>
        <v>5.1850058714666253E-4</v>
      </c>
      <c r="I541" s="23">
        <f t="shared" si="386"/>
        <v>5.3696485594306853E-5</v>
      </c>
      <c r="J541" s="23">
        <f t="shared" si="386"/>
        <v>1.5254683407473538E-3</v>
      </c>
      <c r="K541" s="23">
        <f t="shared" si="386"/>
        <v>6.3459482975089924E-5</v>
      </c>
      <c r="L541" s="23">
        <f t="shared" si="386"/>
        <v>0</v>
      </c>
      <c r="M541" s="23">
        <f t="shared" si="386"/>
        <v>0</v>
      </c>
      <c r="N541" s="23">
        <f t="shared" si="386"/>
        <v>0</v>
      </c>
      <c r="O541" s="23">
        <f t="shared" si="386"/>
        <v>1.5864870743772481E-5</v>
      </c>
      <c r="P541" s="23">
        <f t="shared" si="386"/>
        <v>0</v>
      </c>
      <c r="Q541" s="23">
        <f t="shared" si="386"/>
        <v>0</v>
      </c>
      <c r="R541" s="23">
        <f t="shared" si="386"/>
        <v>0</v>
      </c>
      <c r="S541" s="23">
        <f t="shared" si="386"/>
        <v>0</v>
      </c>
      <c r="T541" s="23">
        <f t="shared" si="386"/>
        <v>0</v>
      </c>
      <c r="U541" s="23">
        <f t="shared" si="386"/>
        <v>4.4478995692175038E-3</v>
      </c>
      <c r="V541" s="23">
        <f t="shared" si="386"/>
        <v>0</v>
      </c>
    </row>
    <row r="542" spans="1:22">
      <c r="A542" s="18" t="str">
        <f t="shared" ref="A542:B549" si="387">A341</f>
        <v>RB_GUP_EPIS_D</v>
      </c>
      <c r="B542" s="18" t="str">
        <f t="shared" si="387"/>
        <v>PRODUCTION</v>
      </c>
      <c r="C542" s="18"/>
      <c r="D542" s="23">
        <f t="shared" ref="D542:V542" si="388">D341</f>
        <v>0</v>
      </c>
      <c r="E542" s="23">
        <f t="shared" si="388"/>
        <v>0</v>
      </c>
      <c r="F542" s="23">
        <f t="shared" si="388"/>
        <v>0</v>
      </c>
      <c r="G542" s="23">
        <f t="shared" si="388"/>
        <v>0</v>
      </c>
      <c r="H542" s="23">
        <f t="shared" si="388"/>
        <v>0</v>
      </c>
      <c r="I542" s="23">
        <f t="shared" si="388"/>
        <v>0</v>
      </c>
      <c r="J542" s="23">
        <f t="shared" si="388"/>
        <v>0</v>
      </c>
      <c r="K542" s="23">
        <f t="shared" si="388"/>
        <v>0</v>
      </c>
      <c r="L542" s="23">
        <f t="shared" si="388"/>
        <v>0</v>
      </c>
      <c r="M542" s="23">
        <f t="shared" si="388"/>
        <v>0</v>
      </c>
      <c r="N542" s="23">
        <f t="shared" si="388"/>
        <v>0</v>
      </c>
      <c r="O542" s="23">
        <f t="shared" si="388"/>
        <v>0</v>
      </c>
      <c r="P542" s="23">
        <f t="shared" si="388"/>
        <v>0</v>
      </c>
      <c r="Q542" s="23">
        <f t="shared" si="388"/>
        <v>0</v>
      </c>
      <c r="R542" s="23">
        <f t="shared" si="388"/>
        <v>0</v>
      </c>
      <c r="S542" s="23">
        <f t="shared" si="388"/>
        <v>0</v>
      </c>
      <c r="T542" s="23">
        <f t="shared" si="388"/>
        <v>0</v>
      </c>
      <c r="U542" s="23">
        <f t="shared" si="388"/>
        <v>0</v>
      </c>
      <c r="V542" s="23">
        <f t="shared" si="388"/>
        <v>0</v>
      </c>
    </row>
    <row r="543" spans="1:22">
      <c r="A543" s="18" t="str">
        <f t="shared" si="387"/>
        <v>RB_GUP_EPIS_D</v>
      </c>
      <c r="B543" s="18" t="str">
        <f t="shared" si="387"/>
        <v>BULKTRAN</v>
      </c>
      <c r="C543" s="18"/>
      <c r="D543" s="23">
        <f t="shared" ref="D543:V543" si="389">D342</f>
        <v>0</v>
      </c>
      <c r="E543" s="23">
        <f t="shared" si="389"/>
        <v>0</v>
      </c>
      <c r="F543" s="23">
        <f t="shared" si="389"/>
        <v>0</v>
      </c>
      <c r="G543" s="23">
        <f t="shared" si="389"/>
        <v>0</v>
      </c>
      <c r="H543" s="23">
        <f t="shared" si="389"/>
        <v>0</v>
      </c>
      <c r="I543" s="23">
        <f t="shared" si="389"/>
        <v>0</v>
      </c>
      <c r="J543" s="23">
        <f t="shared" si="389"/>
        <v>0</v>
      </c>
      <c r="K543" s="23">
        <f t="shared" si="389"/>
        <v>0</v>
      </c>
      <c r="L543" s="23">
        <f t="shared" si="389"/>
        <v>0</v>
      </c>
      <c r="M543" s="23">
        <f t="shared" si="389"/>
        <v>0</v>
      </c>
      <c r="N543" s="23">
        <f t="shared" si="389"/>
        <v>0</v>
      </c>
      <c r="O543" s="23">
        <f t="shared" si="389"/>
        <v>0</v>
      </c>
      <c r="P543" s="23">
        <f t="shared" si="389"/>
        <v>0</v>
      </c>
      <c r="Q543" s="23">
        <f t="shared" si="389"/>
        <v>0</v>
      </c>
      <c r="R543" s="23">
        <f t="shared" si="389"/>
        <v>0</v>
      </c>
      <c r="S543" s="23">
        <f t="shared" si="389"/>
        <v>0</v>
      </c>
      <c r="T543" s="23">
        <f t="shared" si="389"/>
        <v>0</v>
      </c>
      <c r="U543" s="23">
        <f t="shared" si="389"/>
        <v>0</v>
      </c>
      <c r="V543" s="23">
        <f t="shared" si="389"/>
        <v>0</v>
      </c>
    </row>
    <row r="544" spans="1:22">
      <c r="A544" s="18" t="str">
        <f t="shared" si="387"/>
        <v>RB_GUP_EPIS_D</v>
      </c>
      <c r="B544" s="18" t="str">
        <f t="shared" si="387"/>
        <v>SUBTRAN</v>
      </c>
      <c r="C544" s="18"/>
      <c r="D544" s="23">
        <f t="shared" ref="D544:V544" si="390">D343</f>
        <v>0</v>
      </c>
      <c r="E544" s="23">
        <f t="shared" si="390"/>
        <v>0</v>
      </c>
      <c r="F544" s="23">
        <f t="shared" si="390"/>
        <v>0</v>
      </c>
      <c r="G544" s="23">
        <f t="shared" si="390"/>
        <v>0</v>
      </c>
      <c r="H544" s="23">
        <f t="shared" si="390"/>
        <v>0</v>
      </c>
      <c r="I544" s="23">
        <f t="shared" si="390"/>
        <v>0</v>
      </c>
      <c r="J544" s="23">
        <f t="shared" si="390"/>
        <v>0</v>
      </c>
      <c r="K544" s="23">
        <f t="shared" si="390"/>
        <v>0</v>
      </c>
      <c r="L544" s="23">
        <f t="shared" si="390"/>
        <v>0</v>
      </c>
      <c r="M544" s="23">
        <f t="shared" si="390"/>
        <v>0</v>
      </c>
      <c r="N544" s="23">
        <f t="shared" si="390"/>
        <v>0</v>
      </c>
      <c r="O544" s="23">
        <f t="shared" si="390"/>
        <v>0</v>
      </c>
      <c r="P544" s="23">
        <f t="shared" si="390"/>
        <v>0</v>
      </c>
      <c r="Q544" s="23">
        <f t="shared" si="390"/>
        <v>0</v>
      </c>
      <c r="R544" s="23">
        <f t="shared" si="390"/>
        <v>0</v>
      </c>
      <c r="S544" s="23">
        <f t="shared" si="390"/>
        <v>0</v>
      </c>
      <c r="T544" s="23">
        <f t="shared" si="390"/>
        <v>0</v>
      </c>
      <c r="U544" s="23">
        <f t="shared" si="390"/>
        <v>0</v>
      </c>
      <c r="V544" s="23">
        <f t="shared" si="390"/>
        <v>0</v>
      </c>
    </row>
    <row r="545" spans="1:22">
      <c r="A545" s="18" t="str">
        <f t="shared" si="387"/>
        <v>RB_GUP_EPIS_D</v>
      </c>
      <c r="B545" s="18" t="str">
        <f t="shared" si="387"/>
        <v>DISTPRI</v>
      </c>
      <c r="C545" s="18"/>
      <c r="D545" s="23">
        <f t="shared" ref="D545:V545" si="391">D344</f>
        <v>0.56780830401402582</v>
      </c>
      <c r="E545" s="23">
        <f t="shared" si="391"/>
        <v>0.37949050689618569</v>
      </c>
      <c r="F545" s="23">
        <f t="shared" si="391"/>
        <v>1.7888191821100099E-2</v>
      </c>
      <c r="G545" s="23">
        <f t="shared" si="391"/>
        <v>6.4953122360875692E-2</v>
      </c>
      <c r="H545" s="23">
        <f t="shared" si="391"/>
        <v>2.0073894602071368E-3</v>
      </c>
      <c r="I545" s="23">
        <f t="shared" si="391"/>
        <v>0</v>
      </c>
      <c r="J545" s="23">
        <f t="shared" si="391"/>
        <v>4.8703488935588075E-2</v>
      </c>
      <c r="K545" s="23">
        <f t="shared" si="391"/>
        <v>9.0710280917067065E-3</v>
      </c>
      <c r="L545" s="23">
        <f t="shared" si="391"/>
        <v>0</v>
      </c>
      <c r="M545" s="23">
        <f t="shared" si="391"/>
        <v>0</v>
      </c>
      <c r="N545" s="23">
        <f t="shared" si="391"/>
        <v>1.7362493668750016E-3</v>
      </c>
      <c r="O545" s="23">
        <f t="shared" si="391"/>
        <v>2.8001773422582091E-2</v>
      </c>
      <c r="P545" s="23">
        <f t="shared" si="391"/>
        <v>0</v>
      </c>
      <c r="Q545" s="23">
        <f t="shared" si="391"/>
        <v>0</v>
      </c>
      <c r="R545" s="23">
        <f t="shared" si="391"/>
        <v>1.4686340112868106E-2</v>
      </c>
      <c r="S545" s="23">
        <f t="shared" si="391"/>
        <v>2.4502564294768468E-4</v>
      </c>
      <c r="T545" s="23">
        <f t="shared" si="391"/>
        <v>1.9851182674801221E-4</v>
      </c>
      <c r="U545" s="23">
        <f t="shared" si="391"/>
        <v>6.800739392752329E-4</v>
      </c>
      <c r="V545" s="23">
        <f t="shared" si="391"/>
        <v>1.4660213706631258E-4</v>
      </c>
    </row>
    <row r="546" spans="1:22">
      <c r="A546" s="18" t="str">
        <f t="shared" si="387"/>
        <v>RB_GUP_EPIS_D</v>
      </c>
      <c r="B546" s="18" t="str">
        <f t="shared" si="387"/>
        <v>DISTSEC</v>
      </c>
      <c r="C546" s="18"/>
      <c r="D546" s="23">
        <f t="shared" ref="D546:V546" si="392">D345</f>
        <v>0.29403247914460889</v>
      </c>
      <c r="E546" s="23">
        <f t="shared" si="392"/>
        <v>0.21984851147508733</v>
      </c>
      <c r="F546" s="23">
        <f t="shared" si="392"/>
        <v>1.0598966805994519E-2</v>
      </c>
      <c r="G546" s="23">
        <f t="shared" si="392"/>
        <v>3.1981499839852288E-2</v>
      </c>
      <c r="H546" s="23">
        <f t="shared" si="392"/>
        <v>0</v>
      </c>
      <c r="I546" s="23">
        <f t="shared" si="392"/>
        <v>0</v>
      </c>
      <c r="J546" s="23">
        <f t="shared" si="392"/>
        <v>2.0378736177564031E-2</v>
      </c>
      <c r="K546" s="23">
        <f t="shared" si="392"/>
        <v>0</v>
      </c>
      <c r="L546" s="23">
        <f t="shared" si="392"/>
        <v>0</v>
      </c>
      <c r="M546" s="23">
        <f t="shared" si="392"/>
        <v>0</v>
      </c>
      <c r="N546" s="23">
        <f t="shared" si="392"/>
        <v>5.5099827437522222E-4</v>
      </c>
      <c r="O546" s="23">
        <f t="shared" si="392"/>
        <v>0</v>
      </c>
      <c r="P546" s="23">
        <f t="shared" si="392"/>
        <v>0</v>
      </c>
      <c r="Q546" s="23">
        <f t="shared" si="392"/>
        <v>0</v>
      </c>
      <c r="R546" s="23">
        <f t="shared" si="392"/>
        <v>7.5165764594714987E-3</v>
      </c>
      <c r="S546" s="23">
        <f t="shared" si="392"/>
        <v>0</v>
      </c>
      <c r="T546" s="23">
        <f t="shared" si="392"/>
        <v>7.7999755719178448E-5</v>
      </c>
      <c r="U546" s="23">
        <f t="shared" si="392"/>
        <v>2.6483917057265674E-3</v>
      </c>
      <c r="V546" s="23">
        <f t="shared" si="392"/>
        <v>4.3079865081823175E-4</v>
      </c>
    </row>
    <row r="547" spans="1:22">
      <c r="A547" s="18" t="str">
        <f t="shared" si="387"/>
        <v>RB_GUP_EPIS_D</v>
      </c>
      <c r="B547" s="18" t="str">
        <f t="shared" si="387"/>
        <v>ENERGY</v>
      </c>
      <c r="C547" s="18"/>
      <c r="D547" s="23">
        <f t="shared" ref="D547:V547" si="393">D346</f>
        <v>0</v>
      </c>
      <c r="E547" s="23">
        <f t="shared" si="393"/>
        <v>0</v>
      </c>
      <c r="F547" s="23">
        <f t="shared" si="393"/>
        <v>0</v>
      </c>
      <c r="G547" s="23">
        <f t="shared" si="393"/>
        <v>0</v>
      </c>
      <c r="H547" s="23">
        <f t="shared" si="393"/>
        <v>0</v>
      </c>
      <c r="I547" s="23">
        <f t="shared" si="393"/>
        <v>0</v>
      </c>
      <c r="J547" s="23">
        <f t="shared" si="393"/>
        <v>0</v>
      </c>
      <c r="K547" s="23">
        <f t="shared" si="393"/>
        <v>0</v>
      </c>
      <c r="L547" s="23">
        <f t="shared" si="393"/>
        <v>0</v>
      </c>
      <c r="M547" s="23">
        <f t="shared" si="393"/>
        <v>0</v>
      </c>
      <c r="N547" s="23">
        <f t="shared" si="393"/>
        <v>0</v>
      </c>
      <c r="O547" s="23">
        <f t="shared" si="393"/>
        <v>0</v>
      </c>
      <c r="P547" s="23">
        <f t="shared" si="393"/>
        <v>0</v>
      </c>
      <c r="Q547" s="23">
        <f t="shared" si="393"/>
        <v>0</v>
      </c>
      <c r="R547" s="23">
        <f t="shared" si="393"/>
        <v>0</v>
      </c>
      <c r="S547" s="23">
        <f t="shared" si="393"/>
        <v>0</v>
      </c>
      <c r="T547" s="23">
        <f t="shared" si="393"/>
        <v>0</v>
      </c>
      <c r="U547" s="23">
        <f t="shared" si="393"/>
        <v>0</v>
      </c>
      <c r="V547" s="23">
        <f t="shared" si="393"/>
        <v>0</v>
      </c>
    </row>
    <row r="548" spans="1:22">
      <c r="A548" s="18" t="str">
        <f t="shared" si="387"/>
        <v>RB_GUP_EPIS_D</v>
      </c>
      <c r="B548" s="18" t="str">
        <f t="shared" si="387"/>
        <v>CUSTOMER</v>
      </c>
      <c r="C548" s="18"/>
      <c r="D548" s="23">
        <f t="shared" ref="D548:V548" si="394">D347</f>
        <v>0.13815921684136509</v>
      </c>
      <c r="E548" s="23">
        <f t="shared" si="394"/>
        <v>6.2884179416225483E-2</v>
      </c>
      <c r="F548" s="23">
        <f t="shared" si="394"/>
        <v>1.6928049985720211E-2</v>
      </c>
      <c r="G548" s="23">
        <f t="shared" si="394"/>
        <v>4.8019078114218579E-3</v>
      </c>
      <c r="H548" s="23">
        <f t="shared" si="394"/>
        <v>1.5883056998315416E-3</v>
      </c>
      <c r="I548" s="23">
        <f t="shared" si="394"/>
        <v>2.5799181012529216E-4</v>
      </c>
      <c r="J548" s="23">
        <f t="shared" si="394"/>
        <v>1.3866129425432825E-3</v>
      </c>
      <c r="K548" s="23">
        <f t="shared" si="394"/>
        <v>4.1239622763362846E-4</v>
      </c>
      <c r="L548" s="23">
        <f t="shared" si="394"/>
        <v>8.9888155423346189E-4</v>
      </c>
      <c r="M548" s="23">
        <f t="shared" si="394"/>
        <v>1.5798182260944981E-4</v>
      </c>
      <c r="N548" s="23">
        <f t="shared" si="394"/>
        <v>9.5402759566661723E-6</v>
      </c>
      <c r="O548" s="23">
        <f t="shared" si="394"/>
        <v>2.446418628785629E-4</v>
      </c>
      <c r="P548" s="23">
        <f t="shared" si="394"/>
        <v>1.3218837243865198E-3</v>
      </c>
      <c r="Q548" s="23">
        <f t="shared" si="394"/>
        <v>2.3697321957872824E-4</v>
      </c>
      <c r="R548" s="23">
        <f t="shared" si="394"/>
        <v>3.8399295043621567E-4</v>
      </c>
      <c r="S548" s="23">
        <f t="shared" si="394"/>
        <v>6.9896842540354822E-6</v>
      </c>
      <c r="T548" s="23">
        <f t="shared" si="394"/>
        <v>7.0860351692466717E-6</v>
      </c>
      <c r="U548" s="23">
        <f t="shared" si="394"/>
        <v>4.1620087444945275E-2</v>
      </c>
      <c r="V548" s="23">
        <f t="shared" si="394"/>
        <v>5.0117143734156279E-3</v>
      </c>
    </row>
    <row r="549" spans="1:22">
      <c r="A549" s="18" t="str">
        <f t="shared" si="387"/>
        <v>RB_GUP_EPIS_D</v>
      </c>
      <c r="B549" s="18" t="str">
        <f t="shared" si="387"/>
        <v>TOTAL</v>
      </c>
      <c r="C549" s="18"/>
      <c r="D549" s="23">
        <f t="shared" ref="D549:V549" si="395">D348</f>
        <v>0.99999999999999978</v>
      </c>
      <c r="E549" s="23">
        <f t="shared" si="395"/>
        <v>0.6622231977874985</v>
      </c>
      <c r="F549" s="23">
        <f>F348</f>
        <v>4.5415208612814825E-2</v>
      </c>
      <c r="G549" s="23">
        <f t="shared" si="395"/>
        <v>0.10173653001214984</v>
      </c>
      <c r="H549" s="23">
        <f t="shared" si="395"/>
        <v>3.5956951600386784E-3</v>
      </c>
      <c r="I549" s="23">
        <f t="shared" si="395"/>
        <v>2.5799181012529216E-4</v>
      </c>
      <c r="J549" s="23">
        <f t="shared" si="395"/>
        <v>7.0468838055695399E-2</v>
      </c>
      <c r="K549" s="23">
        <f t="shared" si="395"/>
        <v>9.4834243193403344E-3</v>
      </c>
      <c r="L549" s="23">
        <f t="shared" si="395"/>
        <v>8.9888155423346189E-4</v>
      </c>
      <c r="M549" s="23">
        <f t="shared" si="395"/>
        <v>1.5798182260944981E-4</v>
      </c>
      <c r="N549" s="23">
        <f t="shared" si="395"/>
        <v>2.2967879172068901E-3</v>
      </c>
      <c r="O549" s="23">
        <f t="shared" si="395"/>
        <v>2.8246415285460656E-2</v>
      </c>
      <c r="P549" s="23">
        <f t="shared" si="395"/>
        <v>1.3218837243865198E-3</v>
      </c>
      <c r="Q549" s="23">
        <f t="shared" si="395"/>
        <v>2.3697321957872824E-4</v>
      </c>
      <c r="R549" s="23">
        <f t="shared" si="395"/>
        <v>2.2586909522775821E-2</v>
      </c>
      <c r="S549" s="23">
        <f t="shared" si="395"/>
        <v>2.5201532720172016E-4</v>
      </c>
      <c r="T549" s="23">
        <f t="shared" si="395"/>
        <v>2.8359761763643734E-4</v>
      </c>
      <c r="U549" s="23">
        <f t="shared" si="395"/>
        <v>4.4948553089947073E-2</v>
      </c>
      <c r="V549" s="23">
        <f t="shared" si="395"/>
        <v>5.5891151613001724E-3</v>
      </c>
    </row>
    <row r="550" spans="1:22">
      <c r="A550" s="130" t="s">
        <v>149</v>
      </c>
      <c r="B550" s="18" t="str">
        <f>$B$5</f>
        <v>PRODUCTION</v>
      </c>
      <c r="C550" s="22"/>
      <c r="D550" s="23">
        <f t="shared" ref="D550:D557" si="396">SUM(E550:V550)</f>
        <v>0</v>
      </c>
      <c r="E550" s="23">
        <f t="shared" ref="E550:L550" si="397">E541*E542/E549</f>
        <v>0</v>
      </c>
      <c r="F550" s="23">
        <f t="shared" si="397"/>
        <v>0</v>
      </c>
      <c r="G550" s="23">
        <f t="shared" si="397"/>
        <v>0</v>
      </c>
      <c r="H550" s="23">
        <f t="shared" si="397"/>
        <v>0</v>
      </c>
      <c r="I550" s="23">
        <f t="shared" si="397"/>
        <v>0</v>
      </c>
      <c r="J550" s="23">
        <f t="shared" si="397"/>
        <v>0</v>
      </c>
      <c r="K550" s="23">
        <f t="shared" si="397"/>
        <v>0</v>
      </c>
      <c r="L550" s="23">
        <f t="shared" si="397"/>
        <v>0</v>
      </c>
      <c r="M550" s="23">
        <f t="shared" ref="M550:N557" si="398">IF(M549=0,0,M541*M542/M549)</f>
        <v>0</v>
      </c>
      <c r="N550" s="23">
        <f t="shared" si="398"/>
        <v>0</v>
      </c>
      <c r="O550" s="23">
        <f t="shared" ref="O550:V550" si="399">O541*O542/O549</f>
        <v>0</v>
      </c>
      <c r="P550" s="23">
        <f t="shared" si="399"/>
        <v>0</v>
      </c>
      <c r="Q550" s="23">
        <f t="shared" si="399"/>
        <v>0</v>
      </c>
      <c r="R550" s="23">
        <f t="shared" si="399"/>
        <v>0</v>
      </c>
      <c r="S550" s="23">
        <f t="shared" si="399"/>
        <v>0</v>
      </c>
      <c r="T550" s="23">
        <f t="shared" si="399"/>
        <v>0</v>
      </c>
      <c r="U550" s="23">
        <f t="shared" si="399"/>
        <v>0</v>
      </c>
      <c r="V550" s="23">
        <f t="shared" si="399"/>
        <v>0</v>
      </c>
    </row>
    <row r="551" spans="1:22">
      <c r="A551" s="18" t="str">
        <f t="shared" ref="A551:A557" si="400">A550</f>
        <v>MISC_SERV_REV</v>
      </c>
      <c r="B551" s="18" t="str">
        <f>$B$6</f>
        <v>BULKTRAN</v>
      </c>
      <c r="C551" s="22"/>
      <c r="D551" s="23">
        <f t="shared" si="396"/>
        <v>0</v>
      </c>
      <c r="E551" s="23">
        <f t="shared" ref="E551:L551" si="401">E541*E543/E549</f>
        <v>0</v>
      </c>
      <c r="F551" s="23">
        <f t="shared" si="401"/>
        <v>0</v>
      </c>
      <c r="G551" s="23">
        <f t="shared" si="401"/>
        <v>0</v>
      </c>
      <c r="H551" s="23">
        <f t="shared" si="401"/>
        <v>0</v>
      </c>
      <c r="I551" s="23">
        <f t="shared" si="401"/>
        <v>0</v>
      </c>
      <c r="J551" s="23">
        <f t="shared" si="401"/>
        <v>0</v>
      </c>
      <c r="K551" s="23">
        <f t="shared" si="401"/>
        <v>0</v>
      </c>
      <c r="L551" s="23">
        <f t="shared" si="401"/>
        <v>0</v>
      </c>
      <c r="M551" s="23">
        <f t="shared" si="398"/>
        <v>0</v>
      </c>
      <c r="N551" s="23">
        <f t="shared" si="398"/>
        <v>0</v>
      </c>
      <c r="O551" s="23">
        <f t="shared" ref="O551:V551" si="402">O541*O543/O549</f>
        <v>0</v>
      </c>
      <c r="P551" s="23">
        <f t="shared" si="402"/>
        <v>0</v>
      </c>
      <c r="Q551" s="23">
        <f t="shared" si="402"/>
        <v>0</v>
      </c>
      <c r="R551" s="23">
        <f t="shared" si="402"/>
        <v>0</v>
      </c>
      <c r="S551" s="23">
        <f t="shared" si="402"/>
        <v>0</v>
      </c>
      <c r="T551" s="23">
        <f t="shared" si="402"/>
        <v>0</v>
      </c>
      <c r="U551" s="23">
        <f t="shared" si="402"/>
        <v>0</v>
      </c>
      <c r="V551" s="23">
        <f t="shared" si="402"/>
        <v>0</v>
      </c>
    </row>
    <row r="552" spans="1:22">
      <c r="A552" s="18" t="str">
        <f t="shared" si="400"/>
        <v>MISC_SERV_REV</v>
      </c>
      <c r="B552" s="18" t="str">
        <f>$B$7</f>
        <v>SUBTRAN</v>
      </c>
      <c r="C552" s="22"/>
      <c r="D552" s="23">
        <f t="shared" si="396"/>
        <v>0</v>
      </c>
      <c r="E552" s="23">
        <f t="shared" ref="E552:L552" si="403">E541*E544/E549</f>
        <v>0</v>
      </c>
      <c r="F552" s="23">
        <f t="shared" si="403"/>
        <v>0</v>
      </c>
      <c r="G552" s="23">
        <f t="shared" si="403"/>
        <v>0</v>
      </c>
      <c r="H552" s="23">
        <f t="shared" si="403"/>
        <v>0</v>
      </c>
      <c r="I552" s="23">
        <f t="shared" si="403"/>
        <v>0</v>
      </c>
      <c r="J552" s="23">
        <f t="shared" si="403"/>
        <v>0</v>
      </c>
      <c r="K552" s="23">
        <f t="shared" si="403"/>
        <v>0</v>
      </c>
      <c r="L552" s="23">
        <f t="shared" si="403"/>
        <v>0</v>
      </c>
      <c r="M552" s="23">
        <f t="shared" si="398"/>
        <v>0</v>
      </c>
      <c r="N552" s="23">
        <f t="shared" si="398"/>
        <v>0</v>
      </c>
      <c r="O552" s="23">
        <f t="shared" ref="O552:V552" si="404">O541*O544/O549</f>
        <v>0</v>
      </c>
      <c r="P552" s="23">
        <f t="shared" si="404"/>
        <v>0</v>
      </c>
      <c r="Q552" s="23">
        <f t="shared" si="404"/>
        <v>0</v>
      </c>
      <c r="R552" s="23">
        <f t="shared" si="404"/>
        <v>0</v>
      </c>
      <c r="S552" s="23">
        <f t="shared" si="404"/>
        <v>0</v>
      </c>
      <c r="T552" s="23">
        <f t="shared" si="404"/>
        <v>0</v>
      </c>
      <c r="U552" s="23">
        <f t="shared" si="404"/>
        <v>0</v>
      </c>
      <c r="V552" s="23">
        <f t="shared" si="404"/>
        <v>0</v>
      </c>
    </row>
    <row r="553" spans="1:22">
      <c r="A553" s="18" t="str">
        <f t="shared" si="400"/>
        <v>MISC_SERV_REV</v>
      </c>
      <c r="B553" s="18" t="str">
        <f>$B$8</f>
        <v>DISTPRI</v>
      </c>
      <c r="C553" s="22"/>
      <c r="D553" s="23">
        <f t="shared" si="396"/>
        <v>0.56154671238843912</v>
      </c>
      <c r="E553" s="23">
        <f t="shared" ref="E553:L553" si="405">E541*E545/E549</f>
        <v>0.52518102539286216</v>
      </c>
      <c r="F553" s="23">
        <f t="shared" si="405"/>
        <v>2.2916812410638428E-2</v>
      </c>
      <c r="G553" s="23">
        <f t="shared" si="405"/>
        <v>1.1961379227091567E-2</v>
      </c>
      <c r="H553" s="23">
        <f t="shared" si="405"/>
        <v>2.894663110813394E-4</v>
      </c>
      <c r="I553" s="23">
        <f t="shared" si="405"/>
        <v>0</v>
      </c>
      <c r="J553" s="23">
        <f t="shared" si="405"/>
        <v>1.0543047466804933E-3</v>
      </c>
      <c r="K553" s="23">
        <f t="shared" si="405"/>
        <v>6.0699883646276176E-5</v>
      </c>
      <c r="L553" s="23">
        <f t="shared" si="405"/>
        <v>0</v>
      </c>
      <c r="M553" s="23">
        <f t="shared" si="398"/>
        <v>0</v>
      </c>
      <c r="N553" s="23">
        <f t="shared" si="398"/>
        <v>0</v>
      </c>
      <c r="O553" s="23">
        <f t="shared" ref="O553:V553" si="406">O541*O545/O549</f>
        <v>1.572746528917372E-5</v>
      </c>
      <c r="P553" s="23">
        <f t="shared" si="406"/>
        <v>0</v>
      </c>
      <c r="Q553" s="23">
        <f t="shared" si="406"/>
        <v>0</v>
      </c>
      <c r="R553" s="23">
        <f t="shared" si="406"/>
        <v>0</v>
      </c>
      <c r="S553" s="23">
        <f t="shared" si="406"/>
        <v>0</v>
      </c>
      <c r="T553" s="23">
        <f t="shared" si="406"/>
        <v>0</v>
      </c>
      <c r="U553" s="23">
        <f t="shared" si="406"/>
        <v>6.7296951149577503E-5</v>
      </c>
      <c r="V553" s="23">
        <f t="shared" si="406"/>
        <v>0</v>
      </c>
    </row>
    <row r="554" spans="1:22">
      <c r="A554" s="18" t="str">
        <f t="shared" si="400"/>
        <v>MISC_SERV_REV</v>
      </c>
      <c r="B554" s="18" t="str">
        <f>$B$9</f>
        <v>DISTSEC</v>
      </c>
      <c r="C554" s="22"/>
      <c r="D554" s="23">
        <f t="shared" si="396"/>
        <v>0.32442196375514015</v>
      </c>
      <c r="E554" s="23">
        <f t="shared" ref="E554:L554" si="407">E541*E546/E549</f>
        <v>0.30425073773760131</v>
      </c>
      <c r="F554" s="23">
        <f t="shared" si="407"/>
        <v>1.3578484425298512E-2</v>
      </c>
      <c r="G554" s="23">
        <f t="shared" si="407"/>
        <v>5.8895220727073908E-3</v>
      </c>
      <c r="H554" s="23">
        <f t="shared" si="407"/>
        <v>0</v>
      </c>
      <c r="I554" s="23">
        <f t="shared" si="407"/>
        <v>0</v>
      </c>
      <c r="J554" s="23">
        <f t="shared" si="407"/>
        <v>4.4114700513079008E-4</v>
      </c>
      <c r="K554" s="23">
        <f t="shared" si="407"/>
        <v>0</v>
      </c>
      <c r="L554" s="23">
        <f t="shared" si="407"/>
        <v>0</v>
      </c>
      <c r="M554" s="23">
        <f t="shared" si="398"/>
        <v>0</v>
      </c>
      <c r="N554" s="23">
        <f t="shared" si="398"/>
        <v>0</v>
      </c>
      <c r="O554" s="23">
        <f t="shared" ref="O554:V554" si="408">O541*O546/O549</f>
        <v>0</v>
      </c>
      <c r="P554" s="23">
        <f t="shared" si="408"/>
        <v>0</v>
      </c>
      <c r="Q554" s="23">
        <f t="shared" si="408"/>
        <v>0</v>
      </c>
      <c r="R554" s="23">
        <f t="shared" si="408"/>
        <v>0</v>
      </c>
      <c r="S554" s="23">
        <f t="shared" si="408"/>
        <v>0</v>
      </c>
      <c r="T554" s="23">
        <f t="shared" si="408"/>
        <v>0</v>
      </c>
      <c r="U554" s="23">
        <f t="shared" si="408"/>
        <v>2.6207251440213777E-4</v>
      </c>
      <c r="V554" s="23">
        <f t="shared" si="408"/>
        <v>0</v>
      </c>
    </row>
    <row r="555" spans="1:22">
      <c r="A555" s="18" t="str">
        <f t="shared" si="400"/>
        <v>MISC_SERV_REV</v>
      </c>
      <c r="B555" s="18" t="str">
        <f>$B$10</f>
        <v>ENERGY</v>
      </c>
      <c r="C555" s="22"/>
      <c r="D555" s="23">
        <f t="shared" si="396"/>
        <v>0</v>
      </c>
      <c r="E555" s="23">
        <f t="shared" ref="E555:L555" si="409">E541*E547/E549</f>
        <v>0</v>
      </c>
      <c r="F555" s="23">
        <f t="shared" si="409"/>
        <v>0</v>
      </c>
      <c r="G555" s="23">
        <f t="shared" si="409"/>
        <v>0</v>
      </c>
      <c r="H555" s="23">
        <f t="shared" si="409"/>
        <v>0</v>
      </c>
      <c r="I555" s="23">
        <f t="shared" si="409"/>
        <v>0</v>
      </c>
      <c r="J555" s="23">
        <f t="shared" si="409"/>
        <v>0</v>
      </c>
      <c r="K555" s="23">
        <f t="shared" si="409"/>
        <v>0</v>
      </c>
      <c r="L555" s="23">
        <f t="shared" si="409"/>
        <v>0</v>
      </c>
      <c r="M555" s="23">
        <f t="shared" si="398"/>
        <v>0</v>
      </c>
      <c r="N555" s="23">
        <f t="shared" si="398"/>
        <v>0</v>
      </c>
      <c r="O555" s="23">
        <f t="shared" ref="O555:V555" si="410">O541*O547/O549</f>
        <v>0</v>
      </c>
      <c r="P555" s="23">
        <f t="shared" si="410"/>
        <v>0</v>
      </c>
      <c r="Q555" s="23">
        <f t="shared" si="410"/>
        <v>0</v>
      </c>
      <c r="R555" s="23">
        <f t="shared" si="410"/>
        <v>0</v>
      </c>
      <c r="S555" s="23">
        <f t="shared" si="410"/>
        <v>0</v>
      </c>
      <c r="T555" s="23">
        <f t="shared" si="410"/>
        <v>0</v>
      </c>
      <c r="U555" s="23">
        <f t="shared" si="410"/>
        <v>0</v>
      </c>
      <c r="V555" s="23">
        <f t="shared" si="410"/>
        <v>0</v>
      </c>
    </row>
    <row r="556" spans="1:22">
      <c r="A556" s="18" t="str">
        <f t="shared" si="400"/>
        <v>MISC_SERV_REV</v>
      </c>
      <c r="B556" s="18" t="str">
        <f>$B$11</f>
        <v>CUSTOMER</v>
      </c>
      <c r="C556" s="22"/>
      <c r="D556" s="23">
        <f t="shared" si="396"/>
        <v>0.11403132385642109</v>
      </c>
      <c r="E556" s="23">
        <f t="shared" ref="E556:L556" si="411">E541*E548/E549</f>
        <v>8.7026097429721908E-2</v>
      </c>
      <c r="F556" s="23">
        <f t="shared" si="411"/>
        <v>2.1686761293730521E-2</v>
      </c>
      <c r="G556" s="23">
        <f t="shared" si="411"/>
        <v>8.8429067392374345E-4</v>
      </c>
      <c r="H556" s="23">
        <f t="shared" si="411"/>
        <v>2.2903427606532317E-4</v>
      </c>
      <c r="I556" s="23">
        <f t="shared" si="411"/>
        <v>5.3696485594306853E-5</v>
      </c>
      <c r="J556" s="23">
        <f t="shared" si="411"/>
        <v>3.0016588936070168E-5</v>
      </c>
      <c r="K556" s="23">
        <f t="shared" si="411"/>
        <v>2.759599328813747E-6</v>
      </c>
      <c r="L556" s="23">
        <f t="shared" si="411"/>
        <v>0</v>
      </c>
      <c r="M556" s="23">
        <f t="shared" si="398"/>
        <v>0</v>
      </c>
      <c r="N556" s="23">
        <f t="shared" si="398"/>
        <v>0</v>
      </c>
      <c r="O556" s="23">
        <f t="shared" ref="O556:V556" si="412">O541*O548/O549</f>
        <v>1.3740545459876096E-7</v>
      </c>
      <c r="P556" s="23">
        <f t="shared" si="412"/>
        <v>0</v>
      </c>
      <c r="Q556" s="23">
        <f t="shared" si="412"/>
        <v>0</v>
      </c>
      <c r="R556" s="23">
        <f t="shared" si="412"/>
        <v>0</v>
      </c>
      <c r="S556" s="23">
        <f t="shared" si="412"/>
        <v>0</v>
      </c>
      <c r="T556" s="23">
        <f t="shared" si="412"/>
        <v>0</v>
      </c>
      <c r="U556" s="23">
        <f t="shared" si="412"/>
        <v>4.1185301036657891E-3</v>
      </c>
      <c r="V556" s="23">
        <f t="shared" si="412"/>
        <v>0</v>
      </c>
    </row>
    <row r="557" spans="1:22">
      <c r="A557" s="18" t="str">
        <f t="shared" si="400"/>
        <v>MISC_SERV_REV</v>
      </c>
      <c r="B557" s="18" t="str">
        <f>$B$12</f>
        <v>TOTAL</v>
      </c>
      <c r="C557" s="22"/>
      <c r="D557" s="23">
        <f t="shared" si="396"/>
        <v>1.0000000000000002</v>
      </c>
      <c r="E557" s="23">
        <f t="shared" ref="E557:L557" si="413">E541*E549/E549</f>
        <v>0.9164578605601853</v>
      </c>
      <c r="F557" s="23">
        <f t="shared" si="413"/>
        <v>5.8182058129667452E-2</v>
      </c>
      <c r="G557" s="23">
        <f t="shared" si="413"/>
        <v>1.8735191973722701E-2</v>
      </c>
      <c r="H557" s="23">
        <f t="shared" si="413"/>
        <v>5.1850058714666253E-4</v>
      </c>
      <c r="I557" s="23">
        <f t="shared" si="413"/>
        <v>5.3696485594306853E-5</v>
      </c>
      <c r="J557" s="23">
        <f t="shared" si="413"/>
        <v>1.5254683407473538E-3</v>
      </c>
      <c r="K557" s="23">
        <f t="shared" si="413"/>
        <v>6.3459482975089924E-5</v>
      </c>
      <c r="L557" s="23">
        <f t="shared" si="413"/>
        <v>0</v>
      </c>
      <c r="M557" s="23">
        <f t="shared" si="398"/>
        <v>0</v>
      </c>
      <c r="N557" s="23">
        <f t="shared" si="398"/>
        <v>0</v>
      </c>
      <c r="O557" s="23">
        <f t="shared" ref="O557:V557" si="414">O541*O549/O549</f>
        <v>1.5864870743772481E-5</v>
      </c>
      <c r="P557" s="23">
        <f t="shared" si="414"/>
        <v>0</v>
      </c>
      <c r="Q557" s="23">
        <f t="shared" si="414"/>
        <v>0</v>
      </c>
      <c r="R557" s="23">
        <f t="shared" si="414"/>
        <v>0</v>
      </c>
      <c r="S557" s="23">
        <f t="shared" si="414"/>
        <v>0</v>
      </c>
      <c r="T557" s="23">
        <f t="shared" si="414"/>
        <v>0</v>
      </c>
      <c r="U557" s="23">
        <f t="shared" si="414"/>
        <v>4.4478995692175038E-3</v>
      </c>
      <c r="V557" s="23">
        <f t="shared" si="414"/>
        <v>0</v>
      </c>
    </row>
    <row r="559" spans="1:22" ht="1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 ht="1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 ht="1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0" t="s">
        <v>67</v>
      </c>
      <c r="B575" s="18" t="str">
        <f>$B$5</f>
        <v>PRODUCTION</v>
      </c>
      <c r="C575" s="22"/>
      <c r="D575" s="23">
        <f t="shared" ref="D575:D582" si="415">SUM(E575:V575)</f>
        <v>0</v>
      </c>
      <c r="E575" s="23">
        <f>(E559+E567)/($D$566+$D$574)</f>
        <v>0</v>
      </c>
      <c r="F575" s="23">
        <f t="shared" ref="F575:V575" si="416">(F559+F567)/($D$566+$D$574)</f>
        <v>0</v>
      </c>
      <c r="G575" s="23">
        <f t="shared" si="416"/>
        <v>0</v>
      </c>
      <c r="H575" s="23">
        <f t="shared" si="416"/>
        <v>0</v>
      </c>
      <c r="I575" s="23">
        <f t="shared" ref="I575:I581" si="417">(I559+I567)/($D$566+$D$574)</f>
        <v>0</v>
      </c>
      <c r="J575" s="23">
        <f t="shared" si="416"/>
        <v>0</v>
      </c>
      <c r="K575" s="23">
        <f t="shared" si="416"/>
        <v>0</v>
      </c>
      <c r="L575" s="23">
        <f t="shared" si="416"/>
        <v>0</v>
      </c>
      <c r="M575" s="23">
        <f t="shared" ref="M575:N581" si="418">(M559+M567)/($D$566+$D$574)</f>
        <v>0</v>
      </c>
      <c r="N575" s="23">
        <f t="shared" si="418"/>
        <v>0</v>
      </c>
      <c r="O575" s="23">
        <f t="shared" si="416"/>
        <v>0</v>
      </c>
      <c r="P575" s="23">
        <f t="shared" si="416"/>
        <v>0</v>
      </c>
      <c r="Q575" s="23">
        <f t="shared" ref="Q575:Q581" si="419">(Q559+Q567)/($D$566+$D$574)</f>
        <v>0</v>
      </c>
      <c r="R575" s="23">
        <f t="shared" si="416"/>
        <v>0</v>
      </c>
      <c r="S575" s="23">
        <f t="shared" si="416"/>
        <v>0</v>
      </c>
      <c r="T575" s="23">
        <f t="shared" si="416"/>
        <v>0</v>
      </c>
      <c r="U575" s="23">
        <f t="shared" ref="U575:U581" si="420">(U559+U567)/($D$566+$D$574)</f>
        <v>0</v>
      </c>
      <c r="V575" s="23">
        <f t="shared" si="416"/>
        <v>0</v>
      </c>
    </row>
    <row r="576" spans="1:22">
      <c r="A576" s="18" t="str">
        <f t="shared" ref="A576:A582" si="421">A575</f>
        <v>TOTOHLINES</v>
      </c>
      <c r="B576" s="18" t="str">
        <f>$B$6</f>
        <v>BULKTRAN</v>
      </c>
      <c r="C576" s="22"/>
      <c r="D576" s="23">
        <f t="shared" si="415"/>
        <v>0</v>
      </c>
      <c r="E576" s="23">
        <f t="shared" ref="E576:V576" si="422">(E560+E568)/($D$566+$D$574)</f>
        <v>0</v>
      </c>
      <c r="F576" s="23">
        <f t="shared" si="422"/>
        <v>0</v>
      </c>
      <c r="G576" s="23">
        <f t="shared" si="422"/>
        <v>0</v>
      </c>
      <c r="H576" s="23">
        <f t="shared" si="422"/>
        <v>0</v>
      </c>
      <c r="I576" s="23">
        <f t="shared" si="417"/>
        <v>0</v>
      </c>
      <c r="J576" s="23">
        <f t="shared" si="422"/>
        <v>0</v>
      </c>
      <c r="K576" s="23">
        <f t="shared" si="422"/>
        <v>0</v>
      </c>
      <c r="L576" s="23">
        <f t="shared" si="422"/>
        <v>0</v>
      </c>
      <c r="M576" s="23">
        <f t="shared" si="418"/>
        <v>0</v>
      </c>
      <c r="N576" s="23">
        <f t="shared" si="418"/>
        <v>0</v>
      </c>
      <c r="O576" s="23">
        <f t="shared" si="422"/>
        <v>0</v>
      </c>
      <c r="P576" s="23">
        <f t="shared" si="422"/>
        <v>0</v>
      </c>
      <c r="Q576" s="23">
        <f t="shared" si="419"/>
        <v>0</v>
      </c>
      <c r="R576" s="23">
        <f t="shared" si="422"/>
        <v>0</v>
      </c>
      <c r="S576" s="23">
        <f t="shared" si="422"/>
        <v>0</v>
      </c>
      <c r="T576" s="23">
        <f t="shared" si="422"/>
        <v>0</v>
      </c>
      <c r="U576" s="23">
        <f t="shared" si="420"/>
        <v>0</v>
      </c>
      <c r="V576" s="23">
        <f t="shared" si="422"/>
        <v>0</v>
      </c>
    </row>
    <row r="577" spans="1:22">
      <c r="A577" s="18" t="str">
        <f t="shared" si="421"/>
        <v>TOTOHLINES</v>
      </c>
      <c r="B577" s="18" t="str">
        <f>$B$7</f>
        <v>SUBTRAN</v>
      </c>
      <c r="C577" s="22"/>
      <c r="D577" s="23">
        <f t="shared" si="415"/>
        <v>0</v>
      </c>
      <c r="E577" s="23">
        <f t="shared" ref="E577:V577" si="423">(E561+E569)/($D$566+$D$574)</f>
        <v>0</v>
      </c>
      <c r="F577" s="23">
        <f t="shared" si="423"/>
        <v>0</v>
      </c>
      <c r="G577" s="23">
        <f t="shared" si="423"/>
        <v>0</v>
      </c>
      <c r="H577" s="23">
        <f t="shared" si="423"/>
        <v>0</v>
      </c>
      <c r="I577" s="23">
        <f t="shared" si="417"/>
        <v>0</v>
      </c>
      <c r="J577" s="23">
        <f t="shared" si="423"/>
        <v>0</v>
      </c>
      <c r="K577" s="23">
        <f t="shared" si="423"/>
        <v>0</v>
      </c>
      <c r="L577" s="23">
        <f t="shared" si="423"/>
        <v>0</v>
      </c>
      <c r="M577" s="23">
        <f t="shared" si="418"/>
        <v>0</v>
      </c>
      <c r="N577" s="23">
        <f t="shared" si="418"/>
        <v>0</v>
      </c>
      <c r="O577" s="23">
        <f t="shared" si="423"/>
        <v>0</v>
      </c>
      <c r="P577" s="23">
        <f t="shared" si="423"/>
        <v>0</v>
      </c>
      <c r="Q577" s="23">
        <f t="shared" si="419"/>
        <v>0</v>
      </c>
      <c r="R577" s="23">
        <f t="shared" si="423"/>
        <v>0</v>
      </c>
      <c r="S577" s="23">
        <f t="shared" si="423"/>
        <v>0</v>
      </c>
      <c r="T577" s="23">
        <f t="shared" si="423"/>
        <v>0</v>
      </c>
      <c r="U577" s="23">
        <f t="shared" si="420"/>
        <v>0</v>
      </c>
      <c r="V577" s="23">
        <f t="shared" si="423"/>
        <v>0</v>
      </c>
    </row>
    <row r="578" spans="1:22">
      <c r="A578" s="18" t="str">
        <f t="shared" si="421"/>
        <v>TOTOHLINES</v>
      </c>
      <c r="B578" s="18" t="str">
        <f>$B$8</f>
        <v>DISTPRI</v>
      </c>
      <c r="C578" s="22"/>
      <c r="D578" s="23">
        <f t="shared" si="415"/>
        <v>0.70562024824474268</v>
      </c>
      <c r="E578" s="23">
        <f t="shared" ref="E578:V578" si="424">(E562+E570)/($D$566+$D$574)</f>
        <v>0.47159610697767346</v>
      </c>
      <c r="F578" s="23">
        <f t="shared" si="424"/>
        <v>2.2229809363870173E-2</v>
      </c>
      <c r="G578" s="23">
        <f t="shared" si="424"/>
        <v>8.0717802118336276E-2</v>
      </c>
      <c r="H578" s="23">
        <f t="shared" si="424"/>
        <v>2.4946000951762263E-3</v>
      </c>
      <c r="I578" s="23">
        <f t="shared" si="417"/>
        <v>0</v>
      </c>
      <c r="J578" s="23">
        <f t="shared" si="424"/>
        <v>6.052424332326399E-2</v>
      </c>
      <c r="K578" s="23">
        <f t="shared" si="424"/>
        <v>1.1272644391877393E-2</v>
      </c>
      <c r="L578" s="23">
        <f t="shared" si="424"/>
        <v>0</v>
      </c>
      <c r="M578" s="23">
        <f t="shared" si="418"/>
        <v>0</v>
      </c>
      <c r="N578" s="23">
        <f t="shared" si="418"/>
        <v>2.1576519762184624E-3</v>
      </c>
      <c r="O578" s="23">
        <f t="shared" si="424"/>
        <v>3.4798043942040252E-2</v>
      </c>
      <c r="P578" s="23">
        <f t="shared" si="424"/>
        <v>0</v>
      </c>
      <c r="Q578" s="23">
        <f t="shared" si="419"/>
        <v>0</v>
      </c>
      <c r="R578" s="23">
        <f t="shared" si="424"/>
        <v>1.8250840790790437E-2</v>
      </c>
      <c r="S578" s="23">
        <f t="shared" si="424"/>
        <v>3.0449546753864002E-4</v>
      </c>
      <c r="T578" s="23">
        <f t="shared" si="424"/>
        <v>2.4669234930031905E-4</v>
      </c>
      <c r="U578" s="23">
        <f t="shared" si="420"/>
        <v>8.4513371583997885E-4</v>
      </c>
      <c r="V578" s="23">
        <f t="shared" si="424"/>
        <v>1.8218373281731016E-4</v>
      </c>
    </row>
    <row r="579" spans="1:22">
      <c r="A579" s="18" t="str">
        <f t="shared" si="421"/>
        <v>TOTOHLINES</v>
      </c>
      <c r="B579" s="18" t="str">
        <f>$B$9</f>
        <v>DISTSEC</v>
      </c>
      <c r="C579" s="22"/>
      <c r="D579" s="23">
        <f t="shared" si="415"/>
        <v>0.29437975175525699</v>
      </c>
      <c r="E579" s="23">
        <f t="shared" ref="E579:V579" si="425">(E563+E571)/($D$566+$D$574)</f>
        <v>0.22010816771017114</v>
      </c>
      <c r="F579" s="23">
        <f t="shared" si="425"/>
        <v>1.0611484915842786E-2</v>
      </c>
      <c r="G579" s="23">
        <f t="shared" si="425"/>
        <v>3.2019272194029405E-2</v>
      </c>
      <c r="H579" s="23">
        <f t="shared" si="425"/>
        <v>0</v>
      </c>
      <c r="I579" s="23">
        <f t="shared" si="417"/>
        <v>0</v>
      </c>
      <c r="J579" s="23">
        <f t="shared" si="425"/>
        <v>2.0402804868664685E-2</v>
      </c>
      <c r="K579" s="23">
        <f t="shared" si="425"/>
        <v>0</v>
      </c>
      <c r="L579" s="23">
        <f t="shared" si="425"/>
        <v>0</v>
      </c>
      <c r="M579" s="23">
        <f t="shared" si="418"/>
        <v>0</v>
      </c>
      <c r="N579" s="23">
        <f t="shared" si="418"/>
        <v>5.5164904128968541E-4</v>
      </c>
      <c r="O579" s="23">
        <f t="shared" si="425"/>
        <v>0</v>
      </c>
      <c r="P579" s="23">
        <f t="shared" si="425"/>
        <v>0</v>
      </c>
      <c r="Q579" s="23">
        <f t="shared" si="419"/>
        <v>0</v>
      </c>
      <c r="R579" s="23">
        <f t="shared" si="425"/>
        <v>7.5254540540073498E-3</v>
      </c>
      <c r="S579" s="23">
        <f t="shared" si="425"/>
        <v>0</v>
      </c>
      <c r="T579" s="23">
        <f t="shared" si="425"/>
        <v>7.8091878803258539E-5</v>
      </c>
      <c r="U579" s="23">
        <f t="shared" si="420"/>
        <v>2.6515196387506402E-3</v>
      </c>
      <c r="V579" s="23">
        <f t="shared" si="425"/>
        <v>4.3130745369799716E-4</v>
      </c>
    </row>
    <row r="580" spans="1:22">
      <c r="A580" s="18" t="str">
        <f t="shared" si="421"/>
        <v>TOTOHLINES</v>
      </c>
      <c r="B580" s="18" t="str">
        <f>$B$10</f>
        <v>ENERGY</v>
      </c>
      <c r="C580" s="22"/>
      <c r="D580" s="23">
        <f t="shared" si="415"/>
        <v>0</v>
      </c>
      <c r="E580" s="23">
        <f t="shared" ref="E580:V580" si="426">(E564+E572)/($D$566+$D$574)</f>
        <v>0</v>
      </c>
      <c r="F580" s="23">
        <f t="shared" si="426"/>
        <v>0</v>
      </c>
      <c r="G580" s="23">
        <f t="shared" si="426"/>
        <v>0</v>
      </c>
      <c r="H580" s="23">
        <f t="shared" si="426"/>
        <v>0</v>
      </c>
      <c r="I580" s="23">
        <f t="shared" si="417"/>
        <v>0</v>
      </c>
      <c r="J580" s="23">
        <f t="shared" si="426"/>
        <v>0</v>
      </c>
      <c r="K580" s="23">
        <f t="shared" si="426"/>
        <v>0</v>
      </c>
      <c r="L580" s="23">
        <f t="shared" si="426"/>
        <v>0</v>
      </c>
      <c r="M580" s="23">
        <f t="shared" si="418"/>
        <v>0</v>
      </c>
      <c r="N580" s="23">
        <f t="shared" si="418"/>
        <v>0</v>
      </c>
      <c r="O580" s="23">
        <f t="shared" si="426"/>
        <v>0</v>
      </c>
      <c r="P580" s="23">
        <f t="shared" si="426"/>
        <v>0</v>
      </c>
      <c r="Q580" s="23">
        <f t="shared" si="419"/>
        <v>0</v>
      </c>
      <c r="R580" s="23">
        <f t="shared" si="426"/>
        <v>0</v>
      </c>
      <c r="S580" s="23">
        <f t="shared" si="426"/>
        <v>0</v>
      </c>
      <c r="T580" s="23">
        <f t="shared" si="426"/>
        <v>0</v>
      </c>
      <c r="U580" s="23">
        <f t="shared" si="420"/>
        <v>0</v>
      </c>
      <c r="V580" s="23">
        <f t="shared" si="426"/>
        <v>0</v>
      </c>
    </row>
    <row r="581" spans="1:22">
      <c r="A581" s="18" t="str">
        <f t="shared" si="421"/>
        <v>TOTOHLINES</v>
      </c>
      <c r="B581" s="18" t="str">
        <f>$B$11</f>
        <v>CUSTOMER</v>
      </c>
      <c r="C581" s="22"/>
      <c r="D581" s="23">
        <f t="shared" si="415"/>
        <v>0</v>
      </c>
      <c r="E581" s="23">
        <f t="shared" ref="E581:V581" si="427">(E565+E573)/($D$566+$D$574)</f>
        <v>0</v>
      </c>
      <c r="F581" s="23">
        <f t="shared" si="427"/>
        <v>0</v>
      </c>
      <c r="G581" s="23">
        <f t="shared" si="427"/>
        <v>0</v>
      </c>
      <c r="H581" s="23">
        <f t="shared" si="427"/>
        <v>0</v>
      </c>
      <c r="I581" s="23">
        <f t="shared" si="417"/>
        <v>0</v>
      </c>
      <c r="J581" s="23">
        <f t="shared" si="427"/>
        <v>0</v>
      </c>
      <c r="K581" s="23">
        <f t="shared" si="427"/>
        <v>0</v>
      </c>
      <c r="L581" s="23">
        <f t="shared" si="427"/>
        <v>0</v>
      </c>
      <c r="M581" s="23">
        <f t="shared" si="418"/>
        <v>0</v>
      </c>
      <c r="N581" s="23">
        <f t="shared" si="418"/>
        <v>0</v>
      </c>
      <c r="O581" s="23">
        <f t="shared" si="427"/>
        <v>0</v>
      </c>
      <c r="P581" s="23">
        <f t="shared" si="427"/>
        <v>0</v>
      </c>
      <c r="Q581" s="23">
        <f t="shared" si="419"/>
        <v>0</v>
      </c>
      <c r="R581" s="23">
        <f t="shared" si="427"/>
        <v>0</v>
      </c>
      <c r="S581" s="23">
        <f t="shared" si="427"/>
        <v>0</v>
      </c>
      <c r="T581" s="23">
        <f t="shared" si="427"/>
        <v>0</v>
      </c>
      <c r="U581" s="23">
        <f t="shared" si="420"/>
        <v>0</v>
      </c>
      <c r="V581" s="23">
        <f t="shared" si="427"/>
        <v>0</v>
      </c>
    </row>
    <row r="582" spans="1:22">
      <c r="A582" s="18" t="str">
        <f t="shared" si="421"/>
        <v>TOTOHLINES</v>
      </c>
      <c r="B582" s="18" t="str">
        <f>$B$12</f>
        <v>TOTAL</v>
      </c>
      <c r="C582" s="22"/>
      <c r="D582" s="23">
        <f t="shared" si="415"/>
        <v>0.99999999999999967</v>
      </c>
      <c r="E582" s="23">
        <f t="shared" ref="E582:V582" si="428">SUM(E575:E581)</f>
        <v>0.69170427468784457</v>
      </c>
      <c r="F582" s="23">
        <f t="shared" si="428"/>
        <v>3.2841294279712961E-2</v>
      </c>
      <c r="G582" s="23">
        <f t="shared" si="428"/>
        <v>0.11273707431236568</v>
      </c>
      <c r="H582" s="23">
        <f t="shared" si="428"/>
        <v>2.4946000951762263E-3</v>
      </c>
      <c r="I582" s="23">
        <f t="shared" si="428"/>
        <v>0</v>
      </c>
      <c r="J582" s="23">
        <f t="shared" si="428"/>
        <v>8.0927048191928669E-2</v>
      </c>
      <c r="K582" s="23">
        <f t="shared" si="428"/>
        <v>1.1272644391877393E-2</v>
      </c>
      <c r="L582" s="23">
        <f t="shared" si="428"/>
        <v>0</v>
      </c>
      <c r="M582" s="23">
        <f t="shared" si="428"/>
        <v>0</v>
      </c>
      <c r="N582" s="23">
        <f t="shared" si="428"/>
        <v>2.7093010175081476E-3</v>
      </c>
      <c r="O582" s="23">
        <f t="shared" si="428"/>
        <v>3.4798043942040252E-2</v>
      </c>
      <c r="P582" s="23">
        <f t="shared" si="428"/>
        <v>0</v>
      </c>
      <c r="Q582" s="23">
        <f t="shared" si="428"/>
        <v>0</v>
      </c>
      <c r="R582" s="23">
        <f t="shared" si="428"/>
        <v>2.5776294844797785E-2</v>
      </c>
      <c r="S582" s="23">
        <f t="shared" si="428"/>
        <v>3.0449546753864002E-4</v>
      </c>
      <c r="T582" s="23">
        <f t="shared" si="428"/>
        <v>3.2478422810357758E-4</v>
      </c>
      <c r="U582" s="23">
        <f t="shared" si="428"/>
        <v>3.4966533545906192E-3</v>
      </c>
      <c r="V582" s="23">
        <f t="shared" si="428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 ht="1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 ht="1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0" t="s">
        <v>68</v>
      </c>
      <c r="B600" s="18" t="str">
        <f>$B$5</f>
        <v>PRODUCTION</v>
      </c>
      <c r="C600" s="22"/>
      <c r="D600" s="23">
        <f t="shared" ref="D600:D607" si="429">SUM(E600:V600)</f>
        <v>0</v>
      </c>
      <c r="E600" s="23">
        <f>(E584+E592)/($D$591+$D$599)</f>
        <v>0</v>
      </c>
      <c r="F600" s="23">
        <f t="shared" ref="F600:V600" si="430">(F584+F592)/($D$591+$D$599)</f>
        <v>0</v>
      </c>
      <c r="G600" s="23">
        <f t="shared" si="430"/>
        <v>0</v>
      </c>
      <c r="H600" s="23">
        <f t="shared" si="430"/>
        <v>0</v>
      </c>
      <c r="I600" s="23">
        <f t="shared" ref="I600:I606" si="431">(I584+I592)/($D$591+$D$599)</f>
        <v>0</v>
      </c>
      <c r="J600" s="23">
        <f t="shared" si="430"/>
        <v>0</v>
      </c>
      <c r="K600" s="23">
        <f t="shared" si="430"/>
        <v>0</v>
      </c>
      <c r="L600" s="23">
        <f t="shared" si="430"/>
        <v>0</v>
      </c>
      <c r="M600" s="23">
        <f t="shared" ref="M600:N606" si="432">(M584+M592)/($D$591+$D$599)</f>
        <v>0</v>
      </c>
      <c r="N600" s="23">
        <f t="shared" si="432"/>
        <v>0</v>
      </c>
      <c r="O600" s="23">
        <f t="shared" si="430"/>
        <v>0</v>
      </c>
      <c r="P600" s="23">
        <f t="shared" si="430"/>
        <v>0</v>
      </c>
      <c r="Q600" s="23">
        <f t="shared" ref="Q600:Q606" si="433">(Q584+Q592)/($D$591+$D$599)</f>
        <v>0</v>
      </c>
      <c r="R600" s="23">
        <f t="shared" si="430"/>
        <v>0</v>
      </c>
      <c r="S600" s="23">
        <f t="shared" si="430"/>
        <v>0</v>
      </c>
      <c r="T600" s="23">
        <f t="shared" si="430"/>
        <v>0</v>
      </c>
      <c r="U600" s="23">
        <f t="shared" ref="U600:U606" si="434">(U584+U592)/($D$591+$D$599)</f>
        <v>0</v>
      </c>
      <c r="V600" s="23">
        <f t="shared" si="430"/>
        <v>0</v>
      </c>
    </row>
    <row r="601" spans="1:22">
      <c r="A601" s="18" t="str">
        <f t="shared" ref="A601:A607" si="435">A600</f>
        <v>TOTUGLINES</v>
      </c>
      <c r="B601" s="18" t="str">
        <f>$B$6</f>
        <v>BULKTRAN</v>
      </c>
      <c r="C601" s="22"/>
      <c r="D601" s="23">
        <f t="shared" si="429"/>
        <v>0</v>
      </c>
      <c r="E601" s="23">
        <f t="shared" ref="E601:V601" si="436">(E585+E593)/($D$591+$D$599)</f>
        <v>0</v>
      </c>
      <c r="F601" s="23">
        <f t="shared" si="436"/>
        <v>0</v>
      </c>
      <c r="G601" s="23">
        <f t="shared" si="436"/>
        <v>0</v>
      </c>
      <c r="H601" s="23">
        <f t="shared" si="436"/>
        <v>0</v>
      </c>
      <c r="I601" s="23">
        <f t="shared" si="431"/>
        <v>0</v>
      </c>
      <c r="J601" s="23">
        <f t="shared" si="436"/>
        <v>0</v>
      </c>
      <c r="K601" s="23">
        <f t="shared" si="436"/>
        <v>0</v>
      </c>
      <c r="L601" s="23">
        <f t="shared" si="436"/>
        <v>0</v>
      </c>
      <c r="M601" s="23">
        <f t="shared" si="432"/>
        <v>0</v>
      </c>
      <c r="N601" s="23">
        <f t="shared" si="432"/>
        <v>0</v>
      </c>
      <c r="O601" s="23">
        <f t="shared" si="436"/>
        <v>0</v>
      </c>
      <c r="P601" s="23">
        <f t="shared" si="436"/>
        <v>0</v>
      </c>
      <c r="Q601" s="23">
        <f t="shared" si="433"/>
        <v>0</v>
      </c>
      <c r="R601" s="23">
        <f t="shared" si="436"/>
        <v>0</v>
      </c>
      <c r="S601" s="23">
        <f t="shared" si="436"/>
        <v>0</v>
      </c>
      <c r="T601" s="23">
        <f t="shared" si="436"/>
        <v>0</v>
      </c>
      <c r="U601" s="23">
        <f t="shared" si="434"/>
        <v>0</v>
      </c>
      <c r="V601" s="23">
        <f t="shared" si="436"/>
        <v>0</v>
      </c>
    </row>
    <row r="602" spans="1:22">
      <c r="A602" s="18" t="str">
        <f t="shared" si="435"/>
        <v>TOTUGLINES</v>
      </c>
      <c r="B602" s="18" t="str">
        <f>$B$7</f>
        <v>SUBTRAN</v>
      </c>
      <c r="C602" s="22"/>
      <c r="D602" s="23">
        <f t="shared" si="429"/>
        <v>0</v>
      </c>
      <c r="E602" s="23">
        <f t="shared" ref="E602:V602" si="437">(E586+E594)/($D$591+$D$599)</f>
        <v>0</v>
      </c>
      <c r="F602" s="23">
        <f t="shared" si="437"/>
        <v>0</v>
      </c>
      <c r="G602" s="23">
        <f t="shared" si="437"/>
        <v>0</v>
      </c>
      <c r="H602" s="23">
        <f t="shared" si="437"/>
        <v>0</v>
      </c>
      <c r="I602" s="23">
        <f t="shared" si="431"/>
        <v>0</v>
      </c>
      <c r="J602" s="23">
        <f t="shared" si="437"/>
        <v>0</v>
      </c>
      <c r="K602" s="23">
        <f t="shared" si="437"/>
        <v>0</v>
      </c>
      <c r="L602" s="23">
        <f t="shared" si="437"/>
        <v>0</v>
      </c>
      <c r="M602" s="23">
        <f t="shared" si="432"/>
        <v>0</v>
      </c>
      <c r="N602" s="23">
        <f t="shared" si="432"/>
        <v>0</v>
      </c>
      <c r="O602" s="23">
        <f t="shared" si="437"/>
        <v>0</v>
      </c>
      <c r="P602" s="23">
        <f t="shared" si="437"/>
        <v>0</v>
      </c>
      <c r="Q602" s="23">
        <f t="shared" si="433"/>
        <v>0</v>
      </c>
      <c r="R602" s="23">
        <f t="shared" si="437"/>
        <v>0</v>
      </c>
      <c r="S602" s="23">
        <f t="shared" si="437"/>
        <v>0</v>
      </c>
      <c r="T602" s="23">
        <f t="shared" si="437"/>
        <v>0</v>
      </c>
      <c r="U602" s="23">
        <f t="shared" si="434"/>
        <v>0</v>
      </c>
      <c r="V602" s="23">
        <f t="shared" si="437"/>
        <v>0</v>
      </c>
    </row>
    <row r="603" spans="1:22">
      <c r="A603" s="18" t="str">
        <f t="shared" si="435"/>
        <v>TOTUGLINES</v>
      </c>
      <c r="B603" s="18" t="str">
        <f>$B$8</f>
        <v>DISTPRI</v>
      </c>
      <c r="C603" s="22"/>
      <c r="D603" s="23">
        <f t="shared" si="429"/>
        <v>0.80949999999999989</v>
      </c>
      <c r="E603" s="23">
        <f t="shared" ref="E603:V603" si="438">(E587+E595)/($D$591+$D$599)</f>
        <v>0.54102337560190739</v>
      </c>
      <c r="F603" s="23">
        <f t="shared" si="438"/>
        <v>2.5502429564367268E-2</v>
      </c>
      <c r="G603" s="23">
        <f t="shared" si="438"/>
        <v>9.2600886918043482E-2</v>
      </c>
      <c r="H603" s="23">
        <f t="shared" si="438"/>
        <v>2.8618492483293047E-3</v>
      </c>
      <c r="I603" s="23">
        <f t="shared" si="431"/>
        <v>0</v>
      </c>
      <c r="J603" s="23">
        <f t="shared" si="438"/>
        <v>6.9434479937413279E-2</v>
      </c>
      <c r="K603" s="23">
        <f t="shared" si="438"/>
        <v>1.2932176560868322E-2</v>
      </c>
      <c r="L603" s="23">
        <f t="shared" si="438"/>
        <v>0</v>
      </c>
      <c r="M603" s="23">
        <f t="shared" si="432"/>
        <v>0</v>
      </c>
      <c r="N603" s="23">
        <f t="shared" si="432"/>
        <v>2.4752964205514609E-3</v>
      </c>
      <c r="O603" s="23">
        <f t="shared" si="438"/>
        <v>3.9920930048638871E-2</v>
      </c>
      <c r="P603" s="23">
        <f t="shared" si="438"/>
        <v>0</v>
      </c>
      <c r="Q603" s="23">
        <f t="shared" si="433"/>
        <v>0</v>
      </c>
      <c r="R603" s="23">
        <f t="shared" si="438"/>
        <v>2.0937686605360148E-2</v>
      </c>
      <c r="S603" s="23">
        <f t="shared" si="438"/>
        <v>3.493225734177555E-4</v>
      </c>
      <c r="T603" s="23">
        <f t="shared" si="438"/>
        <v>2.8300981619414013E-4</v>
      </c>
      <c r="U603" s="23">
        <f t="shared" si="434"/>
        <v>9.6955231184801805E-4</v>
      </c>
      <c r="V603" s="23">
        <f t="shared" si="438"/>
        <v>2.090043930605294E-4</v>
      </c>
    </row>
    <row r="604" spans="1:22">
      <c r="A604" s="18" t="str">
        <f t="shared" si="435"/>
        <v>TOTUGLINES</v>
      </c>
      <c r="B604" s="18" t="str">
        <f>$B$9</f>
        <v>DISTSEC</v>
      </c>
      <c r="C604" s="22"/>
      <c r="D604" s="23">
        <f t="shared" si="429"/>
        <v>0.19049999999999995</v>
      </c>
      <c r="E604" s="23">
        <f t="shared" ref="E604:V604" si="439">(E588+E596)/($D$591+$D$599)</f>
        <v>0.1424371265305234</v>
      </c>
      <c r="F604" s="23">
        <f t="shared" si="439"/>
        <v>6.8669392660833774E-3</v>
      </c>
      <c r="G604" s="23">
        <f t="shared" si="439"/>
        <v>2.0720417476381935E-2</v>
      </c>
      <c r="H604" s="23">
        <f t="shared" si="439"/>
        <v>0</v>
      </c>
      <c r="I604" s="23">
        <f t="shared" si="431"/>
        <v>0</v>
      </c>
      <c r="J604" s="23">
        <f t="shared" si="439"/>
        <v>1.320313066474761E-2</v>
      </c>
      <c r="K604" s="23">
        <f t="shared" si="439"/>
        <v>0</v>
      </c>
      <c r="L604" s="23">
        <f t="shared" si="439"/>
        <v>0</v>
      </c>
      <c r="M604" s="23">
        <f t="shared" si="432"/>
        <v>0</v>
      </c>
      <c r="N604" s="23">
        <f t="shared" si="432"/>
        <v>3.5698495477044442E-4</v>
      </c>
      <c r="O604" s="23">
        <f t="shared" si="439"/>
        <v>0</v>
      </c>
      <c r="P604" s="23">
        <f t="shared" si="439"/>
        <v>0</v>
      </c>
      <c r="Q604" s="23">
        <f t="shared" si="433"/>
        <v>0</v>
      </c>
      <c r="R604" s="23">
        <f t="shared" si="439"/>
        <v>4.8698967532259932E-3</v>
      </c>
      <c r="S604" s="23">
        <f t="shared" si="439"/>
        <v>0</v>
      </c>
      <c r="T604" s="23">
        <f t="shared" si="439"/>
        <v>5.0535075266959464E-5</v>
      </c>
      <c r="U604" s="23">
        <f t="shared" si="434"/>
        <v>1.7158601709873777E-3</v>
      </c>
      <c r="V604" s="23">
        <f t="shared" si="439"/>
        <v>2.7910910801289918E-4</v>
      </c>
    </row>
    <row r="605" spans="1:22">
      <c r="A605" s="18" t="str">
        <f t="shared" si="435"/>
        <v>TOTUGLINES</v>
      </c>
      <c r="B605" s="18" t="str">
        <f>$B$10</f>
        <v>ENERGY</v>
      </c>
      <c r="C605" s="22"/>
      <c r="D605" s="23">
        <f t="shared" si="429"/>
        <v>0</v>
      </c>
      <c r="E605" s="23">
        <f t="shared" ref="E605:V605" si="440">(E589+E597)/($D$591+$D$599)</f>
        <v>0</v>
      </c>
      <c r="F605" s="23">
        <f t="shared" si="440"/>
        <v>0</v>
      </c>
      <c r="G605" s="23">
        <f t="shared" si="440"/>
        <v>0</v>
      </c>
      <c r="H605" s="23">
        <f t="shared" si="440"/>
        <v>0</v>
      </c>
      <c r="I605" s="23">
        <f t="shared" si="431"/>
        <v>0</v>
      </c>
      <c r="J605" s="23">
        <f t="shared" si="440"/>
        <v>0</v>
      </c>
      <c r="K605" s="23">
        <f t="shared" si="440"/>
        <v>0</v>
      </c>
      <c r="L605" s="23">
        <f t="shared" si="440"/>
        <v>0</v>
      </c>
      <c r="M605" s="23">
        <f t="shared" si="432"/>
        <v>0</v>
      </c>
      <c r="N605" s="23">
        <f t="shared" si="432"/>
        <v>0</v>
      </c>
      <c r="O605" s="23">
        <f t="shared" si="440"/>
        <v>0</v>
      </c>
      <c r="P605" s="23">
        <f t="shared" si="440"/>
        <v>0</v>
      </c>
      <c r="Q605" s="23">
        <f t="shared" si="433"/>
        <v>0</v>
      </c>
      <c r="R605" s="23">
        <f t="shared" si="440"/>
        <v>0</v>
      </c>
      <c r="S605" s="23">
        <f t="shared" si="440"/>
        <v>0</v>
      </c>
      <c r="T605" s="23">
        <f t="shared" si="440"/>
        <v>0</v>
      </c>
      <c r="U605" s="23">
        <f t="shared" si="434"/>
        <v>0</v>
      </c>
      <c r="V605" s="23">
        <f t="shared" si="440"/>
        <v>0</v>
      </c>
    </row>
    <row r="606" spans="1:22">
      <c r="A606" s="18" t="str">
        <f t="shared" si="435"/>
        <v>TOTUGLINES</v>
      </c>
      <c r="B606" s="18" t="str">
        <f>$B$11</f>
        <v>CUSTOMER</v>
      </c>
      <c r="C606" s="22"/>
      <c r="D606" s="23">
        <f t="shared" si="429"/>
        <v>0</v>
      </c>
      <c r="E606" s="23">
        <f t="shared" ref="E606:V606" si="441">(E590+E598)/($D$591+$D$599)</f>
        <v>0</v>
      </c>
      <c r="F606" s="23">
        <f t="shared" si="441"/>
        <v>0</v>
      </c>
      <c r="G606" s="23">
        <f t="shared" si="441"/>
        <v>0</v>
      </c>
      <c r="H606" s="23">
        <f t="shared" si="441"/>
        <v>0</v>
      </c>
      <c r="I606" s="23">
        <f t="shared" si="431"/>
        <v>0</v>
      </c>
      <c r="J606" s="23">
        <f t="shared" si="441"/>
        <v>0</v>
      </c>
      <c r="K606" s="23">
        <f t="shared" si="441"/>
        <v>0</v>
      </c>
      <c r="L606" s="23">
        <f t="shared" si="441"/>
        <v>0</v>
      </c>
      <c r="M606" s="23">
        <f t="shared" si="432"/>
        <v>0</v>
      </c>
      <c r="N606" s="23">
        <f t="shared" si="432"/>
        <v>0</v>
      </c>
      <c r="O606" s="23">
        <f t="shared" si="441"/>
        <v>0</v>
      </c>
      <c r="P606" s="23">
        <f t="shared" si="441"/>
        <v>0</v>
      </c>
      <c r="Q606" s="23">
        <f t="shared" si="433"/>
        <v>0</v>
      </c>
      <c r="R606" s="23">
        <f t="shared" si="441"/>
        <v>0</v>
      </c>
      <c r="S606" s="23">
        <f t="shared" si="441"/>
        <v>0</v>
      </c>
      <c r="T606" s="23">
        <f t="shared" si="441"/>
        <v>0</v>
      </c>
      <c r="U606" s="23">
        <f t="shared" si="434"/>
        <v>0</v>
      </c>
      <c r="V606" s="23">
        <f t="shared" si="441"/>
        <v>0</v>
      </c>
    </row>
    <row r="607" spans="1:22">
      <c r="A607" s="18" t="str">
        <f t="shared" si="435"/>
        <v>TOTUGLINES</v>
      </c>
      <c r="B607" s="18" t="str">
        <f>$B$12</f>
        <v>TOTAL</v>
      </c>
      <c r="C607" s="22"/>
      <c r="D607" s="23">
        <f t="shared" si="429"/>
        <v>1</v>
      </c>
      <c r="E607" s="23">
        <f t="shared" ref="E607:V607" si="442">SUM(E600:E606)</f>
        <v>0.68346050213243081</v>
      </c>
      <c r="F607" s="23">
        <f t="shared" si="442"/>
        <v>3.2369368830450648E-2</v>
      </c>
      <c r="G607" s="23">
        <f t="shared" si="442"/>
        <v>0.11332130439442542</v>
      </c>
      <c r="H607" s="23">
        <f t="shared" si="442"/>
        <v>2.8618492483293047E-3</v>
      </c>
      <c r="I607" s="23">
        <f t="shared" si="442"/>
        <v>0</v>
      </c>
      <c r="J607" s="23">
        <f t="shared" si="442"/>
        <v>8.2637610602160891E-2</v>
      </c>
      <c r="K607" s="23">
        <f t="shared" si="442"/>
        <v>1.2932176560868322E-2</v>
      </c>
      <c r="L607" s="23">
        <f t="shared" si="442"/>
        <v>0</v>
      </c>
      <c r="M607" s="23">
        <f t="shared" si="442"/>
        <v>0</v>
      </c>
      <c r="N607" s="23">
        <f t="shared" si="442"/>
        <v>2.8322813753219054E-3</v>
      </c>
      <c r="O607" s="23">
        <f t="shared" si="442"/>
        <v>3.9920930048638871E-2</v>
      </c>
      <c r="P607" s="23">
        <f t="shared" si="442"/>
        <v>0</v>
      </c>
      <c r="Q607" s="23">
        <f t="shared" si="442"/>
        <v>0</v>
      </c>
      <c r="R607" s="23">
        <f t="shared" si="442"/>
        <v>2.5807583358586142E-2</v>
      </c>
      <c r="S607" s="23">
        <f t="shared" si="442"/>
        <v>3.493225734177555E-4</v>
      </c>
      <c r="T607" s="23">
        <f t="shared" si="442"/>
        <v>3.3354489146109962E-4</v>
      </c>
      <c r="U607" s="23">
        <f t="shared" si="442"/>
        <v>2.6854124828353957E-3</v>
      </c>
      <c r="V607" s="23">
        <f t="shared" si="442"/>
        <v>4.8811350107342861E-4</v>
      </c>
    </row>
    <row r="608" spans="1:22" ht="13.2">
      <c r="C608" s="129" t="s">
        <v>598</v>
      </c>
    </row>
    <row r="609" spans="1:22" ht="13.2">
      <c r="A609" s="38" t="s">
        <v>119</v>
      </c>
      <c r="B609" s="18" t="str">
        <f>$B$5</f>
        <v>PRODUCTION</v>
      </c>
      <c r="C609" s="129" t="s">
        <v>599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3.2">
      <c r="B610" s="18" t="str">
        <f>$B$6</f>
        <v>BULKTRAN</v>
      </c>
      <c r="C610" s="129" t="s">
        <v>605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0" t="s">
        <v>77</v>
      </c>
      <c r="B617" s="18" t="str">
        <f>$B$5</f>
        <v>PRODUCTION</v>
      </c>
      <c r="C617" s="22"/>
      <c r="D617" s="23">
        <f t="shared" ref="D617:D624" si="443">SUM(E617:V617)</f>
        <v>0</v>
      </c>
      <c r="E617" s="23">
        <f t="shared" ref="E617:H622" si="444">E609/$D$616</f>
        <v>0</v>
      </c>
      <c r="F617" s="23">
        <f t="shared" si="444"/>
        <v>0</v>
      </c>
      <c r="G617" s="23">
        <f t="shared" si="444"/>
        <v>0</v>
      </c>
      <c r="H617" s="23">
        <f t="shared" si="444"/>
        <v>0</v>
      </c>
      <c r="I617" s="23">
        <f t="shared" ref="I617:I623" si="445">I609/$D$616</f>
        <v>0</v>
      </c>
      <c r="J617" s="23">
        <f t="shared" ref="J617:L622" si="446">J609/$D$616</f>
        <v>0</v>
      </c>
      <c r="K617" s="23">
        <f t="shared" si="446"/>
        <v>0</v>
      </c>
      <c r="L617" s="23">
        <f t="shared" si="446"/>
        <v>0</v>
      </c>
      <c r="M617" s="23">
        <f t="shared" ref="M617:N623" si="447">M609/$D$616</f>
        <v>0</v>
      </c>
      <c r="N617" s="23">
        <f t="shared" si="447"/>
        <v>0</v>
      </c>
      <c r="O617" s="23">
        <f t="shared" ref="O617:P623" si="448">O609/$D$616</f>
        <v>0</v>
      </c>
      <c r="P617" s="23">
        <f t="shared" si="448"/>
        <v>0</v>
      </c>
      <c r="Q617" s="23">
        <f t="shared" ref="Q617:Q623" si="449">Q609/$D$616</f>
        <v>0</v>
      </c>
      <c r="R617" s="23">
        <f t="shared" ref="R617:S622" si="450">R609/$D$616</f>
        <v>0</v>
      </c>
      <c r="S617" s="23">
        <f t="shared" si="450"/>
        <v>0</v>
      </c>
      <c r="T617" s="23">
        <f t="shared" ref="T617:U622" si="451">T609/$D$616</f>
        <v>0</v>
      </c>
      <c r="U617" s="23">
        <f t="shared" si="451"/>
        <v>0</v>
      </c>
      <c r="V617" s="23">
        <f t="shared" ref="V617:V622" si="452">V609/$D$616</f>
        <v>0</v>
      </c>
    </row>
    <row r="618" spans="1:22">
      <c r="A618" s="18" t="str">
        <f t="shared" ref="A618:A624" si="453">A617</f>
        <v>TOTOXEXP</v>
      </c>
      <c r="B618" s="18" t="str">
        <f>$B$6</f>
        <v>BULKTRAN</v>
      </c>
      <c r="C618" s="22"/>
      <c r="D618" s="23">
        <f t="shared" si="443"/>
        <v>0</v>
      </c>
      <c r="E618" s="23">
        <f t="shared" si="444"/>
        <v>0</v>
      </c>
      <c r="F618" s="23">
        <f t="shared" si="444"/>
        <v>0</v>
      </c>
      <c r="G618" s="23">
        <f t="shared" si="444"/>
        <v>0</v>
      </c>
      <c r="H618" s="23">
        <f t="shared" si="444"/>
        <v>0</v>
      </c>
      <c r="I618" s="23">
        <f t="shared" si="445"/>
        <v>0</v>
      </c>
      <c r="J618" s="23">
        <f t="shared" si="446"/>
        <v>0</v>
      </c>
      <c r="K618" s="23">
        <f t="shared" si="446"/>
        <v>0</v>
      </c>
      <c r="L618" s="23">
        <f t="shared" si="446"/>
        <v>0</v>
      </c>
      <c r="M618" s="23">
        <f t="shared" si="447"/>
        <v>0</v>
      </c>
      <c r="N618" s="23">
        <f t="shared" si="447"/>
        <v>0</v>
      </c>
      <c r="O618" s="23">
        <f t="shared" si="448"/>
        <v>0</v>
      </c>
      <c r="P618" s="23">
        <f t="shared" si="448"/>
        <v>0</v>
      </c>
      <c r="Q618" s="23">
        <f t="shared" si="449"/>
        <v>0</v>
      </c>
      <c r="R618" s="23">
        <f t="shared" si="450"/>
        <v>0</v>
      </c>
      <c r="S618" s="23">
        <f t="shared" si="450"/>
        <v>0</v>
      </c>
      <c r="T618" s="23">
        <f t="shared" si="451"/>
        <v>0</v>
      </c>
      <c r="U618" s="23">
        <f t="shared" si="451"/>
        <v>0</v>
      </c>
      <c r="V618" s="23">
        <f t="shared" si="452"/>
        <v>0</v>
      </c>
    </row>
    <row r="619" spans="1:22">
      <c r="A619" s="18" t="str">
        <f t="shared" si="453"/>
        <v>TOTOXEXP</v>
      </c>
      <c r="B619" s="18" t="str">
        <f>$B$7</f>
        <v>SUBTRAN</v>
      </c>
      <c r="C619" s="22"/>
      <c r="D619" s="23">
        <f t="shared" si="443"/>
        <v>0</v>
      </c>
      <c r="E619" s="23">
        <f t="shared" si="444"/>
        <v>0</v>
      </c>
      <c r="F619" s="23">
        <f t="shared" si="444"/>
        <v>0</v>
      </c>
      <c r="G619" s="23">
        <f t="shared" si="444"/>
        <v>0</v>
      </c>
      <c r="H619" s="23">
        <f t="shared" si="444"/>
        <v>0</v>
      </c>
      <c r="I619" s="23">
        <f t="shared" si="445"/>
        <v>0</v>
      </c>
      <c r="J619" s="23">
        <f t="shared" si="446"/>
        <v>0</v>
      </c>
      <c r="K619" s="23">
        <f t="shared" si="446"/>
        <v>0</v>
      </c>
      <c r="L619" s="23">
        <f t="shared" si="446"/>
        <v>0</v>
      </c>
      <c r="M619" s="23">
        <f t="shared" si="447"/>
        <v>0</v>
      </c>
      <c r="N619" s="23">
        <f t="shared" si="447"/>
        <v>0</v>
      </c>
      <c r="O619" s="23">
        <f t="shared" si="448"/>
        <v>0</v>
      </c>
      <c r="P619" s="23">
        <f t="shared" si="448"/>
        <v>0</v>
      </c>
      <c r="Q619" s="23">
        <f t="shared" si="449"/>
        <v>0</v>
      </c>
      <c r="R619" s="23">
        <f t="shared" si="450"/>
        <v>0</v>
      </c>
      <c r="S619" s="23">
        <f t="shared" si="450"/>
        <v>0</v>
      </c>
      <c r="T619" s="23">
        <f t="shared" si="451"/>
        <v>0</v>
      </c>
      <c r="U619" s="23">
        <f t="shared" si="451"/>
        <v>0</v>
      </c>
      <c r="V619" s="23">
        <f t="shared" si="452"/>
        <v>0</v>
      </c>
    </row>
    <row r="620" spans="1:22">
      <c r="A620" s="18" t="str">
        <f t="shared" si="453"/>
        <v>TOTOXEXP</v>
      </c>
      <c r="B620" s="18" t="str">
        <f>$B$8</f>
        <v>DISTPRI</v>
      </c>
      <c r="C620" s="22"/>
      <c r="D620" s="23">
        <f t="shared" si="443"/>
        <v>0.51839393519229526</v>
      </c>
      <c r="E620" s="23">
        <f t="shared" si="444"/>
        <v>0.34646477666373315</v>
      </c>
      <c r="F620" s="23">
        <f t="shared" si="444"/>
        <v>1.6331445112830984E-2</v>
      </c>
      <c r="G620" s="23">
        <f t="shared" si="444"/>
        <v>5.9300479520372214E-2</v>
      </c>
      <c r="H620" s="23">
        <f t="shared" si="444"/>
        <v>1.8326933832841759E-3</v>
      </c>
      <c r="I620" s="23">
        <f t="shared" si="445"/>
        <v>0</v>
      </c>
      <c r="J620" s="23">
        <f t="shared" si="446"/>
        <v>4.4464994802700622E-2</v>
      </c>
      <c r="K620" s="23">
        <f t="shared" si="446"/>
        <v>8.2816082742311198E-3</v>
      </c>
      <c r="L620" s="23">
        <f t="shared" si="446"/>
        <v>0</v>
      </c>
      <c r="M620" s="23">
        <f t="shared" si="447"/>
        <v>0</v>
      </c>
      <c r="N620" s="23">
        <f t="shared" si="447"/>
        <v>1.5851496630229455E-3</v>
      </c>
      <c r="O620" s="23">
        <f t="shared" si="448"/>
        <v>2.5564877114824282E-2</v>
      </c>
      <c r="P620" s="23">
        <f t="shared" si="448"/>
        <v>0</v>
      </c>
      <c r="Q620" s="23">
        <f t="shared" si="449"/>
        <v>0</v>
      </c>
      <c r="R620" s="23">
        <f t="shared" si="450"/>
        <v>1.3408239349197848E-2</v>
      </c>
      <c r="S620" s="23">
        <f t="shared" si="450"/>
        <v>2.237019190679799E-4</v>
      </c>
      <c r="T620" s="23">
        <f t="shared" si="451"/>
        <v>1.8123603744895427E-4</v>
      </c>
      <c r="U620" s="23">
        <f t="shared" si="451"/>
        <v>6.2088948525470232E-4</v>
      </c>
      <c r="V620" s="23">
        <f t="shared" si="452"/>
        <v>1.3384386632628176E-4</v>
      </c>
    </row>
    <row r="621" spans="1:22">
      <c r="A621" s="18" t="str">
        <f t="shared" si="453"/>
        <v>TOTOXEXP</v>
      </c>
      <c r="B621" s="18" t="str">
        <f>$B$9</f>
        <v>DISTSEC</v>
      </c>
      <c r="C621" s="22"/>
      <c r="D621" s="23">
        <f t="shared" si="443"/>
        <v>0.21820912515974264</v>
      </c>
      <c r="E621" s="23">
        <f t="shared" si="444"/>
        <v>0.16315527963513432</v>
      </c>
      <c r="F621" s="23">
        <f t="shared" si="444"/>
        <v>7.8657680303261899E-3</v>
      </c>
      <c r="G621" s="23">
        <f t="shared" si="444"/>
        <v>2.3734300107432785E-2</v>
      </c>
      <c r="H621" s="23">
        <f t="shared" si="444"/>
        <v>0</v>
      </c>
      <c r="I621" s="23">
        <f t="shared" si="445"/>
        <v>0</v>
      </c>
      <c r="J621" s="23">
        <f t="shared" si="446"/>
        <v>1.5123588408001831E-2</v>
      </c>
      <c r="K621" s="23">
        <f t="shared" si="446"/>
        <v>0</v>
      </c>
      <c r="L621" s="23">
        <f t="shared" si="446"/>
        <v>0</v>
      </c>
      <c r="M621" s="23">
        <f t="shared" si="447"/>
        <v>0</v>
      </c>
      <c r="N621" s="23">
        <f t="shared" si="447"/>
        <v>4.0891010328424673E-4</v>
      </c>
      <c r="O621" s="23">
        <f t="shared" si="448"/>
        <v>0</v>
      </c>
      <c r="P621" s="23">
        <f t="shared" si="448"/>
        <v>0</v>
      </c>
      <c r="Q621" s="23">
        <f t="shared" si="449"/>
        <v>0</v>
      </c>
      <c r="R621" s="23">
        <f t="shared" si="450"/>
        <v>5.5782462474525743E-3</v>
      </c>
      <c r="S621" s="23">
        <f t="shared" si="450"/>
        <v>0</v>
      </c>
      <c r="T621" s="23">
        <f t="shared" si="451"/>
        <v>5.7885640755301694E-5</v>
      </c>
      <c r="U621" s="23">
        <f t="shared" si="451"/>
        <v>1.9654401407223211E-3</v>
      </c>
      <c r="V621" s="23">
        <f t="shared" si="452"/>
        <v>3.1970684663312787E-4</v>
      </c>
    </row>
    <row r="622" spans="1:22">
      <c r="A622" s="18" t="str">
        <f t="shared" si="453"/>
        <v>TOTOXEXP</v>
      </c>
      <c r="B622" s="18" t="str">
        <f>$B$10</f>
        <v>ENERGY</v>
      </c>
      <c r="C622" s="22"/>
      <c r="D622" s="23">
        <f t="shared" si="443"/>
        <v>0</v>
      </c>
      <c r="E622" s="23">
        <f t="shared" si="444"/>
        <v>0</v>
      </c>
      <c r="F622" s="23">
        <f t="shared" si="444"/>
        <v>0</v>
      </c>
      <c r="G622" s="23">
        <f t="shared" si="444"/>
        <v>0</v>
      </c>
      <c r="H622" s="23">
        <f t="shared" si="444"/>
        <v>0</v>
      </c>
      <c r="I622" s="23">
        <f t="shared" si="445"/>
        <v>0</v>
      </c>
      <c r="J622" s="23">
        <f t="shared" si="446"/>
        <v>0</v>
      </c>
      <c r="K622" s="23">
        <f t="shared" si="446"/>
        <v>0</v>
      </c>
      <c r="L622" s="23">
        <f t="shared" si="446"/>
        <v>0</v>
      </c>
      <c r="M622" s="23">
        <f t="shared" si="447"/>
        <v>0</v>
      </c>
      <c r="N622" s="23">
        <f t="shared" si="447"/>
        <v>0</v>
      </c>
      <c r="O622" s="23">
        <f t="shared" si="448"/>
        <v>0</v>
      </c>
      <c r="P622" s="23">
        <f t="shared" si="448"/>
        <v>0</v>
      </c>
      <c r="Q622" s="23">
        <f t="shared" si="449"/>
        <v>0</v>
      </c>
      <c r="R622" s="23">
        <f t="shared" si="450"/>
        <v>0</v>
      </c>
      <c r="S622" s="23">
        <f t="shared" si="450"/>
        <v>0</v>
      </c>
      <c r="T622" s="23">
        <f t="shared" si="451"/>
        <v>0</v>
      </c>
      <c r="U622" s="23">
        <f t="shared" si="451"/>
        <v>0</v>
      </c>
      <c r="V622" s="23">
        <f t="shared" si="452"/>
        <v>0</v>
      </c>
    </row>
    <row r="623" spans="1:22">
      <c r="A623" s="18" t="str">
        <f t="shared" si="453"/>
        <v>TOTOXEXP</v>
      </c>
      <c r="B623" s="18" t="str">
        <f>$B$11</f>
        <v>CUSTOMER</v>
      </c>
      <c r="C623" s="22"/>
      <c r="D623" s="23">
        <f t="shared" si="443"/>
        <v>0.26339693964796235</v>
      </c>
      <c r="E623" s="23">
        <f t="shared" ref="E623:L623" si="454">E615/$D$616</f>
        <v>0.11111116736500083</v>
      </c>
      <c r="F623" s="23">
        <f t="shared" si="454"/>
        <v>4.7493421048430379E-2</v>
      </c>
      <c r="G623" s="23">
        <f t="shared" si="454"/>
        <v>1.3564130933933823E-2</v>
      </c>
      <c r="H623" s="23">
        <f t="shared" si="454"/>
        <v>7.5267262601032862E-3</v>
      </c>
      <c r="I623" s="23">
        <f t="shared" si="445"/>
        <v>1.2215124456710167E-3</v>
      </c>
      <c r="J623" s="23">
        <f t="shared" si="454"/>
        <v>5.7627394785234667E-3</v>
      </c>
      <c r="K623" s="23">
        <f t="shared" si="454"/>
        <v>1.9575502289319101E-3</v>
      </c>
      <c r="L623" s="23">
        <f t="shared" si="454"/>
        <v>4.2559296946172278E-3</v>
      </c>
      <c r="M623" s="23">
        <f t="shared" si="447"/>
        <v>7.4799569185361248E-4</v>
      </c>
      <c r="N623" s="23">
        <f t="shared" si="447"/>
        <v>3.9702154505823534E-5</v>
      </c>
      <c r="O623" s="23">
        <f t="shared" si="448"/>
        <v>1.1612587662798363E-3</v>
      </c>
      <c r="P623" s="23">
        <f t="shared" si="448"/>
        <v>6.2587158107225253E-3</v>
      </c>
      <c r="Q623" s="23">
        <f t="shared" si="449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3"/>
        <v>TOTOXEXP</v>
      </c>
      <c r="B624" s="18" t="str">
        <f>$B$12</f>
        <v>TOTAL</v>
      </c>
      <c r="C624" s="22"/>
      <c r="D624" s="23">
        <f t="shared" si="443"/>
        <v>1.0000000000000007</v>
      </c>
      <c r="E624" s="23">
        <f t="shared" ref="E624:V624" si="455">SUM(E617:E623)</f>
        <v>0.62073122366386835</v>
      </c>
      <c r="F624" s="23">
        <f t="shared" si="455"/>
        <v>7.1690634191587554E-2</v>
      </c>
      <c r="G624" s="23">
        <f t="shared" si="455"/>
        <v>9.6598910561738832E-2</v>
      </c>
      <c r="H624" s="23">
        <f t="shared" si="455"/>
        <v>9.3594196433874621E-3</v>
      </c>
      <c r="I624" s="23">
        <f t="shared" si="455"/>
        <v>1.2215124456710167E-3</v>
      </c>
      <c r="J624" s="23">
        <f t="shared" si="455"/>
        <v>6.5351322689225916E-2</v>
      </c>
      <c r="K624" s="23">
        <f t="shared" si="455"/>
        <v>1.023915850316303E-2</v>
      </c>
      <c r="L624" s="23">
        <f t="shared" si="455"/>
        <v>4.2559296946172278E-3</v>
      </c>
      <c r="M624" s="23">
        <f t="shared" si="455"/>
        <v>7.4799569185361248E-4</v>
      </c>
      <c r="N624" s="23">
        <f t="shared" si="455"/>
        <v>2.0337619208130155E-3</v>
      </c>
      <c r="O624" s="23">
        <f t="shared" si="455"/>
        <v>2.6726135881104118E-2</v>
      </c>
      <c r="P624" s="23">
        <f t="shared" si="455"/>
        <v>6.2587158107225253E-3</v>
      </c>
      <c r="Q624" s="23">
        <f t="shared" si="455"/>
        <v>1.1219958372537869E-3</v>
      </c>
      <c r="R624" s="23">
        <f t="shared" si="455"/>
        <v>2.0584482368932927E-2</v>
      </c>
      <c r="S624" s="23">
        <f t="shared" si="455"/>
        <v>2.56880346766255E-4</v>
      </c>
      <c r="T624" s="23">
        <f t="shared" si="455"/>
        <v>2.5900154328127492E-4</v>
      </c>
      <c r="U624" s="23">
        <f t="shared" si="455"/>
        <v>3.4175366235322323E-2</v>
      </c>
      <c r="V624" s="23">
        <f t="shared" si="455"/>
        <v>2.8387552970691139E-2</v>
      </c>
    </row>
    <row r="625" spans="1:22" ht="13.2">
      <c r="C625" s="129" t="s">
        <v>603</v>
      </c>
    </row>
    <row r="626" spans="1:22" ht="13.2">
      <c r="A626" s="38" t="s">
        <v>120</v>
      </c>
      <c r="B626" s="18" t="str">
        <f>$B$5</f>
        <v>PRODUCTION</v>
      </c>
      <c r="C626" s="129" t="s">
        <v>688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3.2">
      <c r="B627" s="18" t="str">
        <f>$B$6</f>
        <v>BULKTRAN</v>
      </c>
      <c r="C627" s="129" t="s">
        <v>604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0" t="s">
        <v>79</v>
      </c>
      <c r="B634" s="18" t="str">
        <f>$B$5</f>
        <v>PRODUCTION</v>
      </c>
      <c r="C634" s="22"/>
      <c r="D634" s="23">
        <f t="shared" ref="D634:D641" si="456">SUM(E634:V634)</f>
        <v>0</v>
      </c>
      <c r="E634" s="23">
        <f t="shared" ref="E634:H638" si="457">E626/$D$633</f>
        <v>0</v>
      </c>
      <c r="F634" s="23">
        <f t="shared" si="457"/>
        <v>0</v>
      </c>
      <c r="G634" s="23">
        <f t="shared" si="457"/>
        <v>0</v>
      </c>
      <c r="H634" s="23">
        <f t="shared" si="457"/>
        <v>0</v>
      </c>
      <c r="I634" s="23">
        <f t="shared" ref="I634:I640" si="458">I626/$D$633</f>
        <v>0</v>
      </c>
      <c r="J634" s="23">
        <f t="shared" ref="J634:L638" si="459">J626/$D$633</f>
        <v>0</v>
      </c>
      <c r="K634" s="23">
        <f t="shared" si="459"/>
        <v>0</v>
      </c>
      <c r="L634" s="23">
        <f t="shared" si="459"/>
        <v>0</v>
      </c>
      <c r="M634" s="23">
        <f t="shared" ref="M634:N640" si="460">M626/$D$633</f>
        <v>0</v>
      </c>
      <c r="N634" s="23">
        <f t="shared" si="460"/>
        <v>0</v>
      </c>
      <c r="O634" s="23">
        <f t="shared" ref="O634:P640" si="461">O626/$D$633</f>
        <v>0</v>
      </c>
      <c r="P634" s="23">
        <f t="shared" si="461"/>
        <v>0</v>
      </c>
      <c r="Q634" s="23">
        <f t="shared" ref="Q634:Q640" si="462">Q626/$D$633</f>
        <v>0</v>
      </c>
      <c r="R634" s="23">
        <f t="shared" ref="R634:S638" si="463">R626/$D$633</f>
        <v>0</v>
      </c>
      <c r="S634" s="23">
        <f t="shared" si="463"/>
        <v>0</v>
      </c>
      <c r="T634" s="23">
        <f t="shared" ref="T634:U638" si="464">T626/$D$633</f>
        <v>0</v>
      </c>
      <c r="U634" s="23">
        <f t="shared" si="464"/>
        <v>0</v>
      </c>
      <c r="V634" s="23">
        <f t="shared" ref="V634:V640" si="465">V626/$D$633</f>
        <v>0</v>
      </c>
    </row>
    <row r="635" spans="1:22">
      <c r="A635" s="18" t="str">
        <f t="shared" ref="A635:A641" si="466">A634</f>
        <v>TOTMXEXP</v>
      </c>
      <c r="B635" s="18" t="str">
        <f>$B$6</f>
        <v>BULKTRAN</v>
      </c>
      <c r="C635" s="22"/>
      <c r="D635" s="23">
        <f t="shared" si="456"/>
        <v>0</v>
      </c>
      <c r="E635" s="23">
        <f t="shared" si="457"/>
        <v>0</v>
      </c>
      <c r="F635" s="23">
        <f t="shared" si="457"/>
        <v>0</v>
      </c>
      <c r="G635" s="23">
        <f t="shared" si="457"/>
        <v>0</v>
      </c>
      <c r="H635" s="23">
        <f t="shared" si="457"/>
        <v>0</v>
      </c>
      <c r="I635" s="23">
        <f t="shared" si="458"/>
        <v>0</v>
      </c>
      <c r="J635" s="23">
        <f t="shared" si="459"/>
        <v>0</v>
      </c>
      <c r="K635" s="23">
        <f t="shared" si="459"/>
        <v>0</v>
      </c>
      <c r="L635" s="23">
        <f t="shared" si="459"/>
        <v>0</v>
      </c>
      <c r="M635" s="23">
        <f t="shared" si="460"/>
        <v>0</v>
      </c>
      <c r="N635" s="23">
        <f t="shared" si="460"/>
        <v>0</v>
      </c>
      <c r="O635" s="23">
        <f t="shared" si="461"/>
        <v>0</v>
      </c>
      <c r="P635" s="23">
        <f t="shared" si="461"/>
        <v>0</v>
      </c>
      <c r="Q635" s="23">
        <f t="shared" si="462"/>
        <v>0</v>
      </c>
      <c r="R635" s="23">
        <f t="shared" si="463"/>
        <v>0</v>
      </c>
      <c r="S635" s="23">
        <f t="shared" si="463"/>
        <v>0</v>
      </c>
      <c r="T635" s="23">
        <f t="shared" si="464"/>
        <v>0</v>
      </c>
      <c r="U635" s="23">
        <f t="shared" si="464"/>
        <v>0</v>
      </c>
      <c r="V635" s="23">
        <f t="shared" si="465"/>
        <v>0</v>
      </c>
    </row>
    <row r="636" spans="1:22">
      <c r="A636" s="18" t="str">
        <f t="shared" si="466"/>
        <v>TOTMXEXP</v>
      </c>
      <c r="B636" s="18" t="str">
        <f>$B$7</f>
        <v>SUBTRAN</v>
      </c>
      <c r="C636" s="22"/>
      <c r="D636" s="23">
        <f t="shared" si="456"/>
        <v>0</v>
      </c>
      <c r="E636" s="23">
        <f t="shared" si="457"/>
        <v>0</v>
      </c>
      <c r="F636" s="23">
        <f t="shared" si="457"/>
        <v>0</v>
      </c>
      <c r="G636" s="23">
        <f t="shared" si="457"/>
        <v>0</v>
      </c>
      <c r="H636" s="23">
        <f t="shared" si="457"/>
        <v>0</v>
      </c>
      <c r="I636" s="23">
        <f t="shared" si="458"/>
        <v>0</v>
      </c>
      <c r="J636" s="23">
        <f t="shared" si="459"/>
        <v>0</v>
      </c>
      <c r="K636" s="23">
        <f t="shared" si="459"/>
        <v>0</v>
      </c>
      <c r="L636" s="23">
        <f t="shared" si="459"/>
        <v>0</v>
      </c>
      <c r="M636" s="23">
        <f t="shared" si="460"/>
        <v>0</v>
      </c>
      <c r="N636" s="23">
        <f t="shared" si="460"/>
        <v>0</v>
      </c>
      <c r="O636" s="23">
        <f t="shared" si="461"/>
        <v>0</v>
      </c>
      <c r="P636" s="23">
        <f t="shared" si="461"/>
        <v>0</v>
      </c>
      <c r="Q636" s="23">
        <f t="shared" si="462"/>
        <v>0</v>
      </c>
      <c r="R636" s="23">
        <f t="shared" si="463"/>
        <v>0</v>
      </c>
      <c r="S636" s="23">
        <f t="shared" si="463"/>
        <v>0</v>
      </c>
      <c r="T636" s="23">
        <f t="shared" si="464"/>
        <v>0</v>
      </c>
      <c r="U636" s="23">
        <f t="shared" si="464"/>
        <v>0</v>
      </c>
      <c r="V636" s="23">
        <f t="shared" si="465"/>
        <v>0</v>
      </c>
    </row>
    <row r="637" spans="1:22">
      <c r="A637" s="18" t="str">
        <f t="shared" si="466"/>
        <v>TOTMXEXP</v>
      </c>
      <c r="B637" s="18" t="str">
        <f>$B$8</f>
        <v>DISTPRI</v>
      </c>
      <c r="C637" s="22"/>
      <c r="D637" s="23">
        <f t="shared" si="456"/>
        <v>0.70565674653279542</v>
      </c>
      <c r="E637" s="23">
        <f t="shared" si="457"/>
        <v>0.47162050034025021</v>
      </c>
      <c r="F637" s="23">
        <f t="shared" si="457"/>
        <v>2.2230959203302269E-2</v>
      </c>
      <c r="G637" s="23">
        <f t="shared" si="457"/>
        <v>8.0721977255883717E-2</v>
      </c>
      <c r="H637" s="23">
        <f t="shared" si="457"/>
        <v>2.4947291286514933E-3</v>
      </c>
      <c r="I637" s="23">
        <f t="shared" si="458"/>
        <v>0</v>
      </c>
      <c r="J637" s="23">
        <f t="shared" si="459"/>
        <v>6.0527373946672923E-2</v>
      </c>
      <c r="K637" s="23">
        <f t="shared" si="459"/>
        <v>1.1273227470697979E-2</v>
      </c>
      <c r="L637" s="23">
        <f t="shared" si="459"/>
        <v>0</v>
      </c>
      <c r="M637" s="23">
        <f t="shared" si="460"/>
        <v>0</v>
      </c>
      <c r="N637" s="23">
        <f t="shared" si="460"/>
        <v>2.1577635810137346E-3</v>
      </c>
      <c r="O637" s="23">
        <f t="shared" si="461"/>
        <v>3.4799843874843514E-2</v>
      </c>
      <c r="P637" s="23">
        <f t="shared" si="461"/>
        <v>0</v>
      </c>
      <c r="Q637" s="23">
        <f t="shared" si="462"/>
        <v>0</v>
      </c>
      <c r="R637" s="23">
        <f t="shared" si="463"/>
        <v>1.8251784817617953E-2</v>
      </c>
      <c r="S637" s="23">
        <f t="shared" si="463"/>
        <v>3.0451121760152809E-4</v>
      </c>
      <c r="T637" s="23">
        <f t="shared" si="464"/>
        <v>2.4670510949030441E-4</v>
      </c>
      <c r="U637" s="23">
        <f t="shared" si="464"/>
        <v>8.4517743047810099E-4</v>
      </c>
      <c r="V637" s="23">
        <f t="shared" si="465"/>
        <v>1.8219315629172916E-4</v>
      </c>
    </row>
    <row r="638" spans="1:22">
      <c r="A638" s="18" t="str">
        <f t="shared" si="466"/>
        <v>TOTMXEXP</v>
      </c>
      <c r="B638" s="18" t="str">
        <f>$B$9</f>
        <v>DISTSEC</v>
      </c>
      <c r="C638" s="22"/>
      <c r="D638" s="23">
        <f t="shared" si="456"/>
        <v>0.29002473735775475</v>
      </c>
      <c r="E638" s="23">
        <f t="shared" si="457"/>
        <v>0.21685191712340335</v>
      </c>
      <c r="F638" s="23">
        <f t="shared" si="457"/>
        <v>1.0454500037257139E-2</v>
      </c>
      <c r="G638" s="23">
        <f t="shared" si="457"/>
        <v>3.1545583393861959E-2</v>
      </c>
      <c r="H638" s="23">
        <f t="shared" si="457"/>
        <v>0</v>
      </c>
      <c r="I638" s="23">
        <f t="shared" si="458"/>
        <v>0</v>
      </c>
      <c r="J638" s="23">
        <f t="shared" si="459"/>
        <v>2.0100968521488426E-2</v>
      </c>
      <c r="K638" s="23">
        <f t="shared" si="459"/>
        <v>0</v>
      </c>
      <c r="L638" s="23">
        <f t="shared" si="459"/>
        <v>0</v>
      </c>
      <c r="M638" s="23">
        <f t="shared" si="460"/>
        <v>0</v>
      </c>
      <c r="N638" s="23">
        <f t="shared" si="460"/>
        <v>5.4348801967437342E-4</v>
      </c>
      <c r="O638" s="23">
        <f t="shared" si="461"/>
        <v>0</v>
      </c>
      <c r="P638" s="23">
        <f t="shared" si="461"/>
        <v>0</v>
      </c>
      <c r="Q638" s="23">
        <f t="shared" si="462"/>
        <v>0</v>
      </c>
      <c r="R638" s="23">
        <f t="shared" si="463"/>
        <v>7.4141235003346564E-3</v>
      </c>
      <c r="S638" s="23">
        <f t="shared" si="463"/>
        <v>0</v>
      </c>
      <c r="T638" s="23">
        <f t="shared" si="464"/>
        <v>7.6936598066426715E-5</v>
      </c>
      <c r="U638" s="23">
        <f t="shared" si="464"/>
        <v>2.61229341434775E-3</v>
      </c>
      <c r="V638" s="23">
        <f t="shared" si="465"/>
        <v>4.2492674932072602E-4</v>
      </c>
    </row>
    <row r="639" spans="1:22">
      <c r="A639" s="18" t="str">
        <f t="shared" si="466"/>
        <v>TOTMXEXP</v>
      </c>
      <c r="B639" s="18" t="str">
        <f>$B$10</f>
        <v>ENERGY</v>
      </c>
      <c r="C639" s="22"/>
      <c r="D639" s="23">
        <f t="shared" si="456"/>
        <v>0</v>
      </c>
      <c r="E639" s="23">
        <f t="shared" ref="E639:H640" si="467">E631/$D$633</f>
        <v>0</v>
      </c>
      <c r="F639" s="23">
        <f t="shared" si="467"/>
        <v>0</v>
      </c>
      <c r="G639" s="23">
        <f t="shared" si="467"/>
        <v>0</v>
      </c>
      <c r="H639" s="23">
        <f t="shared" si="467"/>
        <v>0</v>
      </c>
      <c r="I639" s="23">
        <f t="shared" si="458"/>
        <v>0</v>
      </c>
      <c r="J639" s="23">
        <f t="shared" ref="J639:L640" si="468">J631/$D$633</f>
        <v>0</v>
      </c>
      <c r="K639" s="23">
        <f t="shared" si="468"/>
        <v>0</v>
      </c>
      <c r="L639" s="23">
        <f t="shared" si="468"/>
        <v>0</v>
      </c>
      <c r="M639" s="23">
        <f t="shared" si="460"/>
        <v>0</v>
      </c>
      <c r="N639" s="23">
        <f t="shared" si="460"/>
        <v>0</v>
      </c>
      <c r="O639" s="23">
        <f t="shared" si="461"/>
        <v>0</v>
      </c>
      <c r="P639" s="23">
        <f t="shared" si="461"/>
        <v>0</v>
      </c>
      <c r="Q639" s="23">
        <f t="shared" si="462"/>
        <v>0</v>
      </c>
      <c r="R639" s="23">
        <f t="shared" ref="R639:U640" si="469">R631/$D$633</f>
        <v>0</v>
      </c>
      <c r="S639" s="23">
        <f t="shared" si="469"/>
        <v>0</v>
      </c>
      <c r="T639" s="23">
        <f t="shared" si="469"/>
        <v>0</v>
      </c>
      <c r="U639" s="23">
        <f t="shared" si="469"/>
        <v>0</v>
      </c>
      <c r="V639" s="23">
        <f t="shared" si="465"/>
        <v>0</v>
      </c>
    </row>
    <row r="640" spans="1:22">
      <c r="A640" s="18" t="str">
        <f t="shared" si="466"/>
        <v>TOTMXEXP</v>
      </c>
      <c r="B640" s="18" t="str">
        <f>$B$11</f>
        <v>CUSTOMER</v>
      </c>
      <c r="C640" s="22"/>
      <c r="D640" s="23">
        <f t="shared" si="456"/>
        <v>4.3185161094497675E-3</v>
      </c>
      <c r="E640" s="23">
        <f t="shared" si="467"/>
        <v>9.1670123791504847E-4</v>
      </c>
      <c r="F640" s="23">
        <f t="shared" si="467"/>
        <v>5.4317028924897161E-4</v>
      </c>
      <c r="G640" s="23">
        <f t="shared" si="467"/>
        <v>1.5562755136300658E-4</v>
      </c>
      <c r="H640" s="23">
        <f t="shared" si="467"/>
        <v>1.0261422591561433E-4</v>
      </c>
      <c r="I640" s="23">
        <f t="shared" si="458"/>
        <v>1.6667842904160612E-5</v>
      </c>
      <c r="J640" s="23">
        <f t="shared" si="468"/>
        <v>7.6056575746709197E-5</v>
      </c>
      <c r="K640" s="23">
        <f t="shared" si="468"/>
        <v>2.6643309076856277E-5</v>
      </c>
      <c r="L640" s="23">
        <f t="shared" si="468"/>
        <v>5.807322537926668E-5</v>
      </c>
      <c r="M640" s="23">
        <f t="shared" si="460"/>
        <v>1.0206588339716958E-5</v>
      </c>
      <c r="N640" s="23">
        <f t="shared" si="460"/>
        <v>5.2418231363801994E-7</v>
      </c>
      <c r="O640" s="23">
        <f t="shared" si="461"/>
        <v>1.5805354969449612E-5</v>
      </c>
      <c r="P640" s="23">
        <f t="shared" si="461"/>
        <v>8.5401742965953386E-5</v>
      </c>
      <c r="Q640" s="23">
        <f t="shared" si="462"/>
        <v>1.5309913886464797E-5</v>
      </c>
      <c r="R640" s="23">
        <f t="shared" si="469"/>
        <v>2.1098134174149466E-5</v>
      </c>
      <c r="S640" s="23">
        <f t="shared" si="469"/>
        <v>4.515761916603845E-7</v>
      </c>
      <c r="T640" s="23">
        <f t="shared" si="469"/>
        <v>2.2735694029816188E-7</v>
      </c>
      <c r="U640" s="23">
        <f t="shared" si="469"/>
        <v>1.610060299193701E-3</v>
      </c>
      <c r="V640" s="23">
        <f t="shared" si="465"/>
        <v>6.638767029251019E-4</v>
      </c>
    </row>
    <row r="641" spans="1:22">
      <c r="A641" s="18" t="str">
        <f t="shared" si="466"/>
        <v>TOTMXEXP</v>
      </c>
      <c r="B641" s="18" t="str">
        <f>$B$12</f>
        <v>TOTAL</v>
      </c>
      <c r="C641" s="22"/>
      <c r="D641" s="23">
        <f t="shared" si="456"/>
        <v>1</v>
      </c>
      <c r="E641" s="23">
        <f t="shared" ref="E641:V641" si="470">SUM(E634:E640)</f>
        <v>0.68938911870156871</v>
      </c>
      <c r="F641" s="23">
        <f t="shared" si="470"/>
        <v>3.322862952980838E-2</v>
      </c>
      <c r="G641" s="23">
        <f t="shared" si="470"/>
        <v>0.11242318820110868</v>
      </c>
      <c r="H641" s="23">
        <f t="shared" si="470"/>
        <v>2.5973433545671077E-3</v>
      </c>
      <c r="I641" s="23">
        <f t="shared" si="470"/>
        <v>1.6667842904160612E-5</v>
      </c>
      <c r="J641" s="23">
        <f t="shared" si="470"/>
        <v>8.0704399043908054E-2</v>
      </c>
      <c r="K641" s="23">
        <f t="shared" si="470"/>
        <v>1.1299870779774835E-2</v>
      </c>
      <c r="L641" s="23">
        <f t="shared" si="470"/>
        <v>5.807322537926668E-5</v>
      </c>
      <c r="M641" s="23">
        <f t="shared" si="470"/>
        <v>1.0206588339716958E-5</v>
      </c>
      <c r="N641" s="23">
        <f t="shared" si="470"/>
        <v>2.7017757830017459E-3</v>
      </c>
      <c r="O641" s="23">
        <f t="shared" si="470"/>
        <v>3.4815649229812964E-2</v>
      </c>
      <c r="P641" s="23">
        <f t="shared" si="470"/>
        <v>8.5401742965953386E-5</v>
      </c>
      <c r="Q641" s="23">
        <f t="shared" si="470"/>
        <v>1.5309913886464797E-5</v>
      </c>
      <c r="R641" s="23">
        <f t="shared" si="470"/>
        <v>2.5687006452126758E-2</v>
      </c>
      <c r="S641" s="23">
        <f t="shared" si="470"/>
        <v>3.049627937931885E-4</v>
      </c>
      <c r="T641" s="23">
        <f t="shared" si="470"/>
        <v>3.2386906449702931E-4</v>
      </c>
      <c r="U641" s="23">
        <f t="shared" si="470"/>
        <v>5.0675311440195516E-3</v>
      </c>
      <c r="V641" s="23">
        <f t="shared" si="470"/>
        <v>1.2709966085375571E-3</v>
      </c>
    </row>
    <row r="642" spans="1:22">
      <c r="C642" s="22"/>
    </row>
    <row r="643" spans="1:22" ht="1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0" t="s">
        <v>228</v>
      </c>
      <c r="B651" s="18" t="str">
        <f>$B$5</f>
        <v>PRODUCTION</v>
      </c>
      <c r="D651" s="23">
        <f t="shared" ref="D651:D658" ca="1" si="471">SUM(E651:V651)</f>
        <v>1.531707879310643E-16</v>
      </c>
      <c r="E651" s="23">
        <f t="shared" ref="E651:E657" ca="1" si="472">E643/$D$650</f>
        <v>1.2588032651798544E-16</v>
      </c>
      <c r="F651" s="23">
        <f t="shared" ref="F651:V658" ca="1" si="473">F643/$D$650</f>
        <v>4.4254802291479258E-18</v>
      </c>
      <c r="G651" s="23">
        <f t="shared" ca="1" si="473"/>
        <v>1.573504081474818E-17</v>
      </c>
      <c r="H651" s="23">
        <f t="shared" ca="1" si="473"/>
        <v>0</v>
      </c>
      <c r="I651" s="23">
        <f t="shared" ca="1" si="473"/>
        <v>0</v>
      </c>
      <c r="J651" s="23">
        <f t="shared" ca="1" si="473"/>
        <v>0</v>
      </c>
      <c r="K651" s="23">
        <f t="shared" ca="1" si="473"/>
        <v>3.6879001909566044E-18</v>
      </c>
      <c r="L651" s="23">
        <f t="shared" ca="1" si="473"/>
        <v>0</v>
      </c>
      <c r="M651" s="23">
        <f t="shared" ca="1" si="473"/>
        <v>0</v>
      </c>
      <c r="N651" s="23">
        <f t="shared" ca="1" si="473"/>
        <v>-1.5366250795652519E-18</v>
      </c>
      <c r="O651" s="23">
        <f t="shared" ca="1" si="473"/>
        <v>8.8509604582958515E-18</v>
      </c>
      <c r="P651" s="23">
        <f t="shared" ca="1" si="473"/>
        <v>0</v>
      </c>
      <c r="Q651" s="23">
        <f t="shared" ca="1" si="473"/>
        <v>0</v>
      </c>
      <c r="R651" s="23">
        <f t="shared" ca="1" si="473"/>
        <v>-3.9337602036870451E-18</v>
      </c>
      <c r="S651" s="23">
        <f t="shared" ca="1" si="473"/>
        <v>0</v>
      </c>
      <c r="T651" s="23">
        <f t="shared" ca="1" si="473"/>
        <v>6.146500318261008E-20</v>
      </c>
      <c r="U651" s="23">
        <f t="shared" ca="1" si="473"/>
        <v>0</v>
      </c>
      <c r="V651" s="23">
        <f t="shared" ca="1" si="473"/>
        <v>0</v>
      </c>
    </row>
    <row r="652" spans="1:22">
      <c r="A652" s="18" t="str">
        <f t="shared" ref="A652:A658" si="474">A651</f>
        <v>EXP_OM_TRAN</v>
      </c>
      <c r="B652" s="18" t="str">
        <f>$B$6</f>
        <v>BULKTRAN</v>
      </c>
      <c r="D652" s="23">
        <f t="shared" ca="1" si="471"/>
        <v>0.81969999999999987</v>
      </c>
      <c r="E652" s="23">
        <f t="shared" ca="1" si="472"/>
        <v>0.40377027727752118</v>
      </c>
      <c r="F652" s="23">
        <f t="shared" ref="F652:T652" ca="1" si="475">F644/$D$650</f>
        <v>1.9959807567464918E-2</v>
      </c>
      <c r="G652" s="23">
        <f t="shared" ca="1" si="475"/>
        <v>7.3111631207378389E-2</v>
      </c>
      <c r="H652" s="23">
        <f t="shared" ca="1" si="475"/>
        <v>2.301294575038157E-3</v>
      </c>
      <c r="I652" s="23">
        <f t="shared" ca="1" si="475"/>
        <v>2.1580804149014504E-4</v>
      </c>
      <c r="J652" s="23">
        <f t="shared" ca="1" si="475"/>
        <v>5.5576213018741868E-2</v>
      </c>
      <c r="K652" s="23">
        <f t="shared" ca="1" si="475"/>
        <v>1.0355467639900586E-2</v>
      </c>
      <c r="L652" s="23">
        <f t="shared" ca="1" si="475"/>
        <v>4.6794430076586482E-3</v>
      </c>
      <c r="M652" s="23">
        <f t="shared" ca="1" si="475"/>
        <v>2.1042932133101726E-4</v>
      </c>
      <c r="N652" s="23">
        <f t="shared" ca="1" si="475"/>
        <v>1.941419470253665E-3</v>
      </c>
      <c r="O652" s="23">
        <f t="shared" ca="1" si="475"/>
        <v>3.177099884807396E-2</v>
      </c>
      <c r="P652" s="23">
        <f t="shared" ca="1" si="475"/>
        <v>0.16791062162770715</v>
      </c>
      <c r="Q652" s="23">
        <f t="shared" ca="1" si="475"/>
        <v>3.0321875271004745E-2</v>
      </c>
      <c r="R652" s="23">
        <f t="shared" ca="1" si="475"/>
        <v>1.7067366829691927E-2</v>
      </c>
      <c r="S652" s="23">
        <f t="shared" ca="1" si="475"/>
        <v>2.8587187047085299E-4</v>
      </c>
      <c r="T652" s="23">
        <f t="shared" ca="1" si="475"/>
        <v>2.2147442627287354E-4</v>
      </c>
      <c r="U652" s="23">
        <f t="shared" ca="1" si="473"/>
        <v>0</v>
      </c>
      <c r="V652" s="23">
        <f t="shared" ca="1" si="473"/>
        <v>0</v>
      </c>
    </row>
    <row r="653" spans="1:22">
      <c r="A653" s="18" t="str">
        <f t="shared" si="474"/>
        <v>EXP_OM_TRAN</v>
      </c>
      <c r="B653" s="18" t="str">
        <f>$B$7</f>
        <v>SUBTRAN</v>
      </c>
      <c r="D653" s="23">
        <f t="shared" ca="1" si="471"/>
        <v>0.18030000000000015</v>
      </c>
      <c r="E653" s="23">
        <f t="shared" ca="1" si="472"/>
        <v>8.7782198047354432E-2</v>
      </c>
      <c r="F653" s="23">
        <f t="shared" ca="1" si="473"/>
        <v>4.2364837105138354E-3</v>
      </c>
      <c r="G653" s="23">
        <f t="shared" ca="1" si="473"/>
        <v>1.5412120594354843E-2</v>
      </c>
      <c r="H653" s="23">
        <f t="shared" ca="1" si="473"/>
        <v>4.7606590423426463E-4</v>
      </c>
      <c r="I653" s="23">
        <f t="shared" ca="1" si="473"/>
        <v>5.9291490616762066E-5</v>
      </c>
      <c r="J653" s="23">
        <f t="shared" ca="1" si="473"/>
        <v>1.164409799762962E-2</v>
      </c>
      <c r="K653" s="23">
        <f t="shared" ca="1" si="473"/>
        <v>2.1646242365969941E-3</v>
      </c>
      <c r="L653" s="23">
        <f t="shared" ca="1" si="473"/>
        <v>1.2879772131079844E-3</v>
      </c>
      <c r="M653" s="23">
        <f t="shared" ca="1" si="473"/>
        <v>0</v>
      </c>
      <c r="N653" s="23">
        <f t="shared" ca="1" si="473"/>
        <v>4.0659190854348777E-4</v>
      </c>
      <c r="O653" s="23">
        <f t="shared" ca="1" si="473"/>
        <v>6.6561416843361268E-3</v>
      </c>
      <c r="P653" s="23">
        <f t="shared" ca="1" si="473"/>
        <v>4.6371229827685642E-2</v>
      </c>
      <c r="Q653" s="23">
        <f t="shared" ca="1" si="473"/>
        <v>0</v>
      </c>
      <c r="R653" s="23">
        <f t="shared" ca="1" si="473"/>
        <v>3.5045323537167858E-3</v>
      </c>
      <c r="S653" s="23">
        <f t="shared" ca="1" si="473"/>
        <v>5.8420649547748982E-5</v>
      </c>
      <c r="T653" s="23">
        <f t="shared" ca="1" si="473"/>
        <v>4.6798256412873012E-5</v>
      </c>
      <c r="U653" s="23">
        <f t="shared" ca="1" si="473"/>
        <v>1.5912407627276552E-4</v>
      </c>
      <c r="V653" s="23">
        <f t="shared" ca="1" si="473"/>
        <v>3.4302049075945108E-5</v>
      </c>
    </row>
    <row r="654" spans="1:22">
      <c r="A654" s="18" t="str">
        <f t="shared" si="474"/>
        <v>EXP_OM_TRAN</v>
      </c>
      <c r="B654" s="18" t="str">
        <f>$B$8</f>
        <v>DISTPRI</v>
      </c>
      <c r="D654" s="23">
        <f t="shared" ca="1" si="471"/>
        <v>0</v>
      </c>
      <c r="E654" s="23">
        <f t="shared" ca="1" si="472"/>
        <v>0</v>
      </c>
      <c r="F654" s="23">
        <f t="shared" ca="1" si="473"/>
        <v>0</v>
      </c>
      <c r="G654" s="23">
        <f t="shared" ca="1" si="473"/>
        <v>0</v>
      </c>
      <c r="H654" s="23">
        <f t="shared" ca="1" si="473"/>
        <v>0</v>
      </c>
      <c r="I654" s="23">
        <f t="shared" ca="1" si="473"/>
        <v>0</v>
      </c>
      <c r="J654" s="23">
        <f t="shared" ca="1" si="473"/>
        <v>0</v>
      </c>
      <c r="K654" s="23">
        <f t="shared" ca="1" si="473"/>
        <v>0</v>
      </c>
      <c r="L654" s="23">
        <f t="shared" ca="1" si="473"/>
        <v>0</v>
      </c>
      <c r="M654" s="23">
        <f t="shared" ca="1" si="473"/>
        <v>0</v>
      </c>
      <c r="N654" s="23">
        <f t="shared" ca="1" si="473"/>
        <v>0</v>
      </c>
      <c r="O654" s="23">
        <f t="shared" ca="1" si="473"/>
        <v>0</v>
      </c>
      <c r="P654" s="23">
        <f t="shared" ca="1" si="473"/>
        <v>0</v>
      </c>
      <c r="Q654" s="23">
        <f t="shared" ca="1" si="473"/>
        <v>0</v>
      </c>
      <c r="R654" s="23">
        <f t="shared" ca="1" si="473"/>
        <v>0</v>
      </c>
      <c r="S654" s="23">
        <f t="shared" ca="1" si="473"/>
        <v>0</v>
      </c>
      <c r="T654" s="23">
        <f t="shared" ca="1" si="473"/>
        <v>0</v>
      </c>
      <c r="U654" s="23">
        <f t="shared" ca="1" si="473"/>
        <v>0</v>
      </c>
      <c r="V654" s="23">
        <f t="shared" ca="1" si="473"/>
        <v>0</v>
      </c>
    </row>
    <row r="655" spans="1:22">
      <c r="A655" s="18" t="str">
        <f t="shared" si="474"/>
        <v>EXP_OM_TRAN</v>
      </c>
      <c r="B655" s="18" t="str">
        <f>$B$9</f>
        <v>DISTSEC</v>
      </c>
      <c r="D655" s="23">
        <f t="shared" ca="1" si="471"/>
        <v>0</v>
      </c>
      <c r="E655" s="23">
        <f t="shared" ca="1" si="472"/>
        <v>0</v>
      </c>
      <c r="F655" s="23">
        <f t="shared" ca="1" si="473"/>
        <v>0</v>
      </c>
      <c r="G655" s="23">
        <f t="shared" ca="1" si="473"/>
        <v>0</v>
      </c>
      <c r="H655" s="23">
        <f t="shared" ca="1" si="473"/>
        <v>0</v>
      </c>
      <c r="I655" s="23">
        <f t="shared" ca="1" si="473"/>
        <v>0</v>
      </c>
      <c r="J655" s="23">
        <f t="shared" ca="1" si="473"/>
        <v>0</v>
      </c>
      <c r="K655" s="23">
        <f t="shared" ca="1" si="473"/>
        <v>0</v>
      </c>
      <c r="L655" s="23">
        <f t="shared" ca="1" si="473"/>
        <v>0</v>
      </c>
      <c r="M655" s="23">
        <f t="shared" ca="1" si="473"/>
        <v>0</v>
      </c>
      <c r="N655" s="23">
        <f t="shared" ca="1" si="473"/>
        <v>0</v>
      </c>
      <c r="O655" s="23">
        <f t="shared" ca="1" si="473"/>
        <v>0</v>
      </c>
      <c r="P655" s="23">
        <f t="shared" ca="1" si="473"/>
        <v>0</v>
      </c>
      <c r="Q655" s="23">
        <f t="shared" ca="1" si="473"/>
        <v>0</v>
      </c>
      <c r="R655" s="23">
        <f t="shared" ca="1" si="473"/>
        <v>0</v>
      </c>
      <c r="S655" s="23">
        <f t="shared" ca="1" si="473"/>
        <v>0</v>
      </c>
      <c r="T655" s="23">
        <f t="shared" ca="1" si="473"/>
        <v>0</v>
      </c>
      <c r="U655" s="23">
        <f t="shared" ca="1" si="473"/>
        <v>0</v>
      </c>
      <c r="V655" s="23">
        <f t="shared" ca="1" si="473"/>
        <v>0</v>
      </c>
    </row>
    <row r="656" spans="1:22">
      <c r="A656" s="18" t="str">
        <f t="shared" si="474"/>
        <v>EXP_OM_TRAN</v>
      </c>
      <c r="B656" s="18" t="str">
        <f>$B$10</f>
        <v>ENERGY</v>
      </c>
      <c r="D656" s="23">
        <f t="shared" ca="1" si="471"/>
        <v>0</v>
      </c>
      <c r="E656" s="23">
        <f t="shared" ca="1" si="472"/>
        <v>0</v>
      </c>
      <c r="F656" s="23">
        <f t="shared" ca="1" si="473"/>
        <v>0</v>
      </c>
      <c r="G656" s="23">
        <f t="shared" ca="1" si="473"/>
        <v>0</v>
      </c>
      <c r="H656" s="23">
        <f t="shared" ca="1" si="473"/>
        <v>0</v>
      </c>
      <c r="I656" s="23">
        <f t="shared" ca="1" si="473"/>
        <v>0</v>
      </c>
      <c r="J656" s="23">
        <f t="shared" ca="1" si="473"/>
        <v>0</v>
      </c>
      <c r="K656" s="23">
        <f t="shared" ca="1" si="473"/>
        <v>0</v>
      </c>
      <c r="L656" s="23">
        <f t="shared" ca="1" si="473"/>
        <v>0</v>
      </c>
      <c r="M656" s="23">
        <f t="shared" ca="1" si="473"/>
        <v>0</v>
      </c>
      <c r="N656" s="23">
        <f t="shared" ca="1" si="473"/>
        <v>0</v>
      </c>
      <c r="O656" s="23">
        <f t="shared" ca="1" si="473"/>
        <v>0</v>
      </c>
      <c r="P656" s="23">
        <f t="shared" ca="1" si="473"/>
        <v>0</v>
      </c>
      <c r="Q656" s="23">
        <f t="shared" ca="1" si="473"/>
        <v>0</v>
      </c>
      <c r="R656" s="23">
        <f t="shared" ca="1" si="473"/>
        <v>0</v>
      </c>
      <c r="S656" s="23">
        <f t="shared" ca="1" si="473"/>
        <v>0</v>
      </c>
      <c r="T656" s="23">
        <f t="shared" ca="1" si="473"/>
        <v>0</v>
      </c>
      <c r="U656" s="23">
        <f t="shared" ca="1" si="473"/>
        <v>0</v>
      </c>
      <c r="V656" s="23">
        <f t="shared" ca="1" si="473"/>
        <v>0</v>
      </c>
    </row>
    <row r="657" spans="1:22">
      <c r="A657" s="18" t="str">
        <f t="shared" si="474"/>
        <v>EXP_OM_TRAN</v>
      </c>
      <c r="B657" s="18" t="str">
        <f>$B$11</f>
        <v>CUSTOMER</v>
      </c>
      <c r="D657" s="23">
        <f t="shared" ca="1" si="471"/>
        <v>0</v>
      </c>
      <c r="E657" s="23">
        <f t="shared" ca="1" si="472"/>
        <v>0</v>
      </c>
      <c r="F657" s="23">
        <f t="shared" ca="1" si="473"/>
        <v>0</v>
      </c>
      <c r="G657" s="23">
        <f t="shared" ca="1" si="473"/>
        <v>0</v>
      </c>
      <c r="H657" s="23">
        <f t="shared" ca="1" si="473"/>
        <v>0</v>
      </c>
      <c r="I657" s="23">
        <f t="shared" ca="1" si="473"/>
        <v>0</v>
      </c>
      <c r="J657" s="23">
        <f t="shared" ca="1" si="473"/>
        <v>0</v>
      </c>
      <c r="K657" s="23">
        <f t="shared" ca="1" si="473"/>
        <v>0</v>
      </c>
      <c r="L657" s="23">
        <f t="shared" ca="1" si="473"/>
        <v>0</v>
      </c>
      <c r="M657" s="23">
        <f t="shared" ca="1" si="473"/>
        <v>0</v>
      </c>
      <c r="N657" s="23">
        <f t="shared" ca="1" si="473"/>
        <v>0</v>
      </c>
      <c r="O657" s="23">
        <f t="shared" ca="1" si="473"/>
        <v>0</v>
      </c>
      <c r="P657" s="23">
        <f t="shared" ca="1" si="473"/>
        <v>0</v>
      </c>
      <c r="Q657" s="23">
        <f t="shared" ca="1" si="473"/>
        <v>0</v>
      </c>
      <c r="R657" s="23">
        <f t="shared" ca="1" si="473"/>
        <v>0</v>
      </c>
      <c r="S657" s="23">
        <f t="shared" ca="1" si="473"/>
        <v>0</v>
      </c>
      <c r="T657" s="23">
        <f t="shared" ca="1" si="473"/>
        <v>0</v>
      </c>
      <c r="U657" s="23">
        <f t="shared" ca="1" si="473"/>
        <v>0</v>
      </c>
      <c r="V657" s="23">
        <f t="shared" ca="1" si="473"/>
        <v>0</v>
      </c>
    </row>
    <row r="658" spans="1:22">
      <c r="A658" s="18" t="str">
        <f t="shared" si="474"/>
        <v>EXP_OM_TRAN</v>
      </c>
      <c r="B658" s="18" t="str">
        <f>$B$12</f>
        <v>TOTAL</v>
      </c>
      <c r="D658" s="23">
        <f t="shared" ca="1" si="471"/>
        <v>1.0000000000000002</v>
      </c>
      <c r="E658" s="23">
        <f ca="1">E650/$D$650</f>
        <v>0.49155247532487567</v>
      </c>
      <c r="F658" s="23">
        <f t="shared" ca="1" si="473"/>
        <v>2.4196291277978749E-2</v>
      </c>
      <c r="G658" s="23">
        <f t="shared" ca="1" si="473"/>
        <v>8.8523751801733275E-2</v>
      </c>
      <c r="H658" s="23">
        <f t="shared" ca="1" si="473"/>
        <v>2.7773604792724199E-3</v>
      </c>
      <c r="I658" s="23">
        <f t="shared" ca="1" si="473"/>
        <v>2.7509953210690742E-4</v>
      </c>
      <c r="J658" s="23">
        <f t="shared" ca="1" si="473"/>
        <v>6.7220311016371492E-2</v>
      </c>
      <c r="K658" s="23">
        <f t="shared" ca="1" si="473"/>
        <v>1.2520091876497573E-2</v>
      </c>
      <c r="L658" s="23">
        <f t="shared" ca="1" si="473"/>
        <v>5.96742022076663E-3</v>
      </c>
      <c r="M658" s="23">
        <f t="shared" ca="1" si="473"/>
        <v>2.1042932133101736E-4</v>
      </c>
      <c r="N658" s="23">
        <f t="shared" ca="1" si="473"/>
        <v>2.3480113787971526E-3</v>
      </c>
      <c r="O658" s="23">
        <f t="shared" ca="1" si="473"/>
        <v>3.8427140532410101E-2</v>
      </c>
      <c r="P658" s="23">
        <f t="shared" ca="1" si="473"/>
        <v>0.21428185145539297</v>
      </c>
      <c r="Q658" s="23">
        <f t="shared" ca="1" si="473"/>
        <v>3.0321875271004745E-2</v>
      </c>
      <c r="R658" s="23">
        <f t="shared" ca="1" si="473"/>
        <v>2.0571899183408716E-2</v>
      </c>
      <c r="S658" s="23">
        <f t="shared" ca="1" si="473"/>
        <v>3.4429252001860186E-4</v>
      </c>
      <c r="T658" s="23">
        <f t="shared" ca="1" si="473"/>
        <v>2.6827268268574632E-4</v>
      </c>
      <c r="U658" s="23">
        <f t="shared" ca="1" si="473"/>
        <v>1.5912407627276552E-4</v>
      </c>
      <c r="V658" s="23">
        <f t="shared" ca="1" si="473"/>
        <v>3.4302049075945108E-5</v>
      </c>
    </row>
    <row r="660" spans="1:22" ht="1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0" t="s">
        <v>78</v>
      </c>
      <c r="B668" s="18" t="str">
        <f>$B$5</f>
        <v>PRODUCTION</v>
      </c>
      <c r="C668" s="22"/>
      <c r="D668" s="23">
        <f t="shared" ref="D668:D675" si="476">SUM(E668:V668)</f>
        <v>0</v>
      </c>
      <c r="E668" s="23">
        <f>E660/$D$667</f>
        <v>0</v>
      </c>
      <c r="F668" s="23">
        <f t="shared" ref="F668:V668" si="477">F660/$D$667</f>
        <v>0</v>
      </c>
      <c r="G668" s="23">
        <f t="shared" si="477"/>
        <v>0</v>
      </c>
      <c r="H668" s="23">
        <f t="shared" si="477"/>
        <v>0</v>
      </c>
      <c r="I668" s="23">
        <f t="shared" ref="I668:I674" si="478">I660/$D$667</f>
        <v>0</v>
      </c>
      <c r="J668" s="23">
        <f t="shared" si="477"/>
        <v>0</v>
      </c>
      <c r="K668" s="23">
        <f t="shared" si="477"/>
        <v>0</v>
      </c>
      <c r="L668" s="23">
        <f t="shared" si="477"/>
        <v>0</v>
      </c>
      <c r="M668" s="23">
        <f t="shared" ref="M668:N674" si="479">M660/$D$667</f>
        <v>0</v>
      </c>
      <c r="N668" s="23">
        <f t="shared" si="479"/>
        <v>0</v>
      </c>
      <c r="O668" s="23">
        <f t="shared" si="477"/>
        <v>0</v>
      </c>
      <c r="P668" s="23">
        <f t="shared" si="477"/>
        <v>0</v>
      </c>
      <c r="Q668" s="23">
        <f t="shared" ref="Q668:Q674" si="480">Q660/$D$667</f>
        <v>0</v>
      </c>
      <c r="R668" s="23">
        <f t="shared" si="477"/>
        <v>0</v>
      </c>
      <c r="S668" s="23">
        <f t="shared" si="477"/>
        <v>0</v>
      </c>
      <c r="T668" s="23">
        <f t="shared" si="477"/>
        <v>0</v>
      </c>
      <c r="U668" s="23">
        <f t="shared" ref="U668:U674" si="481">U660/$D$667</f>
        <v>0</v>
      </c>
      <c r="V668" s="23">
        <f t="shared" si="477"/>
        <v>0</v>
      </c>
    </row>
    <row r="669" spans="1:22">
      <c r="A669" s="18" t="str">
        <f t="shared" ref="A669:A675" si="482">A668</f>
        <v>EXP_OM_DIST</v>
      </c>
      <c r="B669" s="18" t="str">
        <f>$B$6</f>
        <v>BULKTRAN</v>
      </c>
      <c r="C669" s="22"/>
      <c r="D669" s="23">
        <f t="shared" si="476"/>
        <v>0</v>
      </c>
      <c r="E669" s="23">
        <f t="shared" ref="E669:V669" si="483">E661/$D$667</f>
        <v>0</v>
      </c>
      <c r="F669" s="23">
        <f t="shared" si="483"/>
        <v>0</v>
      </c>
      <c r="G669" s="23">
        <f t="shared" si="483"/>
        <v>0</v>
      </c>
      <c r="H669" s="23">
        <f t="shared" si="483"/>
        <v>0</v>
      </c>
      <c r="I669" s="23">
        <f t="shared" si="478"/>
        <v>0</v>
      </c>
      <c r="J669" s="23">
        <f t="shared" si="483"/>
        <v>0</v>
      </c>
      <c r="K669" s="23">
        <f t="shared" si="483"/>
        <v>0</v>
      </c>
      <c r="L669" s="23">
        <f t="shared" si="483"/>
        <v>0</v>
      </c>
      <c r="M669" s="23">
        <f t="shared" si="479"/>
        <v>0</v>
      </c>
      <c r="N669" s="23">
        <f t="shared" si="479"/>
        <v>0</v>
      </c>
      <c r="O669" s="23">
        <f t="shared" si="483"/>
        <v>0</v>
      </c>
      <c r="P669" s="23">
        <f t="shared" si="483"/>
        <v>0</v>
      </c>
      <c r="Q669" s="23">
        <f t="shared" si="480"/>
        <v>0</v>
      </c>
      <c r="R669" s="23">
        <f t="shared" si="483"/>
        <v>0</v>
      </c>
      <c r="S669" s="23">
        <f t="shared" si="483"/>
        <v>0</v>
      </c>
      <c r="T669" s="23">
        <f t="shared" si="483"/>
        <v>0</v>
      </c>
      <c r="U669" s="23">
        <f t="shared" si="481"/>
        <v>0</v>
      </c>
      <c r="V669" s="23">
        <f t="shared" si="483"/>
        <v>0</v>
      </c>
    </row>
    <row r="670" spans="1:22">
      <c r="A670" s="18" t="str">
        <f t="shared" si="482"/>
        <v>EXP_OM_DIST</v>
      </c>
      <c r="B670" s="18" t="str">
        <f>$B$7</f>
        <v>SUBTRAN</v>
      </c>
      <c r="C670" s="22"/>
      <c r="D670" s="23">
        <f t="shared" si="476"/>
        <v>0</v>
      </c>
      <c r="E670" s="23">
        <f t="shared" ref="E670:V670" si="484">E662/$D$667</f>
        <v>0</v>
      </c>
      <c r="F670" s="23">
        <f t="shared" si="484"/>
        <v>0</v>
      </c>
      <c r="G670" s="23">
        <f t="shared" si="484"/>
        <v>0</v>
      </c>
      <c r="H670" s="23">
        <f t="shared" si="484"/>
        <v>0</v>
      </c>
      <c r="I670" s="23">
        <f t="shared" si="478"/>
        <v>0</v>
      </c>
      <c r="J670" s="23">
        <f t="shared" si="484"/>
        <v>0</v>
      </c>
      <c r="K670" s="23">
        <f t="shared" si="484"/>
        <v>0</v>
      </c>
      <c r="L670" s="23">
        <f t="shared" si="484"/>
        <v>0</v>
      </c>
      <c r="M670" s="23">
        <f t="shared" si="479"/>
        <v>0</v>
      </c>
      <c r="N670" s="23">
        <f t="shared" si="479"/>
        <v>0</v>
      </c>
      <c r="O670" s="23">
        <f t="shared" si="484"/>
        <v>0</v>
      </c>
      <c r="P670" s="23">
        <f t="shared" si="484"/>
        <v>0</v>
      </c>
      <c r="Q670" s="23">
        <f t="shared" si="480"/>
        <v>0</v>
      </c>
      <c r="R670" s="23">
        <f t="shared" si="484"/>
        <v>0</v>
      </c>
      <c r="S670" s="23">
        <f t="shared" si="484"/>
        <v>0</v>
      </c>
      <c r="T670" s="23">
        <f t="shared" si="484"/>
        <v>0</v>
      </c>
      <c r="U670" s="23">
        <f t="shared" si="481"/>
        <v>0</v>
      </c>
      <c r="V670" s="23">
        <f t="shared" si="484"/>
        <v>0</v>
      </c>
    </row>
    <row r="671" spans="1:22">
      <c r="A671" s="18" t="str">
        <f t="shared" si="482"/>
        <v>EXP_OM_DIST</v>
      </c>
      <c r="B671" s="18" t="str">
        <f>$B$8</f>
        <v>DISTPRI</v>
      </c>
      <c r="C671" s="22"/>
      <c r="D671" s="23">
        <f t="shared" si="476"/>
        <v>0.67163567696147708</v>
      </c>
      <c r="E671" s="23">
        <f t="shared" ref="E671:V671" si="485">E663/$D$667</f>
        <v>0.4488827685291793</v>
      </c>
      <c r="F671" s="23">
        <f t="shared" si="485"/>
        <v>2.1159161883417179E-2</v>
      </c>
      <c r="G671" s="23">
        <f t="shared" si="485"/>
        <v>7.6830215407576702E-2</v>
      </c>
      <c r="H671" s="23">
        <f t="shared" si="485"/>
        <v>2.3744534370146357E-3</v>
      </c>
      <c r="I671" s="23">
        <f t="shared" si="478"/>
        <v>0</v>
      </c>
      <c r="J671" s="23">
        <f t="shared" si="485"/>
        <v>5.7609232782251621E-2</v>
      </c>
      <c r="K671" s="23">
        <f t="shared" si="485"/>
        <v>1.0729723482451074E-2</v>
      </c>
      <c r="L671" s="23">
        <f t="shared" si="485"/>
        <v>0</v>
      </c>
      <c r="M671" s="23">
        <f t="shared" si="479"/>
        <v>0</v>
      </c>
      <c r="N671" s="23">
        <f t="shared" si="479"/>
        <v>2.0537336468158147E-3</v>
      </c>
      <c r="O671" s="23">
        <f t="shared" si="485"/>
        <v>3.3122076439962143E-2</v>
      </c>
      <c r="P671" s="23">
        <f t="shared" si="485"/>
        <v>0</v>
      </c>
      <c r="Q671" s="23">
        <f t="shared" si="480"/>
        <v>0</v>
      </c>
      <c r="R671" s="23">
        <f t="shared" si="485"/>
        <v>1.737183115157297E-2</v>
      </c>
      <c r="S671" s="23">
        <f t="shared" si="485"/>
        <v>2.898301458620872E-4</v>
      </c>
      <c r="T671" s="23">
        <f t="shared" si="485"/>
        <v>2.3481098145311253E-4</v>
      </c>
      <c r="U671" s="23">
        <f t="shared" si="481"/>
        <v>8.0442980026881883E-4</v>
      </c>
      <c r="V671" s="23">
        <f t="shared" si="485"/>
        <v>1.7340927365179905E-4</v>
      </c>
    </row>
    <row r="672" spans="1:22">
      <c r="A672" s="18" t="str">
        <f t="shared" si="482"/>
        <v>EXP_OM_DIST</v>
      </c>
      <c r="B672" s="18" t="str">
        <f>$B$9</f>
        <v>DISTSEC</v>
      </c>
      <c r="C672" s="22"/>
      <c r="D672" s="23">
        <f t="shared" si="476"/>
        <v>0.27719230473355461</v>
      </c>
      <c r="E672" s="23">
        <f t="shared" ref="E672:V672" si="486">E664/$D$667</f>
        <v>0.20725708862268091</v>
      </c>
      <c r="F672" s="23">
        <f t="shared" si="486"/>
        <v>9.9919302972755666E-3</v>
      </c>
      <c r="G672" s="23">
        <f t="shared" si="486"/>
        <v>3.0149817718213817E-2</v>
      </c>
      <c r="H672" s="23">
        <f t="shared" si="486"/>
        <v>0</v>
      </c>
      <c r="I672" s="23">
        <f t="shared" si="478"/>
        <v>0</v>
      </c>
      <c r="J672" s="23">
        <f t="shared" si="486"/>
        <v>1.9211581200313174E-2</v>
      </c>
      <c r="K672" s="23">
        <f t="shared" si="486"/>
        <v>0</v>
      </c>
      <c r="L672" s="23">
        <f t="shared" si="486"/>
        <v>0</v>
      </c>
      <c r="M672" s="23">
        <f t="shared" si="479"/>
        <v>0</v>
      </c>
      <c r="N672" s="23">
        <f t="shared" si="479"/>
        <v>5.1944085232558134E-4</v>
      </c>
      <c r="O672" s="23">
        <f t="shared" si="486"/>
        <v>0</v>
      </c>
      <c r="P672" s="23">
        <f t="shared" si="486"/>
        <v>0</v>
      </c>
      <c r="Q672" s="23">
        <f t="shared" si="480"/>
        <v>0</v>
      </c>
      <c r="R672" s="23">
        <f t="shared" si="486"/>
        <v>7.0860782406360527E-3</v>
      </c>
      <c r="S672" s="23">
        <f t="shared" si="486"/>
        <v>0</v>
      </c>
      <c r="T672" s="23">
        <f t="shared" si="486"/>
        <v>7.353246185371204E-5</v>
      </c>
      <c r="U672" s="23">
        <f t="shared" si="481"/>
        <v>2.4967098970945004E-3</v>
      </c>
      <c r="V672" s="23">
        <f t="shared" si="486"/>
        <v>4.0612544316127121E-4</v>
      </c>
    </row>
    <row r="673" spans="1:22">
      <c r="A673" s="18" t="str">
        <f t="shared" si="482"/>
        <v>EXP_OM_DIST</v>
      </c>
      <c r="B673" s="18" t="str">
        <f>$B$10</f>
        <v>ENERGY</v>
      </c>
      <c r="C673" s="22"/>
      <c r="D673" s="23">
        <f t="shared" si="476"/>
        <v>0</v>
      </c>
      <c r="E673" s="23">
        <f t="shared" ref="E673:V673" si="487">E665/$D$667</f>
        <v>0</v>
      </c>
      <c r="F673" s="23">
        <f t="shared" si="487"/>
        <v>0</v>
      </c>
      <c r="G673" s="23">
        <f t="shared" si="487"/>
        <v>0</v>
      </c>
      <c r="H673" s="23">
        <f t="shared" si="487"/>
        <v>0</v>
      </c>
      <c r="I673" s="23">
        <f t="shared" si="478"/>
        <v>0</v>
      </c>
      <c r="J673" s="23">
        <f t="shared" si="487"/>
        <v>0</v>
      </c>
      <c r="K673" s="23">
        <f t="shared" si="487"/>
        <v>0</v>
      </c>
      <c r="L673" s="23">
        <f t="shared" si="487"/>
        <v>0</v>
      </c>
      <c r="M673" s="23">
        <f t="shared" si="479"/>
        <v>0</v>
      </c>
      <c r="N673" s="23">
        <f t="shared" si="479"/>
        <v>0</v>
      </c>
      <c r="O673" s="23">
        <f t="shared" si="487"/>
        <v>0</v>
      </c>
      <c r="P673" s="23">
        <f t="shared" si="487"/>
        <v>0</v>
      </c>
      <c r="Q673" s="23">
        <f t="shared" si="480"/>
        <v>0</v>
      </c>
      <c r="R673" s="23">
        <f t="shared" si="487"/>
        <v>0</v>
      </c>
      <c r="S673" s="23">
        <f t="shared" si="487"/>
        <v>0</v>
      </c>
      <c r="T673" s="23">
        <f t="shared" si="487"/>
        <v>0</v>
      </c>
      <c r="U673" s="23">
        <f t="shared" si="481"/>
        <v>0</v>
      </c>
      <c r="V673" s="23">
        <f t="shared" si="487"/>
        <v>0</v>
      </c>
    </row>
    <row r="674" spans="1:22">
      <c r="A674" s="18" t="str">
        <f t="shared" si="482"/>
        <v>EXP_OM_DIST</v>
      </c>
      <c r="B674" s="18" t="str">
        <f>$B$11</f>
        <v>CUSTOMER</v>
      </c>
      <c r="C674" s="22"/>
      <c r="D674" s="23">
        <f t="shared" si="476"/>
        <v>5.1172018304968273E-2</v>
      </c>
      <c r="E674" s="23">
        <f t="shared" ref="E674:V674" si="488">E666/$D$667</f>
        <v>2.0890233797884985E-2</v>
      </c>
      <c r="F674" s="23">
        <f t="shared" si="488"/>
        <v>9.0457390199330107E-3</v>
      </c>
      <c r="G674" s="23">
        <f t="shared" si="488"/>
        <v>2.583848006346535E-3</v>
      </c>
      <c r="H674" s="23">
        <f t="shared" si="488"/>
        <v>1.4462797951570179E-3</v>
      </c>
      <c r="I674" s="23">
        <f t="shared" si="478"/>
        <v>2.3472797033353515E-4</v>
      </c>
      <c r="J674" s="23">
        <f t="shared" si="488"/>
        <v>1.105395559885576E-3</v>
      </c>
      <c r="K674" s="23">
        <f t="shared" si="488"/>
        <v>3.7611401027730812E-4</v>
      </c>
      <c r="L674" s="23">
        <f t="shared" si="488"/>
        <v>8.1782690191989685E-4</v>
      </c>
      <c r="M674" s="23">
        <f t="shared" si="479"/>
        <v>1.4373616182893452E-4</v>
      </c>
      <c r="N674" s="23">
        <f t="shared" si="479"/>
        <v>7.6157258256249974E-6</v>
      </c>
      <c r="O674" s="23">
        <f t="shared" si="488"/>
        <v>2.2311851063032376E-4</v>
      </c>
      <c r="P674" s="23">
        <f t="shared" si="488"/>
        <v>1.2026857887135827E-3</v>
      </c>
      <c r="Q674" s="23">
        <f t="shared" si="480"/>
        <v>2.156046846142304E-4</v>
      </c>
      <c r="R674" s="23">
        <f t="shared" si="488"/>
        <v>3.065300923210203E-4</v>
      </c>
      <c r="S674" s="23">
        <f t="shared" si="488"/>
        <v>6.3747388401529204E-6</v>
      </c>
      <c r="T674" s="23">
        <f t="shared" si="488"/>
        <v>3.7863754322939421E-6</v>
      </c>
      <c r="U674" s="23">
        <f t="shared" si="481"/>
        <v>6.9770961889975801E-3</v>
      </c>
      <c r="V674" s="23">
        <f t="shared" si="488"/>
        <v>5.5853049760266633E-3</v>
      </c>
    </row>
    <row r="675" spans="1:22">
      <c r="A675" s="18" t="str">
        <f t="shared" si="482"/>
        <v>EXP_OM_DIST</v>
      </c>
      <c r="B675" s="18" t="str">
        <f>$B$12</f>
        <v>TOTAL</v>
      </c>
      <c r="C675" s="22"/>
      <c r="D675" s="23">
        <f t="shared" si="476"/>
        <v>1.0000000000000002</v>
      </c>
      <c r="E675" s="23">
        <f t="shared" ref="E675:V675" si="489">SUM(E668:E674)</f>
        <v>0.6770300909497452</v>
      </c>
      <c r="F675" s="23">
        <f t="shared" si="489"/>
        <v>4.0196831200625754E-2</v>
      </c>
      <c r="G675" s="23">
        <f t="shared" si="489"/>
        <v>0.10956388113213705</v>
      </c>
      <c r="H675" s="23">
        <f t="shared" si="489"/>
        <v>3.8207332321716536E-3</v>
      </c>
      <c r="I675" s="23">
        <f t="shared" si="489"/>
        <v>2.3472797033353515E-4</v>
      </c>
      <c r="J675" s="23">
        <f t="shared" si="489"/>
        <v>7.7926209542450373E-2</v>
      </c>
      <c r="K675" s="23">
        <f t="shared" si="489"/>
        <v>1.1105837492728383E-2</v>
      </c>
      <c r="L675" s="23">
        <f t="shared" si="489"/>
        <v>8.1782690191989685E-4</v>
      </c>
      <c r="M675" s="23">
        <f t="shared" si="489"/>
        <v>1.4373616182893452E-4</v>
      </c>
      <c r="N675" s="23">
        <f t="shared" si="489"/>
        <v>2.580790224967021E-3</v>
      </c>
      <c r="O675" s="23">
        <f t="shared" si="489"/>
        <v>3.3345194950592467E-2</v>
      </c>
      <c r="P675" s="23">
        <f t="shared" si="489"/>
        <v>1.2026857887135827E-3</v>
      </c>
      <c r="Q675" s="23">
        <f t="shared" si="489"/>
        <v>2.156046846142304E-4</v>
      </c>
      <c r="R675" s="23">
        <f t="shared" si="489"/>
        <v>2.4764439484530044E-2</v>
      </c>
      <c r="S675" s="23">
        <f t="shared" si="489"/>
        <v>2.9620488470224012E-4</v>
      </c>
      <c r="T675" s="23">
        <f t="shared" si="489"/>
        <v>3.1212981873911851E-4</v>
      </c>
      <c r="U675" s="23">
        <f t="shared" si="489"/>
        <v>1.02782358863609E-2</v>
      </c>
      <c r="V675" s="23">
        <f t="shared" si="489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 ht="12">
      <c r="A677" s="38" t="s">
        <v>245</v>
      </c>
      <c r="B677" s="18" t="str">
        <f>$B$5</f>
        <v>PRODUCTION</v>
      </c>
      <c r="C677" s="22"/>
      <c r="D677" s="24">
        <f t="shared" ref="D677:D683" ca="1" si="490">+D643+D660</f>
        <v>0</v>
      </c>
      <c r="E677" s="24">
        <f t="shared" ref="E677:V684" ca="1" si="491">+E643+E660</f>
        <v>9.3132257461547852E-10</v>
      </c>
      <c r="F677" s="24">
        <f t="shared" ca="1" si="491"/>
        <v>3.2741809263825417E-11</v>
      </c>
      <c r="G677" s="24">
        <f t="shared" ca="1" si="491"/>
        <v>1.1641532182693481E-10</v>
      </c>
      <c r="H677" s="24">
        <f t="shared" ca="1" si="491"/>
        <v>0</v>
      </c>
      <c r="I677" s="24">
        <f t="shared" ca="1" si="491"/>
        <v>0</v>
      </c>
      <c r="J677" s="24">
        <f t="shared" ca="1" si="491"/>
        <v>0</v>
      </c>
      <c r="K677" s="24">
        <f t="shared" ca="1" si="491"/>
        <v>2.7284841053187847E-11</v>
      </c>
      <c r="L677" s="24">
        <f t="shared" ca="1" si="491"/>
        <v>0</v>
      </c>
      <c r="M677" s="24">
        <f t="shared" ca="1" si="491"/>
        <v>0</v>
      </c>
      <c r="N677" s="24">
        <f t="shared" ca="1" si="491"/>
        <v>-1.1368683772161603E-11</v>
      </c>
      <c r="O677" s="24">
        <f t="shared" ca="1" si="491"/>
        <v>6.5483618527650833E-11</v>
      </c>
      <c r="P677" s="24">
        <f t="shared" ca="1" si="491"/>
        <v>0</v>
      </c>
      <c r="Q677" s="24">
        <f t="shared" ca="1" si="491"/>
        <v>0</v>
      </c>
      <c r="R677" s="24">
        <f t="shared" ca="1" si="491"/>
        <v>-2.9103830456733704E-11</v>
      </c>
      <c r="S677" s="24">
        <f t="shared" ca="1" si="491"/>
        <v>0</v>
      </c>
      <c r="T677" s="24">
        <f t="shared" ca="1" si="491"/>
        <v>4.5474735088646412E-13</v>
      </c>
      <c r="U677" s="24">
        <f t="shared" ca="1" si="491"/>
        <v>0</v>
      </c>
      <c r="V677" s="24">
        <f t="shared" ca="1" si="491"/>
        <v>0</v>
      </c>
    </row>
    <row r="678" spans="1:22">
      <c r="B678" s="18" t="str">
        <f>$B$6</f>
        <v>BULKTRAN</v>
      </c>
      <c r="C678" s="22"/>
      <c r="D678" s="24">
        <f t="shared" ca="1" si="490"/>
        <v>6064530.7771999985</v>
      </c>
      <c r="E678" s="24">
        <f t="shared" ref="E678:S678" ca="1" si="492">+E644+E661</f>
        <v>2987284.7059510848</v>
      </c>
      <c r="F678" s="24">
        <f t="shared" ca="1" si="492"/>
        <v>147672.15725250752</v>
      </c>
      <c r="G678" s="24">
        <f t="shared" ca="1" si="492"/>
        <v>540914.64880863985</v>
      </c>
      <c r="H678" s="24">
        <f t="shared" ca="1" si="492"/>
        <v>17026.072682349997</v>
      </c>
      <c r="I678" s="24">
        <f t="shared" ca="1" si="492"/>
        <v>1596.6506155718416</v>
      </c>
      <c r="J678" s="24">
        <f t="shared" ca="1" si="492"/>
        <v>411179.27819004911</v>
      </c>
      <c r="K678" s="24">
        <f t="shared" ca="1" si="492"/>
        <v>76614.678802581097</v>
      </c>
      <c r="L678" s="24">
        <f t="shared" ca="1" si="492"/>
        <v>34620.746785530311</v>
      </c>
      <c r="M678" s="24">
        <f t="shared" ca="1" si="492"/>
        <v>1556.8562835638186</v>
      </c>
      <c r="N678" s="24">
        <f t="shared" ca="1" si="492"/>
        <v>14363.545356604449</v>
      </c>
      <c r="O678" s="24">
        <f t="shared" ca="1" si="492"/>
        <v>235056.97247350274</v>
      </c>
      <c r="P678" s="24">
        <f t="shared" ca="1" si="492"/>
        <v>1242282.7042576717</v>
      </c>
      <c r="Q678" s="24">
        <f t="shared" ca="1" si="492"/>
        <v>224335.66646752201</v>
      </c>
      <c r="R678" s="24">
        <f t="shared" ca="1" si="492"/>
        <v>126272.50387267176</v>
      </c>
      <c r="S678" s="24">
        <f t="shared" ca="1" si="492"/>
        <v>2115.0161727537138</v>
      </c>
      <c r="T678" s="24">
        <f t="shared" ca="1" si="491"/>
        <v>1638.5732273936237</v>
      </c>
      <c r="U678" s="24">
        <f t="shared" ca="1" si="491"/>
        <v>0</v>
      </c>
      <c r="V678" s="24">
        <f t="shared" ca="1" si="491"/>
        <v>0</v>
      </c>
    </row>
    <row r="679" spans="1:22">
      <c r="B679" s="18" t="str">
        <f>$B$7</f>
        <v>SUBTRAN</v>
      </c>
      <c r="C679" s="22"/>
      <c r="D679" s="24">
        <f t="shared" ca="1" si="490"/>
        <v>1333945.2228000001</v>
      </c>
      <c r="E679" s="24">
        <f t="shared" ca="1" si="491"/>
        <v>649454.48548059841</v>
      </c>
      <c r="F679" s="24">
        <f t="shared" ca="1" si="491"/>
        <v>31343.52305662755</v>
      </c>
      <c r="G679" s="24">
        <f t="shared" ca="1" si="491"/>
        <v>114026.20432644</v>
      </c>
      <c r="H679" s="24">
        <f t="shared" ca="1" si="491"/>
        <v>3522.162166895504</v>
      </c>
      <c r="I679" s="24">
        <f t="shared" ca="1" si="491"/>
        <v>438.66667033233915</v>
      </c>
      <c r="J679" s="24">
        <f t="shared" ca="1" si="491"/>
        <v>86148.579577110766</v>
      </c>
      <c r="K679" s="24">
        <f t="shared" ca="1" si="491"/>
        <v>16014.920463481176</v>
      </c>
      <c r="L679" s="24">
        <f t="shared" ca="1" si="491"/>
        <v>9529.0684997263052</v>
      </c>
      <c r="M679" s="24">
        <f t="shared" ca="1" si="491"/>
        <v>0</v>
      </c>
      <c r="N679" s="24">
        <f t="shared" ca="1" si="491"/>
        <v>3008.1604771531879</v>
      </c>
      <c r="O679" s="24">
        <f t="shared" ca="1" si="491"/>
        <v>49245.304504160391</v>
      </c>
      <c r="P679" s="24">
        <f t="shared" ca="1" si="491"/>
        <v>343076.43097061623</v>
      </c>
      <c r="Q679" s="24">
        <f t="shared" ca="1" si="491"/>
        <v>0</v>
      </c>
      <c r="R679" s="24">
        <f t="shared" ca="1" si="491"/>
        <v>25928.19851019714</v>
      </c>
      <c r="S679" s="24">
        <f t="shared" ca="1" si="491"/>
        <v>432.22377358343152</v>
      </c>
      <c r="T679" s="24">
        <f t="shared" ca="1" si="491"/>
        <v>346.23577691248693</v>
      </c>
      <c r="U679" s="24">
        <f t="shared" ca="1" si="491"/>
        <v>1177.2756593262247</v>
      </c>
      <c r="V679" s="24">
        <f t="shared" ca="1" si="491"/>
        <v>253.78288683920198</v>
      </c>
    </row>
    <row r="680" spans="1:22">
      <c r="B680" s="18" t="str">
        <f>$B$8</f>
        <v>DISTPRI</v>
      </c>
      <c r="C680" s="22"/>
      <c r="D680" s="24">
        <f t="shared" ca="1" si="490"/>
        <v>33166580.687483311</v>
      </c>
      <c r="E680" s="24">
        <f t="shared" ca="1" si="491"/>
        <v>22166640.445602525</v>
      </c>
      <c r="F680" s="24">
        <f t="shared" ca="1" si="491"/>
        <v>1044877.5637720157</v>
      </c>
      <c r="G680" s="24">
        <f t="shared" ca="1" si="491"/>
        <v>3794014.5617045164</v>
      </c>
      <c r="H680" s="24">
        <f t="shared" ca="1" si="491"/>
        <v>117254.79185932962</v>
      </c>
      <c r="I680" s="24">
        <f t="shared" ca="1" si="491"/>
        <v>0</v>
      </c>
      <c r="J680" s="24">
        <f t="shared" ca="1" si="491"/>
        <v>2844847.7842342905</v>
      </c>
      <c r="K680" s="24">
        <f t="shared" ca="1" si="491"/>
        <v>529853.09125487274</v>
      </c>
      <c r="L680" s="24">
        <f t="shared" ca="1" si="491"/>
        <v>0</v>
      </c>
      <c r="M680" s="24">
        <f t="shared" ca="1" si="491"/>
        <v>0</v>
      </c>
      <c r="N680" s="24">
        <f t="shared" ca="1" si="491"/>
        <v>101417.07036153012</v>
      </c>
      <c r="O680" s="24">
        <f t="shared" ca="1" si="491"/>
        <v>1635627.8537091513</v>
      </c>
      <c r="P680" s="24">
        <f t="shared" ca="1" si="491"/>
        <v>0</v>
      </c>
      <c r="Q680" s="24">
        <f t="shared" ca="1" si="491"/>
        <v>0</v>
      </c>
      <c r="R680" s="24">
        <f t="shared" ca="1" si="491"/>
        <v>857852.34367623937</v>
      </c>
      <c r="S680" s="24">
        <f t="shared" ca="1" si="491"/>
        <v>14312.33516642285</v>
      </c>
      <c r="T680" s="24">
        <f t="shared" ca="1" si="491"/>
        <v>11595.389628354253</v>
      </c>
      <c r="U680" s="24">
        <f t="shared" ca="1" si="491"/>
        <v>39724.193924204148</v>
      </c>
      <c r="V680" s="24">
        <f t="shared" ca="1" si="491"/>
        <v>8563.2625898462284</v>
      </c>
    </row>
    <row r="681" spans="1:22">
      <c r="B681" s="18" t="str">
        <f>$B$9</f>
        <v>DISTSEC</v>
      </c>
      <c r="C681" s="22"/>
      <c r="D681" s="24">
        <f t="shared" ca="1" si="490"/>
        <v>13688255.785468355</v>
      </c>
      <c r="E681" s="24">
        <f t="shared" ca="1" si="491"/>
        <v>10234728.720718767</v>
      </c>
      <c r="F681" s="24">
        <f t="shared" ca="1" si="491"/>
        <v>493419.53352979332</v>
      </c>
      <c r="G681" s="24">
        <f t="shared" ca="1" si="491"/>
        <v>1488852.3590467437</v>
      </c>
      <c r="H681" s="24">
        <f t="shared" ca="1" si="491"/>
        <v>0</v>
      </c>
      <c r="I681" s="24">
        <f t="shared" ca="1" si="491"/>
        <v>0</v>
      </c>
      <c r="J681" s="24">
        <f t="shared" ca="1" si="491"/>
        <v>948702.51815236837</v>
      </c>
      <c r="K681" s="24">
        <f t="shared" ca="1" si="491"/>
        <v>0</v>
      </c>
      <c r="L681" s="24">
        <f t="shared" ca="1" si="491"/>
        <v>0</v>
      </c>
      <c r="M681" s="24">
        <f t="shared" ca="1" si="491"/>
        <v>0</v>
      </c>
      <c r="N681" s="24">
        <f t="shared" ca="1" si="491"/>
        <v>25650.92583969394</v>
      </c>
      <c r="O681" s="24">
        <f t="shared" ca="1" si="491"/>
        <v>0</v>
      </c>
      <c r="P681" s="24">
        <f t="shared" ca="1" si="491"/>
        <v>0</v>
      </c>
      <c r="Q681" s="24">
        <f t="shared" ca="1" si="491"/>
        <v>0</v>
      </c>
      <c r="R681" s="24">
        <f t="shared" ca="1" si="491"/>
        <v>349923.31972167606</v>
      </c>
      <c r="S681" s="24">
        <f t="shared" ca="1" si="491"/>
        <v>0</v>
      </c>
      <c r="T681" s="24">
        <f t="shared" ca="1" si="491"/>
        <v>3631.1655453650219</v>
      </c>
      <c r="U681" s="24">
        <f t="shared" ca="1" si="491"/>
        <v>123292.03628647084</v>
      </c>
      <c r="V681" s="24">
        <f t="shared" ca="1" si="491"/>
        <v>20055.206627477586</v>
      </c>
    </row>
    <row r="682" spans="1:22">
      <c r="B682" s="18" t="str">
        <f>$B$10</f>
        <v>ENERGY</v>
      </c>
      <c r="C682" s="22"/>
      <c r="D682" s="24">
        <f t="shared" ca="1" si="490"/>
        <v>0</v>
      </c>
      <c r="E682" s="24">
        <f t="shared" ca="1" si="491"/>
        <v>0</v>
      </c>
      <c r="F682" s="24">
        <f t="shared" ca="1" si="491"/>
        <v>0</v>
      </c>
      <c r="G682" s="24">
        <f t="shared" ca="1" si="491"/>
        <v>0</v>
      </c>
      <c r="H682" s="24">
        <f t="shared" ca="1" si="491"/>
        <v>0</v>
      </c>
      <c r="I682" s="24">
        <f t="shared" ca="1" si="491"/>
        <v>0</v>
      </c>
      <c r="J682" s="24">
        <f t="shared" ca="1" si="491"/>
        <v>0</v>
      </c>
      <c r="K682" s="24">
        <f t="shared" ca="1" si="491"/>
        <v>0</v>
      </c>
      <c r="L682" s="24">
        <f t="shared" ca="1" si="491"/>
        <v>0</v>
      </c>
      <c r="M682" s="24">
        <f t="shared" ca="1" si="491"/>
        <v>0</v>
      </c>
      <c r="N682" s="24">
        <f t="shared" ca="1" si="491"/>
        <v>0</v>
      </c>
      <c r="O682" s="24">
        <f t="shared" ca="1" si="491"/>
        <v>0</v>
      </c>
      <c r="P682" s="24">
        <f t="shared" ca="1" si="491"/>
        <v>0</v>
      </c>
      <c r="Q682" s="24">
        <f t="shared" ca="1" si="491"/>
        <v>0</v>
      </c>
      <c r="R682" s="24">
        <f t="shared" ca="1" si="491"/>
        <v>0</v>
      </c>
      <c r="S682" s="24">
        <f t="shared" ca="1" si="491"/>
        <v>0</v>
      </c>
      <c r="T682" s="24">
        <f t="shared" ca="1" si="491"/>
        <v>0</v>
      </c>
      <c r="U682" s="24">
        <f t="shared" ca="1" si="491"/>
        <v>0</v>
      </c>
      <c r="V682" s="24">
        <f t="shared" ca="1" si="491"/>
        <v>0</v>
      </c>
    </row>
    <row r="683" spans="1:22">
      <c r="B683" s="18" t="str">
        <f>$B$11</f>
        <v>CUSTOMER</v>
      </c>
      <c r="C683" s="22"/>
      <c r="D683" s="24">
        <f t="shared" ca="1" si="490"/>
        <v>2526966.5270483368</v>
      </c>
      <c r="E683" s="24">
        <f t="shared" ca="1" si="491"/>
        <v>1031597.4100310978</v>
      </c>
      <c r="F683" s="24">
        <f t="shared" ca="1" si="491"/>
        <v>446694.90227174485</v>
      </c>
      <c r="G683" s="24">
        <f t="shared" ca="1" si="491"/>
        <v>127595.0732313473</v>
      </c>
      <c r="H683" s="24">
        <f t="shared" ca="1" si="491"/>
        <v>71419.903927324194</v>
      </c>
      <c r="I683" s="24">
        <f t="shared" ca="1" si="491"/>
        <v>11591.290389600474</v>
      </c>
      <c r="J683" s="24">
        <f t="shared" ca="1" si="491"/>
        <v>54586.4257753442</v>
      </c>
      <c r="K683" s="24">
        <f t="shared" ca="1" si="491"/>
        <v>18573.187961053998</v>
      </c>
      <c r="L683" s="24">
        <f t="shared" ca="1" si="491"/>
        <v>40385.766958708657</v>
      </c>
      <c r="M683" s="24">
        <f t="shared" ca="1" si="491"/>
        <v>7097.9508274125619</v>
      </c>
      <c r="N683" s="24">
        <f t="shared" ca="1" si="491"/>
        <v>376.07827242302585</v>
      </c>
      <c r="O683" s="24">
        <f t="shared" ca="1" si="491"/>
        <v>11017.99433760005</v>
      </c>
      <c r="P683" s="24">
        <f t="shared" ca="1" si="491"/>
        <v>59390.79268915375</v>
      </c>
      <c r="Q683" s="24">
        <f t="shared" ca="1" si="491"/>
        <v>10646.948061497053</v>
      </c>
      <c r="R683" s="24">
        <f t="shared" ca="1" si="491"/>
        <v>15137.008632568433</v>
      </c>
      <c r="S683" s="24">
        <f t="shared" ca="1" si="491"/>
        <v>314.79609758087992</v>
      </c>
      <c r="T683" s="24">
        <f t="shared" ca="1" si="491"/>
        <v>186.97804568157923</v>
      </c>
      <c r="U683" s="24">
        <f t="shared" ca="1" si="491"/>
        <v>344541.58951712918</v>
      </c>
      <c r="V683" s="24">
        <f t="shared" ca="1" si="491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1"/>
        <v>37069705.767784074</v>
      </c>
      <c r="F684" s="24">
        <f t="shared" ca="1" si="491"/>
        <v>2164007.6798826889</v>
      </c>
      <c r="G684" s="24">
        <f t="shared" ca="1" si="491"/>
        <v>6065402.8471176885</v>
      </c>
      <c r="H684" s="24">
        <f t="shared" ca="1" si="491"/>
        <v>209222.93063589931</v>
      </c>
      <c r="I684" s="24">
        <f t="shared" ca="1" si="491"/>
        <v>13626.607675504656</v>
      </c>
      <c r="J684" s="24">
        <f t="shared" ca="1" si="491"/>
        <v>4345464.5859291637</v>
      </c>
      <c r="K684" s="24">
        <f t="shared" ca="1" si="491"/>
        <v>641055.87848198891</v>
      </c>
      <c r="L684" s="24">
        <f t="shared" ca="1" si="491"/>
        <v>84535.582243965255</v>
      </c>
      <c r="M684" s="24">
        <f t="shared" ca="1" si="491"/>
        <v>8654.8071109763805</v>
      </c>
      <c r="N684" s="24">
        <f t="shared" ca="1" si="491"/>
        <v>144815.7803074047</v>
      </c>
      <c r="O684" s="24">
        <f t="shared" ca="1" si="491"/>
        <v>1930948.1250244146</v>
      </c>
      <c r="P684" s="24">
        <f t="shared" ca="1" si="491"/>
        <v>1644749.927917443</v>
      </c>
      <c r="Q684" s="24">
        <f t="shared" ca="1" si="491"/>
        <v>234982.61452901905</v>
      </c>
      <c r="R684" s="24">
        <f t="shared" ca="1" si="491"/>
        <v>1375113.3744133527</v>
      </c>
      <c r="S684" s="24">
        <f t="shared" ca="1" si="491"/>
        <v>17174.371210340876</v>
      </c>
      <c r="T684" s="24">
        <f t="shared" ca="1" si="491"/>
        <v>17398.342223706964</v>
      </c>
      <c r="U684" s="24">
        <f t="shared" ca="1" si="491"/>
        <v>508735.09538713039</v>
      </c>
      <c r="V684" s="24">
        <f t="shared" ca="1" si="491"/>
        <v>304684.68212523137</v>
      </c>
    </row>
    <row r="685" spans="1:22">
      <c r="A685" s="130" t="s">
        <v>218</v>
      </c>
      <c r="B685" s="18" t="str">
        <f>$B$5</f>
        <v>PRODUCTION</v>
      </c>
      <c r="C685" s="22"/>
      <c r="D685" s="23">
        <f t="shared" ref="D685:D692" ca="1" si="493">+D677/$D$684</f>
        <v>0</v>
      </c>
      <c r="E685" s="23">
        <f t="shared" ref="E685:V692" ca="1" si="494">+E677/$D$684</f>
        <v>1.6402219062986265E-17</v>
      </c>
      <c r="F685" s="23">
        <f t="shared" ca="1" si="494"/>
        <v>5.7664051393311095E-19</v>
      </c>
      <c r="G685" s="23">
        <f t="shared" ca="1" si="494"/>
        <v>2.0502773828732831E-18</v>
      </c>
      <c r="H685" s="23">
        <f t="shared" ca="1" si="494"/>
        <v>0</v>
      </c>
      <c r="I685" s="23">
        <f t="shared" ca="1" si="494"/>
        <v>0</v>
      </c>
      <c r="J685" s="23">
        <f t="shared" ca="1" si="494"/>
        <v>0</v>
      </c>
      <c r="K685" s="23">
        <f t="shared" ca="1" si="494"/>
        <v>4.8053376161092575E-19</v>
      </c>
      <c r="L685" s="23">
        <f t="shared" ca="1" si="494"/>
        <v>0</v>
      </c>
      <c r="M685" s="23">
        <f t="shared" ca="1" si="494"/>
        <v>0</v>
      </c>
      <c r="N685" s="23">
        <f t="shared" ca="1" si="494"/>
        <v>-2.0022240067121908E-19</v>
      </c>
      <c r="O685" s="23">
        <f t="shared" ca="1" si="494"/>
        <v>1.1532810278662219E-18</v>
      </c>
      <c r="P685" s="23">
        <f t="shared" ca="1" si="494"/>
        <v>0</v>
      </c>
      <c r="Q685" s="23">
        <f t="shared" ca="1" si="494"/>
        <v>0</v>
      </c>
      <c r="R685" s="23">
        <f t="shared" ca="1" si="494"/>
        <v>-5.1256934571832078E-19</v>
      </c>
      <c r="S685" s="23">
        <f t="shared" ca="1" si="494"/>
        <v>0</v>
      </c>
      <c r="T685" s="23">
        <f t="shared" ca="1" si="494"/>
        <v>8.0088960268487622E-21</v>
      </c>
      <c r="U685" s="23">
        <f t="shared" ca="1" si="494"/>
        <v>0</v>
      </c>
      <c r="V685" s="23">
        <f t="shared" ca="1" si="494"/>
        <v>0</v>
      </c>
    </row>
    <row r="686" spans="1:22">
      <c r="A686" s="18" t="str">
        <f t="shared" ref="A686:A692" si="495">A685</f>
        <v>TDOMX</v>
      </c>
      <c r="B686" s="18" t="str">
        <f>$B$6</f>
        <v>BULKTRAN</v>
      </c>
      <c r="C686" s="22"/>
      <c r="D686" s="23">
        <f t="shared" ca="1" si="493"/>
        <v>0.10680699151196492</v>
      </c>
      <c r="E686" s="23">
        <f t="shared" ref="E686:S686" ca="1" si="496">+E678/$D$684</f>
        <v>5.2611307280668443E-2</v>
      </c>
      <c r="F686" s="23">
        <f t="shared" ca="1" si="496"/>
        <v>2.6007649108682183E-3</v>
      </c>
      <c r="G686" s="23">
        <f t="shared" ca="1" si="496"/>
        <v>9.526452816630929E-3</v>
      </c>
      <c r="H686" s="23">
        <f t="shared" ca="1" si="496"/>
        <v>2.9985891197100318E-4</v>
      </c>
      <c r="I686" s="23">
        <f t="shared" ca="1" si="496"/>
        <v>2.8119809266380006E-5</v>
      </c>
      <c r="J686" s="23">
        <f t="shared" ca="1" si="496"/>
        <v>7.2415860829082787E-3</v>
      </c>
      <c r="K686" s="23">
        <f t="shared" ca="1" si="496"/>
        <v>1.3493184632393427E-3</v>
      </c>
      <c r="L686" s="23">
        <f t="shared" ca="1" si="496"/>
        <v>6.097318892274256E-4</v>
      </c>
      <c r="M686" s="23">
        <f t="shared" ca="1" si="496"/>
        <v>2.7418961494779181E-5</v>
      </c>
      <c r="N686" s="23">
        <f t="shared" ca="1" si="496"/>
        <v>2.5296715003116581E-4</v>
      </c>
      <c r="O686" s="23">
        <f t="shared" ca="1" si="496"/>
        <v>4.1397643092508018E-3</v>
      </c>
      <c r="P686" s="23">
        <f t="shared" ca="1" si="496"/>
        <v>2.1878770695326667E-2</v>
      </c>
      <c r="Q686" s="23">
        <f t="shared" ca="1" si="496"/>
        <v>3.9509433630560723E-3</v>
      </c>
      <c r="R686" s="23">
        <f t="shared" ca="1" si="496"/>
        <v>2.2238795951085729E-3</v>
      </c>
      <c r="S686" s="23">
        <f t="shared" ca="1" si="496"/>
        <v>3.7249133149798616E-5</v>
      </c>
      <c r="T686" s="23">
        <f t="shared" ca="1" si="494"/>
        <v>2.8858139767041725E-5</v>
      </c>
      <c r="U686" s="23">
        <f t="shared" ca="1" si="494"/>
        <v>0</v>
      </c>
      <c r="V686" s="23">
        <f t="shared" ca="1" si="494"/>
        <v>0</v>
      </c>
    </row>
    <row r="687" spans="1:22">
      <c r="A687" s="18" t="str">
        <f t="shared" si="495"/>
        <v>TDOMX</v>
      </c>
      <c r="B687" s="18" t="str">
        <f>$B$7</f>
        <v>SUBTRAN</v>
      </c>
      <c r="C687" s="22"/>
      <c r="D687" s="23">
        <f t="shared" ca="1" si="493"/>
        <v>2.349310792925129E-2</v>
      </c>
      <c r="E687" s="23">
        <f t="shared" ca="1" si="494"/>
        <v>1.1438029134738816E-2</v>
      </c>
      <c r="F687" s="23">
        <f t="shared" ca="1" si="494"/>
        <v>5.5201424876104527E-4</v>
      </c>
      <c r="G687" s="23">
        <f t="shared" ca="1" si="494"/>
        <v>2.0082008460444519E-3</v>
      </c>
      <c r="H687" s="23">
        <f t="shared" ca="1" si="494"/>
        <v>6.2031434662297179E-5</v>
      </c>
      <c r="I687" s="23">
        <f t="shared" ca="1" si="494"/>
        <v>7.7256871233820334E-6</v>
      </c>
      <c r="J687" s="23">
        <f t="shared" ca="1" si="494"/>
        <v>1.5172271269944058E-3</v>
      </c>
      <c r="K687" s="23">
        <f t="shared" ca="1" si="494"/>
        <v>2.8205075328145501E-4</v>
      </c>
      <c r="L687" s="23">
        <f t="shared" ca="1" si="494"/>
        <v>1.6782355894599086E-4</v>
      </c>
      <c r="M687" s="23">
        <f t="shared" ca="1" si="494"/>
        <v>0</v>
      </c>
      <c r="N687" s="23">
        <f t="shared" ca="1" si="494"/>
        <v>5.2978966115210327E-5</v>
      </c>
      <c r="O687" s="23">
        <f t="shared" ca="1" si="494"/>
        <v>8.6729592336382152E-4</v>
      </c>
      <c r="P687" s="23">
        <f t="shared" ca="1" si="494"/>
        <v>6.0421758577589293E-3</v>
      </c>
      <c r="Q687" s="23">
        <f t="shared" ca="1" si="494"/>
        <v>0</v>
      </c>
      <c r="R687" s="23">
        <f t="shared" ca="1" si="494"/>
        <v>4.5664091418425658E-4</v>
      </c>
      <c r="S687" s="23">
        <f t="shared" ca="1" si="494"/>
        <v>7.6122164454921337E-6</v>
      </c>
      <c r="T687" s="23">
        <f t="shared" ca="1" si="494"/>
        <v>6.0978174642728862E-6</v>
      </c>
      <c r="U687" s="23">
        <f t="shared" ca="1" si="494"/>
        <v>2.0733882961833016E-5</v>
      </c>
      <c r="V687" s="23">
        <f t="shared" ca="1" si="494"/>
        <v>4.4695604056331256E-6</v>
      </c>
    </row>
    <row r="688" spans="1:22">
      <c r="A688" s="18" t="str">
        <f t="shared" si="495"/>
        <v>TDOMX</v>
      </c>
      <c r="B688" s="18" t="str">
        <f>$B$8</f>
        <v>DISTPRI</v>
      </c>
      <c r="C688" s="22"/>
      <c r="D688" s="23">
        <f t="shared" ca="1" si="493"/>
        <v>0.58412148146512843</v>
      </c>
      <c r="E688" s="23">
        <f t="shared" ca="1" si="494"/>
        <v>0.3903932991523788</v>
      </c>
      <c r="F688" s="23">
        <f t="shared" ca="1" si="494"/>
        <v>1.8402120985915128E-2</v>
      </c>
      <c r="G688" s="23">
        <f t="shared" ca="1" si="494"/>
        <v>6.6819230699879398E-2</v>
      </c>
      <c r="H688" s="23">
        <f t="shared" ca="1" si="494"/>
        <v>2.065061918053091E-3</v>
      </c>
      <c r="I688" s="23">
        <f t="shared" ca="1" si="494"/>
        <v>0</v>
      </c>
      <c r="J688" s="23">
        <f t="shared" ca="1" si="494"/>
        <v>5.0102744021992059E-2</v>
      </c>
      <c r="K688" s="23">
        <f t="shared" ca="1" si="494"/>
        <v>9.3316394457109465E-3</v>
      </c>
      <c r="L688" s="23">
        <f t="shared" ca="1" si="494"/>
        <v>0</v>
      </c>
      <c r="M688" s="23">
        <f t="shared" ca="1" si="494"/>
        <v>0</v>
      </c>
      <c r="N688" s="23">
        <f t="shared" ca="1" si="494"/>
        <v>1.7861319484099426E-3</v>
      </c>
      <c r="O688" s="23">
        <f t="shared" ca="1" si="494"/>
        <v>2.8806266586135509E-2</v>
      </c>
      <c r="P688" s="23">
        <f t="shared" ca="1" si="494"/>
        <v>0</v>
      </c>
      <c r="Q688" s="23">
        <f t="shared" ca="1" si="494"/>
        <v>0</v>
      </c>
      <c r="R688" s="23">
        <f t="shared" ca="1" si="494"/>
        <v>1.5108279825046995E-2</v>
      </c>
      <c r="S688" s="23">
        <f t="shared" ca="1" si="494"/>
        <v>2.5206524903519502E-4</v>
      </c>
      <c r="T688" s="23">
        <f t="shared" ca="1" si="494"/>
        <v>2.0421508721988238E-4</v>
      </c>
      <c r="U688" s="23">
        <f t="shared" ca="1" si="494"/>
        <v>6.9961251730031408E-4</v>
      </c>
      <c r="V688" s="23">
        <f t="shared" ca="1" si="494"/>
        <v>1.5081402805094054E-4</v>
      </c>
    </row>
    <row r="689" spans="1:22">
      <c r="A689" s="18" t="str">
        <f t="shared" si="495"/>
        <v>TDOMX</v>
      </c>
      <c r="B689" s="18" t="str">
        <f>$B$9</f>
        <v>DISTSEC</v>
      </c>
      <c r="C689" s="22"/>
      <c r="D689" s="23">
        <f t="shared" ca="1" si="493"/>
        <v>0.24107411986243249</v>
      </c>
      <c r="E689" s="23">
        <f t="shared" ca="1" si="494"/>
        <v>0.18025146936524863</v>
      </c>
      <c r="F689" s="23">
        <f t="shared" ca="1" si="494"/>
        <v>8.6899807859308585E-3</v>
      </c>
      <c r="G689" s="23">
        <f t="shared" ca="1" si="494"/>
        <v>2.6221293471396012E-2</v>
      </c>
      <c r="H689" s="23">
        <f t="shared" ca="1" si="494"/>
        <v>0</v>
      </c>
      <c r="I689" s="23">
        <f t="shared" ca="1" si="494"/>
        <v>0</v>
      </c>
      <c r="J689" s="23">
        <f t="shared" ca="1" si="494"/>
        <v>1.6708310259489368E-2</v>
      </c>
      <c r="K689" s="23">
        <f t="shared" ca="1" si="494"/>
        <v>0</v>
      </c>
      <c r="L689" s="23">
        <f t="shared" ca="1" si="494"/>
        <v>0</v>
      </c>
      <c r="M689" s="23">
        <f t="shared" ca="1" si="494"/>
        <v>0</v>
      </c>
      <c r="N689" s="23">
        <f t="shared" ca="1" si="494"/>
        <v>4.5175765761372796E-4</v>
      </c>
      <c r="O689" s="23">
        <f t="shared" ca="1" si="494"/>
        <v>0</v>
      </c>
      <c r="P689" s="23">
        <f t="shared" ca="1" si="494"/>
        <v>0</v>
      </c>
      <c r="Q689" s="23">
        <f t="shared" ca="1" si="494"/>
        <v>0</v>
      </c>
      <c r="R689" s="23">
        <f t="shared" ca="1" si="494"/>
        <v>6.162761541232937E-3</v>
      </c>
      <c r="S689" s="23">
        <f t="shared" ca="1" si="494"/>
        <v>0</v>
      </c>
      <c r="T689" s="23">
        <f t="shared" ca="1" si="494"/>
        <v>6.3951174762015919E-5</v>
      </c>
      <c r="U689" s="23">
        <f t="shared" ca="1" si="494"/>
        <v>2.1713883492272181E-3</v>
      </c>
      <c r="V689" s="23">
        <f t="shared" ca="1" si="494"/>
        <v>3.5320725753174958E-4</v>
      </c>
    </row>
    <row r="690" spans="1:22">
      <c r="A690" s="18" t="str">
        <f t="shared" si="495"/>
        <v>TDOMX</v>
      </c>
      <c r="B690" s="18" t="str">
        <f>$B$10</f>
        <v>ENERGY</v>
      </c>
      <c r="C690" s="22"/>
      <c r="D690" s="23">
        <f t="shared" ca="1" si="493"/>
        <v>0</v>
      </c>
      <c r="E690" s="23">
        <f t="shared" ca="1" si="494"/>
        <v>0</v>
      </c>
      <c r="F690" s="23">
        <f t="shared" ca="1" si="494"/>
        <v>0</v>
      </c>
      <c r="G690" s="23">
        <f t="shared" ca="1" si="494"/>
        <v>0</v>
      </c>
      <c r="H690" s="23">
        <f t="shared" ca="1" si="494"/>
        <v>0</v>
      </c>
      <c r="I690" s="23">
        <f t="shared" ca="1" si="494"/>
        <v>0</v>
      </c>
      <c r="J690" s="23">
        <f t="shared" ca="1" si="494"/>
        <v>0</v>
      </c>
      <c r="K690" s="23">
        <f t="shared" ca="1" si="494"/>
        <v>0</v>
      </c>
      <c r="L690" s="23">
        <f t="shared" ca="1" si="494"/>
        <v>0</v>
      </c>
      <c r="M690" s="23">
        <f t="shared" ca="1" si="494"/>
        <v>0</v>
      </c>
      <c r="N690" s="23">
        <f t="shared" ca="1" si="494"/>
        <v>0</v>
      </c>
      <c r="O690" s="23">
        <f t="shared" ca="1" si="494"/>
        <v>0</v>
      </c>
      <c r="P690" s="23">
        <f t="shared" ca="1" si="494"/>
        <v>0</v>
      </c>
      <c r="Q690" s="23">
        <f t="shared" ca="1" si="494"/>
        <v>0</v>
      </c>
      <c r="R690" s="23">
        <f t="shared" ca="1" si="494"/>
        <v>0</v>
      </c>
      <c r="S690" s="23">
        <f t="shared" ca="1" si="494"/>
        <v>0</v>
      </c>
      <c r="T690" s="23">
        <f t="shared" ca="1" si="494"/>
        <v>0</v>
      </c>
      <c r="U690" s="23">
        <f t="shared" ca="1" si="494"/>
        <v>0</v>
      </c>
      <c r="V690" s="23">
        <f t="shared" ca="1" si="494"/>
        <v>0</v>
      </c>
    </row>
    <row r="691" spans="1:22">
      <c r="A691" s="18" t="str">
        <f t="shared" si="495"/>
        <v>TDOMX</v>
      </c>
      <c r="B691" s="18" t="str">
        <f>$B$11</f>
        <v>CUSTOMER</v>
      </c>
      <c r="C691" s="22"/>
      <c r="D691" s="23">
        <f t="shared" ca="1" si="493"/>
        <v>4.4504299231223177E-2</v>
      </c>
      <c r="E691" s="23">
        <f t="shared" ca="1" si="494"/>
        <v>1.8168234256670315E-2</v>
      </c>
      <c r="F691" s="23">
        <f t="shared" ca="1" si="494"/>
        <v>7.8670783261164494E-3</v>
      </c>
      <c r="G691" s="23">
        <f t="shared" ca="1" si="494"/>
        <v>2.2471723541785931E-3</v>
      </c>
      <c r="H691" s="23">
        <f t="shared" ca="1" si="494"/>
        <v>1.2578293940282367E-3</v>
      </c>
      <c r="I691" s="23">
        <f t="shared" ca="1" si="494"/>
        <v>2.0414289245744067E-4</v>
      </c>
      <c r="J691" s="23">
        <f t="shared" ca="1" si="494"/>
        <v>9.6136240851060653E-4</v>
      </c>
      <c r="K691" s="23">
        <f t="shared" ca="1" si="494"/>
        <v>3.2710631733694022E-4</v>
      </c>
      <c r="L691" s="23">
        <f t="shared" ca="1" si="494"/>
        <v>7.112639752740325E-4</v>
      </c>
      <c r="M691" s="23">
        <f t="shared" ca="1" si="494"/>
        <v>1.250073256493256E-4</v>
      </c>
      <c r="N691" s="23">
        <f t="shared" ca="1" si="494"/>
        <v>6.6233959932290218E-6</v>
      </c>
      <c r="O691" s="23">
        <f t="shared" ca="1" si="494"/>
        <v>1.9404614650801651E-4</v>
      </c>
      <c r="P691" s="23">
        <f t="shared" ca="1" si="494"/>
        <v>1.0459757108476654E-3</v>
      </c>
      <c r="Q691" s="23">
        <f t="shared" ca="1" si="494"/>
        <v>1.875113727690041E-4</v>
      </c>
      <c r="R691" s="23">
        <f t="shared" ca="1" si="494"/>
        <v>2.6658919080986619E-4</v>
      </c>
      <c r="S691" s="23">
        <f t="shared" ca="1" si="494"/>
        <v>5.5441097353692118E-6</v>
      </c>
      <c r="T691" s="23">
        <f t="shared" ca="1" si="494"/>
        <v>3.2930103369442633E-6</v>
      </c>
      <c r="U691" s="23">
        <f t="shared" ca="1" si="494"/>
        <v>6.067979861760265E-3</v>
      </c>
      <c r="V691" s="23">
        <f t="shared" ca="1" si="494"/>
        <v>4.8575391822408692E-3</v>
      </c>
    </row>
    <row r="692" spans="1:22">
      <c r="A692" s="18" t="str">
        <f t="shared" si="495"/>
        <v>TDOMX</v>
      </c>
      <c r="B692" s="18" t="str">
        <f>$B$12</f>
        <v>TOTAL</v>
      </c>
      <c r="C692" s="22"/>
      <c r="D692" s="23">
        <f t="shared" ca="1" si="493"/>
        <v>1</v>
      </c>
      <c r="E692" s="23">
        <f t="shared" ca="1" si="494"/>
        <v>0.65286233918970504</v>
      </c>
      <c r="F692" s="23">
        <f t="shared" ca="1" si="494"/>
        <v>3.8111959257591699E-2</v>
      </c>
      <c r="G692" s="23">
        <f t="shared" ca="1" si="494"/>
        <v>0.10682235018812941</v>
      </c>
      <c r="H692" s="23">
        <f t="shared" ca="1" si="494"/>
        <v>3.6847816587146278E-3</v>
      </c>
      <c r="I692" s="23">
        <f t="shared" ca="1" si="494"/>
        <v>2.3998838884720273E-4</v>
      </c>
      <c r="J692" s="23">
        <f t="shared" ca="1" si="494"/>
        <v>7.6531229899894734E-2</v>
      </c>
      <c r="K692" s="23">
        <f t="shared" ca="1" si="494"/>
        <v>1.1290114979568682E-2</v>
      </c>
      <c r="L692" s="23">
        <f t="shared" ca="1" si="494"/>
        <v>1.4888194234474487E-3</v>
      </c>
      <c r="M692" s="23">
        <f t="shared" ca="1" si="494"/>
        <v>1.5242628714410479E-4</v>
      </c>
      <c r="N692" s="23">
        <f t="shared" ca="1" si="494"/>
        <v>2.5504591181632753E-3</v>
      </c>
      <c r="O692" s="23">
        <f t="shared" ca="1" si="494"/>
        <v>3.4007372965258152E-2</v>
      </c>
      <c r="P692" s="23">
        <f t="shared" ca="1" si="494"/>
        <v>2.8966922263933284E-2</v>
      </c>
      <c r="Q692" s="23">
        <f t="shared" ca="1" si="494"/>
        <v>4.138454735825076E-3</v>
      </c>
      <c r="R692" s="23">
        <f t="shared" ca="1" si="494"/>
        <v>2.4218151066382625E-2</v>
      </c>
      <c r="S692" s="23">
        <f t="shared" ca="1" si="494"/>
        <v>3.0247070836585501E-4</v>
      </c>
      <c r="T692" s="23">
        <f t="shared" ca="1" si="494"/>
        <v>3.0641522955015719E-4</v>
      </c>
      <c r="U692" s="23">
        <f t="shared" ca="1" si="494"/>
        <v>8.9597146112496296E-3</v>
      </c>
      <c r="V692" s="23">
        <f t="shared" ca="1" si="494"/>
        <v>5.3660300282291932E-3</v>
      </c>
    </row>
    <row r="694" spans="1:22" ht="1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0" t="s">
        <v>81</v>
      </c>
      <c r="B702" s="18" t="str">
        <f>$B$5</f>
        <v>PRODUCTION</v>
      </c>
      <c r="C702" s="22"/>
      <c r="D702" s="23">
        <f t="shared" ref="D702:D709" si="497">SUM(E702:V702)</f>
        <v>0</v>
      </c>
      <c r="E702" s="23">
        <f t="shared" ref="E702:H706" si="498">E694/$D$701</f>
        <v>0</v>
      </c>
      <c r="F702" s="23">
        <f t="shared" si="498"/>
        <v>0</v>
      </c>
      <c r="G702" s="23">
        <f t="shared" si="498"/>
        <v>0</v>
      </c>
      <c r="H702" s="23">
        <f t="shared" si="498"/>
        <v>0</v>
      </c>
      <c r="I702" s="23">
        <f t="shared" ref="I702:I708" si="499">I694/$D$701</f>
        <v>0</v>
      </c>
      <c r="J702" s="23">
        <f t="shared" ref="J702:L706" si="500">J694/$D$701</f>
        <v>0</v>
      </c>
      <c r="K702" s="23">
        <f t="shared" si="500"/>
        <v>0</v>
      </c>
      <c r="L702" s="23">
        <f t="shared" si="500"/>
        <v>0</v>
      </c>
      <c r="M702" s="23">
        <f t="shared" ref="M702:N708" si="501">M694/$D$701</f>
        <v>0</v>
      </c>
      <c r="N702" s="23">
        <f t="shared" si="501"/>
        <v>0</v>
      </c>
      <c r="O702" s="23">
        <f t="shared" ref="O702:P708" si="502">O694/$D$701</f>
        <v>0</v>
      </c>
      <c r="P702" s="23">
        <f t="shared" si="502"/>
        <v>0</v>
      </c>
      <c r="Q702" s="23">
        <f t="shared" ref="Q702:Q708" si="503">Q694/$D$701</f>
        <v>0</v>
      </c>
      <c r="R702" s="23">
        <f t="shared" ref="R702:S706" si="504">R694/$D$701</f>
        <v>0</v>
      </c>
      <c r="S702" s="23">
        <f t="shared" si="504"/>
        <v>0</v>
      </c>
      <c r="T702" s="23">
        <f t="shared" ref="T702:U706" si="505">T694/$D$701</f>
        <v>0</v>
      </c>
      <c r="U702" s="23">
        <f t="shared" si="505"/>
        <v>0</v>
      </c>
      <c r="V702" s="23">
        <f t="shared" ref="V702:V708" si="506">V694/$D$701</f>
        <v>0</v>
      </c>
    </row>
    <row r="703" spans="1:22">
      <c r="A703" s="18" t="str">
        <f t="shared" ref="A703:A709" si="507">A702</f>
        <v>TOTOX234</v>
      </c>
      <c r="B703" s="18" t="str">
        <f>$B$6</f>
        <v>BULKTRAN</v>
      </c>
      <c r="C703" s="22"/>
      <c r="D703" s="23">
        <f t="shared" si="497"/>
        <v>0</v>
      </c>
      <c r="E703" s="23">
        <f t="shared" si="498"/>
        <v>0</v>
      </c>
      <c r="F703" s="23">
        <f t="shared" si="498"/>
        <v>0</v>
      </c>
      <c r="G703" s="23">
        <f t="shared" si="498"/>
        <v>0</v>
      </c>
      <c r="H703" s="23">
        <f t="shared" si="498"/>
        <v>0</v>
      </c>
      <c r="I703" s="23">
        <f t="shared" si="499"/>
        <v>0</v>
      </c>
      <c r="J703" s="23">
        <f t="shared" si="500"/>
        <v>0</v>
      </c>
      <c r="K703" s="23">
        <f t="shared" si="500"/>
        <v>0</v>
      </c>
      <c r="L703" s="23">
        <f t="shared" si="500"/>
        <v>0</v>
      </c>
      <c r="M703" s="23">
        <f t="shared" si="501"/>
        <v>0</v>
      </c>
      <c r="N703" s="23">
        <f t="shared" si="501"/>
        <v>0</v>
      </c>
      <c r="O703" s="23">
        <f t="shared" si="502"/>
        <v>0</v>
      </c>
      <c r="P703" s="23">
        <f t="shared" si="502"/>
        <v>0</v>
      </c>
      <c r="Q703" s="23">
        <f t="shared" si="503"/>
        <v>0</v>
      </c>
      <c r="R703" s="23">
        <f t="shared" si="504"/>
        <v>0</v>
      </c>
      <c r="S703" s="23">
        <f t="shared" si="504"/>
        <v>0</v>
      </c>
      <c r="T703" s="23">
        <f t="shared" si="505"/>
        <v>0</v>
      </c>
      <c r="U703" s="23">
        <f t="shared" si="505"/>
        <v>0</v>
      </c>
      <c r="V703" s="23">
        <f t="shared" si="506"/>
        <v>0</v>
      </c>
    </row>
    <row r="704" spans="1:22">
      <c r="A704" s="18" t="str">
        <f t="shared" si="507"/>
        <v>TOTOX234</v>
      </c>
      <c r="B704" s="18" t="str">
        <f>$B$7</f>
        <v>SUBTRAN</v>
      </c>
      <c r="C704" s="22"/>
      <c r="D704" s="23">
        <f t="shared" si="497"/>
        <v>0</v>
      </c>
      <c r="E704" s="23">
        <f t="shared" si="498"/>
        <v>0</v>
      </c>
      <c r="F704" s="23">
        <f t="shared" si="498"/>
        <v>0</v>
      </c>
      <c r="G704" s="23">
        <f t="shared" si="498"/>
        <v>0</v>
      </c>
      <c r="H704" s="23">
        <f t="shared" si="498"/>
        <v>0</v>
      </c>
      <c r="I704" s="23">
        <f t="shared" si="499"/>
        <v>0</v>
      </c>
      <c r="J704" s="23">
        <f t="shared" si="500"/>
        <v>0</v>
      </c>
      <c r="K704" s="23">
        <f t="shared" si="500"/>
        <v>0</v>
      </c>
      <c r="L704" s="23">
        <f t="shared" si="500"/>
        <v>0</v>
      </c>
      <c r="M704" s="23">
        <f t="shared" si="501"/>
        <v>0</v>
      </c>
      <c r="N704" s="23">
        <f t="shared" si="501"/>
        <v>0</v>
      </c>
      <c r="O704" s="23">
        <f t="shared" si="502"/>
        <v>0</v>
      </c>
      <c r="P704" s="23">
        <f t="shared" si="502"/>
        <v>0</v>
      </c>
      <c r="Q704" s="23">
        <f t="shared" si="503"/>
        <v>0</v>
      </c>
      <c r="R704" s="23">
        <f t="shared" si="504"/>
        <v>0</v>
      </c>
      <c r="S704" s="23">
        <f t="shared" si="504"/>
        <v>0</v>
      </c>
      <c r="T704" s="23">
        <f t="shared" si="505"/>
        <v>0</v>
      </c>
      <c r="U704" s="23">
        <f t="shared" si="505"/>
        <v>0</v>
      </c>
      <c r="V704" s="23">
        <f t="shared" si="506"/>
        <v>0</v>
      </c>
    </row>
    <row r="705" spans="1:22">
      <c r="A705" s="18" t="str">
        <f t="shared" si="507"/>
        <v>TOTOX234</v>
      </c>
      <c r="B705" s="18" t="str">
        <f>$B$8</f>
        <v>DISTPRI</v>
      </c>
      <c r="C705" s="22"/>
      <c r="D705" s="23">
        <f t="shared" si="497"/>
        <v>0</v>
      </c>
      <c r="E705" s="23">
        <f t="shared" si="498"/>
        <v>0</v>
      </c>
      <c r="F705" s="23">
        <f t="shared" si="498"/>
        <v>0</v>
      </c>
      <c r="G705" s="23">
        <f t="shared" si="498"/>
        <v>0</v>
      </c>
      <c r="H705" s="23">
        <f t="shared" si="498"/>
        <v>0</v>
      </c>
      <c r="I705" s="23">
        <f t="shared" si="499"/>
        <v>0</v>
      </c>
      <c r="J705" s="23">
        <f t="shared" si="500"/>
        <v>0</v>
      </c>
      <c r="K705" s="23">
        <f t="shared" si="500"/>
        <v>0</v>
      </c>
      <c r="L705" s="23">
        <f t="shared" si="500"/>
        <v>0</v>
      </c>
      <c r="M705" s="23">
        <f t="shared" si="501"/>
        <v>0</v>
      </c>
      <c r="N705" s="23">
        <f t="shared" si="501"/>
        <v>0</v>
      </c>
      <c r="O705" s="23">
        <f t="shared" si="502"/>
        <v>0</v>
      </c>
      <c r="P705" s="23">
        <f t="shared" si="502"/>
        <v>0</v>
      </c>
      <c r="Q705" s="23">
        <f t="shared" si="503"/>
        <v>0</v>
      </c>
      <c r="R705" s="23">
        <f t="shared" si="504"/>
        <v>0</v>
      </c>
      <c r="S705" s="23">
        <f t="shared" si="504"/>
        <v>0</v>
      </c>
      <c r="T705" s="23">
        <f t="shared" si="505"/>
        <v>0</v>
      </c>
      <c r="U705" s="23">
        <f t="shared" si="505"/>
        <v>0</v>
      </c>
      <c r="V705" s="23">
        <f t="shared" si="506"/>
        <v>0</v>
      </c>
    </row>
    <row r="706" spans="1:22">
      <c r="A706" s="18" t="str">
        <f t="shared" si="507"/>
        <v>TOTOX234</v>
      </c>
      <c r="B706" s="18" t="str">
        <f>$B$9</f>
        <v>DISTSEC</v>
      </c>
      <c r="C706" s="22"/>
      <c r="D706" s="23">
        <f t="shared" si="497"/>
        <v>0</v>
      </c>
      <c r="E706" s="23">
        <f t="shared" si="498"/>
        <v>0</v>
      </c>
      <c r="F706" s="23">
        <f t="shared" si="498"/>
        <v>0</v>
      </c>
      <c r="G706" s="23">
        <f t="shared" si="498"/>
        <v>0</v>
      </c>
      <c r="H706" s="23">
        <f t="shared" si="498"/>
        <v>0</v>
      </c>
      <c r="I706" s="23">
        <f t="shared" si="499"/>
        <v>0</v>
      </c>
      <c r="J706" s="23">
        <f t="shared" si="500"/>
        <v>0</v>
      </c>
      <c r="K706" s="23">
        <f t="shared" si="500"/>
        <v>0</v>
      </c>
      <c r="L706" s="23">
        <f t="shared" si="500"/>
        <v>0</v>
      </c>
      <c r="M706" s="23">
        <f t="shared" si="501"/>
        <v>0</v>
      </c>
      <c r="N706" s="23">
        <f t="shared" si="501"/>
        <v>0</v>
      </c>
      <c r="O706" s="23">
        <f t="shared" si="502"/>
        <v>0</v>
      </c>
      <c r="P706" s="23">
        <f t="shared" si="502"/>
        <v>0</v>
      </c>
      <c r="Q706" s="23">
        <f t="shared" si="503"/>
        <v>0</v>
      </c>
      <c r="R706" s="23">
        <f t="shared" si="504"/>
        <v>0</v>
      </c>
      <c r="S706" s="23">
        <f t="shared" si="504"/>
        <v>0</v>
      </c>
      <c r="T706" s="23">
        <f t="shared" si="505"/>
        <v>0</v>
      </c>
      <c r="U706" s="23">
        <f t="shared" si="505"/>
        <v>0</v>
      </c>
      <c r="V706" s="23">
        <f t="shared" si="506"/>
        <v>0</v>
      </c>
    </row>
    <row r="707" spans="1:22">
      <c r="A707" s="18" t="str">
        <f t="shared" si="507"/>
        <v>TOTOX234</v>
      </c>
      <c r="B707" s="18" t="str">
        <f>$B$10</f>
        <v>ENERGY</v>
      </c>
      <c r="C707" s="22"/>
      <c r="D707" s="23">
        <f t="shared" si="497"/>
        <v>0</v>
      </c>
      <c r="E707" s="23">
        <f t="shared" ref="E707:H708" si="508">E699/$D$701</f>
        <v>0</v>
      </c>
      <c r="F707" s="23">
        <f t="shared" si="508"/>
        <v>0</v>
      </c>
      <c r="G707" s="23">
        <f t="shared" si="508"/>
        <v>0</v>
      </c>
      <c r="H707" s="23">
        <f t="shared" si="508"/>
        <v>0</v>
      </c>
      <c r="I707" s="23">
        <f t="shared" si="499"/>
        <v>0</v>
      </c>
      <c r="J707" s="23">
        <f t="shared" ref="J707:L708" si="509">J699/$D$701</f>
        <v>0</v>
      </c>
      <c r="K707" s="23">
        <f t="shared" si="509"/>
        <v>0</v>
      </c>
      <c r="L707" s="23">
        <f t="shared" si="509"/>
        <v>0</v>
      </c>
      <c r="M707" s="23">
        <f t="shared" si="501"/>
        <v>0</v>
      </c>
      <c r="N707" s="23">
        <f t="shared" si="501"/>
        <v>0</v>
      </c>
      <c r="O707" s="23">
        <f t="shared" si="502"/>
        <v>0</v>
      </c>
      <c r="P707" s="23">
        <f t="shared" si="502"/>
        <v>0</v>
      </c>
      <c r="Q707" s="23">
        <f t="shared" si="503"/>
        <v>0</v>
      </c>
      <c r="R707" s="23">
        <f t="shared" ref="R707:U708" si="510">R699/$D$701</f>
        <v>0</v>
      </c>
      <c r="S707" s="23">
        <f t="shared" si="510"/>
        <v>0</v>
      </c>
      <c r="T707" s="23">
        <f t="shared" si="510"/>
        <v>0</v>
      </c>
      <c r="U707" s="23">
        <f t="shared" si="510"/>
        <v>0</v>
      </c>
      <c r="V707" s="23">
        <f t="shared" si="506"/>
        <v>0</v>
      </c>
    </row>
    <row r="708" spans="1:22">
      <c r="A708" s="18" t="str">
        <f t="shared" si="507"/>
        <v>TOTOX234</v>
      </c>
      <c r="B708" s="18" t="str">
        <f>$B$11</f>
        <v>CUSTOMER</v>
      </c>
      <c r="C708" s="22"/>
      <c r="D708" s="23">
        <f t="shared" si="497"/>
        <v>0.99999999999999967</v>
      </c>
      <c r="E708" s="23">
        <f t="shared" si="508"/>
        <v>0.86257802652848559</v>
      </c>
      <c r="F708" s="23">
        <f t="shared" si="508"/>
        <v>0.10758457561851137</v>
      </c>
      <c r="G708" s="23">
        <f t="shared" si="508"/>
        <v>3.1502421260198366E-2</v>
      </c>
      <c r="H708" s="23">
        <f t="shared" si="508"/>
        <v>3.7392468651342909E-4</v>
      </c>
      <c r="I708" s="23">
        <f t="shared" si="499"/>
        <v>2.8894396830596234E-5</v>
      </c>
      <c r="J708" s="23">
        <f t="shared" si="509"/>
        <v>2.9253128970865606E-3</v>
      </c>
      <c r="K708" s="23">
        <f t="shared" si="509"/>
        <v>2.9965104855507544E-4</v>
      </c>
      <c r="L708" s="23">
        <f t="shared" si="509"/>
        <v>8.6368988096959394E-5</v>
      </c>
      <c r="M708" s="23">
        <f t="shared" si="501"/>
        <v>1.0136021066049313E-5</v>
      </c>
      <c r="N708" s="23">
        <f t="shared" si="501"/>
        <v>2.1039364533472828E-5</v>
      </c>
      <c r="O708" s="23">
        <f t="shared" si="502"/>
        <v>1.8430724870342749E-4</v>
      </c>
      <c r="P708" s="23">
        <f t="shared" si="502"/>
        <v>1.3170883736974542E-4</v>
      </c>
      <c r="Q708" s="23">
        <f t="shared" si="503"/>
        <v>1.5779523400104618E-5</v>
      </c>
      <c r="R708" s="23">
        <f t="shared" si="510"/>
        <v>7.7163380245403636E-4</v>
      </c>
      <c r="S708" s="23">
        <f t="shared" si="510"/>
        <v>4.8761799326811064E-6</v>
      </c>
      <c r="T708" s="23">
        <f t="shared" si="510"/>
        <v>4.513799635548031E-5</v>
      </c>
      <c r="U708" s="23">
        <f t="shared" si="510"/>
        <v>-6.79041998942177E-3</v>
      </c>
      <c r="V708" s="23">
        <f t="shared" si="506"/>
        <v>2.2662559132850056E-4</v>
      </c>
    </row>
    <row r="709" spans="1:22">
      <c r="A709" s="18" t="str">
        <f t="shared" si="507"/>
        <v>TOTOX234</v>
      </c>
      <c r="B709" s="18" t="str">
        <f>$B$12</f>
        <v>TOTAL</v>
      </c>
      <c r="C709" s="22"/>
      <c r="D709" s="23">
        <f t="shared" si="497"/>
        <v>0.99999999999999967</v>
      </c>
      <c r="E709" s="23">
        <f t="shared" ref="E709:V709" si="511">SUM(E702:E708)</f>
        <v>0.86257802652848559</v>
      </c>
      <c r="F709" s="23">
        <f t="shared" si="511"/>
        <v>0.10758457561851137</v>
      </c>
      <c r="G709" s="23">
        <f t="shared" si="511"/>
        <v>3.1502421260198366E-2</v>
      </c>
      <c r="H709" s="23">
        <f t="shared" si="511"/>
        <v>3.7392468651342909E-4</v>
      </c>
      <c r="I709" s="23">
        <f t="shared" si="511"/>
        <v>2.8894396830596234E-5</v>
      </c>
      <c r="J709" s="23">
        <f t="shared" si="511"/>
        <v>2.9253128970865606E-3</v>
      </c>
      <c r="K709" s="23">
        <f t="shared" si="511"/>
        <v>2.9965104855507544E-4</v>
      </c>
      <c r="L709" s="23">
        <f t="shared" si="511"/>
        <v>8.6368988096959394E-5</v>
      </c>
      <c r="M709" s="23">
        <f t="shared" si="511"/>
        <v>1.0136021066049313E-5</v>
      </c>
      <c r="N709" s="23">
        <f t="shared" si="511"/>
        <v>2.1039364533472828E-5</v>
      </c>
      <c r="O709" s="23">
        <f t="shared" si="511"/>
        <v>1.8430724870342749E-4</v>
      </c>
      <c r="P709" s="23">
        <f t="shared" si="511"/>
        <v>1.3170883736974542E-4</v>
      </c>
      <c r="Q709" s="23">
        <f t="shared" si="511"/>
        <v>1.5779523400104618E-5</v>
      </c>
      <c r="R709" s="23">
        <f t="shared" si="511"/>
        <v>7.7163380245403636E-4</v>
      </c>
      <c r="S709" s="23">
        <f t="shared" si="511"/>
        <v>4.8761799326811064E-6</v>
      </c>
      <c r="T709" s="23">
        <f t="shared" si="511"/>
        <v>4.513799635548031E-5</v>
      </c>
      <c r="U709" s="23">
        <f t="shared" si="511"/>
        <v>-6.79041998942177E-3</v>
      </c>
      <c r="V709" s="23">
        <f t="shared" si="511"/>
        <v>2.2662559132850056E-4</v>
      </c>
    </row>
    <row r="711" spans="1:22" ht="1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0" t="s">
        <v>80</v>
      </c>
      <c r="B719" s="18" t="str">
        <f>$B$5</f>
        <v>PRODUCTION</v>
      </c>
      <c r="C719" s="22"/>
      <c r="D719" s="23">
        <f t="shared" ref="D719:D726" si="512">SUM(E719:V719)</f>
        <v>0</v>
      </c>
      <c r="E719" s="23">
        <f>E711/$D$718</f>
        <v>0</v>
      </c>
      <c r="F719" s="23">
        <f t="shared" ref="F719:V719" si="513">F711/$D$718</f>
        <v>0</v>
      </c>
      <c r="G719" s="23">
        <f t="shared" si="513"/>
        <v>0</v>
      </c>
      <c r="H719" s="23">
        <f t="shared" si="513"/>
        <v>0</v>
      </c>
      <c r="I719" s="23">
        <f t="shared" ref="I719:I725" si="514">I711/$D$718</f>
        <v>0</v>
      </c>
      <c r="J719" s="23">
        <f t="shared" si="513"/>
        <v>0</v>
      </c>
      <c r="K719" s="23">
        <f t="shared" si="513"/>
        <v>0</v>
      </c>
      <c r="L719" s="23">
        <f t="shared" si="513"/>
        <v>0</v>
      </c>
      <c r="M719" s="23">
        <f t="shared" ref="M719:N725" si="515">M711/$D$718</f>
        <v>0</v>
      </c>
      <c r="N719" s="23">
        <f t="shared" si="515"/>
        <v>0</v>
      </c>
      <c r="O719" s="23">
        <f t="shared" si="513"/>
        <v>0</v>
      </c>
      <c r="P719" s="23">
        <f t="shared" si="513"/>
        <v>0</v>
      </c>
      <c r="Q719" s="23">
        <f t="shared" ref="Q719:Q725" si="516">Q711/$D$718</f>
        <v>0</v>
      </c>
      <c r="R719" s="23">
        <f t="shared" si="513"/>
        <v>0</v>
      </c>
      <c r="S719" s="23">
        <f t="shared" si="513"/>
        <v>0</v>
      </c>
      <c r="T719" s="23">
        <f t="shared" si="513"/>
        <v>0</v>
      </c>
      <c r="U719" s="23">
        <f t="shared" ref="U719:U725" si="517">U711/$D$718</f>
        <v>0</v>
      </c>
      <c r="V719" s="23">
        <f t="shared" si="513"/>
        <v>0</v>
      </c>
    </row>
    <row r="720" spans="1:22">
      <c r="A720" s="18" t="str">
        <f t="shared" ref="A720:A726" si="518">A719</f>
        <v>EXP_OM_CUSTACCT</v>
      </c>
      <c r="B720" s="18" t="str">
        <f>$B$6</f>
        <v>BULKTRAN</v>
      </c>
      <c r="C720" s="22"/>
      <c r="D720" s="23">
        <f t="shared" si="512"/>
        <v>0</v>
      </c>
      <c r="E720" s="23">
        <f t="shared" ref="E720:V720" si="519">E712/$D$718</f>
        <v>0</v>
      </c>
      <c r="F720" s="23">
        <f t="shared" si="519"/>
        <v>0</v>
      </c>
      <c r="G720" s="23">
        <f t="shared" si="519"/>
        <v>0</v>
      </c>
      <c r="H720" s="23">
        <f t="shared" si="519"/>
        <v>0</v>
      </c>
      <c r="I720" s="23">
        <f t="shared" si="514"/>
        <v>0</v>
      </c>
      <c r="J720" s="23">
        <f t="shared" si="519"/>
        <v>0</v>
      </c>
      <c r="K720" s="23">
        <f t="shared" si="519"/>
        <v>0</v>
      </c>
      <c r="L720" s="23">
        <f t="shared" si="519"/>
        <v>0</v>
      </c>
      <c r="M720" s="23">
        <f t="shared" si="515"/>
        <v>0</v>
      </c>
      <c r="N720" s="23">
        <f t="shared" si="515"/>
        <v>0</v>
      </c>
      <c r="O720" s="23">
        <f t="shared" si="519"/>
        <v>0</v>
      </c>
      <c r="P720" s="23">
        <f t="shared" si="519"/>
        <v>0</v>
      </c>
      <c r="Q720" s="23">
        <f t="shared" si="516"/>
        <v>0</v>
      </c>
      <c r="R720" s="23">
        <f t="shared" si="519"/>
        <v>0</v>
      </c>
      <c r="S720" s="23">
        <f t="shared" si="519"/>
        <v>0</v>
      </c>
      <c r="T720" s="23">
        <f t="shared" si="519"/>
        <v>0</v>
      </c>
      <c r="U720" s="23">
        <f t="shared" si="517"/>
        <v>0</v>
      </c>
      <c r="V720" s="23">
        <f t="shared" si="519"/>
        <v>0</v>
      </c>
    </row>
    <row r="721" spans="1:22">
      <c r="A721" s="18" t="str">
        <f t="shared" si="518"/>
        <v>EXP_OM_CUSTACCT</v>
      </c>
      <c r="B721" s="18" t="str">
        <f>$B$7</f>
        <v>SUBTRAN</v>
      </c>
      <c r="C721" s="22"/>
      <c r="D721" s="23">
        <f t="shared" si="512"/>
        <v>0</v>
      </c>
      <c r="E721" s="23">
        <f t="shared" ref="E721:V721" si="520">E713/$D$718</f>
        <v>0</v>
      </c>
      <c r="F721" s="23">
        <f t="shared" si="520"/>
        <v>0</v>
      </c>
      <c r="G721" s="23">
        <f t="shared" si="520"/>
        <v>0</v>
      </c>
      <c r="H721" s="23">
        <f t="shared" si="520"/>
        <v>0</v>
      </c>
      <c r="I721" s="23">
        <f t="shared" si="514"/>
        <v>0</v>
      </c>
      <c r="J721" s="23">
        <f t="shared" si="520"/>
        <v>0</v>
      </c>
      <c r="K721" s="23">
        <f t="shared" si="520"/>
        <v>0</v>
      </c>
      <c r="L721" s="23">
        <f t="shared" si="520"/>
        <v>0</v>
      </c>
      <c r="M721" s="23">
        <f t="shared" si="515"/>
        <v>0</v>
      </c>
      <c r="N721" s="23">
        <f t="shared" si="515"/>
        <v>0</v>
      </c>
      <c r="O721" s="23">
        <f t="shared" si="520"/>
        <v>0</v>
      </c>
      <c r="P721" s="23">
        <f t="shared" si="520"/>
        <v>0</v>
      </c>
      <c r="Q721" s="23">
        <f t="shared" si="516"/>
        <v>0</v>
      </c>
      <c r="R721" s="23">
        <f t="shared" si="520"/>
        <v>0</v>
      </c>
      <c r="S721" s="23">
        <f t="shared" si="520"/>
        <v>0</v>
      </c>
      <c r="T721" s="23">
        <f t="shared" si="520"/>
        <v>0</v>
      </c>
      <c r="U721" s="23">
        <f t="shared" si="517"/>
        <v>0</v>
      </c>
      <c r="V721" s="23">
        <f t="shared" si="520"/>
        <v>0</v>
      </c>
    </row>
    <row r="722" spans="1:22">
      <c r="A722" s="18" t="str">
        <f t="shared" si="518"/>
        <v>EXP_OM_CUSTACCT</v>
      </c>
      <c r="B722" s="18" t="str">
        <f>$B$8</f>
        <v>DISTPRI</v>
      </c>
      <c r="C722" s="22"/>
      <c r="D722" s="23">
        <f t="shared" si="512"/>
        <v>0</v>
      </c>
      <c r="E722" s="23">
        <f t="shared" ref="E722:V722" si="521">E714/$D$718</f>
        <v>0</v>
      </c>
      <c r="F722" s="23">
        <f t="shared" si="521"/>
        <v>0</v>
      </c>
      <c r="G722" s="23">
        <f t="shared" si="521"/>
        <v>0</v>
      </c>
      <c r="H722" s="23">
        <f t="shared" si="521"/>
        <v>0</v>
      </c>
      <c r="I722" s="23">
        <f t="shared" si="514"/>
        <v>0</v>
      </c>
      <c r="J722" s="23">
        <f t="shared" si="521"/>
        <v>0</v>
      </c>
      <c r="K722" s="23">
        <f t="shared" si="521"/>
        <v>0</v>
      </c>
      <c r="L722" s="23">
        <f t="shared" si="521"/>
        <v>0</v>
      </c>
      <c r="M722" s="23">
        <f t="shared" si="515"/>
        <v>0</v>
      </c>
      <c r="N722" s="23">
        <f t="shared" si="515"/>
        <v>0</v>
      </c>
      <c r="O722" s="23">
        <f t="shared" si="521"/>
        <v>0</v>
      </c>
      <c r="P722" s="23">
        <f t="shared" si="521"/>
        <v>0</v>
      </c>
      <c r="Q722" s="23">
        <f t="shared" si="516"/>
        <v>0</v>
      </c>
      <c r="R722" s="23">
        <f t="shared" si="521"/>
        <v>0</v>
      </c>
      <c r="S722" s="23">
        <f t="shared" si="521"/>
        <v>0</v>
      </c>
      <c r="T722" s="23">
        <f t="shared" si="521"/>
        <v>0</v>
      </c>
      <c r="U722" s="23">
        <f t="shared" si="517"/>
        <v>0</v>
      </c>
      <c r="V722" s="23">
        <f t="shared" si="521"/>
        <v>0</v>
      </c>
    </row>
    <row r="723" spans="1:22">
      <c r="A723" s="18" t="str">
        <f t="shared" si="518"/>
        <v>EXP_OM_CUSTACCT</v>
      </c>
      <c r="B723" s="18" t="str">
        <f>$B$9</f>
        <v>DISTSEC</v>
      </c>
      <c r="C723" s="22"/>
      <c r="D723" s="23">
        <f t="shared" si="512"/>
        <v>0</v>
      </c>
      <c r="E723" s="23">
        <f t="shared" ref="E723:V723" si="522">E715/$D$718</f>
        <v>0</v>
      </c>
      <c r="F723" s="23">
        <f t="shared" si="522"/>
        <v>0</v>
      </c>
      <c r="G723" s="23">
        <f t="shared" si="522"/>
        <v>0</v>
      </c>
      <c r="H723" s="23">
        <f t="shared" si="522"/>
        <v>0</v>
      </c>
      <c r="I723" s="23">
        <f t="shared" si="514"/>
        <v>0</v>
      </c>
      <c r="J723" s="23">
        <f t="shared" si="522"/>
        <v>0</v>
      </c>
      <c r="K723" s="23">
        <f t="shared" si="522"/>
        <v>0</v>
      </c>
      <c r="L723" s="23">
        <f t="shared" si="522"/>
        <v>0</v>
      </c>
      <c r="M723" s="23">
        <f t="shared" si="515"/>
        <v>0</v>
      </c>
      <c r="N723" s="23">
        <f t="shared" si="515"/>
        <v>0</v>
      </c>
      <c r="O723" s="23">
        <f t="shared" si="522"/>
        <v>0</v>
      </c>
      <c r="P723" s="23">
        <f t="shared" si="522"/>
        <v>0</v>
      </c>
      <c r="Q723" s="23">
        <f t="shared" si="516"/>
        <v>0</v>
      </c>
      <c r="R723" s="23">
        <f t="shared" si="522"/>
        <v>0</v>
      </c>
      <c r="S723" s="23">
        <f t="shared" si="522"/>
        <v>0</v>
      </c>
      <c r="T723" s="23">
        <f t="shared" si="522"/>
        <v>0</v>
      </c>
      <c r="U723" s="23">
        <f t="shared" si="517"/>
        <v>0</v>
      </c>
      <c r="V723" s="23">
        <f t="shared" si="522"/>
        <v>0</v>
      </c>
    </row>
    <row r="724" spans="1:22">
      <c r="A724" s="18" t="str">
        <f t="shared" si="518"/>
        <v>EXP_OM_CUSTACCT</v>
      </c>
      <c r="B724" s="18" t="str">
        <f>$B$10</f>
        <v>ENERGY</v>
      </c>
      <c r="C724" s="22"/>
      <c r="D724" s="23">
        <f t="shared" si="512"/>
        <v>0</v>
      </c>
      <c r="E724" s="23">
        <f t="shared" ref="E724:V724" si="523">E716/$D$718</f>
        <v>0</v>
      </c>
      <c r="F724" s="23">
        <f t="shared" si="523"/>
        <v>0</v>
      </c>
      <c r="G724" s="23">
        <f t="shared" si="523"/>
        <v>0</v>
      </c>
      <c r="H724" s="23">
        <f t="shared" si="523"/>
        <v>0</v>
      </c>
      <c r="I724" s="23">
        <f t="shared" si="514"/>
        <v>0</v>
      </c>
      <c r="J724" s="23">
        <f t="shared" si="523"/>
        <v>0</v>
      </c>
      <c r="K724" s="23">
        <f t="shared" si="523"/>
        <v>0</v>
      </c>
      <c r="L724" s="23">
        <f t="shared" si="523"/>
        <v>0</v>
      </c>
      <c r="M724" s="23">
        <f t="shared" si="515"/>
        <v>0</v>
      </c>
      <c r="N724" s="23">
        <f t="shared" si="515"/>
        <v>0</v>
      </c>
      <c r="O724" s="23">
        <f t="shared" si="523"/>
        <v>0</v>
      </c>
      <c r="P724" s="23">
        <f t="shared" si="523"/>
        <v>0</v>
      </c>
      <c r="Q724" s="23">
        <f t="shared" si="516"/>
        <v>0</v>
      </c>
      <c r="R724" s="23">
        <f t="shared" si="523"/>
        <v>0</v>
      </c>
      <c r="S724" s="23">
        <f t="shared" si="523"/>
        <v>0</v>
      </c>
      <c r="T724" s="23">
        <f t="shared" si="523"/>
        <v>0</v>
      </c>
      <c r="U724" s="23">
        <f t="shared" si="517"/>
        <v>0</v>
      </c>
      <c r="V724" s="23">
        <f t="shared" si="523"/>
        <v>0</v>
      </c>
    </row>
    <row r="725" spans="1:22">
      <c r="A725" s="18" t="str">
        <f t="shared" si="518"/>
        <v>EXP_OM_CUSTACCT</v>
      </c>
      <c r="B725" s="18" t="str">
        <f>$B$11</f>
        <v>CUSTOMER</v>
      </c>
      <c r="C725" s="22"/>
      <c r="D725" s="23">
        <f t="shared" si="512"/>
        <v>0.99999999999999989</v>
      </c>
      <c r="E725" s="23">
        <f>E717/$D$718</f>
        <v>0.8625780265284857</v>
      </c>
      <c r="F725" s="23">
        <f t="shared" ref="F725:V725" si="524">F717/$D$718</f>
        <v>0.10758457561851137</v>
      </c>
      <c r="G725" s="23">
        <f t="shared" si="524"/>
        <v>3.1502421260198372E-2</v>
      </c>
      <c r="H725" s="23">
        <f t="shared" si="524"/>
        <v>3.7392468651342909E-4</v>
      </c>
      <c r="I725" s="23">
        <f t="shared" si="514"/>
        <v>2.8894396830596234E-5</v>
      </c>
      <c r="J725" s="23">
        <f t="shared" si="524"/>
        <v>2.9253128970865615E-3</v>
      </c>
      <c r="K725" s="23">
        <f t="shared" si="524"/>
        <v>2.9965104855507544E-4</v>
      </c>
      <c r="L725" s="23">
        <f t="shared" si="524"/>
        <v>8.6368988096959394E-5</v>
      </c>
      <c r="M725" s="23">
        <f t="shared" si="515"/>
        <v>1.0136021066049313E-5</v>
      </c>
      <c r="N725" s="23">
        <f t="shared" si="515"/>
        <v>2.1039364533472828E-5</v>
      </c>
      <c r="O725" s="23">
        <f t="shared" si="524"/>
        <v>1.8430724870342749E-4</v>
      </c>
      <c r="P725" s="23">
        <f t="shared" si="524"/>
        <v>1.3170883736974542E-4</v>
      </c>
      <c r="Q725" s="23">
        <f t="shared" si="516"/>
        <v>1.5779523400104618E-5</v>
      </c>
      <c r="R725" s="23">
        <f t="shared" si="524"/>
        <v>7.7163380245403636E-4</v>
      </c>
      <c r="S725" s="23">
        <f t="shared" si="524"/>
        <v>4.8761799326811073E-6</v>
      </c>
      <c r="T725" s="23">
        <f t="shared" si="524"/>
        <v>4.513799635548031E-5</v>
      </c>
      <c r="U725" s="23">
        <f t="shared" si="517"/>
        <v>-6.7904199894217691E-3</v>
      </c>
      <c r="V725" s="23">
        <f t="shared" si="524"/>
        <v>2.2662559132850054E-4</v>
      </c>
    </row>
    <row r="726" spans="1:22">
      <c r="A726" s="18" t="str">
        <f t="shared" si="518"/>
        <v>EXP_OM_CUSTACCT</v>
      </c>
      <c r="B726" s="18" t="str">
        <f>$B$12</f>
        <v>TOTAL</v>
      </c>
      <c r="C726" s="22"/>
      <c r="D726" s="23">
        <f t="shared" si="512"/>
        <v>0.99999999999999989</v>
      </c>
      <c r="E726" s="23">
        <f t="shared" ref="E726:V726" si="525">SUM(E719:E725)</f>
        <v>0.8625780265284857</v>
      </c>
      <c r="F726" s="23">
        <f t="shared" si="525"/>
        <v>0.10758457561851137</v>
      </c>
      <c r="G726" s="23">
        <f t="shared" si="525"/>
        <v>3.1502421260198372E-2</v>
      </c>
      <c r="H726" s="23">
        <f t="shared" si="525"/>
        <v>3.7392468651342909E-4</v>
      </c>
      <c r="I726" s="23">
        <f t="shared" si="525"/>
        <v>2.8894396830596234E-5</v>
      </c>
      <c r="J726" s="23">
        <f t="shared" si="525"/>
        <v>2.9253128970865615E-3</v>
      </c>
      <c r="K726" s="23">
        <f t="shared" si="525"/>
        <v>2.9965104855507544E-4</v>
      </c>
      <c r="L726" s="23">
        <f t="shared" si="525"/>
        <v>8.6368988096959394E-5</v>
      </c>
      <c r="M726" s="23">
        <f t="shared" si="525"/>
        <v>1.0136021066049313E-5</v>
      </c>
      <c r="N726" s="23">
        <f t="shared" si="525"/>
        <v>2.1039364533472828E-5</v>
      </c>
      <c r="O726" s="23">
        <f t="shared" si="525"/>
        <v>1.8430724870342749E-4</v>
      </c>
      <c r="P726" s="23">
        <f t="shared" si="525"/>
        <v>1.3170883736974542E-4</v>
      </c>
      <c r="Q726" s="23">
        <f t="shared" si="525"/>
        <v>1.5779523400104618E-5</v>
      </c>
      <c r="R726" s="23">
        <f t="shared" si="525"/>
        <v>7.7163380245403636E-4</v>
      </c>
      <c r="S726" s="23">
        <f t="shared" si="525"/>
        <v>4.8761799326811073E-6</v>
      </c>
      <c r="T726" s="23">
        <f t="shared" si="525"/>
        <v>4.513799635548031E-5</v>
      </c>
      <c r="U726" s="23">
        <f t="shared" si="525"/>
        <v>-6.7904199894217691E-3</v>
      </c>
      <c r="V726" s="23">
        <f t="shared" si="525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6">
      <c r="A728" s="159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 ht="1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 ht="12">
      <c r="A730" s="38" t="s">
        <v>593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0" t="s">
        <v>82</v>
      </c>
      <c r="B738" s="18" t="str">
        <f>$B$5</f>
        <v>PRODUCTION</v>
      </c>
      <c r="C738" s="22"/>
      <c r="D738" s="23">
        <f t="shared" ref="D738:D745" si="526">SUM(E738:V738)</f>
        <v>0</v>
      </c>
      <c r="E738" s="23">
        <f>E730/$D$737</f>
        <v>0</v>
      </c>
      <c r="F738" s="23">
        <f t="shared" ref="F738:V738" si="527">F730/$D$737</f>
        <v>0</v>
      </c>
      <c r="G738" s="23">
        <f t="shared" si="527"/>
        <v>0</v>
      </c>
      <c r="H738" s="23">
        <f t="shared" si="527"/>
        <v>0</v>
      </c>
      <c r="I738" s="23">
        <f t="shared" ref="I738:I744" si="528">I730/$D$737</f>
        <v>0</v>
      </c>
      <c r="J738" s="23">
        <f t="shared" si="527"/>
        <v>0</v>
      </c>
      <c r="K738" s="23">
        <f t="shared" si="527"/>
        <v>0</v>
      </c>
      <c r="L738" s="23">
        <f t="shared" si="527"/>
        <v>0</v>
      </c>
      <c r="M738" s="23">
        <f t="shared" ref="M738:N744" si="529">M730/$D$737</f>
        <v>0</v>
      </c>
      <c r="N738" s="23">
        <f t="shared" si="529"/>
        <v>0</v>
      </c>
      <c r="O738" s="23">
        <f t="shared" si="527"/>
        <v>0</v>
      </c>
      <c r="P738" s="23">
        <f t="shared" si="527"/>
        <v>0</v>
      </c>
      <c r="Q738" s="23">
        <f t="shared" ref="Q738:Q744" si="530">Q730/$D$737</f>
        <v>0</v>
      </c>
      <c r="R738" s="23">
        <f t="shared" si="527"/>
        <v>0</v>
      </c>
      <c r="S738" s="23">
        <f t="shared" si="527"/>
        <v>0</v>
      </c>
      <c r="T738" s="23">
        <f t="shared" si="527"/>
        <v>0</v>
      </c>
      <c r="U738" s="23">
        <f t="shared" ref="U738:U744" si="531">U730/$D$737</f>
        <v>0</v>
      </c>
      <c r="V738" s="23">
        <f t="shared" si="527"/>
        <v>0</v>
      </c>
    </row>
    <row r="739" spans="1:22">
      <c r="A739" s="18" t="str">
        <f t="shared" ref="A739:A745" si="532">A738</f>
        <v>EXP_OM_CUSTSERV</v>
      </c>
      <c r="B739" s="18" t="str">
        <f>$B$6</f>
        <v>BULKTRAN</v>
      </c>
      <c r="C739" s="22"/>
      <c r="D739" s="23">
        <f t="shared" si="526"/>
        <v>0</v>
      </c>
      <c r="E739" s="23">
        <f t="shared" ref="E739:V739" si="533">E731/$D$737</f>
        <v>0</v>
      </c>
      <c r="F739" s="23">
        <f t="shared" si="533"/>
        <v>0</v>
      </c>
      <c r="G739" s="23">
        <f t="shared" si="533"/>
        <v>0</v>
      </c>
      <c r="H739" s="23">
        <f t="shared" si="533"/>
        <v>0</v>
      </c>
      <c r="I739" s="23">
        <f t="shared" si="528"/>
        <v>0</v>
      </c>
      <c r="J739" s="23">
        <f t="shared" si="533"/>
        <v>0</v>
      </c>
      <c r="K739" s="23">
        <f t="shared" si="533"/>
        <v>0</v>
      </c>
      <c r="L739" s="23">
        <f t="shared" si="533"/>
        <v>0</v>
      </c>
      <c r="M739" s="23">
        <f t="shared" si="529"/>
        <v>0</v>
      </c>
      <c r="N739" s="23">
        <f t="shared" si="529"/>
        <v>0</v>
      </c>
      <c r="O739" s="23">
        <f t="shared" si="533"/>
        <v>0</v>
      </c>
      <c r="P739" s="23">
        <f t="shared" si="533"/>
        <v>0</v>
      </c>
      <c r="Q739" s="23">
        <f t="shared" si="530"/>
        <v>0</v>
      </c>
      <c r="R739" s="23">
        <f t="shared" si="533"/>
        <v>0</v>
      </c>
      <c r="S739" s="23">
        <f t="shared" si="533"/>
        <v>0</v>
      </c>
      <c r="T739" s="23">
        <f t="shared" si="533"/>
        <v>0</v>
      </c>
      <c r="U739" s="23">
        <f t="shared" si="531"/>
        <v>0</v>
      </c>
      <c r="V739" s="23">
        <f t="shared" si="533"/>
        <v>0</v>
      </c>
    </row>
    <row r="740" spans="1:22">
      <c r="A740" s="18" t="str">
        <f t="shared" si="532"/>
        <v>EXP_OM_CUSTSERV</v>
      </c>
      <c r="B740" s="18" t="str">
        <f>$B$7</f>
        <v>SUBTRAN</v>
      </c>
      <c r="C740" s="22"/>
      <c r="D740" s="23">
        <f t="shared" si="526"/>
        <v>0</v>
      </c>
      <c r="E740" s="23">
        <f t="shared" ref="E740:V740" si="534">E732/$D$737</f>
        <v>0</v>
      </c>
      <c r="F740" s="23">
        <f t="shared" si="534"/>
        <v>0</v>
      </c>
      <c r="G740" s="23">
        <f t="shared" si="534"/>
        <v>0</v>
      </c>
      <c r="H740" s="23">
        <f t="shared" si="534"/>
        <v>0</v>
      </c>
      <c r="I740" s="23">
        <f t="shared" si="528"/>
        <v>0</v>
      </c>
      <c r="J740" s="23">
        <f t="shared" si="534"/>
        <v>0</v>
      </c>
      <c r="K740" s="23">
        <f t="shared" si="534"/>
        <v>0</v>
      </c>
      <c r="L740" s="23">
        <f t="shared" si="534"/>
        <v>0</v>
      </c>
      <c r="M740" s="23">
        <f t="shared" si="529"/>
        <v>0</v>
      </c>
      <c r="N740" s="23">
        <f t="shared" si="529"/>
        <v>0</v>
      </c>
      <c r="O740" s="23">
        <f t="shared" si="534"/>
        <v>0</v>
      </c>
      <c r="P740" s="23">
        <f t="shared" si="534"/>
        <v>0</v>
      </c>
      <c r="Q740" s="23">
        <f t="shared" si="530"/>
        <v>0</v>
      </c>
      <c r="R740" s="23">
        <f t="shared" si="534"/>
        <v>0</v>
      </c>
      <c r="S740" s="23">
        <f t="shared" si="534"/>
        <v>0</v>
      </c>
      <c r="T740" s="23">
        <f t="shared" si="534"/>
        <v>0</v>
      </c>
      <c r="U740" s="23">
        <f t="shared" si="531"/>
        <v>0</v>
      </c>
      <c r="V740" s="23">
        <f t="shared" si="534"/>
        <v>0</v>
      </c>
    </row>
    <row r="741" spans="1:22">
      <c r="A741" s="18" t="str">
        <f t="shared" si="532"/>
        <v>EXP_OM_CUSTSERV</v>
      </c>
      <c r="B741" s="18" t="str">
        <f>$B$8</f>
        <v>DISTPRI</v>
      </c>
      <c r="C741" s="22"/>
      <c r="D741" s="23">
        <f t="shared" si="526"/>
        <v>0</v>
      </c>
      <c r="E741" s="23">
        <f t="shared" ref="E741:V741" si="535">E733/$D$737</f>
        <v>0</v>
      </c>
      <c r="F741" s="23">
        <f t="shared" si="535"/>
        <v>0</v>
      </c>
      <c r="G741" s="23">
        <f t="shared" si="535"/>
        <v>0</v>
      </c>
      <c r="H741" s="23">
        <f t="shared" si="535"/>
        <v>0</v>
      </c>
      <c r="I741" s="23">
        <f t="shared" si="528"/>
        <v>0</v>
      </c>
      <c r="J741" s="23">
        <f t="shared" si="535"/>
        <v>0</v>
      </c>
      <c r="K741" s="23">
        <f t="shared" si="535"/>
        <v>0</v>
      </c>
      <c r="L741" s="23">
        <f t="shared" si="535"/>
        <v>0</v>
      </c>
      <c r="M741" s="23">
        <f t="shared" si="529"/>
        <v>0</v>
      </c>
      <c r="N741" s="23">
        <f t="shared" si="529"/>
        <v>0</v>
      </c>
      <c r="O741" s="23">
        <f t="shared" si="535"/>
        <v>0</v>
      </c>
      <c r="P741" s="23">
        <f t="shared" si="535"/>
        <v>0</v>
      </c>
      <c r="Q741" s="23">
        <f t="shared" si="530"/>
        <v>0</v>
      </c>
      <c r="R741" s="23">
        <f t="shared" si="535"/>
        <v>0</v>
      </c>
      <c r="S741" s="23">
        <f t="shared" si="535"/>
        <v>0</v>
      </c>
      <c r="T741" s="23">
        <f t="shared" si="535"/>
        <v>0</v>
      </c>
      <c r="U741" s="23">
        <f t="shared" si="531"/>
        <v>0</v>
      </c>
      <c r="V741" s="23">
        <f t="shared" si="535"/>
        <v>0</v>
      </c>
    </row>
    <row r="742" spans="1:22">
      <c r="A742" s="18" t="str">
        <f t="shared" si="532"/>
        <v>EXP_OM_CUSTSERV</v>
      </c>
      <c r="B742" s="18" t="str">
        <f>$B$9</f>
        <v>DISTSEC</v>
      </c>
      <c r="C742" s="22"/>
      <c r="D742" s="23">
        <f t="shared" si="526"/>
        <v>0</v>
      </c>
      <c r="E742" s="23">
        <f t="shared" ref="E742:V742" si="536">E734/$D$737</f>
        <v>0</v>
      </c>
      <c r="F742" s="23">
        <f t="shared" si="536"/>
        <v>0</v>
      </c>
      <c r="G742" s="23">
        <f t="shared" si="536"/>
        <v>0</v>
      </c>
      <c r="H742" s="23">
        <f t="shared" si="536"/>
        <v>0</v>
      </c>
      <c r="I742" s="23">
        <f t="shared" si="528"/>
        <v>0</v>
      </c>
      <c r="J742" s="23">
        <f t="shared" si="536"/>
        <v>0</v>
      </c>
      <c r="K742" s="23">
        <f t="shared" si="536"/>
        <v>0</v>
      </c>
      <c r="L742" s="23">
        <f t="shared" si="536"/>
        <v>0</v>
      </c>
      <c r="M742" s="23">
        <f t="shared" si="529"/>
        <v>0</v>
      </c>
      <c r="N742" s="23">
        <f t="shared" si="529"/>
        <v>0</v>
      </c>
      <c r="O742" s="23">
        <f t="shared" si="536"/>
        <v>0</v>
      </c>
      <c r="P742" s="23">
        <f t="shared" si="536"/>
        <v>0</v>
      </c>
      <c r="Q742" s="23">
        <f t="shared" si="530"/>
        <v>0</v>
      </c>
      <c r="R742" s="23">
        <f t="shared" si="536"/>
        <v>0</v>
      </c>
      <c r="S742" s="23">
        <f t="shared" si="536"/>
        <v>0</v>
      </c>
      <c r="T742" s="23">
        <f t="shared" si="536"/>
        <v>0</v>
      </c>
      <c r="U742" s="23">
        <f t="shared" si="531"/>
        <v>0</v>
      </c>
      <c r="V742" s="23">
        <f t="shared" si="536"/>
        <v>0</v>
      </c>
    </row>
    <row r="743" spans="1:22">
      <c r="A743" s="18" t="str">
        <f t="shared" si="532"/>
        <v>EXP_OM_CUSTSERV</v>
      </c>
      <c r="B743" s="18" t="str">
        <f>$B$10</f>
        <v>ENERGY</v>
      </c>
      <c r="C743" s="22"/>
      <c r="D743" s="23">
        <f t="shared" si="526"/>
        <v>0</v>
      </c>
      <c r="E743" s="23">
        <f t="shared" ref="E743:V743" si="537">E735/$D$737</f>
        <v>0</v>
      </c>
      <c r="F743" s="23">
        <f t="shared" si="537"/>
        <v>0</v>
      </c>
      <c r="G743" s="23">
        <f t="shared" si="537"/>
        <v>0</v>
      </c>
      <c r="H743" s="23">
        <f t="shared" si="537"/>
        <v>0</v>
      </c>
      <c r="I743" s="23">
        <f t="shared" si="528"/>
        <v>0</v>
      </c>
      <c r="J743" s="23">
        <f t="shared" si="537"/>
        <v>0</v>
      </c>
      <c r="K743" s="23">
        <f t="shared" si="537"/>
        <v>0</v>
      </c>
      <c r="L743" s="23">
        <f t="shared" si="537"/>
        <v>0</v>
      </c>
      <c r="M743" s="23">
        <f t="shared" si="529"/>
        <v>0</v>
      </c>
      <c r="N743" s="23">
        <f t="shared" si="529"/>
        <v>0</v>
      </c>
      <c r="O743" s="23">
        <f t="shared" si="537"/>
        <v>0</v>
      </c>
      <c r="P743" s="23">
        <f t="shared" si="537"/>
        <v>0</v>
      </c>
      <c r="Q743" s="23">
        <f t="shared" si="530"/>
        <v>0</v>
      </c>
      <c r="R743" s="23">
        <f t="shared" si="537"/>
        <v>0</v>
      </c>
      <c r="S743" s="23">
        <f t="shared" si="537"/>
        <v>0</v>
      </c>
      <c r="T743" s="23">
        <f t="shared" si="537"/>
        <v>0</v>
      </c>
      <c r="U743" s="23">
        <f t="shared" si="531"/>
        <v>0</v>
      </c>
      <c r="V743" s="23">
        <f t="shared" si="537"/>
        <v>0</v>
      </c>
    </row>
    <row r="744" spans="1:22">
      <c r="A744" s="18" t="str">
        <f t="shared" si="532"/>
        <v>EXP_OM_CUSTSERV</v>
      </c>
      <c r="B744" s="18" t="str">
        <f>$B$11</f>
        <v>CUSTOMER</v>
      </c>
      <c r="C744" s="22"/>
      <c r="D744" s="23">
        <f t="shared" si="526"/>
        <v>0.99999999999999978</v>
      </c>
      <c r="E744" s="23">
        <f>E736/$D$737</f>
        <v>0.63719189175313062</v>
      </c>
      <c r="F744" s="23">
        <f t="shared" ref="F744:V744" si="538">F736/$D$737</f>
        <v>0.1114953955874185</v>
      </c>
      <c r="G744" s="23">
        <f t="shared" si="538"/>
        <v>3.1313739492464444E-2</v>
      </c>
      <c r="H744" s="23">
        <f t="shared" si="538"/>
        <v>3.6405897755436379E-4</v>
      </c>
      <c r="I744" s="23">
        <f t="shared" si="528"/>
        <v>2.8004536734951062E-5</v>
      </c>
      <c r="J744" s="23">
        <f t="shared" si="538"/>
        <v>2.7397771772360454E-3</v>
      </c>
      <c r="K744" s="23">
        <f t="shared" si="538"/>
        <v>2.7537794456035212E-4</v>
      </c>
      <c r="L744" s="23">
        <f t="shared" si="538"/>
        <v>7.934618741569468E-5</v>
      </c>
      <c r="M744" s="23">
        <f t="shared" si="529"/>
        <v>9.3348455783170206E-6</v>
      </c>
      <c r="N744" s="23">
        <f t="shared" si="529"/>
        <v>1.8669691156634041E-5</v>
      </c>
      <c r="O744" s="23">
        <f t="shared" si="538"/>
        <v>1.6335979762054786E-4</v>
      </c>
      <c r="P744" s="23">
        <f t="shared" si="538"/>
        <v>1.1668556972896276E-4</v>
      </c>
      <c r="Q744" s="23">
        <f t="shared" si="530"/>
        <v>1.4002268367475531E-5</v>
      </c>
      <c r="R744" s="23">
        <f t="shared" si="538"/>
        <v>7.5145506905452018E-4</v>
      </c>
      <c r="S744" s="23">
        <f t="shared" si="538"/>
        <v>4.6674227891585103E-6</v>
      </c>
      <c r="T744" s="23">
        <f t="shared" si="538"/>
        <v>4.6674227891585107E-5</v>
      </c>
      <c r="U744" s="23">
        <f t="shared" si="531"/>
        <v>0.21513085119789405</v>
      </c>
      <c r="V744" s="23">
        <f t="shared" si="538"/>
        <v>2.5670825340371806E-4</v>
      </c>
    </row>
    <row r="745" spans="1:22">
      <c r="A745" s="18" t="str">
        <f t="shared" si="532"/>
        <v>EXP_OM_CUSTSERV</v>
      </c>
      <c r="B745" s="18" t="str">
        <f>$B$12</f>
        <v>TOTAL</v>
      </c>
      <c r="C745" s="22"/>
      <c r="D745" s="23">
        <f t="shared" si="526"/>
        <v>0.99999999999999978</v>
      </c>
      <c r="E745" s="23">
        <f t="shared" ref="E745:V745" si="539">SUM(E738:E744)</f>
        <v>0.63719189175313062</v>
      </c>
      <c r="F745" s="23">
        <f t="shared" si="539"/>
        <v>0.1114953955874185</v>
      </c>
      <c r="G745" s="23">
        <f t="shared" si="539"/>
        <v>3.1313739492464444E-2</v>
      </c>
      <c r="H745" s="23">
        <f t="shared" si="539"/>
        <v>3.6405897755436379E-4</v>
      </c>
      <c r="I745" s="23">
        <f t="shared" si="539"/>
        <v>2.8004536734951062E-5</v>
      </c>
      <c r="J745" s="23">
        <f t="shared" si="539"/>
        <v>2.7397771772360454E-3</v>
      </c>
      <c r="K745" s="23">
        <f t="shared" si="539"/>
        <v>2.7537794456035212E-4</v>
      </c>
      <c r="L745" s="23">
        <f t="shared" si="539"/>
        <v>7.934618741569468E-5</v>
      </c>
      <c r="M745" s="23">
        <f t="shared" si="539"/>
        <v>9.3348455783170206E-6</v>
      </c>
      <c r="N745" s="23">
        <f t="shared" si="539"/>
        <v>1.8669691156634041E-5</v>
      </c>
      <c r="O745" s="23">
        <f t="shared" si="539"/>
        <v>1.6335979762054786E-4</v>
      </c>
      <c r="P745" s="23">
        <f t="shared" si="539"/>
        <v>1.1668556972896276E-4</v>
      </c>
      <c r="Q745" s="23">
        <f t="shared" si="539"/>
        <v>1.4002268367475531E-5</v>
      </c>
      <c r="R745" s="23">
        <f t="shared" si="539"/>
        <v>7.5145506905452018E-4</v>
      </c>
      <c r="S745" s="23">
        <f t="shared" si="539"/>
        <v>4.6674227891585103E-6</v>
      </c>
      <c r="T745" s="23">
        <f t="shared" si="539"/>
        <v>4.6674227891585107E-5</v>
      </c>
      <c r="U745" s="23">
        <f t="shared" si="539"/>
        <v>0.21513085119789405</v>
      </c>
      <c r="V745" s="23">
        <f t="shared" si="539"/>
        <v>2.5670825340371806E-4</v>
      </c>
    </row>
    <row r="747" spans="1:22" ht="12">
      <c r="A747" s="38" t="s">
        <v>19</v>
      </c>
      <c r="B747" s="18" t="str">
        <f>$B$5</f>
        <v>PRODUCTION</v>
      </c>
      <c r="D747" s="24">
        <f ca="1">COSS!H1823-COSS!H1205-COSS!H1213-COSS!H1093</f>
        <v>64750666.168487608</v>
      </c>
      <c r="E747" s="24">
        <f ca="1">COSS!I1823-COSS!I1205-COSS!I1213-COSS!I1093</f>
        <v>31875180.016583726</v>
      </c>
      <c r="F747" s="24">
        <f ca="1">COSS!J1823-COSS!J1205-COSS!J1213-COSS!J1093</f>
        <v>1578902.0985129217</v>
      </c>
      <c r="G747" s="24">
        <f ca="1">COSS!K1823-COSS!K1205-COSS!K1213-COSS!K1093</f>
        <v>5780778.8279588297</v>
      </c>
      <c r="H747" s="24">
        <f ca="1">COSS!L1823-COSS!L1205-COSS!L1213-COSS!L1093</f>
        <v>181874.57889216463</v>
      </c>
      <c r="I747" s="24">
        <f ca="1">COSS!M1823-COSS!M1205-COSS!M1213-COSS!M1093</f>
        <v>17060.285332554806</v>
      </c>
      <c r="J747" s="24">
        <f ca="1">COSS!O1823-COSS!O1205-COSS!O1213-COSS!O1093</f>
        <v>4394571.2608382124</v>
      </c>
      <c r="K747" s="24">
        <f ca="1">COSS!P1823-COSS!P1205-COSS!P1213-COSS!P1093</f>
        <v>818999.36622016423</v>
      </c>
      <c r="L747" s="24">
        <f ca="1">COSS!Q1823-COSS!Q1205-COSS!Q1213-COSS!Q1093</f>
        <v>369954.85392653645</v>
      </c>
      <c r="M747" s="24">
        <f ca="1">COSS!R1823-COSS!R1205-COSS!R1213-COSS!R1093</f>
        <v>16633.547371400986</v>
      </c>
      <c r="N747" s="24">
        <f ca="1">COSS!T1823-COSS!T1205-COSS!T1213-COSS!T1093</f>
        <v>153341.96817129006</v>
      </c>
      <c r="O747" s="24">
        <f ca="1">COSS!U1823-COSS!U1205-COSS!U1213-COSS!U1093</f>
        <v>2510405.2188901571</v>
      </c>
      <c r="P747" s="24">
        <f ca="1">COSS!V1823-COSS!V1205-COSS!V1213-COSS!V1093</f>
        <v>13269302.052137837</v>
      </c>
      <c r="Q747" s="24">
        <f ca="1">COSS!W1823-COSS!W1205-COSS!W1213-COSS!W1093</f>
        <v>2394606.6952760122</v>
      </c>
      <c r="R747" s="24">
        <f ca="1">COSS!Y1823-COSS!Y1205-COSS!Y1213-COSS!Y1093</f>
        <v>1348944.3383204085</v>
      </c>
      <c r="S747" s="24">
        <f ca="1">COSS!Z1823-COSS!Z1205-COSS!Z1213-COSS!Z1093</f>
        <v>22585.672049773802</v>
      </c>
      <c r="T747" s="24">
        <f ca="1">COSS!AB1823-COSS!AB1205-COSS!AB1213-COSS!AB1093</f>
        <v>17525.388005627392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611</v>
      </c>
      <c r="B748" s="18" t="str">
        <f>$B$6</f>
        <v>BULKTRAN</v>
      </c>
      <c r="D748" s="24">
        <f ca="1">COSS!H1824-COSS!H1206-COSS!H1214-COSS!H1094</f>
        <v>6210604.1150341416</v>
      </c>
      <c r="E748" s="24">
        <f ca="1">COSS!I1824-COSS!I1206-COSS!I1214-COSS!I1094</f>
        <v>3049799.4951108019</v>
      </c>
      <c r="F748" s="24">
        <f ca="1">COSS!J1824-COSS!J1206-COSS!J1214-COSS!J1094</f>
        <v>152294.01318576137</v>
      </c>
      <c r="G748" s="24">
        <f ca="1">COSS!K1824-COSS!K1206-COSS!K1214-COSS!K1094</f>
        <v>556520.54647807486</v>
      </c>
      <c r="H748" s="24">
        <f ca="1">COSS!L1824-COSS!L1206-COSS!L1214-COSS!L1094</f>
        <v>17495.53164660919</v>
      </c>
      <c r="I748" s="24">
        <f ca="1">COSS!M1824-COSS!M1206-COSS!M1214-COSS!M1094</f>
        <v>1674.608504667546</v>
      </c>
      <c r="J748" s="24">
        <f ca="1">COSS!O1824-COSS!O1206-COSS!O1214-COSS!O1094</f>
        <v>423030.68767053186</v>
      </c>
      <c r="K748" s="24">
        <f ca="1">COSS!P1824-COSS!P1206-COSS!P1214-COSS!P1094</f>
        <v>78900.271090501497</v>
      </c>
      <c r="L748" s="24">
        <f ca="1">COSS!Q1824-COSS!Q1206-COSS!Q1214-COSS!Q1094</f>
        <v>35597.458987729013</v>
      </c>
      <c r="M748" s="24">
        <f ca="1">COSS!R1824-COSS!R1206-COSS!R1214-COSS!R1094</f>
        <v>1599.3873868385413</v>
      </c>
      <c r="N748" s="24">
        <f ca="1">COSS!T1824-COSS!T1206-COSS!T1214-COSS!T1094</f>
        <v>14701.797302021718</v>
      </c>
      <c r="O748" s="24">
        <f ca="1">COSS!U1824-COSS!U1206-COSS!U1214-COSS!U1094</f>
        <v>241134.46866018506</v>
      </c>
      <c r="P748" s="24">
        <f ca="1">COSS!V1824-COSS!V1206-COSS!V1214-COSS!V1094</f>
        <v>1274809.8383235908</v>
      </c>
      <c r="Q748" s="24">
        <f ca="1">COSS!W1824-COSS!W1206-COSS!W1214-COSS!W1094</f>
        <v>229550.09834590333</v>
      </c>
      <c r="R748" s="24">
        <f ca="1">COSS!Y1824-COSS!Y1206-COSS!Y1214-COSS!Y1094</f>
        <v>129636.87669965299</v>
      </c>
      <c r="S748" s="24">
        <f ca="1">COSS!Z1824-COSS!Z1206-COSS!Z1214-COSS!Z1094</f>
        <v>2167.3221308205761</v>
      </c>
      <c r="T748" s="24">
        <f ca="1">COSS!AB1824-COSS!AB1206-COSS!AB1214-COSS!AB1094</f>
        <v>1691.7135104514039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1366373.9364833999</v>
      </c>
      <c r="E749" s="24">
        <f ca="1">COSS!I1825-COSS!I1207-COSS!I1215-COSS!I1095</f>
        <v>663205.73128263862</v>
      </c>
      <c r="F749" s="24">
        <f ca="1">COSS!J1825-COSS!J1207-COSS!J1215-COSS!J1095</f>
        <v>32316.84063442998</v>
      </c>
      <c r="G749" s="24">
        <f ca="1">COSS!K1825-COSS!K1207-COSS!K1215-COSS!K1095</f>
        <v>117301.70750345406</v>
      </c>
      <c r="H749" s="24">
        <f ca="1">COSS!L1825-COSS!L1207-COSS!L1215-COSS!L1095</f>
        <v>3618.9496958959317</v>
      </c>
      <c r="I749" s="24">
        <f ca="1">COSS!M1825-COSS!M1207-COSS!M1215-COSS!M1095</f>
        <v>462.03051613191263</v>
      </c>
      <c r="J749" s="24">
        <f ca="1">COSS!O1825-COSS!O1207-COSS!O1215-COSS!O1095</f>
        <v>88621.262345993615</v>
      </c>
      <c r="K749" s="24">
        <f ca="1">COSS!P1825-COSS!P1207-COSS!P1215-COSS!P1095</f>
        <v>16489.861834083731</v>
      </c>
      <c r="L749" s="24">
        <f ca="1">COSS!Q1825-COSS!Q1207-COSS!Q1215-COSS!Q1095</f>
        <v>9796.7970303498296</v>
      </c>
      <c r="M749" s="24">
        <f ca="1">COSS!R1825-COSS!R1207-COSS!R1215-COSS!R1095</f>
        <v>0</v>
      </c>
      <c r="N749" s="24">
        <f ca="1">COSS!T1825-COSS!T1207-COSS!T1215-COSS!T1095</f>
        <v>3079.3697798778171</v>
      </c>
      <c r="O749" s="24">
        <f ca="1">COSS!U1825-COSS!U1207-COSS!U1215-COSS!U1095</f>
        <v>50519.262492359412</v>
      </c>
      <c r="P749" s="24">
        <f ca="1">COSS!V1825-COSS!V1207-COSS!V1215-COSS!V1095</f>
        <v>352059.80331342446</v>
      </c>
      <c r="Q749" s="24">
        <f ca="1">COSS!W1825-COSS!W1207-COSS!W1215-COSS!W1095</f>
        <v>0</v>
      </c>
      <c r="R749" s="24">
        <f ca="1">COSS!Y1825-COSS!Y1207-COSS!Y1215-COSS!Y1095</f>
        <v>26618.532098380834</v>
      </c>
      <c r="S749" s="24">
        <f ca="1">COSS!Z1825-COSS!Z1207-COSS!Z1215-COSS!Z1095</f>
        <v>442.94260053647815</v>
      </c>
      <c r="T749" s="24">
        <f ca="1">COSS!AB1825-COSS!AB1207-COSS!AB1215-COSS!AB1095</f>
        <v>357.36712220775428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37926736.94209075</v>
      </c>
      <c r="E750" s="24">
        <f ca="1">COSS!I1826-COSS!I1208-COSS!I1216-COSS!I1096</f>
        <v>25336910.615195151</v>
      </c>
      <c r="F750" s="24">
        <f ca="1">COSS!J1826-COSS!J1208-COSS!J1216-COSS!J1096</f>
        <v>1196422.5725217219</v>
      </c>
      <c r="G750" s="24">
        <f ca="1">COSS!K1826-COSS!K1208-COSS!K1216-COSS!K1096</f>
        <v>4342638.7889030958</v>
      </c>
      <c r="H750" s="24">
        <f ca="1">COSS!L1826-COSS!L1208-COSS!L1216-COSS!L1096</f>
        <v>134168.53934842537</v>
      </c>
      <c r="I750" s="24">
        <f ca="1">COSS!M1826-COSS!M1208-COSS!M1216-COSS!M1096</f>
        <v>0</v>
      </c>
      <c r="J750" s="24">
        <f ca="1">COSS!O1826-COSS!O1208-COSS!O1216-COSS!O1096</f>
        <v>3256326.9813297037</v>
      </c>
      <c r="K750" s="24">
        <f ca="1">COSS!P1826-COSS!P1208-COSS!P1216-COSS!P1096</f>
        <v>606592.8426830289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115977.53174842009</v>
      </c>
      <c r="O750" s="24">
        <f ca="1">COSS!U1826-COSS!U1208-COSS!U1216-COSS!U1096</f>
        <v>1871137.1418796384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981555.92957039294</v>
      </c>
      <c r="S750" s="24">
        <f ca="1">COSS!Z1826-COSS!Z1208-COSS!Z1216-COSS!Z1096</f>
        <v>16370.818752810861</v>
      </c>
      <c r="T750" s="24">
        <f ca="1">COSS!AB1826-COSS!AB1208-COSS!AB1216-COSS!AB1096</f>
        <v>13280.848929456863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9816.5126454925339</v>
      </c>
    </row>
    <row r="751" spans="1:22">
      <c r="B751" s="18" t="str">
        <f>$B$9</f>
        <v>DISTSEC</v>
      </c>
      <c r="D751" s="24">
        <f ca="1">COSS!H1827-COSS!H1209-COSS!H1217-COSS!H1097</f>
        <v>15669441.556045821</v>
      </c>
      <c r="E751" s="24">
        <f ca="1">COSS!I1827-COSS!I1209-COSS!I1217-COSS!I1097</f>
        <v>11710698.406104401</v>
      </c>
      <c r="F751" s="24">
        <f ca="1">COSS!J1827-COSS!J1209-COSS!J1217-COSS!J1097</f>
        <v>565809.16439401044</v>
      </c>
      <c r="G751" s="24">
        <f ca="1">COSS!K1827-COSS!K1209-COSS!K1217-COSS!K1097</f>
        <v>1706482.8094735832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1087413.9293398063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29367.719807084715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400898.6073991892</v>
      </c>
      <c r="S751" s="24">
        <f ca="1">COSS!Z1827-COSS!Z1209-COSS!Z1217-COSS!Z1097</f>
        <v>0</v>
      </c>
      <c r="T751" s="24">
        <f ca="1">COSS!AB1827-COSS!AB1209-COSS!AB1217-COSS!AB1097</f>
        <v>4165.2978973671106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25051931.942046747</v>
      </c>
      <c r="E752" s="24">
        <f ca="1">COSS!I1828-COSS!I1210-COSS!I1218-COSS!I1098</f>
        <v>9402088.9425768107</v>
      </c>
      <c r="F752" s="24">
        <f ca="1">COSS!J1828-COSS!J1210-COSS!J1218-COSS!J1098</f>
        <v>609170.04008684075</v>
      </c>
      <c r="G752" s="24">
        <f ca="1">COSS!K1828-COSS!K1210-COSS!K1218-COSS!K1098</f>
        <v>2043878.1463804878</v>
      </c>
      <c r="H752" s="24">
        <f ca="1">COSS!L1828-COSS!L1210-COSS!L1218-COSS!L1098</f>
        <v>64869.628653596854</v>
      </c>
      <c r="I752" s="24">
        <f ca="1">COSS!M1828-COSS!M1210-COSS!M1218-COSS!M1098</f>
        <v>5942.3465642019582</v>
      </c>
      <c r="J752" s="24">
        <f ca="1">COSS!O1828-COSS!O1210-COSS!O1218-COSS!O1098</f>
        <v>1863944.7996116532</v>
      </c>
      <c r="K752" s="24">
        <f ca="1">COSS!P1828-COSS!P1210-COSS!P1218-COSS!P1098</f>
        <v>345611.16428199341</v>
      </c>
      <c r="L752" s="24">
        <f ca="1">COSS!Q1828-COSS!Q1210-COSS!Q1218-COSS!Q1098</f>
        <v>156967.36578042689</v>
      </c>
      <c r="M752" s="24">
        <f ca="1">COSS!R1828-COSS!R1210-COSS!R1218-COSS!R1098</f>
        <v>7272.9566335251184</v>
      </c>
      <c r="N752" s="24">
        <f ca="1">COSS!T1828-COSS!T1210-COSS!T1218-COSS!T1098</f>
        <v>71404.042132303584</v>
      </c>
      <c r="O752" s="24">
        <f ca="1">COSS!U1828-COSS!U1210-COSS!U1218-COSS!U1098</f>
        <v>1253355.9913795805</v>
      </c>
      <c r="P752" s="24">
        <f ca="1">COSS!V1828-COSS!V1210-COSS!V1218-COSS!V1098</f>
        <v>7117770.8552859761</v>
      </c>
      <c r="Q752" s="24">
        <f ca="1">COSS!W1828-COSS!W1210-COSS!W1218-COSS!W1098</f>
        <v>1349665.9124400355</v>
      </c>
      <c r="R752" s="24">
        <f ca="1">COSS!Y1828-COSS!Y1210-COSS!Y1218-COSS!Y1098</f>
        <v>504872.20311631868</v>
      </c>
      <c r="S752" s="24">
        <f ca="1">COSS!Z1828-COSS!Z1210-COSS!Z1218-COSS!Z1098</f>
        <v>8218.4376270778448</v>
      </c>
      <c r="T752" s="24">
        <f ca="1">COSS!AB1828-COSS!AB1210-COSS!AB1218-COSS!AB1098</f>
        <v>9169.2030622135935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18773736.339811515</v>
      </c>
      <c r="E753" s="24">
        <f ca="1">COSS!I1829-COSS!I1211-COSS!I1219-COSS!I1099</f>
        <v>12804610.636961397</v>
      </c>
      <c r="F753" s="24">
        <f ca="1">COSS!J1829-COSS!J1211-COSS!J1219-COSS!J1099</f>
        <v>2255802.6788494121</v>
      </c>
      <c r="G753" s="24">
        <f ca="1">COSS!K1829-COSS!K1211-COSS!K1219-COSS!K1099</f>
        <v>644538.27547577873</v>
      </c>
      <c r="H753" s="24">
        <f ca="1">COSS!L1829-COSS!L1211-COSS!L1219-COSS!L1099</f>
        <v>87731.541740457236</v>
      </c>
      <c r="I753" s="24">
        <f ca="1">COSS!M1829-COSS!M1211-COSS!M1219-COSS!M1099</f>
        <v>13776.614017560983</v>
      </c>
      <c r="J753" s="24">
        <f ca="1">COSS!O1829-COSS!O1211-COSS!O1219-COSS!O1099</f>
        <v>107345.73363197342</v>
      </c>
      <c r="K753" s="24">
        <f ca="1">COSS!P1829-COSS!P1211-COSS!P1219-COSS!P1099</f>
        <v>25837.362668385678</v>
      </c>
      <c r="L753" s="24">
        <f ca="1">COSS!Q1829-COSS!Q1211-COSS!Q1219-COSS!Q1099</f>
        <v>47627.151482315399</v>
      </c>
      <c r="M753" s="24">
        <f ca="1">COSS!R1829-COSS!R1211-COSS!R1219-COSS!R1099</f>
        <v>8293.1457095059686</v>
      </c>
      <c r="N753" s="24">
        <f ca="1">COSS!T1829-COSS!T1211-COSS!T1219-COSS!T1099</f>
        <v>743.04297165285755</v>
      </c>
      <c r="O753" s="24">
        <f ca="1">COSS!U1829-COSS!U1211-COSS!U1219-COSS!U1099</f>
        <v>15359.397861700319</v>
      </c>
      <c r="P753" s="24">
        <f ca="1">COSS!V1829-COSS!V1211-COSS!V1219-COSS!V1099</f>
        <v>70040.889299754024</v>
      </c>
      <c r="Q753" s="24">
        <f ca="1">COSS!W1829-COSS!W1211-COSS!W1219-COSS!W1099</f>
        <v>12432.083338954619</v>
      </c>
      <c r="R753" s="24">
        <f ca="1">COSS!Y1829-COSS!Y1211-COSS!Y1219-COSS!Y1099</f>
        <v>29415.627495774825</v>
      </c>
      <c r="S753" s="24">
        <f ca="1">COSS!Z1829-COSS!Z1211-COSS!Z1219-COSS!Z1099</f>
        <v>436.14978664948842</v>
      </c>
      <c r="T753" s="24">
        <f ca="1">COSS!AB1829-COSS!AB1211-COSS!AB1219-COSS!AB1099</f>
        <v>945.12413224103352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94842493.84381488</v>
      </c>
      <c r="F754" s="24">
        <f ca="1">COSS!J1830-COSS!J1212-COSS!J1220-COSS!J1100</f>
        <v>6390717.4081850983</v>
      </c>
      <c r="G754" s="24">
        <f ca="1">COSS!K1830-COSS!K1212-COSS!K1220-COSS!K1100</f>
        <v>15192139.102173306</v>
      </c>
      <c r="H754" s="24">
        <f ca="1">COSS!L1830-COSS!L1212-COSS!L1220-COSS!L1100</f>
        <v>489758.76997714926</v>
      </c>
      <c r="I754" s="24">
        <f ca="1">COSS!M1830-COSS!M1212-COSS!M1220-COSS!M1100</f>
        <v>38915.884935117196</v>
      </c>
      <c r="J754" s="24">
        <f ca="1">COSS!O1830-COSS!O1212-COSS!O1220-COSS!O1100</f>
        <v>11221254.654767871</v>
      </c>
      <c r="K754" s="24">
        <f ca="1">COSS!P1830-COSS!P1212-COSS!P1220-COSS!P1100</f>
        <v>1892430.8687781566</v>
      </c>
      <c r="L754" s="24">
        <f ca="1">COSS!Q1830-COSS!Q1212-COSS!Q1220-COSS!Q1100</f>
        <v>619943.62720735779</v>
      </c>
      <c r="M754" s="24">
        <f ca="1">COSS!R1830-COSS!R1212-COSS!R1220-COSS!R1100</f>
        <v>33799.037101270631</v>
      </c>
      <c r="N754" s="24">
        <f ca="1">COSS!T1830-COSS!T1212-COSS!T1220-COSS!T1100</f>
        <v>388615.47191265097</v>
      </c>
      <c r="O754" s="24">
        <f ca="1">COSS!U1830-COSS!U1212-COSS!U1220-COSS!U1100</f>
        <v>5941911.4811636182</v>
      </c>
      <c r="P754" s="24">
        <f ca="1">COSS!V1830-COSS!V1212-COSS!V1220-COSS!V1100</f>
        <v>22083983.438360583</v>
      </c>
      <c r="Q754" s="24">
        <f ca="1">COSS!W1830-COSS!W1212-COSS!W1220-COSS!W1100</f>
        <v>3986254.7894009063</v>
      </c>
      <c r="R754" s="24">
        <f ca="1">COSS!Y1830-COSS!Y1212-COSS!Y1220-COSS!Y1100</f>
        <v>3421942.1147001171</v>
      </c>
      <c r="S754" s="24">
        <f ca="1">COSS!Z1830-COSS!Z1212-COSS!Z1220-COSS!Z1100</f>
        <v>50221.342947669022</v>
      </c>
      <c r="T754" s="24">
        <f ca="1">COSS!AB1830-COSS!AB1212-COSS!AB1220-COSS!AB1100</f>
        <v>47134.94265956516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0" t="s">
        <v>594</v>
      </c>
      <c r="B755" s="18" t="str">
        <f>$B$5</f>
        <v>PRODUCTION</v>
      </c>
      <c r="D755" s="23">
        <f t="shared" ref="D755:D761" ca="1" si="540">SUM(E755:V755)</f>
        <v>0.38144836716174679</v>
      </c>
      <c r="E755" s="23">
        <f ca="1">E747/$D754</f>
        <v>0.18777776492174419</v>
      </c>
      <c r="F755" s="23">
        <f t="shared" ref="F755:V755" ca="1" si="541">F747/$D754</f>
        <v>9.3013657314172573E-3</v>
      </c>
      <c r="G755" s="23">
        <f t="shared" ca="1" si="541"/>
        <v>3.4054763839962449E-2</v>
      </c>
      <c r="H755" s="23">
        <f t="shared" ca="1" si="541"/>
        <v>1.0714293033854496E-3</v>
      </c>
      <c r="I755" s="23">
        <f ca="1">I747/$D754</f>
        <v>1.0050271863586801E-4</v>
      </c>
      <c r="J755" s="23">
        <f t="shared" ca="1" si="541"/>
        <v>2.5888568118523626E-2</v>
      </c>
      <c r="K755" s="23">
        <f t="shared" ca="1" si="541"/>
        <v>4.8247530015872887E-3</v>
      </c>
      <c r="L755" s="23">
        <f t="shared" ca="1" si="541"/>
        <v>2.1794165728988048E-3</v>
      </c>
      <c r="M755" s="23">
        <f ca="1">M747/$D754</f>
        <v>9.7988790855349237E-5</v>
      </c>
      <c r="N755" s="23">
        <f ca="1">N747/$D754</f>
        <v>9.0334272737990177E-4</v>
      </c>
      <c r="O755" s="23">
        <f t="shared" ca="1" si="541"/>
        <v>1.4788882158651996E-2</v>
      </c>
      <c r="P755" s="23">
        <f t="shared" ca="1" si="541"/>
        <v>7.8169907750343937E-2</v>
      </c>
      <c r="Q755" s="23">
        <f ca="1">Q747/$D754</f>
        <v>1.4106709134556477E-2</v>
      </c>
      <c r="R755" s="23">
        <f t="shared" ca="1" si="541"/>
        <v>7.9466767786679771E-3</v>
      </c>
      <c r="S755" s="23">
        <f t="shared" ca="1" si="541"/>
        <v>1.3305295890267974E-4</v>
      </c>
      <c r="T755" s="23">
        <f t="shared" ca="1" si="541"/>
        <v>1.0324265423351045E-4</v>
      </c>
      <c r="U755" s="23">
        <f ca="1">U747/$D754</f>
        <v>0</v>
      </c>
      <c r="V755" s="23">
        <f t="shared" ca="1" si="541"/>
        <v>0</v>
      </c>
    </row>
    <row r="756" spans="1:22">
      <c r="A756" s="18" t="str">
        <f t="shared" ref="A756:A762" si="542">A755</f>
        <v>EXP_OM_LPP</v>
      </c>
      <c r="B756" s="18" t="str">
        <f>$B$6</f>
        <v>BULKTRAN</v>
      </c>
      <c r="D756" s="23">
        <f t="shared" ca="1" si="540"/>
        <v>3.6586879162036151E-2</v>
      </c>
      <c r="E756" s="23">
        <f t="shared" ref="E756:V756" ca="1" si="543">E748/$D754</f>
        <v>1.7966472106304004E-2</v>
      </c>
      <c r="F756" s="23">
        <f t="shared" ca="1" si="543"/>
        <v>8.9716918907144997E-4</v>
      </c>
      <c r="G756" s="23">
        <f t="shared" ca="1" si="543"/>
        <v>3.2784813857148765E-3</v>
      </c>
      <c r="H756" s="23">
        <f t="shared" ca="1" si="543"/>
        <v>1.0306676941145698E-4</v>
      </c>
      <c r="I756" s="23">
        <f ca="1">I748/$D754</f>
        <v>9.8651754111448035E-6</v>
      </c>
      <c r="J756" s="23">
        <f t="shared" ca="1" si="543"/>
        <v>2.4920881068829356E-3</v>
      </c>
      <c r="K756" s="23">
        <f t="shared" ca="1" si="543"/>
        <v>4.6480416892974078E-4</v>
      </c>
      <c r="L756" s="23">
        <f t="shared" ca="1" si="543"/>
        <v>2.0970583639469658E-4</v>
      </c>
      <c r="M756" s="23">
        <f ca="1">M748/$D754</f>
        <v>9.4220452586720362E-6</v>
      </c>
      <c r="N756" s="23">
        <f ca="1">N748/$D754</f>
        <v>8.6608785778460564E-5</v>
      </c>
      <c r="O756" s="23">
        <f t="shared" ca="1" si="543"/>
        <v>1.4205313208284383E-3</v>
      </c>
      <c r="P756" s="23">
        <f t="shared" ca="1" si="543"/>
        <v>7.5099479286426319E-3</v>
      </c>
      <c r="Q756" s="23">
        <f ca="1">Q748/$D754</f>
        <v>1.3522874030055464E-3</v>
      </c>
      <c r="R756" s="23">
        <f t="shared" ca="1" si="543"/>
        <v>7.6369523075420003E-4</v>
      </c>
      <c r="S756" s="23">
        <f t="shared" ca="1" si="543"/>
        <v>1.2767768068421345E-5</v>
      </c>
      <c r="T756" s="23">
        <f t="shared" ca="1" si="543"/>
        <v>9.9659415794737446E-6</v>
      </c>
      <c r="U756" s="23">
        <f ca="1">U748/$D754</f>
        <v>0</v>
      </c>
      <c r="V756" s="23">
        <f t="shared" ca="1" si="543"/>
        <v>0</v>
      </c>
    </row>
    <row r="757" spans="1:22">
      <c r="A757" s="18" t="str">
        <f t="shared" si="542"/>
        <v>EXP_OM_LPP</v>
      </c>
      <c r="B757" s="18" t="str">
        <f>$B$7</f>
        <v>SUBTRAN</v>
      </c>
      <c r="D757" s="23">
        <f t="shared" ca="1" si="540"/>
        <v>8.0493551316946233E-3</v>
      </c>
      <c r="E757" s="23">
        <f t="shared" ref="E757:V757" ca="1" si="544">E749/$D754</f>
        <v>3.9069674222624844E-3</v>
      </c>
      <c r="F757" s="23">
        <f t="shared" ca="1" si="544"/>
        <v>1.9037960257818967E-4</v>
      </c>
      <c r="G757" s="23">
        <f t="shared" ca="1" si="544"/>
        <v>6.9102833129234002E-4</v>
      </c>
      <c r="H757" s="23">
        <f t="shared" ca="1" si="544"/>
        <v>2.1319355213241447E-5</v>
      </c>
      <c r="I757" s="23">
        <f ca="1">I749/$D754</f>
        <v>2.7218374170672049E-6</v>
      </c>
      <c r="J757" s="23">
        <f t="shared" ca="1" si="544"/>
        <v>5.2207085761449279E-4</v>
      </c>
      <c r="K757" s="23">
        <f t="shared" ca="1" si="544"/>
        <v>9.714233448914279E-5</v>
      </c>
      <c r="L757" s="23">
        <f t="shared" ca="1" si="544"/>
        <v>5.7713263071580173E-5</v>
      </c>
      <c r="M757" s="23">
        <f ca="1">M749/$D754</f>
        <v>0</v>
      </c>
      <c r="N757" s="23">
        <f ca="1">N749/$D754</f>
        <v>1.8140671655255907E-5</v>
      </c>
      <c r="O757" s="23">
        <f t="shared" ca="1" si="544"/>
        <v>2.9761068616317334E-4</v>
      </c>
      <c r="P757" s="23">
        <f t="shared" ca="1" si="544"/>
        <v>2.0739962237260818E-3</v>
      </c>
      <c r="Q757" s="23">
        <f ca="1">Q749/$D754</f>
        <v>0</v>
      </c>
      <c r="R757" s="23">
        <f t="shared" ca="1" si="544"/>
        <v>1.5681067402070054E-4</v>
      </c>
      <c r="S757" s="23">
        <f t="shared" ca="1" si="544"/>
        <v>2.6093898598875814E-6</v>
      </c>
      <c r="T757" s="23">
        <f t="shared" ca="1" si="544"/>
        <v>2.1052618190634475E-6</v>
      </c>
      <c r="U757" s="23">
        <f ca="1">U749/$D754</f>
        <v>7.1886715929809325E-6</v>
      </c>
      <c r="V757" s="23">
        <f t="shared" ca="1" si="544"/>
        <v>1.5505489189415879E-6</v>
      </c>
    </row>
    <row r="758" spans="1:22">
      <c r="A758" s="18" t="str">
        <f t="shared" si="542"/>
        <v>EXP_OM_LPP</v>
      </c>
      <c r="B758" s="18" t="str">
        <f>$B$8</f>
        <v>DISTPRI</v>
      </c>
      <c r="D758" s="23">
        <f t="shared" ca="1" si="540"/>
        <v>0.22342769170418744</v>
      </c>
      <c r="E758" s="23">
        <f t="shared" ref="E758:V758" ca="1" si="545">E750/$D754</f>
        <v>0.14926059846150086</v>
      </c>
      <c r="F758" s="23">
        <f t="shared" ca="1" si="545"/>
        <v>7.0481658912410058E-3</v>
      </c>
      <c r="G758" s="23">
        <f t="shared" ca="1" si="545"/>
        <v>2.5582632167675229E-2</v>
      </c>
      <c r="H758" s="23">
        <f t="shared" ca="1" si="545"/>
        <v>7.9039140888160543E-4</v>
      </c>
      <c r="I758" s="23">
        <f ca="1">I750/$D754</f>
        <v>0</v>
      </c>
      <c r="J758" s="23">
        <f t="shared" ca="1" si="545"/>
        <v>1.9183132521615069E-2</v>
      </c>
      <c r="K758" s="23">
        <f t="shared" ca="1" si="545"/>
        <v>3.5734589783425566E-3</v>
      </c>
      <c r="L758" s="23">
        <f t="shared" ca="1" si="545"/>
        <v>0</v>
      </c>
      <c r="M758" s="23">
        <f ca="1">M750/$D754</f>
        <v>0</v>
      </c>
      <c r="N758" s="23">
        <f ca="1">N750/$D754</f>
        <v>6.8322756707659359E-4</v>
      </c>
      <c r="O758" s="23">
        <f t="shared" ca="1" si="545"/>
        <v>1.1022932268348532E-2</v>
      </c>
      <c r="P758" s="23">
        <f t="shared" ca="1" si="545"/>
        <v>0</v>
      </c>
      <c r="Q758" s="23">
        <f ca="1">Q750/$D754</f>
        <v>0</v>
      </c>
      <c r="R758" s="23">
        <f t="shared" ca="1" si="545"/>
        <v>5.7823792212160045E-3</v>
      </c>
      <c r="S758" s="23">
        <f t="shared" ca="1" si="545"/>
        <v>9.6441047666003693E-5</v>
      </c>
      <c r="T758" s="23">
        <f t="shared" ca="1" si="545"/>
        <v>7.8237930795662094E-5</v>
      </c>
      <c r="U758" s="23">
        <f ca="1">U750/$D754</f>
        <v>2.6826483140029821E-4</v>
      </c>
      <c r="V758" s="23">
        <f t="shared" ca="1" si="545"/>
        <v>5.7829408428049632E-5</v>
      </c>
    </row>
    <row r="759" spans="1:22">
      <c r="A759" s="18" t="str">
        <f t="shared" si="542"/>
        <v>EXP_OM_LPP</v>
      </c>
      <c r="B759" s="18" t="str">
        <f>$B$9</f>
        <v>DISTSEC</v>
      </c>
      <c r="C759" s="22"/>
      <c r="D759" s="23">
        <f t="shared" ca="1" si="540"/>
        <v>9.2309210847918391E-2</v>
      </c>
      <c r="E759" s="23">
        <f t="shared" ref="E759:V759" ca="1" si="546">E751/$D754</f>
        <v>6.8988120889884749E-2</v>
      </c>
      <c r="F759" s="23">
        <f t="shared" ca="1" si="546"/>
        <v>3.3332009484140987E-3</v>
      </c>
      <c r="G759" s="23">
        <f t="shared" ca="1" si="546"/>
        <v>1.005294802017158E-2</v>
      </c>
      <c r="H759" s="23">
        <f t="shared" ca="1" si="546"/>
        <v>0</v>
      </c>
      <c r="I759" s="23">
        <f ca="1">I751/$D754</f>
        <v>0</v>
      </c>
      <c r="J759" s="23">
        <f t="shared" ca="1" si="546"/>
        <v>6.4059922827091513E-3</v>
      </c>
      <c r="K759" s="23">
        <f t="shared" ca="1" si="546"/>
        <v>0</v>
      </c>
      <c r="L759" s="23">
        <f t="shared" ca="1" si="546"/>
        <v>0</v>
      </c>
      <c r="M759" s="23">
        <f ca="1">M751/$D754</f>
        <v>0</v>
      </c>
      <c r="N759" s="23">
        <f ca="1">N751/$D754</f>
        <v>1.7300623191314737E-4</v>
      </c>
      <c r="O759" s="23">
        <f t="shared" ca="1" si="546"/>
        <v>0</v>
      </c>
      <c r="P759" s="23">
        <f t="shared" ca="1" si="546"/>
        <v>0</v>
      </c>
      <c r="Q759" s="23">
        <f ca="1">Q751/$D754</f>
        <v>0</v>
      </c>
      <c r="R759" s="23">
        <f t="shared" ca="1" si="546"/>
        <v>2.3617072725077523E-3</v>
      </c>
      <c r="S759" s="23">
        <f t="shared" ca="1" si="546"/>
        <v>0</v>
      </c>
      <c r="T759" s="23">
        <f t="shared" ca="1" si="546"/>
        <v>2.4537910970037085E-5</v>
      </c>
      <c r="U759" s="23">
        <f ca="1">U751/$D754</f>
        <v>8.3402616142226333E-4</v>
      </c>
      <c r="V759" s="23">
        <f t="shared" ca="1" si="546"/>
        <v>1.3567112992561459E-4</v>
      </c>
    </row>
    <row r="760" spans="1:22">
      <c r="A760" s="18" t="str">
        <f t="shared" si="542"/>
        <v>EXP_OM_LPP</v>
      </c>
      <c r="B760" s="18" t="str">
        <f>$B$10</f>
        <v>ENERGY</v>
      </c>
      <c r="C760" s="22"/>
      <c r="D760" s="23">
        <f t="shared" ca="1" si="540"/>
        <v>0.14758177944726064</v>
      </c>
      <c r="E760" s="23">
        <f t="shared" ref="E760:V760" ca="1" si="547">E752/$D754</f>
        <v>5.538802435983041E-2</v>
      </c>
      <c r="F760" s="23">
        <f t="shared" ca="1" si="547"/>
        <v>3.5886413355244811E-3</v>
      </c>
      <c r="G760" s="23">
        <f t="shared" ca="1" si="547"/>
        <v>1.2040555375688804E-2</v>
      </c>
      <c r="H760" s="23">
        <f t="shared" ca="1" si="547"/>
        <v>3.8214917919015656E-4</v>
      </c>
      <c r="I760" s="23">
        <f ca="1">I752/$D754</f>
        <v>3.5006564845616884E-5</v>
      </c>
      <c r="J760" s="23">
        <f t="shared" ca="1" si="547"/>
        <v>1.0980561936481174E-2</v>
      </c>
      <c r="K760" s="23">
        <f t="shared" ca="1" si="547"/>
        <v>2.0360070728105656E-3</v>
      </c>
      <c r="L760" s="23">
        <f t="shared" ca="1" si="547"/>
        <v>9.2470006746840216E-4</v>
      </c>
      <c r="M760" s="23">
        <f ca="1">M752/$D754</f>
        <v>4.2845233824737181E-5</v>
      </c>
      <c r="N760" s="23">
        <f ca="1">N752/$D754</f>
        <v>4.2064363027930136E-4</v>
      </c>
      <c r="O760" s="23">
        <f t="shared" ca="1" si="547"/>
        <v>7.3835625897669451E-3</v>
      </c>
      <c r="P760" s="23">
        <f t="shared" ca="1" si="547"/>
        <v>4.1931029149807453E-2</v>
      </c>
      <c r="Q760" s="23">
        <f ca="1">Q752/$D754</f>
        <v>7.9509275962426056E-3</v>
      </c>
      <c r="R760" s="23">
        <f t="shared" ca="1" si="547"/>
        <v>2.9742192459140792E-3</v>
      </c>
      <c r="S760" s="23">
        <f t="shared" ca="1" si="547"/>
        <v>4.8415094376205503E-5</v>
      </c>
      <c r="T760" s="23">
        <f t="shared" ca="1" si="547"/>
        <v>5.4016085751995537E-5</v>
      </c>
      <c r="U760" s="23">
        <f ca="1">U752/$D754</f>
        <v>1.169398164764259E-3</v>
      </c>
      <c r="V760" s="23">
        <f t="shared" ca="1" si="547"/>
        <v>2.3107676469347286E-4</v>
      </c>
    </row>
    <row r="761" spans="1:22">
      <c r="A761" s="18" t="str">
        <f t="shared" si="542"/>
        <v>EXP_OM_LPP</v>
      </c>
      <c r="B761" s="18" t="str">
        <f>$B$11</f>
        <v>CUSTOMER</v>
      </c>
      <c r="C761" s="22"/>
      <c r="D761" s="23">
        <f t="shared" ca="1" si="540"/>
        <v>0.11059671654515602</v>
      </c>
      <c r="E761" s="23">
        <f t="shared" ref="E761:V761" ca="1" si="548">E753/$D754</f>
        <v>7.5432394886894821E-2</v>
      </c>
      <c r="F761" s="23">
        <f t="shared" ca="1" si="548"/>
        <v>1.3289009973228211E-2</v>
      </c>
      <c r="G761" s="23">
        <f t="shared" ca="1" si="548"/>
        <v>3.7969968079361064E-3</v>
      </c>
      <c r="H761" s="23">
        <f t="shared" ca="1" si="548"/>
        <v>5.1682948339713873E-4</v>
      </c>
      <c r="I761" s="23">
        <f t="shared" ca="1" si="548"/>
        <v>8.1158499718629416E-5</v>
      </c>
      <c r="J761" s="23">
        <f t="shared" ca="1" si="548"/>
        <v>6.3237735205917895E-4</v>
      </c>
      <c r="K761" s="23">
        <f t="shared" ca="1" si="548"/>
        <v>1.5220877845451496E-4</v>
      </c>
      <c r="L761" s="23">
        <f t="shared" ca="1" si="548"/>
        <v>2.8057316226247423E-4</v>
      </c>
      <c r="M761" s="23">
        <f t="shared" ca="1" si="548"/>
        <v>4.8855202219757878E-5</v>
      </c>
      <c r="N761" s="23">
        <f t="shared" ca="1" si="548"/>
        <v>4.3772913089492425E-6</v>
      </c>
      <c r="O761" s="23">
        <f t="shared" ca="1" si="548"/>
        <v>9.0482732944986108E-5</v>
      </c>
      <c r="P761" s="23">
        <f t="shared" ca="1" si="548"/>
        <v>4.1261325077996281E-4</v>
      </c>
      <c r="Q761" s="23">
        <f t="shared" ca="1" si="548"/>
        <v>7.3237823958804211E-5</v>
      </c>
      <c r="R761" s="23">
        <f t="shared" ca="1" si="548"/>
        <v>1.7328845772960125E-4</v>
      </c>
      <c r="S761" s="23">
        <f t="shared" ca="1" si="548"/>
        <v>2.5693731632425835E-6</v>
      </c>
      <c r="T761" s="23">
        <f t="shared" ca="1" si="548"/>
        <v>5.5677582693961281E-6</v>
      </c>
      <c r="U761" s="23">
        <f t="shared" ca="1" si="548"/>
        <v>1.3717172764063664E-2</v>
      </c>
      <c r="V761" s="23">
        <f t="shared" ca="1" si="548"/>
        <v>1.8870029467666135E-3</v>
      </c>
    </row>
    <row r="762" spans="1:22">
      <c r="A762" s="18" t="str">
        <f t="shared" si="542"/>
        <v>EXP_OM_LPP</v>
      </c>
      <c r="B762" s="18" t="str">
        <f>$B$12</f>
        <v>TOTAL</v>
      </c>
      <c r="C762" s="22"/>
      <c r="D762" s="23">
        <f ca="1">SUM(E762:V762)</f>
        <v>1</v>
      </c>
      <c r="E762" s="23">
        <f ca="1">E754/$D754</f>
        <v>0.55872034304842122</v>
      </c>
      <c r="F762" s="23">
        <f t="shared" ref="F762:V762" ca="1" si="549">F754/$D754</f>
        <v>3.764793267147469E-2</v>
      </c>
      <c r="G762" s="23">
        <f t="shared" ca="1" si="549"/>
        <v>8.9497405928441395E-2</v>
      </c>
      <c r="H762" s="23">
        <f t="shared" ca="1" si="549"/>
        <v>2.885185499479049E-3</v>
      </c>
      <c r="I762" s="23">
        <f t="shared" ca="1" si="549"/>
        <v>2.2925479602832626E-4</v>
      </c>
      <c r="J762" s="23">
        <f t="shared" ca="1" si="549"/>
        <v>6.6104791175885608E-2</v>
      </c>
      <c r="K762" s="23">
        <f t="shared" ca="1" si="549"/>
        <v>1.1148374334613805E-2</v>
      </c>
      <c r="L762" s="23">
        <f t="shared" ca="1" si="549"/>
        <v>3.652108902095959E-3</v>
      </c>
      <c r="M762" s="23">
        <f t="shared" ca="1" si="549"/>
        <v>1.9911127215851645E-4</v>
      </c>
      <c r="N762" s="23">
        <f t="shared" ca="1" si="549"/>
        <v>2.2893469053916105E-3</v>
      </c>
      <c r="O762" s="23">
        <f t="shared" ca="1" si="549"/>
        <v>3.5004001756704053E-2</v>
      </c>
      <c r="P762" s="23">
        <f t="shared" ca="1" si="549"/>
        <v>0.13009749430330006</v>
      </c>
      <c r="Q762" s="23">
        <f t="shared" ca="1" si="549"/>
        <v>2.3483161957763437E-2</v>
      </c>
      <c r="R762" s="23">
        <f t="shared" ca="1" si="549"/>
        <v>2.015877688081031E-2</v>
      </c>
      <c r="S762" s="23">
        <f t="shared" ca="1" si="549"/>
        <v>2.9585563203644025E-4</v>
      </c>
      <c r="T762" s="23">
        <f t="shared" ca="1" si="549"/>
        <v>2.7767354341913855E-4</v>
      </c>
      <c r="U762" s="23">
        <f t="shared" ca="1" si="549"/>
        <v>1.5996050593243469E-2</v>
      </c>
      <c r="V762" s="23">
        <f t="shared" ca="1" si="549"/>
        <v>2.3131307987326924E-3</v>
      </c>
    </row>
    <row r="764" spans="1:22" ht="12">
      <c r="A764" s="38" t="s">
        <v>21</v>
      </c>
      <c r="B764" s="18" t="str">
        <f>$B$5</f>
        <v>PRODUCTION</v>
      </c>
      <c r="D764" s="24">
        <f ca="1">COSS!H4536</f>
        <v>12848662.999999996</v>
      </c>
      <c r="E764" s="24">
        <f ca="1">COSS!I4536</f>
        <v>6329032.8439129265</v>
      </c>
      <c r="F764" s="24">
        <f ca="1">COSS!J4536</f>
        <v>312866.70852654189</v>
      </c>
      <c r="G764" s="24">
        <f ca="1">COSS!K4536</f>
        <v>1146012.8226959712</v>
      </c>
      <c r="H764" s="24">
        <f ca="1">COSS!L4536</f>
        <v>36072.414857134907</v>
      </c>
      <c r="I764" s="24">
        <f ca="1">COSS!M4536</f>
        <v>3382.7556396204582</v>
      </c>
      <c r="J764" s="24">
        <f ca="1">COSS!O4536</f>
        <v>871148.01987803669</v>
      </c>
      <c r="K764" s="24">
        <f ca="1">COSS!P4536</f>
        <v>162320.2560845284</v>
      </c>
      <c r="L764" s="24">
        <f ca="1">COSS!Q4536</f>
        <v>73349.50132135216</v>
      </c>
      <c r="M764" s="24">
        <f ca="1">COSS!R4536</f>
        <v>3298.4450836903147</v>
      </c>
      <c r="N764" s="24">
        <f ca="1">COSS!T4536</f>
        <v>30431.431639536237</v>
      </c>
      <c r="O764" s="24">
        <f ca="1">COSS!U4536</f>
        <v>498005.19381760445</v>
      </c>
      <c r="P764" s="24">
        <f ca="1">COSS!V4536</f>
        <v>2631971.442497157</v>
      </c>
      <c r="Q764" s="24">
        <f ca="1">COSS!W4536</f>
        <v>475290.41952564771</v>
      </c>
      <c r="R764" s="24">
        <f ca="1">COSS!Y4536</f>
        <v>267528.17456641438</v>
      </c>
      <c r="S764" s="24">
        <f ca="1">COSS!Z4536</f>
        <v>4480.9946625102357</v>
      </c>
      <c r="T764" s="24">
        <f ca="1">COSS!AB4536</f>
        <v>3471.5752913242618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28184478.999999996</v>
      </c>
      <c r="E771" s="24">
        <f ca="1">COSS!I4543</f>
        <v>15911404.712775553</v>
      </c>
      <c r="F771" s="24">
        <f ca="1">COSS!J4543</f>
        <v>1015101.0365254867</v>
      </c>
      <c r="G771" s="24">
        <f ca="1">COSS!K4543</f>
        <v>2570635.3164455621</v>
      </c>
      <c r="H771" s="24">
        <f ca="1">COSS!L4543</f>
        <v>83397.349492813431</v>
      </c>
      <c r="I771" s="24">
        <f ca="1">COSS!M4543</f>
        <v>6577.8153888861325</v>
      </c>
      <c r="J771" s="24">
        <f ca="1">COSS!O4543</f>
        <v>1900084.6969353363</v>
      </c>
      <c r="K771" s="24">
        <f ca="1">COSS!P4543</f>
        <v>319676.02053905663</v>
      </c>
      <c r="L771" s="24">
        <f ca="1">COSS!Q4543</f>
        <v>103112.32646682812</v>
      </c>
      <c r="M771" s="24">
        <f ca="1">COSS!R4543</f>
        <v>5728.5522252849905</v>
      </c>
      <c r="N771" s="24">
        <f ca="1">COSS!T4543</f>
        <v>65671.692101430119</v>
      </c>
      <c r="O771" s="24">
        <f ca="1">COSS!U4543</f>
        <v>998337.28671515011</v>
      </c>
      <c r="P771" s="24">
        <f ca="1">COSS!V4543</f>
        <v>3617541.4306247942</v>
      </c>
      <c r="Q771" s="24">
        <f ca="1">COSS!W4543</f>
        <v>661542.36459670612</v>
      </c>
      <c r="R771" s="24">
        <f ca="1">COSS!Y4543</f>
        <v>582383.77832050784</v>
      </c>
      <c r="S771" s="24">
        <f ca="1">COSS!Z4543</f>
        <v>8538.0013073741848</v>
      </c>
      <c r="T771" s="24">
        <f ca="1">COSS!AB4543</f>
        <v>7892.6745284523095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0" t="s">
        <v>70</v>
      </c>
      <c r="B772" s="18" t="str">
        <f>$B$5</f>
        <v>PRODUCTION</v>
      </c>
      <c r="C772" s="22"/>
      <c r="D772" s="23">
        <f t="shared" ref="D772:D779" ca="1" si="550">SUM(E772:V772)</f>
        <v>0.4558772578340014</v>
      </c>
      <c r="E772" s="23">
        <f ca="1">E764/$D771</f>
        <v>0.22455738294516381</v>
      </c>
      <c r="F772" s="23">
        <f t="shared" ref="F772:V772" ca="1" si="551">F764/$D771</f>
        <v>1.1100673832804997E-2</v>
      </c>
      <c r="G772" s="23">
        <f t="shared" ca="1" si="551"/>
        <v>4.0661132061230273E-2</v>
      </c>
      <c r="H772" s="23">
        <f t="shared" ca="1" si="551"/>
        <v>1.2798680740962042E-3</v>
      </c>
      <c r="I772" s="23">
        <f ca="1">I764/$D771</f>
        <v>1.2002193262541623E-4</v>
      </c>
      <c r="J772" s="23">
        <f t="shared" ca="1" si="551"/>
        <v>3.0908785643262621E-2</v>
      </c>
      <c r="K772" s="23">
        <f t="shared" ca="1" si="551"/>
        <v>5.7592072602984223E-3</v>
      </c>
      <c r="L772" s="23">
        <f t="shared" ca="1" si="551"/>
        <v>2.6024785244869054E-3</v>
      </c>
      <c r="M772" s="23">
        <f ca="1">M764/$D771</f>
        <v>1.170305501723241E-4</v>
      </c>
      <c r="N772" s="23">
        <f ca="1">N764/$D771</f>
        <v>1.0797230503901186E-3</v>
      </c>
      <c r="O772" s="23">
        <f t="shared" ca="1" si="551"/>
        <v>1.7669483754431101E-2</v>
      </c>
      <c r="P772" s="23">
        <f t="shared" ca="1" si="551"/>
        <v>9.3383718127170542E-2</v>
      </c>
      <c r="Q772" s="23">
        <f ca="1">Q764/$D771</f>
        <v>1.6863551727376185E-2</v>
      </c>
      <c r="R772" s="23">
        <f t="shared" ca="1" si="551"/>
        <v>9.4920390249688281E-3</v>
      </c>
      <c r="S772" s="23">
        <f t="shared" ca="1" si="551"/>
        <v>1.589880253777349E-4</v>
      </c>
      <c r="T772" s="23">
        <f t="shared" ca="1" si="551"/>
        <v>1.2317330014595133E-4</v>
      </c>
      <c r="U772" s="23">
        <f ca="1">U764/$D771</f>
        <v>0</v>
      </c>
      <c r="V772" s="23">
        <f t="shared" ca="1" si="551"/>
        <v>0</v>
      </c>
    </row>
    <row r="773" spans="1:22">
      <c r="A773" s="18" t="str">
        <f t="shared" ref="A773:A779" si="552">A772</f>
        <v>LABOR_M</v>
      </c>
      <c r="B773" s="18" t="str">
        <f>$B$6</f>
        <v>BULKTRAN</v>
      </c>
      <c r="C773" s="22"/>
      <c r="D773" s="23">
        <f t="shared" ca="1" si="550"/>
        <v>1.6656925998170845E-3</v>
      </c>
      <c r="E773" s="23">
        <f t="shared" ref="E773:V773" ca="1" si="553">E765/$D771</f>
        <v>8.2049184199982817E-4</v>
      </c>
      <c r="F773" s="23">
        <f t="shared" ca="1" si="553"/>
        <v>4.0559843551176457E-5</v>
      </c>
      <c r="G773" s="23">
        <f t="shared" ca="1" si="553"/>
        <v>1.4856838241147487E-4</v>
      </c>
      <c r="H773" s="23">
        <f t="shared" ca="1" si="553"/>
        <v>4.6764052014642667E-6</v>
      </c>
      <c r="I773" s="23">
        <f ca="1">I765/$D771</f>
        <v>4.385383160804597E-7</v>
      </c>
      <c r="J773" s="23">
        <f t="shared" ca="1" si="553"/>
        <v>1.1293508204364549E-4</v>
      </c>
      <c r="K773" s="23">
        <f t="shared" ca="1" si="553"/>
        <v>2.1043096029556779E-5</v>
      </c>
      <c r="L773" s="23">
        <f t="shared" ca="1" si="553"/>
        <v>9.5089832732985331E-6</v>
      </c>
      <c r="M773" s="23">
        <f ca="1">M765/$D771</f>
        <v>4.2760834857338868E-7</v>
      </c>
      <c r="N773" s="23">
        <f ca="1">N765/$D771</f>
        <v>3.9451116807884993E-6</v>
      </c>
      <c r="O773" s="23">
        <f t="shared" ca="1" si="553"/>
        <v>6.4561080480705007E-5</v>
      </c>
      <c r="P773" s="23">
        <f t="shared" ca="1" si="553"/>
        <v>3.412071244064392E-4</v>
      </c>
      <c r="Q773" s="23">
        <f ca="1">Q765/$D771</f>
        <v>6.1616351410868897E-5</v>
      </c>
      <c r="R773" s="23">
        <f t="shared" ca="1" si="553"/>
        <v>3.4682184490156656E-5</v>
      </c>
      <c r="S773" s="23">
        <f t="shared" ca="1" si="553"/>
        <v>5.8091333309645948E-7</v>
      </c>
      <c r="T773" s="23">
        <f t="shared" ca="1" si="553"/>
        <v>4.5005283993102332E-7</v>
      </c>
      <c r="U773" s="23">
        <f ca="1">U765/$D771</f>
        <v>0</v>
      </c>
      <c r="V773" s="23">
        <f t="shared" ca="1" si="553"/>
        <v>0</v>
      </c>
    </row>
    <row r="774" spans="1:22">
      <c r="A774" s="18" t="str">
        <f t="shared" si="552"/>
        <v>LABOR_M</v>
      </c>
      <c r="B774" s="18" t="str">
        <f>$B$7</f>
        <v>SUBTRAN</v>
      </c>
      <c r="C774" s="22"/>
      <c r="D774" s="23">
        <f t="shared" ca="1" si="550"/>
        <v>3.6638328137979806E-4</v>
      </c>
      <c r="E774" s="23">
        <f ca="1">E766/$D771</f>
        <v>1.7838008745047694E-4</v>
      </c>
      <c r="F774" s="23">
        <f t="shared" ref="F774:V774" ca="1" si="554">F766/$D771</f>
        <v>8.6088563692186373E-6</v>
      </c>
      <c r="G774" s="23">
        <f t="shared" ca="1" si="554"/>
        <v>3.1318598537886226E-5</v>
      </c>
      <c r="H774" s="23">
        <f t="shared" ca="1" si="554"/>
        <v>9.6740204185463373E-7</v>
      </c>
      <c r="I774" s="23">
        <f ca="1">I766/$D771</f>
        <v>1.2048480804253342E-7</v>
      </c>
      <c r="J774" s="23">
        <f t="shared" ca="1" si="554"/>
        <v>2.3661690699276056E-5</v>
      </c>
      <c r="K774" s="23">
        <f t="shared" ca="1" si="554"/>
        <v>4.3986807030429648E-6</v>
      </c>
      <c r="L774" s="23">
        <f t="shared" ca="1" si="554"/>
        <v>2.6172674302879117E-6</v>
      </c>
      <c r="M774" s="23">
        <f ca="1">M766/$D771</f>
        <v>0</v>
      </c>
      <c r="N774" s="23">
        <f ca="1">N766/$D771</f>
        <v>8.2622561084102988E-7</v>
      </c>
      <c r="O774" s="23">
        <f t="shared" ca="1" si="554"/>
        <v>1.3525784978568632E-5</v>
      </c>
      <c r="P774" s="23">
        <f t="shared" ca="1" si="554"/>
        <v>9.4229857714277432E-5</v>
      </c>
      <c r="Q774" s="23">
        <f ca="1">Q766/$D771</f>
        <v>0</v>
      </c>
      <c r="R774" s="23">
        <f t="shared" ca="1" si="554"/>
        <v>7.121475670862019E-6</v>
      </c>
      <c r="S774" s="23">
        <f t="shared" ca="1" si="554"/>
        <v>1.1871519290983621E-7</v>
      </c>
      <c r="T774" s="23">
        <f t="shared" ca="1" si="554"/>
        <v>9.5097608138666536E-8</v>
      </c>
      <c r="U774" s="23">
        <f ca="1">U766/$D771</f>
        <v>3.2335219751161983E-7</v>
      </c>
      <c r="V774" s="23">
        <f t="shared" ca="1" si="554"/>
        <v>6.9704366602859836E-8</v>
      </c>
    </row>
    <row r="775" spans="1:22">
      <c r="A775" s="18" t="str">
        <f t="shared" si="552"/>
        <v>LABOR_M</v>
      </c>
      <c r="B775" s="18" t="str">
        <f>$B$8</f>
        <v>DISTPRI</v>
      </c>
      <c r="C775" s="22"/>
      <c r="D775" s="23">
        <f t="shared" ca="1" si="550"/>
        <v>0.23474121084272689</v>
      </c>
      <c r="E775" s="23">
        <f t="shared" ref="E775:V775" ca="1" si="555">E767/$D771</f>
        <v>0.15688756304263268</v>
      </c>
      <c r="F775" s="23">
        <f t="shared" ca="1" si="555"/>
        <v>7.39527016105118E-3</v>
      </c>
      <c r="G775" s="23">
        <f t="shared" ca="1" si="555"/>
        <v>2.6852679827364986E-2</v>
      </c>
      <c r="H775" s="23">
        <f t="shared" ca="1" si="555"/>
        <v>8.2988753280070272E-4</v>
      </c>
      <c r="I775" s="23">
        <f ca="1">I767/$D771</f>
        <v>0</v>
      </c>
      <c r="J775" s="23">
        <f t="shared" ca="1" si="555"/>
        <v>2.0134816423401387E-2</v>
      </c>
      <c r="K775" s="23">
        <f t="shared" ca="1" si="555"/>
        <v>3.7501109138111943E-3</v>
      </c>
      <c r="L775" s="23">
        <f t="shared" ca="1" si="555"/>
        <v>0</v>
      </c>
      <c r="M775" s="23">
        <f ca="1">M767/$D771</f>
        <v>0</v>
      </c>
      <c r="N775" s="23">
        <f ca="1">N767/$D771</f>
        <v>7.1779379735011442E-4</v>
      </c>
      <c r="O775" s="23">
        <f t="shared" ca="1" si="555"/>
        <v>1.1576389694361077E-2</v>
      </c>
      <c r="P775" s="23">
        <f t="shared" ca="1" si="555"/>
        <v>0</v>
      </c>
      <c r="Q775" s="23">
        <f ca="1">Q767/$D771</f>
        <v>0</v>
      </c>
      <c r="R775" s="23">
        <f t="shared" ca="1" si="555"/>
        <v>6.0715724595278384E-3</v>
      </c>
      <c r="S775" s="23">
        <f t="shared" ca="1" si="555"/>
        <v>1.012975958724908E-4</v>
      </c>
      <c r="T775" s="23">
        <f t="shared" ca="1" si="555"/>
        <v>8.2068025860148293E-5</v>
      </c>
      <c r="U775" s="23">
        <f ca="1">U767/$D771</f>
        <v>2.811536549210239E-4</v>
      </c>
      <c r="V775" s="23">
        <f t="shared" ca="1" si="555"/>
        <v>6.0607713772054222E-5</v>
      </c>
    </row>
    <row r="776" spans="1:22">
      <c r="A776" s="18" t="str">
        <f t="shared" si="552"/>
        <v>LABOR_M</v>
      </c>
      <c r="B776" s="18" t="str">
        <f>$B$9</f>
        <v>DISTSEC</v>
      </c>
      <c r="C776" s="22"/>
      <c r="D776" s="23">
        <f t="shared" ca="1" si="550"/>
        <v>9.6880584938272798E-2</v>
      </c>
      <c r="E776" s="23">
        <f t="shared" ref="E776:V776" ca="1" si="556">E768/$D771</f>
        <v>7.2437753990571549E-2</v>
      </c>
      <c r="F776" s="23">
        <f t="shared" ca="1" si="556"/>
        <v>3.492247206476385E-3</v>
      </c>
      <c r="G776" s="23">
        <f t="shared" ca="1" si="556"/>
        <v>1.0537565172058226E-2</v>
      </c>
      <c r="H776" s="23">
        <f t="shared" ca="1" si="556"/>
        <v>0</v>
      </c>
      <c r="I776" s="23">
        <f ca="1">I768/$D771</f>
        <v>0</v>
      </c>
      <c r="J776" s="23">
        <f t="shared" ca="1" si="556"/>
        <v>6.7145775423474814E-3</v>
      </c>
      <c r="K776" s="23">
        <f t="shared" ca="1" si="556"/>
        <v>0</v>
      </c>
      <c r="L776" s="23">
        <f t="shared" ca="1" si="556"/>
        <v>0</v>
      </c>
      <c r="M776" s="23">
        <f ca="1">M768/$D771</f>
        <v>0</v>
      </c>
      <c r="N776" s="23">
        <f ca="1">N768/$D771</f>
        <v>1.8154809045839115E-4</v>
      </c>
      <c r="O776" s="23">
        <f t="shared" ca="1" si="556"/>
        <v>0</v>
      </c>
      <c r="P776" s="23">
        <f t="shared" ca="1" si="556"/>
        <v>0</v>
      </c>
      <c r="Q776" s="23">
        <f ca="1">Q768/$D771</f>
        <v>0</v>
      </c>
      <c r="R776" s="23">
        <f t="shared" ca="1" si="556"/>
        <v>2.476632262685196E-3</v>
      </c>
      <c r="S776" s="23">
        <f t="shared" ca="1" si="556"/>
        <v>0</v>
      </c>
      <c r="T776" s="23">
        <f t="shared" ca="1" si="556"/>
        <v>2.5700092660171516E-5</v>
      </c>
      <c r="U776" s="23">
        <f ca="1">U768/$D771</f>
        <v>8.7261699232305467E-4</v>
      </c>
      <c r="V776" s="23">
        <f t="shared" ca="1" si="556"/>
        <v>1.4194358869233195E-4</v>
      </c>
    </row>
    <row r="777" spans="1:22">
      <c r="A777" s="18" t="str">
        <f t="shared" si="552"/>
        <v>LABOR_M</v>
      </c>
      <c r="B777" s="18" t="str">
        <f>$B$10</f>
        <v>ENERGY</v>
      </c>
      <c r="C777" s="22"/>
      <c r="D777" s="23">
        <f t="shared" ca="1" si="550"/>
        <v>0.12001176250233328</v>
      </c>
      <c r="E777" s="23">
        <f t="shared" ref="E777:V777" ca="1" si="557">E769/$D771</f>
        <v>4.5031664258587706E-2</v>
      </c>
      <c r="F777" s="23">
        <f t="shared" ca="1" si="557"/>
        <v>2.918342829327283E-3</v>
      </c>
      <c r="G777" s="23">
        <f t="shared" ca="1" si="557"/>
        <v>9.7913565516439503E-3</v>
      </c>
      <c r="H777" s="23">
        <f t="shared" ca="1" si="557"/>
        <v>3.1119153987599991E-4</v>
      </c>
      <c r="I777" s="23">
        <f ca="1">I769/$D771</f>
        <v>2.8688222082125832E-5</v>
      </c>
      <c r="J777" s="23">
        <f t="shared" ca="1" si="557"/>
        <v>8.9269163894659265E-3</v>
      </c>
      <c r="K777" s="23">
        <f t="shared" ca="1" si="557"/>
        <v>1.654878529865003E-3</v>
      </c>
      <c r="L777" s="23">
        <f t="shared" ca="1" si="557"/>
        <v>7.5193444582081386E-4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7"/>
        <v>6.0066994626278196E-3</v>
      </c>
      <c r="P777" s="23">
        <f t="shared" ca="1" si="557"/>
        <v>3.410354569413801E-2</v>
      </c>
      <c r="Q777" s="23">
        <f ca="1">Q769/$D771</f>
        <v>6.4702408001626049E-3</v>
      </c>
      <c r="R777" s="23">
        <f t="shared" ca="1" si="557"/>
        <v>2.4185707381389741E-3</v>
      </c>
      <c r="S777" s="23">
        <f t="shared" ca="1" si="557"/>
        <v>3.9370476041527104E-5</v>
      </c>
      <c r="T777" s="23">
        <f t="shared" ca="1" si="557"/>
        <v>4.3914599048060966E-5</v>
      </c>
      <c r="U777" s="23">
        <f ca="1">U769/$D771</f>
        <v>9.4959439919777044E-4</v>
      </c>
      <c r="V777" s="23">
        <f t="shared" ca="1" si="557"/>
        <v>1.8791697926957978E-4</v>
      </c>
    </row>
    <row r="778" spans="1:22">
      <c r="A778" s="18" t="str">
        <f t="shared" si="552"/>
        <v>LABOR_M</v>
      </c>
      <c r="B778" s="18" t="str">
        <f>$B$11</f>
        <v>CUSTOMER</v>
      </c>
      <c r="C778" s="22"/>
      <c r="D778" s="23">
        <f t="shared" ca="1" si="550"/>
        <v>9.0457108001468819E-2</v>
      </c>
      <c r="E778" s="23">
        <f t="shared" ref="E778:V778" ca="1" si="558">E770/$D771</f>
        <v>6.4631693430325307E-2</v>
      </c>
      <c r="F778" s="23">
        <f t="shared" ca="1" si="558"/>
        <v>1.1060610948791709E-2</v>
      </c>
      <c r="G778" s="23">
        <f t="shared" ca="1" si="558"/>
        <v>3.1848598233882698E-3</v>
      </c>
      <c r="H778" s="23">
        <f t="shared" ca="1" si="558"/>
        <v>5.3239045886756199E-4</v>
      </c>
      <c r="I778" s="23">
        <f ca="1">I770/$D771</f>
        <v>8.4115139433384737E-5</v>
      </c>
      <c r="J778" s="23">
        <f t="shared" ca="1" si="558"/>
        <v>5.9430228532607917E-4</v>
      </c>
      <c r="K778" s="23">
        <f t="shared" ca="1" si="558"/>
        <v>1.5263329018684851E-4</v>
      </c>
      <c r="L778" s="23">
        <f t="shared" ca="1" si="558"/>
        <v>2.9193984708955015E-4</v>
      </c>
      <c r="M778" s="23">
        <f ca="1">M770/$D771</f>
        <v>5.0953624681265372E-5</v>
      </c>
      <c r="N778" s="23">
        <f ca="1">N770/$D771</f>
        <v>4.1332249549055241E-6</v>
      </c>
      <c r="O778" s="23">
        <f t="shared" ca="1" si="558"/>
        <v>9.086732373345955E-5</v>
      </c>
      <c r="P778" s="23">
        <f t="shared" ca="1" si="558"/>
        <v>4.2955401826867847E-4</v>
      </c>
      <c r="Q778" s="23">
        <f ca="1">Q770/$D771</f>
        <v>7.6458903197611922E-5</v>
      </c>
      <c r="R778" s="23">
        <f t="shared" ca="1" si="558"/>
        <v>1.626617512481144E-4</v>
      </c>
      <c r="S778" s="23">
        <f t="shared" ca="1" si="558"/>
        <v>2.5770091593247138E-6</v>
      </c>
      <c r="T778" s="23">
        <f t="shared" ca="1" si="558"/>
        <v>4.6350364611540013E-6</v>
      </c>
      <c r="U778" s="23">
        <f ca="1">U770/$D771</f>
        <v>7.1334700989956314E-3</v>
      </c>
      <c r="V778" s="23">
        <f t="shared" ca="1" si="558"/>
        <v>1.9692517873599264E-3</v>
      </c>
    </row>
    <row r="779" spans="1:22">
      <c r="A779" s="18" t="str">
        <f t="shared" si="552"/>
        <v>LABOR_M</v>
      </c>
      <c r="B779" s="18" t="str">
        <f>$B$12</f>
        <v>TOTAL</v>
      </c>
      <c r="C779" s="22"/>
      <c r="D779" s="23">
        <f t="shared" ca="1" si="550"/>
        <v>1</v>
      </c>
      <c r="E779" s="23">
        <f ca="1">SUM(E772:E778)</f>
        <v>0.5645449295967313</v>
      </c>
      <c r="F779" s="23">
        <f t="shared" ref="F779:V779" ca="1" si="559">SUM(F772:F778)</f>
        <v>3.601631367837195E-2</v>
      </c>
      <c r="G779" s="23">
        <f t="shared" ca="1" si="559"/>
        <v>9.1207480416635081E-2</v>
      </c>
      <c r="H779" s="23">
        <f t="shared" ca="1" si="559"/>
        <v>2.9589814128837882E-3</v>
      </c>
      <c r="I779" s="23">
        <f t="shared" ca="1" si="559"/>
        <v>2.3338431726504979E-4</v>
      </c>
      <c r="J779" s="23">
        <f t="shared" ca="1" si="559"/>
        <v>6.7415995056546413E-2</v>
      </c>
      <c r="K779" s="23">
        <f t="shared" ca="1" si="559"/>
        <v>1.1342271770894067E-2</v>
      </c>
      <c r="L779" s="23">
        <f t="shared" ca="1" si="559"/>
        <v>3.6584790681008558E-3</v>
      </c>
      <c r="M779" s="23">
        <f t="shared" ca="1" si="559"/>
        <v>2.0325201772525194E-4</v>
      </c>
      <c r="N779" s="23">
        <f t="shared" ca="1" si="559"/>
        <v>2.3300658529621966E-3</v>
      </c>
      <c r="O779" s="23">
        <f t="shared" ca="1" si="559"/>
        <v>3.5421527100612735E-2</v>
      </c>
      <c r="P779" s="23">
        <f t="shared" ca="1" si="559"/>
        <v>0.12835225482169796</v>
      </c>
      <c r="Q779" s="23">
        <f t="shared" ca="1" si="559"/>
        <v>2.3471867782147271E-2</v>
      </c>
      <c r="R779" s="23">
        <f t="shared" ca="1" si="559"/>
        <v>2.0663279896729971E-2</v>
      </c>
      <c r="S779" s="23">
        <f t="shared" ca="1" si="559"/>
        <v>3.0293273497708381E-4</v>
      </c>
      <c r="T779" s="23">
        <f t="shared" ca="1" si="559"/>
        <v>2.8003620462355578E-4</v>
      </c>
      <c r="U779" s="23">
        <f t="shared" ca="1" si="559"/>
        <v>9.237158497634991E-3</v>
      </c>
      <c r="V779" s="23">
        <f t="shared" ca="1" si="559"/>
        <v>2.359789773460495E-3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 ht="12">
      <c r="A781" s="38" t="s">
        <v>332</v>
      </c>
      <c r="B781" s="18" t="str">
        <f>$B$5</f>
        <v>PRODUCTION</v>
      </c>
      <c r="C781" s="22"/>
      <c r="D781" s="24">
        <f>+COSS!H4488+COSS!H4496</f>
        <v>12848662.999999996</v>
      </c>
      <c r="E781" s="24">
        <f>+COSS!I4488+COSS!I4496</f>
        <v>6329032.8439129265</v>
      </c>
      <c r="F781" s="24">
        <f>+COSS!J4488+COSS!J4496</f>
        <v>312866.70852654189</v>
      </c>
      <c r="G781" s="24">
        <f>+COSS!K4488+COSS!K4496</f>
        <v>1146012.8226959712</v>
      </c>
      <c r="H781" s="24">
        <f>+COSS!L4488+COSS!L4496</f>
        <v>36072.414857134907</v>
      </c>
      <c r="I781" s="24">
        <f>+COSS!M4488+COSS!M4496</f>
        <v>3382.7556396204582</v>
      </c>
      <c r="J781" s="24">
        <f>+COSS!O4488+COSS!O4496</f>
        <v>871148.01987803669</v>
      </c>
      <c r="K781" s="24">
        <f>+COSS!P4488+COSS!P4496</f>
        <v>162320.2560845284</v>
      </c>
      <c r="L781" s="24">
        <f>+COSS!Q4488+COSS!Q4496</f>
        <v>73349.50132135216</v>
      </c>
      <c r="M781" s="24">
        <f>+COSS!R4488+COSS!R4496</f>
        <v>3298.4450836903147</v>
      </c>
      <c r="N781" s="24">
        <f>+COSS!T4488+COSS!T4496</f>
        <v>30431.431639536237</v>
      </c>
      <c r="O781" s="24">
        <f>+COSS!U4488+COSS!U4496</f>
        <v>498005.19381760445</v>
      </c>
      <c r="P781" s="24">
        <f>+COSS!V4488+COSS!V4496</f>
        <v>2631971.442497157</v>
      </c>
      <c r="Q781" s="24">
        <f>+COSS!W4488+COSS!W4496</f>
        <v>475290.41952564771</v>
      </c>
      <c r="R781" s="24">
        <f>+COSS!Y4488+COSS!Y4496</f>
        <v>267528.17456641438</v>
      </c>
      <c r="S781" s="24">
        <f>+COSS!Z4488+COSS!Z4496</f>
        <v>4480.9946625102357</v>
      </c>
      <c r="T781" s="24">
        <f>+COSS!AB4488+COSS!AB4496</f>
        <v>3471.5752913242618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16231131.999999994</v>
      </c>
      <c r="E788" s="24">
        <f>+COSS!I4495+COSS!I4503</f>
        <v>7598226.8395441417</v>
      </c>
      <c r="F788" s="24">
        <f>+COSS!J4495+COSS!J4503</f>
        <v>395118.68071451725</v>
      </c>
      <c r="G788" s="24">
        <f>+COSS!K4495+COSS!K4503</f>
        <v>1421977.1058072925</v>
      </c>
      <c r="H788" s="24">
        <f>+COSS!L4495+COSS!L4503</f>
        <v>44843.186277747685</v>
      </c>
      <c r="I788" s="24">
        <f>+COSS!M4495+COSS!M4503</f>
        <v>4191.3182324414702</v>
      </c>
      <c r="J788" s="24">
        <f>+COSS!O4495+COSS!O4503</f>
        <v>1122748.5073916949</v>
      </c>
      <c r="K788" s="24">
        <f>+COSS!P4495+COSS!P4503</f>
        <v>208962.14525705946</v>
      </c>
      <c r="L788" s="24">
        <f>+COSS!Q4495+COSS!Q4503</f>
        <v>94542.381918965519</v>
      </c>
      <c r="M788" s="24">
        <f>+COSS!R4495+COSS!R4503</f>
        <v>4280.3989419613936</v>
      </c>
      <c r="N788" s="24">
        <f>+COSS!T4495+COSS!T4503</f>
        <v>40073.239103029278</v>
      </c>
      <c r="O788" s="24">
        <f>+COSS!U4495+COSS!U4503</f>
        <v>667300.88868134946</v>
      </c>
      <c r="P788" s="24">
        <f>+COSS!V4495+COSS!V4503</f>
        <v>3593162.10993913</v>
      </c>
      <c r="Q788" s="24">
        <f>+COSS!W4495+COSS!W4503</f>
        <v>657650.78548277379</v>
      </c>
      <c r="R788" s="24">
        <f>+COSS!Y4495+COSS!Y4503</f>
        <v>335694.3307455068</v>
      </c>
      <c r="S788" s="24">
        <f>+COSS!Z4495+COSS!Z4503</f>
        <v>5590.6310177226596</v>
      </c>
      <c r="T788" s="24">
        <f>+COSS!AB4495+COSS!AB4503</f>
        <v>4709.2853859877559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0" t="s">
        <v>333</v>
      </c>
      <c r="B789" s="18" t="str">
        <f>$B$5</f>
        <v>PRODUCTION</v>
      </c>
      <c r="C789" s="22"/>
      <c r="D789" s="23">
        <f t="shared" ref="D789:D796" si="560">SUM(E789:V789)</f>
        <v>0.79160609377090885</v>
      </c>
      <c r="E789" s="23">
        <f t="shared" ref="E789:E796" si="561">+E781/$D$788</f>
        <v>0.38993169693357976</v>
      </c>
      <c r="F789" s="23">
        <f t="shared" ref="F789:V796" si="562">+F781/$D$788</f>
        <v>1.9275717092716763E-2</v>
      </c>
      <c r="G789" s="23">
        <f t="shared" si="562"/>
        <v>7.0605847004138203E-2</v>
      </c>
      <c r="H789" s="23">
        <f t="shared" si="562"/>
        <v>2.2224213848507251E-3</v>
      </c>
      <c r="I789" s="23">
        <f t="shared" si="562"/>
        <v>2.0841156609535672E-4</v>
      </c>
      <c r="J789" s="23">
        <f t="shared" si="562"/>
        <v>5.367142722257677E-2</v>
      </c>
      <c r="K789" s="23">
        <f t="shared" si="562"/>
        <v>1.000055055214439E-2</v>
      </c>
      <c r="L789" s="23">
        <f t="shared" si="562"/>
        <v>4.5190625842579674E-3</v>
      </c>
      <c r="M789" s="23">
        <f t="shared" si="562"/>
        <v>2.0321719296536531E-4</v>
      </c>
      <c r="N789" s="23">
        <f t="shared" si="562"/>
        <v>1.8748804235919126E-3</v>
      </c>
      <c r="O789" s="23">
        <f t="shared" si="562"/>
        <v>3.0682098686499786E-2</v>
      </c>
      <c r="P789" s="23">
        <f t="shared" si="562"/>
        <v>0.16215575367738724</v>
      </c>
      <c r="Q789" s="23">
        <f t="shared" si="562"/>
        <v>2.928264150187725E-2</v>
      </c>
      <c r="R789" s="23">
        <f t="shared" si="562"/>
        <v>1.6482410134204716E-2</v>
      </c>
      <c r="S789" s="23">
        <f t="shared" si="562"/>
        <v>2.7607406941858629E-4</v>
      </c>
      <c r="T789" s="23">
        <f t="shared" si="562"/>
        <v>2.1388374460415101E-4</v>
      </c>
      <c r="U789" s="23">
        <f t="shared" si="562"/>
        <v>0</v>
      </c>
      <c r="V789" s="23">
        <f t="shared" si="562"/>
        <v>0</v>
      </c>
    </row>
    <row r="790" spans="1:22">
      <c r="A790" s="18" t="str">
        <f t="shared" ref="A790:A796" si="563">A789</f>
        <v>LABOR_PROD</v>
      </c>
      <c r="B790" s="18" t="str">
        <f>$B$6</f>
        <v>BULKTRAN</v>
      </c>
      <c r="C790" s="22"/>
      <c r="D790" s="23">
        <f t="shared" si="560"/>
        <v>0</v>
      </c>
      <c r="E790" s="23">
        <f t="shared" si="561"/>
        <v>0</v>
      </c>
      <c r="F790" s="23">
        <f t="shared" ref="F790:T790" si="564">+F782/$D$788</f>
        <v>0</v>
      </c>
      <c r="G790" s="23">
        <f t="shared" si="564"/>
        <v>0</v>
      </c>
      <c r="H790" s="23">
        <f t="shared" si="564"/>
        <v>0</v>
      </c>
      <c r="I790" s="23">
        <f t="shared" si="564"/>
        <v>0</v>
      </c>
      <c r="J790" s="23">
        <f t="shared" si="564"/>
        <v>0</v>
      </c>
      <c r="K790" s="23">
        <f t="shared" si="564"/>
        <v>0</v>
      </c>
      <c r="L790" s="23">
        <f t="shared" si="564"/>
        <v>0</v>
      </c>
      <c r="M790" s="23">
        <f t="shared" si="564"/>
        <v>0</v>
      </c>
      <c r="N790" s="23">
        <f t="shared" si="564"/>
        <v>0</v>
      </c>
      <c r="O790" s="23">
        <f t="shared" si="564"/>
        <v>0</v>
      </c>
      <c r="P790" s="23">
        <f t="shared" si="564"/>
        <v>0</v>
      </c>
      <c r="Q790" s="23">
        <f t="shared" si="564"/>
        <v>0</v>
      </c>
      <c r="R790" s="23">
        <f t="shared" si="564"/>
        <v>0</v>
      </c>
      <c r="S790" s="23">
        <f t="shared" si="564"/>
        <v>0</v>
      </c>
      <c r="T790" s="23">
        <f t="shared" si="564"/>
        <v>0</v>
      </c>
      <c r="U790" s="23">
        <f t="shared" si="562"/>
        <v>0</v>
      </c>
      <c r="V790" s="23">
        <f t="shared" si="562"/>
        <v>0</v>
      </c>
    </row>
    <row r="791" spans="1:22">
      <c r="A791" s="18" t="str">
        <f t="shared" si="563"/>
        <v>LABOR_PROD</v>
      </c>
      <c r="B791" s="18" t="str">
        <f>$B$7</f>
        <v>SUBTRAN</v>
      </c>
      <c r="C791" s="22"/>
      <c r="D791" s="23">
        <f t="shared" si="560"/>
        <v>0</v>
      </c>
      <c r="E791" s="23">
        <f t="shared" si="561"/>
        <v>0</v>
      </c>
      <c r="F791" s="23">
        <f t="shared" si="562"/>
        <v>0</v>
      </c>
      <c r="G791" s="23">
        <f t="shared" si="562"/>
        <v>0</v>
      </c>
      <c r="H791" s="23">
        <f t="shared" si="562"/>
        <v>0</v>
      </c>
      <c r="I791" s="23">
        <f t="shared" si="562"/>
        <v>0</v>
      </c>
      <c r="J791" s="23">
        <f t="shared" si="562"/>
        <v>0</v>
      </c>
      <c r="K791" s="23">
        <f t="shared" si="562"/>
        <v>0</v>
      </c>
      <c r="L791" s="23">
        <f t="shared" si="562"/>
        <v>0</v>
      </c>
      <c r="M791" s="23">
        <f t="shared" si="562"/>
        <v>0</v>
      </c>
      <c r="N791" s="23">
        <f t="shared" si="562"/>
        <v>0</v>
      </c>
      <c r="O791" s="23">
        <f t="shared" si="562"/>
        <v>0</v>
      </c>
      <c r="P791" s="23">
        <f t="shared" si="562"/>
        <v>0</v>
      </c>
      <c r="Q791" s="23">
        <f t="shared" si="562"/>
        <v>0</v>
      </c>
      <c r="R791" s="23">
        <f t="shared" si="562"/>
        <v>0</v>
      </c>
      <c r="S791" s="23">
        <f t="shared" si="562"/>
        <v>0</v>
      </c>
      <c r="T791" s="23">
        <f t="shared" si="562"/>
        <v>0</v>
      </c>
      <c r="U791" s="23">
        <f t="shared" si="562"/>
        <v>0</v>
      </c>
      <c r="V791" s="23">
        <f t="shared" si="562"/>
        <v>0</v>
      </c>
    </row>
    <row r="792" spans="1:22">
      <c r="A792" s="18" t="str">
        <f t="shared" si="563"/>
        <v>LABOR_PROD</v>
      </c>
      <c r="B792" s="18" t="str">
        <f>$B$8</f>
        <v>DISTPRI</v>
      </c>
      <c r="C792" s="22"/>
      <c r="D792" s="23">
        <f t="shared" si="560"/>
        <v>0</v>
      </c>
      <c r="E792" s="23">
        <f t="shared" si="561"/>
        <v>0</v>
      </c>
      <c r="F792" s="23">
        <f t="shared" si="562"/>
        <v>0</v>
      </c>
      <c r="G792" s="23">
        <f t="shared" si="562"/>
        <v>0</v>
      </c>
      <c r="H792" s="23">
        <f t="shared" si="562"/>
        <v>0</v>
      </c>
      <c r="I792" s="23">
        <f t="shared" si="562"/>
        <v>0</v>
      </c>
      <c r="J792" s="23">
        <f t="shared" si="562"/>
        <v>0</v>
      </c>
      <c r="K792" s="23">
        <f t="shared" si="562"/>
        <v>0</v>
      </c>
      <c r="L792" s="23">
        <f t="shared" si="562"/>
        <v>0</v>
      </c>
      <c r="M792" s="23">
        <f t="shared" si="562"/>
        <v>0</v>
      </c>
      <c r="N792" s="23">
        <f t="shared" si="562"/>
        <v>0</v>
      </c>
      <c r="O792" s="23">
        <f t="shared" si="562"/>
        <v>0</v>
      </c>
      <c r="P792" s="23">
        <f t="shared" si="562"/>
        <v>0</v>
      </c>
      <c r="Q792" s="23">
        <f t="shared" si="562"/>
        <v>0</v>
      </c>
      <c r="R792" s="23">
        <f t="shared" si="562"/>
        <v>0</v>
      </c>
      <c r="S792" s="23">
        <f t="shared" si="562"/>
        <v>0</v>
      </c>
      <c r="T792" s="23">
        <f t="shared" si="562"/>
        <v>0</v>
      </c>
      <c r="U792" s="23">
        <f t="shared" si="562"/>
        <v>0</v>
      </c>
      <c r="V792" s="23">
        <f t="shared" si="562"/>
        <v>0</v>
      </c>
    </row>
    <row r="793" spans="1:22">
      <c r="A793" s="18" t="str">
        <f t="shared" si="563"/>
        <v>LABOR_PROD</v>
      </c>
      <c r="B793" s="18" t="str">
        <f>$B$9</f>
        <v>DISTSEC</v>
      </c>
      <c r="C793" s="22"/>
      <c r="D793" s="23">
        <f t="shared" si="560"/>
        <v>0</v>
      </c>
      <c r="E793" s="23">
        <f t="shared" si="561"/>
        <v>0</v>
      </c>
      <c r="F793" s="23">
        <f t="shared" si="562"/>
        <v>0</v>
      </c>
      <c r="G793" s="23">
        <f t="shared" si="562"/>
        <v>0</v>
      </c>
      <c r="H793" s="23">
        <f t="shared" si="562"/>
        <v>0</v>
      </c>
      <c r="I793" s="23">
        <f t="shared" si="562"/>
        <v>0</v>
      </c>
      <c r="J793" s="23">
        <f t="shared" si="562"/>
        <v>0</v>
      </c>
      <c r="K793" s="23">
        <f t="shared" si="562"/>
        <v>0</v>
      </c>
      <c r="L793" s="23">
        <f t="shared" si="562"/>
        <v>0</v>
      </c>
      <c r="M793" s="23">
        <f t="shared" si="562"/>
        <v>0</v>
      </c>
      <c r="N793" s="23">
        <f t="shared" si="562"/>
        <v>0</v>
      </c>
      <c r="O793" s="23">
        <f t="shared" si="562"/>
        <v>0</v>
      </c>
      <c r="P793" s="23">
        <f t="shared" si="562"/>
        <v>0</v>
      </c>
      <c r="Q793" s="23">
        <f t="shared" si="562"/>
        <v>0</v>
      </c>
      <c r="R793" s="23">
        <f t="shared" si="562"/>
        <v>0</v>
      </c>
      <c r="S793" s="23">
        <f t="shared" si="562"/>
        <v>0</v>
      </c>
      <c r="T793" s="23">
        <f t="shared" si="562"/>
        <v>0</v>
      </c>
      <c r="U793" s="23">
        <f t="shared" si="562"/>
        <v>0</v>
      </c>
      <c r="V793" s="23">
        <f t="shared" si="562"/>
        <v>0</v>
      </c>
    </row>
    <row r="794" spans="1:22">
      <c r="A794" s="18" t="str">
        <f t="shared" si="563"/>
        <v>LABOR_PROD</v>
      </c>
      <c r="B794" s="18" t="str">
        <f>$B$10</f>
        <v>ENERGY</v>
      </c>
      <c r="C794" s="22"/>
      <c r="D794" s="23">
        <f t="shared" si="560"/>
        <v>0.20839390622909112</v>
      </c>
      <c r="E794" s="23">
        <f t="shared" si="561"/>
        <v>7.819503874598617E-2</v>
      </c>
      <c r="F794" s="23">
        <f t="shared" si="562"/>
        <v>5.067543791029203E-3</v>
      </c>
      <c r="G794" s="23">
        <f t="shared" si="562"/>
        <v>1.7002158759556719E-2</v>
      </c>
      <c r="H794" s="23">
        <f t="shared" si="562"/>
        <v>5.4036720424754004E-4</v>
      </c>
      <c r="I794" s="23">
        <f t="shared" si="562"/>
        <v>4.9815539225545817E-5</v>
      </c>
      <c r="J794" s="23">
        <f t="shared" si="562"/>
        <v>1.5501105376609486E-2</v>
      </c>
      <c r="K794" s="23">
        <f t="shared" si="562"/>
        <v>2.8736066697338833E-3</v>
      </c>
      <c r="L794" s="23">
        <f t="shared" si="562"/>
        <v>1.3056933181008798E-3</v>
      </c>
      <c r="M794" s="23">
        <f t="shared" si="562"/>
        <v>6.0498174635698781E-5</v>
      </c>
      <c r="N794" s="23">
        <f t="shared" si="562"/>
        <v>5.9403173256757699E-4</v>
      </c>
      <c r="O794" s="23">
        <f t="shared" si="562"/>
        <v>1.0430307317058669E-2</v>
      </c>
      <c r="P794" s="23">
        <f t="shared" si="562"/>
        <v>5.9218954503110037E-2</v>
      </c>
      <c r="Q794" s="23">
        <f t="shared" si="562"/>
        <v>1.1235221668896919E-2</v>
      </c>
      <c r="R794" s="23">
        <f t="shared" si="562"/>
        <v>4.1997167036219299E-3</v>
      </c>
      <c r="S794" s="23">
        <f t="shared" si="562"/>
        <v>6.8364692937770706E-5</v>
      </c>
      <c r="T794" s="23">
        <f t="shared" si="562"/>
        <v>7.6255315689841883E-5</v>
      </c>
      <c r="U794" s="23">
        <f t="shared" si="562"/>
        <v>1.6489190897287498E-3</v>
      </c>
      <c r="V794" s="23">
        <f t="shared" si="562"/>
        <v>3.2630762635452089E-4</v>
      </c>
    </row>
    <row r="795" spans="1:22">
      <c r="A795" s="18" t="str">
        <f t="shared" si="563"/>
        <v>LABOR_PROD</v>
      </c>
      <c r="B795" s="18" t="str">
        <f>$B$11</f>
        <v>CUSTOMER</v>
      </c>
      <c r="C795" s="22"/>
      <c r="D795" s="23">
        <f t="shared" si="560"/>
        <v>0</v>
      </c>
      <c r="E795" s="23">
        <f t="shared" si="561"/>
        <v>0</v>
      </c>
      <c r="F795" s="23">
        <f t="shared" si="562"/>
        <v>0</v>
      </c>
      <c r="G795" s="23">
        <f t="shared" si="562"/>
        <v>0</v>
      </c>
      <c r="H795" s="23">
        <f t="shared" si="562"/>
        <v>0</v>
      </c>
      <c r="I795" s="23">
        <f t="shared" si="562"/>
        <v>0</v>
      </c>
      <c r="J795" s="23">
        <f t="shared" si="562"/>
        <v>0</v>
      </c>
      <c r="K795" s="23">
        <f t="shared" si="562"/>
        <v>0</v>
      </c>
      <c r="L795" s="23">
        <f t="shared" si="562"/>
        <v>0</v>
      </c>
      <c r="M795" s="23">
        <f t="shared" si="562"/>
        <v>0</v>
      </c>
      <c r="N795" s="23">
        <f t="shared" si="562"/>
        <v>0</v>
      </c>
      <c r="O795" s="23">
        <f t="shared" si="562"/>
        <v>0</v>
      </c>
      <c r="P795" s="23">
        <f t="shared" si="562"/>
        <v>0</v>
      </c>
      <c r="Q795" s="23">
        <f t="shared" si="562"/>
        <v>0</v>
      </c>
      <c r="R795" s="23">
        <f t="shared" si="562"/>
        <v>0</v>
      </c>
      <c r="S795" s="23">
        <f t="shared" si="562"/>
        <v>0</v>
      </c>
      <c r="T795" s="23">
        <f t="shared" si="562"/>
        <v>0</v>
      </c>
      <c r="U795" s="23">
        <f t="shared" si="562"/>
        <v>0</v>
      </c>
      <c r="V795" s="23">
        <f t="shared" si="562"/>
        <v>0</v>
      </c>
    </row>
    <row r="796" spans="1:22">
      <c r="A796" s="18" t="str">
        <f t="shared" si="563"/>
        <v>LABOR_PROD</v>
      </c>
      <c r="B796" s="18" t="str">
        <f>$B$12</f>
        <v>TOTAL</v>
      </c>
      <c r="C796" s="22"/>
      <c r="D796" s="23">
        <f t="shared" si="560"/>
        <v>1.0000000000000002</v>
      </c>
      <c r="E796" s="23">
        <f t="shared" si="561"/>
        <v>0.46812673567956592</v>
      </c>
      <c r="F796" s="23">
        <f t="shared" si="562"/>
        <v>2.4343260883745964E-2</v>
      </c>
      <c r="G796" s="23">
        <f t="shared" si="562"/>
        <v>8.7608005763694916E-2</v>
      </c>
      <c r="H796" s="23">
        <f t="shared" si="562"/>
        <v>2.7627885890982649E-3</v>
      </c>
      <c r="I796" s="23">
        <f t="shared" si="562"/>
        <v>2.5822710532090253E-4</v>
      </c>
      <c r="J796" s="23">
        <f t="shared" si="562"/>
        <v>6.9172532599186265E-2</v>
      </c>
      <c r="K796" s="23">
        <f t="shared" si="562"/>
        <v>1.2874157221878272E-2</v>
      </c>
      <c r="L796" s="23">
        <f t="shared" si="562"/>
        <v>5.8247559023588465E-3</v>
      </c>
      <c r="M796" s="23">
        <f t="shared" si="562"/>
        <v>2.637153676010641E-4</v>
      </c>
      <c r="N796" s="23">
        <f t="shared" si="562"/>
        <v>2.4689121561594896E-3</v>
      </c>
      <c r="O796" s="23">
        <f t="shared" si="562"/>
        <v>4.1112406003558449E-2</v>
      </c>
      <c r="P796" s="23">
        <f t="shared" si="562"/>
        <v>0.22137470818049729</v>
      </c>
      <c r="Q796" s="23">
        <f t="shared" si="562"/>
        <v>4.0517863170774167E-2</v>
      </c>
      <c r="R796" s="23">
        <f t="shared" si="562"/>
        <v>2.0682126837826647E-2</v>
      </c>
      <c r="S796" s="23">
        <f t="shared" si="562"/>
        <v>3.44438762356357E-4</v>
      </c>
      <c r="T796" s="23">
        <f t="shared" si="562"/>
        <v>2.9013906029399291E-4</v>
      </c>
      <c r="U796" s="23">
        <f t="shared" si="562"/>
        <v>1.6489190897287498E-3</v>
      </c>
      <c r="V796" s="23">
        <f t="shared" si="562"/>
        <v>3.2630762635452089E-4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 ht="12">
      <c r="A798" s="38" t="s">
        <v>600</v>
      </c>
      <c r="B798" s="18" t="str">
        <f>$B$5</f>
        <v>PRODUCTION</v>
      </c>
      <c r="C798" s="22"/>
      <c r="D798" s="24">
        <f>+COSS!H949+COSS!H957+COSS!H965+COSS!H973+COSS!H1047</f>
        <v>61946.000000000015</v>
      </c>
      <c r="E798" s="24">
        <f>+COSS!I949+COSS!I957+COSS!I965+COSS!I973+COSS!I1047</f>
        <v>30513.545926843151</v>
      </c>
      <c r="F798" s="24">
        <f>+COSS!J949+COSS!J957+COSS!J965+COSS!J973+COSS!J1047</f>
        <v>1508.3936068978674</v>
      </c>
      <c r="G798" s="24">
        <f>+COSS!K949+COSS!K957+COSS!K965+COSS!K973+COSS!K1047</f>
        <v>5525.159334844775</v>
      </c>
      <c r="H798" s="24">
        <f>+COSS!L949+COSS!L957+COSS!L965+COSS!L973+COSS!L1047</f>
        <v>173.91239934770485</v>
      </c>
      <c r="I798" s="24">
        <f>+COSS!M949+COSS!M957+COSS!M965+COSS!M973+COSS!M1047</f>
        <v>16.30894832029831</v>
      </c>
      <c r="J798" s="24">
        <f>+COSS!O949+COSS!O957+COSS!O965+COSS!O973+COSS!O1047</f>
        <v>4199.9805924838156</v>
      </c>
      <c r="K798" s="24">
        <f>+COSS!P949+COSS!P957+COSS!P965+COSS!P973+COSS!P1047</f>
        <v>782.57874639658633</v>
      </c>
      <c r="L798" s="24">
        <f>+COSS!Q949+COSS!Q957+COSS!Q965+COSS!Q973+COSS!Q1047</f>
        <v>353.63276387998371</v>
      </c>
      <c r="M798" s="24">
        <f>+COSS!R949+COSS!R957+COSS!R965+COSS!R973+COSS!R1047</f>
        <v>15.902470097805528</v>
      </c>
      <c r="N798" s="24">
        <f>+COSS!T949+COSS!T957+COSS!T965+COSS!T973+COSS!T1047</f>
        <v>146.71607966857817</v>
      </c>
      <c r="O798" s="24">
        <f>+COSS!U949+COSS!U957+COSS!U965+COSS!U973+COSS!U1047</f>
        <v>2400.9836460202387</v>
      </c>
      <c r="P798" s="24">
        <f>+COSS!V949+COSS!V957+COSS!V965+COSS!V973+COSS!V1047</f>
        <v>12689.26603312181</v>
      </c>
      <c r="Q798" s="24">
        <f>+COSS!W949+COSS!W957+COSS!W965+COSS!W973+COSS!W1047</f>
        <v>2291.4711303375138</v>
      </c>
      <c r="R798" s="24">
        <f>+COSS!Y949+COSS!Y957+COSS!Y965+COSS!Y973+COSS!Y1047</f>
        <v>1289.8073754203931</v>
      </c>
      <c r="S798" s="24">
        <f>+COSS!Z949+COSS!Z957+COSS!Z965+COSS!Z973+COSS!Z1047</f>
        <v>21.603780515051191</v>
      </c>
      <c r="T798" s="24">
        <f>+COSS!AB949+COSS!AB957+COSS!AB965+COSS!AB973+COSS!AB1047</f>
        <v>16.73716580443995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5092051.616797193</v>
      </c>
      <c r="F805" s="24">
        <f>+COSS!J956+COSS!J964+COSS!J972+COSS!J980+COSS!J1054</f>
        <v>255764.46951182917</v>
      </c>
      <c r="G805" s="24">
        <f>+COSS!K956+COSS!K964+COSS!K972+COSS!K980+COSS!K1054</f>
        <v>807829.61456367653</v>
      </c>
      <c r="H805" s="24">
        <f>+COSS!L956+COSS!L964+COSS!L972+COSS!L980+COSS!L1054</f>
        <v>16165.078062073992</v>
      </c>
      <c r="I805" s="24">
        <f>+COSS!M956+COSS!M964+COSS!M972+COSS!M980+COSS!M1054</f>
        <v>247.98357715482575</v>
      </c>
      <c r="J805" s="24">
        <f>+COSS!O956+COSS!O964+COSS!O972+COSS!O980+COSS!O1054</f>
        <v>566567.35397396551</v>
      </c>
      <c r="K805" s="24">
        <f>+COSS!P956+COSS!P964+COSS!P972+COSS!P980+COSS!P1054</f>
        <v>66605.647997993481</v>
      </c>
      <c r="L805" s="24">
        <f>+COSS!Q956+COSS!Q964+COSS!Q972+COSS!Q980+COSS!Q1054</f>
        <v>907.48457712484958</v>
      </c>
      <c r="M805" s="24">
        <f>+COSS!R956+COSS!R964+COSS!R972+COSS!R980+COSS!R1054</f>
        <v>155.64611683670196</v>
      </c>
      <c r="N805" s="24">
        <f>+COSS!T956+COSS!T964+COSS!T972+COSS!T980+COSS!T1054</f>
        <v>18353.042066946589</v>
      </c>
      <c r="O805" s="24">
        <f>+COSS!U956+COSS!U964+COSS!U972+COSS!U980+COSS!U1054</f>
        <v>204625.49340741953</v>
      </c>
      <c r="P805" s="24">
        <f>+COSS!V956+COSS!V964+COSS!V972+COSS!V980+COSS!V1054</f>
        <v>3109.8643526316027</v>
      </c>
      <c r="Q805" s="24">
        <f>+COSS!W956+COSS!W964+COSS!W972+COSS!W980+COSS!W1054</f>
        <v>983.46190285694922</v>
      </c>
      <c r="R805" s="24">
        <f>+COSS!Y956+COSS!Y964+COSS!Y972+COSS!Y980+COSS!Y1054</f>
        <v>184936.95026060898</v>
      </c>
      <c r="S805" s="24">
        <f>+COSS!Z956+COSS!Z964+COSS!Z972+COSS!Z980+COSS!Z1054</f>
        <v>1795.350523846739</v>
      </c>
      <c r="T805" s="24">
        <f>+COSS!AB956+COSS!AB964+COSS!AB972+COSS!AB980+COSS!AB1054</f>
        <v>2258.4552095371228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0" t="s">
        <v>601</v>
      </c>
      <c r="B806" s="18" t="str">
        <f>$B$5</f>
        <v>PRODUCTION</v>
      </c>
      <c r="C806" s="22"/>
      <c r="D806" s="23">
        <f>+D798/$D$805</f>
        <v>8.480583753739163E-3</v>
      </c>
      <c r="E806" s="23">
        <f>+E798/$D$805</f>
        <v>4.1773913062370417E-3</v>
      </c>
      <c r="F806" s="23">
        <f t="shared" ref="E806:V813" si="565">+F798/$D$805</f>
        <v>2.0650337902208485E-4</v>
      </c>
      <c r="G806" s="23">
        <f t="shared" si="565"/>
        <v>7.5641004248708341E-4</v>
      </c>
      <c r="H806" s="23">
        <f t="shared" si="565"/>
        <v>2.3809102580988973E-5</v>
      </c>
      <c r="I806" s="23">
        <f t="shared" si="565"/>
        <v>2.2327414549073938E-6</v>
      </c>
      <c r="J806" s="23">
        <f t="shared" si="565"/>
        <v>5.7498930001352827E-4</v>
      </c>
      <c r="K806" s="23">
        <f t="shared" si="565"/>
        <v>1.0713725830097906E-4</v>
      </c>
      <c r="L806" s="23">
        <f t="shared" si="565"/>
        <v>4.8413332130411436E-5</v>
      </c>
      <c r="M806" s="23">
        <f t="shared" si="565"/>
        <v>2.1770934290474343E-6</v>
      </c>
      <c r="N806" s="23">
        <f t="shared" si="565"/>
        <v>2.0085848991858144E-5</v>
      </c>
      <c r="O806" s="23">
        <f t="shared" si="565"/>
        <v>3.2870149648779021E-4</v>
      </c>
      <c r="P806" s="23">
        <f t="shared" si="565"/>
        <v>1.7371966449386078E-3</v>
      </c>
      <c r="Q806" s="23">
        <f t="shared" si="565"/>
        <v>3.1370892132022459E-4</v>
      </c>
      <c r="R806" s="23">
        <f t="shared" si="565"/>
        <v>1.7657830164083448E-4</v>
      </c>
      <c r="S806" s="23">
        <f t="shared" si="565"/>
        <v>2.9576190561987825E-6</v>
      </c>
      <c r="T806" s="23">
        <f t="shared" si="565"/>
        <v>2.2913656475764709E-6</v>
      </c>
      <c r="U806" s="23">
        <f t="shared" si="565"/>
        <v>0</v>
      </c>
      <c r="V806" s="23">
        <f t="shared" si="565"/>
        <v>0</v>
      </c>
    </row>
    <row r="807" spans="1:22">
      <c r="A807" s="18" t="str">
        <f t="shared" ref="A807:A813" si="566">A806</f>
        <v>REV_RENT</v>
      </c>
      <c r="B807" s="18" t="str">
        <f>$B$6</f>
        <v>BULKTRAN</v>
      </c>
      <c r="C807" s="22"/>
      <c r="D807" s="23">
        <f t="shared" ref="D807:D813" si="567">+D799/$D$805</f>
        <v>-5.6757136950762897E-3</v>
      </c>
      <c r="E807" s="23">
        <f t="shared" ref="E807:S807" si="568">+E799/$D$805</f>
        <v>-2.795760024897862E-3</v>
      </c>
      <c r="F807" s="23">
        <f t="shared" si="568"/>
        <v>-1.3820440790746367E-4</v>
      </c>
      <c r="G807" s="23">
        <f t="shared" si="568"/>
        <v>-5.0623482556189396E-4</v>
      </c>
      <c r="H807" s="23">
        <f t="shared" si="568"/>
        <v>-1.5934474973708473E-5</v>
      </c>
      <c r="I807" s="23">
        <f t="shared" si="568"/>
        <v>-1.4942840753851503E-6</v>
      </c>
      <c r="J807" s="23">
        <f t="shared" si="568"/>
        <v>-3.8481721770275754E-4</v>
      </c>
      <c r="K807" s="23">
        <f t="shared" si="568"/>
        <v>-7.1702658902895067E-5</v>
      </c>
      <c r="L807" s="23">
        <f t="shared" si="568"/>
        <v>-3.2401096454675088E-5</v>
      </c>
      <c r="M807" s="23">
        <f t="shared" si="568"/>
        <v>-1.4570410893303205E-6</v>
      </c>
      <c r="N807" s="23">
        <f t="shared" si="568"/>
        <v>-1.3442651061615808E-5</v>
      </c>
      <c r="O807" s="23">
        <f t="shared" si="568"/>
        <v>-2.199866942396808E-4</v>
      </c>
      <c r="P807" s="23">
        <f t="shared" si="568"/>
        <v>-1.1626358603405516E-3</v>
      </c>
      <c r="Q807" s="23">
        <f t="shared" si="568"/>
        <v>-2.0995276654390226E-4</v>
      </c>
      <c r="R807" s="23">
        <f t="shared" si="568"/>
        <v>-1.1817675692835578E-4</v>
      </c>
      <c r="S807" s="23">
        <f t="shared" si="568"/>
        <v>-1.9794155060003602E-6</v>
      </c>
      <c r="T807" s="23">
        <f t="shared" si="565"/>
        <v>-1.5335188902111896E-6</v>
      </c>
      <c r="U807" s="23">
        <f t="shared" si="565"/>
        <v>0</v>
      </c>
      <c r="V807" s="23">
        <f t="shared" si="565"/>
        <v>0</v>
      </c>
    </row>
    <row r="808" spans="1:22">
      <c r="A808" s="18" t="str">
        <f t="shared" si="566"/>
        <v>REV_RENT</v>
      </c>
      <c r="B808" s="18" t="str">
        <f>$B$7</f>
        <v>SUBTRAN</v>
      </c>
      <c r="C808" s="22"/>
      <c r="D808" s="23">
        <f t="shared" si="567"/>
        <v>-1.2484215923170123E-3</v>
      </c>
      <c r="E808" s="23">
        <f>+E800/$D$805</f>
        <v>-6.0781581510463401E-4</v>
      </c>
      <c r="F808" s="23">
        <f t="shared" si="565"/>
        <v>-2.9333986354435749E-5</v>
      </c>
      <c r="G808" s="23">
        <f t="shared" si="565"/>
        <v>-1.0671560806093339E-4</v>
      </c>
      <c r="H808" s="23">
        <f t="shared" si="565"/>
        <v>-3.2963447266332718E-6</v>
      </c>
      <c r="I808" s="23">
        <f t="shared" si="565"/>
        <v>-4.105423024216709E-7</v>
      </c>
      <c r="J808" s="23">
        <f t="shared" si="565"/>
        <v>-8.0625309835252908E-5</v>
      </c>
      <c r="K808" s="23">
        <f t="shared" si="565"/>
        <v>-1.4988151060568032E-5</v>
      </c>
      <c r="L808" s="23">
        <f t="shared" si="565"/>
        <v>-8.9181284706394747E-6</v>
      </c>
      <c r="M808" s="23">
        <f t="shared" si="565"/>
        <v>0</v>
      </c>
      <c r="N808" s="23">
        <f t="shared" si="565"/>
        <v>-2.8152973815145527E-6</v>
      </c>
      <c r="O808" s="23">
        <f t="shared" si="565"/>
        <v>-4.608802551440125E-5</v>
      </c>
      <c r="P808" s="23">
        <f t="shared" si="565"/>
        <v>-3.2108066876970287E-4</v>
      </c>
      <c r="Q808" s="23">
        <f t="shared" si="565"/>
        <v>0</v>
      </c>
      <c r="R808" s="23">
        <f t="shared" si="565"/>
        <v>-2.4265856136181892E-5</v>
      </c>
      <c r="S808" s="23">
        <f t="shared" si="565"/>
        <v>-4.0451248104600618E-7</v>
      </c>
      <c r="T808" s="23">
        <f t="shared" si="565"/>
        <v>-3.2403745861685378E-7</v>
      </c>
      <c r="U808" s="23">
        <f t="shared" si="565"/>
        <v>-1.1017966315941188E-6</v>
      </c>
      <c r="V808" s="23">
        <f t="shared" si="565"/>
        <v>-2.3751202843664828E-7</v>
      </c>
    </row>
    <row r="809" spans="1:22">
      <c r="A809" s="18" t="str">
        <f t="shared" si="566"/>
        <v>REV_RENT</v>
      </c>
      <c r="B809" s="18" t="str">
        <f>$B$8</f>
        <v>DISTPRI</v>
      </c>
      <c r="C809" s="22"/>
      <c r="D809" s="23">
        <f t="shared" si="567"/>
        <v>0.56613602042343281</v>
      </c>
      <c r="E809" s="23">
        <f t="shared" si="565"/>
        <v>0.3783728484488153</v>
      </c>
      <c r="F809" s="23">
        <f t="shared" si="565"/>
        <v>1.7835508319579724E-2</v>
      </c>
      <c r="G809" s="23">
        <f t="shared" si="565"/>
        <v>6.4761825333491632E-2</v>
      </c>
      <c r="H809" s="23">
        <f t="shared" si="565"/>
        <v>2.0014773866595991E-3</v>
      </c>
      <c r="I809" s="23">
        <f t="shared" si="565"/>
        <v>0</v>
      </c>
      <c r="J809" s="23">
        <f t="shared" si="565"/>
        <v>4.8560049600911495E-2</v>
      </c>
      <c r="K809" s="23">
        <f t="shared" si="565"/>
        <v>9.0443125059705837E-3</v>
      </c>
      <c r="L809" s="23">
        <f t="shared" si="565"/>
        <v>0</v>
      </c>
      <c r="M809" s="23">
        <f t="shared" si="565"/>
        <v>0</v>
      </c>
      <c r="N809" s="23">
        <f t="shared" si="565"/>
        <v>1.7311358429887244E-3</v>
      </c>
      <c r="O809" s="23">
        <f t="shared" si="565"/>
        <v>2.791930385341403E-2</v>
      </c>
      <c r="P809" s="23">
        <f t="shared" si="565"/>
        <v>0</v>
      </c>
      <c r="Q809" s="23">
        <f t="shared" si="565"/>
        <v>0</v>
      </c>
      <c r="R809" s="23">
        <f t="shared" si="565"/>
        <v>1.4643086561620274E-2</v>
      </c>
      <c r="S809" s="23">
        <f t="shared" si="565"/>
        <v>2.4430400439629473E-4</v>
      </c>
      <c r="T809" s="23">
        <f t="shared" si="565"/>
        <v>1.979271786052103E-4</v>
      </c>
      <c r="U809" s="23">
        <f t="shared" si="565"/>
        <v>6.7807101596291071E-4</v>
      </c>
      <c r="V809" s="23">
        <f t="shared" si="565"/>
        <v>1.4617037101705136E-4</v>
      </c>
    </row>
    <row r="810" spans="1:22">
      <c r="A810" s="18" t="str">
        <f t="shared" si="566"/>
        <v>REV_RENT</v>
      </c>
      <c r="B810" s="18" t="str">
        <f>$B$9</f>
        <v>DISTSEC</v>
      </c>
      <c r="C810" s="22"/>
      <c r="D810" s="23">
        <f t="shared" si="567"/>
        <v>0.41430248813323034</v>
      </c>
      <c r="E810" s="23">
        <f t="shared" si="565"/>
        <v>0.30977457178028134</v>
      </c>
      <c r="F810" s="23">
        <f t="shared" si="565"/>
        <v>1.4934330833585941E-2</v>
      </c>
      <c r="G810" s="23">
        <f t="shared" si="565"/>
        <v>4.5063099819550166E-2</v>
      </c>
      <c r="H810" s="23">
        <f t="shared" si="565"/>
        <v>0</v>
      </c>
      <c r="I810" s="23">
        <f t="shared" si="565"/>
        <v>0</v>
      </c>
      <c r="J810" s="23">
        <f t="shared" si="565"/>
        <v>2.8714382601328532E-2</v>
      </c>
      <c r="K810" s="23">
        <f t="shared" si="565"/>
        <v>0</v>
      </c>
      <c r="L810" s="23">
        <f t="shared" si="565"/>
        <v>0</v>
      </c>
      <c r="M810" s="23">
        <f t="shared" si="565"/>
        <v>0</v>
      </c>
      <c r="N810" s="23">
        <f t="shared" si="565"/>
        <v>7.7637666660117493E-4</v>
      </c>
      <c r="O810" s="23">
        <f t="shared" si="565"/>
        <v>0</v>
      </c>
      <c r="P810" s="23">
        <f t="shared" si="565"/>
        <v>0</v>
      </c>
      <c r="Q810" s="23">
        <f t="shared" si="565"/>
        <v>0</v>
      </c>
      <c r="R810" s="23">
        <f t="shared" si="565"/>
        <v>1.0591130403220312E-2</v>
      </c>
      <c r="S810" s="23">
        <f t="shared" si="565"/>
        <v>0</v>
      </c>
      <c r="T810" s="23">
        <f t="shared" si="565"/>
        <v>1.0990450089816994E-4</v>
      </c>
      <c r="U810" s="23">
        <f t="shared" si="565"/>
        <v>3.7316805151117087E-3</v>
      </c>
      <c r="V810" s="23">
        <f t="shared" si="565"/>
        <v>6.0701101265296946E-4</v>
      </c>
    </row>
    <row r="811" spans="1:22">
      <c r="A811" s="18" t="str">
        <f t="shared" si="566"/>
        <v>REV_RENT</v>
      </c>
      <c r="B811" s="18" t="str">
        <f>$B$10</f>
        <v>ENERGY</v>
      </c>
      <c r="C811" s="22"/>
      <c r="D811" s="23">
        <f t="shared" si="567"/>
        <v>0</v>
      </c>
      <c r="E811" s="23">
        <f t="shared" si="565"/>
        <v>0</v>
      </c>
      <c r="F811" s="23">
        <f t="shared" si="565"/>
        <v>0</v>
      </c>
      <c r="G811" s="23">
        <f t="shared" si="565"/>
        <v>0</v>
      </c>
      <c r="H811" s="23">
        <f t="shared" si="565"/>
        <v>0</v>
      </c>
      <c r="I811" s="23">
        <f t="shared" si="565"/>
        <v>0</v>
      </c>
      <c r="J811" s="23">
        <f t="shared" si="565"/>
        <v>0</v>
      </c>
      <c r="K811" s="23">
        <f t="shared" si="565"/>
        <v>0</v>
      </c>
      <c r="L811" s="23">
        <f t="shared" si="565"/>
        <v>0</v>
      </c>
      <c r="M811" s="23">
        <f t="shared" si="565"/>
        <v>0</v>
      </c>
      <c r="N811" s="23">
        <f t="shared" si="565"/>
        <v>0</v>
      </c>
      <c r="O811" s="23">
        <f t="shared" si="565"/>
        <v>0</v>
      </c>
      <c r="P811" s="23">
        <f t="shared" si="565"/>
        <v>0</v>
      </c>
      <c r="Q811" s="23">
        <f t="shared" si="565"/>
        <v>0</v>
      </c>
      <c r="R811" s="23">
        <f t="shared" si="565"/>
        <v>0</v>
      </c>
      <c r="S811" s="23">
        <f t="shared" si="565"/>
        <v>0</v>
      </c>
      <c r="T811" s="23">
        <f t="shared" si="565"/>
        <v>0</v>
      </c>
      <c r="U811" s="23">
        <f t="shared" si="565"/>
        <v>0</v>
      </c>
      <c r="V811" s="23">
        <f t="shared" si="565"/>
        <v>0</v>
      </c>
    </row>
    <row r="812" spans="1:22">
      <c r="A812" s="18" t="str">
        <f t="shared" si="566"/>
        <v>REV_RENT</v>
      </c>
      <c r="B812" s="18" t="str">
        <f>$B$11</f>
        <v>CUSTOMER</v>
      </c>
      <c r="C812" s="22"/>
      <c r="D812" s="23">
        <f t="shared" si="567"/>
        <v>1.8005042976991122E-2</v>
      </c>
      <c r="E812" s="23">
        <f t="shared" si="565"/>
        <v>8.1951271789705762E-3</v>
      </c>
      <c r="F812" s="23">
        <f t="shared" si="565"/>
        <v>2.206079872756572E-3</v>
      </c>
      <c r="G812" s="23">
        <f t="shared" si="565"/>
        <v>6.2578927771045454E-4</v>
      </c>
      <c r="H812" s="23">
        <f t="shared" si="565"/>
        <v>2.0698953743276236E-4</v>
      </c>
      <c r="I812" s="23">
        <f t="shared" si="565"/>
        <v>3.3621742618526862E-5</v>
      </c>
      <c r="J812" s="23">
        <f t="shared" si="565"/>
        <v>1.8070474191823197E-4</v>
      </c>
      <c r="K812" s="23">
        <f t="shared" si="565"/>
        <v>5.3743875883562297E-5</v>
      </c>
      <c r="L812" s="23">
        <f t="shared" si="565"/>
        <v>1.1714311491632907E-4</v>
      </c>
      <c r="M812" s="23">
        <f t="shared" si="565"/>
        <v>2.0588344163332673E-5</v>
      </c>
      <c r="N812" s="23">
        <f t="shared" si="565"/>
        <v>1.2432980045722175E-6</v>
      </c>
      <c r="O812" s="23">
        <f t="shared" si="565"/>
        <v>3.1881964560911539E-5</v>
      </c>
      <c r="P812" s="23">
        <f t="shared" si="565"/>
        <v>1.7226916750326025E-4</v>
      </c>
      <c r="Q812" s="23">
        <f t="shared" si="565"/>
        <v>3.08825795372741E-5</v>
      </c>
      <c r="R812" s="23">
        <f t="shared" si="565"/>
        <v>5.0042333284243688E-5</v>
      </c>
      <c r="S812" s="23">
        <f t="shared" si="565"/>
        <v>9.1090242306460038E-7</v>
      </c>
      <c r="T812" s="23">
        <f t="shared" si="565"/>
        <v>9.2345896767241895E-7</v>
      </c>
      <c r="U812" s="23">
        <f t="shared" si="565"/>
        <v>5.4239701142255268E-3</v>
      </c>
      <c r="V812" s="23">
        <f t="shared" si="565"/>
        <v>6.5313147211424889E-4</v>
      </c>
    </row>
    <row r="813" spans="1:22">
      <c r="A813" s="18" t="str">
        <f t="shared" si="566"/>
        <v>REV_RENT</v>
      </c>
      <c r="B813" s="18" t="str">
        <f>$B$12</f>
        <v>TOTAL</v>
      </c>
      <c r="C813" s="22"/>
      <c r="D813" s="23">
        <f t="shared" si="567"/>
        <v>1</v>
      </c>
      <c r="E813" s="23">
        <f t="shared" si="565"/>
        <v>0.6971163628743019</v>
      </c>
      <c r="F813" s="23">
        <f t="shared" si="565"/>
        <v>3.5014884010682423E-2</v>
      </c>
      <c r="G813" s="23">
        <f t="shared" si="565"/>
        <v>0.11059417403961649</v>
      </c>
      <c r="H813" s="23">
        <f t="shared" si="565"/>
        <v>2.2130452069730089E-3</v>
      </c>
      <c r="I813" s="23">
        <f t="shared" si="565"/>
        <v>3.3949657695627435E-5</v>
      </c>
      <c r="J813" s="23">
        <f t="shared" si="565"/>
        <v>7.7564683716633789E-2</v>
      </c>
      <c r="K813" s="23">
        <f t="shared" si="565"/>
        <v>9.1185028301916642E-3</v>
      </c>
      <c r="L813" s="23">
        <f t="shared" si="565"/>
        <v>1.2423722212142596E-4</v>
      </c>
      <c r="M813" s="23">
        <f t="shared" si="565"/>
        <v>2.1308396503049784E-5</v>
      </c>
      <c r="N813" s="23">
        <f t="shared" si="565"/>
        <v>2.5125837081431996E-3</v>
      </c>
      <c r="O813" s="23">
        <f t="shared" si="565"/>
        <v>2.8013812594708649E-2</v>
      </c>
      <c r="P813" s="23">
        <f t="shared" si="565"/>
        <v>4.2574928333161339E-4</v>
      </c>
      <c r="Q813" s="23">
        <f t="shared" si="565"/>
        <v>1.3463873431359644E-4</v>
      </c>
      <c r="R813" s="23">
        <f t="shared" si="565"/>
        <v>2.5318394986701125E-2</v>
      </c>
      <c r="S813" s="23">
        <f t="shared" si="565"/>
        <v>2.4578859788851174E-4</v>
      </c>
      <c r="T813" s="23">
        <f t="shared" si="565"/>
        <v>3.0918894776980107E-4</v>
      </c>
      <c r="U813" s="23">
        <f t="shared" si="565"/>
        <v>9.8326198486685529E-3</v>
      </c>
      <c r="V813" s="23">
        <f t="shared" si="565"/>
        <v>1.4060753437558329E-3</v>
      </c>
    </row>
    <row r="814" spans="1:22">
      <c r="C814" s="22"/>
    </row>
    <row r="815" spans="1:22" ht="12">
      <c r="A815" s="38" t="s">
        <v>289</v>
      </c>
      <c r="B815" s="18" t="str">
        <f>$B$5</f>
        <v>PRODUCTION</v>
      </c>
      <c r="C815" s="22"/>
      <c r="D815" s="24">
        <f ca="1">+COSS!H1073</f>
        <v>180073738.21640053</v>
      </c>
      <c r="E815" s="24">
        <f ca="1">+COSS!I1073</f>
        <v>78660845.993178412</v>
      </c>
      <c r="F815" s="24">
        <f ca="1">+COSS!J1073</f>
        <v>5590611.5436252188</v>
      </c>
      <c r="G815" s="24">
        <f ca="1">+COSS!K1073</f>
        <v>18941753.866313286</v>
      </c>
      <c r="H815" s="24">
        <f ca="1">+COSS!L1073</f>
        <v>549019.39505308541</v>
      </c>
      <c r="I815" s="24">
        <f ca="1">+COSS!M1073</f>
        <v>53957.115936404924</v>
      </c>
      <c r="J815" s="24">
        <f ca="1">+COSS!O1073</f>
        <v>14468946.565883858</v>
      </c>
      <c r="K815" s="24">
        <f ca="1">+COSS!P1073</f>
        <v>2810269.587490838</v>
      </c>
      <c r="L815" s="24">
        <f ca="1">+COSS!Q1073</f>
        <v>1190422.0363386334</v>
      </c>
      <c r="M815" s="24">
        <f ca="1">+COSS!R1073</f>
        <v>51796.051106695289</v>
      </c>
      <c r="N815" s="24">
        <f ca="1">+COSS!T1073</f>
        <v>415614.2185310839</v>
      </c>
      <c r="O815" s="24">
        <f ca="1">+COSS!U1073</f>
        <v>7342593.4904823806</v>
      </c>
      <c r="P815" s="24">
        <f ca="1">+COSS!V1073</f>
        <v>39496357.942283072</v>
      </c>
      <c r="Q815" s="24">
        <f ca="1">+COSS!W1073</f>
        <v>6274495.5653548734</v>
      </c>
      <c r="R815" s="24">
        <f ca="1">+COSS!Y1073</f>
        <v>4098811.7966401991</v>
      </c>
      <c r="S815" s="24">
        <f ca="1">+COSS!Z1073</f>
        <v>64126.227614690506</v>
      </c>
      <c r="T815" s="24">
        <f ca="1">+COSS!AB1073</f>
        <v>64116.820567838295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30819579.69375946</v>
      </c>
      <c r="E816" s="24">
        <f ca="1">+COSS!I1074</f>
        <v>10142869.875062188</v>
      </c>
      <c r="F816" s="24">
        <f ca="1">+COSS!J1074</f>
        <v>1315425.5328410063</v>
      </c>
      <c r="G816" s="24">
        <f ca="1">+COSS!K1074</f>
        <v>4115877.4470556835</v>
      </c>
      <c r="H816" s="24">
        <f ca="1">+COSS!L1074</f>
        <v>118128.79955241934</v>
      </c>
      <c r="I816" s="24">
        <f ca="1">+COSS!M1074</f>
        <v>28946.976603169685</v>
      </c>
      <c r="J816" s="24">
        <f ca="1">+COSS!O1074</f>
        <v>3123452.8314485112</v>
      </c>
      <c r="K816" s="24">
        <f ca="1">+COSS!P1074</f>
        <v>622747.61099932145</v>
      </c>
      <c r="L816" s="24">
        <f ca="1">+COSS!Q1074</f>
        <v>251760.66774956469</v>
      </c>
      <c r="M816" s="24">
        <f ca="1">+COSS!R1074</f>
        <v>10593.012152944781</v>
      </c>
      <c r="N816" s="24">
        <f ca="1">+COSS!T1074</f>
        <v>69187.833044545754</v>
      </c>
      <c r="O816" s="24">
        <f ca="1">+COSS!U1074</f>
        <v>1416873.9011930446</v>
      </c>
      <c r="P816" s="24">
        <f ca="1">+COSS!V1074</f>
        <v>7714032.4599632081</v>
      </c>
      <c r="Q816" s="24">
        <f ca="1">+COSS!W1074</f>
        <v>1047556.2266255445</v>
      </c>
      <c r="R816" s="24">
        <f ca="1">+COSS!Y1074</f>
        <v>815046.34739987366</v>
      </c>
      <c r="S816" s="24">
        <f ca="1">+COSS!Z1074</f>
        <v>11529.177614066995</v>
      </c>
      <c r="T816" s="24">
        <f ca="1">+COSS!AB1074</f>
        <v>15550.994454375415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6959596.4693503426</v>
      </c>
      <c r="E817" s="24">
        <f ca="1">+COSS!I1075</f>
        <v>2301292.3160674185</v>
      </c>
      <c r="F817" s="24">
        <f ca="1">+COSS!J1075</f>
        <v>275653.44704739621</v>
      </c>
      <c r="G817" s="24">
        <f ca="1">+COSS!K1075</f>
        <v>862029.0720668768</v>
      </c>
      <c r="H817" s="24">
        <f ca="1">+COSS!L1075</f>
        <v>24323.422982559758</v>
      </c>
      <c r="I817" s="24">
        <f ca="1">+COSS!M1075</f>
        <v>8984.8857629318263</v>
      </c>
      <c r="J817" s="24">
        <f ca="1">+COSS!O1075</f>
        <v>650404.00108317169</v>
      </c>
      <c r="K817" s="24">
        <f ca="1">+COSS!P1075</f>
        <v>128949.13829095999</v>
      </c>
      <c r="L817" s="24">
        <f ca="1">+COSS!Q1075</f>
        <v>68873.513790899829</v>
      </c>
      <c r="M817" s="24">
        <f ca="1">+COSS!R1075</f>
        <v>0</v>
      </c>
      <c r="N817" s="24">
        <f ca="1">+COSS!T1075</f>
        <v>14735.315983798646</v>
      </c>
      <c r="O817" s="24">
        <f ca="1">+COSS!U1075</f>
        <v>298043.12974008656</v>
      </c>
      <c r="P817" s="24">
        <f ca="1">+COSS!V1075</f>
        <v>2136383.4878276577</v>
      </c>
      <c r="Q817" s="24">
        <f ca="1">+COSS!W1075</f>
        <v>0</v>
      </c>
      <c r="R817" s="24">
        <f ca="1">+COSS!Y1075</f>
        <v>167536.03889115679</v>
      </c>
      <c r="S817" s="24">
        <f ca="1">+COSS!Z1075</f>
        <v>2378.8922594839196</v>
      </c>
      <c r="T817" s="24">
        <f ca="1">+COSS!AB1075</f>
        <v>3240.7151409056564</v>
      </c>
      <c r="U817" s="24">
        <f ca="1">+COSS!AC1075</f>
        <v>13731.160539389806</v>
      </c>
      <c r="V817" s="24">
        <f ca="1">+COSS!AD1075</f>
        <v>3037.931875647495</v>
      </c>
    </row>
    <row r="818" spans="1:22">
      <c r="B818" s="18" t="str">
        <f>$B$8</f>
        <v>DISTPRI</v>
      </c>
      <c r="C818" s="22"/>
      <c r="D818" s="24">
        <f ca="1">+COSS!H1076</f>
        <v>64191528.946792334</v>
      </c>
      <c r="E818" s="24">
        <f ca="1">+COSS!I1076</f>
        <v>37205615.853885949</v>
      </c>
      <c r="F818" s="24">
        <f ca="1">+COSS!J1076</f>
        <v>2873013.1801800225</v>
      </c>
      <c r="G818" s="24">
        <f ca="1">+COSS!K1076</f>
        <v>9451812.3211263791</v>
      </c>
      <c r="H818" s="24">
        <f ca="1">+COSS!L1076</f>
        <v>268974.43264371541</v>
      </c>
      <c r="I818" s="24">
        <f ca="1">+COSS!M1076</f>
        <v>0</v>
      </c>
      <c r="J818" s="24">
        <f ca="1">+COSS!O1076</f>
        <v>7107676.0097186742</v>
      </c>
      <c r="K818" s="24">
        <f ca="1">+COSS!P1076</f>
        <v>1388399.5106644118</v>
      </c>
      <c r="L818" s="24">
        <f ca="1">+COSS!Q1076</f>
        <v>0</v>
      </c>
      <c r="M818" s="24">
        <f ca="1">+COSS!R1076</f>
        <v>0</v>
      </c>
      <c r="N818" s="24">
        <f ca="1">+COSS!T1076</f>
        <v>196419.09231579932</v>
      </c>
      <c r="O818" s="24">
        <f ca="1">+COSS!U1076</f>
        <v>3534270.5277179023</v>
      </c>
      <c r="P818" s="24">
        <f ca="1">+COSS!V1076</f>
        <v>0</v>
      </c>
      <c r="Q818" s="24">
        <f ca="1">+COSS!W1076</f>
        <v>0</v>
      </c>
      <c r="R818" s="24">
        <f ca="1">+COSS!Y1076</f>
        <v>1938655.7099269524</v>
      </c>
      <c r="S818" s="24">
        <f ca="1">+COSS!Z1076</f>
        <v>29523.865438936944</v>
      </c>
      <c r="T818" s="24">
        <f ca="1">+COSS!AB1076</f>
        <v>33227.111079011956</v>
      </c>
      <c r="U818" s="24">
        <f ca="1">+COSS!AC1076</f>
        <v>134928.81775260155</v>
      </c>
      <c r="V818" s="24">
        <f ca="1">+COSS!AD1076</f>
        <v>29012.514341963797</v>
      </c>
    </row>
    <row r="819" spans="1:22">
      <c r="B819" s="18" t="str">
        <f>$B$9</f>
        <v>DISTSEC</v>
      </c>
      <c r="C819" s="22"/>
      <c r="D819" s="24">
        <f ca="1">+COSS!H1077</f>
        <v>28651274.001712076</v>
      </c>
      <c r="E819" s="24">
        <f ca="1">+COSS!I1077</f>
        <v>18664435.470657118</v>
      </c>
      <c r="F819" s="24">
        <f ca="1">+COSS!J1077</f>
        <v>1554617.9027443109</v>
      </c>
      <c r="G819" s="24">
        <f ca="1">+COSS!K1077</f>
        <v>4216929.247680705</v>
      </c>
      <c r="H819" s="24">
        <f ca="1">+COSS!L1077</f>
        <v>0</v>
      </c>
      <c r="I819" s="24">
        <f ca="1">+COSS!M1077</f>
        <v>0</v>
      </c>
      <c r="J819" s="24">
        <f ca="1">+COSS!O1077</f>
        <v>2692738.9681774033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55122.569021496834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891522.25821520039</v>
      </c>
      <c r="S819" s="24">
        <f ca="1">+COSS!Z1077</f>
        <v>0</v>
      </c>
      <c r="T819" s="24">
        <f ca="1">+COSS!AB1077</f>
        <v>11958.377443442296</v>
      </c>
      <c r="U819" s="24">
        <f ca="1">+COSS!AC1077</f>
        <v>484868.6848216909</v>
      </c>
      <c r="V819" s="24">
        <f ca="1">+COSS!AD1077</f>
        <v>79080.522950715138</v>
      </c>
    </row>
    <row r="820" spans="1:22">
      <c r="B820" s="18" t="str">
        <f>$B$10</f>
        <v>ENERGY</v>
      </c>
      <c r="C820" s="22"/>
      <c r="D820" s="24">
        <f ca="1">+COSS!H1078</f>
        <v>233493234.63215354</v>
      </c>
      <c r="E820" s="24">
        <f ca="1">+COSS!I1078</f>
        <v>89046476.324464172</v>
      </c>
      <c r="F820" s="24">
        <f ca="1">+COSS!J1078</f>
        <v>5694830.5386043852</v>
      </c>
      <c r="G820" s="24">
        <f ca="1">+COSS!K1078</f>
        <v>19044763.493048061</v>
      </c>
      <c r="H820" s="24">
        <f ca="1">+COSS!L1078</f>
        <v>556080.9189805619</v>
      </c>
      <c r="I820" s="24">
        <f ca="1">+COSS!M1078</f>
        <v>31327.447362441846</v>
      </c>
      <c r="J820" s="24">
        <f ca="1">+COSS!O1078</f>
        <v>17570378.691968877</v>
      </c>
      <c r="K820" s="24">
        <f ca="1">+COSS!P1078</f>
        <v>3318089.9170693574</v>
      </c>
      <c r="L820" s="24">
        <f ca="1">+COSS!Q1078</f>
        <v>1464597.632989207</v>
      </c>
      <c r="M820" s="24">
        <f ca="1">+COSS!R1078</f>
        <v>67691.330518921794</v>
      </c>
      <c r="N820" s="24">
        <f ca="1">+COSS!T1078</f>
        <v>660278.50546715339</v>
      </c>
      <c r="O820" s="24">
        <f ca="1">+COSS!U1078</f>
        <v>11406773.32206581</v>
      </c>
      <c r="P820" s="24">
        <f ca="1">+COSS!V1078</f>
        <v>65429617.39170292</v>
      </c>
      <c r="Q820" s="24">
        <f ca="1">+COSS!W1078</f>
        <v>12008943.02439256</v>
      </c>
      <c r="R820" s="24">
        <f ca="1">+COSS!Y1078</f>
        <v>4680470.9346356504</v>
      </c>
      <c r="S820" s="24">
        <f ca="1">+COSS!Z1078</f>
        <v>76150.21355202877</v>
      </c>
      <c r="T820" s="24">
        <f ca="1">+COSS!AB1078</f>
        <v>86091.978006216392</v>
      </c>
      <c r="U820" s="24">
        <f ca="1">+COSS!AC1078</f>
        <v>1988145.7837792477</v>
      </c>
      <c r="V820" s="24">
        <f ca="1">+COSS!AD1078</f>
        <v>362527.18354598741</v>
      </c>
    </row>
    <row r="821" spans="1:22">
      <c r="B821" s="18" t="str">
        <f>$B$11</f>
        <v>CUSTOMER</v>
      </c>
      <c r="C821" s="22"/>
      <c r="D821" s="24">
        <f ca="1">+COSS!H1079</f>
        <v>22921903.039831713</v>
      </c>
      <c r="E821" s="24">
        <f ca="1">+COSS!I1079</f>
        <v>10904901.81634273</v>
      </c>
      <c r="F821" s="24">
        <f ca="1">+COSS!J1079</f>
        <v>3176519.2872309652</v>
      </c>
      <c r="G821" s="24">
        <f ca="1">+COSS!K1079</f>
        <v>835811.60226528184</v>
      </c>
      <c r="H821" s="24">
        <f ca="1">+COSS!L1079</f>
        <v>203233.63231536179</v>
      </c>
      <c r="I821" s="24">
        <f ca="1">+COSS!M1079</f>
        <v>51216.760152254035</v>
      </c>
      <c r="J821" s="24">
        <f ca="1">+COSS!O1079</f>
        <v>207200.51868956379</v>
      </c>
      <c r="K821" s="24">
        <f ca="1">+COSS!P1079</f>
        <v>62257.075189136791</v>
      </c>
      <c r="L821" s="24">
        <f ca="1">+COSS!Q1079</f>
        <v>120469.029519324</v>
      </c>
      <c r="M821" s="24">
        <f ca="1">+COSS!R1079</f>
        <v>20246.860211459065</v>
      </c>
      <c r="N821" s="24">
        <f ca="1">+COSS!T1079</f>
        <v>1121.5575329845972</v>
      </c>
      <c r="O821" s="24">
        <f ca="1">+COSS!U1079</f>
        <v>30504.609662743154</v>
      </c>
      <c r="P821" s="24">
        <f ca="1">+COSS!V1079</f>
        <v>160272.46263246576</v>
      </c>
      <c r="Q821" s="24">
        <f ca="1">+COSS!W1079</f>
        <v>24225.619484165967</v>
      </c>
      <c r="R821" s="24">
        <f ca="1">+COSS!Y1079</f>
        <v>51776.692804208491</v>
      </c>
      <c r="S821" s="24">
        <f ca="1">+COSS!Z1079</f>
        <v>829.10148364963163</v>
      </c>
      <c r="T821" s="24">
        <f ca="1">+COSS!AB1079</f>
        <v>1379.7054822239397</v>
      </c>
      <c r="U821" s="24">
        <f ca="1">+COSS!AC1079</f>
        <v>6057402.7147670984</v>
      </c>
      <c r="V821" s="24">
        <f ca="1">+COSS!AD1079</f>
        <v>1012533.9940660903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246926437.64965793</v>
      </c>
      <c r="F822" s="24">
        <f ca="1">+COSS!J1080</f>
        <v>20480671.432273302</v>
      </c>
      <c r="G822" s="24">
        <f ca="1">+COSS!K1080</f>
        <v>57468977.049556248</v>
      </c>
      <c r="H822" s="24">
        <f ca="1">+COSS!L1080</f>
        <v>1719760.601527703</v>
      </c>
      <c r="I822" s="24">
        <f ca="1">+COSS!M1080</f>
        <v>174433.18581720226</v>
      </c>
      <c r="J822" s="24">
        <f ca="1">+COSS!O1080</f>
        <v>45820797.586970069</v>
      </c>
      <c r="K822" s="24">
        <f ca="1">+COSS!P1080</f>
        <v>8330712.8397040293</v>
      </c>
      <c r="L822" s="24">
        <f ca="1">+COSS!Q1080</f>
        <v>3096122.8803876289</v>
      </c>
      <c r="M822" s="24">
        <f ca="1">+COSS!R1080</f>
        <v>150327.25399002092</v>
      </c>
      <c r="N822" s="24">
        <f ca="1">+COSS!T1080</f>
        <v>1412479.091896863</v>
      </c>
      <c r="O822" s="24">
        <f ca="1">+COSS!U1080</f>
        <v>24029058.980861966</v>
      </c>
      <c r="P822" s="24">
        <f ca="1">+COSS!V1080</f>
        <v>114936663.74440934</v>
      </c>
      <c r="Q822" s="24">
        <f ca="1">+COSS!W1080</f>
        <v>19355220.435857143</v>
      </c>
      <c r="R822" s="24">
        <f ca="1">+COSS!Y1080</f>
        <v>12643819.778513238</v>
      </c>
      <c r="S822" s="24">
        <f ca="1">+COSS!Z1080</f>
        <v>184537.47796285679</v>
      </c>
      <c r="T822" s="24">
        <f ca="1">+COSS!AB1080</f>
        <v>215565.70217401406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0" t="s">
        <v>242</v>
      </c>
      <c r="B823" s="18" t="str">
        <f>$B$5</f>
        <v>PRODUCTION</v>
      </c>
      <c r="C823" s="22"/>
      <c r="D823" s="23">
        <f ca="1">+D815/$D$822</f>
        <v>0.31752828680452699</v>
      </c>
      <c r="E823" s="23">
        <f t="shared" ref="E823:V830" ca="1" si="569">+E815/$D$822</f>
        <v>0.13870453245543751</v>
      </c>
      <c r="F823" s="23">
        <f t="shared" ca="1" si="569"/>
        <v>9.8580577224627788E-3</v>
      </c>
      <c r="G823" s="23">
        <f t="shared" ca="1" si="569"/>
        <v>3.3400443139663206E-2</v>
      </c>
      <c r="H823" s="23">
        <f t="shared" ca="1" si="569"/>
        <v>9.6809890026366258E-4</v>
      </c>
      <c r="I823" s="23">
        <f t="shared" ca="1" si="569"/>
        <v>9.5143860253574098E-5</v>
      </c>
      <c r="J823" s="23">
        <f t="shared" ca="1" si="569"/>
        <v>2.5513436109213354E-2</v>
      </c>
      <c r="K823" s="23">
        <f t="shared" ca="1" si="569"/>
        <v>4.9554149117650697E-3</v>
      </c>
      <c r="L823" s="23">
        <f t="shared" ca="1" si="569"/>
        <v>2.099099366275811E-3</v>
      </c>
      <c r="M823" s="23">
        <f t="shared" ca="1" si="569"/>
        <v>9.1333203464594742E-5</v>
      </c>
      <c r="N823" s="23">
        <f t="shared" ca="1" si="569"/>
        <v>7.328623934223299E-4</v>
      </c>
      <c r="O823" s="23">
        <f t="shared" ca="1" si="569"/>
        <v>1.2947368976886151E-2</v>
      </c>
      <c r="P823" s="23">
        <f t="shared" ca="1" si="569"/>
        <v>6.964486324685687E-2</v>
      </c>
      <c r="Q823" s="23">
        <f t="shared" ca="1" si="569"/>
        <v>1.10639666125856E-2</v>
      </c>
      <c r="R823" s="23">
        <f t="shared" ca="1" si="569"/>
        <v>7.2275319022771997E-3</v>
      </c>
      <c r="S823" s="23">
        <f t="shared" ca="1" si="569"/>
        <v>1.1307529568392851E-4</v>
      </c>
      <c r="T823" s="23">
        <f t="shared" ca="1" si="569"/>
        <v>1.1305870801545193E-4</v>
      </c>
      <c r="U823" s="23">
        <f t="shared" ca="1" si="569"/>
        <v>0</v>
      </c>
      <c r="V823" s="23">
        <f t="shared" ca="1" si="569"/>
        <v>0</v>
      </c>
    </row>
    <row r="824" spans="1:22">
      <c r="A824" s="18" t="str">
        <f t="shared" ref="A824:A830" si="570">A823</f>
        <v>REV</v>
      </c>
      <c r="B824" s="18" t="str">
        <f>$B$6</f>
        <v>BULKTRAN</v>
      </c>
      <c r="C824" s="22"/>
      <c r="D824" s="23">
        <f t="shared" ref="D824:D830" ca="1" si="571">+D816/$D$822</f>
        <v>5.4344894692166419E-2</v>
      </c>
      <c r="E824" s="23">
        <f t="shared" ref="E824:S824" ca="1" si="572">+E816/$D$822</f>
        <v>1.7885162637315748E-2</v>
      </c>
      <c r="F824" s="23">
        <f t="shared" ca="1" si="572"/>
        <v>2.3195209917838836E-3</v>
      </c>
      <c r="G824" s="23">
        <f t="shared" ca="1" si="572"/>
        <v>7.2576241677752467E-3</v>
      </c>
      <c r="H824" s="23">
        <f t="shared" ca="1" si="572"/>
        <v>2.0829930958105066E-4</v>
      </c>
      <c r="I824" s="23">
        <f t="shared" ca="1" si="572"/>
        <v>5.1042889318649501E-5</v>
      </c>
      <c r="J824" s="23">
        <f t="shared" ca="1" si="572"/>
        <v>5.5076583421216846E-3</v>
      </c>
      <c r="K824" s="23">
        <f t="shared" ca="1" si="572"/>
        <v>1.0981056093509645E-3</v>
      </c>
      <c r="L824" s="23">
        <f t="shared" ca="1" si="572"/>
        <v>4.4393554722130067E-4</v>
      </c>
      <c r="M824" s="23">
        <f t="shared" ca="1" si="572"/>
        <v>1.8678909175428817E-5</v>
      </c>
      <c r="N824" s="23">
        <f t="shared" ca="1" si="572"/>
        <v>1.2200054439893546E-4</v>
      </c>
      <c r="O824" s="23">
        <f t="shared" ca="1" si="572"/>
        <v>2.4984073020310016E-3</v>
      </c>
      <c r="P824" s="23">
        <f t="shared" ca="1" si="572"/>
        <v>1.3602336107573198E-2</v>
      </c>
      <c r="Q824" s="23">
        <f t="shared" ca="1" si="572"/>
        <v>1.8471807008976129E-3</v>
      </c>
      <c r="R824" s="23">
        <f t="shared" ca="1" si="572"/>
        <v>1.4371905249457332E-3</v>
      </c>
      <c r="S824" s="23">
        <f t="shared" ca="1" si="572"/>
        <v>2.0329671901743083E-5</v>
      </c>
      <c r="T824" s="23">
        <f t="shared" ca="1" si="569"/>
        <v>2.7421436774253627E-5</v>
      </c>
      <c r="U824" s="23">
        <f t="shared" ca="1" si="569"/>
        <v>0</v>
      </c>
      <c r="V824" s="23">
        <f t="shared" ca="1" si="569"/>
        <v>0</v>
      </c>
    </row>
    <row r="825" spans="1:22">
      <c r="A825" s="18" t="str">
        <f t="shared" si="570"/>
        <v>REV</v>
      </c>
      <c r="B825" s="18" t="str">
        <f>$B$7</f>
        <v>SUBTRAN</v>
      </c>
      <c r="C825" s="22"/>
      <c r="D825" s="23">
        <f t="shared" ca="1" si="571"/>
        <v>1.227202126002392E-2</v>
      </c>
      <c r="E825" s="23">
        <f t="shared" ca="1" si="569"/>
        <v>4.0579232363087431E-3</v>
      </c>
      <c r="F825" s="23">
        <f t="shared" ca="1" si="569"/>
        <v>4.8606625074633109E-4</v>
      </c>
      <c r="G825" s="23">
        <f t="shared" ca="1" si="569"/>
        <v>1.520036275918007E-3</v>
      </c>
      <c r="H825" s="23">
        <f t="shared" ca="1" si="569"/>
        <v>4.2890067732101087E-5</v>
      </c>
      <c r="I825" s="23">
        <f t="shared" ca="1" si="569"/>
        <v>1.5843261830937493E-5</v>
      </c>
      <c r="J825" s="23">
        <f t="shared" ca="1" si="569"/>
        <v>1.1468727768985689E-3</v>
      </c>
      <c r="K825" s="23">
        <f t="shared" ca="1" si="569"/>
        <v>2.2737906910803179E-4</v>
      </c>
      <c r="L825" s="23">
        <f t="shared" ca="1" si="569"/>
        <v>1.2144629781579446E-4</v>
      </c>
      <c r="M825" s="23">
        <f t="shared" ca="1" si="569"/>
        <v>0</v>
      </c>
      <c r="N825" s="23">
        <f t="shared" ca="1" si="569"/>
        <v>2.5983131611541179E-5</v>
      </c>
      <c r="O825" s="23">
        <f t="shared" ca="1" si="569"/>
        <v>5.2554650843367569E-4</v>
      </c>
      <c r="P825" s="23">
        <f t="shared" ca="1" si="569"/>
        <v>3.7671355943762665E-3</v>
      </c>
      <c r="Q825" s="23">
        <f t="shared" ca="1" si="569"/>
        <v>0</v>
      </c>
      <c r="R825" s="23">
        <f t="shared" ca="1" si="569"/>
        <v>2.9542026468732784E-4</v>
      </c>
      <c r="S825" s="23">
        <f t="shared" ca="1" si="569"/>
        <v>4.1947570541281911E-6</v>
      </c>
      <c r="T825" s="23">
        <f t="shared" ca="1" si="569"/>
        <v>5.714429749198958E-6</v>
      </c>
      <c r="U825" s="23">
        <f t="shared" ca="1" si="569"/>
        <v>2.421248053767161E-5</v>
      </c>
      <c r="V825" s="23">
        <f t="shared" ca="1" si="569"/>
        <v>5.3568572155923469E-6</v>
      </c>
    </row>
    <row r="826" spans="1:22">
      <c r="A826" s="18" t="str">
        <f t="shared" si="570"/>
        <v>REV</v>
      </c>
      <c r="B826" s="18" t="str">
        <f>$B$8</f>
        <v>DISTPRI</v>
      </c>
      <c r="C826" s="22"/>
      <c r="D826" s="23">
        <f t="shared" ca="1" si="571"/>
        <v>0.11319044306918148</v>
      </c>
      <c r="E826" s="23">
        <f t="shared" ca="1" si="569"/>
        <v>6.5605543476832145E-2</v>
      </c>
      <c r="F826" s="23">
        <f t="shared" ca="1" si="569"/>
        <v>5.0660521745435868E-3</v>
      </c>
      <c r="G826" s="23">
        <f t="shared" ca="1" si="569"/>
        <v>1.6666604487982122E-2</v>
      </c>
      <c r="H826" s="23">
        <f t="shared" ca="1" si="569"/>
        <v>4.7428898648698131E-4</v>
      </c>
      <c r="I826" s="23">
        <f t="shared" ca="1" si="569"/>
        <v>0</v>
      </c>
      <c r="J826" s="23">
        <f t="shared" ca="1" si="569"/>
        <v>1.2533133420129428E-2</v>
      </c>
      <c r="K826" s="23">
        <f t="shared" ca="1" si="569"/>
        <v>2.4481977349285824E-3</v>
      </c>
      <c r="L826" s="23">
        <f t="shared" ca="1" si="569"/>
        <v>0</v>
      </c>
      <c r="M826" s="23">
        <f t="shared" ca="1" si="569"/>
        <v>0</v>
      </c>
      <c r="N826" s="23">
        <f t="shared" ca="1" si="569"/>
        <v>3.4635043675155771E-4</v>
      </c>
      <c r="O826" s="23">
        <f t="shared" ca="1" si="569"/>
        <v>6.2320629142566886E-3</v>
      </c>
      <c r="P826" s="23">
        <f t="shared" ca="1" si="569"/>
        <v>0</v>
      </c>
      <c r="Q826" s="23">
        <f t="shared" ca="1" si="569"/>
        <v>0</v>
      </c>
      <c r="R826" s="23">
        <f t="shared" ca="1" si="569"/>
        <v>3.418477521342723E-3</v>
      </c>
      <c r="S826" s="23">
        <f t="shared" ca="1" si="569"/>
        <v>5.2060131063682327E-5</v>
      </c>
      <c r="T826" s="23">
        <f t="shared" ca="1" si="569"/>
        <v>5.8590151794946607E-5</v>
      </c>
      <c r="U826" s="23">
        <f t="shared" ca="1" si="569"/>
        <v>2.3792317950359378E-4</v>
      </c>
      <c r="V826" s="23">
        <f t="shared" ca="1" si="569"/>
        <v>5.115845356542117E-5</v>
      </c>
    </row>
    <row r="827" spans="1:22">
      <c r="A827" s="18" t="str">
        <f t="shared" si="570"/>
        <v>REV</v>
      </c>
      <c r="B827" s="18" t="str">
        <f>$B$9</f>
        <v>DISTSEC</v>
      </c>
      <c r="C827" s="22"/>
      <c r="D827" s="23">
        <f t="shared" ca="1" si="571"/>
        <v>5.0521469919160823E-2</v>
      </c>
      <c r="E827" s="23">
        <f t="shared" ca="1" si="569"/>
        <v>3.2911441045608475E-2</v>
      </c>
      <c r="F827" s="23">
        <f t="shared" ca="1" si="569"/>
        <v>2.7412945617912936E-3</v>
      </c>
      <c r="G827" s="23">
        <f t="shared" ca="1" si="569"/>
        <v>7.4358112007584564E-3</v>
      </c>
      <c r="H827" s="23">
        <f t="shared" ca="1" si="569"/>
        <v>0</v>
      </c>
      <c r="I827" s="23">
        <f t="shared" ca="1" si="569"/>
        <v>0</v>
      </c>
      <c r="J827" s="23">
        <f t="shared" ca="1" si="569"/>
        <v>4.748170387564532E-3</v>
      </c>
      <c r="K827" s="23">
        <f t="shared" ca="1" si="569"/>
        <v>0</v>
      </c>
      <c r="L827" s="23">
        <f t="shared" ca="1" si="569"/>
        <v>0</v>
      </c>
      <c r="M827" s="23">
        <f t="shared" ca="1" si="569"/>
        <v>0</v>
      </c>
      <c r="N827" s="23">
        <f t="shared" ca="1" si="569"/>
        <v>9.719893127684328E-5</v>
      </c>
      <c r="O827" s="23">
        <f t="shared" ca="1" si="569"/>
        <v>0</v>
      </c>
      <c r="P827" s="23">
        <f t="shared" ca="1" si="569"/>
        <v>0</v>
      </c>
      <c r="Q827" s="23">
        <f t="shared" ca="1" si="569"/>
        <v>0</v>
      </c>
      <c r="R827" s="23">
        <f t="shared" ca="1" si="569"/>
        <v>1.5720423094620546E-3</v>
      </c>
      <c r="S827" s="23">
        <f t="shared" ca="1" si="569"/>
        <v>0</v>
      </c>
      <c r="T827" s="23">
        <f t="shared" ca="1" si="569"/>
        <v>2.108649012447892E-5</v>
      </c>
      <c r="U827" s="23">
        <f t="shared" ca="1" si="569"/>
        <v>8.5498043380194313E-4</v>
      </c>
      <c r="V827" s="23">
        <f t="shared" ca="1" si="569"/>
        <v>1.3944455877275554E-4</v>
      </c>
    </row>
    <row r="828" spans="1:22">
      <c r="A828" s="18" t="str">
        <f t="shared" si="570"/>
        <v>REV</v>
      </c>
      <c r="B828" s="18" t="str">
        <f>$B$10</f>
        <v>ENERGY</v>
      </c>
      <c r="C828" s="22"/>
      <c r="D828" s="23">
        <f t="shared" ca="1" si="571"/>
        <v>0.41172414982632194</v>
      </c>
      <c r="E828" s="23">
        <f t="shared" ca="1" si="569"/>
        <v>0.1570177603538627</v>
      </c>
      <c r="F828" s="23">
        <f t="shared" ca="1" si="569"/>
        <v>1.0041829544250895E-2</v>
      </c>
      <c r="G828" s="23">
        <f t="shared" ca="1" si="569"/>
        <v>3.3582082453787736E-2</v>
      </c>
      <c r="H828" s="23">
        <f t="shared" ca="1" si="569"/>
        <v>9.8055065262427727E-4</v>
      </c>
      <c r="I828" s="23">
        <f t="shared" ca="1" si="569"/>
        <v>5.524042977883371E-5</v>
      </c>
      <c r="J828" s="23">
        <f t="shared" ca="1" si="569"/>
        <v>3.0982264820109778E-2</v>
      </c>
      <c r="K828" s="23">
        <f t="shared" ca="1" si="569"/>
        <v>5.8508665242695051E-3</v>
      </c>
      <c r="L828" s="23">
        <f t="shared" ca="1" si="569"/>
        <v>2.5825596884214235E-3</v>
      </c>
      <c r="M828" s="23">
        <f t="shared" ca="1" si="569"/>
        <v>1.1936172605781245E-4</v>
      </c>
      <c r="N828" s="23">
        <f t="shared" ca="1" si="569"/>
        <v>1.1642847243104762E-3</v>
      </c>
      <c r="O828" s="23">
        <f t="shared" ca="1" si="569"/>
        <v>2.0113833515082002E-2</v>
      </c>
      <c r="P828" s="23">
        <f t="shared" ca="1" si="569"/>
        <v>0.11537359374244903</v>
      </c>
      <c r="Q828" s="23">
        <f t="shared" ca="1" si="569"/>
        <v>2.1175653610778725E-2</v>
      </c>
      <c r="R828" s="23">
        <f t="shared" ca="1" si="569"/>
        <v>8.253185234191383E-3</v>
      </c>
      <c r="S828" s="23">
        <f t="shared" ca="1" si="569"/>
        <v>1.3427747481932571E-4</v>
      </c>
      <c r="T828" s="23">
        <f t="shared" ca="1" si="569"/>
        <v>1.5180802350576837E-4</v>
      </c>
      <c r="U828" s="23">
        <f t="shared" ca="1" si="569"/>
        <v>3.5057445405083064E-3</v>
      </c>
      <c r="V828" s="23">
        <f t="shared" ca="1" si="569"/>
        <v>6.3925276751401175E-4</v>
      </c>
    </row>
    <row r="829" spans="1:22">
      <c r="A829" s="18" t="str">
        <f t="shared" si="570"/>
        <v>REV</v>
      </c>
      <c r="B829" s="18" t="str">
        <f>$B$11</f>
        <v>CUSTOMER</v>
      </c>
      <c r="C829" s="22"/>
      <c r="D829" s="23">
        <f t="shared" ca="1" si="571"/>
        <v>4.0418734428618396E-2</v>
      </c>
      <c r="E829" s="23">
        <f t="shared" ca="1" si="569"/>
        <v>1.9228871604552042E-2</v>
      </c>
      <c r="F829" s="23">
        <f t="shared" ca="1" si="569"/>
        <v>5.6012316802346611E-3</v>
      </c>
      <c r="G829" s="23">
        <f t="shared" ca="1" si="569"/>
        <v>1.4738063905782263E-3</v>
      </c>
      <c r="H829" s="23">
        <f t="shared" ca="1" si="569"/>
        <v>3.58366676503418E-4</v>
      </c>
      <c r="I829" s="23">
        <f t="shared" ca="1" si="569"/>
        <v>9.0311726006821077E-5</v>
      </c>
      <c r="J829" s="23">
        <f t="shared" ca="1" si="569"/>
        <v>3.6536158118427093E-4</v>
      </c>
      <c r="K829" s="23">
        <f t="shared" ca="1" si="569"/>
        <v>1.097793749497826E-4</v>
      </c>
      <c r="L829" s="23">
        <f t="shared" ca="1" si="569"/>
        <v>2.1242589249913758E-4</v>
      </c>
      <c r="M829" s="23">
        <f t="shared" ca="1" si="569"/>
        <v>3.5701768063422212E-5</v>
      </c>
      <c r="N829" s="23">
        <f t="shared" ca="1" si="569"/>
        <v>1.9776689567767086E-6</v>
      </c>
      <c r="O829" s="23">
        <f t="shared" ca="1" si="569"/>
        <v>5.3789500577877594E-5</v>
      </c>
      <c r="P829" s="23">
        <f t="shared" ca="1" si="569"/>
        <v>2.8261222866641437E-4</v>
      </c>
      <c r="Q829" s="23">
        <f t="shared" ca="1" si="569"/>
        <v>4.2717608507363107E-5</v>
      </c>
      <c r="R829" s="23">
        <f t="shared" ca="1" si="569"/>
        <v>9.1299068511408563E-5</v>
      </c>
      <c r="S829" s="23">
        <f t="shared" ca="1" si="569"/>
        <v>1.4619742795253524E-6</v>
      </c>
      <c r="T829" s="23">
        <f t="shared" ca="1" si="569"/>
        <v>2.4328673487019389E-6</v>
      </c>
      <c r="U829" s="23">
        <f t="shared" ca="1" si="569"/>
        <v>1.068116164831142E-2</v>
      </c>
      <c r="V829" s="23">
        <f t="shared" ca="1" si="569"/>
        <v>1.7854251688871135E-3</v>
      </c>
    </row>
    <row r="830" spans="1:22">
      <c r="A830" s="18" t="str">
        <f t="shared" si="570"/>
        <v>REV</v>
      </c>
      <c r="B830" s="18" t="str">
        <f>$B$12</f>
        <v>TOTAL</v>
      </c>
      <c r="C830" s="22"/>
      <c r="D830" s="23">
        <f t="shared" ca="1" si="571"/>
        <v>1</v>
      </c>
      <c r="E830" s="23">
        <f t="shared" ca="1" si="569"/>
        <v>0.43541123480991722</v>
      </c>
      <c r="F830" s="23">
        <f t="shared" ca="1" si="569"/>
        <v>3.6114052925813427E-2</v>
      </c>
      <c r="G830" s="23">
        <f t="shared" ca="1" si="569"/>
        <v>0.10133640811646295</v>
      </c>
      <c r="H830" s="23">
        <f t="shared" ca="1" si="569"/>
        <v>3.03249459319149E-3</v>
      </c>
      <c r="I830" s="23">
        <f t="shared" ca="1" si="569"/>
        <v>3.0758216718881578E-4</v>
      </c>
      <c r="J830" s="23">
        <f t="shared" ca="1" si="569"/>
        <v>8.0796897437221626E-2</v>
      </c>
      <c r="K830" s="23">
        <f t="shared" ca="1" si="569"/>
        <v>1.4689743224371943E-2</v>
      </c>
      <c r="L830" s="23">
        <f t="shared" ca="1" si="569"/>
        <v>5.4594667922334668E-3</v>
      </c>
      <c r="M830" s="23">
        <f t="shared" ca="1" si="569"/>
        <v>2.6507560676125819E-4</v>
      </c>
      <c r="N830" s="23">
        <f t="shared" ca="1" si="569"/>
        <v>2.4906578307284611E-3</v>
      </c>
      <c r="O830" s="23">
        <f t="shared" ca="1" si="569"/>
        <v>4.2371008717267393E-2</v>
      </c>
      <c r="P830" s="23">
        <f t="shared" ca="1" si="569"/>
        <v>0.20267054091992179</v>
      </c>
      <c r="Q830" s="23">
        <f t="shared" ca="1" si="569"/>
        <v>3.4129518532769298E-2</v>
      </c>
      <c r="R830" s="23">
        <f t="shared" ca="1" si="569"/>
        <v>2.2295146825417823E-2</v>
      </c>
      <c r="S830" s="23">
        <f t="shared" ca="1" si="569"/>
        <v>3.253993048023332E-4</v>
      </c>
      <c r="T830" s="23">
        <f t="shared" ca="1" si="569"/>
        <v>3.8011210731280051E-4</v>
      </c>
      <c r="U830" s="23">
        <f t="shared" ca="1" si="569"/>
        <v>1.5304022282662935E-2</v>
      </c>
      <c r="V830" s="23">
        <f t="shared" ca="1" si="569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0" t="s">
        <v>317</v>
      </c>
      <c r="B832" s="18" t="str">
        <f>$B$5</f>
        <v>PRODUCTION</v>
      </c>
      <c r="C832" s="160" t="s">
        <v>602</v>
      </c>
      <c r="D832" s="23">
        <f ca="1">+D898</f>
        <v>0.44889692544740051</v>
      </c>
      <c r="E832" s="23">
        <f t="shared" ref="E832:V839" ca="1" si="573">+E898</f>
        <v>0.20020706161680923</v>
      </c>
      <c r="F832" s="23">
        <f t="shared" ca="1" si="573"/>
        <v>1.3258174182552618E-2</v>
      </c>
      <c r="G832" s="23">
        <f t="shared" ca="1" si="573"/>
        <v>4.5779700911841345E-2</v>
      </c>
      <c r="H832" s="23">
        <f t="shared" ca="1" si="573"/>
        <v>1.3528915268641475E-3</v>
      </c>
      <c r="I832" s="23">
        <f t="shared" ca="1" si="573"/>
        <v>1.3177736653542375E-4</v>
      </c>
      <c r="J832" s="23">
        <f t="shared" ca="1" si="573"/>
        <v>3.5094074114602469E-2</v>
      </c>
      <c r="K832" s="23">
        <f t="shared" ca="1" si="573"/>
        <v>6.710059272217103E-3</v>
      </c>
      <c r="L832" s="23">
        <f t="shared" ca="1" si="573"/>
        <v>2.8895167730810492E-3</v>
      </c>
      <c r="M832" s="23">
        <f t="shared" ca="1" si="573"/>
        <v>1.2688105255032753E-4</v>
      </c>
      <c r="N832" s="23">
        <f t="shared" ca="1" si="573"/>
        <v>1.045505429530015E-3</v>
      </c>
      <c r="O832" s="23">
        <f t="shared" ca="1" si="573"/>
        <v>1.8150068170645888E-2</v>
      </c>
      <c r="P832" s="23">
        <f t="shared" ca="1" si="573"/>
        <v>9.775232664399848E-2</v>
      </c>
      <c r="Q832" s="23">
        <f t="shared" ca="1" si="573"/>
        <v>1.5961012772165831E-2</v>
      </c>
      <c r="R832" s="23">
        <f t="shared" ca="1" si="573"/>
        <v>1.0124100662929427E-2</v>
      </c>
      <c r="S832" s="23">
        <f t="shared" ca="1" si="573"/>
        <v>1.6050450914772667E-4</v>
      </c>
      <c r="T832" s="23">
        <f t="shared" ca="1" si="573"/>
        <v>1.5327044192944841E-4</v>
      </c>
      <c r="U832" s="23">
        <f t="shared" ca="1" si="573"/>
        <v>0</v>
      </c>
      <c r="V832" s="23">
        <f t="shared" ca="1" si="573"/>
        <v>0</v>
      </c>
    </row>
    <row r="833" spans="1:23">
      <c r="A833" s="18" t="str">
        <f t="shared" ref="A833:A839" si="574">A832</f>
        <v>EXP_OTHTAX_PSC</v>
      </c>
      <c r="B833" s="18" t="str">
        <f>$B$6</f>
        <v>BULKTRAN</v>
      </c>
      <c r="D833" s="23">
        <f t="shared" ref="D833:S839" ca="1" si="575">+D899</f>
        <v>-3.5686335488816744E-2</v>
      </c>
      <c r="E833" s="23">
        <f t="shared" ca="1" si="575"/>
        <v>-2.7498501630236066E-2</v>
      </c>
      <c r="F833" s="23">
        <f t="shared" ca="1" si="575"/>
        <v>2.5031865771333342E-4</v>
      </c>
      <c r="G833" s="23">
        <f t="shared" ca="1" si="575"/>
        <v>-4.7433024765503615E-4</v>
      </c>
      <c r="H833" s="23">
        <f t="shared" ca="1" si="575"/>
        <v>-3.7799718585708049E-5</v>
      </c>
      <c r="I833" s="23">
        <f t="shared" ca="1" si="575"/>
        <v>3.2120144622973567E-5</v>
      </c>
      <c r="J833" s="23">
        <f t="shared" ca="1" si="575"/>
        <v>-3.7265196147808134E-4</v>
      </c>
      <c r="K833" s="23">
        <f t="shared" ca="1" si="575"/>
        <v>1.1838996813804081E-5</v>
      </c>
      <c r="L833" s="23">
        <f t="shared" ca="1" si="575"/>
        <v>-5.3617123126761186E-5</v>
      </c>
      <c r="M833" s="23">
        <f t="shared" ca="1" si="575"/>
        <v>-3.872603352419988E-6</v>
      </c>
      <c r="N833" s="23">
        <f t="shared" ca="1" si="575"/>
        <v>-9.2630641568019738E-5</v>
      </c>
      <c r="O833" s="23">
        <f t="shared" ca="1" si="575"/>
        <v>-9.4616699015574897E-4</v>
      </c>
      <c r="P833" s="23">
        <f t="shared" ca="1" si="575"/>
        <v>-4.5723370801249346E-3</v>
      </c>
      <c r="Q833" s="23">
        <f t="shared" ca="1" si="575"/>
        <v>-1.5187630271084958E-3</v>
      </c>
      <c r="R833" s="23">
        <f t="shared" ca="1" si="575"/>
        <v>-4.0365704610045259E-4</v>
      </c>
      <c r="S833" s="23">
        <f t="shared" ca="1" si="575"/>
        <v>-1.1013536462851976E-5</v>
      </c>
      <c r="T833" s="23">
        <f t="shared" ca="1" si="573"/>
        <v>4.728317987718429E-6</v>
      </c>
      <c r="U833" s="23">
        <f t="shared" ca="1" si="573"/>
        <v>0</v>
      </c>
      <c r="V833" s="23">
        <f t="shared" ca="1" si="573"/>
        <v>0</v>
      </c>
    </row>
    <row r="834" spans="1:23">
      <c r="A834" s="18" t="str">
        <f t="shared" si="574"/>
        <v>EXP_OTHTAX_PSC</v>
      </c>
      <c r="B834" s="18" t="str">
        <f>$B$7</f>
        <v>SUBTRAN</v>
      </c>
      <c r="D834" s="23">
        <f t="shared" ca="1" si="575"/>
        <v>-7.49072304347226E-3</v>
      </c>
      <c r="E834" s="23">
        <f t="shared" ca="1" si="573"/>
        <v>-5.788171559619755E-3</v>
      </c>
      <c r="F834" s="23">
        <f t="shared" ca="1" si="573"/>
        <v>4.6119391160735608E-5</v>
      </c>
      <c r="G834" s="23">
        <f t="shared" ca="1" si="573"/>
        <v>-1.1113859798695751E-4</v>
      </c>
      <c r="H834" s="23">
        <f t="shared" ca="1" si="573"/>
        <v>-8.0466187501931995E-6</v>
      </c>
      <c r="I834" s="23">
        <f t="shared" ca="1" si="573"/>
        <v>1.0884337328204948E-5</v>
      </c>
      <c r="J834" s="23">
        <f t="shared" ca="1" si="573"/>
        <v>-8.6080633588996443E-5</v>
      </c>
      <c r="K834" s="23">
        <f t="shared" ca="1" si="573"/>
        <v>4.9471230843812542E-8</v>
      </c>
      <c r="L834" s="23">
        <f t="shared" ca="1" si="573"/>
        <v>-1.5596362405013792E-5</v>
      </c>
      <c r="M834" s="23">
        <f t="shared" ca="1" si="573"/>
        <v>0</v>
      </c>
      <c r="N834" s="23">
        <f t="shared" ca="1" si="573"/>
        <v>-1.8910411719591732E-5</v>
      </c>
      <c r="O834" s="23">
        <f t="shared" ca="1" si="573"/>
        <v>-1.9583155199621267E-4</v>
      </c>
      <c r="P834" s="23">
        <f t="shared" ca="1" si="573"/>
        <v>-1.2506696061814464E-3</v>
      </c>
      <c r="Q834" s="23">
        <f t="shared" ca="1" si="573"/>
        <v>0</v>
      </c>
      <c r="R834" s="23">
        <f t="shared" ca="1" si="573"/>
        <v>-8.2527853437439023E-5</v>
      </c>
      <c r="S834" s="23">
        <f t="shared" ca="1" si="573"/>
        <v>-2.2050532100137822E-6</v>
      </c>
      <c r="T834" s="23">
        <f t="shared" ca="1" si="573"/>
        <v>9.0843209057249792E-7</v>
      </c>
      <c r="U834" s="23">
        <f t="shared" ca="1" si="573"/>
        <v>8.500292018277877E-6</v>
      </c>
      <c r="V834" s="23">
        <f t="shared" ca="1" si="573"/>
        <v>1.9932815947235177E-6</v>
      </c>
    </row>
    <row r="835" spans="1:23">
      <c r="A835" s="18" t="str">
        <f t="shared" si="574"/>
        <v>EXP_OTHTAX_PSC</v>
      </c>
      <c r="B835" s="18" t="str">
        <f>$B$8</f>
        <v>DISTPRI</v>
      </c>
      <c r="D835" s="23">
        <f t="shared" ca="1" si="575"/>
        <v>0.11796406755398563</v>
      </c>
      <c r="E835" s="23">
        <f t="shared" ca="1" si="573"/>
        <v>6.7126486243317504E-2</v>
      </c>
      <c r="F835" s="23">
        <f t="shared" ca="1" si="573"/>
        <v>5.378406635124431E-3</v>
      </c>
      <c r="G835" s="23">
        <f t="shared" ca="1" si="573"/>
        <v>1.7800393211403063E-2</v>
      </c>
      <c r="H835" s="23">
        <f t="shared" ca="1" si="573"/>
        <v>5.064066143123287E-4</v>
      </c>
      <c r="I835" s="23">
        <f t="shared" ca="1" si="573"/>
        <v>0</v>
      </c>
      <c r="J835" s="23">
        <f t="shared" ca="1" si="573"/>
        <v>1.3459556833509301E-2</v>
      </c>
      <c r="K835" s="23">
        <f t="shared" ca="1" si="573"/>
        <v>2.6137567555314604E-3</v>
      </c>
      <c r="L835" s="23">
        <f t="shared" ca="1" si="573"/>
        <v>0</v>
      </c>
      <c r="M835" s="23">
        <f t="shared" ca="1" si="573"/>
        <v>0</v>
      </c>
      <c r="N835" s="23">
        <f t="shared" ca="1" si="573"/>
        <v>3.6576968150913797E-4</v>
      </c>
      <c r="O835" s="23">
        <f t="shared" ca="1" si="573"/>
        <v>6.6158279693944912E-3</v>
      </c>
      <c r="P835" s="23">
        <f t="shared" ca="1" si="573"/>
        <v>0</v>
      </c>
      <c r="Q835" s="23">
        <f t="shared" ca="1" si="573"/>
        <v>0</v>
      </c>
      <c r="R835" s="23">
        <f t="shared" ca="1" si="573"/>
        <v>3.6631735010798335E-3</v>
      </c>
      <c r="S835" s="23">
        <f t="shared" ca="1" si="573"/>
        <v>5.5465290698531529E-5</v>
      </c>
      <c r="T835" s="23">
        <f t="shared" ca="1" si="573"/>
        <v>6.3584124754355372E-5</v>
      </c>
      <c r="U835" s="23">
        <f t="shared" ca="1" si="573"/>
        <v>2.5931973216792117E-4</v>
      </c>
      <c r="V835" s="23">
        <f t="shared" ca="1" si="573"/>
        <v>5.5920961183284495E-5</v>
      </c>
    </row>
    <row r="836" spans="1:23">
      <c r="A836" s="18" t="str">
        <f t="shared" si="574"/>
        <v>EXP_OTHTAX_PSC</v>
      </c>
      <c r="B836" s="18" t="str">
        <f>$B$9</f>
        <v>DISTSEC</v>
      </c>
      <c r="D836" s="23">
        <f t="shared" ca="1" si="575"/>
        <v>5.0160178046241718E-2</v>
      </c>
      <c r="E836" s="23">
        <f t="shared" ca="1" si="573"/>
        <v>3.18652741414562E-2</v>
      </c>
      <c r="F836" s="23">
        <f t="shared" ca="1" si="573"/>
        <v>2.8317896478336421E-3</v>
      </c>
      <c r="G836" s="23">
        <f t="shared" ca="1" si="573"/>
        <v>7.7046777518031771E-3</v>
      </c>
      <c r="H836" s="23">
        <f t="shared" ca="1" si="573"/>
        <v>0</v>
      </c>
      <c r="I836" s="23">
        <f t="shared" ca="1" si="573"/>
        <v>0</v>
      </c>
      <c r="J836" s="23">
        <f t="shared" ca="1" si="573"/>
        <v>4.9477510506872272E-3</v>
      </c>
      <c r="K836" s="23">
        <f t="shared" ca="1" si="573"/>
        <v>0</v>
      </c>
      <c r="L836" s="23">
        <f t="shared" ca="1" si="573"/>
        <v>0</v>
      </c>
      <c r="M836" s="23">
        <f t="shared" ca="1" si="573"/>
        <v>0</v>
      </c>
      <c r="N836" s="23">
        <f t="shared" ca="1" si="573"/>
        <v>9.8387228407746227E-5</v>
      </c>
      <c r="O836" s="23">
        <f t="shared" ca="1" si="573"/>
        <v>0</v>
      </c>
      <c r="P836" s="23">
        <f t="shared" ca="1" si="573"/>
        <v>0</v>
      </c>
      <c r="Q836" s="23">
        <f t="shared" ca="1" si="573"/>
        <v>0</v>
      </c>
      <c r="R836" s="23">
        <f t="shared" ca="1" si="573"/>
        <v>1.6277802491727585E-3</v>
      </c>
      <c r="S836" s="23">
        <f t="shared" ca="1" si="573"/>
        <v>0</v>
      </c>
      <c r="T836" s="23">
        <f t="shared" ca="1" si="573"/>
        <v>2.2314960498290861E-5</v>
      </c>
      <c r="U836" s="23">
        <f t="shared" ca="1" si="573"/>
        <v>9.1284360420131147E-4</v>
      </c>
      <c r="V836" s="23">
        <f t="shared" ca="1" si="573"/>
        <v>1.4935941218136928E-4</v>
      </c>
    </row>
    <row r="837" spans="1:23">
      <c r="A837" s="18" t="str">
        <f t="shared" si="574"/>
        <v>EXP_OTHTAX_PSC</v>
      </c>
      <c r="B837" s="18" t="str">
        <f>$B$10</f>
        <v>ENERGY</v>
      </c>
      <c r="D837" s="23">
        <f t="shared" ca="1" si="575"/>
        <v>0.38115185642094429</v>
      </c>
      <c r="E837" s="23">
        <f t="shared" ca="1" si="573"/>
        <v>0.14504219420977224</v>
      </c>
      <c r="F837" s="23">
        <f t="shared" ca="1" si="573"/>
        <v>9.2461404982783473E-3</v>
      </c>
      <c r="G837" s="23">
        <f t="shared" ca="1" si="573"/>
        <v>3.1070808195692568E-2</v>
      </c>
      <c r="H837" s="23">
        <f t="shared" ca="1" si="573"/>
        <v>8.934775435463228E-4</v>
      </c>
      <c r="I837" s="23">
        <f t="shared" ca="1" si="573"/>
        <v>4.2560880939747344E-5</v>
      </c>
      <c r="J837" s="23">
        <f t="shared" ca="1" si="573"/>
        <v>2.8866416684250058E-2</v>
      </c>
      <c r="K837" s="23">
        <f t="shared" ca="1" si="573"/>
        <v>5.4265984742220795E-3</v>
      </c>
      <c r="L837" s="23">
        <f t="shared" ca="1" si="573"/>
        <v>2.3926603450405565E-3</v>
      </c>
      <c r="M837" s="23">
        <f t="shared" ca="1" si="573"/>
        <v>1.1087133109219603E-4</v>
      </c>
      <c r="N837" s="23">
        <f t="shared" ca="1" si="573"/>
        <v>1.0790418742537551E-3</v>
      </c>
      <c r="O837" s="23">
        <f t="shared" ca="1" si="573"/>
        <v>1.8534337733691408E-2</v>
      </c>
      <c r="P837" s="23">
        <f t="shared" ca="1" si="573"/>
        <v>0.10705474673729309</v>
      </c>
      <c r="Q837" s="23">
        <f t="shared" ca="1" si="573"/>
        <v>1.9531134789902631E-2</v>
      </c>
      <c r="R837" s="23">
        <f t="shared" ca="1" si="573"/>
        <v>7.6876927123130934E-3</v>
      </c>
      <c r="S837" s="23">
        <f t="shared" ca="1" si="573"/>
        <v>1.2506245816809553E-4</v>
      </c>
      <c r="T837" s="23">
        <f t="shared" ca="1" si="573"/>
        <v>1.4180618968744502E-4</v>
      </c>
      <c r="U837" s="23">
        <f t="shared" ca="1" si="573"/>
        <v>3.3112626591824939E-3</v>
      </c>
      <c r="V837" s="23">
        <f t="shared" ca="1" si="573"/>
        <v>5.9504310361822648E-4</v>
      </c>
    </row>
    <row r="838" spans="1:23">
      <c r="A838" s="18" t="str">
        <f t="shared" si="574"/>
        <v>EXP_OTHTAX_PSC</v>
      </c>
      <c r="B838" s="18" t="str">
        <f>$B$11</f>
        <v>CUSTOMER</v>
      </c>
      <c r="D838" s="23">
        <f t="shared" ca="1" si="575"/>
        <v>4.5004031063716851E-2</v>
      </c>
      <c r="E838" s="23">
        <f t="shared" ca="1" si="573"/>
        <v>2.1283432245109469E-2</v>
      </c>
      <c r="F838" s="23">
        <f t="shared" ca="1" si="573"/>
        <v>6.2063958391018583E-3</v>
      </c>
      <c r="G838" s="23">
        <f t="shared" ca="1" si="573"/>
        <v>1.648819910508316E-3</v>
      </c>
      <c r="H838" s="23">
        <f t="shared" ca="1" si="573"/>
        <v>4.0161951961639687E-4</v>
      </c>
      <c r="I838" s="23">
        <f t="shared" ca="1" si="573"/>
        <v>1.0153123822291171E-4</v>
      </c>
      <c r="J838" s="23">
        <f t="shared" ca="1" si="573"/>
        <v>4.1039407436442658E-4</v>
      </c>
      <c r="K838" s="23">
        <f t="shared" ca="1" si="573"/>
        <v>1.2228810829534903E-4</v>
      </c>
      <c r="L838" s="23">
        <f t="shared" ca="1" si="573"/>
        <v>2.3761526497606696E-4</v>
      </c>
      <c r="M838" s="23">
        <f t="shared" ca="1" si="573"/>
        <v>4.0044379691583131E-5</v>
      </c>
      <c r="N838" s="23">
        <f t="shared" ca="1" si="573"/>
        <v>2.2146177271390404E-6</v>
      </c>
      <c r="O838" s="23">
        <f t="shared" ca="1" si="573"/>
        <v>6.0140254375707974E-5</v>
      </c>
      <c r="P838" s="23">
        <f t="shared" ca="1" si="573"/>
        <v>3.1737009909097173E-4</v>
      </c>
      <c r="Q838" s="23">
        <f t="shared" ca="1" si="573"/>
        <v>4.7956065405859968E-5</v>
      </c>
      <c r="R838" s="23">
        <f t="shared" ca="1" si="573"/>
        <v>1.0282881273684913E-4</v>
      </c>
      <c r="S838" s="23">
        <f t="shared" ca="1" si="573"/>
        <v>1.6446206621945214E-6</v>
      </c>
      <c r="T838" s="23">
        <f t="shared" ca="1" si="573"/>
        <v>2.7475112808832946E-6</v>
      </c>
      <c r="U838" s="23">
        <f t="shared" ca="1" si="573"/>
        <v>1.2000209434443443E-2</v>
      </c>
      <c r="V838" s="23">
        <f t="shared" ca="1" si="573"/>
        <v>2.0167790681074292E-3</v>
      </c>
    </row>
    <row r="839" spans="1:23">
      <c r="A839" s="18" t="str">
        <f t="shared" si="574"/>
        <v>EXP_OTHTAX_PSC</v>
      </c>
      <c r="B839" s="18" t="str">
        <f>$B$12</f>
        <v>TOTAL</v>
      </c>
      <c r="D839" s="23">
        <f t="shared" ca="1" si="575"/>
        <v>1.0000000000000002</v>
      </c>
      <c r="E839" s="23">
        <f t="shared" ca="1" si="573"/>
        <v>0.43223777526660873</v>
      </c>
      <c r="F839" s="23">
        <f t="shared" ca="1" si="573"/>
        <v>3.7217344851764957E-2</v>
      </c>
      <c r="G839" s="23">
        <f t="shared" ca="1" si="573"/>
        <v>0.10341893113560642</v>
      </c>
      <c r="H839" s="23">
        <f t="shared" ca="1" si="573"/>
        <v>3.1085488670032939E-3</v>
      </c>
      <c r="I839" s="23">
        <f t="shared" ca="1" si="573"/>
        <v>3.1887396764926118E-4</v>
      </c>
      <c r="J839" s="23">
        <f t="shared" ca="1" si="573"/>
        <v>8.2319460162346425E-2</v>
      </c>
      <c r="K839" s="23">
        <f t="shared" ca="1" si="573"/>
        <v>1.4884591078310645E-2</v>
      </c>
      <c r="L839" s="23">
        <f t="shared" ca="1" si="573"/>
        <v>5.4505788975658977E-3</v>
      </c>
      <c r="M839" s="23">
        <f t="shared" ca="1" si="573"/>
        <v>2.7392415998168669E-4</v>
      </c>
      <c r="N839" s="23">
        <f t="shared" ca="1" si="573"/>
        <v>2.479377778140183E-3</v>
      </c>
      <c r="O839" s="23">
        <f t="shared" ca="1" si="573"/>
        <v>4.2218375585955537E-2</v>
      </c>
      <c r="P839" s="23">
        <f t="shared" ca="1" si="573"/>
        <v>0.19930143679407616</v>
      </c>
      <c r="Q839" s="23">
        <f t="shared" ca="1" si="573"/>
        <v>3.4021340600365831E-2</v>
      </c>
      <c r="R839" s="23">
        <f t="shared" ca="1" si="573"/>
        <v>2.2719391038694071E-2</v>
      </c>
      <c r="S839" s="23">
        <f t="shared" ca="1" si="573"/>
        <v>3.2945828900368251E-4</v>
      </c>
      <c r="T839" s="23">
        <f t="shared" ca="1" si="573"/>
        <v>3.8935997822871411E-4</v>
      </c>
      <c r="U839" s="23">
        <f t="shared" ca="1" si="573"/>
        <v>1.6492135722013447E-2</v>
      </c>
      <c r="V839" s="23">
        <f t="shared" ca="1" si="573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49" t="s">
        <v>575</v>
      </c>
      <c r="D843" s="151">
        <f t="shared" ref="D843:V843" ca="1" si="576">+D897-D844</f>
        <v>0</v>
      </c>
      <c r="E843" s="151">
        <f t="shared" ca="1" si="576"/>
        <v>0</v>
      </c>
      <c r="F843" s="151">
        <f t="shared" ca="1" si="576"/>
        <v>0</v>
      </c>
      <c r="G843" s="151">
        <f t="shared" ca="1" si="576"/>
        <v>0</v>
      </c>
      <c r="H843" s="151">
        <f t="shared" ca="1" si="576"/>
        <v>0</v>
      </c>
      <c r="I843" s="151">
        <f t="shared" ca="1" si="576"/>
        <v>0</v>
      </c>
      <c r="J843" s="151">
        <f t="shared" ca="1" si="576"/>
        <v>0</v>
      </c>
      <c r="K843" s="151">
        <f t="shared" ca="1" si="576"/>
        <v>0</v>
      </c>
      <c r="L843" s="151">
        <f t="shared" ca="1" si="576"/>
        <v>0</v>
      </c>
      <c r="M843" s="151">
        <f t="shared" ca="1" si="576"/>
        <v>0</v>
      </c>
      <c r="N843" s="151">
        <f t="shared" ca="1" si="576"/>
        <v>0</v>
      </c>
      <c r="O843" s="151">
        <f t="shared" ca="1" si="576"/>
        <v>0</v>
      </c>
      <c r="P843" s="151">
        <f t="shared" ca="1" si="576"/>
        <v>0</v>
      </c>
      <c r="Q843" s="151">
        <f t="shared" ca="1" si="576"/>
        <v>0</v>
      </c>
      <c r="R843" s="151">
        <f t="shared" ca="1" si="576"/>
        <v>0</v>
      </c>
      <c r="S843" s="151">
        <f t="shared" ca="1" si="576"/>
        <v>0</v>
      </c>
      <c r="T843" s="151">
        <f t="shared" ca="1" si="576"/>
        <v>0</v>
      </c>
      <c r="U843" s="151">
        <f t="shared" ca="1" si="576"/>
        <v>0</v>
      </c>
      <c r="V843" s="151">
        <f t="shared" ca="1" si="576"/>
        <v>0</v>
      </c>
    </row>
    <row r="844" spans="1:23" ht="12">
      <c r="A844" s="135" t="s">
        <v>17</v>
      </c>
      <c r="C844" s="160" t="s">
        <v>689</v>
      </c>
      <c r="D844" s="158">
        <f>SUM(E844:V844)</f>
        <v>499134505</v>
      </c>
      <c r="E844" s="158">
        <v>215744788</v>
      </c>
      <c r="F844" s="158">
        <v>18576461</v>
      </c>
      <c r="G844" s="158">
        <f>155582+51002961+84797+376617</f>
        <v>51619957</v>
      </c>
      <c r="H844" s="158">
        <v>1551584</v>
      </c>
      <c r="I844" s="158">
        <v>159161</v>
      </c>
      <c r="J844" s="158">
        <f>40615944+192636+279903</f>
        <v>41088483</v>
      </c>
      <c r="K844" s="158">
        <v>7429413</v>
      </c>
      <c r="L844" s="158">
        <v>2720572</v>
      </c>
      <c r="M844" s="158">
        <v>136725</v>
      </c>
      <c r="N844" s="158">
        <v>1237543</v>
      </c>
      <c r="O844" s="158">
        <v>21072648</v>
      </c>
      <c r="P844" s="158">
        <f>91685060+7793164</f>
        <v>99478224</v>
      </c>
      <c r="Q844" s="158">
        <v>16981225</v>
      </c>
      <c r="R844" s="158">
        <v>11340032</v>
      </c>
      <c r="S844" s="158">
        <v>164444</v>
      </c>
      <c r="T844" s="158">
        <v>194343</v>
      </c>
      <c r="U844" s="158">
        <v>8231794</v>
      </c>
      <c r="V844" s="158">
        <v>1407108</v>
      </c>
      <c r="W844" s="25"/>
    </row>
    <row r="845" spans="1:23" ht="12">
      <c r="A845" s="38" t="s">
        <v>175</v>
      </c>
      <c r="C845" s="160" t="s">
        <v>690</v>
      </c>
      <c r="D845" s="26">
        <f ca="1">SUM(E845:V845)</f>
        <v>67976349.999999985</v>
      </c>
      <c r="E845" s="147">
        <f ca="1">COSS!I1071+COSS!I896+COSS!I913+COSS!I904</f>
        <v>31181649.649657935</v>
      </c>
      <c r="F845" s="147">
        <f ca="1">COSS!J1071+COSS!J896+COSS!J913+COSS!J904</f>
        <v>1904210.4322733011</v>
      </c>
      <c r="G845" s="147">
        <f ca="1">COSS!K1071+COSS!K896+COSS!K913+COSS!K904</f>
        <v>5849020.049556247</v>
      </c>
      <c r="H845" s="147">
        <f ca="1">COSS!L1071+COSS!L896+COSS!L913+COSS!L904</f>
        <v>168176.60152770323</v>
      </c>
      <c r="I845" s="147">
        <f ca="1">COSS!M1071+COSS!M896+COSS!M913+COSS!M904</f>
        <v>15272.185817202251</v>
      </c>
      <c r="J845" s="147">
        <f ca="1">COSS!O1071+COSS!O896+COSS!O913+COSS!O904</f>
        <v>4732314.5869700667</v>
      </c>
      <c r="K845" s="147">
        <f ca="1">COSS!P1071+COSS!P896+COSS!P913+COSS!P904</f>
        <v>901299.83970402833</v>
      </c>
      <c r="L845" s="147">
        <f ca="1">COSS!Q1071+COSS!Q896+COSS!Q913+COSS!Q904</f>
        <v>375550.88038762897</v>
      </c>
      <c r="M845" s="147">
        <f ca="1">COSS!R1071+COSS!R896+COSS!R913+COSS!R904</f>
        <v>13602.25399002093</v>
      </c>
      <c r="N845" s="147">
        <f ca="1">COSS!T1071+COSS!T896+COSS!T913+COSS!T904</f>
        <v>174936.0918968629</v>
      </c>
      <c r="O845" s="147">
        <f ca="1">COSS!U1071+COSS!U896+COSS!U913+COSS!U904</f>
        <v>2956410.980861966</v>
      </c>
      <c r="P845" s="147">
        <f ca="1">COSS!V1071+COSS!V896+COSS!V913+COSS!V904</f>
        <v>15458439.744409334</v>
      </c>
      <c r="Q845" s="147">
        <f ca="1">COSS!W1071+COSS!W896+COSS!W913+COSS!W904</f>
        <v>2373995.4358571433</v>
      </c>
      <c r="R845" s="147">
        <f ca="1">COSS!Y1071+COSS!Y896+COSS!Y913+COSS!Y904</f>
        <v>1303787.7785132395</v>
      </c>
      <c r="S845" s="147">
        <f ca="1">COSS!Z1071+COSS!Z896+COSS!Z913+COSS!Z904</f>
        <v>20093.477962856756</v>
      </c>
      <c r="T845" s="147">
        <f ca="1">COSS!AB1071+COSS!AB896+COSS!AB913+COSS!AB904</f>
        <v>21222.702174014066</v>
      </c>
      <c r="U845" s="147">
        <f ca="1">COSS!AC1071+COSS!AC896+COSS!AC913+COSS!AC904</f>
        <v>447283.1616600292</v>
      </c>
      <c r="V845" s="147">
        <f ca="1">COSS!AD1071+COSS!AD896+COSS!AD913+COSS!AD904</f>
        <v>79084.146780404451</v>
      </c>
      <c r="W845" s="25"/>
    </row>
    <row r="846" spans="1:23" ht="12">
      <c r="A846" s="38" t="s">
        <v>174</v>
      </c>
      <c r="C846" s="160" t="s">
        <v>691</v>
      </c>
      <c r="D846" s="26">
        <f ca="1">SUM(E846:V846)</f>
        <v>525070946.33279002</v>
      </c>
      <c r="E846" s="26">
        <f ca="1">COSS!I4397</f>
        <v>242478560.81231812</v>
      </c>
      <c r="F846" s="26">
        <f ca="1">COSS!J4397</f>
        <v>16681223.967961293</v>
      </c>
      <c r="G846" s="26">
        <f ca="1">COSS!K4397</f>
        <v>48751881.13793081</v>
      </c>
      <c r="H846" s="26">
        <f ca="1">COSS!L4397</f>
        <v>1471335.3755646748</v>
      </c>
      <c r="I846" s="26">
        <f ca="1">COSS!M4397</f>
        <v>126249.54221371966</v>
      </c>
      <c r="J846" s="26">
        <f ca="1">COSS!O4397</f>
        <v>39422126.776764065</v>
      </c>
      <c r="K846" s="26">
        <f ca="1">COSS!P4397</f>
        <v>7137958.1679374436</v>
      </c>
      <c r="L846" s="26">
        <f ca="1">COSS!Q4397</f>
        <v>2743523.5532337367</v>
      </c>
      <c r="M846" s="26">
        <f ca="1">COSS!R4397</f>
        <v>133886.74842860139</v>
      </c>
      <c r="N846" s="26">
        <f ca="1">COSS!T4397</f>
        <v>1323934.9889740108</v>
      </c>
      <c r="O846" s="26">
        <f ca="1">COSS!U4397</f>
        <v>21833784.147339515</v>
      </c>
      <c r="P846" s="26">
        <f ca="1">COSS!V4397</f>
        <v>105915175.92771889</v>
      </c>
      <c r="Q846" s="26">
        <f ca="1">COSS!W4397</f>
        <v>18541273.846528962</v>
      </c>
      <c r="R846" s="26">
        <f ca="1">COSS!Y4397</f>
        <v>11137616.713719547</v>
      </c>
      <c r="S846" s="26">
        <f ca="1">COSS!Z4397</f>
        <v>168734.61637006313</v>
      </c>
      <c r="T846" s="26">
        <f ca="1">COSS!AB4397</f>
        <v>179233.54859459231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49" t="s">
        <v>575</v>
      </c>
      <c r="D847" s="161">
        <f ca="1">+COSS!H4406-D849</f>
        <v>0</v>
      </c>
      <c r="E847" s="161">
        <f ca="1">+COSS!I4406-E849</f>
        <v>0</v>
      </c>
      <c r="F847" s="161">
        <f ca="1">+COSS!J4406-F849</f>
        <v>0</v>
      </c>
      <c r="G847" s="161">
        <f ca="1">+COSS!K4406-G849</f>
        <v>0</v>
      </c>
      <c r="H847" s="161">
        <f ca="1">+COSS!L4406-H849</f>
        <v>0</v>
      </c>
      <c r="I847" s="161">
        <f ca="1">+COSS!M4406-I849</f>
        <v>0</v>
      </c>
      <c r="J847" s="161">
        <f ca="1">+COSS!O4406-J849</f>
        <v>0</v>
      </c>
      <c r="K847" s="161">
        <f ca="1">+COSS!P4406-K849</f>
        <v>0</v>
      </c>
      <c r="L847" s="161">
        <f ca="1">+COSS!Q4406-L849</f>
        <v>0</v>
      </c>
      <c r="M847" s="161">
        <f ca="1">+COSS!R4406-M849</f>
        <v>0</v>
      </c>
      <c r="N847" s="161">
        <f ca="1">+COSS!T4406-N849</f>
        <v>1.7462298274040222E-10</v>
      </c>
      <c r="O847" s="161">
        <f ca="1">+COSS!U4406-O849</f>
        <v>0</v>
      </c>
      <c r="P847" s="161">
        <f ca="1">+COSS!V4406-P849</f>
        <v>0</v>
      </c>
      <c r="Q847" s="161">
        <f ca="1">+COSS!W4406-Q849</f>
        <v>2.6775524020195007E-9</v>
      </c>
      <c r="R847" s="161">
        <f ca="1">+COSS!Y4406-R849</f>
        <v>-2.3283064365386963E-9</v>
      </c>
      <c r="S847" s="161">
        <f ca="1">+COSS!Z4406-S849</f>
        <v>2.7284841053187847E-11</v>
      </c>
      <c r="T847" s="161">
        <f ca="1">+COSS!AB4406-T849</f>
        <v>0</v>
      </c>
      <c r="U847" s="161">
        <f ca="1">+COSS!AC4406-U849</f>
        <v>0</v>
      </c>
      <c r="V847" s="161">
        <f ca="1">+COSS!AD4406-V849</f>
        <v>0</v>
      </c>
    </row>
    <row r="848" spans="1:23">
      <c r="C848" s="24"/>
    </row>
    <row r="849" spans="1:22" ht="12">
      <c r="A849" s="38" t="str">
        <f>COSS!B4406</f>
        <v>Net Operating Income</v>
      </c>
      <c r="D849" s="24">
        <f ca="1">D844+D845-D846</f>
        <v>42039908.667209983</v>
      </c>
      <c r="E849" s="24">
        <f ca="1">E844+E845-E846</f>
        <v>4447876.8373398185</v>
      </c>
      <c r="F849" s="24">
        <f ca="1">F844+F845-F846</f>
        <v>3799447.4643120095</v>
      </c>
      <c r="G849" s="24">
        <f ca="1">G844+G845-G846</f>
        <v>8717095.9116254374</v>
      </c>
      <c r="H849" s="24">
        <f ca="1">H844+H845-H846</f>
        <v>248425.22596302838</v>
      </c>
      <c r="I849" s="24">
        <f t="shared" ref="I849:V849" ca="1" si="577">I844+I845-I846</f>
        <v>48183.643603482604</v>
      </c>
      <c r="J849" s="24">
        <f t="shared" ca="1" si="577"/>
        <v>6398670.8102060035</v>
      </c>
      <c r="K849" s="24">
        <f t="shared" ca="1" si="577"/>
        <v>1192754.6717665847</v>
      </c>
      <c r="L849" s="24">
        <f t="shared" ca="1" si="577"/>
        <v>352599.32715389226</v>
      </c>
      <c r="M849" s="24">
        <f t="shared" ca="1" si="577"/>
        <v>16440.50556141953</v>
      </c>
      <c r="N849" s="24">
        <f t="shared" ca="1" si="577"/>
        <v>88544.102922852151</v>
      </c>
      <c r="O849" s="24">
        <f t="shared" ca="1" si="577"/>
        <v>2195274.8335224502</v>
      </c>
      <c r="P849" s="24">
        <f t="shared" ca="1" si="577"/>
        <v>9021487.8166904449</v>
      </c>
      <c r="Q849" s="24">
        <f t="shared" ca="1" si="577"/>
        <v>813946.589328181</v>
      </c>
      <c r="R849" s="24">
        <f t="shared" ca="1" si="577"/>
        <v>1506203.0647936929</v>
      </c>
      <c r="S849" s="24">
        <f t="shared" ca="1" si="577"/>
        <v>15802.861592793633</v>
      </c>
      <c r="T849" s="24">
        <f t="shared" ca="1" si="577"/>
        <v>36332.153579421749</v>
      </c>
      <c r="U849" s="24">
        <f t="shared" ca="1" si="577"/>
        <v>2768289.7407537382</v>
      </c>
      <c r="V849" s="24">
        <f t="shared" ca="1" si="577"/>
        <v>372533.10649475479</v>
      </c>
    </row>
    <row r="850" spans="1:22">
      <c r="A850" s="18" t="str">
        <f t="shared" ref="A850:B857" si="578">A532</f>
        <v>RATEBASE</v>
      </c>
      <c r="B850" s="18" t="str">
        <f t="shared" si="578"/>
        <v>PRODUCTION</v>
      </c>
      <c r="C850" s="18"/>
      <c r="D850" s="23">
        <f t="shared" ref="D850:V850" ca="1" si="579">D532</f>
        <v>0.40296311930193046</v>
      </c>
      <c r="E850" s="23">
        <f t="shared" ca="1" si="579"/>
        <v>0.19690455352189612</v>
      </c>
      <c r="F850" s="23">
        <f t="shared" ca="1" si="579"/>
        <v>9.6822046151890714E-3</v>
      </c>
      <c r="G850" s="23">
        <f t="shared" ca="1" si="579"/>
        <v>3.5942876206187899E-2</v>
      </c>
      <c r="H850" s="23">
        <f t="shared" ca="1" si="579"/>
        <v>1.0648730452121949E-3</v>
      </c>
      <c r="I850" s="23">
        <f t="shared" ca="1" si="579"/>
        <v>-1.3535300467621107E-5</v>
      </c>
      <c r="J850" s="23">
        <f t="shared" ca="1" si="579"/>
        <v>2.7533716648104323E-2</v>
      </c>
      <c r="K850" s="23">
        <f t="shared" ca="1" si="579"/>
        <v>4.9940694511263241E-3</v>
      </c>
      <c r="L850" s="23">
        <f t="shared" ca="1" si="579"/>
        <v>2.1744727004812726E-3</v>
      </c>
      <c r="M850" s="23">
        <f t="shared" ca="1" si="579"/>
        <v>1.0546171324704918E-4</v>
      </c>
      <c r="N850" s="23">
        <f t="shared" ca="1" si="579"/>
        <v>9.7297166052940861E-4</v>
      </c>
      <c r="O850" s="23">
        <f t="shared" ca="1" si="579"/>
        <v>1.5757676118259248E-2</v>
      </c>
      <c r="P850" s="23">
        <f t="shared" ca="1" si="579"/>
        <v>8.3983771175934085E-2</v>
      </c>
      <c r="Q850" s="23">
        <f t="shared" ca="1" si="579"/>
        <v>1.5061851238205632E-2</v>
      </c>
      <c r="R850" s="23">
        <f t="shared" ca="1" si="579"/>
        <v>8.5438866219137138E-3</v>
      </c>
      <c r="S850" s="23">
        <f t="shared" ca="1" si="579"/>
        <v>1.4326991194063007E-4</v>
      </c>
      <c r="T850" s="23">
        <f t="shared" ca="1" si="579"/>
        <v>1.109999741712091E-4</v>
      </c>
      <c r="U850" s="23">
        <f t="shared" ca="1" si="579"/>
        <v>0</v>
      </c>
      <c r="V850" s="23">
        <f t="shared" ca="1" si="579"/>
        <v>0</v>
      </c>
    </row>
    <row r="851" spans="1:22">
      <c r="A851" s="18" t="str">
        <f t="shared" si="578"/>
        <v>RATEBASE</v>
      </c>
      <c r="B851" s="18" t="str">
        <f t="shared" si="578"/>
        <v>BULKTRAN</v>
      </c>
      <c r="C851" s="18"/>
      <c r="D851" s="23">
        <f t="shared" ref="D851:V851" ca="1" si="580">D533</f>
        <v>0.18413640278985818</v>
      </c>
      <c r="E851" s="23">
        <f t="shared" ca="1" si="580"/>
        <v>8.9806761484375303E-2</v>
      </c>
      <c r="F851" s="23">
        <f t="shared" ca="1" si="580"/>
        <v>4.4167790262584295E-3</v>
      </c>
      <c r="G851" s="23">
        <f t="shared" ca="1" si="580"/>
        <v>1.6430809136221022E-2</v>
      </c>
      <c r="H851" s="23">
        <f t="shared" ca="1" si="580"/>
        <v>4.832485791771048E-4</v>
      </c>
      <c r="I851" s="23">
        <f t="shared" ca="1" si="580"/>
        <v>-1.4376611211042767E-5</v>
      </c>
      <c r="J851" s="23">
        <f t="shared" ca="1" si="580"/>
        <v>1.25973341153079E-2</v>
      </c>
      <c r="K851" s="23">
        <f t="shared" ca="1" si="580"/>
        <v>2.2738030184645611E-3</v>
      </c>
      <c r="L851" s="23">
        <f t="shared" ca="1" si="580"/>
        <v>9.8478480284941872E-4</v>
      </c>
      <c r="M851" s="23">
        <f t="shared" ca="1" si="580"/>
        <v>4.835425938580843E-5</v>
      </c>
      <c r="N851" s="23">
        <f t="shared" ca="1" si="580"/>
        <v>4.4610815883136626E-4</v>
      </c>
      <c r="O851" s="23">
        <f t="shared" ca="1" si="580"/>
        <v>7.2176489020775777E-3</v>
      </c>
      <c r="P851" s="23">
        <f t="shared" ca="1" si="580"/>
        <v>3.8507138092578816E-2</v>
      </c>
      <c r="Q851" s="23">
        <f t="shared" ca="1" si="580"/>
        <v>6.9044077410237957E-3</v>
      </c>
      <c r="R851" s="23">
        <f t="shared" ca="1" si="580"/>
        <v>3.9170192647314112E-3</v>
      </c>
      <c r="S851" s="23">
        <f t="shared" ca="1" si="580"/>
        <v>6.5689298013377689E-5</v>
      </c>
      <c r="T851" s="23">
        <f t="shared" ca="1" si="580"/>
        <v>5.089352177330388E-5</v>
      </c>
      <c r="U851" s="23">
        <f t="shared" ca="1" si="580"/>
        <v>0</v>
      </c>
      <c r="V851" s="23">
        <f t="shared" ca="1" si="580"/>
        <v>0</v>
      </c>
    </row>
    <row r="852" spans="1:22">
      <c r="A852" s="18" t="str">
        <f t="shared" si="578"/>
        <v>RATEBASE</v>
      </c>
      <c r="B852" s="18" t="str">
        <f t="shared" si="578"/>
        <v>SUBTRAN</v>
      </c>
      <c r="C852" s="18"/>
      <c r="D852" s="23">
        <f t="shared" ref="D852:V852" ca="1" si="581">D534</f>
        <v>3.8639584586169867E-2</v>
      </c>
      <c r="E852" s="23">
        <f t="shared" ca="1" si="581"/>
        <v>1.8609325080296012E-2</v>
      </c>
      <c r="F852" s="23">
        <f t="shared" ca="1" si="581"/>
        <v>8.9329833666979073E-4</v>
      </c>
      <c r="G852" s="23">
        <f t="shared" ca="1" si="581"/>
        <v>3.3029145458011847E-3</v>
      </c>
      <c r="H852" s="23">
        <f t="shared" ca="1" si="581"/>
        <v>9.5013028622231274E-5</v>
      </c>
      <c r="I852" s="23">
        <f t="shared" ca="1" si="581"/>
        <v>-4.5454100258709362E-6</v>
      </c>
      <c r="J852" s="23">
        <f t="shared" ca="1" si="581"/>
        <v>2.5178685342665142E-3</v>
      </c>
      <c r="K852" s="23">
        <f t="shared" ca="1" si="581"/>
        <v>4.5273602253070904E-4</v>
      </c>
      <c r="L852" s="23">
        <f t="shared" ca="1" si="581"/>
        <v>2.5764475968767259E-4</v>
      </c>
      <c r="M852" s="23">
        <f t="shared" ca="1" si="581"/>
        <v>0</v>
      </c>
      <c r="N852" s="23">
        <f t="shared" ca="1" si="581"/>
        <v>8.9185348168445525E-5</v>
      </c>
      <c r="O852" s="23">
        <f t="shared" ca="1" si="581"/>
        <v>1.4426826695775185E-3</v>
      </c>
      <c r="P852" s="23">
        <f t="shared" ca="1" si="581"/>
        <v>1.0150460311642325E-2</v>
      </c>
      <c r="Q852" s="23">
        <f t="shared" ca="1" si="581"/>
        <v>0</v>
      </c>
      <c r="R852" s="23">
        <f t="shared" ca="1" si="581"/>
        <v>7.6772975981969705E-4</v>
      </c>
      <c r="S852" s="23">
        <f t="shared" ca="1" si="581"/>
        <v>1.2814556281892254E-5</v>
      </c>
      <c r="T852" s="23">
        <f t="shared" ca="1" si="581"/>
        <v>1.0265558586068348E-5</v>
      </c>
      <c r="U852" s="23">
        <f t="shared" ca="1" si="581"/>
        <v>3.4667577236695609E-5</v>
      </c>
      <c r="V852" s="23">
        <f t="shared" ca="1" si="581"/>
        <v>7.5239070089782994E-6</v>
      </c>
    </row>
    <row r="853" spans="1:22">
      <c r="A853" s="18" t="str">
        <f t="shared" si="578"/>
        <v>RATEBASE</v>
      </c>
      <c r="B853" s="18" t="str">
        <f t="shared" si="578"/>
        <v>DISTPRI</v>
      </c>
      <c r="C853" s="18"/>
      <c r="D853" s="23">
        <f t="shared" ref="D853:V853" ca="1" si="582">D535</f>
        <v>0.19946520387115241</v>
      </c>
      <c r="E853" s="23">
        <f t="shared" ca="1" si="582"/>
        <v>0.13280119210085922</v>
      </c>
      <c r="F853" s="23">
        <f t="shared" ca="1" si="582"/>
        <v>6.2273101547762003E-3</v>
      </c>
      <c r="G853" s="23">
        <f t="shared" ca="1" si="582"/>
        <v>2.2938484251903479E-2</v>
      </c>
      <c r="H853" s="23">
        <f t="shared" ca="1" si="582"/>
        <v>6.6502082934869486E-4</v>
      </c>
      <c r="I853" s="23">
        <f t="shared" ca="1" si="582"/>
        <v>0</v>
      </c>
      <c r="J853" s="23">
        <f t="shared" ca="1" si="582"/>
        <v>1.7339793294787728E-2</v>
      </c>
      <c r="K853" s="23">
        <f t="shared" ca="1" si="582"/>
        <v>3.136704541113641E-3</v>
      </c>
      <c r="L853" s="23">
        <f t="shared" ca="1" si="582"/>
        <v>0</v>
      </c>
      <c r="M853" s="23">
        <f t="shared" ca="1" si="582"/>
        <v>0</v>
      </c>
      <c r="N853" s="23">
        <f t="shared" ca="1" si="582"/>
        <v>6.2593442801354049E-4</v>
      </c>
      <c r="O853" s="23">
        <f t="shared" ca="1" si="582"/>
        <v>9.9857657538990861E-3</v>
      </c>
      <c r="P853" s="23">
        <f t="shared" ca="1" si="582"/>
        <v>0</v>
      </c>
      <c r="Q853" s="23">
        <f t="shared" ca="1" si="582"/>
        <v>0</v>
      </c>
      <c r="R853" s="23">
        <f t="shared" ca="1" si="582"/>
        <v>5.2883496350726138E-3</v>
      </c>
      <c r="S853" s="23">
        <f t="shared" ca="1" si="582"/>
        <v>8.8334611640653922E-5</v>
      </c>
      <c r="T853" s="23">
        <f t="shared" ca="1" si="582"/>
        <v>7.156842735845646E-5</v>
      </c>
      <c r="U853" s="23">
        <f t="shared" ca="1" si="582"/>
        <v>2.4391398616787781E-4</v>
      </c>
      <c r="V853" s="23">
        <f t="shared" ca="1" si="582"/>
        <v>5.283185621122003E-5</v>
      </c>
    </row>
    <row r="854" spans="1:22">
      <c r="A854" s="18" t="str">
        <f t="shared" si="578"/>
        <v>RATEBASE</v>
      </c>
      <c r="B854" s="18" t="str">
        <f t="shared" si="578"/>
        <v>DISTSEC</v>
      </c>
      <c r="C854" s="18"/>
      <c r="D854" s="23">
        <f t="shared" ref="D854:V854" ca="1" si="583">D536</f>
        <v>0.10130637826557175</v>
      </c>
      <c r="E854" s="23">
        <f t="shared" ca="1" si="583"/>
        <v>7.5509085774419962E-2</v>
      </c>
      <c r="F854" s="23">
        <f t="shared" ca="1" si="583"/>
        <v>3.6215586324247397E-3</v>
      </c>
      <c r="G854" s="23">
        <f t="shared" ca="1" si="583"/>
        <v>1.1087566902292487E-2</v>
      </c>
      <c r="H854" s="23">
        <f t="shared" ca="1" si="583"/>
        <v>0</v>
      </c>
      <c r="I854" s="23">
        <f t="shared" ca="1" si="583"/>
        <v>0</v>
      </c>
      <c r="J854" s="23">
        <f t="shared" ca="1" si="583"/>
        <v>7.122920533876434E-3</v>
      </c>
      <c r="K854" s="23">
        <f t="shared" ca="1" si="583"/>
        <v>0</v>
      </c>
      <c r="L854" s="23">
        <f t="shared" ca="1" si="583"/>
        <v>0</v>
      </c>
      <c r="M854" s="23">
        <f t="shared" ca="1" si="583"/>
        <v>0</v>
      </c>
      <c r="N854" s="23">
        <f t="shared" ca="1" si="583"/>
        <v>1.9504983570686329E-4</v>
      </c>
      <c r="O854" s="23">
        <f t="shared" ca="1" si="583"/>
        <v>0</v>
      </c>
      <c r="P854" s="23">
        <f t="shared" ca="1" si="583"/>
        <v>0</v>
      </c>
      <c r="Q854" s="23">
        <f t="shared" ca="1" si="583"/>
        <v>0</v>
      </c>
      <c r="R854" s="23">
        <f t="shared" ca="1" si="583"/>
        <v>2.6576845132141179E-3</v>
      </c>
      <c r="S854" s="23">
        <f t="shared" ca="1" si="583"/>
        <v>0</v>
      </c>
      <c r="T854" s="23">
        <f t="shared" ca="1" si="583"/>
        <v>2.7612575738389956E-5</v>
      </c>
      <c r="U854" s="23">
        <f t="shared" ca="1" si="583"/>
        <v>9.3244359881002785E-4</v>
      </c>
      <c r="V854" s="23">
        <f t="shared" ca="1" si="583"/>
        <v>1.5245589908872506E-4</v>
      </c>
    </row>
    <row r="855" spans="1:22">
      <c r="A855" s="18" t="str">
        <f t="shared" si="578"/>
        <v>RATEBASE</v>
      </c>
      <c r="B855" s="18" t="str">
        <f t="shared" si="578"/>
        <v>ENERGY</v>
      </c>
      <c r="C855" s="18"/>
      <c r="D855" s="23">
        <f t="shared" ref="D855:V855" ca="1" si="584">D537</f>
        <v>2.4261145735872156E-2</v>
      </c>
      <c r="E855" s="23">
        <f t="shared" ca="1" si="584"/>
        <v>9.3013688233148355E-3</v>
      </c>
      <c r="F855" s="23">
        <f t="shared" ca="1" si="584"/>
        <v>5.8325591931259694E-4</v>
      </c>
      <c r="G855" s="23">
        <f t="shared" ca="1" si="584"/>
        <v>1.9632489926340196E-3</v>
      </c>
      <c r="H855" s="23">
        <f t="shared" ca="1" si="584"/>
        <v>5.6914456073976305E-5</v>
      </c>
      <c r="I855" s="23">
        <f t="shared" ca="1" si="584"/>
        <v>2.8546914156696183E-6</v>
      </c>
      <c r="J855" s="23">
        <f t="shared" ca="1" si="584"/>
        <v>1.8133995729755735E-3</v>
      </c>
      <c r="K855" s="23">
        <f t="shared" ca="1" si="584"/>
        <v>3.4043458189614371E-4</v>
      </c>
      <c r="L855" s="23">
        <f t="shared" ca="1" si="584"/>
        <v>1.4987985936502221E-4</v>
      </c>
      <c r="M855" s="23">
        <f t="shared" ca="1" si="584"/>
        <v>7.0179255682071374E-6</v>
      </c>
      <c r="N855" s="23">
        <f t="shared" ca="1" si="584"/>
        <v>6.8907694935989433E-5</v>
      </c>
      <c r="O855" s="23">
        <f t="shared" ca="1" si="584"/>
        <v>1.1839011016006892E-3</v>
      </c>
      <c r="P855" s="23">
        <f t="shared" ca="1" si="584"/>
        <v>6.7955281923118664E-3</v>
      </c>
      <c r="Q855" s="23">
        <f t="shared" ca="1" si="584"/>
        <v>1.2525529042313403E-3</v>
      </c>
      <c r="R855" s="23">
        <f t="shared" ca="1" si="584"/>
        <v>4.8571408914835183E-4</v>
      </c>
      <c r="S855" s="23">
        <f t="shared" ca="1" si="584"/>
        <v>7.9304282356663273E-6</v>
      </c>
      <c r="T855" s="23">
        <f t="shared" ca="1" si="584"/>
        <v>8.8460755723586615E-6</v>
      </c>
      <c r="U855" s="23">
        <f t="shared" ca="1" si="584"/>
        <v>2.0247298582811395E-4</v>
      </c>
      <c r="V855" s="23">
        <f t="shared" ca="1" si="584"/>
        <v>3.6917441451738268E-5</v>
      </c>
    </row>
    <row r="856" spans="1:22">
      <c r="A856" s="18" t="str">
        <f t="shared" si="578"/>
        <v>RATEBASE</v>
      </c>
      <c r="B856" s="18" t="str">
        <f t="shared" si="578"/>
        <v>CUSTOMER</v>
      </c>
      <c r="C856" s="18"/>
      <c r="D856" s="23">
        <f t="shared" ref="D856:V856" ca="1" si="585">D538</f>
        <v>4.9228165449445138E-2</v>
      </c>
      <c r="E856" s="23">
        <f t="shared" ca="1" si="585"/>
        <v>2.3132312828458488E-2</v>
      </c>
      <c r="F856" s="23">
        <f t="shared" ca="1" si="585"/>
        <v>5.9713149947697016E-3</v>
      </c>
      <c r="G856" s="23">
        <f t="shared" ca="1" si="585"/>
        <v>1.7203084801088113E-3</v>
      </c>
      <c r="H856" s="23">
        <f t="shared" ca="1" si="585"/>
        <v>5.1753497817093764E-4</v>
      </c>
      <c r="I856" s="23">
        <f t="shared" ca="1" si="585"/>
        <v>-1.9478983390754972E-5</v>
      </c>
      <c r="J856" s="23">
        <f t="shared" ca="1" si="585"/>
        <v>4.9012819850110406E-4</v>
      </c>
      <c r="K856" s="23">
        <f t="shared" ca="1" si="585"/>
        <v>1.4080237080119071E-4</v>
      </c>
      <c r="L856" s="23">
        <f t="shared" ca="1" si="585"/>
        <v>2.9351492350063684E-4</v>
      </c>
      <c r="M856" s="23">
        <f t="shared" ca="1" si="585"/>
        <v>5.5989785448131057E-5</v>
      </c>
      <c r="N856" s="23">
        <f t="shared" ca="1" si="585"/>
        <v>3.4167145870394827E-6</v>
      </c>
      <c r="O856" s="23">
        <f t="shared" ca="1" si="585"/>
        <v>8.6178259998436775E-5</v>
      </c>
      <c r="P856" s="23">
        <f t="shared" ca="1" si="585"/>
        <v>4.6766211647713386E-4</v>
      </c>
      <c r="Q856" s="23">
        <f t="shared" ca="1" si="585"/>
        <v>8.3231782505023888E-5</v>
      </c>
      <c r="R856" s="23">
        <f t="shared" ca="1" si="585"/>
        <v>1.3721826242293794E-4</v>
      </c>
      <c r="S856" s="23">
        <f t="shared" ca="1" si="585"/>
        <v>2.4886379410034335E-6</v>
      </c>
      <c r="T856" s="23">
        <f t="shared" ca="1" si="585"/>
        <v>2.5892723008471962E-6</v>
      </c>
      <c r="U856" s="23">
        <f t="shared" ca="1" si="585"/>
        <v>1.4353065616789659E-2</v>
      </c>
      <c r="V856" s="23">
        <f t="shared" ca="1" si="585"/>
        <v>1.7898872100548132E-3</v>
      </c>
    </row>
    <row r="857" spans="1:22">
      <c r="A857" s="18" t="str">
        <f t="shared" si="578"/>
        <v>RATEBASE</v>
      </c>
      <c r="B857" s="18" t="str">
        <f t="shared" si="578"/>
        <v>TOTAL</v>
      </c>
      <c r="C857" s="18"/>
      <c r="D857" s="23">
        <f t="shared" ref="D857:V857" ca="1" si="586">D539</f>
        <v>0.99999999999999967</v>
      </c>
      <c r="E857" s="23">
        <f t="shared" ca="1" si="586"/>
        <v>0.54606459961361986</v>
      </c>
      <c r="F857" s="23">
        <f t="shared" ca="1" si="586"/>
        <v>3.139572167940053E-2</v>
      </c>
      <c r="G857" s="23">
        <f t="shared" ca="1" si="586"/>
        <v>9.3386208515148825E-2</v>
      </c>
      <c r="H857" s="23">
        <f t="shared" ca="1" si="586"/>
        <v>2.8826049166051399E-3</v>
      </c>
      <c r="I857" s="23">
        <f t="shared" ca="1" si="586"/>
        <v>-4.9081613679620128E-5</v>
      </c>
      <c r="J857" s="23">
        <f t="shared" ca="1" si="586"/>
        <v>6.9415160897819614E-2</v>
      </c>
      <c r="K857" s="23">
        <f t="shared" ca="1" si="586"/>
        <v>1.1338549985932568E-2</v>
      </c>
      <c r="L857" s="23">
        <f t="shared" ca="1" si="586"/>
        <v>3.8602970458840222E-3</v>
      </c>
      <c r="M857" s="23">
        <f t="shared" ca="1" si="586"/>
        <v>2.1682368364919568E-4</v>
      </c>
      <c r="N857" s="23">
        <f t="shared" ca="1" si="586"/>
        <v>2.4015738407726531E-3</v>
      </c>
      <c r="O857" s="23">
        <f t="shared" ca="1" si="586"/>
        <v>3.5673852805412562E-2</v>
      </c>
      <c r="P857" s="23">
        <f t="shared" ca="1" si="586"/>
        <v>0.13990455988894421</v>
      </c>
      <c r="Q857" s="23">
        <f t="shared" ca="1" si="586"/>
        <v>2.3302043665965791E-2</v>
      </c>
      <c r="R857" s="23">
        <f t="shared" ca="1" si="586"/>
        <v>2.1797602146322839E-2</v>
      </c>
      <c r="S857" s="23">
        <f t="shared" ca="1" si="586"/>
        <v>3.2052744405322358E-4</v>
      </c>
      <c r="T857" s="23">
        <f t="shared" ca="1" si="586"/>
        <v>2.827754055006337E-4</v>
      </c>
      <c r="U857" s="23">
        <f t="shared" ca="1" si="586"/>
        <v>1.5766563764832368E-2</v>
      </c>
      <c r="V857" s="23">
        <f t="shared" ca="1" si="586"/>
        <v>2.0396163138154742E-3</v>
      </c>
    </row>
    <row r="858" spans="1:22" ht="12">
      <c r="A858" s="38" t="s">
        <v>323</v>
      </c>
      <c r="B858" s="18" t="str">
        <f>$B$5</f>
        <v>PRODUCTION</v>
      </c>
      <c r="C858" s="22"/>
      <c r="D858" s="24">
        <f t="shared" ref="D858:D865" ca="1" si="587">SUM(E858:V858)</f>
        <v>17064633.502159156</v>
      </c>
      <c r="E858" s="24">
        <f ca="1">E849*E850/E857</f>
        <v>1603852.7371971689</v>
      </c>
      <c r="F858" s="24">
        <f t="shared" ref="F858:V858" ca="1" si="588">F849*F850/F857</f>
        <v>1171721.0437072699</v>
      </c>
      <c r="G858" s="24">
        <f t="shared" ca="1" si="588"/>
        <v>3355072.4910112862</v>
      </c>
      <c r="H858" s="24">
        <f t="shared" ca="1" si="588"/>
        <v>91771.621339746242</v>
      </c>
      <c r="I858" s="24">
        <f t="shared" ca="1" si="588"/>
        <v>13287.666091318993</v>
      </c>
      <c r="J858" s="24">
        <f t="shared" ca="1" si="588"/>
        <v>2538050.5747447191</v>
      </c>
      <c r="K858" s="24">
        <f t="shared" ca="1" si="588"/>
        <v>525349.33270550659</v>
      </c>
      <c r="L858" s="24">
        <f t="shared" ca="1" si="588"/>
        <v>198616.22097752913</v>
      </c>
      <c r="M858" s="24">
        <f t="shared" ref="M858" ca="1" si="589">M849*M850/M857</f>
        <v>7996.5613256537599</v>
      </c>
      <c r="N858" s="24">
        <f ca="1">N849*N850/N857</f>
        <v>35872.685398345769</v>
      </c>
      <c r="O858" s="24">
        <f t="shared" ca="1" si="588"/>
        <v>969685.83701628586</v>
      </c>
      <c r="P858" s="24">
        <f t="shared" ca="1" si="588"/>
        <v>5415538.772037412</v>
      </c>
      <c r="Q858" s="24">
        <f t="shared" ca="1" si="588"/>
        <v>526114.47390821797</v>
      </c>
      <c r="R858" s="24">
        <f t="shared" ca="1" si="588"/>
        <v>590378.15851443016</v>
      </c>
      <c r="S858" s="24">
        <f t="shared" ca="1" si="588"/>
        <v>7063.5904376211838</v>
      </c>
      <c r="T858" s="24">
        <f t="shared" ca="1" si="588"/>
        <v>14261.73574664427</v>
      </c>
      <c r="U858" s="24">
        <f t="shared" ca="1" si="588"/>
        <v>0</v>
      </c>
      <c r="V858" s="24">
        <f t="shared" ca="1" si="588"/>
        <v>0</v>
      </c>
    </row>
    <row r="859" spans="1:22">
      <c r="B859" s="18" t="str">
        <f>$B$6</f>
        <v>BULKTRAN</v>
      </c>
      <c r="C859" s="22"/>
      <c r="D859" s="24">
        <f t="shared" ca="1" si="587"/>
        <v>7814809.2247085199</v>
      </c>
      <c r="E859" s="24">
        <f t="shared" ref="E859:V859" ca="1" si="590">E849*E851/E857</f>
        <v>731505.78617528756</v>
      </c>
      <c r="F859" s="24">
        <f t="shared" ca="1" si="590"/>
        <v>534509.76674808131</v>
      </c>
      <c r="G859" s="24">
        <f t="shared" ca="1" si="590"/>
        <v>1533726.8899059759</v>
      </c>
      <c r="H859" s="24">
        <f t="shared" ca="1" si="590"/>
        <v>41646.753874190144</v>
      </c>
      <c r="I859" s="24">
        <f ca="1">I849*I851/I857</f>
        <v>14113.584678377234</v>
      </c>
      <c r="J859" s="24">
        <f t="shared" ca="1" si="590"/>
        <v>1161218.8612324435</v>
      </c>
      <c r="K859" s="24">
        <f t="shared" ca="1" si="590"/>
        <v>239191.88752665752</v>
      </c>
      <c r="L859" s="24">
        <f t="shared" ca="1" si="590"/>
        <v>89950.19159116692</v>
      </c>
      <c r="M859" s="24">
        <f t="shared" ref="M859" ca="1" si="591">M849*M851/M857</f>
        <v>3666.4282101069034</v>
      </c>
      <c r="N859" s="24">
        <f ca="1">N849*N851/N857</f>
        <v>16447.650311505826</v>
      </c>
      <c r="O859" s="24">
        <f t="shared" ca="1" si="590"/>
        <v>444155.08126803261</v>
      </c>
      <c r="P859" s="24">
        <f t="shared" ca="1" si="590"/>
        <v>2483061.8632700373</v>
      </c>
      <c r="Q859" s="24">
        <f ca="1">Q849*Q851/Q857</f>
        <v>241172.80066492775</v>
      </c>
      <c r="R859" s="24">
        <f t="shared" ca="1" si="590"/>
        <v>270664.01073797303</v>
      </c>
      <c r="S859" s="24">
        <f t="shared" ca="1" si="590"/>
        <v>3238.6583548234589</v>
      </c>
      <c r="T859" s="24">
        <f t="shared" ca="1" si="590"/>
        <v>6539.0101589339865</v>
      </c>
      <c r="U859" s="24">
        <f ca="1">U849*U851/U857</f>
        <v>0</v>
      </c>
      <c r="V859" s="24">
        <f t="shared" ca="1" si="590"/>
        <v>0</v>
      </c>
    </row>
    <row r="860" spans="1:22">
      <c r="B860" s="18" t="str">
        <f>$B$7</f>
        <v>SUBTRAN</v>
      </c>
      <c r="C860" s="22"/>
      <c r="D860" s="24">
        <f t="shared" ca="1" si="587"/>
        <v>1692961.5493151199</v>
      </c>
      <c r="E860" s="24">
        <f t="shared" ref="E860:V860" ca="1" si="592">E849*E852/E857</f>
        <v>151579.10994732627</v>
      </c>
      <c r="F860" s="24">
        <f t="shared" ca="1" si="592"/>
        <v>108105.17862250899</v>
      </c>
      <c r="G860" s="24">
        <f t="shared" ca="1" si="592"/>
        <v>308309.15336905635</v>
      </c>
      <c r="H860" s="24">
        <f t="shared" ca="1" si="592"/>
        <v>8188.299745463426</v>
      </c>
      <c r="I860" s="24">
        <f ca="1">I849*I852/I857</f>
        <v>4462.2497163169255</v>
      </c>
      <c r="J860" s="24">
        <f t="shared" ca="1" si="592"/>
        <v>232096.44241642</v>
      </c>
      <c r="K860" s="24">
        <f t="shared" ca="1" si="592"/>
        <v>47625.402420987877</v>
      </c>
      <c r="L860" s="24">
        <f t="shared" ca="1" si="592"/>
        <v>23533.258666573856</v>
      </c>
      <c r="M860" s="24">
        <f t="shared" ref="M860" ca="1" si="593">M849*M852/M857</f>
        <v>0</v>
      </c>
      <c r="N860" s="24">
        <f ca="1">N849*N852/N857</f>
        <v>3288.1923151264054</v>
      </c>
      <c r="O860" s="24">
        <f t="shared" ca="1" si="592"/>
        <v>88778.887286376586</v>
      </c>
      <c r="P860" s="24">
        <f t="shared" ca="1" si="592"/>
        <v>654533.7343398307</v>
      </c>
      <c r="Q860" s="24">
        <f ca="1">Q849*Q852/Q857</f>
        <v>0</v>
      </c>
      <c r="R860" s="24">
        <f t="shared" ca="1" si="592"/>
        <v>53049.730397470616</v>
      </c>
      <c r="S860" s="24">
        <f t="shared" ca="1" si="592"/>
        <v>631.79195121332964</v>
      </c>
      <c r="T860" s="24">
        <f t="shared" ca="1" si="592"/>
        <v>1318.9614226430699</v>
      </c>
      <c r="U860" s="24">
        <f ca="1">U849*U852/U857</f>
        <v>6086.9254602702358</v>
      </c>
      <c r="V860" s="24">
        <f t="shared" ca="1" si="592"/>
        <v>1374.2312375355543</v>
      </c>
    </row>
    <row r="861" spans="1:22">
      <c r="B861" s="18" t="str">
        <f>$B$8</f>
        <v>DISTPRI</v>
      </c>
      <c r="C861" s="22"/>
      <c r="D861" s="24">
        <f t="shared" ca="1" si="587"/>
        <v>7031187.5280321967</v>
      </c>
      <c r="E861" s="24">
        <f t="shared" ref="E861:V861" ca="1" si="594">E849*E853/E857</f>
        <v>1081709.6488849095</v>
      </c>
      <c r="F861" s="24">
        <f t="shared" ca="1" si="594"/>
        <v>753616.62390366278</v>
      </c>
      <c r="G861" s="24">
        <f t="shared" ca="1" si="594"/>
        <v>2141183.0555120558</v>
      </c>
      <c r="H861" s="24">
        <f t="shared" ca="1" si="594"/>
        <v>57312.033587882855</v>
      </c>
      <c r="I861" s="24">
        <f ca="1">I849*I853/I857</f>
        <v>0</v>
      </c>
      <c r="J861" s="24">
        <f t="shared" ca="1" si="594"/>
        <v>1598377.4693497699</v>
      </c>
      <c r="K861" s="24">
        <f t="shared" ca="1" si="594"/>
        <v>329964.5016343809</v>
      </c>
      <c r="L861" s="24">
        <f t="shared" ca="1" si="594"/>
        <v>0</v>
      </c>
      <c r="M861" s="24">
        <f t="shared" ref="M861" ca="1" si="595">M849*M853/M857</f>
        <v>0</v>
      </c>
      <c r="N861" s="24">
        <f ca="1">N849*N853/N857</f>
        <v>23077.700746089267</v>
      </c>
      <c r="O861" s="24">
        <f t="shared" ca="1" si="594"/>
        <v>614497.69310196268</v>
      </c>
      <c r="P861" s="24">
        <f t="shared" ca="1" si="594"/>
        <v>0</v>
      </c>
      <c r="Q861" s="24">
        <f ca="1">Q849*Q853/Q857</f>
        <v>0</v>
      </c>
      <c r="R861" s="24">
        <f t="shared" ca="1" si="594"/>
        <v>365422.23197658896</v>
      </c>
      <c r="S861" s="24">
        <f t="shared" ca="1" si="594"/>
        <v>4355.1329769398326</v>
      </c>
      <c r="T861" s="24">
        <f t="shared" ca="1" si="594"/>
        <v>9195.4075341934295</v>
      </c>
      <c r="U861" s="24">
        <f ca="1">U849*U853/U857</f>
        <v>42826.363157264939</v>
      </c>
      <c r="V861" s="24">
        <f t="shared" ca="1" si="594"/>
        <v>9649.6656664958482</v>
      </c>
    </row>
    <row r="862" spans="1:22">
      <c r="B862" s="18" t="str">
        <f>$B$9</f>
        <v>DISTSEC</v>
      </c>
      <c r="C862" s="22"/>
      <c r="D862" s="24">
        <f t="shared" ca="1" si="587"/>
        <v>3130821.2180371322</v>
      </c>
      <c r="E862" s="24">
        <f ca="1">E849*E854/E857</f>
        <v>615046.48692185851</v>
      </c>
      <c r="F862" s="24">
        <f t="shared" ref="F862:V862" ca="1" si="596">F849*F854/F857</f>
        <v>438273.78466829937</v>
      </c>
      <c r="G862" s="24">
        <f t="shared" ca="1" si="596"/>
        <v>1034964.2163507352</v>
      </c>
      <c r="H862" s="24">
        <f t="shared" ca="1" si="596"/>
        <v>0</v>
      </c>
      <c r="I862" s="24">
        <f ca="1">I849*I854/I857</f>
        <v>0</v>
      </c>
      <c r="J862" s="24">
        <f t="shared" ca="1" si="596"/>
        <v>656588.89375222521</v>
      </c>
      <c r="K862" s="24">
        <f t="shared" ca="1" si="596"/>
        <v>0</v>
      </c>
      <c r="L862" s="24">
        <f t="shared" ca="1" si="596"/>
        <v>0</v>
      </c>
      <c r="M862" s="24">
        <f t="shared" ref="M862" ca="1" si="597">M849*M854/M857</f>
        <v>0</v>
      </c>
      <c r="N862" s="24">
        <f ca="1">N849*N854/N857</f>
        <v>7191.3311324033675</v>
      </c>
      <c r="O862" s="24">
        <f t="shared" ca="1" si="596"/>
        <v>0</v>
      </c>
      <c r="P862" s="24">
        <f t="shared" ca="1" si="596"/>
        <v>0</v>
      </c>
      <c r="Q862" s="24">
        <f ca="1">Q849*Q854/Q857</f>
        <v>0</v>
      </c>
      <c r="R862" s="24">
        <f t="shared" ca="1" si="596"/>
        <v>183644.62899113557</v>
      </c>
      <c r="S862" s="24">
        <f t="shared" ca="1" si="596"/>
        <v>0</v>
      </c>
      <c r="T862" s="24">
        <f t="shared" ca="1" si="596"/>
        <v>3547.7779288282213</v>
      </c>
      <c r="U862" s="24">
        <f ca="1">U849*U854/U857</f>
        <v>163718.23860408171</v>
      </c>
      <c r="V862" s="24">
        <f t="shared" ca="1" si="596"/>
        <v>27845.859687564691</v>
      </c>
    </row>
    <row r="863" spans="1:22">
      <c r="B863" s="18" t="str">
        <f>$B$10</f>
        <v>ENERGY</v>
      </c>
      <c r="C863" s="22"/>
      <c r="D863" s="24">
        <f t="shared" ca="1" si="587"/>
        <v>1183628.1214196717</v>
      </c>
      <c r="E863" s="24">
        <f t="shared" ref="E863:V863" ca="1" si="598">E849*E855/E857</f>
        <v>75762.726560282405</v>
      </c>
      <c r="F863" s="24">
        <f t="shared" ca="1" si="598"/>
        <v>70584.46517989166</v>
      </c>
      <c r="G863" s="24">
        <f t="shared" ca="1" si="598"/>
        <v>183258.64214111038</v>
      </c>
      <c r="H863" s="24">
        <f t="shared" ca="1" si="598"/>
        <v>4904.9339121338844</v>
      </c>
      <c r="I863" s="24">
        <f ca="1">I849*I855/I857</f>
        <v>-2802.4635593360686</v>
      </c>
      <c r="J863" s="24">
        <f t="shared" ca="1" si="598"/>
        <v>167158.68356077388</v>
      </c>
      <c r="K863" s="24">
        <f t="shared" ca="1" si="598"/>
        <v>35811.892922050065</v>
      </c>
      <c r="L863" s="24">
        <f t="shared" ca="1" si="598"/>
        <v>13690.018394406887</v>
      </c>
      <c r="M863" s="24">
        <f t="shared" ref="M863" ca="1" si="599">M849*M855/M857</f>
        <v>532.12934303067664</v>
      </c>
      <c r="N863" s="24">
        <f ca="1">N849*N855/N857</f>
        <v>2540.5714906628755</v>
      </c>
      <c r="O863" s="24">
        <f t="shared" ca="1" si="598"/>
        <v>72854.151972314314</v>
      </c>
      <c r="P863" s="24">
        <f t="shared" ca="1" si="598"/>
        <v>438197.1169744737</v>
      </c>
      <c r="Q863" s="24">
        <f ca="1">Q849*Q855/Q857</f>
        <v>43752.006432005452</v>
      </c>
      <c r="R863" s="24">
        <f t="shared" ca="1" si="598"/>
        <v>33562.593021826462</v>
      </c>
      <c r="S863" s="24">
        <f t="shared" ca="1" si="598"/>
        <v>390.99135535803794</v>
      </c>
      <c r="T863" s="24">
        <f t="shared" ca="1" si="598"/>
        <v>1136.5803744533425</v>
      </c>
      <c r="U863" s="24">
        <f ca="1">U849*U855/U857</f>
        <v>35550.161582954424</v>
      </c>
      <c r="V863" s="24">
        <f t="shared" ca="1" si="598"/>
        <v>6742.9197612794396</v>
      </c>
    </row>
    <row r="864" spans="1:22">
      <c r="B864" s="18" t="str">
        <f>$B$11</f>
        <v>CUSTOMER</v>
      </c>
      <c r="C864" s="22"/>
      <c r="D864" s="24">
        <f t="shared" ca="1" si="587"/>
        <v>4121867.5235382151</v>
      </c>
      <c r="E864" s="24">
        <f t="shared" ref="E864:V864" ca="1" si="600">E849*E856/E857</f>
        <v>188420.34165298598</v>
      </c>
      <c r="F864" s="24">
        <f t="shared" ca="1" si="600"/>
        <v>722636.60148229543</v>
      </c>
      <c r="G864" s="24">
        <f t="shared" ca="1" si="600"/>
        <v>160581.46333522545</v>
      </c>
      <c r="H864" s="24">
        <f t="shared" ca="1" si="600"/>
        <v>44601.583503611822</v>
      </c>
      <c r="I864" s="24">
        <f ca="1">I849*I856/I857</f>
        <v>19122.606676805553</v>
      </c>
      <c r="J864" s="24">
        <f t="shared" ca="1" si="600"/>
        <v>45179.885149648595</v>
      </c>
      <c r="K864" s="24">
        <f t="shared" ca="1" si="600"/>
        <v>14811.654557001832</v>
      </c>
      <c r="L864" s="24">
        <f t="shared" ca="1" si="600"/>
        <v>26809.637524215548</v>
      </c>
      <c r="M864" s="24">
        <f t="shared" ref="M864" ca="1" si="601">M849*M856/M857</f>
        <v>4245.3866826281992</v>
      </c>
      <c r="N864" s="24">
        <f ca="1">N849*N856/N857</f>
        <v>125.97152871864309</v>
      </c>
      <c r="O864" s="24">
        <f t="shared" ca="1" si="600"/>
        <v>5303.1828774776723</v>
      </c>
      <c r="P864" s="24">
        <f t="shared" ca="1" si="600"/>
        <v>30156.330068692303</v>
      </c>
      <c r="Q864" s="24">
        <f ca="1">Q849*Q856/Q857</f>
        <v>2907.308323029928</v>
      </c>
      <c r="R864" s="24">
        <f t="shared" ca="1" si="600"/>
        <v>9481.7111542684124</v>
      </c>
      <c r="S864" s="24">
        <f t="shared" ca="1" si="600"/>
        <v>122.69651683779639</v>
      </c>
      <c r="T864" s="24">
        <f t="shared" ca="1" si="600"/>
        <v>332.68041372541586</v>
      </c>
      <c r="U864" s="24">
        <f ca="1">U849*U856/U857</f>
        <v>2520108.0519491676</v>
      </c>
      <c r="V864" s="24">
        <f t="shared" ca="1" si="600"/>
        <v>326920.43014187936</v>
      </c>
    </row>
    <row r="865" spans="1:22">
      <c r="B865" s="18" t="str">
        <f>$B$12</f>
        <v>TOTAL</v>
      </c>
      <c r="C865" s="22"/>
      <c r="D865" s="24">
        <f t="shared" ca="1" si="587"/>
        <v>42039908.667209998</v>
      </c>
      <c r="E865" s="24">
        <f t="shared" ref="E865:V865" ca="1" si="602">E849*E857/E857</f>
        <v>4447876.8373398185</v>
      </c>
      <c r="F865" s="24">
        <f t="shared" ca="1" si="602"/>
        <v>3799447.4643120095</v>
      </c>
      <c r="G865" s="24">
        <f t="shared" ca="1" si="602"/>
        <v>8717095.9116254374</v>
      </c>
      <c r="H865" s="24">
        <f t="shared" ca="1" si="602"/>
        <v>248425.22596302838</v>
      </c>
      <c r="I865" s="24">
        <f ca="1">I849*I857/I857</f>
        <v>48183.643603482604</v>
      </c>
      <c r="J865" s="24">
        <f t="shared" ca="1" si="602"/>
        <v>6398670.8102060035</v>
      </c>
      <c r="K865" s="24">
        <f t="shared" ca="1" si="602"/>
        <v>1192754.6717665847</v>
      </c>
      <c r="L865" s="24">
        <f t="shared" ca="1" si="602"/>
        <v>352599.32715389226</v>
      </c>
      <c r="M865" s="24">
        <f t="shared" ref="M865" ca="1" si="603">M849*M857/M857</f>
        <v>16440.50556141953</v>
      </c>
      <c r="N865" s="24">
        <f ca="1">N849*N857/N857</f>
        <v>88544.102922852151</v>
      </c>
      <c r="O865" s="24">
        <f t="shared" ca="1" si="602"/>
        <v>2195274.8335224502</v>
      </c>
      <c r="P865" s="24">
        <f t="shared" ca="1" si="602"/>
        <v>9021487.8166904449</v>
      </c>
      <c r="Q865" s="24">
        <f ca="1">Q849*Q857/Q857</f>
        <v>813946.589328181</v>
      </c>
      <c r="R865" s="24">
        <f t="shared" ca="1" si="602"/>
        <v>1506203.0647936929</v>
      </c>
      <c r="S865" s="24">
        <f t="shared" ca="1" si="602"/>
        <v>15802.861592793635</v>
      </c>
      <c r="T865" s="24">
        <f t="shared" ca="1" si="602"/>
        <v>36332.153579421749</v>
      </c>
      <c r="U865" s="24">
        <f ca="1">U849*U857/U857</f>
        <v>2768289.7407537382</v>
      </c>
      <c r="V865" s="24">
        <f t="shared" ca="1" si="602"/>
        <v>372533.10649475479</v>
      </c>
    </row>
    <row r="866" spans="1:22" ht="12">
      <c r="A866" s="38" t="s">
        <v>167</v>
      </c>
      <c r="B866" s="18" t="str">
        <f>$B$5</f>
        <v>PRODUCTION</v>
      </c>
      <c r="D866" s="24">
        <f ca="1">COSS!H4390</f>
        <v>163009104.71424142</v>
      </c>
      <c r="E866" s="24">
        <f ca="1">COSS!I4390</f>
        <v>77056993.255981237</v>
      </c>
      <c r="F866" s="24">
        <f ca="1">COSS!J4390</f>
        <v>4418890.4999179486</v>
      </c>
      <c r="G866" s="24">
        <f ca="1">COSS!K4390</f>
        <v>15586681.375302002</v>
      </c>
      <c r="H866" s="24">
        <f ca="1">COSS!L4390</f>
        <v>457247.77371333912</v>
      </c>
      <c r="I866" s="24">
        <f ca="1">COSS!M4390</f>
        <v>40669.44984508591</v>
      </c>
      <c r="J866" s="24">
        <f ca="1">COSS!O4390</f>
        <v>11930895.991139142</v>
      </c>
      <c r="K866" s="24">
        <f ca="1">COSS!P4390</f>
        <v>2284920.2547853319</v>
      </c>
      <c r="L866" s="24">
        <f ca="1">COSS!Q4390</f>
        <v>991805.81536110409</v>
      </c>
      <c r="M866" s="24">
        <f ca="1">COSS!R4390</f>
        <v>43799.48978104152</v>
      </c>
      <c r="N866" s="24">
        <f ca="1">COSS!T4390</f>
        <v>379741.53313273814</v>
      </c>
      <c r="O866" s="24">
        <f ca="1">COSS!U4390</f>
        <v>6372907.6534660952</v>
      </c>
      <c r="P866" s="24">
        <f ca="1">COSS!V4390</f>
        <v>34080819.170245662</v>
      </c>
      <c r="Q866" s="24">
        <f ca="1">COSS!W4390</f>
        <v>5748381.0914466549</v>
      </c>
      <c r="R866" s="24">
        <f ca="1">COSS!Y4390</f>
        <v>3508433.6381257693</v>
      </c>
      <c r="S866" s="24">
        <f ca="1">COSS!Z4390</f>
        <v>57062.637177069315</v>
      </c>
      <c r="T866" s="24">
        <f ca="1">COSS!AB4390</f>
        <v>49855.084821194025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23004770.469050944</v>
      </c>
      <c r="E867" s="24">
        <f ca="1">COSS!I4391</f>
        <v>9411364.0888868999</v>
      </c>
      <c r="F867" s="24">
        <f ca="1">COSS!J4391</f>
        <v>780915.76609292487</v>
      </c>
      <c r="G867" s="24">
        <f ca="1">COSS!K4391</f>
        <v>2582150.5571497073</v>
      </c>
      <c r="H867" s="24">
        <f ca="1">COSS!L4391</f>
        <v>76482.045678229202</v>
      </c>
      <c r="I867" s="24">
        <f ca="1">COSS!M4391</f>
        <v>14833.391924792459</v>
      </c>
      <c r="J867" s="24">
        <f ca="1">COSS!O4391</f>
        <v>1962233.9702160675</v>
      </c>
      <c r="K867" s="24">
        <f ca="1">COSS!P4391</f>
        <v>383555.7234726639</v>
      </c>
      <c r="L867" s="24">
        <f ca="1">COSS!Q4391</f>
        <v>161810.47615839777</v>
      </c>
      <c r="M867" s="24">
        <f ca="1">COSS!R4391</f>
        <v>6926.5839428378767</v>
      </c>
      <c r="N867" s="24">
        <f ca="1">COSS!T4391</f>
        <v>52740.182733039932</v>
      </c>
      <c r="O867" s="24">
        <f ca="1">COSS!U4391</f>
        <v>972718.81992501195</v>
      </c>
      <c r="P867" s="24">
        <f ca="1">COSS!V4391</f>
        <v>5230970.5966931703</v>
      </c>
      <c r="Q867" s="24">
        <f ca="1">COSS!W4391</f>
        <v>806383.42596061667</v>
      </c>
      <c r="R867" s="24">
        <f ca="1">COSS!Y4391</f>
        <v>544382.33666190063</v>
      </c>
      <c r="S867" s="24">
        <f ca="1">COSS!Z4391</f>
        <v>8290.519259243536</v>
      </c>
      <c r="T867" s="24">
        <f ca="1">COSS!AB4391</f>
        <v>9011.9842954414289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5266634.9200352216</v>
      </c>
      <c r="E868" s="24">
        <f ca="1">COSS!I4392</f>
        <v>2149713.2061200924</v>
      </c>
      <c r="F868" s="24">
        <f ca="1">COSS!J4392</f>
        <v>167548.26842488721</v>
      </c>
      <c r="G868" s="24">
        <f ca="1">COSS!K4392</f>
        <v>553719.91869782039</v>
      </c>
      <c r="H868" s="24">
        <f ca="1">COSS!L4392</f>
        <v>16135.123237096332</v>
      </c>
      <c r="I868" s="24">
        <f ca="1">COSS!M4392</f>
        <v>4522.6360466149054</v>
      </c>
      <c r="J868" s="24">
        <f ca="1">COSS!O4392</f>
        <v>418307.55866675166</v>
      </c>
      <c r="K868" s="24">
        <f ca="1">COSS!P4392</f>
        <v>81323.735869972123</v>
      </c>
      <c r="L868" s="24">
        <f ca="1">COSS!Q4392</f>
        <v>45340.255124325973</v>
      </c>
      <c r="M868" s="24">
        <f ca="1">COSS!R4392</f>
        <v>0</v>
      </c>
      <c r="N868" s="24">
        <f ca="1">COSS!T4392</f>
        <v>11447.12366867224</v>
      </c>
      <c r="O868" s="24">
        <f ca="1">COSS!U4392</f>
        <v>209264.24245370997</v>
      </c>
      <c r="P868" s="24">
        <f ca="1">COSS!V4392</f>
        <v>1481849.7534878268</v>
      </c>
      <c r="Q868" s="24">
        <f ca="1">COSS!W4392</f>
        <v>0</v>
      </c>
      <c r="R868" s="24">
        <f ca="1">COSS!Y4392</f>
        <v>114486.30849368616</v>
      </c>
      <c r="S868" s="24">
        <f ca="1">COSS!Z4392</f>
        <v>1747.1003082705897</v>
      </c>
      <c r="T868" s="24">
        <f ca="1">COSS!AB4392</f>
        <v>1921.7537182625865</v>
      </c>
      <c r="U868" s="24">
        <f ca="1">COSS!AC4392</f>
        <v>7644.2350791195713</v>
      </c>
      <c r="V868" s="24">
        <f ca="1">COSS!AD4392</f>
        <v>1663.7006381119404</v>
      </c>
    </row>
    <row r="869" spans="1:22">
      <c r="B869" s="18" t="str">
        <f>$B$8</f>
        <v>DISTPRI</v>
      </c>
      <c r="D869" s="24">
        <f ca="1">COSS!H4393</f>
        <v>57160341.418760143</v>
      </c>
      <c r="E869" s="24">
        <f ca="1">COSS!I4393</f>
        <v>36123906.205001049</v>
      </c>
      <c r="F869" s="24">
        <f ca="1">COSS!J4393</f>
        <v>2119396.5562763596</v>
      </c>
      <c r="G869" s="24">
        <f ca="1">COSS!K4393</f>
        <v>7310629.2656143224</v>
      </c>
      <c r="H869" s="24">
        <f ca="1">COSS!L4393</f>
        <v>211662.39905583253</v>
      </c>
      <c r="I869" s="24">
        <f ca="1">COSS!M4393</f>
        <v>0</v>
      </c>
      <c r="J869" s="24">
        <f ca="1">COSS!O4393</f>
        <v>5509298.5403689044</v>
      </c>
      <c r="K869" s="24">
        <f ca="1">COSS!P4393</f>
        <v>1058435.0090300308</v>
      </c>
      <c r="L869" s="24">
        <f ca="1">COSS!Q4393</f>
        <v>0</v>
      </c>
      <c r="M869" s="24">
        <f ca="1">COSS!R4393</f>
        <v>0</v>
      </c>
      <c r="N869" s="24">
        <f ca="1">COSS!T4393</f>
        <v>173341.39156971005</v>
      </c>
      <c r="O869" s="24">
        <f ca="1">COSS!U4393</f>
        <v>2919772.8346159398</v>
      </c>
      <c r="P869" s="24">
        <f ca="1">COSS!V4393</f>
        <v>0</v>
      </c>
      <c r="Q869" s="24">
        <f ca="1">COSS!W4393</f>
        <v>0</v>
      </c>
      <c r="R869" s="24">
        <f ca="1">COSS!Y4393</f>
        <v>1573233.4779503634</v>
      </c>
      <c r="S869" s="24">
        <f ca="1">COSS!Z4393</f>
        <v>25168.732461997111</v>
      </c>
      <c r="T869" s="24">
        <f ca="1">COSS!AB4393</f>
        <v>24031.703544818527</v>
      </c>
      <c r="U869" s="24">
        <f ca="1">COSS!AC4393</f>
        <v>92102.454595336603</v>
      </c>
      <c r="V869" s="24">
        <f ca="1">COSS!AD4393</f>
        <v>19362.848675467947</v>
      </c>
    </row>
    <row r="870" spans="1:22">
      <c r="B870" s="18" t="str">
        <f>$B$9</f>
        <v>DISTSEC</v>
      </c>
      <c r="D870" s="24">
        <f ca="1">COSS!H4394</f>
        <v>25520452.783674948</v>
      </c>
      <c r="E870" s="24">
        <f ca="1">COSS!I4394</f>
        <v>18049388.98373526</v>
      </c>
      <c r="F870" s="24">
        <f ca="1">COSS!J4394</f>
        <v>1116344.1180760115</v>
      </c>
      <c r="G870" s="24">
        <f ca="1">COSS!K4394</f>
        <v>3181965.0313299694</v>
      </c>
      <c r="H870" s="24">
        <f ca="1">COSS!L4394</f>
        <v>0</v>
      </c>
      <c r="I870" s="24">
        <f ca="1">COSS!M4394</f>
        <v>0</v>
      </c>
      <c r="J870" s="24">
        <f ca="1">COSS!O4394</f>
        <v>2036150.0744251779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47931.237889093471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707877.62922406476</v>
      </c>
      <c r="S870" s="24">
        <f ca="1">COSS!Z4394</f>
        <v>0</v>
      </c>
      <c r="T870" s="24">
        <f ca="1">COSS!AB4394</f>
        <v>8410.599514614074</v>
      </c>
      <c r="U870" s="24">
        <f ca="1">COSS!AC4394</f>
        <v>321150.44621760922</v>
      </c>
      <c r="V870" s="24">
        <f ca="1">COSS!AD4394</f>
        <v>51234.663263150447</v>
      </c>
    </row>
    <row r="871" spans="1:22">
      <c r="B871" s="18" t="str">
        <f>$B$10</f>
        <v>ENERGY</v>
      </c>
      <c r="D871" s="24">
        <f ca="1">COSS!H4395</f>
        <v>232309606.51073387</v>
      </c>
      <c r="E871" s="24">
        <f ca="1">COSS!I4395</f>
        <v>88970713.597903877</v>
      </c>
      <c r="F871" s="24">
        <f ca="1">COSS!J4395</f>
        <v>5624246.0734244948</v>
      </c>
      <c r="G871" s="24">
        <f ca="1">COSS!K4395</f>
        <v>18861504.850906949</v>
      </c>
      <c r="H871" s="24">
        <f ca="1">COSS!L4395</f>
        <v>551175.98506842798</v>
      </c>
      <c r="I871" s="24">
        <f ca="1">COSS!M4395</f>
        <v>34129.910921777919</v>
      </c>
      <c r="J871" s="24">
        <f ca="1">COSS!O4395</f>
        <v>17403220.008408103</v>
      </c>
      <c r="K871" s="24">
        <f ca="1">COSS!P4395</f>
        <v>3282278.0241473075</v>
      </c>
      <c r="L871" s="24">
        <f ca="1">COSS!Q4395</f>
        <v>1450907.6145948004</v>
      </c>
      <c r="M871" s="24">
        <f ca="1">COSS!R4395</f>
        <v>67159.20117589111</v>
      </c>
      <c r="N871" s="24">
        <f ca="1">COSS!T4395</f>
        <v>657737.93397649052</v>
      </c>
      <c r="O871" s="24">
        <f ca="1">COSS!U4395</f>
        <v>11333919.170093494</v>
      </c>
      <c r="P871" s="24">
        <f ca="1">COSS!V4395</f>
        <v>64991420.274728447</v>
      </c>
      <c r="Q871" s="24">
        <f ca="1">COSS!W4395</f>
        <v>11965191.017960554</v>
      </c>
      <c r="R871" s="24">
        <f ca="1">COSS!Y4395</f>
        <v>4646908.3416138226</v>
      </c>
      <c r="S871" s="24">
        <f ca="1">COSS!Z4395</f>
        <v>75759.222196670729</v>
      </c>
      <c r="T871" s="24">
        <f ca="1">COSS!AB4395</f>
        <v>84955.397631763059</v>
      </c>
      <c r="U871" s="24">
        <f ca="1">COSS!AC4395</f>
        <v>1952595.6221962934</v>
      </c>
      <c r="V871" s="24">
        <f ca="1">COSS!AD4395</f>
        <v>355784.26378470805</v>
      </c>
    </row>
    <row r="872" spans="1:22">
      <c r="B872" s="18" t="str">
        <f>$B$11</f>
        <v>CUSTOMER</v>
      </c>
      <c r="D872" s="24">
        <f ca="1">COSS!H4396</f>
        <v>18800035.516293492</v>
      </c>
      <c r="E872" s="24">
        <f ca="1">COSS!I4396</f>
        <v>10716481.474689744</v>
      </c>
      <c r="F872" s="24">
        <f ca="1">COSS!J4396</f>
        <v>2453882.6857486698</v>
      </c>
      <c r="G872" s="24">
        <f ca="1">COSS!K4396</f>
        <v>675230.13893005636</v>
      </c>
      <c r="H872" s="24">
        <f ca="1">COSS!L4396</f>
        <v>158632.04881174996</v>
      </c>
      <c r="I872" s="24">
        <f ca="1">COSS!M4396</f>
        <v>32094.153475448482</v>
      </c>
      <c r="J872" s="24">
        <f ca="1">COSS!O4396</f>
        <v>162020.6335399152</v>
      </c>
      <c r="K872" s="24">
        <f ca="1">COSS!P4396</f>
        <v>47445.420632134963</v>
      </c>
      <c r="L872" s="24">
        <f ca="1">COSS!Q4396</f>
        <v>93659.391995108454</v>
      </c>
      <c r="M872" s="24">
        <f ca="1">COSS!R4396</f>
        <v>16001.473528830866</v>
      </c>
      <c r="N872" s="24">
        <f ca="1">COSS!T4396</f>
        <v>995.58600426595399</v>
      </c>
      <c r="O872" s="24">
        <f ca="1">COSS!U4396</f>
        <v>25201.426785265481</v>
      </c>
      <c r="P872" s="24">
        <f ca="1">COSS!V4396</f>
        <v>130116.13256377346</v>
      </c>
      <c r="Q872" s="24">
        <f ca="1">COSS!W4396</f>
        <v>21318.311161136036</v>
      </c>
      <c r="R872" s="24">
        <f ca="1">COSS!Y4396</f>
        <v>42294.981649940077</v>
      </c>
      <c r="S872" s="24">
        <f ca="1">COSS!Z4396</f>
        <v>706.40496681183527</v>
      </c>
      <c r="T872" s="24">
        <f ca="1">COSS!AB4396</f>
        <v>1047.025068498524</v>
      </c>
      <c r="U872" s="24">
        <f ca="1">COSS!AC4396</f>
        <v>3537294.6628179308</v>
      </c>
      <c r="V872" s="24">
        <f ca="1">COSS!AD4396</f>
        <v>685613.56392421108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242478560.81231812</v>
      </c>
      <c r="F873" s="24">
        <f ca="1">COSS!J4397</f>
        <v>16681223.967961293</v>
      </c>
      <c r="G873" s="24">
        <f ca="1">COSS!K4397</f>
        <v>48751881.13793081</v>
      </c>
      <c r="H873" s="24">
        <f ca="1">COSS!L4397</f>
        <v>1471335.3755646748</v>
      </c>
      <c r="I873" s="24">
        <f ca="1">COSS!M4397</f>
        <v>126249.54221371966</v>
      </c>
      <c r="J873" s="24">
        <f ca="1">COSS!O4397</f>
        <v>39422126.776764065</v>
      </c>
      <c r="K873" s="24">
        <f ca="1">COSS!P4397</f>
        <v>7137958.1679374436</v>
      </c>
      <c r="L873" s="24">
        <f ca="1">COSS!Q4397</f>
        <v>2743523.5532337367</v>
      </c>
      <c r="M873" s="24">
        <f ca="1">COSS!R4397</f>
        <v>133886.74842860139</v>
      </c>
      <c r="N873" s="24">
        <f ca="1">COSS!T4397</f>
        <v>1323934.9889740108</v>
      </c>
      <c r="O873" s="24">
        <f ca="1">COSS!U4397</f>
        <v>21833784.147339515</v>
      </c>
      <c r="P873" s="24">
        <f ca="1">COSS!V4397</f>
        <v>105915175.92771889</v>
      </c>
      <c r="Q873" s="24">
        <f ca="1">COSS!W4397</f>
        <v>18541273.846528962</v>
      </c>
      <c r="R873" s="24">
        <f ca="1">COSS!Y4397</f>
        <v>11137616.713719547</v>
      </c>
      <c r="S873" s="24">
        <f ca="1">COSS!Z4397</f>
        <v>168734.61637006313</v>
      </c>
      <c r="T873" s="24">
        <f ca="1">COSS!AB4397</f>
        <v>179233.54859459231</v>
      </c>
      <c r="U873" s="24">
        <f ca="1">COSS!AC4397</f>
        <v>5910787.4209062904</v>
      </c>
      <c r="V873" s="24">
        <f ca="1">COSS!AD4397</f>
        <v>1113659.0402856497</v>
      </c>
    </row>
    <row r="874" spans="1:22" ht="12">
      <c r="A874" s="38" t="s">
        <v>169</v>
      </c>
      <c r="B874" s="18" t="str">
        <f>$B$5</f>
        <v>PRODUCTION</v>
      </c>
      <c r="D874" s="24">
        <f ca="1">D858+D866</f>
        <v>180073738.21640056</v>
      </c>
      <c r="E874" s="24">
        <f ca="1">E858+E866</f>
        <v>78660845.993178412</v>
      </c>
      <c r="F874" s="24">
        <f t="shared" ref="F874:V874" ca="1" si="604">F858+F866</f>
        <v>5590611.5436252188</v>
      </c>
      <c r="G874" s="24">
        <f t="shared" ca="1" si="604"/>
        <v>18941753.866313286</v>
      </c>
      <c r="H874" s="24">
        <f t="shared" ca="1" si="604"/>
        <v>549019.39505308541</v>
      </c>
      <c r="I874" s="24">
        <f t="shared" ref="I874:I881" ca="1" si="605">I858+I866</f>
        <v>53957.115936404902</v>
      </c>
      <c r="J874" s="24">
        <f t="shared" ca="1" si="604"/>
        <v>14468946.56588386</v>
      </c>
      <c r="K874" s="24">
        <f t="shared" ca="1" si="604"/>
        <v>2810269.5874908385</v>
      </c>
      <c r="L874" s="24">
        <f t="shared" ca="1" si="604"/>
        <v>1190422.0363386332</v>
      </c>
      <c r="M874" s="24">
        <f t="shared" ref="M874:N881" ca="1" si="606">M858+M866</f>
        <v>51796.051106695282</v>
      </c>
      <c r="N874" s="24">
        <f t="shared" ca="1" si="606"/>
        <v>415614.2185310839</v>
      </c>
      <c r="O874" s="24">
        <f t="shared" ca="1" si="604"/>
        <v>7342593.4904823806</v>
      </c>
      <c r="P874" s="24">
        <f t="shared" ca="1" si="604"/>
        <v>39496357.942283072</v>
      </c>
      <c r="Q874" s="24">
        <f t="shared" ref="Q874:Q881" ca="1" si="607">Q858+Q866</f>
        <v>6274495.5653548725</v>
      </c>
      <c r="R874" s="24">
        <f t="shared" ca="1" si="604"/>
        <v>4098811.7966401996</v>
      </c>
      <c r="S874" s="24">
        <f t="shared" ca="1" si="604"/>
        <v>64126.227614690499</v>
      </c>
      <c r="T874" s="24">
        <f t="shared" ca="1" si="604"/>
        <v>64116.820567838295</v>
      </c>
      <c r="U874" s="24">
        <f t="shared" ref="U874:U881" ca="1" si="608">U858+U866</f>
        <v>0</v>
      </c>
      <c r="V874" s="24">
        <f t="shared" ca="1" si="604"/>
        <v>0</v>
      </c>
    </row>
    <row r="875" spans="1:22">
      <c r="B875" s="18" t="str">
        <f>$B$6</f>
        <v>BULKTRAN</v>
      </c>
      <c r="D875" s="24">
        <f t="shared" ref="D875:V875" ca="1" si="609">D859+D867</f>
        <v>30819579.693759464</v>
      </c>
      <c r="E875" s="24">
        <f ca="1">E859+E867</f>
        <v>10142869.875062188</v>
      </c>
      <c r="F875" s="24">
        <f t="shared" ca="1" si="609"/>
        <v>1315425.5328410063</v>
      </c>
      <c r="G875" s="24">
        <f t="shared" ca="1" si="609"/>
        <v>4115877.4470556835</v>
      </c>
      <c r="H875" s="24">
        <f t="shared" ca="1" si="609"/>
        <v>118128.79955241934</v>
      </c>
      <c r="I875" s="24">
        <f t="shared" ca="1" si="605"/>
        <v>28946.976603169693</v>
      </c>
      <c r="J875" s="24">
        <f t="shared" ca="1" si="609"/>
        <v>3123452.8314485112</v>
      </c>
      <c r="K875" s="24">
        <f t="shared" ca="1" si="609"/>
        <v>622747.61099932145</v>
      </c>
      <c r="L875" s="24">
        <f t="shared" ca="1" si="609"/>
        <v>251760.66774956469</v>
      </c>
      <c r="M875" s="24">
        <f t="shared" ca="1" si="606"/>
        <v>10593.012152944781</v>
      </c>
      <c r="N875" s="24">
        <f t="shared" ca="1" si="606"/>
        <v>69187.833044545754</v>
      </c>
      <c r="O875" s="24">
        <f t="shared" ca="1" si="609"/>
        <v>1416873.9011930446</v>
      </c>
      <c r="P875" s="24">
        <f t="shared" ca="1" si="609"/>
        <v>7714032.4599632081</v>
      </c>
      <c r="Q875" s="24">
        <f t="shared" ca="1" si="607"/>
        <v>1047556.2266255445</v>
      </c>
      <c r="R875" s="24">
        <f t="shared" ca="1" si="609"/>
        <v>815046.34739987366</v>
      </c>
      <c r="S875" s="24">
        <f t="shared" ca="1" si="609"/>
        <v>11529.177614066995</v>
      </c>
      <c r="T875" s="24">
        <f t="shared" ca="1" si="609"/>
        <v>15550.994454375415</v>
      </c>
      <c r="U875" s="24">
        <f t="shared" ca="1" si="608"/>
        <v>0</v>
      </c>
      <c r="V875" s="24">
        <f t="shared" ca="1" si="609"/>
        <v>0</v>
      </c>
    </row>
    <row r="876" spans="1:22">
      <c r="B876" s="18" t="str">
        <f>$B$7</f>
        <v>SUBTRAN</v>
      </c>
      <c r="D876" s="24">
        <f t="shared" ref="D876:V876" ca="1" si="610">D860+D868</f>
        <v>6959596.4693503417</v>
      </c>
      <c r="E876" s="24">
        <f t="shared" ca="1" si="610"/>
        <v>2301292.3160674185</v>
      </c>
      <c r="F876" s="24">
        <f t="shared" ca="1" si="610"/>
        <v>275653.44704739621</v>
      </c>
      <c r="G876" s="24">
        <f t="shared" ca="1" si="610"/>
        <v>862029.0720668768</v>
      </c>
      <c r="H876" s="24">
        <f t="shared" ca="1" si="610"/>
        <v>24323.422982559758</v>
      </c>
      <c r="I876" s="24">
        <f t="shared" ca="1" si="605"/>
        <v>8984.88576293183</v>
      </c>
      <c r="J876" s="24">
        <f t="shared" ca="1" si="610"/>
        <v>650404.00108317169</v>
      </c>
      <c r="K876" s="24">
        <f t="shared" ca="1" si="610"/>
        <v>128949.13829095999</v>
      </c>
      <c r="L876" s="24">
        <f t="shared" ca="1" si="610"/>
        <v>68873.513790899829</v>
      </c>
      <c r="M876" s="24">
        <f t="shared" ca="1" si="606"/>
        <v>0</v>
      </c>
      <c r="N876" s="24">
        <f t="shared" ca="1" si="606"/>
        <v>14735.315983798646</v>
      </c>
      <c r="O876" s="24">
        <f t="shared" ca="1" si="610"/>
        <v>298043.12974008656</v>
      </c>
      <c r="P876" s="24">
        <f t="shared" ca="1" si="610"/>
        <v>2136383.4878276577</v>
      </c>
      <c r="Q876" s="24">
        <f t="shared" ca="1" si="607"/>
        <v>0</v>
      </c>
      <c r="R876" s="24">
        <f t="shared" ca="1" si="610"/>
        <v>167536.03889115679</v>
      </c>
      <c r="S876" s="24">
        <f t="shared" ca="1" si="610"/>
        <v>2378.8922594839196</v>
      </c>
      <c r="T876" s="24">
        <f t="shared" ca="1" si="610"/>
        <v>3240.7151409056564</v>
      </c>
      <c r="U876" s="24">
        <f t="shared" ca="1" si="608"/>
        <v>13731.160539389806</v>
      </c>
      <c r="V876" s="24">
        <f t="shared" ca="1" si="610"/>
        <v>3037.931875647495</v>
      </c>
    </row>
    <row r="877" spans="1:22">
      <c r="B877" s="18" t="str">
        <f>$B$8</f>
        <v>DISTPRI</v>
      </c>
      <c r="D877" s="24">
        <f t="shared" ref="D877:V877" ca="1" si="611">D861+D869</f>
        <v>64191528.946792342</v>
      </c>
      <c r="E877" s="24">
        <f t="shared" ca="1" si="611"/>
        <v>37205615.853885956</v>
      </c>
      <c r="F877" s="24">
        <f t="shared" ca="1" si="611"/>
        <v>2873013.1801800225</v>
      </c>
      <c r="G877" s="24">
        <f t="shared" ca="1" si="611"/>
        <v>9451812.3211263791</v>
      </c>
      <c r="H877" s="24">
        <f t="shared" ca="1" si="611"/>
        <v>268974.43264371541</v>
      </c>
      <c r="I877" s="24">
        <f t="shared" ca="1" si="605"/>
        <v>0</v>
      </c>
      <c r="J877" s="24">
        <f t="shared" ca="1" si="611"/>
        <v>7107676.0097186742</v>
      </c>
      <c r="K877" s="24">
        <f t="shared" ca="1" si="611"/>
        <v>1388399.5106644118</v>
      </c>
      <c r="L877" s="24">
        <f t="shared" ca="1" si="611"/>
        <v>0</v>
      </c>
      <c r="M877" s="24">
        <f t="shared" ca="1" si="606"/>
        <v>0</v>
      </c>
      <c r="N877" s="24">
        <f t="shared" ca="1" si="606"/>
        <v>196419.09231579932</v>
      </c>
      <c r="O877" s="24">
        <f t="shared" ca="1" si="611"/>
        <v>3534270.5277179023</v>
      </c>
      <c r="P877" s="24">
        <f t="shared" ca="1" si="611"/>
        <v>0</v>
      </c>
      <c r="Q877" s="24">
        <f t="shared" ca="1" si="607"/>
        <v>0</v>
      </c>
      <c r="R877" s="24">
        <f t="shared" ca="1" si="611"/>
        <v>1938655.7099269524</v>
      </c>
      <c r="S877" s="24">
        <f t="shared" ca="1" si="611"/>
        <v>29523.865438936944</v>
      </c>
      <c r="T877" s="24">
        <f t="shared" ca="1" si="611"/>
        <v>33227.111079011956</v>
      </c>
      <c r="U877" s="24">
        <f t="shared" ca="1" si="608"/>
        <v>134928.81775260155</v>
      </c>
      <c r="V877" s="24">
        <f t="shared" ca="1" si="611"/>
        <v>29012.514341963797</v>
      </c>
    </row>
    <row r="878" spans="1:22">
      <c r="B878" s="18" t="str">
        <f>$B$9</f>
        <v>DISTSEC</v>
      </c>
      <c r="D878" s="24">
        <f t="shared" ref="D878:V878" ca="1" si="612">D862+D870</f>
        <v>28651274.00171208</v>
      </c>
      <c r="E878" s="24">
        <f t="shared" ca="1" si="612"/>
        <v>18664435.470657118</v>
      </c>
      <c r="F878" s="24">
        <f t="shared" ca="1" si="612"/>
        <v>1554617.9027443109</v>
      </c>
      <c r="G878" s="24">
        <f t="shared" ca="1" si="612"/>
        <v>4216929.247680705</v>
      </c>
      <c r="H878" s="24">
        <f t="shared" ca="1" si="612"/>
        <v>0</v>
      </c>
      <c r="I878" s="24">
        <f t="shared" ca="1" si="605"/>
        <v>0</v>
      </c>
      <c r="J878" s="24">
        <f t="shared" ca="1" si="612"/>
        <v>2692738.9681774033</v>
      </c>
      <c r="K878" s="24">
        <f t="shared" ca="1" si="612"/>
        <v>0</v>
      </c>
      <c r="L878" s="24">
        <f t="shared" ca="1" si="612"/>
        <v>0</v>
      </c>
      <c r="M878" s="24">
        <f t="shared" ca="1" si="606"/>
        <v>0</v>
      </c>
      <c r="N878" s="24">
        <f t="shared" ca="1" si="606"/>
        <v>55122.569021496834</v>
      </c>
      <c r="O878" s="24">
        <f t="shared" ca="1" si="612"/>
        <v>0</v>
      </c>
      <c r="P878" s="24">
        <f t="shared" ca="1" si="612"/>
        <v>0</v>
      </c>
      <c r="Q878" s="24">
        <f t="shared" ca="1" si="607"/>
        <v>0</v>
      </c>
      <c r="R878" s="24">
        <f t="shared" ca="1" si="612"/>
        <v>891522.25821520039</v>
      </c>
      <c r="S878" s="24">
        <f t="shared" ca="1" si="612"/>
        <v>0</v>
      </c>
      <c r="T878" s="24">
        <f t="shared" ca="1" si="612"/>
        <v>11958.377443442296</v>
      </c>
      <c r="U878" s="24">
        <f t="shared" ca="1" si="608"/>
        <v>484868.6848216909</v>
      </c>
      <c r="V878" s="24">
        <f t="shared" ca="1" si="612"/>
        <v>79080.522950715138</v>
      </c>
    </row>
    <row r="879" spans="1:22">
      <c r="B879" s="18" t="str">
        <f>$B$10</f>
        <v>ENERGY</v>
      </c>
      <c r="D879" s="24">
        <f t="shared" ref="D879:V879" ca="1" si="613">D863+D871</f>
        <v>233493234.63215354</v>
      </c>
      <c r="E879" s="24">
        <f t="shared" ca="1" si="613"/>
        <v>89046476.324464157</v>
      </c>
      <c r="F879" s="24">
        <f t="shared" ca="1" si="613"/>
        <v>5694830.5386043862</v>
      </c>
      <c r="G879" s="24">
        <f t="shared" ca="1" si="613"/>
        <v>19044763.493048061</v>
      </c>
      <c r="H879" s="24">
        <f t="shared" ca="1" si="613"/>
        <v>556080.9189805619</v>
      </c>
      <c r="I879" s="24">
        <f t="shared" ca="1" si="605"/>
        <v>31327.44736244185</v>
      </c>
      <c r="J879" s="24">
        <f t="shared" ca="1" si="613"/>
        <v>17570378.691968877</v>
      </c>
      <c r="K879" s="24">
        <f t="shared" ca="1" si="613"/>
        <v>3318089.9170693574</v>
      </c>
      <c r="L879" s="24">
        <f t="shared" ca="1" si="613"/>
        <v>1464597.6329892073</v>
      </c>
      <c r="M879" s="24">
        <f t="shared" ca="1" si="606"/>
        <v>67691.330518921794</v>
      </c>
      <c r="N879" s="24">
        <f t="shared" ca="1" si="606"/>
        <v>660278.50546715339</v>
      </c>
      <c r="O879" s="24">
        <f t="shared" ca="1" si="613"/>
        <v>11406773.322065808</v>
      </c>
      <c r="P879" s="24">
        <f t="shared" ca="1" si="613"/>
        <v>65429617.39170292</v>
      </c>
      <c r="Q879" s="24">
        <f t="shared" ca="1" si="607"/>
        <v>12008943.02439256</v>
      </c>
      <c r="R879" s="24">
        <f t="shared" ca="1" si="613"/>
        <v>4680470.9346356494</v>
      </c>
      <c r="S879" s="24">
        <f t="shared" ca="1" si="613"/>
        <v>76150.21355202877</v>
      </c>
      <c r="T879" s="24">
        <f t="shared" ca="1" si="613"/>
        <v>86091.978006216406</v>
      </c>
      <c r="U879" s="24">
        <f t="shared" ca="1" si="608"/>
        <v>1988145.7837792479</v>
      </c>
      <c r="V879" s="24">
        <f t="shared" ca="1" si="613"/>
        <v>362527.18354598747</v>
      </c>
    </row>
    <row r="880" spans="1:22">
      <c r="B880" s="18" t="str">
        <f>$B$11</f>
        <v>CUSTOMER</v>
      </c>
      <c r="D880" s="24">
        <f t="shared" ref="D880:V880" ca="1" si="614">D864+D872</f>
        <v>22921903.039831705</v>
      </c>
      <c r="E880" s="24">
        <f ca="1">E864+E872</f>
        <v>10904901.81634273</v>
      </c>
      <c r="F880" s="24">
        <f t="shared" ca="1" si="614"/>
        <v>3176519.2872309652</v>
      </c>
      <c r="G880" s="24">
        <f t="shared" ca="1" si="614"/>
        <v>835811.60226528184</v>
      </c>
      <c r="H880" s="24">
        <f t="shared" ca="1" si="614"/>
        <v>203233.63231536179</v>
      </c>
      <c r="I880" s="24">
        <f t="shared" ca="1" si="605"/>
        <v>51216.760152254035</v>
      </c>
      <c r="J880" s="24">
        <f t="shared" ca="1" si="614"/>
        <v>207200.51868956379</v>
      </c>
      <c r="K880" s="24">
        <f t="shared" ca="1" si="614"/>
        <v>62257.075189136798</v>
      </c>
      <c r="L880" s="24">
        <f t="shared" ca="1" si="614"/>
        <v>120469.029519324</v>
      </c>
      <c r="M880" s="24">
        <f t="shared" ca="1" si="606"/>
        <v>20246.860211459065</v>
      </c>
      <c r="N880" s="24">
        <f t="shared" ca="1" si="606"/>
        <v>1121.5575329845972</v>
      </c>
      <c r="O880" s="24">
        <f t="shared" ca="1" si="614"/>
        <v>30504.609662743154</v>
      </c>
      <c r="P880" s="24">
        <f t="shared" ca="1" si="614"/>
        <v>160272.46263246576</v>
      </c>
      <c r="Q880" s="24">
        <f t="shared" ca="1" si="607"/>
        <v>24225.619484165964</v>
      </c>
      <c r="R880" s="24">
        <f t="shared" ca="1" si="614"/>
        <v>51776.692804208491</v>
      </c>
      <c r="S880" s="24">
        <f t="shared" ca="1" si="614"/>
        <v>829.10148364963163</v>
      </c>
      <c r="T880" s="24">
        <f t="shared" ca="1" si="614"/>
        <v>1379.7054822239397</v>
      </c>
      <c r="U880" s="24">
        <f t="shared" ca="1" si="608"/>
        <v>6057402.7147670984</v>
      </c>
      <c r="V880" s="24">
        <f t="shared" ca="1" si="614"/>
        <v>1012533.9940660904</v>
      </c>
    </row>
    <row r="881" spans="1:22">
      <c r="B881" s="18" t="str">
        <f>$B$12</f>
        <v>TOTAL</v>
      </c>
      <c r="C881" s="24"/>
      <c r="D881" s="24">
        <f t="shared" ref="D881:V881" ca="1" si="615">D865+D873</f>
        <v>567110855</v>
      </c>
      <c r="E881" s="24">
        <f t="shared" ca="1" si="615"/>
        <v>246926437.64965793</v>
      </c>
      <c r="F881" s="24">
        <f t="shared" ca="1" si="615"/>
        <v>20480671.432273302</v>
      </c>
      <c r="G881" s="24">
        <f t="shared" ca="1" si="615"/>
        <v>57468977.049556248</v>
      </c>
      <c r="H881" s="24">
        <f t="shared" ca="1" si="615"/>
        <v>1719760.6015277032</v>
      </c>
      <c r="I881" s="24">
        <f t="shared" ca="1" si="605"/>
        <v>174433.18581720226</v>
      </c>
      <c r="J881" s="24">
        <f t="shared" ca="1" si="615"/>
        <v>45820797.586970069</v>
      </c>
      <c r="K881" s="24">
        <f t="shared" ca="1" si="615"/>
        <v>8330712.8397040283</v>
      </c>
      <c r="L881" s="24">
        <f t="shared" ca="1" si="615"/>
        <v>3096122.8803876289</v>
      </c>
      <c r="M881" s="24">
        <f t="shared" ca="1" si="606"/>
        <v>150327.25399002092</v>
      </c>
      <c r="N881" s="24">
        <f t="shared" ca="1" si="606"/>
        <v>1412479.091896863</v>
      </c>
      <c r="O881" s="24">
        <f t="shared" ca="1" si="615"/>
        <v>24029058.980861966</v>
      </c>
      <c r="P881" s="24">
        <f t="shared" ca="1" si="615"/>
        <v>114936663.74440934</v>
      </c>
      <c r="Q881" s="24">
        <f t="shared" ca="1" si="607"/>
        <v>19355220.435857143</v>
      </c>
      <c r="R881" s="24">
        <f t="shared" ca="1" si="615"/>
        <v>12643819.77851324</v>
      </c>
      <c r="S881" s="24">
        <f t="shared" ca="1" si="615"/>
        <v>184537.47796285676</v>
      </c>
      <c r="T881" s="24">
        <f t="shared" ca="1" si="615"/>
        <v>215565.70217401406</v>
      </c>
      <c r="U881" s="24">
        <f t="shared" ca="1" si="608"/>
        <v>8679077.1616600286</v>
      </c>
      <c r="V881" s="24">
        <f t="shared" ca="1" si="615"/>
        <v>1486192.1467804045</v>
      </c>
    </row>
    <row r="882" spans="1:22" ht="12">
      <c r="A882" s="38" t="s">
        <v>170</v>
      </c>
      <c r="B882" s="18" t="str">
        <f>$B$5</f>
        <v>PRODUCTION</v>
      </c>
      <c r="D882" s="24">
        <f ca="1">COSS!H1064+COSS!H889+COSS!H897+COSS!H906</f>
        <v>-43986206.462809615</v>
      </c>
      <c r="E882" s="148">
        <f ca="1">COSS!I1064+COSS!I889+COSS!I897+COSS!I906</f>
        <v>-21269406.604432166</v>
      </c>
      <c r="F882" s="148">
        <f ca="1">COSS!J1064+COSS!J889+COSS!J897+COSS!J906</f>
        <v>-1027000.6641869618</v>
      </c>
      <c r="G882" s="148">
        <f ca="1">COSS!K1064+COSS!K889+COSS!K897+COSS!K906</f>
        <v>-3908474.4873666931</v>
      </c>
      <c r="H882" s="148">
        <f ca="1">COSS!L1064+COSS!L889+COSS!L897+COSS!L906</f>
        <v>-126255.44752694509</v>
      </c>
      <c r="I882" s="148">
        <f ca="1">COSS!M1064+COSS!M889+COSS!M897+COSS!M906</f>
        <v>-11817.514679457399</v>
      </c>
      <c r="J882" s="148">
        <f ca="1">COSS!O1064+COSS!O889+COSS!O897+COSS!O906</f>
        <v>-3047716.7457415587</v>
      </c>
      <c r="K882" s="148">
        <f ca="1">COSS!P1064+COSS!P889+COSS!P897+COSS!P906</f>
        <v>-538952.52586790547</v>
      </c>
      <c r="L882" s="148">
        <f ca="1">COSS!Q1064+COSS!Q889+COSS!Q897+COSS!Q906</f>
        <v>-251835.48788237351</v>
      </c>
      <c r="M882" s="148">
        <f ca="1">COSS!R1064+COSS!R889+COSS!R897+COSS!R906</f>
        <v>-11534.66025189143</v>
      </c>
      <c r="N882" s="148">
        <f ca="1">COSS!T1064+COSS!T889+COSS!T897+COSS!T906</f>
        <v>-106233.61651219252</v>
      </c>
      <c r="O882" s="148">
        <f ca="1">COSS!U1064+COSS!U889+COSS!U897+COSS!U906</f>
        <v>-1716731.8015892098</v>
      </c>
      <c r="P882" s="148">
        <f ca="1">COSS!V1064+COSS!V889+COSS!V897+COSS!V906</f>
        <v>-9295201.2297674194</v>
      </c>
      <c r="Q882" s="148">
        <f ca="1">COSS!W1064+COSS!W889+COSS!W897+COSS!W906</f>
        <v>-1692196.6439787971</v>
      </c>
      <c r="R882" s="148">
        <f ca="1">COSS!Y1064+COSS!Y889+COSS!Y897+COSS!Y906</f>
        <v>-954476.1763212526</v>
      </c>
      <c r="S882" s="148">
        <f ca="1">COSS!Z1064+COSS!Z889+COSS!Z897+COSS!Z906</f>
        <v>-15987.111109028021</v>
      </c>
      <c r="T882" s="148">
        <f ca="1">COSS!AB1064+COSS!AB889+COSS!AB897+COSS!AB906</f>
        <v>-12385.745595748191</v>
      </c>
      <c r="U882" s="148">
        <f ca="1">COSS!AC1064+COSS!AC889+COSS!AC897+COSS!AC906</f>
        <v>0</v>
      </c>
      <c r="V882" s="148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48631861.093233943</v>
      </c>
      <c r="E883" s="148">
        <f ca="1">COSS!I1065+COSS!I890+COSS!I898+COSS!I907</f>
        <v>23868320.87451176</v>
      </c>
      <c r="F883" s="148">
        <f ca="1">COSS!J1065+COSS!J890+COSS!J898+COSS!J907</f>
        <v>1190482.8535309972</v>
      </c>
      <c r="G883" s="148">
        <f ca="1">COSS!K1065+COSS!K890+COSS!K898+COSS!K907</f>
        <v>4352632.0404255074</v>
      </c>
      <c r="H883" s="148">
        <f ca="1">COSS!L1065+COSS!L890+COSS!L898+COSS!L907</f>
        <v>136995.94337783603</v>
      </c>
      <c r="I883" s="148">
        <f ca="1">COSS!M1065+COSS!M890+COSS!M898+COSS!M907</f>
        <v>12914.70411625337</v>
      </c>
      <c r="J883" s="148">
        <f ca="1">COSS!O1065+COSS!O890+COSS!O898+COSS!O907</f>
        <v>3309456.2837781524</v>
      </c>
      <c r="K883" s="148">
        <f ca="1">COSS!P1065+COSS!P890+COSS!P898+COSS!P907</f>
        <v>616838.35918496677</v>
      </c>
      <c r="L883" s="148">
        <f ca="1">COSS!Q1065+COSS!Q890+COSS!Q898+COSS!Q907</f>
        <v>278522.82396096468</v>
      </c>
      <c r="M883" s="148">
        <f ca="1">COSS!R1065+COSS!R890+COSS!R898+COSS!R907</f>
        <v>12525.962110316272</v>
      </c>
      <c r="N883" s="148">
        <f ca="1">COSS!T1065+COSS!T890+COSS!T898+COSS!T907</f>
        <v>115422.98247143171</v>
      </c>
      <c r="O883" s="148">
        <f ca="1">COSS!U1065+COSS!U890+COSS!U898+COSS!U907</f>
        <v>1889138.4934717743</v>
      </c>
      <c r="P883" s="148">
        <f ca="1">COSS!V1065+COSS!V890+COSS!V898+COSS!V907</f>
        <v>9996243.6651445124</v>
      </c>
      <c r="Q883" s="148">
        <f ca="1">COSS!W1065+COSS!W890+COSS!W898+COSS!W907</f>
        <v>1805623.2583736451</v>
      </c>
      <c r="R883" s="148">
        <f ca="1">COSS!Y1065+COSS!Y890+COSS!Y898+COSS!Y907</f>
        <v>1016525.5072949852</v>
      </c>
      <c r="S883" s="148">
        <f ca="1">COSS!Z1065+COSS!Z890+COSS!Z898+COSS!Z907</f>
        <v>17026.413684752068</v>
      </c>
      <c r="T883" s="148">
        <f ca="1">COSS!AB1065+COSS!AB890+COSS!AB898+COSS!AB907</f>
        <v>13190.927796092981</v>
      </c>
      <c r="U883" s="148">
        <f ca="1">COSS!AC1065+COSS!AC890+COSS!AC898+COSS!AC907</f>
        <v>0</v>
      </c>
      <c r="V883" s="148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10698474.807745963</v>
      </c>
      <c r="E884" s="148">
        <f ca="1">COSS!I1066+COSS!I891+COSS!I899+COSS!I908</f>
        <v>5190368.4623333029</v>
      </c>
      <c r="F884" s="148">
        <f ca="1">COSS!J1066+COSS!J891+COSS!J899+COSS!J908</f>
        <v>252633.66756948107</v>
      </c>
      <c r="G884" s="148">
        <f ca="1">COSS!K1066+COSS!K891+COSS!K899+COSS!K908</f>
        <v>917502.18115949084</v>
      </c>
      <c r="H884" s="148">
        <f ca="1">COSS!L1066+COSS!L891+COSS!L899+COSS!L908</f>
        <v>28339.768049361159</v>
      </c>
      <c r="I884" s="148">
        <f ca="1">COSS!M1066+COSS!M891+COSS!M899+COSS!M908</f>
        <v>3552.1374383652314</v>
      </c>
      <c r="J884" s="148">
        <f ca="1">COSS!O1066+COSS!O891+COSS!O899+COSS!O908</f>
        <v>693369.81551970181</v>
      </c>
      <c r="K884" s="148">
        <f ca="1">COSS!P1066+COSS!P891+COSS!P899+COSS!P908</f>
        <v>128924.44549264103</v>
      </c>
      <c r="L884" s="148">
        <f ca="1">COSS!Q1066+COSS!Q891+COSS!Q899+COSS!Q908</f>
        <v>76658.196419726999</v>
      </c>
      <c r="M884" s="148">
        <f ca="1">COSS!R1066+COSS!R891+COSS!R899+COSS!R908</f>
        <v>0</v>
      </c>
      <c r="N884" s="148">
        <f ca="1">COSS!T1066+COSS!T891+COSS!T899+COSS!T908</f>
        <v>24174.154976803264</v>
      </c>
      <c r="O884" s="148">
        <f ca="1">COSS!U1066+COSS!U891+COSS!U899+COSS!U908</f>
        <v>395789.41450909793</v>
      </c>
      <c r="P884" s="148">
        <f ca="1">COSS!V1066+COSS!V891+COSS!V899+COSS!V908</f>
        <v>2760635.8426275789</v>
      </c>
      <c r="Q884" s="148">
        <f ca="1">COSS!W1066+COSS!W891+COSS!W899+COSS!W908</f>
        <v>0</v>
      </c>
      <c r="R884" s="148">
        <f ca="1">COSS!Y1066+COSS!Y891+COSS!Y899+COSS!Y908</f>
        <v>208728.53816536546</v>
      </c>
      <c r="S884" s="148">
        <f ca="1">COSS!Z1066+COSS!Z891+COSS!Z899+COSS!Z908</f>
        <v>3479.5104019628097</v>
      </c>
      <c r="T884" s="148">
        <f ca="1">COSS!AB1066+COSS!AB891+COSS!AB899+COSS!AB908</f>
        <v>2787.2853390516375</v>
      </c>
      <c r="U884" s="148">
        <f ca="1">COSS!AC1066+COSS!AC891+COSS!AC899+COSS!AC908</f>
        <v>9488.3714904912267</v>
      </c>
      <c r="V884" s="148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5311592.4804471415</v>
      </c>
      <c r="E885" s="148">
        <f ca="1">COSS!I1067+COSS!I892+COSS!I900+COSS!I909</f>
        <v>3700470.3704383625</v>
      </c>
      <c r="F885" s="148">
        <f ca="1">COSS!J1067+COSS!J892+COSS!J900+COSS!J909</f>
        <v>188464.84666847377</v>
      </c>
      <c r="G885" s="148">
        <f ca="1">COSS!K1067+COSS!K892+COSS!K900+COSS!K909</f>
        <v>567021.8667473516</v>
      </c>
      <c r="H885" s="148">
        <f ca="1">COSS!L1067+COSS!L892+COSS!L900+COSS!L909</f>
        <v>16209.417880205292</v>
      </c>
      <c r="I885" s="148">
        <f ca="1">COSS!M1067+COSS!M892+COSS!M900+COSS!M909</f>
        <v>0</v>
      </c>
      <c r="J885" s="148">
        <f ca="1">COSS!O1067+COSS!O892+COSS!O900+COSS!O909</f>
        <v>389546.77210564166</v>
      </c>
      <c r="K885" s="148">
        <f ca="1">COSS!P1067+COSS!P892+COSS!P900+COSS!P909</f>
        <v>83783.326301810361</v>
      </c>
      <c r="L885" s="148">
        <f ca="1">COSS!Q1067+COSS!Q892+COSS!Q900+COSS!Q909</f>
        <v>0</v>
      </c>
      <c r="M885" s="148">
        <f ca="1">COSS!R1067+COSS!R892+COSS!R900+COSS!R909</f>
        <v>0</v>
      </c>
      <c r="N885" s="148">
        <f ca="1">COSS!T1067+COSS!T892+COSS!T900+COSS!T909</f>
        <v>13850.823391728103</v>
      </c>
      <c r="O885" s="148">
        <f ca="1">COSS!U1067+COSS!U892+COSS!U900+COSS!U909</f>
        <v>232082.50904902787</v>
      </c>
      <c r="P885" s="148">
        <f ca="1">COSS!V1067+COSS!V892+COSS!V900+COSS!V909</f>
        <v>0</v>
      </c>
      <c r="Q885" s="148">
        <f ca="1">COSS!W1067+COSS!W892+COSS!W900+COSS!W909</f>
        <v>0</v>
      </c>
      <c r="R885" s="148">
        <f ca="1">COSS!Y1067+COSS!Y892+COSS!Y900+COSS!Y909</f>
        <v>110239.41773635267</v>
      </c>
      <c r="S885" s="148">
        <f ca="1">COSS!Z1067+COSS!Z892+COSS!Z900+COSS!Z909</f>
        <v>1839.2250214443056</v>
      </c>
      <c r="T885" s="148">
        <f ca="1">COSS!AB1067+COSS!AB892+COSS!AB900+COSS!AB909</f>
        <v>1490.0804438885405</v>
      </c>
      <c r="U885" s="148">
        <f ca="1">COSS!AC1067+COSS!AC892+COSS!AC900+COSS!AC909</f>
        <v>5493.3916002336464</v>
      </c>
      <c r="V885" s="148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3614598.361889353</v>
      </c>
      <c r="E886" s="148">
        <f ca="1">COSS!I1068+COSS!I893+COSS!I901+COSS!I910</f>
        <v>2759377.6353720766</v>
      </c>
      <c r="F886" s="148">
        <f ca="1">COSS!J1068+COSS!J893+COSS!J901+COSS!J910</f>
        <v>141173.97860874163</v>
      </c>
      <c r="G886" s="148">
        <f ca="1">COSS!K1068+COSS!K893+COSS!K901+COSS!K910</f>
        <v>371258.73184991366</v>
      </c>
      <c r="H886" s="148">
        <f ca="1">COSS!L1068+COSS!L893+COSS!L901+COSS!L910</f>
        <v>0</v>
      </c>
      <c r="I886" s="148">
        <f ca="1">COSS!M1068+COSS!M893+COSS!M901+COSS!M910</f>
        <v>0</v>
      </c>
      <c r="J886" s="148">
        <f ca="1">COSS!O1068+COSS!O893+COSS!O901+COSS!O910</f>
        <v>223145.69662940424</v>
      </c>
      <c r="K886" s="148">
        <f ca="1">COSS!P1068+COSS!P893+COSS!P901+COSS!P910</f>
        <v>0</v>
      </c>
      <c r="L886" s="148">
        <f ca="1">COSS!Q1068+COSS!Q893+COSS!Q901+COSS!Q910</f>
        <v>0</v>
      </c>
      <c r="M886" s="148">
        <f ca="1">COSS!R1068+COSS!R893+COSS!R901+COSS!R910</f>
        <v>0</v>
      </c>
      <c r="N886" s="148">
        <f ca="1">COSS!T1068+COSS!T893+COSS!T901+COSS!T910</f>
        <v>6014.1084718744814</v>
      </c>
      <c r="O886" s="148">
        <f ca="1">COSS!U1068+COSS!U893+COSS!U901+COSS!U910</f>
        <v>0</v>
      </c>
      <c r="P886" s="148">
        <f ca="1">COSS!V1068+COSS!V893+COSS!V901+COSS!V910</f>
        <v>0</v>
      </c>
      <c r="Q886" s="148">
        <f ca="1">COSS!W1068+COSS!W893+COSS!W901+COSS!W910</f>
        <v>0</v>
      </c>
      <c r="R886" s="148">
        <f ca="1">COSS!Y1068+COSS!Y893+COSS!Y901+COSS!Y910</f>
        <v>79040.969295578849</v>
      </c>
      <c r="S886" s="148">
        <f ca="1">COSS!Z1068+COSS!Z893+COSS!Z901+COSS!Z910</f>
        <v>0</v>
      </c>
      <c r="T886" s="148">
        <f ca="1">COSS!AB1068+COSS!AB893+COSS!AB901+COSS!AB910</f>
        <v>820.21068103333278</v>
      </c>
      <c r="U886" s="148">
        <f ca="1">COSS!AC1068+COSS!AC893+COSS!AC901+COSS!AC910</f>
        <v>29236.944296253361</v>
      </c>
      <c r="V886" s="148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43247191.447654419</v>
      </c>
      <c r="E887" s="148">
        <f ca="1">COSS!I1069+COSS!I894+COSS!I902+COSS!I911</f>
        <v>16650912.513455633</v>
      </c>
      <c r="F887" s="148">
        <f ca="1">COSS!J1069+COSS!J894+COSS!J902+COSS!J911</f>
        <v>1079762.7778357698</v>
      </c>
      <c r="G887" s="148">
        <f ca="1">COSS!K1069+COSS!K894+COSS!K902+COSS!K911</f>
        <v>3536251.0243411078</v>
      </c>
      <c r="H887" s="148">
        <f ca="1">COSS!L1069+COSS!L894+COSS!L902+COSS!L911</f>
        <v>110115.44755395208</v>
      </c>
      <c r="I887" s="148">
        <f ca="1">COSS!M1069+COSS!M894+COSS!M902+COSS!M911</f>
        <v>10083.843122217124</v>
      </c>
      <c r="J887" s="148">
        <f ca="1">COSS!O1069+COSS!O894+COSS!O902+COSS!O911</f>
        <v>3162154.0891519822</v>
      </c>
      <c r="K887" s="148">
        <f ca="1">COSS!P1069+COSS!P894+COSS!P902+COSS!P911</f>
        <v>609487.37380476424</v>
      </c>
      <c r="L887" s="148">
        <f ca="1">COSS!Q1069+COSS!Q894+COSS!Q902+COSS!Q911</f>
        <v>270338.2960342599</v>
      </c>
      <c r="M887" s="148">
        <f ca="1">COSS!R1069+COSS!R894+COSS!R902+COSS!R911</f>
        <v>12351.623555527422</v>
      </c>
      <c r="N887" s="148">
        <f ca="1">COSS!T1069+COSS!T894+COSS!T902+COSS!T911</f>
        <v>121691.47368723301</v>
      </c>
      <c r="O887" s="148">
        <f ca="1">COSS!U1069+COSS!U894+COSS!U902+COSS!U911</f>
        <v>2155645.831856925</v>
      </c>
      <c r="P887" s="148">
        <f ca="1">COSS!V1069+COSS!V894+COSS!V902+COSS!V911</f>
        <v>11994899.37108377</v>
      </c>
      <c r="Q887" s="148">
        <f ca="1">COSS!W1069+COSS!W894+COSS!W902+COSS!W911</f>
        <v>2260279.7289462304</v>
      </c>
      <c r="R887" s="148">
        <f ca="1">COSS!Y1069+COSS!Y894+COSS!Y902+COSS!Y911</f>
        <v>843278.23808314616</v>
      </c>
      <c r="S887" s="148">
        <f ca="1">COSS!Z1069+COSS!Z894+COSS!Z902+COSS!Z911</f>
        <v>13727.225400213196</v>
      </c>
      <c r="T887" s="148">
        <f ca="1">COSS!AB1069+COSS!AB894+COSS!AB902+COSS!AB911</f>
        <v>15311.615710637425</v>
      </c>
      <c r="U887" s="148">
        <f ca="1">COSS!AC1069+COSS!AC894+COSS!AC902+COSS!AC911</f>
        <v>335380.33546321001</v>
      </c>
      <c r="V887" s="148">
        <f ca="1">COSS!AD1069+COSS!AD894+COSS!AD902+COSS!AD911</f>
        <v>65520.638567840258</v>
      </c>
    </row>
    <row r="888" spans="1:22">
      <c r="B888" s="18" t="str">
        <f>$B$11</f>
        <v>CUSTOMER</v>
      </c>
      <c r="C888" s="149" t="s">
        <v>575</v>
      </c>
      <c r="D888" s="24">
        <f ca="1">COSS!H1070+COSS!H895+COSS!H903+COSS!H912</f>
        <v>458838.27183877188</v>
      </c>
      <c r="E888" s="148">
        <f ca="1">COSS!I1070+COSS!I895+COSS!I903+COSS!I912</f>
        <v>281606.39797897724</v>
      </c>
      <c r="F888" s="148">
        <f ca="1">COSS!J1070+COSS!J895+COSS!J903+COSS!J912</f>
        <v>78692.972246799618</v>
      </c>
      <c r="G888" s="148">
        <f ca="1">COSS!K1070+COSS!K895+COSS!K903+COSS!K912</f>
        <v>12828.692399569209</v>
      </c>
      <c r="H888" s="148">
        <f ca="1">COSS!L1070+COSS!L895+COSS!L903+COSS!L912</f>
        <v>2771.4721932937437</v>
      </c>
      <c r="I888" s="148">
        <f ca="1">COSS!M1070+COSS!M895+COSS!M903+COSS!M912</f>
        <v>539.01581982392599</v>
      </c>
      <c r="J888" s="148">
        <f ca="1">COSS!O1070+COSS!O895+COSS!O903+COSS!O912</f>
        <v>2358.6755267425178</v>
      </c>
      <c r="K888" s="148">
        <f ca="1">COSS!P1070+COSS!P895+COSS!P903+COSS!P912</f>
        <v>1218.8607877513618</v>
      </c>
      <c r="L888" s="148">
        <f ca="1">COSS!Q1070+COSS!Q895+COSS!Q903+COSS!Q912</f>
        <v>1867.051855050983</v>
      </c>
      <c r="M888" s="148">
        <f ca="1">COSS!R1070+COSS!R895+COSS!R903+COSS!R912</f>
        <v>259.32857606866605</v>
      </c>
      <c r="N888" s="148">
        <f ca="1">COSS!T1070+COSS!T895+COSS!T903+COSS!T912</f>
        <v>16.165409984827228</v>
      </c>
      <c r="O888" s="148">
        <f ca="1">COSS!U1070+COSS!U895+COSS!U903+COSS!U912</f>
        <v>486.53356435006935</v>
      </c>
      <c r="P888" s="148">
        <f ca="1">COSS!V1070+COSS!V895+COSS!V903+COSS!V912</f>
        <v>1862.095320892626</v>
      </c>
      <c r="Q888" s="148">
        <f ca="1">COSS!W1070+COSS!W895+COSS!W903+COSS!W912</f>
        <v>289.09251606441302</v>
      </c>
      <c r="R888" s="148">
        <f ca="1">COSS!Y1070+COSS!Y895+COSS!Y903+COSS!Y912</f>
        <v>451.28425906360849</v>
      </c>
      <c r="S888" s="148">
        <f ca="1">COSS!Z1070+COSS!Z895+COSS!Z903+COSS!Z912</f>
        <v>8.2145635123969143</v>
      </c>
      <c r="T888" s="148">
        <f ca="1">COSS!AB1070+COSS!AB895+COSS!AB903+COSS!AB912</f>
        <v>8.3277990583406272</v>
      </c>
      <c r="U888" s="148">
        <f ca="1">COSS!AC1070+COSS!AC895+COSS!AC903+COSS!AC912</f>
        <v>67684.118809840962</v>
      </c>
      <c r="V888" s="148">
        <f ca="1">COSS!AD1070+COSS!AD895+COSS!AD903+COSS!AD912</f>
        <v>5889.9722119273556</v>
      </c>
    </row>
    <row r="889" spans="1:22">
      <c r="B889" s="18" t="str">
        <f>$B$12</f>
        <v>TOTAL</v>
      </c>
      <c r="C889" s="150">
        <f ca="1">+D889-D845</f>
        <v>0</v>
      </c>
      <c r="D889" s="24">
        <f ca="1">COSS!H1071+COSS!H896+COSS!H904+COSS!H913</f>
        <v>67976349.99999997</v>
      </c>
      <c r="E889" s="148">
        <f ca="1">COSS!I1071+COSS!I896+COSS!I904+COSS!I913</f>
        <v>31181649.649657935</v>
      </c>
      <c r="F889" s="148">
        <f ca="1">COSS!J1071+COSS!J896+COSS!J904+COSS!J913</f>
        <v>1904210.4322733011</v>
      </c>
      <c r="G889" s="148">
        <f ca="1">COSS!K1071+COSS!K896+COSS!K904+COSS!K913</f>
        <v>5849020.049556247</v>
      </c>
      <c r="H889" s="148">
        <f ca="1">COSS!L1071+COSS!L896+COSS!L904+COSS!L913</f>
        <v>168176.60152770323</v>
      </c>
      <c r="I889" s="148">
        <f ca="1">COSS!M1071+COSS!M896+COSS!M904+COSS!M913</f>
        <v>15272.185817202251</v>
      </c>
      <c r="J889" s="148">
        <f ca="1">COSS!O1071+COSS!O896+COSS!O904+COSS!O913</f>
        <v>4732314.5869700667</v>
      </c>
      <c r="K889" s="148">
        <f ca="1">COSS!P1071+COSS!P896+COSS!P904+COSS!P913</f>
        <v>901299.83970402833</v>
      </c>
      <c r="L889" s="148">
        <f ca="1">COSS!Q1071+COSS!Q896+COSS!Q904+COSS!Q913</f>
        <v>375550.88038762897</v>
      </c>
      <c r="M889" s="148">
        <f ca="1">COSS!R1071+COSS!R896+COSS!R904+COSS!R913</f>
        <v>13602.25399002093</v>
      </c>
      <c r="N889" s="148">
        <f ca="1">COSS!T1071+COSS!T896+COSS!T904+COSS!T913</f>
        <v>174936.0918968629</v>
      </c>
      <c r="O889" s="148">
        <f ca="1">COSS!U1071+COSS!U896+COSS!U904+COSS!U913</f>
        <v>2956410.980861966</v>
      </c>
      <c r="P889" s="148">
        <f ca="1">COSS!V1071+COSS!V896+COSS!V904+COSS!V913</f>
        <v>15458439.744409334</v>
      </c>
      <c r="Q889" s="148">
        <f ca="1">COSS!W1071+COSS!W896+COSS!W904+COSS!W913</f>
        <v>2373995.4358571433</v>
      </c>
      <c r="R889" s="148">
        <f ca="1">COSS!Y1071+COSS!Y896+COSS!Y904+COSS!Y913</f>
        <v>1303787.7785132395</v>
      </c>
      <c r="S889" s="148">
        <f ca="1">COSS!Z1071+COSS!Z896+COSS!Z904+COSS!Z913</f>
        <v>20093.477962856756</v>
      </c>
      <c r="T889" s="148">
        <f ca="1">COSS!AB1071+COSS!AB896+COSS!AB904+COSS!AB913</f>
        <v>21222.702174014066</v>
      </c>
      <c r="U889" s="148">
        <f ca="1">COSS!AC1071+COSS!AC896+COSS!AC904+COSS!AC913</f>
        <v>447283.1616600292</v>
      </c>
      <c r="V889" s="148">
        <f ca="1">COSS!AD1071+COSS!AD896+COSS!AD904+COSS!AD913</f>
        <v>79084.146780404451</v>
      </c>
    </row>
    <row r="890" spans="1:22" ht="12">
      <c r="A890" s="38" t="s">
        <v>171</v>
      </c>
      <c r="B890" s="18" t="str">
        <f>$B$5</f>
        <v>PRODUCTION</v>
      </c>
      <c r="D890" s="24">
        <f t="shared" ref="D890:V890" ca="1" si="616">D874-D882</f>
        <v>224059944.67921019</v>
      </c>
      <c r="E890" s="24">
        <f t="shared" ca="1" si="616"/>
        <v>99930252.597610578</v>
      </c>
      <c r="F890" s="24">
        <f t="shared" ca="1" si="616"/>
        <v>6617612.2078121807</v>
      </c>
      <c r="G890" s="24">
        <f t="shared" ca="1" si="616"/>
        <v>22850228.353679977</v>
      </c>
      <c r="H890" s="24">
        <f t="shared" ca="1" si="616"/>
        <v>675274.84258003044</v>
      </c>
      <c r="I890" s="24">
        <f t="shared" ca="1" si="616"/>
        <v>65774.630615862305</v>
      </c>
      <c r="J890" s="24">
        <f t="shared" ca="1" si="616"/>
        <v>17516663.311625417</v>
      </c>
      <c r="K890" s="24">
        <f t="shared" ca="1" si="616"/>
        <v>3349222.113358744</v>
      </c>
      <c r="L890" s="24">
        <f t="shared" ca="1" si="616"/>
        <v>1442257.5242210068</v>
      </c>
      <c r="M890" s="24">
        <f t="shared" ca="1" si="616"/>
        <v>63330.711358586712</v>
      </c>
      <c r="N890" s="24">
        <f t="shared" ca="1" si="616"/>
        <v>521847.83504327643</v>
      </c>
      <c r="O890" s="24">
        <f t="shared" ca="1" si="616"/>
        <v>9059325.2920715902</v>
      </c>
      <c r="P890" s="24">
        <f t="shared" ca="1" si="616"/>
        <v>48791559.172050491</v>
      </c>
      <c r="Q890" s="24">
        <f t="shared" ca="1" si="616"/>
        <v>7966692.2093336694</v>
      </c>
      <c r="R890" s="24">
        <f t="shared" ca="1" si="616"/>
        <v>5053287.9729614519</v>
      </c>
      <c r="S890" s="24">
        <f t="shared" ca="1" si="616"/>
        <v>80113.338723718523</v>
      </c>
      <c r="T890" s="24">
        <f t="shared" ca="1" si="616"/>
        <v>76502.566163586482</v>
      </c>
      <c r="U890" s="24">
        <f t="shared" ca="1" si="616"/>
        <v>0</v>
      </c>
      <c r="V890" s="24">
        <f t="shared" ca="1" si="616"/>
        <v>0</v>
      </c>
    </row>
    <row r="891" spans="1:22">
      <c r="B891" s="18" t="str">
        <f>$B$6</f>
        <v>BULKTRAN</v>
      </c>
      <c r="D891" s="24">
        <f t="shared" ref="D891:V891" ca="1" si="617">D875-D883</f>
        <v>-17812281.399474479</v>
      </c>
      <c r="E891" s="24">
        <f t="shared" ca="1" si="617"/>
        <v>-13725450.999449572</v>
      </c>
      <c r="F891" s="24">
        <f t="shared" ca="1" si="617"/>
        <v>124942.67931000912</v>
      </c>
      <c r="G891" s="24">
        <f t="shared" ca="1" si="617"/>
        <v>-236754.59336982388</v>
      </c>
      <c r="H891" s="24">
        <f t="shared" ca="1" si="617"/>
        <v>-18867.143825416686</v>
      </c>
      <c r="I891" s="24">
        <f t="shared" ca="1" si="617"/>
        <v>16032.272486916323</v>
      </c>
      <c r="J891" s="24">
        <f t="shared" ca="1" si="617"/>
        <v>-186003.45232964121</v>
      </c>
      <c r="K891" s="24">
        <f t="shared" ca="1" si="617"/>
        <v>5909.2518143546768</v>
      </c>
      <c r="L891" s="24">
        <f t="shared" ca="1" si="617"/>
        <v>-26762.156211399997</v>
      </c>
      <c r="M891" s="24">
        <f t="shared" ca="1" si="617"/>
        <v>-1932.9499573714911</v>
      </c>
      <c r="N891" s="24">
        <f t="shared" ca="1" si="617"/>
        <v>-46235.149426885953</v>
      </c>
      <c r="O891" s="24">
        <f t="shared" ca="1" si="617"/>
        <v>-472264.59227872966</v>
      </c>
      <c r="P891" s="24">
        <f t="shared" ca="1" si="617"/>
        <v>-2282211.2051813044</v>
      </c>
      <c r="Q891" s="24">
        <f t="shared" ca="1" si="617"/>
        <v>-758067.03174810065</v>
      </c>
      <c r="R891" s="24">
        <f t="shared" ca="1" si="617"/>
        <v>-201479.15989511157</v>
      </c>
      <c r="S891" s="24">
        <f t="shared" ca="1" si="617"/>
        <v>-5497.2360706850723</v>
      </c>
      <c r="T891" s="24">
        <f t="shared" ca="1" si="617"/>
        <v>2360.0666582824342</v>
      </c>
      <c r="U891" s="24">
        <f t="shared" ca="1" si="617"/>
        <v>0</v>
      </c>
      <c r="V891" s="24">
        <f t="shared" ca="1" si="617"/>
        <v>0</v>
      </c>
    </row>
    <row r="892" spans="1:22">
      <c r="B892" s="18" t="str">
        <f>$B$7</f>
        <v>SUBTRAN</v>
      </c>
      <c r="D892" s="24">
        <f t="shared" ref="D892:V892" ca="1" si="618">D876-D884</f>
        <v>-3738878.3383956216</v>
      </c>
      <c r="E892" s="24">
        <f t="shared" ca="1" si="618"/>
        <v>-2889076.1462658844</v>
      </c>
      <c r="F892" s="24">
        <f t="shared" ca="1" si="618"/>
        <v>23019.779477915145</v>
      </c>
      <c r="G892" s="24">
        <f t="shared" ca="1" si="618"/>
        <v>-55473.109092614031</v>
      </c>
      <c r="H892" s="24">
        <f t="shared" ca="1" si="618"/>
        <v>-4016.3450668014011</v>
      </c>
      <c r="I892" s="24">
        <f t="shared" ca="1" si="618"/>
        <v>5432.748324566599</v>
      </c>
      <c r="J892" s="24">
        <f t="shared" ca="1" si="618"/>
        <v>-42965.814436530112</v>
      </c>
      <c r="K892" s="24">
        <f t="shared" ca="1" si="618"/>
        <v>24.692798318967107</v>
      </c>
      <c r="L892" s="24">
        <f t="shared" ca="1" si="618"/>
        <v>-7784.6826288271695</v>
      </c>
      <c r="M892" s="24">
        <f t="shared" ca="1" si="618"/>
        <v>0</v>
      </c>
      <c r="N892" s="24">
        <f t="shared" ca="1" si="618"/>
        <v>-9438.8389930046178</v>
      </c>
      <c r="O892" s="24">
        <f t="shared" ca="1" si="618"/>
        <v>-97746.28476901137</v>
      </c>
      <c r="P892" s="24">
        <f t="shared" ca="1" si="618"/>
        <v>-624252.35479992116</v>
      </c>
      <c r="Q892" s="24">
        <f t="shared" ca="1" si="618"/>
        <v>0</v>
      </c>
      <c r="R892" s="24">
        <f t="shared" ca="1" si="618"/>
        <v>-41192.499274208676</v>
      </c>
      <c r="S892" s="24">
        <f t="shared" ca="1" si="618"/>
        <v>-1100.6181424788901</v>
      </c>
      <c r="T892" s="24">
        <f t="shared" ca="1" si="618"/>
        <v>453.42980185401893</v>
      </c>
      <c r="U892" s="24">
        <f t="shared" ca="1" si="618"/>
        <v>4242.7890488985795</v>
      </c>
      <c r="V892" s="24">
        <f t="shared" ca="1" si="618"/>
        <v>994.91562210793359</v>
      </c>
    </row>
    <row r="893" spans="1:22">
      <c r="B893" s="18" t="str">
        <f>$B$8</f>
        <v>DISTPRI</v>
      </c>
      <c r="D893" s="24">
        <f t="shared" ref="D893:V893" ca="1" si="619">D877-D885</f>
        <v>58879936.466345198</v>
      </c>
      <c r="E893" s="24">
        <f t="shared" ca="1" si="619"/>
        <v>33505145.483447593</v>
      </c>
      <c r="F893" s="24">
        <f t="shared" ca="1" si="619"/>
        <v>2684548.3335115486</v>
      </c>
      <c r="G893" s="24">
        <f t="shared" ca="1" si="619"/>
        <v>8884790.4543790277</v>
      </c>
      <c r="H893" s="24">
        <f t="shared" ca="1" si="619"/>
        <v>252765.01476351012</v>
      </c>
      <c r="I893" s="24">
        <f t="shared" ca="1" si="619"/>
        <v>0</v>
      </c>
      <c r="J893" s="24">
        <f t="shared" ca="1" si="619"/>
        <v>6718129.2376130326</v>
      </c>
      <c r="K893" s="24">
        <f t="shared" ca="1" si="619"/>
        <v>1304616.1843626015</v>
      </c>
      <c r="L893" s="24">
        <f t="shared" ca="1" si="619"/>
        <v>0</v>
      </c>
      <c r="M893" s="24">
        <f t="shared" ca="1" si="619"/>
        <v>0</v>
      </c>
      <c r="N893" s="24">
        <f t="shared" ca="1" si="619"/>
        <v>182568.26892407122</v>
      </c>
      <c r="O893" s="24">
        <f t="shared" ca="1" si="619"/>
        <v>3302188.0186688746</v>
      </c>
      <c r="P893" s="24">
        <f t="shared" ca="1" si="619"/>
        <v>0</v>
      </c>
      <c r="Q893" s="24">
        <f t="shared" ca="1" si="619"/>
        <v>0</v>
      </c>
      <c r="R893" s="24">
        <f t="shared" ca="1" si="619"/>
        <v>1828416.2921905997</v>
      </c>
      <c r="S893" s="24">
        <f t="shared" ca="1" si="619"/>
        <v>27684.640417492639</v>
      </c>
      <c r="T893" s="24">
        <f t="shared" ca="1" si="619"/>
        <v>31737.030635123418</v>
      </c>
      <c r="U893" s="24">
        <f t="shared" ca="1" si="619"/>
        <v>129435.4261523679</v>
      </c>
      <c r="V893" s="24">
        <f t="shared" ca="1" si="619"/>
        <v>27912.081279342921</v>
      </c>
    </row>
    <row r="894" spans="1:22">
      <c r="B894" s="18" t="str">
        <f>$B$9</f>
        <v>DISTSEC</v>
      </c>
      <c r="D894" s="24">
        <f t="shared" ref="D894:V894" ca="1" si="620">D878-D886</f>
        <v>25036675.639822729</v>
      </c>
      <c r="E894" s="24">
        <f t="shared" ca="1" si="620"/>
        <v>15905057.835285041</v>
      </c>
      <c r="F894" s="24">
        <f t="shared" ca="1" si="620"/>
        <v>1413443.9241355693</v>
      </c>
      <c r="G894" s="24">
        <f t="shared" ca="1" si="620"/>
        <v>3845670.5158307916</v>
      </c>
      <c r="H894" s="24">
        <f t="shared" ca="1" si="620"/>
        <v>0</v>
      </c>
      <c r="I894" s="24">
        <f t="shared" ca="1" si="620"/>
        <v>0</v>
      </c>
      <c r="J894" s="24">
        <f t="shared" ca="1" si="620"/>
        <v>2469593.2715479992</v>
      </c>
      <c r="K894" s="24">
        <f t="shared" ca="1" si="620"/>
        <v>0</v>
      </c>
      <c r="L894" s="24">
        <f t="shared" ca="1" si="620"/>
        <v>0</v>
      </c>
      <c r="M894" s="24">
        <f t="shared" ca="1" si="620"/>
        <v>0</v>
      </c>
      <c r="N894" s="24">
        <f t="shared" ca="1" si="620"/>
        <v>49108.460549622352</v>
      </c>
      <c r="O894" s="24">
        <f t="shared" ca="1" si="620"/>
        <v>0</v>
      </c>
      <c r="P894" s="24">
        <f t="shared" ca="1" si="620"/>
        <v>0</v>
      </c>
      <c r="Q894" s="24">
        <f t="shared" ca="1" si="620"/>
        <v>0</v>
      </c>
      <c r="R894" s="24">
        <f t="shared" ca="1" si="620"/>
        <v>812481.2889196215</v>
      </c>
      <c r="S894" s="24">
        <f t="shared" ca="1" si="620"/>
        <v>0</v>
      </c>
      <c r="T894" s="24">
        <f t="shared" ca="1" si="620"/>
        <v>11138.166762408962</v>
      </c>
      <c r="U894" s="24">
        <f t="shared" ca="1" si="620"/>
        <v>455631.74052543752</v>
      </c>
      <c r="V894" s="24">
        <f t="shared" ca="1" si="620"/>
        <v>74550.436266238728</v>
      </c>
    </row>
    <row r="895" spans="1:22">
      <c r="B895" s="18" t="str">
        <f>$B$10</f>
        <v>ENERGY</v>
      </c>
      <c r="D895" s="24">
        <f t="shared" ref="D895:V895" ca="1" si="621">D879-D887</f>
        <v>190246043.18449911</v>
      </c>
      <c r="E895" s="24">
        <f t="shared" ca="1" si="621"/>
        <v>72395563.811008528</v>
      </c>
      <c r="F895" s="24">
        <f t="shared" ca="1" si="621"/>
        <v>4615067.7607686166</v>
      </c>
      <c r="G895" s="24">
        <f t="shared" ca="1" si="621"/>
        <v>15508512.468706952</v>
      </c>
      <c r="H895" s="24">
        <f t="shared" ca="1" si="621"/>
        <v>445965.47142660979</v>
      </c>
      <c r="I895" s="24">
        <f t="shared" ca="1" si="621"/>
        <v>21243.604240224726</v>
      </c>
      <c r="J895" s="24">
        <f t="shared" ca="1" si="621"/>
        <v>14408224.602816895</v>
      </c>
      <c r="K895" s="24">
        <f t="shared" ca="1" si="621"/>
        <v>2708602.543264593</v>
      </c>
      <c r="L895" s="24">
        <f t="shared" ca="1" si="621"/>
        <v>1194259.3369549473</v>
      </c>
      <c r="M895" s="24">
        <f t="shared" ca="1" si="621"/>
        <v>55339.706963394376</v>
      </c>
      <c r="N895" s="24">
        <f t="shared" ca="1" si="621"/>
        <v>538587.03177992033</v>
      </c>
      <c r="O895" s="24">
        <f t="shared" ca="1" si="621"/>
        <v>9251127.4902088828</v>
      </c>
      <c r="P895" s="24">
        <f t="shared" ca="1" si="621"/>
        <v>53434718.020619154</v>
      </c>
      <c r="Q895" s="24">
        <f t="shared" ca="1" si="621"/>
        <v>9748663.2954463288</v>
      </c>
      <c r="R895" s="24">
        <f t="shared" ca="1" si="621"/>
        <v>3837192.6965525034</v>
      </c>
      <c r="S895" s="24">
        <f t="shared" ca="1" si="621"/>
        <v>62422.988151815574</v>
      </c>
      <c r="T895" s="24">
        <f t="shared" ca="1" si="621"/>
        <v>70780.362295578976</v>
      </c>
      <c r="U895" s="24">
        <f t="shared" ca="1" si="621"/>
        <v>1652765.4483160379</v>
      </c>
      <c r="V895" s="24">
        <f t="shared" ca="1" si="621"/>
        <v>297006.5449781472</v>
      </c>
    </row>
    <row r="896" spans="1:22">
      <c r="B896" s="18" t="str">
        <f>$B$11</f>
        <v>CUSTOMER</v>
      </c>
      <c r="D896" s="24">
        <f t="shared" ref="D896:V896" ca="1" si="622">D880-D888</f>
        <v>22463064.767992932</v>
      </c>
      <c r="E896" s="24">
        <f t="shared" ca="1" si="622"/>
        <v>10623295.418363754</v>
      </c>
      <c r="F896" s="24">
        <f t="shared" ca="1" si="622"/>
        <v>3097826.3149841656</v>
      </c>
      <c r="G896" s="24">
        <f t="shared" ca="1" si="622"/>
        <v>822982.90986571263</v>
      </c>
      <c r="H896" s="24">
        <f t="shared" ca="1" si="622"/>
        <v>200462.16012206805</v>
      </c>
      <c r="I896" s="24">
        <f t="shared" ca="1" si="622"/>
        <v>50677.744332430113</v>
      </c>
      <c r="J896" s="24">
        <f t="shared" ca="1" si="622"/>
        <v>204841.84316282126</v>
      </c>
      <c r="K896" s="24">
        <f t="shared" ca="1" si="622"/>
        <v>61038.214401385434</v>
      </c>
      <c r="L896" s="24">
        <f t="shared" ca="1" si="622"/>
        <v>118601.97766427301</v>
      </c>
      <c r="M896" s="24">
        <f t="shared" ca="1" si="622"/>
        <v>19987.531635390398</v>
      </c>
      <c r="N896" s="24">
        <f t="shared" ca="1" si="622"/>
        <v>1105.39212299977</v>
      </c>
      <c r="O896" s="24">
        <f t="shared" ca="1" si="622"/>
        <v>30018.076098393085</v>
      </c>
      <c r="P896" s="24">
        <f t="shared" ca="1" si="622"/>
        <v>158410.36731157312</v>
      </c>
      <c r="Q896" s="24">
        <f t="shared" ca="1" si="622"/>
        <v>23936.526968101549</v>
      </c>
      <c r="R896" s="24">
        <f t="shared" ca="1" si="622"/>
        <v>51325.408545144885</v>
      </c>
      <c r="S896" s="24">
        <f t="shared" ca="1" si="622"/>
        <v>820.88692013723471</v>
      </c>
      <c r="T896" s="24">
        <f t="shared" ca="1" si="622"/>
        <v>1371.3776831655991</v>
      </c>
      <c r="U896" s="24">
        <f t="shared" ca="1" si="622"/>
        <v>5989718.5959572578</v>
      </c>
      <c r="V896" s="24">
        <f t="shared" ca="1" si="622"/>
        <v>1006644.021854163</v>
      </c>
    </row>
    <row r="897" spans="1:51">
      <c r="B897" s="18" t="str">
        <f>$B$12</f>
        <v>TOTAL</v>
      </c>
      <c r="C897" s="24"/>
      <c r="D897" s="24">
        <f t="shared" ref="D897:V897" ca="1" si="623">D881-D889</f>
        <v>499134505</v>
      </c>
      <c r="E897" s="24">
        <f t="shared" ca="1" si="623"/>
        <v>215744788</v>
      </c>
      <c r="F897" s="24">
        <f t="shared" ca="1" si="623"/>
        <v>18576461</v>
      </c>
      <c r="G897" s="24">
        <f t="shared" ca="1" si="623"/>
        <v>51619957</v>
      </c>
      <c r="H897" s="24">
        <f t="shared" ca="1" si="623"/>
        <v>1551584</v>
      </c>
      <c r="I897" s="24">
        <f t="shared" ca="1" si="623"/>
        <v>159161</v>
      </c>
      <c r="J897" s="24">
        <f t="shared" ca="1" si="623"/>
        <v>41088483</v>
      </c>
      <c r="K897" s="24">
        <f t="shared" ca="1" si="623"/>
        <v>7429413</v>
      </c>
      <c r="L897" s="24">
        <f t="shared" ca="1" si="623"/>
        <v>2720572</v>
      </c>
      <c r="M897" s="24">
        <f t="shared" ca="1" si="623"/>
        <v>136725</v>
      </c>
      <c r="N897" s="24">
        <f t="shared" ca="1" si="623"/>
        <v>1237543</v>
      </c>
      <c r="O897" s="24">
        <f t="shared" ca="1" si="623"/>
        <v>21072648</v>
      </c>
      <c r="P897" s="24">
        <f t="shared" ca="1" si="623"/>
        <v>99478224</v>
      </c>
      <c r="Q897" s="24">
        <f t="shared" ca="1" si="623"/>
        <v>16981225</v>
      </c>
      <c r="R897" s="24">
        <f t="shared" ca="1" si="623"/>
        <v>11340032</v>
      </c>
      <c r="S897" s="24">
        <f t="shared" ca="1" si="623"/>
        <v>164444</v>
      </c>
      <c r="T897" s="24">
        <f t="shared" ca="1" si="623"/>
        <v>194343</v>
      </c>
      <c r="U897" s="24">
        <f t="shared" ca="1" si="623"/>
        <v>8231793.9999999991</v>
      </c>
      <c r="V897" s="24">
        <f t="shared" ca="1" si="623"/>
        <v>1407108</v>
      </c>
    </row>
    <row r="898" spans="1:51">
      <c r="A898" s="130" t="s">
        <v>73</v>
      </c>
      <c r="B898" s="18" t="str">
        <f>$B$5</f>
        <v>PRODUCTION</v>
      </c>
      <c r="C898" s="23"/>
      <c r="D898" s="23">
        <f t="shared" ref="D898:D905" ca="1" si="624">SUM(E898:V898)</f>
        <v>0.44889692544740051</v>
      </c>
      <c r="E898" s="23">
        <f ca="1">E890/$D$897</f>
        <v>0.20020706161680923</v>
      </c>
      <c r="F898" s="23">
        <f t="shared" ref="F898:V898" ca="1" si="625">F890/$D$897</f>
        <v>1.3258174182552618E-2</v>
      </c>
      <c r="G898" s="23">
        <f t="shared" ca="1" si="625"/>
        <v>4.5779700911841345E-2</v>
      </c>
      <c r="H898" s="23">
        <f t="shared" ca="1" si="625"/>
        <v>1.3528915268641475E-3</v>
      </c>
      <c r="I898" s="23">
        <f t="shared" ca="1" si="625"/>
        <v>1.3177736653542375E-4</v>
      </c>
      <c r="J898" s="23">
        <f t="shared" ca="1" si="625"/>
        <v>3.5094074114602469E-2</v>
      </c>
      <c r="K898" s="23">
        <f t="shared" ca="1" si="625"/>
        <v>6.710059272217103E-3</v>
      </c>
      <c r="L898" s="23">
        <f t="shared" ca="1" si="625"/>
        <v>2.8895167730810492E-3</v>
      </c>
      <c r="M898" s="23">
        <f t="shared" ca="1" si="625"/>
        <v>1.2688105255032753E-4</v>
      </c>
      <c r="N898" s="23">
        <f t="shared" ca="1" si="625"/>
        <v>1.045505429530015E-3</v>
      </c>
      <c r="O898" s="23">
        <f t="shared" ca="1" si="625"/>
        <v>1.8150068170645888E-2</v>
      </c>
      <c r="P898" s="23">
        <f t="shared" ca="1" si="625"/>
        <v>9.775232664399848E-2</v>
      </c>
      <c r="Q898" s="23">
        <f t="shared" ca="1" si="625"/>
        <v>1.5961012772165831E-2</v>
      </c>
      <c r="R898" s="23">
        <f t="shared" ca="1" si="625"/>
        <v>1.0124100662929427E-2</v>
      </c>
      <c r="S898" s="23">
        <f t="shared" ca="1" si="625"/>
        <v>1.6050450914772667E-4</v>
      </c>
      <c r="T898" s="23">
        <f t="shared" ca="1" si="625"/>
        <v>1.5327044192944841E-4</v>
      </c>
      <c r="U898" s="23">
        <f t="shared" ca="1" si="625"/>
        <v>0</v>
      </c>
      <c r="V898" s="23">
        <f t="shared" ca="1" si="625"/>
        <v>0</v>
      </c>
    </row>
    <row r="899" spans="1:51">
      <c r="A899" s="18" t="str">
        <f t="shared" ref="A899:A905" si="626">A898</f>
        <v>RSALE</v>
      </c>
      <c r="B899" s="18" t="str">
        <f>$B$6</f>
        <v>BULKTRAN</v>
      </c>
      <c r="C899" s="23"/>
      <c r="D899" s="23">
        <f t="shared" ca="1" si="624"/>
        <v>-3.5686335488816744E-2</v>
      </c>
      <c r="E899" s="23">
        <f ca="1">E891/$D$897</f>
        <v>-2.7498501630236066E-2</v>
      </c>
      <c r="F899" s="23">
        <f t="shared" ref="F899:V899" ca="1" si="627">F891/$D$897</f>
        <v>2.5031865771333342E-4</v>
      </c>
      <c r="G899" s="23">
        <f t="shared" ca="1" si="627"/>
        <v>-4.7433024765503615E-4</v>
      </c>
      <c r="H899" s="23">
        <f t="shared" ca="1" si="627"/>
        <v>-3.7799718585708049E-5</v>
      </c>
      <c r="I899" s="23">
        <f t="shared" ca="1" si="627"/>
        <v>3.2120144622973567E-5</v>
      </c>
      <c r="J899" s="23">
        <f t="shared" ca="1" si="627"/>
        <v>-3.7265196147808134E-4</v>
      </c>
      <c r="K899" s="23">
        <f t="shared" ca="1" si="627"/>
        <v>1.1838996813804081E-5</v>
      </c>
      <c r="L899" s="23">
        <f t="shared" ca="1" si="627"/>
        <v>-5.3617123126761186E-5</v>
      </c>
      <c r="M899" s="23">
        <f t="shared" ca="1" si="627"/>
        <v>-3.872603352419988E-6</v>
      </c>
      <c r="N899" s="23">
        <f t="shared" ca="1" si="627"/>
        <v>-9.2630641568019738E-5</v>
      </c>
      <c r="O899" s="23">
        <f t="shared" ca="1" si="627"/>
        <v>-9.4616699015574897E-4</v>
      </c>
      <c r="P899" s="23">
        <f t="shared" ca="1" si="627"/>
        <v>-4.5723370801249346E-3</v>
      </c>
      <c r="Q899" s="23">
        <f t="shared" ca="1" si="627"/>
        <v>-1.5187630271084958E-3</v>
      </c>
      <c r="R899" s="23">
        <f t="shared" ca="1" si="627"/>
        <v>-4.0365704610045259E-4</v>
      </c>
      <c r="S899" s="23">
        <f t="shared" ca="1" si="627"/>
        <v>-1.1013536462851976E-5</v>
      </c>
      <c r="T899" s="23">
        <f t="shared" ca="1" si="627"/>
        <v>4.728317987718429E-6</v>
      </c>
      <c r="U899" s="23">
        <f t="shared" ca="1" si="627"/>
        <v>0</v>
      </c>
      <c r="V899" s="23">
        <f t="shared" ca="1" si="627"/>
        <v>0</v>
      </c>
    </row>
    <row r="900" spans="1:51">
      <c r="A900" s="18" t="str">
        <f t="shared" si="626"/>
        <v>RSALE</v>
      </c>
      <c r="B900" s="18" t="str">
        <f>$B$7</f>
        <v>SUBTRAN</v>
      </c>
      <c r="C900" s="23"/>
      <c r="D900" s="23">
        <f t="shared" ca="1" si="624"/>
        <v>-7.49072304347226E-3</v>
      </c>
      <c r="E900" s="23">
        <f ca="1">E892/$D$897</f>
        <v>-5.788171559619755E-3</v>
      </c>
      <c r="F900" s="23">
        <f t="shared" ref="F900:V900" ca="1" si="628">F892/$D$897</f>
        <v>4.6119391160735608E-5</v>
      </c>
      <c r="G900" s="23">
        <f t="shared" ca="1" si="628"/>
        <v>-1.1113859798695751E-4</v>
      </c>
      <c r="H900" s="23">
        <f t="shared" ca="1" si="628"/>
        <v>-8.0466187501931995E-6</v>
      </c>
      <c r="I900" s="23">
        <f t="shared" ca="1" si="628"/>
        <v>1.0884337328204948E-5</v>
      </c>
      <c r="J900" s="23">
        <f t="shared" ca="1" si="628"/>
        <v>-8.6080633588996443E-5</v>
      </c>
      <c r="K900" s="23">
        <f t="shared" ca="1" si="628"/>
        <v>4.9471230843812542E-8</v>
      </c>
      <c r="L900" s="23">
        <f t="shared" ca="1" si="628"/>
        <v>-1.5596362405013792E-5</v>
      </c>
      <c r="M900" s="23">
        <f t="shared" ca="1" si="628"/>
        <v>0</v>
      </c>
      <c r="N900" s="23">
        <f t="shared" ca="1" si="628"/>
        <v>-1.8910411719591732E-5</v>
      </c>
      <c r="O900" s="23">
        <f t="shared" ca="1" si="628"/>
        <v>-1.9583155199621267E-4</v>
      </c>
      <c r="P900" s="23">
        <f t="shared" ca="1" si="628"/>
        <v>-1.2506696061814464E-3</v>
      </c>
      <c r="Q900" s="23">
        <f t="shared" ca="1" si="628"/>
        <v>0</v>
      </c>
      <c r="R900" s="23">
        <f t="shared" ca="1" si="628"/>
        <v>-8.2527853437439023E-5</v>
      </c>
      <c r="S900" s="23">
        <f t="shared" ca="1" si="628"/>
        <v>-2.2050532100137822E-6</v>
      </c>
      <c r="T900" s="23">
        <f t="shared" ca="1" si="628"/>
        <v>9.0843209057249792E-7</v>
      </c>
      <c r="U900" s="23">
        <f t="shared" ca="1" si="628"/>
        <v>8.500292018277877E-6</v>
      </c>
      <c r="V900" s="23">
        <f t="shared" ca="1" si="628"/>
        <v>1.9932815947235177E-6</v>
      </c>
    </row>
    <row r="901" spans="1:51">
      <c r="A901" s="18" t="str">
        <f t="shared" si="626"/>
        <v>RSALE</v>
      </c>
      <c r="B901" s="18" t="str">
        <f>$B$8</f>
        <v>DISTPRI</v>
      </c>
      <c r="C901" s="23"/>
      <c r="D901" s="23">
        <f t="shared" ca="1" si="624"/>
        <v>0.11796406755398563</v>
      </c>
      <c r="E901" s="23">
        <f ca="1">E893/$D$897</f>
        <v>6.7126486243317504E-2</v>
      </c>
      <c r="F901" s="23">
        <f t="shared" ref="F901:V901" ca="1" si="629">F893/$D$897</f>
        <v>5.378406635124431E-3</v>
      </c>
      <c r="G901" s="23">
        <f t="shared" ca="1" si="629"/>
        <v>1.7800393211403063E-2</v>
      </c>
      <c r="H901" s="23">
        <f t="shared" ca="1" si="629"/>
        <v>5.064066143123287E-4</v>
      </c>
      <c r="I901" s="23">
        <f t="shared" ca="1" si="629"/>
        <v>0</v>
      </c>
      <c r="J901" s="23">
        <f t="shared" ca="1" si="629"/>
        <v>1.3459556833509301E-2</v>
      </c>
      <c r="K901" s="23">
        <f t="shared" ca="1" si="629"/>
        <v>2.6137567555314604E-3</v>
      </c>
      <c r="L901" s="23">
        <f t="shared" ca="1" si="629"/>
        <v>0</v>
      </c>
      <c r="M901" s="23">
        <f t="shared" ca="1" si="629"/>
        <v>0</v>
      </c>
      <c r="N901" s="23">
        <f t="shared" ca="1" si="629"/>
        <v>3.6576968150913797E-4</v>
      </c>
      <c r="O901" s="23">
        <f t="shared" ca="1" si="629"/>
        <v>6.6158279693944912E-3</v>
      </c>
      <c r="P901" s="23">
        <f t="shared" ca="1" si="629"/>
        <v>0</v>
      </c>
      <c r="Q901" s="23">
        <f t="shared" ca="1" si="629"/>
        <v>0</v>
      </c>
      <c r="R901" s="23">
        <f t="shared" ca="1" si="629"/>
        <v>3.6631735010798335E-3</v>
      </c>
      <c r="S901" s="23">
        <f t="shared" ca="1" si="629"/>
        <v>5.5465290698531529E-5</v>
      </c>
      <c r="T901" s="23">
        <f t="shared" ca="1" si="629"/>
        <v>6.3584124754355372E-5</v>
      </c>
      <c r="U901" s="23">
        <f t="shared" ca="1" si="629"/>
        <v>2.5931973216792117E-4</v>
      </c>
      <c r="V901" s="23">
        <f t="shared" ca="1" si="629"/>
        <v>5.5920961183284495E-5</v>
      </c>
    </row>
    <row r="902" spans="1:51">
      <c r="A902" s="18" t="str">
        <f t="shared" si="626"/>
        <v>RSALE</v>
      </c>
      <c r="B902" s="18" t="str">
        <f>$B$9</f>
        <v>DISTSEC</v>
      </c>
      <c r="C902" s="23"/>
      <c r="D902" s="23">
        <f t="shared" ca="1" si="624"/>
        <v>5.0160178046241718E-2</v>
      </c>
      <c r="E902" s="23">
        <f ca="1">E894/$D$897</f>
        <v>3.18652741414562E-2</v>
      </c>
      <c r="F902" s="23">
        <f t="shared" ref="F902:V902" ca="1" si="630">F894/$D$897</f>
        <v>2.8317896478336421E-3</v>
      </c>
      <c r="G902" s="23">
        <f t="shared" ca="1" si="630"/>
        <v>7.7046777518031771E-3</v>
      </c>
      <c r="H902" s="23">
        <f t="shared" ca="1" si="630"/>
        <v>0</v>
      </c>
      <c r="I902" s="23">
        <f t="shared" ca="1" si="630"/>
        <v>0</v>
      </c>
      <c r="J902" s="23">
        <f t="shared" ca="1" si="630"/>
        <v>4.9477510506872272E-3</v>
      </c>
      <c r="K902" s="23">
        <f t="shared" ca="1" si="630"/>
        <v>0</v>
      </c>
      <c r="L902" s="23">
        <f t="shared" ca="1" si="630"/>
        <v>0</v>
      </c>
      <c r="M902" s="23">
        <f t="shared" ca="1" si="630"/>
        <v>0</v>
      </c>
      <c r="N902" s="23">
        <f t="shared" ca="1" si="630"/>
        <v>9.8387228407746227E-5</v>
      </c>
      <c r="O902" s="23">
        <f t="shared" ca="1" si="630"/>
        <v>0</v>
      </c>
      <c r="P902" s="23">
        <f t="shared" ca="1" si="630"/>
        <v>0</v>
      </c>
      <c r="Q902" s="23">
        <f t="shared" ca="1" si="630"/>
        <v>0</v>
      </c>
      <c r="R902" s="23">
        <f t="shared" ca="1" si="630"/>
        <v>1.6277802491727585E-3</v>
      </c>
      <c r="S902" s="23">
        <f t="shared" ca="1" si="630"/>
        <v>0</v>
      </c>
      <c r="T902" s="23">
        <f t="shared" ca="1" si="630"/>
        <v>2.2314960498290861E-5</v>
      </c>
      <c r="U902" s="23">
        <f t="shared" ca="1" si="630"/>
        <v>9.1284360420131147E-4</v>
      </c>
      <c r="V902" s="23">
        <f t="shared" ca="1" si="630"/>
        <v>1.4935941218136928E-4</v>
      </c>
    </row>
    <row r="903" spans="1:51">
      <c r="A903" s="18" t="str">
        <f t="shared" si="626"/>
        <v>RSALE</v>
      </c>
      <c r="B903" s="18" t="str">
        <f>$B$10</f>
        <v>ENERGY</v>
      </c>
      <c r="C903" s="23"/>
      <c r="D903" s="23">
        <f t="shared" ca="1" si="624"/>
        <v>0.38115185642094429</v>
      </c>
      <c r="E903" s="23">
        <f t="shared" ref="E903:V903" ca="1" si="631">E895/$D$897</f>
        <v>0.14504219420977224</v>
      </c>
      <c r="F903" s="23">
        <f t="shared" ca="1" si="631"/>
        <v>9.2461404982783473E-3</v>
      </c>
      <c r="G903" s="23">
        <f t="shared" ca="1" si="631"/>
        <v>3.1070808195692568E-2</v>
      </c>
      <c r="H903" s="23">
        <f t="shared" ca="1" si="631"/>
        <v>8.934775435463228E-4</v>
      </c>
      <c r="I903" s="23">
        <f t="shared" ca="1" si="631"/>
        <v>4.2560880939747344E-5</v>
      </c>
      <c r="J903" s="23">
        <f t="shared" ca="1" si="631"/>
        <v>2.8866416684250058E-2</v>
      </c>
      <c r="K903" s="23">
        <f t="shared" ca="1" si="631"/>
        <v>5.4265984742220795E-3</v>
      </c>
      <c r="L903" s="23">
        <f t="shared" ca="1" si="631"/>
        <v>2.3926603450405565E-3</v>
      </c>
      <c r="M903" s="23">
        <f t="shared" ca="1" si="631"/>
        <v>1.1087133109219603E-4</v>
      </c>
      <c r="N903" s="23">
        <f t="shared" ca="1" si="631"/>
        <v>1.0790418742537551E-3</v>
      </c>
      <c r="O903" s="23">
        <f t="shared" ca="1" si="631"/>
        <v>1.8534337733691408E-2</v>
      </c>
      <c r="P903" s="23">
        <f t="shared" ca="1" si="631"/>
        <v>0.10705474673729309</v>
      </c>
      <c r="Q903" s="23">
        <f t="shared" ca="1" si="631"/>
        <v>1.9531134789902631E-2</v>
      </c>
      <c r="R903" s="23">
        <f t="shared" ca="1" si="631"/>
        <v>7.6876927123130934E-3</v>
      </c>
      <c r="S903" s="23">
        <f t="shared" ca="1" si="631"/>
        <v>1.2506245816809553E-4</v>
      </c>
      <c r="T903" s="23">
        <f t="shared" ca="1" si="631"/>
        <v>1.4180618968744502E-4</v>
      </c>
      <c r="U903" s="23">
        <f t="shared" ca="1" si="631"/>
        <v>3.3112626591824939E-3</v>
      </c>
      <c r="V903" s="23">
        <f t="shared" ca="1" si="631"/>
        <v>5.9504310361822648E-4</v>
      </c>
    </row>
    <row r="904" spans="1:51">
      <c r="A904" s="18" t="str">
        <f t="shared" si="626"/>
        <v>RSALE</v>
      </c>
      <c r="B904" s="18" t="str">
        <f>$B$11</f>
        <v>CUSTOMER</v>
      </c>
      <c r="C904" s="23"/>
      <c r="D904" s="23">
        <f t="shared" ca="1" si="624"/>
        <v>4.5004031063716851E-2</v>
      </c>
      <c r="E904" s="23">
        <f ca="1">E896/$D$897</f>
        <v>2.1283432245109469E-2</v>
      </c>
      <c r="F904" s="23">
        <f t="shared" ref="F904:V904" ca="1" si="632">F896/$D$897</f>
        <v>6.2063958391018583E-3</v>
      </c>
      <c r="G904" s="23">
        <f t="shared" ca="1" si="632"/>
        <v>1.648819910508316E-3</v>
      </c>
      <c r="H904" s="23">
        <f t="shared" ca="1" si="632"/>
        <v>4.0161951961639687E-4</v>
      </c>
      <c r="I904" s="23">
        <f ca="1">I896/$D$897</f>
        <v>1.0153123822291171E-4</v>
      </c>
      <c r="J904" s="23">
        <f t="shared" ca="1" si="632"/>
        <v>4.1039407436442658E-4</v>
      </c>
      <c r="K904" s="23">
        <f t="shared" ca="1" si="632"/>
        <v>1.2228810829534903E-4</v>
      </c>
      <c r="L904" s="23">
        <f t="shared" ca="1" si="632"/>
        <v>2.3761526497606696E-4</v>
      </c>
      <c r="M904" s="23">
        <f t="shared" ca="1" si="632"/>
        <v>4.0044379691583131E-5</v>
      </c>
      <c r="N904" s="23">
        <f t="shared" ca="1" si="632"/>
        <v>2.2146177271390404E-6</v>
      </c>
      <c r="O904" s="23">
        <f t="shared" ca="1" si="632"/>
        <v>6.0140254375707974E-5</v>
      </c>
      <c r="P904" s="23">
        <f t="shared" ca="1" si="632"/>
        <v>3.1737009909097173E-4</v>
      </c>
      <c r="Q904" s="23">
        <f t="shared" ca="1" si="632"/>
        <v>4.7956065405859988E-5</v>
      </c>
      <c r="R904" s="23">
        <f t="shared" ca="1" si="632"/>
        <v>1.0282881273684913E-4</v>
      </c>
      <c r="S904" s="23">
        <f t="shared" ca="1" si="632"/>
        <v>1.6446206621945214E-6</v>
      </c>
      <c r="T904" s="23">
        <f t="shared" ca="1" si="632"/>
        <v>2.7475112808832946E-6</v>
      </c>
      <c r="U904" s="23">
        <f t="shared" ca="1" si="632"/>
        <v>1.2000209434443443E-2</v>
      </c>
      <c r="V904" s="23">
        <f t="shared" ca="1" si="632"/>
        <v>2.0167790681074292E-3</v>
      </c>
    </row>
    <row r="905" spans="1:51">
      <c r="A905" s="18" t="str">
        <f t="shared" si="626"/>
        <v>RSALE</v>
      </c>
      <c r="B905" s="18" t="str">
        <f>$B$12</f>
        <v>TOTAL</v>
      </c>
      <c r="C905" s="23"/>
      <c r="D905" s="23">
        <f t="shared" ca="1" si="624"/>
        <v>1.0000000000000002</v>
      </c>
      <c r="E905" s="23">
        <f ca="1">E897/$D$897</f>
        <v>0.43223777526660873</v>
      </c>
      <c r="F905" s="23">
        <f t="shared" ref="F905:V905" ca="1" si="633">F897/$D$897</f>
        <v>3.7217344851764957E-2</v>
      </c>
      <c r="G905" s="23">
        <f t="shared" ca="1" si="633"/>
        <v>0.10341893113560642</v>
      </c>
      <c r="H905" s="23">
        <f t="shared" ca="1" si="633"/>
        <v>3.1085488670032939E-3</v>
      </c>
      <c r="I905" s="23">
        <f t="shared" ca="1" si="633"/>
        <v>3.1887396764926118E-4</v>
      </c>
      <c r="J905" s="23">
        <f t="shared" ca="1" si="633"/>
        <v>8.2319460162346425E-2</v>
      </c>
      <c r="K905" s="23">
        <f t="shared" ca="1" si="633"/>
        <v>1.4884591078310645E-2</v>
      </c>
      <c r="L905" s="23">
        <f t="shared" ca="1" si="633"/>
        <v>5.4505788975658977E-3</v>
      </c>
      <c r="M905" s="23">
        <f t="shared" ca="1" si="633"/>
        <v>2.7392415998168669E-4</v>
      </c>
      <c r="N905" s="23">
        <f t="shared" ca="1" si="633"/>
        <v>2.479377778140183E-3</v>
      </c>
      <c r="O905" s="23">
        <f t="shared" ca="1" si="633"/>
        <v>4.2218375585955537E-2</v>
      </c>
      <c r="P905" s="23">
        <f t="shared" ca="1" si="633"/>
        <v>0.19930143679407616</v>
      </c>
      <c r="Q905" s="23">
        <f t="shared" ca="1" si="633"/>
        <v>3.4021340600365831E-2</v>
      </c>
      <c r="R905" s="23">
        <f t="shared" ca="1" si="633"/>
        <v>2.2719391038694071E-2</v>
      </c>
      <c r="S905" s="23">
        <f t="shared" ca="1" si="633"/>
        <v>3.2945828900368251E-4</v>
      </c>
      <c r="T905" s="23">
        <f t="shared" ca="1" si="633"/>
        <v>3.8935997822871411E-4</v>
      </c>
      <c r="U905" s="23">
        <f t="shared" ca="1" si="633"/>
        <v>1.6492135722013447E-2</v>
      </c>
      <c r="V905" s="23">
        <f t="shared" ca="1" si="633"/>
        <v>2.8190958266850336E-3</v>
      </c>
    </row>
    <row r="906" spans="1:51" ht="13.2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550</v>
      </c>
    </row>
    <row r="909" spans="1:51" ht="12">
      <c r="A909" s="38" t="s">
        <v>196</v>
      </c>
      <c r="B909" s="18" t="str">
        <f>$B$5</f>
        <v>PRODUCTION</v>
      </c>
      <c r="D909" s="23">
        <f t="shared" ref="D909:V909" si="634">+D155</f>
        <v>0</v>
      </c>
      <c r="E909" s="23">
        <f t="shared" si="634"/>
        <v>0</v>
      </c>
      <c r="F909" s="23">
        <f t="shared" si="634"/>
        <v>0</v>
      </c>
      <c r="G909" s="23">
        <f t="shared" si="634"/>
        <v>0</v>
      </c>
      <c r="H909" s="23">
        <f t="shared" si="634"/>
        <v>0</v>
      </c>
      <c r="I909" s="23">
        <f t="shared" si="634"/>
        <v>0</v>
      </c>
      <c r="J909" s="23">
        <f t="shared" si="634"/>
        <v>0</v>
      </c>
      <c r="K909" s="23">
        <f t="shared" si="634"/>
        <v>0</v>
      </c>
      <c r="L909" s="23">
        <f t="shared" si="634"/>
        <v>0</v>
      </c>
      <c r="M909" s="23">
        <f t="shared" si="634"/>
        <v>0</v>
      </c>
      <c r="N909" s="23">
        <f t="shared" si="634"/>
        <v>0</v>
      </c>
      <c r="O909" s="23">
        <f t="shared" si="634"/>
        <v>0</v>
      </c>
      <c r="P909" s="23">
        <f t="shared" si="634"/>
        <v>0</v>
      </c>
      <c r="Q909" s="23">
        <f t="shared" si="634"/>
        <v>0</v>
      </c>
      <c r="R909" s="23">
        <f t="shared" si="634"/>
        <v>0</v>
      </c>
      <c r="S909" s="23">
        <f t="shared" si="634"/>
        <v>0</v>
      </c>
      <c r="T909" s="23">
        <f t="shared" si="634"/>
        <v>0</v>
      </c>
      <c r="U909" s="23">
        <f t="shared" si="634"/>
        <v>0</v>
      </c>
      <c r="V909" s="23">
        <f t="shared" si="634"/>
        <v>0</v>
      </c>
    </row>
    <row r="910" spans="1:51">
      <c r="B910" s="18" t="str">
        <f>$B$6</f>
        <v>BULKTRAN</v>
      </c>
      <c r="D910" s="23">
        <f t="shared" ref="D910:V910" si="635">+D156</f>
        <v>0</v>
      </c>
      <c r="E910" s="23">
        <f t="shared" si="635"/>
        <v>0</v>
      </c>
      <c r="F910" s="23">
        <f t="shared" si="635"/>
        <v>0</v>
      </c>
      <c r="G910" s="23">
        <f t="shared" si="635"/>
        <v>0</v>
      </c>
      <c r="H910" s="23">
        <f t="shared" si="635"/>
        <v>0</v>
      </c>
      <c r="I910" s="23">
        <f t="shared" si="635"/>
        <v>0</v>
      </c>
      <c r="J910" s="23">
        <f t="shared" si="635"/>
        <v>0</v>
      </c>
      <c r="K910" s="23">
        <f t="shared" si="635"/>
        <v>0</v>
      </c>
      <c r="L910" s="23">
        <f t="shared" si="635"/>
        <v>0</v>
      </c>
      <c r="M910" s="23">
        <f t="shared" si="635"/>
        <v>0</v>
      </c>
      <c r="N910" s="23">
        <f t="shared" si="635"/>
        <v>0</v>
      </c>
      <c r="O910" s="23">
        <f t="shared" si="635"/>
        <v>0</v>
      </c>
      <c r="P910" s="23">
        <f t="shared" si="635"/>
        <v>0</v>
      </c>
      <c r="Q910" s="23">
        <f t="shared" si="635"/>
        <v>0</v>
      </c>
      <c r="R910" s="23">
        <f t="shared" si="635"/>
        <v>0</v>
      </c>
      <c r="S910" s="23">
        <f t="shared" si="635"/>
        <v>0</v>
      </c>
      <c r="T910" s="23">
        <f t="shared" si="635"/>
        <v>0</v>
      </c>
      <c r="U910" s="23">
        <f t="shared" si="635"/>
        <v>0</v>
      </c>
      <c r="V910" s="23">
        <f t="shared" si="635"/>
        <v>0</v>
      </c>
    </row>
    <row r="911" spans="1:51">
      <c r="B911" s="18" t="str">
        <f>$B$7</f>
        <v>SUBTRAN</v>
      </c>
      <c r="D911" s="23">
        <f t="shared" ref="D911:V911" si="636">+D157</f>
        <v>0</v>
      </c>
      <c r="E911" s="23">
        <f t="shared" si="636"/>
        <v>0</v>
      </c>
      <c r="F911" s="23">
        <f t="shared" si="636"/>
        <v>0</v>
      </c>
      <c r="G911" s="23">
        <f t="shared" si="636"/>
        <v>0</v>
      </c>
      <c r="H911" s="23">
        <f t="shared" si="636"/>
        <v>0</v>
      </c>
      <c r="I911" s="23">
        <f t="shared" si="636"/>
        <v>0</v>
      </c>
      <c r="J911" s="23">
        <f t="shared" si="636"/>
        <v>0</v>
      </c>
      <c r="K911" s="23">
        <f t="shared" si="636"/>
        <v>0</v>
      </c>
      <c r="L911" s="23">
        <f t="shared" si="636"/>
        <v>0</v>
      </c>
      <c r="M911" s="23">
        <f t="shared" si="636"/>
        <v>0</v>
      </c>
      <c r="N911" s="23">
        <f t="shared" si="636"/>
        <v>0</v>
      </c>
      <c r="O911" s="23">
        <f t="shared" si="636"/>
        <v>0</v>
      </c>
      <c r="P911" s="23">
        <f t="shared" si="636"/>
        <v>0</v>
      </c>
      <c r="Q911" s="23">
        <f t="shared" si="636"/>
        <v>0</v>
      </c>
      <c r="R911" s="23">
        <f t="shared" si="636"/>
        <v>0</v>
      </c>
      <c r="S911" s="23">
        <f t="shared" si="636"/>
        <v>0</v>
      </c>
      <c r="T911" s="23">
        <f t="shared" si="636"/>
        <v>0</v>
      </c>
      <c r="U911" s="23">
        <f t="shared" si="636"/>
        <v>0</v>
      </c>
      <c r="V911" s="23">
        <f t="shared" si="636"/>
        <v>0</v>
      </c>
    </row>
    <row r="912" spans="1:51">
      <c r="B912" s="18" t="str">
        <f>$B$8</f>
        <v>DISTPRI</v>
      </c>
      <c r="D912" s="23">
        <f t="shared" ref="D912:V912" si="637">+D158</f>
        <v>0</v>
      </c>
      <c r="E912" s="23">
        <f t="shared" si="637"/>
        <v>0</v>
      </c>
      <c r="F912" s="23">
        <f t="shared" si="637"/>
        <v>0</v>
      </c>
      <c r="G912" s="23">
        <f t="shared" si="637"/>
        <v>0</v>
      </c>
      <c r="H912" s="23">
        <f t="shared" si="637"/>
        <v>0</v>
      </c>
      <c r="I912" s="23">
        <f t="shared" si="637"/>
        <v>0</v>
      </c>
      <c r="J912" s="23">
        <f t="shared" si="637"/>
        <v>0</v>
      </c>
      <c r="K912" s="23">
        <f t="shared" si="637"/>
        <v>0</v>
      </c>
      <c r="L912" s="23">
        <f t="shared" si="637"/>
        <v>0</v>
      </c>
      <c r="M912" s="23">
        <f t="shared" si="637"/>
        <v>0</v>
      </c>
      <c r="N912" s="23">
        <f t="shared" si="637"/>
        <v>0</v>
      </c>
      <c r="O912" s="23">
        <f t="shared" si="637"/>
        <v>0</v>
      </c>
      <c r="P912" s="23">
        <f t="shared" si="637"/>
        <v>0</v>
      </c>
      <c r="Q912" s="23">
        <f t="shared" si="637"/>
        <v>0</v>
      </c>
      <c r="R912" s="23">
        <f t="shared" si="637"/>
        <v>0</v>
      </c>
      <c r="S912" s="23">
        <f t="shared" si="637"/>
        <v>0</v>
      </c>
      <c r="T912" s="23">
        <f t="shared" si="637"/>
        <v>0</v>
      </c>
      <c r="U912" s="23">
        <f t="shared" si="637"/>
        <v>0</v>
      </c>
      <c r="V912" s="23">
        <f t="shared" si="637"/>
        <v>0</v>
      </c>
    </row>
    <row r="913" spans="1:22">
      <c r="B913" s="18" t="str">
        <f>$B$9</f>
        <v>DISTSEC</v>
      </c>
      <c r="D913" s="23">
        <f t="shared" ref="D913:V913" si="638">+D159</f>
        <v>0</v>
      </c>
      <c r="E913" s="23">
        <f t="shared" si="638"/>
        <v>0</v>
      </c>
      <c r="F913" s="23">
        <f t="shared" si="638"/>
        <v>0</v>
      </c>
      <c r="G913" s="23">
        <f t="shared" si="638"/>
        <v>0</v>
      </c>
      <c r="H913" s="23">
        <f t="shared" si="638"/>
        <v>0</v>
      </c>
      <c r="I913" s="23">
        <f t="shared" si="638"/>
        <v>0</v>
      </c>
      <c r="J913" s="23">
        <f t="shared" si="638"/>
        <v>0</v>
      </c>
      <c r="K913" s="23">
        <f t="shared" si="638"/>
        <v>0</v>
      </c>
      <c r="L913" s="23">
        <f t="shared" si="638"/>
        <v>0</v>
      </c>
      <c r="M913" s="23">
        <f t="shared" si="638"/>
        <v>0</v>
      </c>
      <c r="N913" s="23">
        <f t="shared" si="638"/>
        <v>0</v>
      </c>
      <c r="O913" s="23">
        <f t="shared" si="638"/>
        <v>0</v>
      </c>
      <c r="P913" s="23">
        <f t="shared" si="638"/>
        <v>0</v>
      </c>
      <c r="Q913" s="23">
        <f t="shared" si="638"/>
        <v>0</v>
      </c>
      <c r="R913" s="23">
        <f t="shared" si="638"/>
        <v>0</v>
      </c>
      <c r="S913" s="23">
        <f t="shared" si="638"/>
        <v>0</v>
      </c>
      <c r="T913" s="23">
        <f t="shared" si="638"/>
        <v>0</v>
      </c>
      <c r="U913" s="23">
        <f t="shared" si="638"/>
        <v>0</v>
      </c>
      <c r="V913" s="23">
        <f t="shared" si="638"/>
        <v>0</v>
      </c>
    </row>
    <row r="914" spans="1:22">
      <c r="B914" s="18" t="str">
        <f>$B$10</f>
        <v>ENERGY</v>
      </c>
      <c r="D914" s="23">
        <f t="shared" ref="D914:V914" si="639">+D160</f>
        <v>0</v>
      </c>
      <c r="E914" s="23">
        <f t="shared" si="639"/>
        <v>0</v>
      </c>
      <c r="F914" s="23">
        <f t="shared" si="639"/>
        <v>0</v>
      </c>
      <c r="G914" s="23">
        <f t="shared" si="639"/>
        <v>0</v>
      </c>
      <c r="H914" s="23">
        <f t="shared" si="639"/>
        <v>0</v>
      </c>
      <c r="I914" s="23">
        <f t="shared" si="639"/>
        <v>0</v>
      </c>
      <c r="J914" s="23">
        <f t="shared" si="639"/>
        <v>0</v>
      </c>
      <c r="K914" s="23">
        <f t="shared" si="639"/>
        <v>0</v>
      </c>
      <c r="L914" s="23">
        <f t="shared" si="639"/>
        <v>0</v>
      </c>
      <c r="M914" s="23">
        <f t="shared" si="639"/>
        <v>0</v>
      </c>
      <c r="N914" s="23">
        <f t="shared" si="639"/>
        <v>0</v>
      </c>
      <c r="O914" s="23">
        <f t="shared" si="639"/>
        <v>0</v>
      </c>
      <c r="P914" s="23">
        <f t="shared" si="639"/>
        <v>0</v>
      </c>
      <c r="Q914" s="23">
        <f t="shared" si="639"/>
        <v>0</v>
      </c>
      <c r="R914" s="23">
        <f t="shared" si="639"/>
        <v>0</v>
      </c>
      <c r="S914" s="23">
        <f t="shared" si="639"/>
        <v>0</v>
      </c>
      <c r="T914" s="23">
        <f t="shared" si="639"/>
        <v>0</v>
      </c>
      <c r="U914" s="23">
        <f t="shared" si="639"/>
        <v>0</v>
      </c>
      <c r="V914" s="23">
        <f t="shared" si="639"/>
        <v>0</v>
      </c>
    </row>
    <row r="915" spans="1:22">
      <c r="B915" s="18" t="str">
        <f>$B$11</f>
        <v>CUSTOMER</v>
      </c>
      <c r="D915" s="23">
        <f t="shared" ref="D915:V915" si="640">+D161</f>
        <v>1.0000000000000002</v>
      </c>
      <c r="E915" s="23">
        <f t="shared" si="640"/>
        <v>0.72904761832693021</v>
      </c>
      <c r="F915" s="23">
        <f t="shared" si="640"/>
        <v>4.8559350186570129E-2</v>
      </c>
      <c r="G915" s="23">
        <f t="shared" si="640"/>
        <v>8.4198104105450908E-2</v>
      </c>
      <c r="H915" s="23">
        <f t="shared" si="640"/>
        <v>1.0836542470716699E-2</v>
      </c>
      <c r="I915" s="23">
        <f t="shared" si="640"/>
        <v>1.3911752442513622E-2</v>
      </c>
      <c r="J915" s="23">
        <f t="shared" si="640"/>
        <v>3.8272037485045256E-2</v>
      </c>
      <c r="K915" s="23">
        <f t="shared" si="640"/>
        <v>2.0920410113758212E-2</v>
      </c>
      <c r="L915" s="23">
        <f t="shared" si="640"/>
        <v>1.3887423788504919E-2</v>
      </c>
      <c r="M915" s="23">
        <f t="shared" si="640"/>
        <v>0</v>
      </c>
      <c r="N915" s="23">
        <f t="shared" si="640"/>
        <v>0</v>
      </c>
      <c r="O915" s="23">
        <f t="shared" si="640"/>
        <v>1.6131070528881481E-2</v>
      </c>
      <c r="P915" s="23">
        <f t="shared" si="640"/>
        <v>1.0665220316204397E-2</v>
      </c>
      <c r="Q915" s="23">
        <f t="shared" si="640"/>
        <v>8.0602760375243949E-3</v>
      </c>
      <c r="R915" s="23">
        <f t="shared" si="640"/>
        <v>1.074925443837132E-3</v>
      </c>
      <c r="S915" s="23">
        <f t="shared" si="640"/>
        <v>0</v>
      </c>
      <c r="T915" s="23">
        <f t="shared" si="640"/>
        <v>0</v>
      </c>
      <c r="U915" s="23">
        <f t="shared" si="640"/>
        <v>4.4352687540626578E-3</v>
      </c>
      <c r="V915" s="23">
        <f t="shared" si="640"/>
        <v>0</v>
      </c>
    </row>
    <row r="916" spans="1:22">
      <c r="B916" s="18" t="str">
        <f>$B$12</f>
        <v>TOTAL</v>
      </c>
      <c r="D916" s="23">
        <f t="shared" ref="D916:V916" si="641">+D162</f>
        <v>1.0000000000000002</v>
      </c>
      <c r="E916" s="23">
        <f t="shared" si="641"/>
        <v>0.72904761832693021</v>
      </c>
      <c r="F916" s="23">
        <f t="shared" si="641"/>
        <v>4.8559350186570129E-2</v>
      </c>
      <c r="G916" s="23">
        <f t="shared" si="641"/>
        <v>8.4198104105450908E-2</v>
      </c>
      <c r="H916" s="23">
        <f t="shared" si="641"/>
        <v>1.0836542470716699E-2</v>
      </c>
      <c r="I916" s="23">
        <f t="shared" si="641"/>
        <v>1.3911752442513622E-2</v>
      </c>
      <c r="J916" s="23">
        <f t="shared" si="641"/>
        <v>3.8272037485045256E-2</v>
      </c>
      <c r="K916" s="23">
        <f t="shared" si="641"/>
        <v>2.0920410113758212E-2</v>
      </c>
      <c r="L916" s="23">
        <f t="shared" si="641"/>
        <v>1.3887423788504919E-2</v>
      </c>
      <c r="M916" s="23">
        <f t="shared" si="641"/>
        <v>0</v>
      </c>
      <c r="N916" s="23">
        <f t="shared" si="641"/>
        <v>0</v>
      </c>
      <c r="O916" s="23">
        <f t="shared" si="641"/>
        <v>1.6131070528881481E-2</v>
      </c>
      <c r="P916" s="23">
        <f t="shared" si="641"/>
        <v>1.0665220316204397E-2</v>
      </c>
      <c r="Q916" s="23">
        <f t="shared" si="641"/>
        <v>8.0602760375243949E-3</v>
      </c>
      <c r="R916" s="23">
        <f t="shared" si="641"/>
        <v>1.074925443837132E-3</v>
      </c>
      <c r="S916" s="23">
        <f t="shared" si="641"/>
        <v>0</v>
      </c>
      <c r="T916" s="23">
        <f t="shared" si="641"/>
        <v>0</v>
      </c>
      <c r="U916" s="23">
        <f t="shared" si="641"/>
        <v>4.4352687540626578E-3</v>
      </c>
      <c r="V916" s="23">
        <f t="shared" si="641"/>
        <v>0</v>
      </c>
    </row>
    <row r="917" spans="1:22" ht="12">
      <c r="A917" s="38" t="s">
        <v>74</v>
      </c>
      <c r="B917" s="18" t="str">
        <f>$B$5</f>
        <v>PRODUCTION</v>
      </c>
      <c r="D917" s="23">
        <f t="shared" ref="D917:V917" ca="1" si="642">+D498</f>
        <v>0.38515569475772504</v>
      </c>
      <c r="E917" s="23">
        <f t="shared" ca="1" si="642"/>
        <v>0.18972114391526523</v>
      </c>
      <c r="F917" s="23">
        <f t="shared" ca="1" si="642"/>
        <v>9.3785940598724461E-3</v>
      </c>
      <c r="G917" s="23">
        <f t="shared" ca="1" si="642"/>
        <v>3.4353252546722446E-2</v>
      </c>
      <c r="H917" s="23">
        <f t="shared" ca="1" si="642"/>
        <v>1.0813184224606619E-3</v>
      </c>
      <c r="I917" s="23">
        <f t="shared" ca="1" si="642"/>
        <v>1.0140258162064256E-4</v>
      </c>
      <c r="J917" s="23">
        <f t="shared" ca="1" si="642"/>
        <v>2.6113815953686521E-2</v>
      </c>
      <c r="K917" s="23">
        <f t="shared" ca="1" si="642"/>
        <v>4.8657647107320338E-3</v>
      </c>
      <c r="L917" s="23">
        <f t="shared" ca="1" si="642"/>
        <v>2.1987484722385559E-3</v>
      </c>
      <c r="M917" s="23">
        <f t="shared" ca="1" si="642"/>
        <v>9.8875261015791722E-5</v>
      </c>
      <c r="N917" s="23">
        <f t="shared" ca="1" si="642"/>
        <v>9.1222247759146591E-4</v>
      </c>
      <c r="O917" s="23">
        <f t="shared" ca="1" si="642"/>
        <v>1.4928365419637433E-2</v>
      </c>
      <c r="P917" s="23">
        <f t="shared" ca="1" si="642"/>
        <v>7.8896830706625606E-2</v>
      </c>
      <c r="Q917" s="23">
        <f t="shared" ca="1" si="642"/>
        <v>1.4247459968721373E-2</v>
      </c>
      <c r="R917" s="23">
        <f t="shared" ca="1" si="642"/>
        <v>8.019511441960404E-3</v>
      </c>
      <c r="S917" s="23">
        <f t="shared" ca="1" si="642"/>
        <v>1.3432375122958613E-4</v>
      </c>
      <c r="T917" s="23">
        <f t="shared" ca="1" si="642"/>
        <v>1.0406506834475678E-4</v>
      </c>
      <c r="U917" s="23">
        <f t="shared" ca="1" si="642"/>
        <v>0</v>
      </c>
      <c r="V917" s="23">
        <f t="shared" ca="1" si="642"/>
        <v>0</v>
      </c>
    </row>
    <row r="918" spans="1:22">
      <c r="B918" s="18" t="str">
        <f>$B$6</f>
        <v>BULKTRAN</v>
      </c>
      <c r="D918" s="23">
        <f t="shared" ref="D918:V918" ca="1" si="643">+D499</f>
        <v>0.20414099828362883</v>
      </c>
      <c r="E918" s="23">
        <f t="shared" ca="1" si="643"/>
        <v>0.10055638340940684</v>
      </c>
      <c r="F918" s="23">
        <f t="shared" ca="1" si="643"/>
        <v>4.9708613424074878E-3</v>
      </c>
      <c r="G918" s="23">
        <f t="shared" ca="1" si="643"/>
        <v>1.8207980213271604E-2</v>
      </c>
      <c r="H918" s="23">
        <f t="shared" ca="1" si="643"/>
        <v>5.7312257154201382E-4</v>
      </c>
      <c r="I918" s="23">
        <f t="shared" ca="1" si="643"/>
        <v>5.3745600863038905E-5</v>
      </c>
      <c r="J918" s="23">
        <f t="shared" ca="1" si="643"/>
        <v>1.3840897409380961E-2</v>
      </c>
      <c r="K918" s="23">
        <f t="shared" ca="1" si="643"/>
        <v>2.578962427355275E-3</v>
      </c>
      <c r="L918" s="23">
        <f t="shared" ca="1" si="643"/>
        <v>1.1653851006402137E-3</v>
      </c>
      <c r="M918" s="23">
        <f t="shared" ca="1" si="643"/>
        <v>5.2406065297865523E-5</v>
      </c>
      <c r="N918" s="23">
        <f t="shared" ca="1" si="643"/>
        <v>4.8349799773680241E-4</v>
      </c>
      <c r="O918" s="23">
        <f t="shared" ca="1" si="643"/>
        <v>7.9123623536828582E-3</v>
      </c>
      <c r="P918" s="23">
        <f t="shared" ca="1" si="643"/>
        <v>4.1817057364285475E-2</v>
      </c>
      <c r="Q918" s="23">
        <f t="shared" ca="1" si="643"/>
        <v>7.5514674730445108E-3</v>
      </c>
      <c r="R918" s="23">
        <f t="shared" ca="1" si="643"/>
        <v>4.2505176316776907E-3</v>
      </c>
      <c r="S918" s="23">
        <f t="shared" ca="1" si="643"/>
        <v>7.1194545588786344E-5</v>
      </c>
      <c r="T918" s="23">
        <f t="shared" ca="1" si="643"/>
        <v>5.5156777447405578E-5</v>
      </c>
      <c r="U918" s="23">
        <f t="shared" ca="1" si="643"/>
        <v>0</v>
      </c>
      <c r="V918" s="23">
        <f t="shared" ca="1" si="643"/>
        <v>0</v>
      </c>
    </row>
    <row r="919" spans="1:22">
      <c r="B919" s="18" t="str">
        <f>$B$7</f>
        <v>SUBTRAN</v>
      </c>
      <c r="D919" s="23">
        <f t="shared" ref="D919:V919" ca="1" si="644">+D500</f>
        <v>4.48436487249739E-2</v>
      </c>
      <c r="E919" s="23">
        <f t="shared" ca="1" si="644"/>
        <v>2.1832912110602603E-2</v>
      </c>
      <c r="F919" s="23">
        <f t="shared" ca="1" si="644"/>
        <v>1.053684899297595E-3</v>
      </c>
      <c r="G919" s="23">
        <f t="shared" ca="1" si="644"/>
        <v>3.8332541433177166E-3</v>
      </c>
      <c r="H919" s="23">
        <f t="shared" ca="1" si="644"/>
        <v>1.1840561386255367E-4</v>
      </c>
      <c r="I919" s="23">
        <f t="shared" ca="1" si="644"/>
        <v>1.4746792998325917E-5</v>
      </c>
      <c r="J919" s="23">
        <f t="shared" ca="1" si="644"/>
        <v>2.8960834183298632E-3</v>
      </c>
      <c r="K919" s="23">
        <f t="shared" ca="1" si="644"/>
        <v>5.3837852960355172E-4</v>
      </c>
      <c r="L919" s="23">
        <f t="shared" ca="1" si="644"/>
        <v>3.2034164010197053E-4</v>
      </c>
      <c r="M919" s="23">
        <f t="shared" ca="1" si="644"/>
        <v>0</v>
      </c>
      <c r="N919" s="23">
        <f t="shared" ca="1" si="644"/>
        <v>1.0112626023927271E-4</v>
      </c>
      <c r="O919" s="23">
        <f t="shared" ca="1" si="644"/>
        <v>1.6554946176152261E-3</v>
      </c>
      <c r="P919" s="23">
        <f t="shared" ca="1" si="644"/>
        <v>1.1533306385678127E-2</v>
      </c>
      <c r="Q919" s="23">
        <f t="shared" ca="1" si="644"/>
        <v>0</v>
      </c>
      <c r="R919" s="23">
        <f t="shared" ca="1" si="644"/>
        <v>8.7163626076196038E-4</v>
      </c>
      <c r="S919" s="23">
        <f t="shared" ca="1" si="644"/>
        <v>1.453020014755441E-5</v>
      </c>
      <c r="T919" s="23">
        <f t="shared" ca="1" si="644"/>
        <v>1.1639515094398968E-5</v>
      </c>
      <c r="U919" s="23">
        <f t="shared" ca="1" si="644"/>
        <v>3.9576839601008593E-5</v>
      </c>
      <c r="V919" s="23">
        <f t="shared" ca="1" si="644"/>
        <v>8.5314977221769142E-6</v>
      </c>
    </row>
    <row r="920" spans="1:22">
      <c r="B920" s="18" t="str">
        <f>$B$8</f>
        <v>DISTPRI</v>
      </c>
      <c r="D920" s="23">
        <f t="shared" ref="D920:V920" ca="1" si="645">+D501</f>
        <v>0.20575689192323759</v>
      </c>
      <c r="E920" s="23">
        <f t="shared" ca="1" si="645"/>
        <v>0.13751610651225057</v>
      </c>
      <c r="F920" s="23">
        <f t="shared" ca="1" si="645"/>
        <v>6.4821502701117922E-3</v>
      </c>
      <c r="G920" s="23">
        <f t="shared" ca="1" si="645"/>
        <v>2.353708546212702E-2</v>
      </c>
      <c r="H920" s="23">
        <f t="shared" ca="1" si="645"/>
        <v>7.2741841443989068E-4</v>
      </c>
      <c r="I920" s="23">
        <f t="shared" ca="1" si="645"/>
        <v>0</v>
      </c>
      <c r="J920" s="23">
        <f t="shared" ca="1" si="645"/>
        <v>1.7648700165816624E-2</v>
      </c>
      <c r="K920" s="23">
        <f t="shared" ca="1" si="645"/>
        <v>3.2870715935352807E-3</v>
      </c>
      <c r="L920" s="23">
        <f t="shared" ca="1" si="645"/>
        <v>0</v>
      </c>
      <c r="M920" s="23">
        <f t="shared" ca="1" si="645"/>
        <v>0</v>
      </c>
      <c r="N920" s="23">
        <f t="shared" ca="1" si="645"/>
        <v>6.2916528484420486E-4</v>
      </c>
      <c r="O920" s="23">
        <f t="shared" ca="1" si="645"/>
        <v>1.0147012340324791E-2</v>
      </c>
      <c r="P920" s="23">
        <f t="shared" ca="1" si="645"/>
        <v>0</v>
      </c>
      <c r="Q920" s="23">
        <f t="shared" ca="1" si="645"/>
        <v>0</v>
      </c>
      <c r="R920" s="23">
        <f t="shared" ca="1" si="645"/>
        <v>5.3218941568643702E-3</v>
      </c>
      <c r="S920" s="23">
        <f t="shared" ca="1" si="645"/>
        <v>8.8790027158819446E-5</v>
      </c>
      <c r="T920" s="23">
        <f t="shared" ca="1" si="645"/>
        <v>7.1934799461239078E-5</v>
      </c>
      <c r="U920" s="23">
        <f t="shared" ca="1" si="645"/>
        <v>2.4643862908318444E-4</v>
      </c>
      <c r="V920" s="23">
        <f t="shared" ca="1" si="645"/>
        <v>5.3124267219811269E-5</v>
      </c>
    </row>
    <row r="921" spans="1:22">
      <c r="B921" s="18" t="str">
        <f>$B$9</f>
        <v>DISTSEC</v>
      </c>
      <c r="D921" s="23">
        <f t="shared" ref="D921:V921" ca="1" si="646">+D502</f>
        <v>0.10587946937322461</v>
      </c>
      <c r="E921" s="23">
        <f t="shared" ca="1" si="646"/>
        <v>7.9166232945399831E-2</v>
      </c>
      <c r="F921" s="23">
        <f t="shared" ca="1" si="646"/>
        <v>3.8166293213179429E-3</v>
      </c>
      <c r="G921" s="23">
        <f t="shared" ca="1" si="646"/>
        <v>1.1516361194703459E-2</v>
      </c>
      <c r="H921" s="23">
        <f t="shared" ca="1" si="646"/>
        <v>0</v>
      </c>
      <c r="I921" s="23">
        <f t="shared" ca="1" si="646"/>
        <v>0</v>
      </c>
      <c r="J921" s="23">
        <f t="shared" ca="1" si="646"/>
        <v>7.3382701776841322E-3</v>
      </c>
      <c r="K921" s="23">
        <f t="shared" ca="1" si="646"/>
        <v>0</v>
      </c>
      <c r="L921" s="23">
        <f t="shared" ca="1" si="646"/>
        <v>0</v>
      </c>
      <c r="M921" s="23">
        <f t="shared" ca="1" si="646"/>
        <v>0</v>
      </c>
      <c r="N921" s="23">
        <f t="shared" ca="1" si="646"/>
        <v>1.9841143089406425E-4</v>
      </c>
      <c r="O921" s="23">
        <f t="shared" ca="1" si="646"/>
        <v>0</v>
      </c>
      <c r="P921" s="23">
        <f t="shared" ca="1" si="646"/>
        <v>0</v>
      </c>
      <c r="Q921" s="23">
        <f t="shared" ca="1" si="646"/>
        <v>0</v>
      </c>
      <c r="R921" s="23">
        <f t="shared" ca="1" si="646"/>
        <v>2.7066776070024021E-3</v>
      </c>
      <c r="S921" s="23">
        <f t="shared" ca="1" si="646"/>
        <v>0</v>
      </c>
      <c r="T921" s="23">
        <f t="shared" ca="1" si="646"/>
        <v>2.8087280598433771E-5</v>
      </c>
      <c r="U921" s="23">
        <f t="shared" ca="1" si="646"/>
        <v>9.5367120431912858E-4</v>
      </c>
      <c r="V921" s="23">
        <f t="shared" ca="1" si="646"/>
        <v>1.5512821130519576E-4</v>
      </c>
    </row>
    <row r="922" spans="1:22">
      <c r="B922" s="18" t="str">
        <f>$B$10</f>
        <v>ENERGY</v>
      </c>
      <c r="D922" s="23">
        <f t="shared" ref="D922:V922" ca="1" si="647">+D503</f>
        <v>3.2544046461130678E-3</v>
      </c>
      <c r="E922" s="23">
        <f t="shared" ca="1" si="647"/>
        <v>1.2211407809505535E-3</v>
      </c>
      <c r="F922" s="23">
        <f t="shared" ca="1" si="647"/>
        <v>7.9137813366659071E-5</v>
      </c>
      <c r="G922" s="23">
        <f t="shared" ca="1" si="647"/>
        <v>2.6551594267937002E-4</v>
      </c>
      <c r="H922" s="23">
        <f t="shared" ca="1" si="647"/>
        <v>8.438699441513862E-6</v>
      </c>
      <c r="I922" s="23">
        <f t="shared" ca="1" si="647"/>
        <v>7.7794943833925139E-7</v>
      </c>
      <c r="J922" s="23">
        <f t="shared" ca="1" si="647"/>
        <v>2.4207458975344999E-4</v>
      </c>
      <c r="K922" s="23">
        <f t="shared" ca="1" si="647"/>
        <v>4.4875971021929787E-5</v>
      </c>
      <c r="L922" s="23">
        <f t="shared" ca="1" si="647"/>
        <v>2.0390492590292008E-5</v>
      </c>
      <c r="M922" s="23">
        <f t="shared" ca="1" si="647"/>
        <v>9.4477590145720496E-7</v>
      </c>
      <c r="N922" s="23">
        <f t="shared" ca="1" si="647"/>
        <v>9.276757009781731E-6</v>
      </c>
      <c r="O922" s="23">
        <f t="shared" ca="1" si="647"/>
        <v>1.6288595577121687E-4</v>
      </c>
      <c r="P922" s="23">
        <f t="shared" ca="1" si="647"/>
        <v>9.2479883006279671E-4</v>
      </c>
      <c r="Q922" s="23">
        <f t="shared" ca="1" si="647"/>
        <v>1.7545598266761664E-4</v>
      </c>
      <c r="R922" s="23">
        <f t="shared" ca="1" si="647"/>
        <v>6.5585303332242628E-5</v>
      </c>
      <c r="S922" s="23">
        <f t="shared" ca="1" si="647"/>
        <v>1.067624185143835E-6</v>
      </c>
      <c r="T922" s="23">
        <f t="shared" ca="1" si="647"/>
        <v>1.1908488984271314E-6</v>
      </c>
      <c r="U922" s="23">
        <f t="shared" ca="1" si="647"/>
        <v>2.575051278504545E-5</v>
      </c>
      <c r="V922" s="23">
        <f t="shared" ca="1" si="647"/>
        <v>5.0958162572319816E-6</v>
      </c>
    </row>
    <row r="923" spans="1:22">
      <c r="B923" s="18" t="str">
        <f>$B$11</f>
        <v>CUSTOMER</v>
      </c>
      <c r="D923" s="23">
        <f t="shared" ref="D923:V923" ca="1" si="648">+D504</f>
        <v>5.0968892291097058E-2</v>
      </c>
      <c r="E923" s="23">
        <f t="shared" ca="1" si="648"/>
        <v>2.3835024220517854E-2</v>
      </c>
      <c r="F923" s="23">
        <f t="shared" ca="1" si="648"/>
        <v>6.2443817084900603E-3</v>
      </c>
      <c r="G923" s="23">
        <f t="shared" ca="1" si="648"/>
        <v>1.7726009829915285E-3</v>
      </c>
      <c r="H923" s="23">
        <f t="shared" ca="1" si="648"/>
        <v>5.7218579606343036E-4</v>
      </c>
      <c r="I923" s="23">
        <f t="shared" ca="1" si="648"/>
        <v>9.2877277758168705E-5</v>
      </c>
      <c r="J923" s="23">
        <f t="shared" ca="1" si="648"/>
        <v>5.0303833883301593E-4</v>
      </c>
      <c r="K923" s="23">
        <f t="shared" ca="1" si="648"/>
        <v>1.4895590082622594E-4</v>
      </c>
      <c r="L923" s="23">
        <f t="shared" ca="1" si="648"/>
        <v>3.2356751237611666E-4</v>
      </c>
      <c r="M923" s="23">
        <f t="shared" ca="1" si="648"/>
        <v>5.6858559198897443E-5</v>
      </c>
      <c r="N923" s="23">
        <f t="shared" ca="1" si="648"/>
        <v>3.4622415256613737E-6</v>
      </c>
      <c r="O923" s="23">
        <f t="shared" ca="1" si="648"/>
        <v>8.8372417451341805E-5</v>
      </c>
      <c r="P923" s="23">
        <f t="shared" ca="1" si="648"/>
        <v>4.7584051234829524E-4</v>
      </c>
      <c r="Q923" s="23">
        <f t="shared" ca="1" si="648"/>
        <v>8.5288781272228905E-5</v>
      </c>
      <c r="R923" s="23">
        <f t="shared" ca="1" si="648"/>
        <v>1.3925376355104985E-4</v>
      </c>
      <c r="S923" s="23">
        <f t="shared" ca="1" si="648"/>
        <v>2.5243763203249125E-6</v>
      </c>
      <c r="T923" s="23">
        <f t="shared" ca="1" si="648"/>
        <v>2.6140191769040603E-6</v>
      </c>
      <c r="U923" s="23">
        <f t="shared" ca="1" si="648"/>
        <v>1.4808733421195205E-2</v>
      </c>
      <c r="V923" s="23">
        <f t="shared" ca="1" si="648"/>
        <v>1.81331246120075E-3</v>
      </c>
    </row>
    <row r="924" spans="1:22">
      <c r="B924" s="18" t="str">
        <f>$B$12</f>
        <v>TOTAL</v>
      </c>
      <c r="D924" s="23">
        <f t="shared" ref="D924:V924" ca="1" si="649">+D505</f>
        <v>1.0000000000000002</v>
      </c>
      <c r="E924" s="23">
        <f t="shared" ca="1" si="649"/>
        <v>0.55384894389439354</v>
      </c>
      <c r="F924" s="23">
        <f t="shared" ca="1" si="649"/>
        <v>3.2025439414863986E-2</v>
      </c>
      <c r="G924" s="23">
        <f t="shared" ca="1" si="649"/>
        <v>9.3486050485813155E-2</v>
      </c>
      <c r="H924" s="23">
        <f t="shared" ca="1" si="649"/>
        <v>3.0808895178100642E-3</v>
      </c>
      <c r="I924" s="23">
        <f t="shared" ca="1" si="649"/>
        <v>2.6355020267851534E-4</v>
      </c>
      <c r="J924" s="23">
        <f t="shared" ca="1" si="649"/>
        <v>6.8582880053484577E-2</v>
      </c>
      <c r="K924" s="23">
        <f t="shared" ca="1" si="649"/>
        <v>1.1464009133074295E-2</v>
      </c>
      <c r="L924" s="23">
        <f t="shared" ca="1" si="649"/>
        <v>4.0284332179471487E-3</v>
      </c>
      <c r="M924" s="23">
        <f t="shared" ca="1" si="649"/>
        <v>2.0908466141401189E-4</v>
      </c>
      <c r="N924" s="23">
        <f t="shared" ca="1" si="649"/>
        <v>2.3371624498412531E-3</v>
      </c>
      <c r="O924" s="23">
        <f t="shared" ca="1" si="649"/>
        <v>3.4894493104482865E-2</v>
      </c>
      <c r="P924" s="23">
        <f t="shared" ca="1" si="649"/>
        <v>0.1336478337990003</v>
      </c>
      <c r="Q924" s="23">
        <f t="shared" ca="1" si="649"/>
        <v>2.2059672205705729E-2</v>
      </c>
      <c r="R924" s="23">
        <f t="shared" ca="1" si="649"/>
        <v>2.1375076165150119E-2</v>
      </c>
      <c r="S924" s="23">
        <f t="shared" ca="1" si="649"/>
        <v>3.1243052463021507E-4</v>
      </c>
      <c r="T924" s="23">
        <f t="shared" ca="1" si="649"/>
        <v>2.7468830902156532E-4</v>
      </c>
      <c r="U924" s="23">
        <f t="shared" ca="1" si="649"/>
        <v>1.6074170606983573E-2</v>
      </c>
      <c r="V924" s="23">
        <f t="shared" ca="1" si="649"/>
        <v>2.0351922537051662E-3</v>
      </c>
    </row>
    <row r="925" spans="1:22">
      <c r="A925" s="130" t="s">
        <v>372</v>
      </c>
      <c r="B925" s="18" t="str">
        <f>$B$5</f>
        <v>PRODUCTION</v>
      </c>
      <c r="D925" s="23">
        <f t="shared" ref="D925:D932" ca="1" si="650">SUM(E925:V925)</f>
        <v>0.35389034593606572</v>
      </c>
      <c r="E925" s="23">
        <f ca="1">IF(E$924=0,0,+E$916*E917/E$924)</f>
        <v>0.24973550937032854</v>
      </c>
      <c r="F925" s="23">
        <f t="shared" ref="F925:V932" ca="1" si="651">IF(F$924=0,0,+F$916*F917/F$924)</f>
        <v>1.4220520983692074E-2</v>
      </c>
      <c r="G925" s="23">
        <f t="shared" ca="1" si="651"/>
        <v>3.0940217489760433E-2</v>
      </c>
      <c r="H925" s="23">
        <f t="shared" ca="1" si="651"/>
        <v>3.8033668333853376E-3</v>
      </c>
      <c r="I925" s="23">
        <f t="shared" ca="1" si="651"/>
        <v>5.3526333814243E-3</v>
      </c>
      <c r="J925" s="23">
        <f t="shared" ca="1" si="651"/>
        <v>1.4572571788727092E-2</v>
      </c>
      <c r="K925" s="23">
        <f t="shared" ca="1" si="651"/>
        <v>8.879423601633879E-3</v>
      </c>
      <c r="L925" s="23">
        <f t="shared" ca="1" si="651"/>
        <v>7.5798580207976961E-3</v>
      </c>
      <c r="M925" s="23">
        <f t="shared" ca="1" si="651"/>
        <v>0</v>
      </c>
      <c r="N925" s="23">
        <f t="shared" ca="1" si="651"/>
        <v>0</v>
      </c>
      <c r="O925" s="23">
        <f t="shared" ca="1" si="651"/>
        <v>6.9011036997740508E-3</v>
      </c>
      <c r="P925" s="23">
        <f t="shared" ca="1" si="651"/>
        <v>6.2960398071392944E-3</v>
      </c>
      <c r="Q925" s="23">
        <f t="shared" ca="1" si="651"/>
        <v>5.2058099100751832E-3</v>
      </c>
      <c r="R925" s="23">
        <f t="shared" ca="1" si="651"/>
        <v>4.0329104932785648E-4</v>
      </c>
      <c r="S925" s="23">
        <f t="shared" ca="1" si="651"/>
        <v>0</v>
      </c>
      <c r="T925" s="23">
        <f t="shared" ca="1" si="651"/>
        <v>0</v>
      </c>
      <c r="U925" s="23">
        <f t="shared" ca="1" si="651"/>
        <v>0</v>
      </c>
      <c r="V925" s="23">
        <f t="shared" ca="1" si="651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50"/>
        <v>0.18756967503173141</v>
      </c>
      <c r="E926" s="23">
        <f t="shared" ref="E926:E932" ca="1" si="652">IF(E$924=0,0,+E$916*E918/E$924)</f>
        <v>0.13236531845075855</v>
      </c>
      <c r="F926" s="23">
        <f t="shared" ref="F926:T926" ca="1" si="653">IF(F$924=0,0,+F$916*F918/F$924)</f>
        <v>7.5371892178571201E-3</v>
      </c>
      <c r="G926" s="23">
        <f t="shared" ca="1" si="653"/>
        <v>1.6398996487499304E-2</v>
      </c>
      <c r="H926" s="23">
        <f t="shared" ca="1" si="653"/>
        <v>2.015868161301683E-3</v>
      </c>
      <c r="I926" s="23">
        <f t="shared" ca="1" si="653"/>
        <v>2.8370135423223335E-3</v>
      </c>
      <c r="J926" s="23">
        <f t="shared" ca="1" si="653"/>
        <v>7.7237838957096962E-3</v>
      </c>
      <c r="K926" s="23">
        <f t="shared" ca="1" si="653"/>
        <v>4.7062900091895859E-3</v>
      </c>
      <c r="L926" s="23">
        <f t="shared" ca="1" si="653"/>
        <v>4.0174916385103728E-3</v>
      </c>
      <c r="M926" s="23">
        <f t="shared" ca="1" si="653"/>
        <v>0</v>
      </c>
      <c r="N926" s="23">
        <f t="shared" ca="1" si="653"/>
        <v>0</v>
      </c>
      <c r="O926" s="23">
        <f t="shared" ca="1" si="653"/>
        <v>3.6577369040769283E-3</v>
      </c>
      <c r="P926" s="23">
        <f t="shared" ca="1" si="653"/>
        <v>3.3370397191488047E-3</v>
      </c>
      <c r="Q926" s="23">
        <f t="shared" ca="1" si="653"/>
        <v>2.759193869860965E-3</v>
      </c>
      <c r="R926" s="23">
        <f t="shared" ca="1" si="653"/>
        <v>2.1375313549609558E-4</v>
      </c>
      <c r="S926" s="23">
        <f t="shared" ca="1" si="653"/>
        <v>0</v>
      </c>
      <c r="T926" s="23">
        <f t="shared" ca="1" si="653"/>
        <v>0</v>
      </c>
      <c r="U926" s="23">
        <f t="shared" ca="1" si="651"/>
        <v>0</v>
      </c>
      <c r="V926" s="23">
        <f t="shared" ca="1" si="651"/>
        <v>0</v>
      </c>
    </row>
    <row r="927" spans="1:22">
      <c r="A927" s="18" t="str">
        <f t="shared" ref="A927:A932" si="654">+A926</f>
        <v>CUST_DEP_FXNL</v>
      </c>
      <c r="B927" s="18" t="str">
        <f>$B$7</f>
        <v>SUBTRAN</v>
      </c>
      <c r="D927" s="23">
        <f t="shared" ca="1" si="650"/>
        <v>4.0427654593248701E-2</v>
      </c>
      <c r="E927" s="23">
        <f t="shared" ca="1" si="652"/>
        <v>2.8739302928798352E-2</v>
      </c>
      <c r="F927" s="23">
        <f t="shared" ca="1" si="651"/>
        <v>1.5976753151916152E-3</v>
      </c>
      <c r="G927" s="23">
        <f t="shared" ca="1" si="651"/>
        <v>3.4524159459565044E-3</v>
      </c>
      <c r="H927" s="23">
        <f t="shared" ca="1" si="651"/>
        <v>4.1647305298532554E-4</v>
      </c>
      <c r="I927" s="23">
        <f t="shared" ca="1" si="651"/>
        <v>7.7842373645963263E-4</v>
      </c>
      <c r="J927" s="23">
        <f t="shared" ca="1" si="651"/>
        <v>1.6161323796798906E-3</v>
      </c>
      <c r="K927" s="23">
        <f t="shared" ca="1" si="651"/>
        <v>9.8247476122936416E-4</v>
      </c>
      <c r="L927" s="23">
        <f t="shared" ca="1" si="651"/>
        <v>1.104330113598808E-3</v>
      </c>
      <c r="M927" s="23">
        <f t="shared" ca="1" si="651"/>
        <v>0</v>
      </c>
      <c r="N927" s="23">
        <f t="shared" ca="1" si="651"/>
        <v>0</v>
      </c>
      <c r="O927" s="23">
        <f t="shared" ca="1" si="651"/>
        <v>7.6530415148813656E-4</v>
      </c>
      <c r="P927" s="23">
        <f t="shared" ca="1" si="651"/>
        <v>9.2036847946625204E-4</v>
      </c>
      <c r="Q927" s="23">
        <f t="shared" ca="1" si="651"/>
        <v>0</v>
      </c>
      <c r="R927" s="23">
        <f t="shared" ca="1" si="651"/>
        <v>4.3833480976862198E-5</v>
      </c>
      <c r="S927" s="23">
        <f t="shared" ca="1" si="651"/>
        <v>0</v>
      </c>
      <c r="T927" s="23">
        <f t="shared" ca="1" si="651"/>
        <v>0</v>
      </c>
      <c r="U927" s="23">
        <f t="shared" ca="1" si="651"/>
        <v>1.0920247417968844E-5</v>
      </c>
      <c r="V927" s="23">
        <f t="shared" ca="1" si="651"/>
        <v>0</v>
      </c>
    </row>
    <row r="928" spans="1:22">
      <c r="A928" s="18" t="str">
        <f t="shared" si="654"/>
        <v>CUST_DEP_FXNL</v>
      </c>
      <c r="B928" s="18" t="str">
        <f>$B$8</f>
        <v>DISTPRI</v>
      </c>
      <c r="D928" s="23">
        <f t="shared" ca="1" si="650"/>
        <v>0.23547603158480979</v>
      </c>
      <c r="E928" s="23">
        <f ca="1">IF(E$924=0,0,+E$916*E920/E$924)</f>
        <v>0.18101648660625638</v>
      </c>
      <c r="F928" s="23">
        <f t="shared" ca="1" si="651"/>
        <v>9.8287177531195622E-3</v>
      </c>
      <c r="G928" s="23">
        <f t="shared" ca="1" si="651"/>
        <v>2.1198649015339542E-2</v>
      </c>
      <c r="H928" s="23">
        <f t="shared" ca="1" si="651"/>
        <v>2.5585794286003484E-3</v>
      </c>
      <c r="I928" s="23">
        <f t="shared" ca="1" si="651"/>
        <v>0</v>
      </c>
      <c r="J928" s="23">
        <f t="shared" ca="1" si="651"/>
        <v>9.8486927609587865E-3</v>
      </c>
      <c r="K928" s="23">
        <f t="shared" ca="1" si="651"/>
        <v>5.9985023574036225E-3</v>
      </c>
      <c r="L928" s="23">
        <f t="shared" ca="1" si="651"/>
        <v>0</v>
      </c>
      <c r="M928" s="23">
        <f t="shared" ca="1" si="651"/>
        <v>0</v>
      </c>
      <c r="N928" s="23">
        <f t="shared" ca="1" si="651"/>
        <v>0</v>
      </c>
      <c r="O928" s="23">
        <f t="shared" ca="1" si="651"/>
        <v>4.6907737340990876E-3</v>
      </c>
      <c r="P928" s="23">
        <f t="shared" ca="1" si="651"/>
        <v>0</v>
      </c>
      <c r="Q928" s="23">
        <f t="shared" ca="1" si="651"/>
        <v>0</v>
      </c>
      <c r="R928" s="23">
        <f t="shared" ca="1" si="651"/>
        <v>2.6763130079267701E-4</v>
      </c>
      <c r="S928" s="23">
        <f t="shared" ca="1" si="651"/>
        <v>0</v>
      </c>
      <c r="T928" s="23">
        <f t="shared" ca="1" si="651"/>
        <v>0</v>
      </c>
      <c r="U928" s="23">
        <f t="shared" ca="1" si="651"/>
        <v>6.7998628239755745E-5</v>
      </c>
      <c r="V928" s="23">
        <f t="shared" ca="1" si="651"/>
        <v>0</v>
      </c>
    </row>
    <row r="929" spans="1:22">
      <c r="A929" s="18" t="str">
        <f t="shared" si="654"/>
        <v>CUST_DEP_FXNL</v>
      </c>
      <c r="B929" s="18" t="str">
        <f>$B$9</f>
        <v>DISTSEC</v>
      </c>
      <c r="D929" s="23">
        <f t="shared" ca="1" si="650"/>
        <v>0.1248624006836534</v>
      </c>
      <c r="E929" s="23">
        <f ca="1">IF(E$924=0,0,+E$916*E921/E$924)</f>
        <v>0.10420883567083922</v>
      </c>
      <c r="F929" s="23">
        <f t="shared" ca="1" si="651"/>
        <v>5.7870568876625854E-3</v>
      </c>
      <c r="G929" s="23">
        <f t="shared" ca="1" si="651"/>
        <v>1.0372197496296687E-2</v>
      </c>
      <c r="H929" s="23">
        <f t="shared" ca="1" si="651"/>
        <v>0</v>
      </c>
      <c r="I929" s="23">
        <f t="shared" ca="1" si="651"/>
        <v>0</v>
      </c>
      <c r="J929" s="23">
        <f t="shared" ca="1" si="651"/>
        <v>4.0950533295874229E-3</v>
      </c>
      <c r="K929" s="23">
        <f t="shared" ca="1" si="651"/>
        <v>0</v>
      </c>
      <c r="L929" s="23">
        <f t="shared" ca="1" si="651"/>
        <v>0</v>
      </c>
      <c r="M929" s="23">
        <f t="shared" ca="1" si="651"/>
        <v>0</v>
      </c>
      <c r="N929" s="23">
        <f t="shared" ca="1" si="651"/>
        <v>0</v>
      </c>
      <c r="O929" s="23">
        <f t="shared" ca="1" si="651"/>
        <v>0</v>
      </c>
      <c r="P929" s="23">
        <f t="shared" ca="1" si="651"/>
        <v>0</v>
      </c>
      <c r="Q929" s="23">
        <f t="shared" ca="1" si="651"/>
        <v>0</v>
      </c>
      <c r="R929" s="23">
        <f t="shared" ca="1" si="651"/>
        <v>1.3611538062141215E-4</v>
      </c>
      <c r="S929" s="23">
        <f t="shared" ca="1" si="651"/>
        <v>0</v>
      </c>
      <c r="T929" s="23">
        <f t="shared" ca="1" si="651"/>
        <v>0</v>
      </c>
      <c r="U929" s="23">
        <f t="shared" ca="1" si="651"/>
        <v>2.6314191864607088E-4</v>
      </c>
      <c r="V929" s="23">
        <f t="shared" ca="1" si="651"/>
        <v>0</v>
      </c>
    </row>
    <row r="930" spans="1:22">
      <c r="A930" s="18" t="str">
        <f t="shared" si="654"/>
        <v>CUST_DEP_FXNL</v>
      </c>
      <c r="B930" s="18" t="str">
        <f>$B$10</f>
        <v>ENERGY</v>
      </c>
      <c r="D930" s="23">
        <f t="shared" ca="1" si="650"/>
        <v>2.5481864602846533E-3</v>
      </c>
      <c r="E930" s="23">
        <f t="shared" ca="1" si="652"/>
        <v>1.6074234460644614E-3</v>
      </c>
      <c r="F930" s="23">
        <f t="shared" ca="1" si="651"/>
        <v>1.1999463122081098E-4</v>
      </c>
      <c r="G930" s="23">
        <f t="shared" ca="1" si="651"/>
        <v>2.3913662912486742E-4</v>
      </c>
      <c r="H930" s="23">
        <f t="shared" ca="1" si="651"/>
        <v>2.9681792990934472E-5</v>
      </c>
      <c r="I930" s="23">
        <f t="shared" ca="1" si="651"/>
        <v>4.1064813796291739E-5</v>
      </c>
      <c r="J930" s="23">
        <f t="shared" ca="1" si="651"/>
        <v>1.3508747031323117E-4</v>
      </c>
      <c r="K930" s="23">
        <f t="shared" ca="1" si="651"/>
        <v>8.1893141145826767E-5</v>
      </c>
      <c r="L930" s="23">
        <f t="shared" ca="1" si="651"/>
        <v>7.0293187583746509E-5</v>
      </c>
      <c r="M930" s="23">
        <f t="shared" ca="1" si="651"/>
        <v>0</v>
      </c>
      <c r="N930" s="23">
        <f t="shared" ca="1" si="651"/>
        <v>0</v>
      </c>
      <c r="O930" s="23">
        <f t="shared" ca="1" si="651"/>
        <v>7.5299126221501497E-5</v>
      </c>
      <c r="P930" s="23">
        <f t="shared" ca="1" si="651"/>
        <v>7.3799798997277685E-5</v>
      </c>
      <c r="Q930" s="23">
        <f t="shared" ca="1" si="651"/>
        <v>6.4109005770733859E-5</v>
      </c>
      <c r="R930" s="23">
        <f t="shared" ca="1" si="651"/>
        <v>3.2982016414306755E-6</v>
      </c>
      <c r="S930" s="23">
        <f t="shared" ca="1" si="651"/>
        <v>0</v>
      </c>
      <c r="T930" s="23">
        <f t="shared" ca="1" si="651"/>
        <v>0</v>
      </c>
      <c r="U930" s="23">
        <f t="shared" ca="1" si="651"/>
        <v>7.1052154135394881E-6</v>
      </c>
      <c r="V930" s="23">
        <f t="shared" ca="1" si="651"/>
        <v>0</v>
      </c>
    </row>
    <row r="931" spans="1:22">
      <c r="A931" s="18" t="str">
        <f t="shared" si="654"/>
        <v>CUST_DEP_FXNL</v>
      </c>
      <c r="B931" s="18" t="str">
        <f>$B$11</f>
        <v>CUSTOMER</v>
      </c>
      <c r="D931" s="23">
        <f t="shared" ca="1" si="650"/>
        <v>5.5225705710206241E-2</v>
      </c>
      <c r="E931" s="23">
        <f t="shared" ca="1" si="652"/>
        <v>3.1374741853884648E-2</v>
      </c>
      <c r="F931" s="23">
        <f t="shared" ca="1" si="651"/>
        <v>9.4681953978263539E-3</v>
      </c>
      <c r="G931" s="23">
        <f t="shared" ca="1" si="651"/>
        <v>1.5964910414735566E-3</v>
      </c>
      <c r="H931" s="23">
        <f t="shared" ca="1" si="651"/>
        <v>2.0125732014530705E-3</v>
      </c>
      <c r="I931" s="23">
        <f t="shared" ca="1" si="651"/>
        <v>4.902616968511065E-3</v>
      </c>
      <c r="J931" s="23">
        <f t="shared" ca="1" si="651"/>
        <v>2.8071586006913262E-4</v>
      </c>
      <c r="K931" s="23">
        <f t="shared" ca="1" si="651"/>
        <v>2.7182624315593757E-4</v>
      </c>
      <c r="L931" s="23">
        <f t="shared" ca="1" si="651"/>
        <v>1.1154508280142961E-3</v>
      </c>
      <c r="M931" s="23">
        <f t="shared" ca="1" si="651"/>
        <v>0</v>
      </c>
      <c r="N931" s="23">
        <f t="shared" ca="1" si="651"/>
        <v>0</v>
      </c>
      <c r="O931" s="23">
        <f t="shared" ca="1" si="651"/>
        <v>4.0852913221777483E-5</v>
      </c>
      <c r="P931" s="23">
        <f t="shared" ca="1" si="651"/>
        <v>3.7972511452767807E-5</v>
      </c>
      <c r="Q931" s="23">
        <f t="shared" ca="1" si="651"/>
        <v>3.1163251817513273E-5</v>
      </c>
      <c r="R931" s="23">
        <f t="shared" ca="1" si="651"/>
        <v>7.0028949807979325E-6</v>
      </c>
      <c r="S931" s="23">
        <f t="shared" ca="1" si="651"/>
        <v>0</v>
      </c>
      <c r="T931" s="23">
        <f t="shared" ca="1" si="651"/>
        <v>0</v>
      </c>
      <c r="U931" s="23">
        <f t="shared" ca="1" si="651"/>
        <v>4.0861027443453218E-3</v>
      </c>
      <c r="V931" s="23">
        <f t="shared" ca="1" si="651"/>
        <v>0</v>
      </c>
    </row>
    <row r="932" spans="1:22">
      <c r="A932" s="18" t="str">
        <f t="shared" si="654"/>
        <v>CUST_DEP_FXNL</v>
      </c>
      <c r="B932" s="18" t="str">
        <f>$B$12</f>
        <v>TOTAL</v>
      </c>
      <c r="D932" s="23">
        <f t="shared" ca="1" si="650"/>
        <v>1.0000000000000002</v>
      </c>
      <c r="E932" s="23">
        <f t="shared" ca="1" si="652"/>
        <v>0.72904761832693021</v>
      </c>
      <c r="F932" s="23">
        <f t="shared" ca="1" si="651"/>
        <v>4.8559350186570129E-2</v>
      </c>
      <c r="G932" s="23">
        <f t="shared" ca="1" si="651"/>
        <v>8.4198104105450908E-2</v>
      </c>
      <c r="H932" s="23">
        <f t="shared" ca="1" si="651"/>
        <v>1.0836542470716699E-2</v>
      </c>
      <c r="I932" s="23">
        <f t="shared" ca="1" si="651"/>
        <v>1.3911752442513622E-2</v>
      </c>
      <c r="J932" s="23">
        <f t="shared" ca="1" si="651"/>
        <v>3.8272037485045256E-2</v>
      </c>
      <c r="K932" s="23">
        <f t="shared" ca="1" si="651"/>
        <v>2.0920410113758212E-2</v>
      </c>
      <c r="L932" s="23">
        <f t="shared" ca="1" si="651"/>
        <v>1.3887423788504919E-2</v>
      </c>
      <c r="M932" s="23">
        <f t="shared" ca="1" si="651"/>
        <v>0</v>
      </c>
      <c r="N932" s="23">
        <f t="shared" ca="1" si="651"/>
        <v>0</v>
      </c>
      <c r="O932" s="23">
        <f t="shared" ca="1" si="651"/>
        <v>1.6131070528881481E-2</v>
      </c>
      <c r="P932" s="23">
        <f t="shared" ca="1" si="651"/>
        <v>1.0665220316204397E-2</v>
      </c>
      <c r="Q932" s="23">
        <f t="shared" ca="1" si="651"/>
        <v>8.0602760375243949E-3</v>
      </c>
      <c r="R932" s="23">
        <f t="shared" ca="1" si="651"/>
        <v>1.074925443837132E-3</v>
      </c>
      <c r="S932" s="23">
        <f t="shared" ca="1" si="651"/>
        <v>0</v>
      </c>
      <c r="T932" s="23">
        <f t="shared" ca="1" si="651"/>
        <v>0</v>
      </c>
      <c r="U932" s="23">
        <f t="shared" ca="1" si="651"/>
        <v>4.4352687540626578E-3</v>
      </c>
      <c r="V932" s="23">
        <f t="shared" ca="1" si="651"/>
        <v>0</v>
      </c>
    </row>
    <row r="935" spans="1:22">
      <c r="A935" s="18" t="s">
        <v>374</v>
      </c>
    </row>
    <row r="936" spans="1:22" ht="12">
      <c r="A936" s="38" t="s">
        <v>320</v>
      </c>
      <c r="B936" s="18" t="str">
        <f>$B$12</f>
        <v>TOTAL</v>
      </c>
      <c r="D936" s="23">
        <f t="shared" ref="D936:V936" si="655">+D182</f>
        <v>1</v>
      </c>
      <c r="E936" s="23">
        <f t="shared" si="655"/>
        <v>0.15201248382412652</v>
      </c>
      <c r="F936" s="23">
        <f t="shared" si="655"/>
        <v>1.9376445723475702E-2</v>
      </c>
      <c r="G936" s="23">
        <f t="shared" si="655"/>
        <v>3.4313062021651936E-2</v>
      </c>
      <c r="H936" s="23">
        <f t="shared" si="655"/>
        <v>4.872911069288776E-2</v>
      </c>
      <c r="I936" s="23">
        <f t="shared" si="655"/>
        <v>1.8278354246882567E-2</v>
      </c>
      <c r="J936" s="23">
        <f t="shared" si="655"/>
        <v>-0.15573209262674137</v>
      </c>
      <c r="K936" s="23">
        <f t="shared" si="655"/>
        <v>-7.3922746539297035E-2</v>
      </c>
      <c r="L936" s="23">
        <f t="shared" si="655"/>
        <v>0</v>
      </c>
      <c r="M936" s="23">
        <f t="shared" si="655"/>
        <v>0</v>
      </c>
      <c r="N936" s="23">
        <f t="shared" si="655"/>
        <v>0</v>
      </c>
      <c r="O936" s="23">
        <f t="shared" si="655"/>
        <v>0.18809302604736675</v>
      </c>
      <c r="P936" s="23">
        <f t="shared" si="655"/>
        <v>0.49683678612570914</v>
      </c>
      <c r="Q936" s="23">
        <f t="shared" si="655"/>
        <v>0.33271161227143253</v>
      </c>
      <c r="R936" s="23">
        <f t="shared" si="655"/>
        <v>1.2582731975652134E-2</v>
      </c>
      <c r="S936" s="23">
        <f t="shared" si="655"/>
        <v>0</v>
      </c>
      <c r="T936" s="23">
        <f t="shared" si="655"/>
        <v>0</v>
      </c>
      <c r="U936" s="23">
        <f t="shared" si="655"/>
        <v>-8.2513031032567324E-2</v>
      </c>
      <c r="V936" s="23">
        <f t="shared" si="655"/>
        <v>9.2342572694206933E-3</v>
      </c>
    </row>
    <row r="937" spans="1:22" ht="12">
      <c r="A937" s="38" t="s">
        <v>75</v>
      </c>
      <c r="B937" s="18" t="str">
        <f>$B$5</f>
        <v>PRODUCTION</v>
      </c>
      <c r="D937" s="23">
        <f ca="1">+COSS!H2106/COSS!$H$2113</f>
        <v>0.28183573584600541</v>
      </c>
      <c r="E937" s="23">
        <f ca="1">+COSS!I2106/COSS!$H$2113</f>
        <v>0.14137294564754641</v>
      </c>
      <c r="F937" s="23">
        <f ca="1">+COSS!J2106/COSS!$H$2113</f>
        <v>6.7758352587174164E-3</v>
      </c>
      <c r="G937" s="23">
        <f ca="1">+COSS!K2106/COSS!$H$2113</f>
        <v>2.4844712541177927E-2</v>
      </c>
      <c r="H937" s="23">
        <f ca="1">+COSS!L2106/COSS!$H$2113</f>
        <v>7.1896845909762044E-4</v>
      </c>
      <c r="I937" s="23">
        <f ca="1">+COSS!M2106/COSS!$H$2113</f>
        <v>4.7843913879305038E-5</v>
      </c>
      <c r="J937" s="23">
        <f ca="1">+COSS!O2106/COSS!$H$2113</f>
        <v>1.9115735606474279E-2</v>
      </c>
      <c r="K937" s="23">
        <f ca="1">+COSS!P2106/COSS!$H$2113</f>
        <v>3.6215275490079891E-3</v>
      </c>
      <c r="L937" s="23">
        <f ca="1">+COSS!Q2106/COSS!$H$2113</f>
        <v>1.5930047063009486E-3</v>
      </c>
      <c r="M937" s="23">
        <f ca="1">+COSS!R2106/COSS!$H$2113</f>
        <v>7.1625870502524535E-5</v>
      </c>
      <c r="N937" s="23">
        <f ca="1">+COSS!T2106/COSS!$H$2113</f>
        <v>6.6041999966342255E-4</v>
      </c>
      <c r="O937" s="23">
        <f ca="1">+COSS!U2106/COSS!$H$2113</f>
        <v>1.0591949979918285E-2</v>
      </c>
      <c r="P937" s="23">
        <f ca="1">+COSS!V2106/COSS!$H$2113</f>
        <v>5.6535923758499571E-2</v>
      </c>
      <c r="Q937" s="23">
        <f ca="1">+COSS!W2106/COSS!$H$2113</f>
        <v>9.9203847429357485E-3</v>
      </c>
      <c r="R937" s="23">
        <f ca="1">+COSS!Y2106/COSS!$H$2113</f>
        <v>5.7921422972554773E-3</v>
      </c>
      <c r="S937" s="23">
        <f ca="1">+COSS!Z2106/COSS!$H$2113</f>
        <v>9.7267063171856298E-5</v>
      </c>
      <c r="T937" s="23">
        <f ca="1">+COSS!AB2106/COSS!$H$2113</f>
        <v>7.5448451856625968E-5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1.5241846545538444E-2</v>
      </c>
      <c r="E938" s="23">
        <f ca="1">+COSS!I2107/COSS!$H$2113</f>
        <v>7.6170717288943784E-3</v>
      </c>
      <c r="F938" s="23">
        <f ca="1">+COSS!J2107/COSS!$H$2113</f>
        <v>3.6962773099661635E-4</v>
      </c>
      <c r="G938" s="23">
        <f ca="1">+COSS!K2107/COSS!$H$2113</f>
        <v>1.3513474414459845E-3</v>
      </c>
      <c r="H938" s="23">
        <f ca="1">+COSS!L2107/COSS!$H$2113</f>
        <v>3.9052918597782948E-5</v>
      </c>
      <c r="I938" s="23">
        <f ca="1">+COSS!M2107/COSS!$H$2113</f>
        <v>2.6724609987775115E-6</v>
      </c>
      <c r="J938" s="23">
        <f ca="1">+COSS!O2107/COSS!$H$2113</f>
        <v>1.0396476313688245E-3</v>
      </c>
      <c r="K938" s="23">
        <f ca="1">+COSS!P2107/COSS!$H$2113</f>
        <v>1.9720026886505982E-4</v>
      </c>
      <c r="L938" s="23">
        <f ca="1">+COSS!Q2107/COSS!$H$2113</f>
        <v>8.6579041097369932E-5</v>
      </c>
      <c r="M938" s="23">
        <f ca="1">+COSS!R2107/COSS!$H$2113</f>
        <v>3.8886920394792633E-6</v>
      </c>
      <c r="N938" s="23">
        <f ca="1">+COSS!T2107/COSS!$H$2113</f>
        <v>3.5695198713662552E-5</v>
      </c>
      <c r="O938" s="23">
        <f ca="1">+COSS!U2107/COSS!$H$2113</f>
        <v>5.740945610052603E-4</v>
      </c>
      <c r="P938" s="23">
        <f ca="1">+COSS!V2107/COSS!$H$2113</f>
        <v>3.0653455634143492E-3</v>
      </c>
      <c r="Q938" s="23">
        <f ca="1">+COSS!W2107/COSS!$H$2113</f>
        <v>5.3602902320280658E-4</v>
      </c>
      <c r="R938" s="23">
        <f ca="1">+COSS!Y2107/COSS!$H$2113</f>
        <v>3.1420887370754307E-4</v>
      </c>
      <c r="S938" s="23">
        <f ca="1">+COSS!Z2107/COSS!$H$2113</f>
        <v>5.2644714174913927E-6</v>
      </c>
      <c r="T938" s="23">
        <f ca="1">+COSS!AB2107/COSS!$H$2113</f>
        <v>4.1209397730586519E-6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3.356036042112136E-3</v>
      </c>
      <c r="E939" s="23">
        <f ca="1">+COSS!I2108/COSS!$H$2113</f>
        <v>1.6565774703024123E-3</v>
      </c>
      <c r="F939" s="23">
        <f ca="1">+COSS!J2108/COSS!$H$2113</f>
        <v>7.8429196688654083E-5</v>
      </c>
      <c r="G939" s="23">
        <f ca="1">+COSS!K2108/COSS!$H$2113</f>
        <v>2.8482385887810619E-4</v>
      </c>
      <c r="H939" s="23">
        <f ca="1">+COSS!L2108/COSS!$H$2113</f>
        <v>8.077931576752612E-6</v>
      </c>
      <c r="I939" s="23">
        <f ca="1">+COSS!M2108/COSS!$H$2113</f>
        <v>7.3850311346117849E-7</v>
      </c>
      <c r="J939" s="23">
        <f ca="1">+COSS!O2108/COSS!$H$2113</f>
        <v>2.1779062479529752E-4</v>
      </c>
      <c r="K939" s="23">
        <f ca="1">+COSS!P2108/COSS!$H$2113</f>
        <v>4.1212037265732036E-5</v>
      </c>
      <c r="L939" s="23">
        <f ca="1">+COSS!Q2108/COSS!$H$2113</f>
        <v>2.3826791521506394E-5</v>
      </c>
      <c r="M939" s="23">
        <f ca="1">+COSS!R2108/COSS!$H$2113</f>
        <v>0</v>
      </c>
      <c r="N939" s="23">
        <f ca="1">+COSS!T2108/COSS!$H$2113</f>
        <v>7.4770025720663068E-6</v>
      </c>
      <c r="O939" s="23">
        <f ca="1">+COSS!U2108/COSS!$H$2113</f>
        <v>1.2027899069004136E-4</v>
      </c>
      <c r="P939" s="23">
        <f ca="1">+COSS!V2108/COSS!$H$2113</f>
        <v>8.4655861617671953E-4</v>
      </c>
      <c r="Q939" s="23">
        <f ca="1">+COSS!W2108/COSS!$H$2113</f>
        <v>0</v>
      </c>
      <c r="R939" s="23">
        <f ca="1">+COSS!Y2108/COSS!$H$2113</f>
        <v>6.4517459843870968E-5</v>
      </c>
      <c r="S939" s="23">
        <f ca="1">+COSS!Z2108/COSS!$H$2113</f>
        <v>1.0759602147245122E-6</v>
      </c>
      <c r="T939" s="23">
        <f ca="1">+COSS!AB2108/COSS!$H$2113</f>
        <v>8.7045333726762355E-7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8.3748279927931213E-2</v>
      </c>
      <c r="E940" s="23">
        <f ca="1">+COSS!I2109/COSS!$H$2113</f>
        <v>5.6491951534005984E-2</v>
      </c>
      <c r="F940" s="23">
        <f ca="1">+COSS!J2109/COSS!$H$2113</f>
        <v>2.5847976146039166E-3</v>
      </c>
      <c r="G940" s="23">
        <f ca="1">+COSS!K2109/COSS!$H$2113</f>
        <v>9.3929378517195166E-3</v>
      </c>
      <c r="H940" s="23">
        <f ca="1">+COSS!L2109/COSS!$H$2113</f>
        <v>2.6685206843399159E-4</v>
      </c>
      <c r="I940" s="23">
        <f ca="1">+COSS!M2109/COSS!$H$2113</f>
        <v>0</v>
      </c>
      <c r="J940" s="23">
        <f ca="1">+COSS!O2109/COSS!$H$2113</f>
        <v>7.1288021406435446E-3</v>
      </c>
      <c r="K940" s="23">
        <f ca="1">+COSS!P2109/COSS!$H$2113</f>
        <v>1.3501393236568042E-3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2.5119826764830711E-4</v>
      </c>
      <c r="O940" s="23">
        <f ca="1">+COSS!U2109/COSS!$H$2113</f>
        <v>3.9714233223171651E-3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2.1205021201462608E-3</v>
      </c>
      <c r="S940" s="23">
        <f ca="1">+COSS!Z2109/COSS!$H$2113</f>
        <v>3.5462279632047173E-5</v>
      </c>
      <c r="T940" s="23">
        <f ca="1">+COSS!AB2109/COSS!$H$2113</f>
        <v>2.878998351353241E-5</v>
      </c>
      <c r="U940" s="23">
        <f ca="1">+COSS!AC2109/COSS!$H$2113</f>
        <v>1.0466430408333067E-4</v>
      </c>
      <c r="V940" s="23">
        <f ca="1">+COSS!AD2109/COSS!$H$2113</f>
        <v>2.0759117526784114E-5</v>
      </c>
    </row>
    <row r="941" spans="1:22">
      <c r="B941" s="18" t="str">
        <f>$B$9</f>
        <v>DISTSEC</v>
      </c>
      <c r="D941" s="23">
        <f ca="1">+COSS!H2110/COSS!$H$2113</f>
        <v>3.4668398239741313E-2</v>
      </c>
      <c r="E941" s="23">
        <f ca="1">+COSS!I2110/COSS!$H$2113</f>
        <v>2.6072438138996321E-2</v>
      </c>
      <c r="F941" s="23">
        <f ca="1">+COSS!J2110/COSS!$H$2113</f>
        <v>1.2208993906717592E-3</v>
      </c>
      <c r="G941" s="23">
        <f ca="1">+COSS!K2110/COSS!$H$2113</f>
        <v>3.6863438632730662E-3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2.3775508840697193E-3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6.3519636176565447E-5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8.6493600712018916E-4</v>
      </c>
      <c r="S941" s="23">
        <f ca="1">+COSS!Z2110/COSS!$H$2113</f>
        <v>0</v>
      </c>
      <c r="T941" s="23">
        <f ca="1">+COSS!AB2110/COSS!$H$2113</f>
        <v>9.0186941555033457E-6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0.55369961966167691</v>
      </c>
      <c r="E942" s="23">
        <f ca="1">+COSS!I2111/COSS!$H$2113</f>
        <v>0.21265351581755979</v>
      </c>
      <c r="F942" s="23">
        <f ca="1">+COSS!J2111/COSS!$H$2113</f>
        <v>1.3340210367125406E-2</v>
      </c>
      <c r="G942" s="23">
        <f ca="1">+COSS!K2111/COSS!$H$2113</f>
        <v>4.4819497525050676E-2</v>
      </c>
      <c r="H942" s="23">
        <f ca="1">+COSS!L2111/COSS!$H$2113</f>
        <v>1.3098050182937804E-3</v>
      </c>
      <c r="I942" s="23">
        <f ca="1">+COSS!M2111/COSS!$H$2113</f>
        <v>8.5583687442275817E-5</v>
      </c>
      <c r="J942" s="23">
        <f ca="1">+COSS!O2111/COSS!$H$2113</f>
        <v>4.1359646423786242E-2</v>
      </c>
      <c r="K942" s="23">
        <f ca="1">+COSS!P2111/COSS!$H$2113</f>
        <v>7.7948532699554799E-3</v>
      </c>
      <c r="L942" s="23">
        <f ca="1">+COSS!Q2111/COSS!$H$2113</f>
        <v>3.448398729196377E-3</v>
      </c>
      <c r="M942" s="23">
        <f ca="1">+COSS!R2111/COSS!$H$2113</f>
        <v>1.597786135390174E-4</v>
      </c>
      <c r="N942" s="23">
        <f ca="1">+COSS!T2111/COSS!$H$2113</f>
        <v>1.5688359254062121E-3</v>
      </c>
      <c r="O942" s="23">
        <f ca="1">+COSS!U2111/COSS!$H$2113</f>
        <v>2.6987014052306506E-2</v>
      </c>
      <c r="P942" s="23">
        <f ca="1">+COSS!V2111/COSS!$H$2113</f>
        <v>0.15473605104784063</v>
      </c>
      <c r="Q942" s="23">
        <f ca="1">+COSS!W2111/COSS!$H$2113</f>
        <v>2.8538401607005791E-2</v>
      </c>
      <c r="R942" s="23">
        <f ca="1">+COSS!Y2111/COSS!$H$2113</f>
        <v>1.1059721123554149E-2</v>
      </c>
      <c r="S942" s="23">
        <f ca="1">+COSS!Z2111/COSS!$H$2113</f>
        <v>1.8055374970706289E-4</v>
      </c>
      <c r="T942" s="23">
        <f ca="1">+COSS!AB2111/COSS!$H$2113</f>
        <v>2.0140056332616598E-4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2.745008373699457E-2</v>
      </c>
      <c r="E943" s="23">
        <f ca="1">+COSS!I2112/COSS!$H$2113</f>
        <v>1.96453409875933E-2</v>
      </c>
      <c r="F943" s="23">
        <f ca="1">+COSS!J2112/COSS!$H$2113</f>
        <v>3.3863114921052844E-3</v>
      </c>
      <c r="G943" s="23">
        <f ca="1">+COSS!K2112/COSS!$H$2113</f>
        <v>9.7877885854458137E-4</v>
      </c>
      <c r="H943" s="23">
        <f ca="1">+COSS!L2112/COSS!$H$2113</f>
        <v>1.9248436569596286E-4</v>
      </c>
      <c r="I943" s="23">
        <f ca="1">+COSS!M2112/COSS!$H$2113</f>
        <v>2.1836148489259661E-5</v>
      </c>
      <c r="J943" s="23">
        <f ca="1">+COSS!O2112/COSS!$H$2113</f>
        <v>2.1382122704129088E-4</v>
      </c>
      <c r="K943" s="23">
        <f ca="1">+COSS!P2112/COSS!$H$2113</f>
        <v>6.0045577725586892E-5</v>
      </c>
      <c r="L943" s="23">
        <f ca="1">+COSS!Q2112/COSS!$H$2113</f>
        <v>1.1615358161117071E-4</v>
      </c>
      <c r="M943" s="23">
        <f ca="1">+COSS!R2112/COSS!$H$2113</f>
        <v>2.0311871773891945E-5</v>
      </c>
      <c r="N943" s="23">
        <f ca="1">+COSS!T2112/COSS!$H$2113</f>
        <v>1.4698114896304523E-6</v>
      </c>
      <c r="O943" s="23">
        <f ca="1">+COSS!U2112/COSS!$H$2113</f>
        <v>3.4045301031101837E-5</v>
      </c>
      <c r="P943" s="23">
        <f ca="1">+COSS!V2112/COSS!$H$2113</f>
        <v>1.6897511161842783E-4</v>
      </c>
      <c r="Q943" s="23">
        <f ca="1">+COSS!W2112/COSS!$H$2113</f>
        <v>2.9278146122045155E-5</v>
      </c>
      <c r="R943" s="23">
        <f ca="1">+COSS!Y2112/COSS!$H$2113</f>
        <v>5.7824420004958947E-5</v>
      </c>
      <c r="S943" s="23">
        <f ca="1">+COSS!Z2112/COSS!$H$2113</f>
        <v>9.8631076381470314E-7</v>
      </c>
      <c r="T943" s="23">
        <f ca="1">+COSS!AB2112/COSS!$H$2113</f>
        <v>1.4242331354505284E-6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0.46550984132489848</v>
      </c>
      <c r="F944" s="23">
        <f ca="1">+COSS!J2113/COSS!$H$2113</f>
        <v>2.7756111050909048E-2</v>
      </c>
      <c r="G944" s="23">
        <f ca="1">+COSS!K2113/COSS!$H$2113</f>
        <v>8.535844194008986E-2</v>
      </c>
      <c r="H944" s="23">
        <f ca="1">+COSS!L2113/COSS!$H$2113</f>
        <v>2.5352407616958906E-3</v>
      </c>
      <c r="I944" s="23">
        <f ca="1">+COSS!M2113/COSS!$H$2113</f>
        <v>1.5867471392307919E-4</v>
      </c>
      <c r="J944" s="23">
        <f ca="1">+COSS!O2113/COSS!$H$2113</f>
        <v>7.1452994538179188E-2</v>
      </c>
      <c r="K944" s="23">
        <f ca="1">+COSS!P2113/COSS!$H$2113</f>
        <v>1.3064978026476652E-2</v>
      </c>
      <c r="L944" s="23">
        <f ca="1">+COSS!Q2113/COSS!$H$2113</f>
        <v>5.2679628497273728E-3</v>
      </c>
      <c r="M944" s="23">
        <f ca="1">+COSS!R2113/COSS!$H$2113</f>
        <v>2.5560504785491318E-4</v>
      </c>
      <c r="N944" s="23">
        <f ca="1">+COSS!T2113/COSS!$H$2113</f>
        <v>2.5886158416698669E-3</v>
      </c>
      <c r="O944" s="23">
        <f ca="1">+COSS!U2113/COSS!$H$2113</f>
        <v>4.2278806207268357E-2</v>
      </c>
      <c r="P944" s="23">
        <f ca="1">+COSS!V2113/COSS!$H$2113</f>
        <v>0.2153528540975497</v>
      </c>
      <c r="Q944" s="23">
        <f ca="1">+COSS!W2113/COSS!$H$2113</f>
        <v>3.902409351926639E-2</v>
      </c>
      <c r="R944" s="23">
        <f ca="1">+COSS!Y2113/COSS!$H$2113</f>
        <v>2.027385230163245E-2</v>
      </c>
      <c r="S944" s="23">
        <f ca="1">+COSS!Z2113/COSS!$H$2113</f>
        <v>3.2060983490699691E-4</v>
      </c>
      <c r="T944" s="23">
        <f ca="1">+COSS!AB2113/COSS!$H$2113</f>
        <v>3.2107331909760452E-4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0" t="s">
        <v>373</v>
      </c>
      <c r="B945" s="18" t="str">
        <f>$B$5</f>
        <v>PRODUCTION</v>
      </c>
      <c r="D945" s="23">
        <f t="shared" ref="D945:D952" ca="1" si="656">SUM(E945:V945)</f>
        <v>0.2837888593856101</v>
      </c>
      <c r="E945" s="23">
        <f t="shared" ref="E945:E952" ca="1" si="657">IF(E$944=0,0,E$936*E937/E$944)</f>
        <v>4.6165409848806384E-2</v>
      </c>
      <c r="F945" s="23">
        <f t="shared" ref="F945:V952" ca="1" si="658">IF(F$944=0,0,F$936*F937/F$944)</f>
        <v>4.7301873047323386E-3</v>
      </c>
      <c r="G945" s="23">
        <f t="shared" ca="1" si="658"/>
        <v>9.9872741694827429E-3</v>
      </c>
      <c r="H945" s="23">
        <f t="shared" ca="1" si="658"/>
        <v>1.3819079496271293E-2</v>
      </c>
      <c r="I945" s="23">
        <f t="shared" ca="1" si="658"/>
        <v>5.5113255592016677E-3</v>
      </c>
      <c r="J945" s="23">
        <f t="shared" ca="1" si="658"/>
        <v>-4.1662823613432994E-2</v>
      </c>
      <c r="K945" s="23">
        <f t="shared" ca="1" si="658"/>
        <v>-2.0490908025093384E-2</v>
      </c>
      <c r="L945" s="23">
        <f t="shared" ca="1" si="658"/>
        <v>0</v>
      </c>
      <c r="M945" s="23">
        <f t="shared" ca="1" si="658"/>
        <v>0</v>
      </c>
      <c r="N945" s="23">
        <f t="shared" ca="1" si="658"/>
        <v>0</v>
      </c>
      <c r="O945" s="23">
        <f t="shared" ca="1" si="658"/>
        <v>4.712223693588289E-2</v>
      </c>
      <c r="P945" s="23">
        <f t="shared" ca="1" si="658"/>
        <v>0.13043303641611986</v>
      </c>
      <c r="Q945" s="23">
        <f t="shared" ca="1" si="658"/>
        <v>8.4579215159617666E-2</v>
      </c>
      <c r="R945" s="23">
        <f t="shared" ca="1" si="658"/>
        <v>3.5948261340216694E-3</v>
      </c>
      <c r="S945" s="23">
        <f t="shared" ca="1" si="658"/>
        <v>0</v>
      </c>
      <c r="T945" s="23">
        <f t="shared" ca="1" si="658"/>
        <v>0</v>
      </c>
      <c r="U945" s="23">
        <f t="shared" ca="1" si="658"/>
        <v>0</v>
      </c>
      <c r="V945" s="23">
        <f t="shared" ca="1" si="658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6"/>
        <v>1.5356568470698228E-2</v>
      </c>
      <c r="E946" s="23">
        <f t="shared" ca="1" si="657"/>
        <v>2.4873587842531323E-3</v>
      </c>
      <c r="F946" s="23">
        <f t="shared" ref="F946:T946" ca="1" si="659">IF(F$944=0,0,F$936*F938/F$944)</f>
        <v>2.5803584855281253E-4</v>
      </c>
      <c r="G946" s="23">
        <f t="shared" ca="1" si="659"/>
        <v>5.4322533913729858E-4</v>
      </c>
      <c r="H946" s="23">
        <f t="shared" ca="1" si="659"/>
        <v>7.5062456472919871E-4</v>
      </c>
      <c r="I946" s="23">
        <f t="shared" ca="1" si="659"/>
        <v>3.0785112283431064E-4</v>
      </c>
      <c r="J946" s="23">
        <f t="shared" ca="1" si="659"/>
        <v>-2.2659162470929218E-3</v>
      </c>
      <c r="K946" s="23">
        <f t="shared" ca="1" si="659"/>
        <v>-1.115775737490797E-3</v>
      </c>
      <c r="L946" s="23">
        <f t="shared" ca="1" si="659"/>
        <v>0</v>
      </c>
      <c r="M946" s="23">
        <f t="shared" ca="1" si="659"/>
        <v>0</v>
      </c>
      <c r="N946" s="23">
        <f t="shared" ca="1" si="659"/>
        <v>0</v>
      </c>
      <c r="O946" s="23">
        <f t="shared" ca="1" si="659"/>
        <v>2.5540736104854847E-3</v>
      </c>
      <c r="P946" s="23">
        <f t="shared" ca="1" si="659"/>
        <v>7.0720048938920236E-3</v>
      </c>
      <c r="Q946" s="23">
        <f t="shared" ca="1" si="659"/>
        <v>4.5700761875746843E-3</v>
      </c>
      <c r="R946" s="23">
        <f t="shared" ca="1" si="659"/>
        <v>1.9501010382300165E-4</v>
      </c>
      <c r="S946" s="23">
        <f t="shared" ca="1" si="659"/>
        <v>0</v>
      </c>
      <c r="T946" s="23">
        <f t="shared" ca="1" si="659"/>
        <v>0</v>
      </c>
      <c r="U946" s="23">
        <f t="shared" ca="1" si="658"/>
        <v>0</v>
      </c>
      <c r="V946" s="23">
        <f t="shared" ca="1" si="658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60">+A946</f>
        <v>REVYEC_EXP_OM</v>
      </c>
      <c r="B947" s="18" t="str">
        <f>$B$7</f>
        <v>SUBTRAN</v>
      </c>
      <c r="D947" s="23">
        <f t="shared" ca="1" si="656"/>
        <v>2.7360878788109297E-3</v>
      </c>
      <c r="E947" s="23">
        <f t="shared" ca="1" si="657"/>
        <v>5.4095624528806047E-4</v>
      </c>
      <c r="F947" s="23">
        <f t="shared" ca="1" si="658"/>
        <v>5.4751152637564289E-5</v>
      </c>
      <c r="G947" s="23">
        <f t="shared" ca="1" si="658"/>
        <v>1.1449574890073734E-4</v>
      </c>
      <c r="H947" s="23">
        <f t="shared" ca="1" si="658"/>
        <v>1.552635268099119E-4</v>
      </c>
      <c r="I947" s="23">
        <f t="shared" ca="1" si="658"/>
        <v>8.5071031083206253E-5</v>
      </c>
      <c r="J947" s="23">
        <f t="shared" ca="1" si="658"/>
        <v>-4.7467555381089626E-4</v>
      </c>
      <c r="K947" s="23">
        <f t="shared" ca="1" si="658"/>
        <v>-2.3318117940871513E-4</v>
      </c>
      <c r="L947" s="23">
        <f t="shared" ca="1" si="658"/>
        <v>0</v>
      </c>
      <c r="M947" s="23">
        <f t="shared" ca="1" si="658"/>
        <v>0</v>
      </c>
      <c r="N947" s="23">
        <f t="shared" ca="1" si="658"/>
        <v>0</v>
      </c>
      <c r="O947" s="23">
        <f t="shared" ca="1" si="658"/>
        <v>5.3510591613922126E-4</v>
      </c>
      <c r="P947" s="23">
        <f t="shared" ca="1" si="658"/>
        <v>1.9530805100811278E-3</v>
      </c>
      <c r="Q947" s="23">
        <f t="shared" ca="1" si="658"/>
        <v>0</v>
      </c>
      <c r="R947" s="23">
        <f t="shared" ca="1" si="658"/>
        <v>4.004201534505414E-5</v>
      </c>
      <c r="S947" s="23">
        <f t="shared" ca="1" si="658"/>
        <v>0</v>
      </c>
      <c r="T947" s="23">
        <f t="shared" ca="1" si="658"/>
        <v>0</v>
      </c>
      <c r="U947" s="23">
        <f t="shared" ca="1" si="658"/>
        <v>-3.8268358661213935E-5</v>
      </c>
      <c r="V947" s="23">
        <f t="shared" ca="1" si="658"/>
        <v>3.4468244068710065E-6</v>
      </c>
      <c r="W947" s="23"/>
      <c r="X947" s="23"/>
    </row>
    <row r="948" spans="1:42">
      <c r="A948" s="18" t="str">
        <f t="shared" si="660"/>
        <v>REVYEC_EXP_OM</v>
      </c>
      <c r="B948" s="18" t="str">
        <f>$B$8</f>
        <v>DISTPRI</v>
      </c>
      <c r="D948" s="23">
        <f t="shared" ca="1" si="656"/>
        <v>2.3809513074149476E-2</v>
      </c>
      <c r="E948" s="23">
        <f ca="1">IF(E$944=0,0,E$936*E940/E$944)</f>
        <v>1.8447476522333858E-2</v>
      </c>
      <c r="F948" s="23">
        <f t="shared" ca="1" si="658"/>
        <v>1.8044383304880148E-3</v>
      </c>
      <c r="G948" s="23">
        <f t="shared" ca="1" si="658"/>
        <v>3.7758474937696898E-3</v>
      </c>
      <c r="H948" s="23">
        <f t="shared" ca="1" si="658"/>
        <v>5.129084455334991E-3</v>
      </c>
      <c r="I948" s="23">
        <f t="shared" ca="1" si="658"/>
        <v>0</v>
      </c>
      <c r="J948" s="23">
        <f t="shared" ca="1" si="658"/>
        <v>-1.5537253301416401E-2</v>
      </c>
      <c r="K948" s="23">
        <f t="shared" ca="1" si="658"/>
        <v>-7.6392020570688569E-3</v>
      </c>
      <c r="L948" s="23">
        <f t="shared" ca="1" si="658"/>
        <v>0</v>
      </c>
      <c r="M948" s="23">
        <f t="shared" ca="1" si="658"/>
        <v>0</v>
      </c>
      <c r="N948" s="23">
        <f t="shared" ca="1" si="658"/>
        <v>0</v>
      </c>
      <c r="O948" s="23">
        <f t="shared" ca="1" si="658"/>
        <v>1.7668356735231146E-2</v>
      </c>
      <c r="P948" s="23">
        <f t="shared" ca="1" si="658"/>
        <v>0</v>
      </c>
      <c r="Q948" s="23">
        <f t="shared" ca="1" si="658"/>
        <v>0</v>
      </c>
      <c r="R948" s="23">
        <f t="shared" ca="1" si="658"/>
        <v>1.3160651184902874E-3</v>
      </c>
      <c r="S948" s="23">
        <f t="shared" ca="1" si="658"/>
        <v>0</v>
      </c>
      <c r="T948" s="23">
        <f t="shared" ca="1" si="658"/>
        <v>0</v>
      </c>
      <c r="U948" s="23">
        <f t="shared" ca="1" si="658"/>
        <v>-1.2695578784101135E-3</v>
      </c>
      <c r="V948" s="23">
        <f t="shared" ca="1" si="658"/>
        <v>1.1425765539685712E-4</v>
      </c>
      <c r="W948" s="23"/>
      <c r="X948" s="23"/>
    </row>
    <row r="949" spans="1:42">
      <c r="A949" s="18" t="str">
        <f t="shared" si="660"/>
        <v>REVYEC_EXP_OM</v>
      </c>
      <c r="B949" s="18" t="str">
        <f>$B$9</f>
        <v>DISTSEC</v>
      </c>
      <c r="D949" s="23">
        <f t="shared" ca="1" si="656"/>
        <v>2.5281418566401263E-3</v>
      </c>
      <c r="E949" s="23">
        <f t="shared" ca="1" si="657"/>
        <v>8.5139684041471049E-3</v>
      </c>
      <c r="F949" s="23">
        <f ca="1">IF(F$944=0,0,F$936*F941/F$944)</f>
        <v>8.5230566824674497E-4</v>
      </c>
      <c r="G949" s="23">
        <f t="shared" ca="1" si="658"/>
        <v>1.4818656800507618E-3</v>
      </c>
      <c r="H949" s="23">
        <f t="shared" ca="1" si="658"/>
        <v>0</v>
      </c>
      <c r="I949" s="23">
        <f t="shared" ca="1" si="658"/>
        <v>0</v>
      </c>
      <c r="J949" s="23">
        <f t="shared" ca="1" si="658"/>
        <v>-5.181881835685645E-3</v>
      </c>
      <c r="K949" s="23">
        <f t="shared" ca="1" si="658"/>
        <v>0</v>
      </c>
      <c r="L949" s="23">
        <f t="shared" ca="1" si="658"/>
        <v>0</v>
      </c>
      <c r="M949" s="23">
        <f t="shared" ca="1" si="658"/>
        <v>0</v>
      </c>
      <c r="N949" s="23">
        <f t="shared" ca="1" si="658"/>
        <v>0</v>
      </c>
      <c r="O949" s="23">
        <f t="shared" ca="1" si="658"/>
        <v>0</v>
      </c>
      <c r="P949" s="23">
        <f t="shared" ca="1" si="658"/>
        <v>0</v>
      </c>
      <c r="Q949" s="23">
        <f t="shared" ca="1" si="658"/>
        <v>0</v>
      </c>
      <c r="R949" s="23">
        <f t="shared" ca="1" si="658"/>
        <v>5.3681253033533078E-4</v>
      </c>
      <c r="S949" s="23">
        <f t="shared" ca="1" si="658"/>
        <v>0</v>
      </c>
      <c r="T949" s="23">
        <f t="shared" ca="1" si="658"/>
        <v>0</v>
      </c>
      <c r="U949" s="23">
        <f t="shared" ca="1" si="658"/>
        <v>-3.9426955325511165E-3</v>
      </c>
      <c r="V949" s="23">
        <f t="shared" ca="1" si="658"/>
        <v>2.6776694209694539E-4</v>
      </c>
      <c r="W949" s="23"/>
      <c r="X949" s="23"/>
    </row>
    <row r="950" spans="1:42">
      <c r="A950" s="18" t="str">
        <f t="shared" si="660"/>
        <v>REVYEC_EXP_OM</v>
      </c>
      <c r="B950" s="18" t="str">
        <f>$B$10</f>
        <v>ENERGY</v>
      </c>
      <c r="D950" s="23">
        <f t="shared" ca="1" si="656"/>
        <v>0.67341874410600933</v>
      </c>
      <c r="E950" s="23">
        <f t="shared" ca="1" si="657"/>
        <v>6.9442117574478518E-2</v>
      </c>
      <c r="F950" s="23">
        <f t="shared" ca="1" si="658"/>
        <v>9.3127550053481844E-3</v>
      </c>
      <c r="G950" s="23">
        <f t="shared" ca="1" si="658"/>
        <v>1.8016896318652748E-2</v>
      </c>
      <c r="H950" s="23">
        <f t="shared" ca="1" si="658"/>
        <v>2.5175373750240124E-2</v>
      </c>
      <c r="I950" s="23">
        <f t="shared" ca="1" si="658"/>
        <v>9.8587161000506535E-3</v>
      </c>
      <c r="J950" s="23">
        <f t="shared" ca="1" si="658"/>
        <v>-9.0143517840063997E-2</v>
      </c>
      <c r="K950" s="23">
        <f t="shared" ca="1" si="658"/>
        <v>-4.4103936601975528E-2</v>
      </c>
      <c r="L950" s="23">
        <f t="shared" ca="1" si="658"/>
        <v>0</v>
      </c>
      <c r="M950" s="23">
        <f t="shared" ca="1" si="658"/>
        <v>0</v>
      </c>
      <c r="N950" s="23">
        <f t="shared" ca="1" si="658"/>
        <v>0</v>
      </c>
      <c r="O950" s="23">
        <f t="shared" ca="1" si="658"/>
        <v>0.12006178963985241</v>
      </c>
      <c r="P950" s="23">
        <f t="shared" ca="1" si="658"/>
        <v>0.35698882479434729</v>
      </c>
      <c r="Q950" s="23">
        <f t="shared" ca="1" si="658"/>
        <v>0.2433127013092253</v>
      </c>
      <c r="R950" s="23">
        <f t="shared" ca="1" si="658"/>
        <v>6.8640880160666289E-3</v>
      </c>
      <c r="S950" s="23">
        <f t="shared" ca="1" si="658"/>
        <v>0</v>
      </c>
      <c r="T950" s="23">
        <f t="shared" ca="1" si="658"/>
        <v>0</v>
      </c>
      <c r="U950" s="23">
        <f t="shared" ca="1" si="658"/>
        <v>-5.5991982284935432E-2</v>
      </c>
      <c r="V950" s="23">
        <f t="shared" ca="1" si="658"/>
        <v>4.6249183247223276E-3</v>
      </c>
      <c r="W950" s="23"/>
      <c r="X950" s="23"/>
    </row>
    <row r="951" spans="1:42">
      <c r="A951" s="18" t="str">
        <f t="shared" si="660"/>
        <v>REVYEC_EXP_OM</v>
      </c>
      <c r="B951" s="18" t="str">
        <f>$B$11</f>
        <v>CUSTOMER</v>
      </c>
      <c r="D951" s="23">
        <f t="shared" ca="1" si="656"/>
        <v>-1.637914771918104E-3</v>
      </c>
      <c r="E951" s="23">
        <f t="shared" ca="1" si="657"/>
        <v>6.4151964448194952E-3</v>
      </c>
      <c r="F951" s="23">
        <f t="shared" ca="1" si="658"/>
        <v>2.3639724134700453E-3</v>
      </c>
      <c r="G951" s="23">
        <f t="shared" ca="1" si="658"/>
        <v>3.9345727165795719E-4</v>
      </c>
      <c r="H951" s="23">
        <f t="shared" ca="1" si="658"/>
        <v>3.699684899502247E-3</v>
      </c>
      <c r="I951" s="23">
        <f t="shared" ca="1" si="658"/>
        <v>2.5153904337127308E-3</v>
      </c>
      <c r="J951" s="23">
        <f t="shared" ca="1" si="658"/>
        <v>-4.6602423523852988E-4</v>
      </c>
      <c r="K951" s="23">
        <f t="shared" ca="1" si="658"/>
        <v>-3.3974293825974786E-4</v>
      </c>
      <c r="L951" s="23">
        <f t="shared" ca="1" si="658"/>
        <v>0</v>
      </c>
      <c r="M951" s="23">
        <f t="shared" ca="1" si="658"/>
        <v>0</v>
      </c>
      <c r="N951" s="23">
        <f t="shared" ca="1" si="658"/>
        <v>0</v>
      </c>
      <c r="O951" s="23">
        <f t="shared" ca="1" si="658"/>
        <v>1.5146320977560125E-4</v>
      </c>
      <c r="P951" s="23">
        <f t="shared" ca="1" si="658"/>
        <v>3.8983951126881245E-4</v>
      </c>
      <c r="Q951" s="23">
        <f t="shared" ca="1" si="658"/>
        <v>2.4961961501488729E-4</v>
      </c>
      <c r="R951" s="23">
        <f t="shared" ca="1" si="658"/>
        <v>3.588805757016146E-5</v>
      </c>
      <c r="S951" s="23">
        <f t="shared" ca="1" si="658"/>
        <v>0</v>
      </c>
      <c r="T951" s="23">
        <f t="shared" ca="1" si="658"/>
        <v>0</v>
      </c>
      <c r="U951" s="23">
        <f t="shared" ca="1" si="658"/>
        <v>-2.1270526978009453E-2</v>
      </c>
      <c r="V951" s="23">
        <f t="shared" ca="1" si="658"/>
        <v>4.2238675227976906E-3</v>
      </c>
      <c r="W951" s="23"/>
      <c r="X951" s="23"/>
    </row>
    <row r="952" spans="1:42">
      <c r="A952" s="18" t="str">
        <f t="shared" si="660"/>
        <v>REVYEC_EXP_OM</v>
      </c>
      <c r="B952" s="18" t="str">
        <f>$B$12</f>
        <v>TOTAL</v>
      </c>
      <c r="D952" s="23">
        <f t="shared" ca="1" si="656"/>
        <v>1</v>
      </c>
      <c r="E952" s="23">
        <f t="shared" ca="1" si="657"/>
        <v>0.15201248382412652</v>
      </c>
      <c r="F952" s="23">
        <f t="shared" ca="1" si="658"/>
        <v>1.9376445723475702E-2</v>
      </c>
      <c r="G952" s="23">
        <f t="shared" ca="1" si="658"/>
        <v>3.4313062021651936E-2</v>
      </c>
      <c r="H952" s="23">
        <f t="shared" ca="1" si="658"/>
        <v>4.872911069288776E-2</v>
      </c>
      <c r="I952" s="23">
        <f t="shared" ca="1" si="658"/>
        <v>1.8278354246882567E-2</v>
      </c>
      <c r="J952" s="23">
        <f t="shared" ca="1" si="658"/>
        <v>-0.15573209262674137</v>
      </c>
      <c r="K952" s="23">
        <f t="shared" ca="1" si="658"/>
        <v>-7.3922746539297035E-2</v>
      </c>
      <c r="L952" s="23">
        <f t="shared" ca="1" si="658"/>
        <v>0</v>
      </c>
      <c r="M952" s="23">
        <f t="shared" ca="1" si="658"/>
        <v>0</v>
      </c>
      <c r="N952" s="23">
        <f t="shared" ca="1" si="658"/>
        <v>0</v>
      </c>
      <c r="O952" s="23">
        <f t="shared" ca="1" si="658"/>
        <v>0.18809302604736675</v>
      </c>
      <c r="P952" s="23">
        <f t="shared" ca="1" si="658"/>
        <v>0.49683678612570914</v>
      </c>
      <c r="Q952" s="23">
        <f t="shared" ca="1" si="658"/>
        <v>0.33271161227143253</v>
      </c>
      <c r="R952" s="23">
        <f t="shared" ca="1" si="658"/>
        <v>1.2582731975652134E-2</v>
      </c>
      <c r="S952" s="23">
        <f t="shared" ca="1" si="658"/>
        <v>0</v>
      </c>
      <c r="T952" s="23">
        <f t="shared" ca="1" si="658"/>
        <v>0</v>
      </c>
      <c r="U952" s="23">
        <f t="shared" ca="1" si="658"/>
        <v>-8.2513031032567311E-2</v>
      </c>
      <c r="V952" s="23">
        <f t="shared" ca="1" si="658"/>
        <v>9.2342572694206933E-3</v>
      </c>
      <c r="W952" s="23"/>
      <c r="X952" s="23"/>
    </row>
    <row r="955" spans="1:42">
      <c r="A955" s="18" t="s">
        <v>375</v>
      </c>
    </row>
    <row r="956" spans="1:42" ht="12">
      <c r="A956" s="38" t="s">
        <v>321</v>
      </c>
      <c r="D956" s="23">
        <f t="shared" ref="D956:V956" si="661">+D182</f>
        <v>1</v>
      </c>
      <c r="E956" s="23">
        <f t="shared" si="661"/>
        <v>0.15201248382412652</v>
      </c>
      <c r="F956" s="23">
        <f t="shared" si="661"/>
        <v>1.9376445723475702E-2</v>
      </c>
      <c r="G956" s="23">
        <f t="shared" si="661"/>
        <v>3.4313062021651936E-2</v>
      </c>
      <c r="H956" s="23">
        <f t="shared" si="661"/>
        <v>4.872911069288776E-2</v>
      </c>
      <c r="I956" s="23">
        <f t="shared" si="661"/>
        <v>1.8278354246882567E-2</v>
      </c>
      <c r="J956" s="23">
        <f t="shared" si="661"/>
        <v>-0.15573209262674137</v>
      </c>
      <c r="K956" s="23">
        <f t="shared" si="661"/>
        <v>-7.3922746539297035E-2</v>
      </c>
      <c r="L956" s="23">
        <f t="shared" si="661"/>
        <v>0</v>
      </c>
      <c r="M956" s="23">
        <f t="shared" si="661"/>
        <v>0</v>
      </c>
      <c r="N956" s="23">
        <f t="shared" si="661"/>
        <v>0</v>
      </c>
      <c r="O956" s="23">
        <f t="shared" si="661"/>
        <v>0.18809302604736675</v>
      </c>
      <c r="P956" s="23">
        <f t="shared" si="661"/>
        <v>0.49683678612570914</v>
      </c>
      <c r="Q956" s="23">
        <f t="shared" si="661"/>
        <v>0.33271161227143253</v>
      </c>
      <c r="R956" s="23">
        <f t="shared" si="661"/>
        <v>1.2582731975652134E-2</v>
      </c>
      <c r="S956" s="23">
        <f t="shared" si="661"/>
        <v>0</v>
      </c>
      <c r="T956" s="23">
        <f t="shared" si="661"/>
        <v>0</v>
      </c>
      <c r="U956" s="23">
        <f t="shared" si="661"/>
        <v>-8.2513031032567324E-2</v>
      </c>
      <c r="V956" s="23">
        <f t="shared" si="661"/>
        <v>9.2342572694206933E-3</v>
      </c>
    </row>
    <row r="957" spans="1:42" ht="12">
      <c r="A957" s="38" t="s">
        <v>73</v>
      </c>
      <c r="B957" s="18" t="str">
        <f>$B$5</f>
        <v>PRODUCTION</v>
      </c>
      <c r="D957" s="23">
        <f t="shared" ref="D957:V957" ca="1" si="662">+D898</f>
        <v>0.44889692544740051</v>
      </c>
      <c r="E957" s="23">
        <f t="shared" ca="1" si="662"/>
        <v>0.20020706161680923</v>
      </c>
      <c r="F957" s="23">
        <f t="shared" ca="1" si="662"/>
        <v>1.3258174182552618E-2</v>
      </c>
      <c r="G957" s="23">
        <f t="shared" ca="1" si="662"/>
        <v>4.5779700911841345E-2</v>
      </c>
      <c r="H957" s="23">
        <f t="shared" ca="1" si="662"/>
        <v>1.3528915268641475E-3</v>
      </c>
      <c r="I957" s="23">
        <f t="shared" ca="1" si="662"/>
        <v>1.3177736653542375E-4</v>
      </c>
      <c r="J957" s="23">
        <f t="shared" ca="1" si="662"/>
        <v>3.5094074114602469E-2</v>
      </c>
      <c r="K957" s="23">
        <f t="shared" ca="1" si="662"/>
        <v>6.710059272217103E-3</v>
      </c>
      <c r="L957" s="23">
        <f t="shared" ca="1" si="662"/>
        <v>2.8895167730810492E-3</v>
      </c>
      <c r="M957" s="23">
        <f t="shared" ca="1" si="662"/>
        <v>1.2688105255032753E-4</v>
      </c>
      <c r="N957" s="23">
        <f t="shared" ca="1" si="662"/>
        <v>1.045505429530015E-3</v>
      </c>
      <c r="O957" s="23">
        <f t="shared" ca="1" si="662"/>
        <v>1.8150068170645888E-2</v>
      </c>
      <c r="P957" s="23">
        <f t="shared" ca="1" si="662"/>
        <v>9.775232664399848E-2</v>
      </c>
      <c r="Q957" s="23">
        <f t="shared" ca="1" si="662"/>
        <v>1.5961012772165831E-2</v>
      </c>
      <c r="R957" s="23">
        <f t="shared" ca="1" si="662"/>
        <v>1.0124100662929427E-2</v>
      </c>
      <c r="S957" s="23">
        <f t="shared" ca="1" si="662"/>
        <v>1.6050450914772667E-4</v>
      </c>
      <c r="T957" s="23">
        <f t="shared" ca="1" si="662"/>
        <v>1.5327044192944841E-4</v>
      </c>
      <c r="U957" s="23">
        <f t="shared" ca="1" si="662"/>
        <v>0</v>
      </c>
      <c r="V957" s="23">
        <f t="shared" ca="1" si="662"/>
        <v>0</v>
      </c>
    </row>
    <row r="958" spans="1:42">
      <c r="B958" s="18" t="str">
        <f>$B$6</f>
        <v>BULKTRAN</v>
      </c>
      <c r="D958" s="23">
        <f t="shared" ref="D958:V958" ca="1" si="663">+D899</f>
        <v>-3.5686335488816744E-2</v>
      </c>
      <c r="E958" s="23">
        <f t="shared" ca="1" si="663"/>
        <v>-2.7498501630236066E-2</v>
      </c>
      <c r="F958" s="23">
        <f t="shared" ca="1" si="663"/>
        <v>2.5031865771333342E-4</v>
      </c>
      <c r="G958" s="23">
        <f t="shared" ca="1" si="663"/>
        <v>-4.7433024765503615E-4</v>
      </c>
      <c r="H958" s="23">
        <f t="shared" ca="1" si="663"/>
        <v>-3.7799718585708049E-5</v>
      </c>
      <c r="I958" s="23">
        <f t="shared" ca="1" si="663"/>
        <v>3.2120144622973567E-5</v>
      </c>
      <c r="J958" s="23">
        <f t="shared" ca="1" si="663"/>
        <v>-3.7265196147808134E-4</v>
      </c>
      <c r="K958" s="23">
        <f t="shared" ca="1" si="663"/>
        <v>1.1838996813804081E-5</v>
      </c>
      <c r="L958" s="23">
        <f t="shared" ca="1" si="663"/>
        <v>-5.3617123126761186E-5</v>
      </c>
      <c r="M958" s="23">
        <f t="shared" ca="1" si="663"/>
        <v>-3.872603352419988E-6</v>
      </c>
      <c r="N958" s="23">
        <f t="shared" ca="1" si="663"/>
        <v>-9.2630641568019738E-5</v>
      </c>
      <c r="O958" s="23">
        <f t="shared" ca="1" si="663"/>
        <v>-9.4616699015574897E-4</v>
      </c>
      <c r="P958" s="23">
        <f t="shared" ca="1" si="663"/>
        <v>-4.5723370801249346E-3</v>
      </c>
      <c r="Q958" s="23">
        <f t="shared" ca="1" si="663"/>
        <v>-1.5187630271084958E-3</v>
      </c>
      <c r="R958" s="23">
        <f t="shared" ca="1" si="663"/>
        <v>-4.0365704610045259E-4</v>
      </c>
      <c r="S958" s="23">
        <f t="shared" ca="1" si="663"/>
        <v>-1.1013536462851976E-5</v>
      </c>
      <c r="T958" s="23">
        <f t="shared" ca="1" si="663"/>
        <v>4.728317987718429E-6</v>
      </c>
      <c r="U958" s="23">
        <f t="shared" ca="1" si="663"/>
        <v>0</v>
      </c>
      <c r="V958" s="23">
        <f t="shared" ca="1" si="663"/>
        <v>0</v>
      </c>
    </row>
    <row r="959" spans="1:42">
      <c r="B959" s="18" t="str">
        <f>$B$7</f>
        <v>SUBTRAN</v>
      </c>
      <c r="D959" s="23">
        <f t="shared" ref="D959:V959" ca="1" si="664">+D900</f>
        <v>-7.49072304347226E-3</v>
      </c>
      <c r="E959" s="23">
        <f t="shared" ca="1" si="664"/>
        <v>-5.788171559619755E-3</v>
      </c>
      <c r="F959" s="23">
        <f t="shared" ca="1" si="664"/>
        <v>4.6119391160735608E-5</v>
      </c>
      <c r="G959" s="23">
        <f t="shared" ca="1" si="664"/>
        <v>-1.1113859798695751E-4</v>
      </c>
      <c r="H959" s="23">
        <f t="shared" ca="1" si="664"/>
        <v>-8.0466187501931995E-6</v>
      </c>
      <c r="I959" s="23">
        <f t="shared" ca="1" si="664"/>
        <v>1.0884337328204948E-5</v>
      </c>
      <c r="J959" s="23">
        <f t="shared" ca="1" si="664"/>
        <v>-8.6080633588996443E-5</v>
      </c>
      <c r="K959" s="23">
        <f t="shared" ca="1" si="664"/>
        <v>4.9471230843812542E-8</v>
      </c>
      <c r="L959" s="23">
        <f t="shared" ca="1" si="664"/>
        <v>-1.5596362405013792E-5</v>
      </c>
      <c r="M959" s="23">
        <f t="shared" ca="1" si="664"/>
        <v>0</v>
      </c>
      <c r="N959" s="23">
        <f t="shared" ca="1" si="664"/>
        <v>-1.8910411719591732E-5</v>
      </c>
      <c r="O959" s="23">
        <f t="shared" ca="1" si="664"/>
        <v>-1.9583155199621267E-4</v>
      </c>
      <c r="P959" s="23">
        <f t="shared" ca="1" si="664"/>
        <v>-1.2506696061814464E-3</v>
      </c>
      <c r="Q959" s="23">
        <f t="shared" ca="1" si="664"/>
        <v>0</v>
      </c>
      <c r="R959" s="23">
        <f t="shared" ca="1" si="664"/>
        <v>-8.2527853437439023E-5</v>
      </c>
      <c r="S959" s="23">
        <f t="shared" ca="1" si="664"/>
        <v>-2.2050532100137822E-6</v>
      </c>
      <c r="T959" s="23">
        <f t="shared" ca="1" si="664"/>
        <v>9.0843209057249792E-7</v>
      </c>
      <c r="U959" s="23">
        <f t="shared" ca="1" si="664"/>
        <v>8.500292018277877E-6</v>
      </c>
      <c r="V959" s="23">
        <f t="shared" ca="1" si="664"/>
        <v>1.9932815947235177E-6</v>
      </c>
    </row>
    <row r="960" spans="1:42">
      <c r="B960" s="18" t="str">
        <f>$B$8</f>
        <v>DISTPRI</v>
      </c>
      <c r="D960" s="23">
        <f t="shared" ref="D960:V960" ca="1" si="665">+D901</f>
        <v>0.11796406755398563</v>
      </c>
      <c r="E960" s="23">
        <f t="shared" ca="1" si="665"/>
        <v>6.7126486243317504E-2</v>
      </c>
      <c r="F960" s="23">
        <f t="shared" ca="1" si="665"/>
        <v>5.378406635124431E-3</v>
      </c>
      <c r="G960" s="23">
        <f t="shared" ca="1" si="665"/>
        <v>1.7800393211403063E-2</v>
      </c>
      <c r="H960" s="23">
        <f t="shared" ca="1" si="665"/>
        <v>5.064066143123287E-4</v>
      </c>
      <c r="I960" s="23">
        <f t="shared" ca="1" si="665"/>
        <v>0</v>
      </c>
      <c r="J960" s="23">
        <f t="shared" ca="1" si="665"/>
        <v>1.3459556833509301E-2</v>
      </c>
      <c r="K960" s="23">
        <f t="shared" ca="1" si="665"/>
        <v>2.6137567555314604E-3</v>
      </c>
      <c r="L960" s="23">
        <f t="shared" ca="1" si="665"/>
        <v>0</v>
      </c>
      <c r="M960" s="23">
        <f t="shared" ca="1" si="665"/>
        <v>0</v>
      </c>
      <c r="N960" s="23">
        <f t="shared" ca="1" si="665"/>
        <v>3.6576968150913797E-4</v>
      </c>
      <c r="O960" s="23">
        <f t="shared" ca="1" si="665"/>
        <v>6.6158279693944912E-3</v>
      </c>
      <c r="P960" s="23">
        <f t="shared" ca="1" si="665"/>
        <v>0</v>
      </c>
      <c r="Q960" s="23">
        <f t="shared" ca="1" si="665"/>
        <v>0</v>
      </c>
      <c r="R960" s="23">
        <f t="shared" ca="1" si="665"/>
        <v>3.6631735010798335E-3</v>
      </c>
      <c r="S960" s="23">
        <f t="shared" ca="1" si="665"/>
        <v>5.5465290698531529E-5</v>
      </c>
      <c r="T960" s="23">
        <f t="shared" ca="1" si="665"/>
        <v>6.3584124754355372E-5</v>
      </c>
      <c r="U960" s="23">
        <f t="shared" ca="1" si="665"/>
        <v>2.5931973216792117E-4</v>
      </c>
      <c r="V960" s="23">
        <f t="shared" ca="1" si="665"/>
        <v>5.5920961183284495E-5</v>
      </c>
    </row>
    <row r="961" spans="1:22">
      <c r="B961" s="18" t="str">
        <f>$B$9</f>
        <v>DISTSEC</v>
      </c>
      <c r="D961" s="23">
        <f t="shared" ref="D961:V961" ca="1" si="666">+D902</f>
        <v>5.0160178046241718E-2</v>
      </c>
      <c r="E961" s="23">
        <f t="shared" ca="1" si="666"/>
        <v>3.18652741414562E-2</v>
      </c>
      <c r="F961" s="23">
        <f t="shared" ca="1" si="666"/>
        <v>2.8317896478336421E-3</v>
      </c>
      <c r="G961" s="23">
        <f t="shared" ca="1" si="666"/>
        <v>7.7046777518031771E-3</v>
      </c>
      <c r="H961" s="23">
        <f t="shared" ca="1" si="666"/>
        <v>0</v>
      </c>
      <c r="I961" s="23">
        <f t="shared" ca="1" si="666"/>
        <v>0</v>
      </c>
      <c r="J961" s="23">
        <f t="shared" ca="1" si="666"/>
        <v>4.9477510506872272E-3</v>
      </c>
      <c r="K961" s="23">
        <f t="shared" ca="1" si="666"/>
        <v>0</v>
      </c>
      <c r="L961" s="23">
        <f t="shared" ca="1" si="666"/>
        <v>0</v>
      </c>
      <c r="M961" s="23">
        <f t="shared" ca="1" si="666"/>
        <v>0</v>
      </c>
      <c r="N961" s="23">
        <f t="shared" ca="1" si="666"/>
        <v>9.8387228407746227E-5</v>
      </c>
      <c r="O961" s="23">
        <f t="shared" ca="1" si="666"/>
        <v>0</v>
      </c>
      <c r="P961" s="23">
        <f t="shared" ca="1" si="666"/>
        <v>0</v>
      </c>
      <c r="Q961" s="23">
        <f t="shared" ca="1" si="666"/>
        <v>0</v>
      </c>
      <c r="R961" s="23">
        <f t="shared" ca="1" si="666"/>
        <v>1.6277802491727585E-3</v>
      </c>
      <c r="S961" s="23">
        <f t="shared" ca="1" si="666"/>
        <v>0</v>
      </c>
      <c r="T961" s="23">
        <f t="shared" ca="1" si="666"/>
        <v>2.2314960498290861E-5</v>
      </c>
      <c r="U961" s="23">
        <f t="shared" ca="1" si="666"/>
        <v>9.1284360420131147E-4</v>
      </c>
      <c r="V961" s="23">
        <f t="shared" ca="1" si="666"/>
        <v>1.4935941218136928E-4</v>
      </c>
    </row>
    <row r="962" spans="1:22">
      <c r="B962" s="18" t="str">
        <f>$B$10</f>
        <v>ENERGY</v>
      </c>
      <c r="D962" s="23">
        <f t="shared" ref="D962:V962" ca="1" si="667">+D903</f>
        <v>0.38115185642094429</v>
      </c>
      <c r="E962" s="23">
        <f t="shared" ca="1" si="667"/>
        <v>0.14504219420977224</v>
      </c>
      <c r="F962" s="23">
        <f t="shared" ca="1" si="667"/>
        <v>9.2461404982783473E-3</v>
      </c>
      <c r="G962" s="23">
        <f t="shared" ca="1" si="667"/>
        <v>3.1070808195692568E-2</v>
      </c>
      <c r="H962" s="23">
        <f t="shared" ca="1" si="667"/>
        <v>8.934775435463228E-4</v>
      </c>
      <c r="I962" s="23">
        <f t="shared" ca="1" si="667"/>
        <v>4.2560880939747344E-5</v>
      </c>
      <c r="J962" s="23">
        <f t="shared" ca="1" si="667"/>
        <v>2.8866416684250058E-2</v>
      </c>
      <c r="K962" s="23">
        <f t="shared" ca="1" si="667"/>
        <v>5.4265984742220795E-3</v>
      </c>
      <c r="L962" s="23">
        <f t="shared" ca="1" si="667"/>
        <v>2.3926603450405565E-3</v>
      </c>
      <c r="M962" s="23">
        <f t="shared" ca="1" si="667"/>
        <v>1.1087133109219603E-4</v>
      </c>
      <c r="N962" s="23">
        <f t="shared" ca="1" si="667"/>
        <v>1.0790418742537551E-3</v>
      </c>
      <c r="O962" s="23">
        <f t="shared" ca="1" si="667"/>
        <v>1.8534337733691408E-2</v>
      </c>
      <c r="P962" s="23">
        <f t="shared" ca="1" si="667"/>
        <v>0.10705474673729309</v>
      </c>
      <c r="Q962" s="23">
        <f t="shared" ca="1" si="667"/>
        <v>1.9531134789902631E-2</v>
      </c>
      <c r="R962" s="23">
        <f t="shared" ca="1" si="667"/>
        <v>7.6876927123130934E-3</v>
      </c>
      <c r="S962" s="23">
        <f t="shared" ca="1" si="667"/>
        <v>1.2506245816809553E-4</v>
      </c>
      <c r="T962" s="23">
        <f t="shared" ca="1" si="667"/>
        <v>1.4180618968744502E-4</v>
      </c>
      <c r="U962" s="23">
        <f t="shared" ca="1" si="667"/>
        <v>3.3112626591824939E-3</v>
      </c>
      <c r="V962" s="23">
        <f t="shared" ca="1" si="667"/>
        <v>5.9504310361822648E-4</v>
      </c>
    </row>
    <row r="963" spans="1:22">
      <c r="B963" s="18" t="str">
        <f>$B$11</f>
        <v>CUSTOMER</v>
      </c>
      <c r="D963" s="23">
        <f t="shared" ref="D963:V963" ca="1" si="668">+D904</f>
        <v>4.5004031063716851E-2</v>
      </c>
      <c r="E963" s="23">
        <f t="shared" ca="1" si="668"/>
        <v>2.1283432245109469E-2</v>
      </c>
      <c r="F963" s="23">
        <f t="shared" ca="1" si="668"/>
        <v>6.2063958391018583E-3</v>
      </c>
      <c r="G963" s="23">
        <f t="shared" ca="1" si="668"/>
        <v>1.648819910508316E-3</v>
      </c>
      <c r="H963" s="23">
        <f t="shared" ca="1" si="668"/>
        <v>4.0161951961639687E-4</v>
      </c>
      <c r="I963" s="23">
        <f t="shared" ca="1" si="668"/>
        <v>1.0153123822291171E-4</v>
      </c>
      <c r="J963" s="23">
        <f t="shared" ca="1" si="668"/>
        <v>4.1039407436442658E-4</v>
      </c>
      <c r="K963" s="23">
        <f t="shared" ca="1" si="668"/>
        <v>1.2228810829534903E-4</v>
      </c>
      <c r="L963" s="23">
        <f t="shared" ca="1" si="668"/>
        <v>2.3761526497606696E-4</v>
      </c>
      <c r="M963" s="23">
        <f t="shared" ca="1" si="668"/>
        <v>4.0044379691583131E-5</v>
      </c>
      <c r="N963" s="23">
        <f t="shared" ca="1" si="668"/>
        <v>2.2146177271390404E-6</v>
      </c>
      <c r="O963" s="23">
        <f t="shared" ca="1" si="668"/>
        <v>6.0140254375707974E-5</v>
      </c>
      <c r="P963" s="23">
        <f t="shared" ca="1" si="668"/>
        <v>3.1737009909097173E-4</v>
      </c>
      <c r="Q963" s="23">
        <f t="shared" ca="1" si="668"/>
        <v>4.7956065405859988E-5</v>
      </c>
      <c r="R963" s="23">
        <f t="shared" ca="1" si="668"/>
        <v>1.0282881273684913E-4</v>
      </c>
      <c r="S963" s="23">
        <f t="shared" ca="1" si="668"/>
        <v>1.6446206621945214E-6</v>
      </c>
      <c r="T963" s="23">
        <f t="shared" ca="1" si="668"/>
        <v>2.7475112808832946E-6</v>
      </c>
      <c r="U963" s="23">
        <f t="shared" ca="1" si="668"/>
        <v>1.2000209434443443E-2</v>
      </c>
      <c r="V963" s="23">
        <f t="shared" ca="1" si="668"/>
        <v>2.0167790681074292E-3</v>
      </c>
    </row>
    <row r="964" spans="1:22">
      <c r="B964" s="18" t="str">
        <f>$B$12</f>
        <v>TOTAL</v>
      </c>
      <c r="D964" s="23">
        <f t="shared" ref="D964:V964" ca="1" si="669">+D905</f>
        <v>1.0000000000000002</v>
      </c>
      <c r="E964" s="23">
        <f t="shared" ca="1" si="669"/>
        <v>0.43223777526660873</v>
      </c>
      <c r="F964" s="23">
        <f t="shared" ca="1" si="669"/>
        <v>3.7217344851764957E-2</v>
      </c>
      <c r="G964" s="23">
        <f t="shared" ca="1" si="669"/>
        <v>0.10341893113560642</v>
      </c>
      <c r="H964" s="23">
        <f t="shared" ca="1" si="669"/>
        <v>3.1085488670032939E-3</v>
      </c>
      <c r="I964" s="23">
        <f t="shared" ca="1" si="669"/>
        <v>3.1887396764926118E-4</v>
      </c>
      <c r="J964" s="23">
        <f t="shared" ca="1" si="669"/>
        <v>8.2319460162346425E-2</v>
      </c>
      <c r="K964" s="23">
        <f t="shared" ca="1" si="669"/>
        <v>1.4884591078310645E-2</v>
      </c>
      <c r="L964" s="23">
        <f t="shared" ca="1" si="669"/>
        <v>5.4505788975658977E-3</v>
      </c>
      <c r="M964" s="23">
        <f t="shared" ca="1" si="669"/>
        <v>2.7392415998168669E-4</v>
      </c>
      <c r="N964" s="23">
        <f t="shared" ca="1" si="669"/>
        <v>2.479377778140183E-3</v>
      </c>
      <c r="O964" s="23">
        <f t="shared" ca="1" si="669"/>
        <v>4.2218375585955537E-2</v>
      </c>
      <c r="P964" s="23">
        <f t="shared" ca="1" si="669"/>
        <v>0.19930143679407616</v>
      </c>
      <c r="Q964" s="23">
        <f t="shared" ca="1" si="669"/>
        <v>3.4021340600365831E-2</v>
      </c>
      <c r="R964" s="23">
        <f t="shared" ca="1" si="669"/>
        <v>2.2719391038694071E-2</v>
      </c>
      <c r="S964" s="23">
        <f t="shared" ca="1" si="669"/>
        <v>3.2945828900368251E-4</v>
      </c>
      <c r="T964" s="23">
        <f t="shared" ca="1" si="669"/>
        <v>3.8935997822871411E-4</v>
      </c>
      <c r="U964" s="23">
        <f t="shared" ca="1" si="669"/>
        <v>1.6492135722013447E-2</v>
      </c>
      <c r="V964" s="23">
        <f t="shared" ca="1" si="669"/>
        <v>2.8190958266850336E-3</v>
      </c>
    </row>
    <row r="965" spans="1:22">
      <c r="A965" s="130" t="s">
        <v>376</v>
      </c>
      <c r="B965" s="18" t="str">
        <f>$B$5</f>
        <v>PRODUCTION</v>
      </c>
      <c r="D965" s="23">
        <f t="shared" ref="D965:D972" ca="1" si="670">SUM(E965:V965)</f>
        <v>0.50779409959727873</v>
      </c>
      <c r="E965" s="23">
        <f t="shared" ref="E965:E972" ca="1" si="671">IF(E$964=0,0,+E$956*E957/E$964)</f>
        <v>7.0410256708195229E-2</v>
      </c>
      <c r="F965" s="23">
        <f t="shared" ref="F965:V972" ca="1" si="672">IF(F$964=0,0,+F$956*F957/F$964)</f>
        <v>6.9025959123044439E-3</v>
      </c>
      <c r="G965" s="23">
        <f t="shared" ca="1" si="672"/>
        <v>1.5189111891525418E-2</v>
      </c>
      <c r="H965" s="23">
        <f t="shared" ca="1" si="672"/>
        <v>2.1207709380996878E-2</v>
      </c>
      <c r="I965" s="23">
        <f t="shared" ca="1" si="672"/>
        <v>7.5536846266018613E-3</v>
      </c>
      <c r="J965" s="23">
        <f t="shared" ca="1" si="672"/>
        <v>-6.6391028195358082E-2</v>
      </c>
      <c r="K965" s="23">
        <f t="shared" ca="1" si="672"/>
        <v>-3.3324799333356102E-2</v>
      </c>
      <c r="L965" s="23">
        <f t="shared" ca="1" si="672"/>
        <v>0</v>
      </c>
      <c r="M965" s="23">
        <f t="shared" ca="1" si="672"/>
        <v>0</v>
      </c>
      <c r="N965" s="23">
        <f t="shared" ca="1" si="672"/>
        <v>0</v>
      </c>
      <c r="O965" s="23">
        <f t="shared" ca="1" si="672"/>
        <v>8.0862922786599484E-2</v>
      </c>
      <c r="P965" s="23">
        <f t="shared" ca="1" si="672"/>
        <v>0.24368590908000062</v>
      </c>
      <c r="Q965" s="23">
        <f t="shared" ca="1" si="672"/>
        <v>0.15609068305953583</v>
      </c>
      <c r="R965" s="23">
        <f t="shared" ca="1" si="672"/>
        <v>5.6070536802330373E-3</v>
      </c>
      <c r="S965" s="23">
        <f t="shared" ca="1" si="672"/>
        <v>0</v>
      </c>
      <c r="T965" s="23">
        <f t="shared" ca="1" si="672"/>
        <v>0</v>
      </c>
      <c r="U965" s="23">
        <f t="shared" ca="1" si="672"/>
        <v>0</v>
      </c>
      <c r="V965" s="23">
        <f t="shared" ca="1" si="672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70"/>
        <v>-3.849314043994511E-2</v>
      </c>
      <c r="E966" s="23">
        <f t="shared" ca="1" si="671"/>
        <v>-9.6708704640070808E-3</v>
      </c>
      <c r="F966" s="23">
        <f t="shared" ref="F966:T966" ca="1" si="673">IF(F$964=0,0,+F$956*F958/F$964)</f>
        <v>1.3032326470558748E-4</v>
      </c>
      <c r="G966" s="23">
        <f t="shared" ca="1" si="673"/>
        <v>-1.573766333476363E-4</v>
      </c>
      <c r="H966" s="23">
        <f t="shared" ca="1" si="673"/>
        <v>-5.9254229221709139E-4</v>
      </c>
      <c r="I966" s="23">
        <f t="shared" ca="1" si="673"/>
        <v>1.8411768957119238E-3</v>
      </c>
      <c r="J966" s="23">
        <f t="shared" ca="1" si="673"/>
        <v>7.0498360494577897E-4</v>
      </c>
      <c r="K966" s="23">
        <f t="shared" ca="1" si="673"/>
        <v>-5.8797124901983768E-5</v>
      </c>
      <c r="L966" s="23">
        <f t="shared" ca="1" si="673"/>
        <v>0</v>
      </c>
      <c r="M966" s="23">
        <f t="shared" ca="1" si="673"/>
        <v>0</v>
      </c>
      <c r="N966" s="23">
        <f t="shared" ca="1" si="673"/>
        <v>0</v>
      </c>
      <c r="O966" s="23">
        <f t="shared" ca="1" si="673"/>
        <v>-4.2154017025640119E-3</v>
      </c>
      <c r="P966" s="23">
        <f t="shared" ca="1" si="673"/>
        <v>-1.1398338599635242E-2</v>
      </c>
      <c r="Q966" s="23">
        <f t="shared" ca="1" si="673"/>
        <v>-1.4852739089360738E-2</v>
      </c>
      <c r="R966" s="23">
        <f t="shared" ca="1" si="673"/>
        <v>-2.2355829927461838E-4</v>
      </c>
      <c r="S966" s="23">
        <f t="shared" ca="1" si="673"/>
        <v>0</v>
      </c>
      <c r="T966" s="23">
        <f t="shared" ca="1" si="673"/>
        <v>0</v>
      </c>
      <c r="U966" s="23">
        <f t="shared" ca="1" si="672"/>
        <v>0</v>
      </c>
      <c r="V966" s="23">
        <f t="shared" ca="1" si="672"/>
        <v>0</v>
      </c>
    </row>
    <row r="967" spans="1:22">
      <c r="A967" s="18" t="str">
        <f t="shared" ref="A967:A972" si="674">+A966</f>
        <v>REVYEC_FXNL</v>
      </c>
      <c r="B967" s="18" t="str">
        <f>$B$7</f>
        <v>SUBTRAN</v>
      </c>
      <c r="D967" s="23">
        <f t="shared" ca="1" si="670"/>
        <v>-5.4600831431546367E-3</v>
      </c>
      <c r="E967" s="23">
        <f t="shared" ca="1" si="671"/>
        <v>-2.0356257271480997E-3</v>
      </c>
      <c r="F967" s="23">
        <f t="shared" ca="1" si="672"/>
        <v>2.4011113183517711E-5</v>
      </c>
      <c r="G967" s="23">
        <f t="shared" ca="1" si="672"/>
        <v>-3.6874347509214878E-5</v>
      </c>
      <c r="H967" s="23">
        <f t="shared" ca="1" si="672"/>
        <v>-1.2613749777066479E-4</v>
      </c>
      <c r="I967" s="23">
        <f t="shared" ca="1" si="672"/>
        <v>6.2390722859611365E-4</v>
      </c>
      <c r="J967" s="23">
        <f t="shared" ca="1" si="672"/>
        <v>1.628474868155412E-4</v>
      </c>
      <c r="K967" s="23">
        <f t="shared" ca="1" si="672"/>
        <v>-2.4569363306077956E-7</v>
      </c>
      <c r="L967" s="23">
        <f t="shared" ca="1" si="672"/>
        <v>0</v>
      </c>
      <c r="M967" s="23">
        <f t="shared" ca="1" si="672"/>
        <v>0</v>
      </c>
      <c r="N967" s="23">
        <f t="shared" ca="1" si="672"/>
        <v>0</v>
      </c>
      <c r="O967" s="23">
        <f t="shared" ca="1" si="672"/>
        <v>-8.7247670473549323E-4</v>
      </c>
      <c r="P967" s="23">
        <f t="shared" ca="1" si="672"/>
        <v>-3.1177831812739115E-3</v>
      </c>
      <c r="Q967" s="23">
        <f t="shared" ca="1" si="672"/>
        <v>0</v>
      </c>
      <c r="R967" s="23">
        <f t="shared" ca="1" si="672"/>
        <v>-4.5706588638780981E-5</v>
      </c>
      <c r="S967" s="23">
        <f t="shared" ca="1" si="672"/>
        <v>0</v>
      </c>
      <c r="T967" s="23">
        <f t="shared" ca="1" si="672"/>
        <v>0</v>
      </c>
      <c r="U967" s="23">
        <f t="shared" ca="1" si="672"/>
        <v>-4.252844330851881E-5</v>
      </c>
      <c r="V967" s="23">
        <f t="shared" ca="1" si="672"/>
        <v>6.529212267935651E-6</v>
      </c>
    </row>
    <row r="968" spans="1:22">
      <c r="A968" s="18" t="str">
        <f t="shared" si="674"/>
        <v>REVYEC_FXNL</v>
      </c>
      <c r="B968" s="18" t="str">
        <f>$B$8</f>
        <v>DISTPRI</v>
      </c>
      <c r="D968" s="23">
        <f t="shared" ca="1" si="670"/>
        <v>3.219785457391533E-2</v>
      </c>
      <c r="E968" s="23">
        <f ca="1">IF(E$964=0,0,+E$956*E960/E$964)</f>
        <v>2.360752458051308E-2</v>
      </c>
      <c r="F968" s="23">
        <f t="shared" ca="1" si="672"/>
        <v>2.8001568800609367E-3</v>
      </c>
      <c r="G968" s="23">
        <f t="shared" ca="1" si="672"/>
        <v>5.9059399431597489E-3</v>
      </c>
      <c r="H968" s="23">
        <f t="shared" ca="1" si="672"/>
        <v>7.9383484127836419E-3</v>
      </c>
      <c r="I968" s="23">
        <f t="shared" ca="1" si="672"/>
        <v>0</v>
      </c>
      <c r="J968" s="23">
        <f t="shared" ca="1" si="672"/>
        <v>-2.5462812163456413E-2</v>
      </c>
      <c r="K968" s="23">
        <f t="shared" ca="1" si="672"/>
        <v>-1.2980946344980607E-2</v>
      </c>
      <c r="L968" s="23">
        <f t="shared" ca="1" si="672"/>
        <v>0</v>
      </c>
      <c r="M968" s="23">
        <f t="shared" ca="1" si="672"/>
        <v>0</v>
      </c>
      <c r="N968" s="23">
        <f t="shared" ca="1" si="672"/>
        <v>0</v>
      </c>
      <c r="O968" s="23">
        <f t="shared" ca="1" si="672"/>
        <v>2.947510616647642E-2</v>
      </c>
      <c r="P968" s="23">
        <f t="shared" ca="1" si="672"/>
        <v>0</v>
      </c>
      <c r="Q968" s="23">
        <f t="shared" ca="1" si="672"/>
        <v>0</v>
      </c>
      <c r="R968" s="23">
        <f t="shared" ca="1" si="672"/>
        <v>2.0287837057734906E-3</v>
      </c>
      <c r="S968" s="23">
        <f t="shared" ca="1" si="672"/>
        <v>0</v>
      </c>
      <c r="T968" s="23">
        <f t="shared" ca="1" si="672"/>
        <v>0</v>
      </c>
      <c r="U968" s="23">
        <f t="shared" ca="1" si="672"/>
        <v>-1.297421842046085E-3</v>
      </c>
      <c r="V968" s="23">
        <f t="shared" ca="1" si="672"/>
        <v>1.8317523563111973E-4</v>
      </c>
    </row>
    <row r="969" spans="1:22">
      <c r="A969" s="18" t="str">
        <f t="shared" si="674"/>
        <v>REVYEC_FXNL</v>
      </c>
      <c r="B969" s="18" t="str">
        <f>$B$9</f>
        <v>DISTSEC</v>
      </c>
      <c r="D969" s="23">
        <f t="shared" ca="1" si="670"/>
        <v>2.7007146400762328E-3</v>
      </c>
      <c r="E969" s="23">
        <f t="shared" ca="1" si="671"/>
        <v>1.1206608369644898E-2</v>
      </c>
      <c r="F969" s="23">
        <f t="shared" ca="1" si="672"/>
        <v>1.4743130825182131E-3</v>
      </c>
      <c r="G969" s="23">
        <f t="shared" ca="1" si="672"/>
        <v>2.5563122984496125E-3</v>
      </c>
      <c r="H969" s="23">
        <f t="shared" ca="1" si="672"/>
        <v>0</v>
      </c>
      <c r="I969" s="23">
        <f t="shared" ca="1" si="672"/>
        <v>0</v>
      </c>
      <c r="J969" s="23">
        <f t="shared" ca="1" si="672"/>
        <v>-9.3601637255649045E-3</v>
      </c>
      <c r="K969" s="23">
        <f t="shared" ca="1" si="672"/>
        <v>0</v>
      </c>
      <c r="L969" s="23">
        <f t="shared" ca="1" si="672"/>
        <v>0</v>
      </c>
      <c r="M969" s="23">
        <f t="shared" ca="1" si="672"/>
        <v>0</v>
      </c>
      <c r="N969" s="23">
        <f t="shared" ca="1" si="672"/>
        <v>0</v>
      </c>
      <c r="O969" s="23">
        <f t="shared" ca="1" si="672"/>
        <v>0</v>
      </c>
      <c r="P969" s="23">
        <f t="shared" ca="1" si="672"/>
        <v>0</v>
      </c>
      <c r="Q969" s="23">
        <f t="shared" ca="1" si="672"/>
        <v>0</v>
      </c>
      <c r="R969" s="23">
        <f t="shared" ca="1" si="672"/>
        <v>9.0151723502261542E-4</v>
      </c>
      <c r="S969" s="23">
        <f t="shared" ca="1" si="672"/>
        <v>0</v>
      </c>
      <c r="T969" s="23">
        <f t="shared" ca="1" si="672"/>
        <v>0</v>
      </c>
      <c r="U969" s="23">
        <f t="shared" ca="1" si="672"/>
        <v>-4.5671157399466127E-3</v>
      </c>
      <c r="V969" s="23">
        <f t="shared" ca="1" si="672"/>
        <v>4.8924311995241236E-4</v>
      </c>
    </row>
    <row r="970" spans="1:22">
      <c r="A970" s="18" t="str">
        <f t="shared" si="674"/>
        <v>REVYEC_FXNL</v>
      </c>
      <c r="B970" s="18" t="str">
        <f>$B$10</f>
        <v>ENERGY</v>
      </c>
      <c r="D970" s="23">
        <f t="shared" ca="1" si="670"/>
        <v>0.5311131331608635</v>
      </c>
      <c r="E970" s="23">
        <f t="shared" ca="1" si="671"/>
        <v>5.1009480112026877E-2</v>
      </c>
      <c r="F970" s="23">
        <f t="shared" ca="1" si="672"/>
        <v>4.8138130280410054E-3</v>
      </c>
      <c r="G970" s="23">
        <f t="shared" ca="1" si="672"/>
        <v>1.0308891776145883E-2</v>
      </c>
      <c r="H970" s="23">
        <f t="shared" ca="1" si="672"/>
        <v>1.4006009872719197E-2</v>
      </c>
      <c r="I970" s="23">
        <f t="shared" ca="1" si="672"/>
        <v>2.4396562209549081E-3</v>
      </c>
      <c r="J970" s="23">
        <f t="shared" ca="1" si="672"/>
        <v>-5.460953543679805E-2</v>
      </c>
      <c r="K970" s="23">
        <f t="shared" ca="1" si="672"/>
        <v>-2.695062709280583E-2</v>
      </c>
      <c r="L970" s="23">
        <f t="shared" ca="1" si="672"/>
        <v>0</v>
      </c>
      <c r="M970" s="23">
        <f t="shared" ca="1" si="672"/>
        <v>0</v>
      </c>
      <c r="N970" s="23">
        <f t="shared" ca="1" si="672"/>
        <v>0</v>
      </c>
      <c r="O970" s="23">
        <f t="shared" ca="1" si="672"/>
        <v>8.2574936191378026E-2</v>
      </c>
      <c r="P970" s="23">
        <f t="shared" ca="1" si="672"/>
        <v>0.26687582971825008</v>
      </c>
      <c r="Q970" s="23">
        <f t="shared" ca="1" si="672"/>
        <v>0.19100468208384755</v>
      </c>
      <c r="R970" s="23">
        <f t="shared" ca="1" si="672"/>
        <v>4.2576923274687418E-3</v>
      </c>
      <c r="S970" s="23">
        <f t="shared" ca="1" si="672"/>
        <v>0</v>
      </c>
      <c r="T970" s="23">
        <f t="shared" ca="1" si="672"/>
        <v>0</v>
      </c>
      <c r="U970" s="23">
        <f t="shared" ca="1" si="672"/>
        <v>-1.6566824525304724E-2</v>
      </c>
      <c r="V970" s="23">
        <f t="shared" ca="1" si="672"/>
        <v>1.9491288849398764E-3</v>
      </c>
    </row>
    <row r="971" spans="1:22">
      <c r="A971" s="18" t="str">
        <f t="shared" si="674"/>
        <v>REVYEC_FXNL</v>
      </c>
      <c r="B971" s="18" t="str">
        <f>$B$11</f>
        <v>CUSTOMER</v>
      </c>
      <c r="D971" s="23">
        <f t="shared" ca="1" si="670"/>
        <v>-2.9852578389033827E-2</v>
      </c>
      <c r="E971" s="23">
        <f t="shared" ca="1" si="671"/>
        <v>7.4851102449016637E-3</v>
      </c>
      <c r="F971" s="23">
        <f t="shared" ca="1" si="672"/>
        <v>3.2312324426620027E-3</v>
      </c>
      <c r="G971" s="23">
        <f t="shared" ca="1" si="672"/>
        <v>5.4705709322814395E-4</v>
      </c>
      <c r="H971" s="23">
        <f t="shared" ca="1" si="672"/>
        <v>6.29572281637581E-3</v>
      </c>
      <c r="I971" s="23">
        <f t="shared" ca="1" si="672"/>
        <v>5.8199292750177678E-3</v>
      </c>
      <c r="J971" s="23">
        <f t="shared" ca="1" si="672"/>
        <v>-7.7638419732519457E-4</v>
      </c>
      <c r="K971" s="23">
        <f t="shared" ca="1" si="672"/>
        <v>-6.0733094961942281E-4</v>
      </c>
      <c r="L971" s="23">
        <f t="shared" ca="1" si="672"/>
        <v>0</v>
      </c>
      <c r="M971" s="23">
        <f t="shared" ca="1" si="672"/>
        <v>0</v>
      </c>
      <c r="N971" s="23">
        <f t="shared" ca="1" si="672"/>
        <v>0</v>
      </c>
      <c r="O971" s="23">
        <f t="shared" ca="1" si="672"/>
        <v>2.6793931021231344E-4</v>
      </c>
      <c r="P971" s="23">
        <f t="shared" ca="1" si="672"/>
        <v>7.9116910836762714E-4</v>
      </c>
      <c r="Q971" s="23">
        <f t="shared" ca="1" si="672"/>
        <v>4.6898621740985651E-4</v>
      </c>
      <c r="R971" s="23">
        <f t="shared" ca="1" si="672"/>
        <v>5.6949915067647408E-5</v>
      </c>
      <c r="S971" s="23">
        <f t="shared" ca="1" si="672"/>
        <v>0</v>
      </c>
      <c r="T971" s="23">
        <f t="shared" ca="1" si="672"/>
        <v>0</v>
      </c>
      <c r="U971" s="23">
        <f t="shared" ca="1" si="672"/>
        <v>-6.0039140481961385E-2</v>
      </c>
      <c r="V971" s="23">
        <f t="shared" ca="1" si="672"/>
        <v>6.6061808166293472E-3</v>
      </c>
    </row>
    <row r="972" spans="1:22">
      <c r="A972" s="18" t="str">
        <f t="shared" si="674"/>
        <v>REVYEC_FXNL</v>
      </c>
      <c r="B972" s="18" t="str">
        <f>$B$12</f>
        <v>TOTAL</v>
      </c>
      <c r="D972" s="23">
        <f t="shared" ca="1" si="670"/>
        <v>1</v>
      </c>
      <c r="E972" s="23">
        <f t="shared" ca="1" si="671"/>
        <v>0.15201248382412652</v>
      </c>
      <c r="F972" s="23">
        <f t="shared" ca="1" si="672"/>
        <v>1.9376445723475702E-2</v>
      </c>
      <c r="G972" s="23">
        <f t="shared" ca="1" si="672"/>
        <v>3.4313062021651936E-2</v>
      </c>
      <c r="H972" s="23">
        <f t="shared" ca="1" si="672"/>
        <v>4.872911069288776E-2</v>
      </c>
      <c r="I972" s="23">
        <f t="shared" ca="1" si="672"/>
        <v>1.8278354246882567E-2</v>
      </c>
      <c r="J972" s="23">
        <f t="shared" ca="1" si="672"/>
        <v>-0.15573209262674137</v>
      </c>
      <c r="K972" s="23">
        <f t="shared" ca="1" si="672"/>
        <v>-7.3922746539297035E-2</v>
      </c>
      <c r="L972" s="23">
        <f t="shared" ca="1" si="672"/>
        <v>0</v>
      </c>
      <c r="M972" s="23">
        <f t="shared" ca="1" si="672"/>
        <v>0</v>
      </c>
      <c r="N972" s="23">
        <f t="shared" ca="1" si="672"/>
        <v>0</v>
      </c>
      <c r="O972" s="23">
        <f t="shared" ca="1" si="672"/>
        <v>0.18809302604736675</v>
      </c>
      <c r="P972" s="23">
        <f t="shared" ca="1" si="672"/>
        <v>0.4968367861257092</v>
      </c>
      <c r="Q972" s="23">
        <f t="shared" ca="1" si="672"/>
        <v>0.33271161227143253</v>
      </c>
      <c r="R972" s="23">
        <f t="shared" ca="1" si="672"/>
        <v>1.2582731975652135E-2</v>
      </c>
      <c r="S972" s="23">
        <f t="shared" ca="1" si="672"/>
        <v>0</v>
      </c>
      <c r="T972" s="23">
        <f t="shared" ca="1" si="672"/>
        <v>0</v>
      </c>
      <c r="U972" s="23">
        <f t="shared" ca="1" si="672"/>
        <v>-8.2513031032567324E-2</v>
      </c>
      <c r="V972" s="23">
        <f t="shared" ca="1" si="672"/>
        <v>9.2342572694206933E-3</v>
      </c>
    </row>
    <row r="975" spans="1:22">
      <c r="A975" s="18" t="s">
        <v>377</v>
      </c>
    </row>
    <row r="976" spans="1:22" ht="12">
      <c r="A976" s="38" t="s">
        <v>322</v>
      </c>
      <c r="D976" s="23">
        <f t="shared" ref="D976:V976" si="675">+D172</f>
        <v>1.0000000000000002</v>
      </c>
      <c r="E976" s="23">
        <f t="shared" si="675"/>
        <v>0.68837336060630394</v>
      </c>
      <c r="F976" s="23">
        <f t="shared" si="675"/>
        <v>6.0917601473965063E-2</v>
      </c>
      <c r="G976" s="23">
        <f t="shared" si="675"/>
        <v>9.901405711252792E-2</v>
      </c>
      <c r="H976" s="23">
        <f t="shared" si="675"/>
        <v>1.3647191039829008E-3</v>
      </c>
      <c r="I976" s="23">
        <f t="shared" si="675"/>
        <v>1.479123525051123E-4</v>
      </c>
      <c r="J976" s="23">
        <f t="shared" si="675"/>
        <v>3.4415891781908486E-2</v>
      </c>
      <c r="K976" s="23">
        <f t="shared" si="675"/>
        <v>2.1669014436860885E-2</v>
      </c>
      <c r="L976" s="23">
        <f t="shared" si="675"/>
        <v>4.5223008142981098E-3</v>
      </c>
      <c r="M976" s="23">
        <f t="shared" si="675"/>
        <v>1.2254329211205576E-4</v>
      </c>
      <c r="N976" s="23">
        <f t="shared" si="675"/>
        <v>1.3486382502180358E-3</v>
      </c>
      <c r="O976" s="23">
        <f t="shared" si="675"/>
        <v>3.3959125639631715E-2</v>
      </c>
      <c r="P976" s="23">
        <f t="shared" si="675"/>
        <v>4.7124513725835628E-2</v>
      </c>
      <c r="Q976" s="23">
        <f t="shared" si="675"/>
        <v>1.8274214291921546E-3</v>
      </c>
      <c r="R976" s="23">
        <f t="shared" si="675"/>
        <v>0</v>
      </c>
      <c r="S976" s="23">
        <f t="shared" si="675"/>
        <v>0</v>
      </c>
      <c r="T976" s="23">
        <f t="shared" si="675"/>
        <v>0</v>
      </c>
      <c r="U976" s="23">
        <f t="shared" si="675"/>
        <v>5.1928999806581848E-3</v>
      </c>
      <c r="V976" s="23">
        <f t="shared" si="675"/>
        <v>0</v>
      </c>
    </row>
    <row r="977" spans="1:22" ht="12">
      <c r="A977" s="38" t="s">
        <v>73</v>
      </c>
      <c r="B977" s="18" t="str">
        <f>$B$5</f>
        <v>PRODUCTION</v>
      </c>
      <c r="D977" s="23">
        <f t="shared" ref="D977:D984" ca="1" si="676">+D957</f>
        <v>0.44889692544740051</v>
      </c>
      <c r="E977" s="23">
        <f t="shared" ref="E977:V984" ca="1" si="677">+E957</f>
        <v>0.20020706161680923</v>
      </c>
      <c r="F977" s="23">
        <f t="shared" ca="1" si="677"/>
        <v>1.3258174182552618E-2</v>
      </c>
      <c r="G977" s="23">
        <f t="shared" ca="1" si="677"/>
        <v>4.5779700911841345E-2</v>
      </c>
      <c r="H977" s="23">
        <f t="shared" ca="1" si="677"/>
        <v>1.3528915268641475E-3</v>
      </c>
      <c r="I977" s="23">
        <f t="shared" ca="1" si="677"/>
        <v>1.3177736653542375E-4</v>
      </c>
      <c r="J977" s="23">
        <f t="shared" ca="1" si="677"/>
        <v>3.5094074114602469E-2</v>
      </c>
      <c r="K977" s="23">
        <f t="shared" ca="1" si="677"/>
        <v>6.710059272217103E-3</v>
      </c>
      <c r="L977" s="23">
        <f t="shared" ca="1" si="677"/>
        <v>2.8895167730810492E-3</v>
      </c>
      <c r="M977" s="23">
        <f t="shared" ca="1" si="677"/>
        <v>1.2688105255032753E-4</v>
      </c>
      <c r="N977" s="23">
        <f t="shared" ca="1" si="677"/>
        <v>1.045505429530015E-3</v>
      </c>
      <c r="O977" s="23">
        <f t="shared" ca="1" si="677"/>
        <v>1.8150068170645888E-2</v>
      </c>
      <c r="P977" s="23">
        <f t="shared" ca="1" si="677"/>
        <v>9.775232664399848E-2</v>
      </c>
      <c r="Q977" s="23">
        <f t="shared" ca="1" si="677"/>
        <v>1.5961012772165831E-2</v>
      </c>
      <c r="R977" s="23">
        <f t="shared" ca="1" si="677"/>
        <v>1.0124100662929427E-2</v>
      </c>
      <c r="S977" s="23">
        <f t="shared" ca="1" si="677"/>
        <v>1.6050450914772667E-4</v>
      </c>
      <c r="T977" s="23">
        <f t="shared" ca="1" si="677"/>
        <v>1.5327044192944841E-4</v>
      </c>
      <c r="U977" s="23">
        <f t="shared" ca="1" si="677"/>
        <v>0</v>
      </c>
      <c r="V977" s="23">
        <f t="shared" ca="1" si="677"/>
        <v>0</v>
      </c>
    </row>
    <row r="978" spans="1:22">
      <c r="B978" s="18" t="str">
        <f>$B$6</f>
        <v>BULKTRAN</v>
      </c>
      <c r="D978" s="23">
        <f t="shared" ca="1" si="676"/>
        <v>-3.5686335488816744E-2</v>
      </c>
      <c r="E978" s="23">
        <f t="shared" ref="E978:S978" ca="1" si="678">+E958</f>
        <v>-2.7498501630236066E-2</v>
      </c>
      <c r="F978" s="23">
        <f t="shared" ca="1" si="678"/>
        <v>2.5031865771333342E-4</v>
      </c>
      <c r="G978" s="23">
        <f t="shared" ca="1" si="678"/>
        <v>-4.7433024765503615E-4</v>
      </c>
      <c r="H978" s="23">
        <f t="shared" ca="1" si="678"/>
        <v>-3.7799718585708049E-5</v>
      </c>
      <c r="I978" s="23">
        <f t="shared" ca="1" si="678"/>
        <v>3.2120144622973567E-5</v>
      </c>
      <c r="J978" s="23">
        <f t="shared" ca="1" si="678"/>
        <v>-3.7265196147808134E-4</v>
      </c>
      <c r="K978" s="23">
        <f t="shared" ca="1" si="678"/>
        <v>1.1838996813804081E-5</v>
      </c>
      <c r="L978" s="23">
        <f t="shared" ca="1" si="678"/>
        <v>-5.3617123126761186E-5</v>
      </c>
      <c r="M978" s="23">
        <f t="shared" ca="1" si="678"/>
        <v>-3.872603352419988E-6</v>
      </c>
      <c r="N978" s="23">
        <f t="shared" ca="1" si="678"/>
        <v>-9.2630641568019738E-5</v>
      </c>
      <c r="O978" s="23">
        <f t="shared" ca="1" si="678"/>
        <v>-9.4616699015574897E-4</v>
      </c>
      <c r="P978" s="23">
        <f t="shared" ca="1" si="678"/>
        <v>-4.5723370801249346E-3</v>
      </c>
      <c r="Q978" s="23">
        <f t="shared" ca="1" si="678"/>
        <v>-1.5187630271084958E-3</v>
      </c>
      <c r="R978" s="23">
        <f t="shared" ca="1" si="678"/>
        <v>-4.0365704610045259E-4</v>
      </c>
      <c r="S978" s="23">
        <f t="shared" ca="1" si="678"/>
        <v>-1.1013536462851976E-5</v>
      </c>
      <c r="T978" s="23">
        <f t="shared" ca="1" si="677"/>
        <v>4.728317987718429E-6</v>
      </c>
      <c r="U978" s="23">
        <f t="shared" ca="1" si="677"/>
        <v>0</v>
      </c>
      <c r="V978" s="23">
        <f t="shared" ca="1" si="677"/>
        <v>0</v>
      </c>
    </row>
    <row r="979" spans="1:22">
      <c r="B979" s="18" t="str">
        <f>$B$7</f>
        <v>SUBTRAN</v>
      </c>
      <c r="D979" s="23">
        <f t="shared" ca="1" si="676"/>
        <v>-7.49072304347226E-3</v>
      </c>
      <c r="E979" s="23">
        <f t="shared" ca="1" si="677"/>
        <v>-5.788171559619755E-3</v>
      </c>
      <c r="F979" s="23">
        <f t="shared" ca="1" si="677"/>
        <v>4.6119391160735608E-5</v>
      </c>
      <c r="G979" s="23">
        <f t="shared" ca="1" si="677"/>
        <v>-1.1113859798695751E-4</v>
      </c>
      <c r="H979" s="23">
        <f t="shared" ca="1" si="677"/>
        <v>-8.0466187501931995E-6</v>
      </c>
      <c r="I979" s="23">
        <f t="shared" ca="1" si="677"/>
        <v>1.0884337328204948E-5</v>
      </c>
      <c r="J979" s="23">
        <f t="shared" ca="1" si="677"/>
        <v>-8.6080633588996443E-5</v>
      </c>
      <c r="K979" s="23">
        <f t="shared" ca="1" si="677"/>
        <v>4.9471230843812542E-8</v>
      </c>
      <c r="L979" s="23">
        <f t="shared" ca="1" si="677"/>
        <v>-1.5596362405013792E-5</v>
      </c>
      <c r="M979" s="23">
        <f t="shared" ca="1" si="677"/>
        <v>0</v>
      </c>
      <c r="N979" s="23">
        <f t="shared" ca="1" si="677"/>
        <v>-1.8910411719591732E-5</v>
      </c>
      <c r="O979" s="23">
        <f t="shared" ca="1" si="677"/>
        <v>-1.9583155199621267E-4</v>
      </c>
      <c r="P979" s="23">
        <f t="shared" ca="1" si="677"/>
        <v>-1.2506696061814464E-3</v>
      </c>
      <c r="Q979" s="23">
        <f t="shared" ca="1" si="677"/>
        <v>0</v>
      </c>
      <c r="R979" s="23">
        <f t="shared" ca="1" si="677"/>
        <v>-8.2527853437439023E-5</v>
      </c>
      <c r="S979" s="23">
        <f t="shared" ca="1" si="677"/>
        <v>-2.2050532100137822E-6</v>
      </c>
      <c r="T979" s="23">
        <f t="shared" ca="1" si="677"/>
        <v>9.0843209057249792E-7</v>
      </c>
      <c r="U979" s="23">
        <f t="shared" ca="1" si="677"/>
        <v>8.500292018277877E-6</v>
      </c>
      <c r="V979" s="23">
        <f t="shared" ca="1" si="677"/>
        <v>1.9932815947235177E-6</v>
      </c>
    </row>
    <row r="980" spans="1:22">
      <c r="B980" s="18" t="str">
        <f>$B$8</f>
        <v>DISTPRI</v>
      </c>
      <c r="D980" s="23">
        <f t="shared" ca="1" si="676"/>
        <v>0.11796406755398563</v>
      </c>
      <c r="E980" s="23">
        <f t="shared" ca="1" si="677"/>
        <v>6.7126486243317504E-2</v>
      </c>
      <c r="F980" s="23">
        <f t="shared" ca="1" si="677"/>
        <v>5.378406635124431E-3</v>
      </c>
      <c r="G980" s="23">
        <f t="shared" ca="1" si="677"/>
        <v>1.7800393211403063E-2</v>
      </c>
      <c r="H980" s="23">
        <f t="shared" ca="1" si="677"/>
        <v>5.064066143123287E-4</v>
      </c>
      <c r="I980" s="23">
        <f t="shared" ca="1" si="677"/>
        <v>0</v>
      </c>
      <c r="J980" s="23">
        <f t="shared" ca="1" si="677"/>
        <v>1.3459556833509301E-2</v>
      </c>
      <c r="K980" s="23">
        <f t="shared" ca="1" si="677"/>
        <v>2.6137567555314604E-3</v>
      </c>
      <c r="L980" s="23">
        <f t="shared" ca="1" si="677"/>
        <v>0</v>
      </c>
      <c r="M980" s="23">
        <f t="shared" ca="1" si="677"/>
        <v>0</v>
      </c>
      <c r="N980" s="23">
        <f t="shared" ca="1" si="677"/>
        <v>3.6576968150913797E-4</v>
      </c>
      <c r="O980" s="23">
        <f t="shared" ca="1" si="677"/>
        <v>6.6158279693944912E-3</v>
      </c>
      <c r="P980" s="23">
        <f t="shared" ca="1" si="677"/>
        <v>0</v>
      </c>
      <c r="Q980" s="23">
        <f t="shared" ca="1" si="677"/>
        <v>0</v>
      </c>
      <c r="R980" s="23">
        <f t="shared" ca="1" si="677"/>
        <v>3.6631735010798335E-3</v>
      </c>
      <c r="S980" s="23">
        <f t="shared" ca="1" si="677"/>
        <v>5.5465290698531529E-5</v>
      </c>
      <c r="T980" s="23">
        <f t="shared" ca="1" si="677"/>
        <v>6.3584124754355372E-5</v>
      </c>
      <c r="U980" s="23">
        <f t="shared" ca="1" si="677"/>
        <v>2.5931973216792117E-4</v>
      </c>
      <c r="V980" s="23">
        <f t="shared" ca="1" si="677"/>
        <v>5.5920961183284495E-5</v>
      </c>
    </row>
    <row r="981" spans="1:22">
      <c r="B981" s="18" t="str">
        <f>$B$9</f>
        <v>DISTSEC</v>
      </c>
      <c r="D981" s="23">
        <f t="shared" ca="1" si="676"/>
        <v>5.0160178046241718E-2</v>
      </c>
      <c r="E981" s="23">
        <f t="shared" ca="1" si="677"/>
        <v>3.18652741414562E-2</v>
      </c>
      <c r="F981" s="23">
        <f t="shared" ca="1" si="677"/>
        <v>2.8317896478336421E-3</v>
      </c>
      <c r="G981" s="23">
        <f t="shared" ca="1" si="677"/>
        <v>7.7046777518031771E-3</v>
      </c>
      <c r="H981" s="23">
        <f t="shared" ca="1" si="677"/>
        <v>0</v>
      </c>
      <c r="I981" s="23">
        <f t="shared" ca="1" si="677"/>
        <v>0</v>
      </c>
      <c r="J981" s="23">
        <f t="shared" ca="1" si="677"/>
        <v>4.9477510506872272E-3</v>
      </c>
      <c r="K981" s="23">
        <f t="shared" ca="1" si="677"/>
        <v>0</v>
      </c>
      <c r="L981" s="23">
        <f t="shared" ca="1" si="677"/>
        <v>0</v>
      </c>
      <c r="M981" s="23">
        <f t="shared" ca="1" si="677"/>
        <v>0</v>
      </c>
      <c r="N981" s="23">
        <f t="shared" ca="1" si="677"/>
        <v>9.8387228407746227E-5</v>
      </c>
      <c r="O981" s="23">
        <f t="shared" ca="1" si="677"/>
        <v>0</v>
      </c>
      <c r="P981" s="23">
        <f t="shared" ca="1" si="677"/>
        <v>0</v>
      </c>
      <c r="Q981" s="23">
        <f t="shared" ca="1" si="677"/>
        <v>0</v>
      </c>
      <c r="R981" s="23">
        <f t="shared" ca="1" si="677"/>
        <v>1.6277802491727585E-3</v>
      </c>
      <c r="S981" s="23">
        <f t="shared" ca="1" si="677"/>
        <v>0</v>
      </c>
      <c r="T981" s="23">
        <f t="shared" ca="1" si="677"/>
        <v>2.2314960498290861E-5</v>
      </c>
      <c r="U981" s="23">
        <f t="shared" ca="1" si="677"/>
        <v>9.1284360420131147E-4</v>
      </c>
      <c r="V981" s="23">
        <f t="shared" ca="1" si="677"/>
        <v>1.4935941218136928E-4</v>
      </c>
    </row>
    <row r="982" spans="1:22">
      <c r="B982" s="18" t="str">
        <f>$B$10</f>
        <v>ENERGY</v>
      </c>
      <c r="D982" s="23">
        <f t="shared" ca="1" si="676"/>
        <v>0.38115185642094429</v>
      </c>
      <c r="E982" s="23">
        <f t="shared" ca="1" si="677"/>
        <v>0.14504219420977224</v>
      </c>
      <c r="F982" s="23">
        <f t="shared" ca="1" si="677"/>
        <v>9.2461404982783473E-3</v>
      </c>
      <c r="G982" s="23">
        <f t="shared" ca="1" si="677"/>
        <v>3.1070808195692568E-2</v>
      </c>
      <c r="H982" s="23">
        <f t="shared" ca="1" si="677"/>
        <v>8.934775435463228E-4</v>
      </c>
      <c r="I982" s="23">
        <f t="shared" ca="1" si="677"/>
        <v>4.2560880939747344E-5</v>
      </c>
      <c r="J982" s="23">
        <f t="shared" ca="1" si="677"/>
        <v>2.8866416684250058E-2</v>
      </c>
      <c r="K982" s="23">
        <f t="shared" ca="1" si="677"/>
        <v>5.4265984742220795E-3</v>
      </c>
      <c r="L982" s="23">
        <f t="shared" ca="1" si="677"/>
        <v>2.3926603450405565E-3</v>
      </c>
      <c r="M982" s="23">
        <f t="shared" ca="1" si="677"/>
        <v>1.1087133109219603E-4</v>
      </c>
      <c r="N982" s="23">
        <f t="shared" ca="1" si="677"/>
        <v>1.0790418742537551E-3</v>
      </c>
      <c r="O982" s="23">
        <f t="shared" ca="1" si="677"/>
        <v>1.8534337733691408E-2</v>
      </c>
      <c r="P982" s="23">
        <f t="shared" ca="1" si="677"/>
        <v>0.10705474673729309</v>
      </c>
      <c r="Q982" s="23">
        <f t="shared" ca="1" si="677"/>
        <v>1.9531134789902631E-2</v>
      </c>
      <c r="R982" s="23">
        <f t="shared" ca="1" si="677"/>
        <v>7.6876927123130934E-3</v>
      </c>
      <c r="S982" s="23">
        <f t="shared" ca="1" si="677"/>
        <v>1.2506245816809553E-4</v>
      </c>
      <c r="T982" s="23">
        <f t="shared" ca="1" si="677"/>
        <v>1.4180618968744502E-4</v>
      </c>
      <c r="U982" s="23">
        <f t="shared" ca="1" si="677"/>
        <v>3.3112626591824939E-3</v>
      </c>
      <c r="V982" s="23">
        <f t="shared" ca="1" si="677"/>
        <v>5.9504310361822648E-4</v>
      </c>
    </row>
    <row r="983" spans="1:22">
      <c r="B983" s="18" t="str">
        <f>$B$11</f>
        <v>CUSTOMER</v>
      </c>
      <c r="D983" s="23">
        <f t="shared" ca="1" si="676"/>
        <v>4.5004031063716851E-2</v>
      </c>
      <c r="E983" s="23">
        <f t="shared" ca="1" si="677"/>
        <v>2.1283432245109469E-2</v>
      </c>
      <c r="F983" s="23">
        <f t="shared" ca="1" si="677"/>
        <v>6.2063958391018583E-3</v>
      </c>
      <c r="G983" s="23">
        <f t="shared" ca="1" si="677"/>
        <v>1.648819910508316E-3</v>
      </c>
      <c r="H983" s="23">
        <f t="shared" ca="1" si="677"/>
        <v>4.0161951961639687E-4</v>
      </c>
      <c r="I983" s="23">
        <f t="shared" ca="1" si="677"/>
        <v>1.0153123822291171E-4</v>
      </c>
      <c r="J983" s="23">
        <f t="shared" ca="1" si="677"/>
        <v>4.1039407436442658E-4</v>
      </c>
      <c r="K983" s="23">
        <f t="shared" ca="1" si="677"/>
        <v>1.2228810829534903E-4</v>
      </c>
      <c r="L983" s="23">
        <f t="shared" ca="1" si="677"/>
        <v>2.3761526497606696E-4</v>
      </c>
      <c r="M983" s="23">
        <f t="shared" ca="1" si="677"/>
        <v>4.0044379691583131E-5</v>
      </c>
      <c r="N983" s="23">
        <f t="shared" ca="1" si="677"/>
        <v>2.2146177271390404E-6</v>
      </c>
      <c r="O983" s="23">
        <f t="shared" ca="1" si="677"/>
        <v>6.0140254375707974E-5</v>
      </c>
      <c r="P983" s="23">
        <f t="shared" ca="1" si="677"/>
        <v>3.1737009909097173E-4</v>
      </c>
      <c r="Q983" s="23">
        <f t="shared" ca="1" si="677"/>
        <v>4.7956065405859988E-5</v>
      </c>
      <c r="R983" s="23">
        <f t="shared" ca="1" si="677"/>
        <v>1.0282881273684913E-4</v>
      </c>
      <c r="S983" s="23">
        <f t="shared" ca="1" si="677"/>
        <v>1.6446206621945214E-6</v>
      </c>
      <c r="T983" s="23">
        <f t="shared" ca="1" si="677"/>
        <v>2.7475112808832946E-6</v>
      </c>
      <c r="U983" s="23">
        <f t="shared" ca="1" si="677"/>
        <v>1.2000209434443443E-2</v>
      </c>
      <c r="V983" s="23">
        <f t="shared" ca="1" si="677"/>
        <v>2.0167790681074292E-3</v>
      </c>
    </row>
    <row r="984" spans="1:22">
      <c r="B984" s="18" t="str">
        <f>$B$12</f>
        <v>TOTAL</v>
      </c>
      <c r="D984" s="23">
        <f t="shared" ca="1" si="676"/>
        <v>1.0000000000000002</v>
      </c>
      <c r="E984" s="23">
        <f ca="1">+E964</f>
        <v>0.43223777526660873</v>
      </c>
      <c r="F984" s="23">
        <f t="shared" ca="1" si="677"/>
        <v>3.7217344851764957E-2</v>
      </c>
      <c r="G984" s="23">
        <f t="shared" ca="1" si="677"/>
        <v>0.10341893113560642</v>
      </c>
      <c r="H984" s="23">
        <f t="shared" ca="1" si="677"/>
        <v>3.1085488670032939E-3</v>
      </c>
      <c r="I984" s="23">
        <f t="shared" ca="1" si="677"/>
        <v>3.1887396764926118E-4</v>
      </c>
      <c r="J984" s="23">
        <f t="shared" ca="1" si="677"/>
        <v>8.2319460162346425E-2</v>
      </c>
      <c r="K984" s="23">
        <f t="shared" ca="1" si="677"/>
        <v>1.4884591078310645E-2</v>
      </c>
      <c r="L984" s="23">
        <f t="shared" ca="1" si="677"/>
        <v>5.4505788975658977E-3</v>
      </c>
      <c r="M984" s="23">
        <f t="shared" ca="1" si="677"/>
        <v>2.7392415998168669E-4</v>
      </c>
      <c r="N984" s="23">
        <f t="shared" ca="1" si="677"/>
        <v>2.479377778140183E-3</v>
      </c>
      <c r="O984" s="23">
        <f t="shared" ca="1" si="677"/>
        <v>4.2218375585955537E-2</v>
      </c>
      <c r="P984" s="23">
        <f t="shared" ca="1" si="677"/>
        <v>0.19930143679407616</v>
      </c>
      <c r="Q984" s="23">
        <f t="shared" ca="1" si="677"/>
        <v>3.4021340600365831E-2</v>
      </c>
      <c r="R984" s="23">
        <f t="shared" ca="1" si="677"/>
        <v>2.2719391038694071E-2</v>
      </c>
      <c r="S984" s="23">
        <f t="shared" ca="1" si="677"/>
        <v>3.2945828900368251E-4</v>
      </c>
      <c r="T984" s="23">
        <f t="shared" ca="1" si="677"/>
        <v>3.8935997822871411E-4</v>
      </c>
      <c r="U984" s="23">
        <f t="shared" ca="1" si="677"/>
        <v>1.6492135722013447E-2</v>
      </c>
      <c r="V984" s="23">
        <f t="shared" ca="1" si="677"/>
        <v>2.8190958266850336E-3</v>
      </c>
    </row>
    <row r="985" spans="1:22">
      <c r="A985" s="130" t="s">
        <v>378</v>
      </c>
      <c r="B985" s="18" t="str">
        <f>$B$5</f>
        <v>PRODUCTION</v>
      </c>
      <c r="D985" s="23">
        <f t="shared" ref="D985:D992" ca="1" si="679">SUM(E985:V985)</f>
        <v>0.45106526024026572</v>
      </c>
      <c r="E985" s="23">
        <f ca="1">IF(E$984=0,0,+E$976*E977/E$984)</f>
        <v>0.31884581984364796</v>
      </c>
      <c r="F985" s="23">
        <f t="shared" ref="F985:V992" ca="1" si="680">IF(F$984=0,0,+F$976*F977/F$984)</f>
        <v>2.1701069067178537E-2</v>
      </c>
      <c r="G985" s="23">
        <f t="shared" ca="1" si="680"/>
        <v>4.3829827584815198E-2</v>
      </c>
      <c r="H985" s="23">
        <f t="shared" ca="1" si="680"/>
        <v>5.9394817045549169E-4</v>
      </c>
      <c r="I985" s="23">
        <f t="shared" ca="1" si="680"/>
        <v>6.1126031813993237E-5</v>
      </c>
      <c r="J985" s="23">
        <f t="shared" ca="1" si="680"/>
        <v>1.4672033253528175E-2</v>
      </c>
      <c r="K985" s="23">
        <f t="shared" ca="1" si="680"/>
        <v>9.7685163453188496E-3</v>
      </c>
      <c r="L985" s="23">
        <f t="shared" ca="1" si="680"/>
        <v>2.3974084774129245E-3</v>
      </c>
      <c r="M985" s="23">
        <f t="shared" ca="1" si="680"/>
        <v>5.6761776278512196E-5</v>
      </c>
      <c r="N985" s="23">
        <f t="shared" ca="1" si="680"/>
        <v>5.6869454324644437E-4</v>
      </c>
      <c r="O985" s="23">
        <f t="shared" ca="1" si="680"/>
        <v>1.4599340614608681E-2</v>
      </c>
      <c r="P985" s="23">
        <f t="shared" ca="1" si="680"/>
        <v>2.3113385095296986E-2</v>
      </c>
      <c r="Q985" s="23">
        <f t="shared" ca="1" si="680"/>
        <v>8.5732943666399434E-4</v>
      </c>
      <c r="R985" s="23">
        <f t="shared" ca="1" si="680"/>
        <v>0</v>
      </c>
      <c r="S985" s="23">
        <f t="shared" ca="1" si="680"/>
        <v>0</v>
      </c>
      <c r="T985" s="23">
        <f t="shared" ca="1" si="680"/>
        <v>0</v>
      </c>
      <c r="U985" s="23">
        <f t="shared" ca="1" si="680"/>
        <v>0</v>
      </c>
      <c r="V985" s="23">
        <f t="shared" ca="1" si="680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9"/>
        <v>-4.5998604868228356E-2</v>
      </c>
      <c r="E986" s="23">
        <f t="shared" ref="E986:E992" ca="1" si="681">IF(E$984=0,0,+E$976*E978/E$984)</f>
        <v>-4.3793571645069154E-2</v>
      </c>
      <c r="F986" s="23">
        <f t="shared" ref="F986:T986" ca="1" si="682">IF(F$984=0,0,+F$976*F978/F$984)</f>
        <v>4.0972326996496024E-4</v>
      </c>
      <c r="G986" s="23">
        <f t="shared" ca="1" si="682"/>
        <v>-4.5412732191104044E-4</v>
      </c>
      <c r="H986" s="23">
        <f t="shared" ca="1" si="682"/>
        <v>-1.6594880854751777E-5</v>
      </c>
      <c r="I986" s="23">
        <f t="shared" ca="1" si="682"/>
        <v>1.4899197287920915E-5</v>
      </c>
      <c r="J986" s="23">
        <f t="shared" ca="1" si="682"/>
        <v>-1.5579729936581754E-4</v>
      </c>
      <c r="K986" s="23">
        <f t="shared" ca="1" si="682"/>
        <v>1.72352328341819E-5</v>
      </c>
      <c r="L986" s="23">
        <f t="shared" ca="1" si="682"/>
        <v>-4.4485689342971782E-5</v>
      </c>
      <c r="M986" s="23">
        <f t="shared" ca="1" si="682"/>
        <v>-1.7324560341134422E-6</v>
      </c>
      <c r="N986" s="23">
        <f t="shared" ca="1" si="682"/>
        <v>-5.0385716715819078E-5</v>
      </c>
      <c r="O986" s="23">
        <f t="shared" ca="1" si="682"/>
        <v>-7.6106679257124325E-4</v>
      </c>
      <c r="P986" s="23">
        <f t="shared" ca="1" si="682"/>
        <v>-1.0811219675958656E-3</v>
      </c>
      <c r="Q986" s="23">
        <f t="shared" ca="1" si="682"/>
        <v>-8.1578798854650843E-5</v>
      </c>
      <c r="R986" s="23">
        <f t="shared" ca="1" si="682"/>
        <v>0</v>
      </c>
      <c r="S986" s="23">
        <f t="shared" ca="1" si="682"/>
        <v>0</v>
      </c>
      <c r="T986" s="23">
        <f t="shared" ca="1" si="682"/>
        <v>0</v>
      </c>
      <c r="U986" s="23">
        <f t="shared" ca="1" si="680"/>
        <v>0</v>
      </c>
      <c r="V986" s="23">
        <f t="shared" ca="1" si="680"/>
        <v>0</v>
      </c>
    </row>
    <row r="987" spans="1:22">
      <c r="A987" s="18" t="str">
        <f t="shared" ref="A987:A992" si="683">+A986</f>
        <v>FORF_DISC_FXNL</v>
      </c>
      <c r="B987" s="18" t="str">
        <f>$B$7</f>
        <v>SUBTRAN</v>
      </c>
      <c r="D987" s="23">
        <f t="shared" ca="1" si="679"/>
        <v>-9.757233930164335E-3</v>
      </c>
      <c r="E987" s="23">
        <f t="shared" ca="1" si="681"/>
        <v>-9.218127929248315E-3</v>
      </c>
      <c r="F987" s="23">
        <f t="shared" ca="1" si="680"/>
        <v>7.5488531009980541E-5</v>
      </c>
      <c r="G987" s="23">
        <f t="shared" ca="1" si="680"/>
        <v>-1.064049238147482E-4</v>
      </c>
      <c r="H987" s="23">
        <f t="shared" ca="1" si="680"/>
        <v>-3.5326368671314945E-6</v>
      </c>
      <c r="I987" s="23">
        <f t="shared" ca="1" si="680"/>
        <v>5.048790754361013E-6</v>
      </c>
      <c r="J987" s="23">
        <f t="shared" ca="1" si="680"/>
        <v>-3.5988352745200679E-5</v>
      </c>
      <c r="K987" s="23">
        <f t="shared" ca="1" si="680"/>
        <v>7.2020306753735779E-8</v>
      </c>
      <c r="L987" s="23">
        <f t="shared" ca="1" si="680"/>
        <v>-1.294017456306889E-5</v>
      </c>
      <c r="M987" s="23">
        <f t="shared" ca="1" si="680"/>
        <v>0</v>
      </c>
      <c r="N987" s="23">
        <f t="shared" ca="1" si="680"/>
        <v>-1.0286171311716453E-5</v>
      </c>
      <c r="O987" s="23">
        <f t="shared" ca="1" si="680"/>
        <v>-1.5752070481498466E-4</v>
      </c>
      <c r="P987" s="23">
        <f t="shared" ca="1" si="680"/>
        <v>-2.9571887674788105E-4</v>
      </c>
      <c r="Q987" s="23">
        <f t="shared" ca="1" si="680"/>
        <v>0</v>
      </c>
      <c r="R987" s="23">
        <f t="shared" ca="1" si="680"/>
        <v>0</v>
      </c>
      <c r="S987" s="23">
        <f t="shared" ca="1" si="680"/>
        <v>0</v>
      </c>
      <c r="T987" s="23">
        <f t="shared" ca="1" si="680"/>
        <v>0</v>
      </c>
      <c r="U987" s="23">
        <f t="shared" ca="1" si="680"/>
        <v>2.6764978776147934E-6</v>
      </c>
      <c r="V987" s="23">
        <f t="shared" ca="1" si="680"/>
        <v>0</v>
      </c>
    </row>
    <row r="988" spans="1:22">
      <c r="A988" s="18" t="str">
        <f t="shared" si="683"/>
        <v>FORF_DISC_FXNL</v>
      </c>
      <c r="B988" s="18" t="str">
        <f>$B$8</f>
        <v>DISTPRI</v>
      </c>
      <c r="D988" s="23">
        <f t="shared" ca="1" si="679"/>
        <v>0.14800670242267533</v>
      </c>
      <c r="E988" s="23">
        <f t="shared" ca="1" si="681"/>
        <v>0.10690431879190494</v>
      </c>
      <c r="F988" s="23">
        <f t="shared" ca="1" si="680"/>
        <v>8.8034123140276043E-3</v>
      </c>
      <c r="G988" s="23">
        <f t="shared" ca="1" si="680"/>
        <v>1.7042229412990949E-2</v>
      </c>
      <c r="H988" s="23">
        <f t="shared" ca="1" si="680"/>
        <v>2.223232802518473E-4</v>
      </c>
      <c r="I988" s="23">
        <f t="shared" ca="1" si="680"/>
        <v>0</v>
      </c>
      <c r="J988" s="23">
        <f t="shared" ca="1" si="680"/>
        <v>5.6271342219805362E-3</v>
      </c>
      <c r="K988" s="23">
        <f t="shared" ca="1" si="680"/>
        <v>3.8051117811751176E-3</v>
      </c>
      <c r="L988" s="23">
        <f t="shared" ca="1" si="680"/>
        <v>0</v>
      </c>
      <c r="M988" s="23">
        <f t="shared" ca="1" si="680"/>
        <v>0</v>
      </c>
      <c r="N988" s="23">
        <f t="shared" ca="1" si="680"/>
        <v>1.9895757217898305E-4</v>
      </c>
      <c r="O988" s="23">
        <f t="shared" ca="1" si="680"/>
        <v>5.3215627106599425E-3</v>
      </c>
      <c r="P988" s="23">
        <f t="shared" ca="1" si="680"/>
        <v>0</v>
      </c>
      <c r="Q988" s="23">
        <f t="shared" ca="1" si="680"/>
        <v>0</v>
      </c>
      <c r="R988" s="23">
        <f t="shared" ca="1" si="680"/>
        <v>0</v>
      </c>
      <c r="S988" s="23">
        <f t="shared" ca="1" si="680"/>
        <v>0</v>
      </c>
      <c r="T988" s="23">
        <f t="shared" ca="1" si="680"/>
        <v>0</v>
      </c>
      <c r="U988" s="23">
        <f t="shared" ca="1" si="680"/>
        <v>8.1652337505422912E-5</v>
      </c>
      <c r="V988" s="23">
        <f t="shared" ca="1" si="680"/>
        <v>0</v>
      </c>
    </row>
    <row r="989" spans="1:22">
      <c r="A989" s="18" t="str">
        <f t="shared" si="683"/>
        <v>FORF_DISC_FXNL</v>
      </c>
      <c r="B989" s="18" t="str">
        <f>$B$9</f>
        <v>DISTSEC</v>
      </c>
      <c r="D989" s="23">
        <f t="shared" ca="1" si="679"/>
        <v>6.5169103175351226E-2</v>
      </c>
      <c r="E989" s="23">
        <f ca="1">IF(E$984=0,0,+E$976*E981/E$984)</f>
        <v>5.074800746849463E-2</v>
      </c>
      <c r="F989" s="23">
        <f t="shared" ca="1" si="680"/>
        <v>4.6350924256395188E-3</v>
      </c>
      <c r="G989" s="23">
        <f t="shared" ca="1" si="680"/>
        <v>7.3765160263584628E-3</v>
      </c>
      <c r="H989" s="23">
        <f t="shared" ca="1" si="680"/>
        <v>0</v>
      </c>
      <c r="I989" s="23">
        <f t="shared" ca="1" si="680"/>
        <v>0</v>
      </c>
      <c r="J989" s="23">
        <f t="shared" ca="1" si="680"/>
        <v>2.0685420481190622E-3</v>
      </c>
      <c r="K989" s="23">
        <f t="shared" ca="1" si="680"/>
        <v>0</v>
      </c>
      <c r="L989" s="23">
        <f t="shared" ca="1" si="680"/>
        <v>0</v>
      </c>
      <c r="M989" s="23">
        <f t="shared" ca="1" si="680"/>
        <v>0</v>
      </c>
      <c r="N989" s="23">
        <f t="shared" ca="1" si="680"/>
        <v>5.3516967334908058E-5</v>
      </c>
      <c r="O989" s="23">
        <f t="shared" ca="1" si="680"/>
        <v>0</v>
      </c>
      <c r="P989" s="23">
        <f t="shared" ca="1" si="680"/>
        <v>0</v>
      </c>
      <c r="Q989" s="23">
        <f t="shared" ca="1" si="680"/>
        <v>0</v>
      </c>
      <c r="R989" s="23">
        <f t="shared" ca="1" si="680"/>
        <v>0</v>
      </c>
      <c r="S989" s="23">
        <f t="shared" ca="1" si="680"/>
        <v>0</v>
      </c>
      <c r="T989" s="23">
        <f t="shared" ca="1" si="680"/>
        <v>0</v>
      </c>
      <c r="U989" s="23">
        <f t="shared" ca="1" si="680"/>
        <v>2.8742823940465463E-4</v>
      </c>
      <c r="V989" s="23">
        <f t="shared" ca="1" si="680"/>
        <v>0</v>
      </c>
    </row>
    <row r="990" spans="1:22">
      <c r="A990" s="18" t="str">
        <f t="shared" si="683"/>
        <v>FORF_DISC_FXNL</v>
      </c>
      <c r="B990" s="18" t="str">
        <f>$B$10</f>
        <v>ENERGY</v>
      </c>
      <c r="D990" s="23">
        <f t="shared" ca="1" si="679"/>
        <v>0.34118813560233463</v>
      </c>
      <c r="E990" s="23">
        <f t="shared" ca="1" si="681"/>
        <v>0.23099133942263331</v>
      </c>
      <c r="F990" s="23">
        <f t="shared" ca="1" si="680"/>
        <v>1.5134145229591736E-2</v>
      </c>
      <c r="G990" s="23">
        <f t="shared" ca="1" si="680"/>
        <v>2.9747423836616167E-2</v>
      </c>
      <c r="H990" s="23">
        <f t="shared" ca="1" si="680"/>
        <v>3.9225565523531749E-4</v>
      </c>
      <c r="I990" s="23">
        <f t="shared" ca="1" si="680"/>
        <v>1.9742220009042531E-5</v>
      </c>
      <c r="J990" s="23">
        <f t="shared" ca="1" si="680"/>
        <v>1.2068391493060904E-2</v>
      </c>
      <c r="K990" s="23">
        <f t="shared" ca="1" si="680"/>
        <v>7.9000518094388579E-3</v>
      </c>
      <c r="L990" s="23">
        <f t="shared" ca="1" si="680"/>
        <v>1.9851707552656127E-3</v>
      </c>
      <c r="M990" s="23">
        <f t="shared" ca="1" si="680"/>
        <v>4.9599633394118144E-5</v>
      </c>
      <c r="N990" s="23">
        <f t="shared" ca="1" si="680"/>
        <v>5.8693643140464392E-4</v>
      </c>
      <c r="O990" s="23">
        <f t="shared" ca="1" si="680"/>
        <v>1.4908434893813735E-2</v>
      </c>
      <c r="P990" s="23">
        <f t="shared" ca="1" si="680"/>
        <v>2.5312927810199184E-2</v>
      </c>
      <c r="Q990" s="23">
        <f t="shared" ca="1" si="680"/>
        <v>1.0490948804975865E-3</v>
      </c>
      <c r="R990" s="23">
        <f t="shared" ca="1" si="680"/>
        <v>0</v>
      </c>
      <c r="S990" s="23">
        <f t="shared" ca="1" si="680"/>
        <v>0</v>
      </c>
      <c r="T990" s="23">
        <f t="shared" ca="1" si="680"/>
        <v>0</v>
      </c>
      <c r="U990" s="23">
        <f t="shared" ca="1" si="680"/>
        <v>1.0426215311744767E-3</v>
      </c>
      <c r="V990" s="23">
        <f t="shared" ca="1" si="680"/>
        <v>0</v>
      </c>
    </row>
    <row r="991" spans="1:22">
      <c r="A991" s="18" t="str">
        <f t="shared" si="683"/>
        <v>FORF_DISC_FXNL</v>
      </c>
      <c r="B991" s="18" t="str">
        <f>$B$11</f>
        <v>CUSTOMER</v>
      </c>
      <c r="D991" s="23">
        <f t="shared" ca="1" si="679"/>
        <v>5.032663735776606E-2</v>
      </c>
      <c r="E991" s="23">
        <f t="shared" ca="1" si="681"/>
        <v>3.3895574653940698E-2</v>
      </c>
      <c r="F991" s="23">
        <f t="shared" ca="1" si="680"/>
        <v>1.0158670636552741E-2</v>
      </c>
      <c r="G991" s="23">
        <f t="shared" ca="1" si="680"/>
        <v>1.5785924974729849E-3</v>
      </c>
      <c r="H991" s="23">
        <f t="shared" ca="1" si="680"/>
        <v>1.7631951576212792E-4</v>
      </c>
      <c r="I991" s="23">
        <f t="shared" ca="1" si="680"/>
        <v>4.7096112639794679E-5</v>
      </c>
      <c r="J991" s="23">
        <f t="shared" ca="1" si="680"/>
        <v>1.7157641733082059E-4</v>
      </c>
      <c r="K991" s="23">
        <f t="shared" ca="1" si="680"/>
        <v>1.7802724778711733E-4</v>
      </c>
      <c r="L991" s="23">
        <f t="shared" ca="1" si="680"/>
        <v>1.9714744552561304E-4</v>
      </c>
      <c r="M991" s="23">
        <f t="shared" ca="1" si="680"/>
        <v>1.7914338473538864E-5</v>
      </c>
      <c r="N991" s="23">
        <f t="shared" ca="1" si="680"/>
        <v>1.2046240805913084E-6</v>
      </c>
      <c r="O991" s="23">
        <f t="shared" ca="1" si="680"/>
        <v>4.8374917935579647E-5</v>
      </c>
      <c r="P991" s="23">
        <f t="shared" ca="1" si="680"/>
        <v>7.5041664683206372E-5</v>
      </c>
      <c r="Q991" s="23">
        <f t="shared" ca="1" si="680"/>
        <v>2.5759108852243978E-6</v>
      </c>
      <c r="R991" s="23">
        <f t="shared" ca="1" si="680"/>
        <v>0</v>
      </c>
      <c r="S991" s="23">
        <f t="shared" ca="1" si="680"/>
        <v>0</v>
      </c>
      <c r="T991" s="23">
        <f t="shared" ca="1" si="680"/>
        <v>0</v>
      </c>
      <c r="U991" s="23">
        <f t="shared" ca="1" si="680"/>
        <v>3.7785213746960155E-3</v>
      </c>
      <c r="V991" s="23">
        <f t="shared" ca="1" si="680"/>
        <v>0</v>
      </c>
    </row>
    <row r="992" spans="1:22">
      <c r="A992" s="18" t="str">
        <f t="shared" si="683"/>
        <v>FORF_DISC_FXNL</v>
      </c>
      <c r="B992" s="18" t="str">
        <f>$B$12</f>
        <v>TOTAL</v>
      </c>
      <c r="D992" s="23">
        <f t="shared" ca="1" si="679"/>
        <v>1.0000000000000002</v>
      </c>
      <c r="E992" s="23">
        <f t="shared" ca="1" si="681"/>
        <v>0.68837336060630394</v>
      </c>
      <c r="F992" s="23">
        <f t="shared" ca="1" si="680"/>
        <v>6.0917601473965063E-2</v>
      </c>
      <c r="G992" s="23">
        <f t="shared" ca="1" si="680"/>
        <v>9.901405711252792E-2</v>
      </c>
      <c r="H992" s="23">
        <f t="shared" ca="1" si="680"/>
        <v>1.3647191039829008E-3</v>
      </c>
      <c r="I992" s="23">
        <f t="shared" ca="1" si="680"/>
        <v>1.479123525051123E-4</v>
      </c>
      <c r="J992" s="23">
        <f t="shared" ca="1" si="680"/>
        <v>3.4415891781908486E-2</v>
      </c>
      <c r="K992" s="23">
        <f t="shared" ca="1" si="680"/>
        <v>2.1669014436860885E-2</v>
      </c>
      <c r="L992" s="23">
        <f t="shared" ca="1" si="680"/>
        <v>4.5223008142981098E-3</v>
      </c>
      <c r="M992" s="23">
        <f t="shared" ca="1" si="680"/>
        <v>1.2254329211205576E-4</v>
      </c>
      <c r="N992" s="23">
        <f t="shared" ca="1" si="680"/>
        <v>1.3486382502180358E-3</v>
      </c>
      <c r="O992" s="23">
        <f t="shared" ca="1" si="680"/>
        <v>3.3959125639631715E-2</v>
      </c>
      <c r="P992" s="23">
        <f t="shared" ca="1" si="680"/>
        <v>4.7124513725835628E-2</v>
      </c>
      <c r="Q992" s="23">
        <f t="shared" ca="1" si="680"/>
        <v>1.8274214291921546E-3</v>
      </c>
      <c r="R992" s="23">
        <f t="shared" ca="1" si="680"/>
        <v>0</v>
      </c>
      <c r="S992" s="23">
        <f t="shared" ca="1" si="680"/>
        <v>0</v>
      </c>
      <c r="T992" s="23">
        <f t="shared" ca="1" si="680"/>
        <v>0</v>
      </c>
      <c r="U992" s="23">
        <f t="shared" ca="1" si="680"/>
        <v>5.1928999806581848E-3</v>
      </c>
      <c r="V992" s="23">
        <f t="shared" ca="1" si="680"/>
        <v>0</v>
      </c>
    </row>
    <row r="995" spans="1:22">
      <c r="A995" s="18" t="s">
        <v>421</v>
      </c>
    </row>
    <row r="996" spans="1:22" ht="12">
      <c r="A996" s="38" t="s">
        <v>422</v>
      </c>
      <c r="D996" s="23">
        <f t="shared" ref="D996:V996" si="684">+D202</f>
        <v>1</v>
      </c>
      <c r="E996" s="23">
        <f t="shared" si="684"/>
        <v>1</v>
      </c>
      <c r="F996" s="23">
        <f t="shared" si="684"/>
        <v>0</v>
      </c>
      <c r="G996" s="23">
        <f t="shared" si="684"/>
        <v>0</v>
      </c>
      <c r="H996" s="23">
        <f t="shared" si="684"/>
        <v>0</v>
      </c>
      <c r="I996" s="23">
        <f t="shared" si="684"/>
        <v>0</v>
      </c>
      <c r="J996" s="23">
        <f t="shared" si="684"/>
        <v>0</v>
      </c>
      <c r="K996" s="23">
        <f t="shared" si="684"/>
        <v>0</v>
      </c>
      <c r="L996" s="23">
        <f t="shared" si="684"/>
        <v>0</v>
      </c>
      <c r="M996" s="23">
        <f t="shared" si="684"/>
        <v>0</v>
      </c>
      <c r="N996" s="23">
        <f t="shared" si="684"/>
        <v>0</v>
      </c>
      <c r="O996" s="23">
        <f t="shared" si="684"/>
        <v>0</v>
      </c>
      <c r="P996" s="23">
        <f t="shared" si="684"/>
        <v>0</v>
      </c>
      <c r="Q996" s="23">
        <f t="shared" si="684"/>
        <v>0</v>
      </c>
      <c r="R996" s="23">
        <f t="shared" si="684"/>
        <v>0</v>
      </c>
      <c r="S996" s="23">
        <f t="shared" si="684"/>
        <v>0</v>
      </c>
      <c r="T996" s="23">
        <f t="shared" si="684"/>
        <v>0</v>
      </c>
      <c r="U996" s="23">
        <f t="shared" si="684"/>
        <v>0</v>
      </c>
      <c r="V996" s="23">
        <f t="shared" si="684"/>
        <v>0</v>
      </c>
    </row>
    <row r="997" spans="1:22" ht="12">
      <c r="A997" s="38" t="s">
        <v>73</v>
      </c>
      <c r="B997" s="18" t="str">
        <f>$B$5</f>
        <v>PRODUCTION</v>
      </c>
      <c r="D997" s="23">
        <f ca="1">+D957</f>
        <v>0.44889692544740051</v>
      </c>
      <c r="E997" s="23">
        <f t="shared" ref="E997:V997" ca="1" si="685">+E957</f>
        <v>0.20020706161680923</v>
      </c>
      <c r="F997" s="23">
        <f t="shared" ca="1" si="685"/>
        <v>1.3258174182552618E-2</v>
      </c>
      <c r="G997" s="23">
        <f t="shared" ca="1" si="685"/>
        <v>4.5779700911841345E-2</v>
      </c>
      <c r="H997" s="23">
        <f t="shared" ca="1" si="685"/>
        <v>1.3528915268641475E-3</v>
      </c>
      <c r="I997" s="23">
        <f t="shared" ca="1" si="685"/>
        <v>1.3177736653542375E-4</v>
      </c>
      <c r="J997" s="23">
        <f t="shared" ca="1" si="685"/>
        <v>3.5094074114602469E-2</v>
      </c>
      <c r="K997" s="23">
        <f t="shared" ca="1" si="685"/>
        <v>6.710059272217103E-3</v>
      </c>
      <c r="L997" s="23">
        <f t="shared" ca="1" si="685"/>
        <v>2.8895167730810492E-3</v>
      </c>
      <c r="M997" s="23">
        <f t="shared" ca="1" si="685"/>
        <v>1.2688105255032753E-4</v>
      </c>
      <c r="N997" s="23">
        <f t="shared" ca="1" si="685"/>
        <v>1.045505429530015E-3</v>
      </c>
      <c r="O997" s="23">
        <f t="shared" ca="1" si="685"/>
        <v>1.8150068170645888E-2</v>
      </c>
      <c r="P997" s="23">
        <f t="shared" ca="1" si="685"/>
        <v>9.775232664399848E-2</v>
      </c>
      <c r="Q997" s="23">
        <f t="shared" ca="1" si="685"/>
        <v>1.5961012772165831E-2</v>
      </c>
      <c r="R997" s="23">
        <f t="shared" ca="1" si="685"/>
        <v>1.0124100662929427E-2</v>
      </c>
      <c r="S997" s="23">
        <f t="shared" ca="1" si="685"/>
        <v>1.6050450914772667E-4</v>
      </c>
      <c r="T997" s="23">
        <f t="shared" ca="1" si="685"/>
        <v>1.5327044192944841E-4</v>
      </c>
      <c r="U997" s="23">
        <f t="shared" ca="1" si="685"/>
        <v>0</v>
      </c>
      <c r="V997" s="23">
        <f t="shared" ca="1" si="685"/>
        <v>0</v>
      </c>
    </row>
    <row r="998" spans="1:22">
      <c r="B998" s="18" t="str">
        <f>$B$6</f>
        <v>BULKTRAN</v>
      </c>
      <c r="D998" s="23">
        <f t="shared" ref="D998:V998" ca="1" si="686">+D958</f>
        <v>-3.5686335488816744E-2</v>
      </c>
      <c r="E998" s="23">
        <f t="shared" ca="1" si="686"/>
        <v>-2.7498501630236066E-2</v>
      </c>
      <c r="F998" s="23">
        <f t="shared" ca="1" si="686"/>
        <v>2.5031865771333342E-4</v>
      </c>
      <c r="G998" s="23">
        <f t="shared" ca="1" si="686"/>
        <v>-4.7433024765503615E-4</v>
      </c>
      <c r="H998" s="23">
        <f t="shared" ca="1" si="686"/>
        <v>-3.7799718585708049E-5</v>
      </c>
      <c r="I998" s="23">
        <f t="shared" ca="1" si="686"/>
        <v>3.2120144622973567E-5</v>
      </c>
      <c r="J998" s="23">
        <f t="shared" ca="1" si="686"/>
        <v>-3.7265196147808134E-4</v>
      </c>
      <c r="K998" s="23">
        <f t="shared" ca="1" si="686"/>
        <v>1.1838996813804081E-5</v>
      </c>
      <c r="L998" s="23">
        <f t="shared" ca="1" si="686"/>
        <v>-5.3617123126761186E-5</v>
      </c>
      <c r="M998" s="23">
        <f t="shared" ca="1" si="686"/>
        <v>-3.872603352419988E-6</v>
      </c>
      <c r="N998" s="23">
        <f t="shared" ca="1" si="686"/>
        <v>-9.2630641568019738E-5</v>
      </c>
      <c r="O998" s="23">
        <f t="shared" ca="1" si="686"/>
        <v>-9.4616699015574897E-4</v>
      </c>
      <c r="P998" s="23">
        <f t="shared" ca="1" si="686"/>
        <v>-4.5723370801249346E-3</v>
      </c>
      <c r="Q998" s="23">
        <f t="shared" ca="1" si="686"/>
        <v>-1.5187630271084958E-3</v>
      </c>
      <c r="R998" s="23">
        <f t="shared" ca="1" si="686"/>
        <v>-4.0365704610045259E-4</v>
      </c>
      <c r="S998" s="23">
        <f t="shared" ca="1" si="686"/>
        <v>-1.1013536462851976E-5</v>
      </c>
      <c r="T998" s="23">
        <f t="shared" ca="1" si="686"/>
        <v>4.728317987718429E-6</v>
      </c>
      <c r="U998" s="23">
        <f t="shared" ca="1" si="686"/>
        <v>0</v>
      </c>
      <c r="V998" s="23">
        <f t="shared" ca="1" si="686"/>
        <v>0</v>
      </c>
    </row>
    <row r="999" spans="1:22">
      <c r="B999" s="18" t="str">
        <f>$B$7</f>
        <v>SUBTRAN</v>
      </c>
      <c r="D999" s="23">
        <f t="shared" ref="D999:V999" ca="1" si="687">+D959</f>
        <v>-7.49072304347226E-3</v>
      </c>
      <c r="E999" s="23">
        <f t="shared" ca="1" si="687"/>
        <v>-5.788171559619755E-3</v>
      </c>
      <c r="F999" s="23">
        <f t="shared" ca="1" si="687"/>
        <v>4.6119391160735608E-5</v>
      </c>
      <c r="G999" s="23">
        <f t="shared" ca="1" si="687"/>
        <v>-1.1113859798695751E-4</v>
      </c>
      <c r="H999" s="23">
        <f t="shared" ca="1" si="687"/>
        <v>-8.0466187501931995E-6</v>
      </c>
      <c r="I999" s="23">
        <f t="shared" ca="1" si="687"/>
        <v>1.0884337328204948E-5</v>
      </c>
      <c r="J999" s="23">
        <f t="shared" ca="1" si="687"/>
        <v>-8.6080633588996443E-5</v>
      </c>
      <c r="K999" s="23">
        <f t="shared" ca="1" si="687"/>
        <v>4.9471230843812542E-8</v>
      </c>
      <c r="L999" s="23">
        <f t="shared" ca="1" si="687"/>
        <v>-1.5596362405013792E-5</v>
      </c>
      <c r="M999" s="23">
        <f t="shared" ca="1" si="687"/>
        <v>0</v>
      </c>
      <c r="N999" s="23">
        <f t="shared" ca="1" si="687"/>
        <v>-1.8910411719591732E-5</v>
      </c>
      <c r="O999" s="23">
        <f t="shared" ca="1" si="687"/>
        <v>-1.9583155199621267E-4</v>
      </c>
      <c r="P999" s="23">
        <f t="shared" ca="1" si="687"/>
        <v>-1.2506696061814464E-3</v>
      </c>
      <c r="Q999" s="23">
        <f t="shared" ca="1" si="687"/>
        <v>0</v>
      </c>
      <c r="R999" s="23">
        <f t="shared" ca="1" si="687"/>
        <v>-8.2527853437439023E-5</v>
      </c>
      <c r="S999" s="23">
        <f t="shared" ca="1" si="687"/>
        <v>-2.2050532100137822E-6</v>
      </c>
      <c r="T999" s="23">
        <f t="shared" ca="1" si="687"/>
        <v>9.0843209057249792E-7</v>
      </c>
      <c r="U999" s="23">
        <f t="shared" ca="1" si="687"/>
        <v>8.500292018277877E-6</v>
      </c>
      <c r="V999" s="23">
        <f t="shared" ca="1" si="687"/>
        <v>1.9932815947235177E-6</v>
      </c>
    </row>
    <row r="1000" spans="1:22">
      <c r="B1000" s="18" t="str">
        <f>$B$8</f>
        <v>DISTPRI</v>
      </c>
      <c r="D1000" s="23">
        <f t="shared" ref="D1000:V1000" ca="1" si="688">+D960</f>
        <v>0.11796406755398563</v>
      </c>
      <c r="E1000" s="23">
        <f t="shared" ca="1" si="688"/>
        <v>6.7126486243317504E-2</v>
      </c>
      <c r="F1000" s="23">
        <f t="shared" ca="1" si="688"/>
        <v>5.378406635124431E-3</v>
      </c>
      <c r="G1000" s="23">
        <f t="shared" ca="1" si="688"/>
        <v>1.7800393211403063E-2</v>
      </c>
      <c r="H1000" s="23">
        <f t="shared" ca="1" si="688"/>
        <v>5.064066143123287E-4</v>
      </c>
      <c r="I1000" s="23">
        <f t="shared" ca="1" si="688"/>
        <v>0</v>
      </c>
      <c r="J1000" s="23">
        <f t="shared" ca="1" si="688"/>
        <v>1.3459556833509301E-2</v>
      </c>
      <c r="K1000" s="23">
        <f t="shared" ca="1" si="688"/>
        <v>2.6137567555314604E-3</v>
      </c>
      <c r="L1000" s="23">
        <f t="shared" ca="1" si="688"/>
        <v>0</v>
      </c>
      <c r="M1000" s="23">
        <f t="shared" ca="1" si="688"/>
        <v>0</v>
      </c>
      <c r="N1000" s="23">
        <f t="shared" ca="1" si="688"/>
        <v>3.6576968150913797E-4</v>
      </c>
      <c r="O1000" s="23">
        <f t="shared" ca="1" si="688"/>
        <v>6.6158279693944912E-3</v>
      </c>
      <c r="P1000" s="23">
        <f t="shared" ca="1" si="688"/>
        <v>0</v>
      </c>
      <c r="Q1000" s="23">
        <f t="shared" ca="1" si="688"/>
        <v>0</v>
      </c>
      <c r="R1000" s="23">
        <f t="shared" ca="1" si="688"/>
        <v>3.6631735010798335E-3</v>
      </c>
      <c r="S1000" s="23">
        <f t="shared" ca="1" si="688"/>
        <v>5.5465290698531529E-5</v>
      </c>
      <c r="T1000" s="23">
        <f t="shared" ca="1" si="688"/>
        <v>6.3584124754355372E-5</v>
      </c>
      <c r="U1000" s="23">
        <f t="shared" ca="1" si="688"/>
        <v>2.5931973216792117E-4</v>
      </c>
      <c r="V1000" s="23">
        <f t="shared" ca="1" si="688"/>
        <v>5.5920961183284495E-5</v>
      </c>
    </row>
    <row r="1001" spans="1:22">
      <c r="B1001" s="18" t="str">
        <f>$B$9</f>
        <v>DISTSEC</v>
      </c>
      <c r="D1001" s="23">
        <f t="shared" ref="D1001:V1001" ca="1" si="689">+D961</f>
        <v>5.0160178046241718E-2</v>
      </c>
      <c r="E1001" s="23">
        <f t="shared" ca="1" si="689"/>
        <v>3.18652741414562E-2</v>
      </c>
      <c r="F1001" s="23">
        <f t="shared" ca="1" si="689"/>
        <v>2.8317896478336421E-3</v>
      </c>
      <c r="G1001" s="23">
        <f t="shared" ca="1" si="689"/>
        <v>7.7046777518031771E-3</v>
      </c>
      <c r="H1001" s="23">
        <f t="shared" ca="1" si="689"/>
        <v>0</v>
      </c>
      <c r="I1001" s="23">
        <f t="shared" ca="1" si="689"/>
        <v>0</v>
      </c>
      <c r="J1001" s="23">
        <f t="shared" ca="1" si="689"/>
        <v>4.9477510506872272E-3</v>
      </c>
      <c r="K1001" s="23">
        <f t="shared" ca="1" si="689"/>
        <v>0</v>
      </c>
      <c r="L1001" s="23">
        <f t="shared" ca="1" si="689"/>
        <v>0</v>
      </c>
      <c r="M1001" s="23">
        <f t="shared" ca="1" si="689"/>
        <v>0</v>
      </c>
      <c r="N1001" s="23">
        <f t="shared" ca="1" si="689"/>
        <v>9.8387228407746227E-5</v>
      </c>
      <c r="O1001" s="23">
        <f t="shared" ca="1" si="689"/>
        <v>0</v>
      </c>
      <c r="P1001" s="23">
        <f t="shared" ca="1" si="689"/>
        <v>0</v>
      </c>
      <c r="Q1001" s="23">
        <f t="shared" ca="1" si="689"/>
        <v>0</v>
      </c>
      <c r="R1001" s="23">
        <f t="shared" ca="1" si="689"/>
        <v>1.6277802491727585E-3</v>
      </c>
      <c r="S1001" s="23">
        <f t="shared" ca="1" si="689"/>
        <v>0</v>
      </c>
      <c r="T1001" s="23">
        <f t="shared" ca="1" si="689"/>
        <v>2.2314960498290861E-5</v>
      </c>
      <c r="U1001" s="23">
        <f t="shared" ca="1" si="689"/>
        <v>9.1284360420131147E-4</v>
      </c>
      <c r="V1001" s="23">
        <f t="shared" ca="1" si="689"/>
        <v>1.4935941218136928E-4</v>
      </c>
    </row>
    <row r="1002" spans="1:22">
      <c r="B1002" s="18" t="str">
        <f>$B$10</f>
        <v>ENERGY</v>
      </c>
      <c r="D1002" s="23">
        <f t="shared" ref="D1002:V1002" ca="1" si="690">+D962</f>
        <v>0.38115185642094429</v>
      </c>
      <c r="E1002" s="23">
        <f t="shared" ca="1" si="690"/>
        <v>0.14504219420977224</v>
      </c>
      <c r="F1002" s="23">
        <f t="shared" ca="1" si="690"/>
        <v>9.2461404982783473E-3</v>
      </c>
      <c r="G1002" s="23">
        <f t="shared" ca="1" si="690"/>
        <v>3.1070808195692568E-2</v>
      </c>
      <c r="H1002" s="23">
        <f t="shared" ca="1" si="690"/>
        <v>8.934775435463228E-4</v>
      </c>
      <c r="I1002" s="23">
        <f t="shared" ca="1" si="690"/>
        <v>4.2560880939747344E-5</v>
      </c>
      <c r="J1002" s="23">
        <f t="shared" ca="1" si="690"/>
        <v>2.8866416684250058E-2</v>
      </c>
      <c r="K1002" s="23">
        <f t="shared" ca="1" si="690"/>
        <v>5.4265984742220795E-3</v>
      </c>
      <c r="L1002" s="23">
        <f t="shared" ca="1" si="690"/>
        <v>2.3926603450405565E-3</v>
      </c>
      <c r="M1002" s="23">
        <f t="shared" ca="1" si="690"/>
        <v>1.1087133109219603E-4</v>
      </c>
      <c r="N1002" s="23">
        <f t="shared" ca="1" si="690"/>
        <v>1.0790418742537551E-3</v>
      </c>
      <c r="O1002" s="23">
        <f t="shared" ca="1" si="690"/>
        <v>1.8534337733691408E-2</v>
      </c>
      <c r="P1002" s="23">
        <f t="shared" ca="1" si="690"/>
        <v>0.10705474673729309</v>
      </c>
      <c r="Q1002" s="23">
        <f t="shared" ca="1" si="690"/>
        <v>1.9531134789902631E-2</v>
      </c>
      <c r="R1002" s="23">
        <f t="shared" ca="1" si="690"/>
        <v>7.6876927123130934E-3</v>
      </c>
      <c r="S1002" s="23">
        <f t="shared" ca="1" si="690"/>
        <v>1.2506245816809553E-4</v>
      </c>
      <c r="T1002" s="23">
        <f t="shared" ca="1" si="690"/>
        <v>1.4180618968744502E-4</v>
      </c>
      <c r="U1002" s="23">
        <f t="shared" ca="1" si="690"/>
        <v>3.3112626591824939E-3</v>
      </c>
      <c r="V1002" s="23">
        <f t="shared" ca="1" si="690"/>
        <v>5.9504310361822648E-4</v>
      </c>
    </row>
    <row r="1003" spans="1:22">
      <c r="B1003" s="18" t="str">
        <f>$B$11</f>
        <v>CUSTOMER</v>
      </c>
      <c r="D1003" s="23">
        <f t="shared" ref="D1003:V1003" ca="1" si="691">+D963</f>
        <v>4.5004031063716851E-2</v>
      </c>
      <c r="E1003" s="23">
        <f t="shared" ca="1" si="691"/>
        <v>2.1283432245109469E-2</v>
      </c>
      <c r="F1003" s="23">
        <f t="shared" ca="1" si="691"/>
        <v>6.2063958391018583E-3</v>
      </c>
      <c r="G1003" s="23">
        <f t="shared" ca="1" si="691"/>
        <v>1.648819910508316E-3</v>
      </c>
      <c r="H1003" s="23">
        <f t="shared" ca="1" si="691"/>
        <v>4.0161951961639687E-4</v>
      </c>
      <c r="I1003" s="23">
        <f t="shared" ca="1" si="691"/>
        <v>1.0153123822291171E-4</v>
      </c>
      <c r="J1003" s="23">
        <f t="shared" ca="1" si="691"/>
        <v>4.1039407436442658E-4</v>
      </c>
      <c r="K1003" s="23">
        <f t="shared" ca="1" si="691"/>
        <v>1.2228810829534903E-4</v>
      </c>
      <c r="L1003" s="23">
        <f t="shared" ca="1" si="691"/>
        <v>2.3761526497606696E-4</v>
      </c>
      <c r="M1003" s="23">
        <f t="shared" ca="1" si="691"/>
        <v>4.0044379691583131E-5</v>
      </c>
      <c r="N1003" s="23">
        <f t="shared" ca="1" si="691"/>
        <v>2.2146177271390404E-6</v>
      </c>
      <c r="O1003" s="23">
        <f t="shared" ca="1" si="691"/>
        <v>6.0140254375707974E-5</v>
      </c>
      <c r="P1003" s="23">
        <f t="shared" ca="1" si="691"/>
        <v>3.1737009909097173E-4</v>
      </c>
      <c r="Q1003" s="23">
        <f t="shared" ca="1" si="691"/>
        <v>4.7956065405859988E-5</v>
      </c>
      <c r="R1003" s="23">
        <f t="shared" ca="1" si="691"/>
        <v>1.0282881273684913E-4</v>
      </c>
      <c r="S1003" s="23">
        <f t="shared" ca="1" si="691"/>
        <v>1.6446206621945214E-6</v>
      </c>
      <c r="T1003" s="23">
        <f t="shared" ca="1" si="691"/>
        <v>2.7475112808832946E-6</v>
      </c>
      <c r="U1003" s="23">
        <f t="shared" ca="1" si="691"/>
        <v>1.2000209434443443E-2</v>
      </c>
      <c r="V1003" s="23">
        <f t="shared" ca="1" si="691"/>
        <v>2.0167790681074292E-3</v>
      </c>
    </row>
    <row r="1004" spans="1:22">
      <c r="B1004" s="18" t="str">
        <f>$B$12</f>
        <v>TOTAL</v>
      </c>
      <c r="D1004" s="23">
        <f t="shared" ref="D1004:V1004" ca="1" si="692">+D964</f>
        <v>1.0000000000000002</v>
      </c>
      <c r="E1004" s="23">
        <f t="shared" ca="1" si="692"/>
        <v>0.43223777526660873</v>
      </c>
      <c r="F1004" s="23">
        <f t="shared" ca="1" si="692"/>
        <v>3.7217344851764957E-2</v>
      </c>
      <c r="G1004" s="23">
        <f t="shared" ca="1" si="692"/>
        <v>0.10341893113560642</v>
      </c>
      <c r="H1004" s="23">
        <f t="shared" ca="1" si="692"/>
        <v>3.1085488670032939E-3</v>
      </c>
      <c r="I1004" s="23">
        <f t="shared" ca="1" si="692"/>
        <v>3.1887396764926118E-4</v>
      </c>
      <c r="J1004" s="23">
        <f t="shared" ca="1" si="692"/>
        <v>8.2319460162346425E-2</v>
      </c>
      <c r="K1004" s="23">
        <f t="shared" ca="1" si="692"/>
        <v>1.4884591078310645E-2</v>
      </c>
      <c r="L1004" s="23">
        <f t="shared" ca="1" si="692"/>
        <v>5.4505788975658977E-3</v>
      </c>
      <c r="M1004" s="23">
        <f t="shared" ca="1" si="692"/>
        <v>2.7392415998168669E-4</v>
      </c>
      <c r="N1004" s="23">
        <f t="shared" ca="1" si="692"/>
        <v>2.479377778140183E-3</v>
      </c>
      <c r="O1004" s="23">
        <f t="shared" ca="1" si="692"/>
        <v>4.2218375585955537E-2</v>
      </c>
      <c r="P1004" s="23">
        <f t="shared" ca="1" si="692"/>
        <v>0.19930143679407616</v>
      </c>
      <c r="Q1004" s="23">
        <f t="shared" ca="1" si="692"/>
        <v>3.4021340600365831E-2</v>
      </c>
      <c r="R1004" s="23">
        <f t="shared" ca="1" si="692"/>
        <v>2.2719391038694071E-2</v>
      </c>
      <c r="S1004" s="23">
        <f t="shared" ca="1" si="692"/>
        <v>3.2945828900368251E-4</v>
      </c>
      <c r="T1004" s="23">
        <f t="shared" ca="1" si="692"/>
        <v>3.8935997822871411E-4</v>
      </c>
      <c r="U1004" s="23">
        <f t="shared" ca="1" si="692"/>
        <v>1.6492135722013447E-2</v>
      </c>
      <c r="V1004" s="23">
        <f t="shared" ca="1" si="692"/>
        <v>2.8190958266850336E-3</v>
      </c>
    </row>
    <row r="1005" spans="1:22">
      <c r="A1005" s="130" t="s">
        <v>423</v>
      </c>
      <c r="B1005" s="18" t="str">
        <f>$B$5</f>
        <v>PRODUCTION</v>
      </c>
      <c r="D1005" s="23">
        <f t="shared" ref="D1005:D1012" ca="1" si="693">SUM(E1005:V1005)</f>
        <v>0.46318733130929951</v>
      </c>
      <c r="E1005" s="23">
        <f t="shared" ref="E1005:E1012" ca="1" si="694">IF(E$1004=0,0,+E997/E$1004*E$996)</f>
        <v>0.46318733130929951</v>
      </c>
      <c r="F1005" s="23">
        <f t="shared" ref="F1005:V1012" ca="1" si="695">IF(F$1004=0,0,+F997/F$1004*F$996)</f>
        <v>0</v>
      </c>
      <c r="G1005" s="23">
        <f t="shared" ca="1" si="695"/>
        <v>0</v>
      </c>
      <c r="H1005" s="23">
        <f t="shared" ca="1" si="695"/>
        <v>0</v>
      </c>
      <c r="I1005" s="23">
        <f t="shared" ca="1" si="695"/>
        <v>0</v>
      </c>
      <c r="J1005" s="23">
        <f t="shared" ca="1" si="695"/>
        <v>0</v>
      </c>
      <c r="K1005" s="23">
        <f t="shared" ca="1" si="695"/>
        <v>0</v>
      </c>
      <c r="L1005" s="23">
        <f t="shared" ca="1" si="695"/>
        <v>0</v>
      </c>
      <c r="M1005" s="23">
        <f t="shared" ca="1" si="695"/>
        <v>0</v>
      </c>
      <c r="N1005" s="23">
        <f t="shared" ca="1" si="695"/>
        <v>0</v>
      </c>
      <c r="O1005" s="23">
        <f t="shared" ca="1" si="695"/>
        <v>0</v>
      </c>
      <c r="P1005" s="23">
        <f t="shared" ca="1" si="695"/>
        <v>0</v>
      </c>
      <c r="Q1005" s="23">
        <f t="shared" ca="1" si="695"/>
        <v>0</v>
      </c>
      <c r="R1005" s="23">
        <f t="shared" ca="1" si="695"/>
        <v>0</v>
      </c>
      <c r="S1005" s="23">
        <f t="shared" ca="1" si="695"/>
        <v>0</v>
      </c>
      <c r="T1005" s="23">
        <f t="shared" ca="1" si="695"/>
        <v>0</v>
      </c>
      <c r="U1005" s="23">
        <f t="shared" ca="1" si="695"/>
        <v>0</v>
      </c>
      <c r="V1005" s="23">
        <f t="shared" ca="1" si="695"/>
        <v>0</v>
      </c>
    </row>
    <row r="1006" spans="1:22">
      <c r="A1006" s="18" t="s">
        <v>423</v>
      </c>
      <c r="B1006" s="18" t="str">
        <f>$B$6</f>
        <v>BULKTRAN</v>
      </c>
      <c r="D1006" s="23">
        <f t="shared" ca="1" si="693"/>
        <v>-6.3618922740555722E-2</v>
      </c>
      <c r="E1006" s="23">
        <f t="shared" ca="1" si="694"/>
        <v>-6.3618922740555722E-2</v>
      </c>
      <c r="F1006" s="23">
        <f t="shared" ref="F1006:T1006" ca="1" si="696">IF(F$1004=0,0,+F998/F$1004*F$996)</f>
        <v>0</v>
      </c>
      <c r="G1006" s="23">
        <f t="shared" ca="1" si="696"/>
        <v>0</v>
      </c>
      <c r="H1006" s="23">
        <f t="shared" ca="1" si="696"/>
        <v>0</v>
      </c>
      <c r="I1006" s="23">
        <f t="shared" ca="1" si="696"/>
        <v>0</v>
      </c>
      <c r="J1006" s="23">
        <f t="shared" ca="1" si="696"/>
        <v>0</v>
      </c>
      <c r="K1006" s="23">
        <f t="shared" ca="1" si="696"/>
        <v>0</v>
      </c>
      <c r="L1006" s="23">
        <f t="shared" ca="1" si="696"/>
        <v>0</v>
      </c>
      <c r="M1006" s="23">
        <f t="shared" ca="1" si="696"/>
        <v>0</v>
      </c>
      <c r="N1006" s="23">
        <f t="shared" ca="1" si="696"/>
        <v>0</v>
      </c>
      <c r="O1006" s="23">
        <f t="shared" ca="1" si="696"/>
        <v>0</v>
      </c>
      <c r="P1006" s="23">
        <f t="shared" ca="1" si="696"/>
        <v>0</v>
      </c>
      <c r="Q1006" s="23">
        <f t="shared" ca="1" si="696"/>
        <v>0</v>
      </c>
      <c r="R1006" s="23">
        <f t="shared" ca="1" si="696"/>
        <v>0</v>
      </c>
      <c r="S1006" s="23">
        <f t="shared" ca="1" si="696"/>
        <v>0</v>
      </c>
      <c r="T1006" s="23">
        <f t="shared" ca="1" si="696"/>
        <v>0</v>
      </c>
      <c r="U1006" s="23">
        <f t="shared" ca="1" si="695"/>
        <v>0</v>
      </c>
      <c r="V1006" s="23">
        <f t="shared" ca="1" si="695"/>
        <v>0</v>
      </c>
    </row>
    <row r="1007" spans="1:22">
      <c r="A1007" s="18" t="s">
        <v>423</v>
      </c>
      <c r="B1007" s="18" t="str">
        <f>$B$7</f>
        <v>SUBTRAN</v>
      </c>
      <c r="D1007" s="23">
        <f t="shared" ca="1" si="693"/>
        <v>-1.3391174697883708E-2</v>
      </c>
      <c r="E1007" s="23">
        <f t="shared" ca="1" si="694"/>
        <v>-1.3391174697883708E-2</v>
      </c>
      <c r="F1007" s="23">
        <f t="shared" ca="1" si="695"/>
        <v>0</v>
      </c>
      <c r="G1007" s="23">
        <f t="shared" ca="1" si="695"/>
        <v>0</v>
      </c>
      <c r="H1007" s="23">
        <f t="shared" ca="1" si="695"/>
        <v>0</v>
      </c>
      <c r="I1007" s="23">
        <f t="shared" ca="1" si="695"/>
        <v>0</v>
      </c>
      <c r="J1007" s="23">
        <f t="shared" ca="1" si="695"/>
        <v>0</v>
      </c>
      <c r="K1007" s="23">
        <f t="shared" ca="1" si="695"/>
        <v>0</v>
      </c>
      <c r="L1007" s="23">
        <f t="shared" ca="1" si="695"/>
        <v>0</v>
      </c>
      <c r="M1007" s="23">
        <f t="shared" ca="1" si="695"/>
        <v>0</v>
      </c>
      <c r="N1007" s="23">
        <f t="shared" ca="1" si="695"/>
        <v>0</v>
      </c>
      <c r="O1007" s="23">
        <f t="shared" ca="1" si="695"/>
        <v>0</v>
      </c>
      <c r="P1007" s="23">
        <f t="shared" ca="1" si="695"/>
        <v>0</v>
      </c>
      <c r="Q1007" s="23">
        <f t="shared" ca="1" si="695"/>
        <v>0</v>
      </c>
      <c r="R1007" s="23">
        <f t="shared" ca="1" si="695"/>
        <v>0</v>
      </c>
      <c r="S1007" s="23">
        <f t="shared" ca="1" si="695"/>
        <v>0</v>
      </c>
      <c r="T1007" s="23">
        <f t="shared" ca="1" si="695"/>
        <v>0</v>
      </c>
      <c r="U1007" s="23">
        <f t="shared" ca="1" si="695"/>
        <v>0</v>
      </c>
      <c r="V1007" s="23">
        <f t="shared" ca="1" si="695"/>
        <v>0</v>
      </c>
    </row>
    <row r="1008" spans="1:22">
      <c r="A1008" s="18" t="s">
        <v>423</v>
      </c>
      <c r="B1008" s="18" t="str">
        <f>$B$8</f>
        <v>DISTPRI</v>
      </c>
      <c r="D1008" s="23">
        <f t="shared" ca="1" si="693"/>
        <v>0.15529990686703213</v>
      </c>
      <c r="E1008" s="23">
        <f t="shared" ca="1" si="694"/>
        <v>0.15529990686703213</v>
      </c>
      <c r="F1008" s="23">
        <f ca="1">IF(F$1004=0,0,+F1000/F$1004*F$996)</f>
        <v>0</v>
      </c>
      <c r="G1008" s="23">
        <f t="shared" ca="1" si="695"/>
        <v>0</v>
      </c>
      <c r="H1008" s="23">
        <f t="shared" ca="1" si="695"/>
        <v>0</v>
      </c>
      <c r="I1008" s="23">
        <f t="shared" ca="1" si="695"/>
        <v>0</v>
      </c>
      <c r="J1008" s="23">
        <f t="shared" ca="1" si="695"/>
        <v>0</v>
      </c>
      <c r="K1008" s="23">
        <f t="shared" ca="1" si="695"/>
        <v>0</v>
      </c>
      <c r="L1008" s="23">
        <f t="shared" ca="1" si="695"/>
        <v>0</v>
      </c>
      <c r="M1008" s="23">
        <f t="shared" ca="1" si="695"/>
        <v>0</v>
      </c>
      <c r="N1008" s="23">
        <f t="shared" ca="1" si="695"/>
        <v>0</v>
      </c>
      <c r="O1008" s="23">
        <f t="shared" ca="1" si="695"/>
        <v>0</v>
      </c>
      <c r="P1008" s="23">
        <f t="shared" ca="1" si="695"/>
        <v>0</v>
      </c>
      <c r="Q1008" s="23">
        <f t="shared" ca="1" si="695"/>
        <v>0</v>
      </c>
      <c r="R1008" s="23">
        <f t="shared" ca="1" si="695"/>
        <v>0</v>
      </c>
      <c r="S1008" s="23">
        <f t="shared" ca="1" si="695"/>
        <v>0</v>
      </c>
      <c r="T1008" s="23">
        <f t="shared" ca="1" si="695"/>
        <v>0</v>
      </c>
      <c r="U1008" s="23">
        <f t="shared" ca="1" si="695"/>
        <v>0</v>
      </c>
      <c r="V1008" s="23">
        <f t="shared" ca="1" si="695"/>
        <v>0</v>
      </c>
    </row>
    <row r="1009" spans="1:24">
      <c r="A1009" s="18" t="s">
        <v>423</v>
      </c>
      <c r="B1009" s="18" t="str">
        <f>$B$9</f>
        <v>DISTSEC</v>
      </c>
      <c r="D1009" s="23">
        <f t="shared" ca="1" si="693"/>
        <v>7.3721631853674446E-2</v>
      </c>
      <c r="E1009" s="23">
        <f t="shared" ca="1" si="694"/>
        <v>7.3721631853674446E-2</v>
      </c>
      <c r="F1009" s="23">
        <f t="shared" ca="1" si="695"/>
        <v>0</v>
      </c>
      <c r="G1009" s="23">
        <f t="shared" ca="1" si="695"/>
        <v>0</v>
      </c>
      <c r="H1009" s="23">
        <f t="shared" ca="1" si="695"/>
        <v>0</v>
      </c>
      <c r="I1009" s="23">
        <f t="shared" ca="1" si="695"/>
        <v>0</v>
      </c>
      <c r="J1009" s="23">
        <f t="shared" ca="1" si="695"/>
        <v>0</v>
      </c>
      <c r="K1009" s="23">
        <f t="shared" ca="1" si="695"/>
        <v>0</v>
      </c>
      <c r="L1009" s="23">
        <f t="shared" ca="1" si="695"/>
        <v>0</v>
      </c>
      <c r="M1009" s="23">
        <f t="shared" ca="1" si="695"/>
        <v>0</v>
      </c>
      <c r="N1009" s="23">
        <f t="shared" ca="1" si="695"/>
        <v>0</v>
      </c>
      <c r="O1009" s="23">
        <f t="shared" ca="1" si="695"/>
        <v>0</v>
      </c>
      <c r="P1009" s="23">
        <f t="shared" ca="1" si="695"/>
        <v>0</v>
      </c>
      <c r="Q1009" s="23">
        <f t="shared" ca="1" si="695"/>
        <v>0</v>
      </c>
      <c r="R1009" s="23">
        <f t="shared" ca="1" si="695"/>
        <v>0</v>
      </c>
      <c r="S1009" s="23">
        <f t="shared" ca="1" si="695"/>
        <v>0</v>
      </c>
      <c r="T1009" s="23">
        <f t="shared" ca="1" si="695"/>
        <v>0</v>
      </c>
      <c r="U1009" s="23">
        <f t="shared" ca="1" si="695"/>
        <v>0</v>
      </c>
      <c r="V1009" s="23">
        <f t="shared" ca="1" si="695"/>
        <v>0</v>
      </c>
    </row>
    <row r="1010" spans="1:24">
      <c r="A1010" s="18" t="s">
        <v>423</v>
      </c>
      <c r="B1010" s="18" t="str">
        <f>$B$10</f>
        <v>ENERGY</v>
      </c>
      <c r="D1010" s="23">
        <f t="shared" ca="1" si="693"/>
        <v>0.33556112517076675</v>
      </c>
      <c r="E1010" s="23">
        <f t="shared" ca="1" si="694"/>
        <v>0.33556112517076675</v>
      </c>
      <c r="F1010" s="23">
        <f t="shared" ca="1" si="695"/>
        <v>0</v>
      </c>
      <c r="G1010" s="23">
        <f t="shared" ca="1" si="695"/>
        <v>0</v>
      </c>
      <c r="H1010" s="23">
        <f t="shared" ca="1" si="695"/>
        <v>0</v>
      </c>
      <c r="I1010" s="23">
        <f t="shared" ca="1" si="695"/>
        <v>0</v>
      </c>
      <c r="J1010" s="23">
        <f t="shared" ca="1" si="695"/>
        <v>0</v>
      </c>
      <c r="K1010" s="23">
        <f t="shared" ca="1" si="695"/>
        <v>0</v>
      </c>
      <c r="L1010" s="23">
        <f t="shared" ca="1" si="695"/>
        <v>0</v>
      </c>
      <c r="M1010" s="23">
        <f t="shared" ca="1" si="695"/>
        <v>0</v>
      </c>
      <c r="N1010" s="23">
        <f t="shared" ca="1" si="695"/>
        <v>0</v>
      </c>
      <c r="O1010" s="23">
        <f t="shared" ca="1" si="695"/>
        <v>0</v>
      </c>
      <c r="P1010" s="23">
        <f t="shared" ca="1" si="695"/>
        <v>0</v>
      </c>
      <c r="Q1010" s="23">
        <f t="shared" ca="1" si="695"/>
        <v>0</v>
      </c>
      <c r="R1010" s="23">
        <f t="shared" ca="1" si="695"/>
        <v>0</v>
      </c>
      <c r="S1010" s="23">
        <f t="shared" ca="1" si="695"/>
        <v>0</v>
      </c>
      <c r="T1010" s="23">
        <f t="shared" ca="1" si="695"/>
        <v>0</v>
      </c>
      <c r="U1010" s="23">
        <f t="shared" ca="1" si="695"/>
        <v>0</v>
      </c>
      <c r="V1010" s="23">
        <f t="shared" ca="1" si="695"/>
        <v>0</v>
      </c>
    </row>
    <row r="1011" spans="1:24">
      <c r="A1011" s="18" t="s">
        <v>423</v>
      </c>
      <c r="B1011" s="18" t="str">
        <f>$B$11</f>
        <v>CUSTOMER</v>
      </c>
      <c r="D1011" s="23">
        <f t="shared" ca="1" si="693"/>
        <v>4.9240102237666825E-2</v>
      </c>
      <c r="E1011" s="23">
        <f t="shared" ca="1" si="694"/>
        <v>4.9240102237666825E-2</v>
      </c>
      <c r="F1011" s="23">
        <f t="shared" ca="1" si="695"/>
        <v>0</v>
      </c>
      <c r="G1011" s="23">
        <f t="shared" ca="1" si="695"/>
        <v>0</v>
      </c>
      <c r="H1011" s="23">
        <f t="shared" ca="1" si="695"/>
        <v>0</v>
      </c>
      <c r="I1011" s="23">
        <f t="shared" ca="1" si="695"/>
        <v>0</v>
      </c>
      <c r="J1011" s="23">
        <f t="shared" ca="1" si="695"/>
        <v>0</v>
      </c>
      <c r="K1011" s="23">
        <f t="shared" ca="1" si="695"/>
        <v>0</v>
      </c>
      <c r="L1011" s="23">
        <f t="shared" ca="1" si="695"/>
        <v>0</v>
      </c>
      <c r="M1011" s="23">
        <f t="shared" ca="1" si="695"/>
        <v>0</v>
      </c>
      <c r="N1011" s="23">
        <f t="shared" ca="1" si="695"/>
        <v>0</v>
      </c>
      <c r="O1011" s="23">
        <f t="shared" ca="1" si="695"/>
        <v>0</v>
      </c>
      <c r="P1011" s="23">
        <f t="shared" ca="1" si="695"/>
        <v>0</v>
      </c>
      <c r="Q1011" s="23">
        <f t="shared" ca="1" si="695"/>
        <v>0</v>
      </c>
      <c r="R1011" s="23">
        <f t="shared" ca="1" si="695"/>
        <v>0</v>
      </c>
      <c r="S1011" s="23">
        <f t="shared" ca="1" si="695"/>
        <v>0</v>
      </c>
      <c r="T1011" s="23">
        <f t="shared" ca="1" si="695"/>
        <v>0</v>
      </c>
      <c r="U1011" s="23">
        <f t="shared" ca="1" si="695"/>
        <v>0</v>
      </c>
      <c r="V1011" s="23">
        <f t="shared" ca="1" si="695"/>
        <v>0</v>
      </c>
    </row>
    <row r="1012" spans="1:24">
      <c r="A1012" s="18" t="s">
        <v>423</v>
      </c>
      <c r="B1012" s="18" t="str">
        <f>$B$12</f>
        <v>TOTAL</v>
      </c>
      <c r="D1012" s="23">
        <f t="shared" ca="1" si="693"/>
        <v>1</v>
      </c>
      <c r="E1012" s="23">
        <f t="shared" ca="1" si="694"/>
        <v>1</v>
      </c>
      <c r="F1012" s="23">
        <f t="shared" ca="1" si="695"/>
        <v>0</v>
      </c>
      <c r="G1012" s="23">
        <f t="shared" ca="1" si="695"/>
        <v>0</v>
      </c>
      <c r="H1012" s="23">
        <f t="shared" ca="1" si="695"/>
        <v>0</v>
      </c>
      <c r="I1012" s="23">
        <f t="shared" ca="1" si="695"/>
        <v>0</v>
      </c>
      <c r="J1012" s="23">
        <f t="shared" ca="1" si="695"/>
        <v>0</v>
      </c>
      <c r="K1012" s="23">
        <f t="shared" ca="1" si="695"/>
        <v>0</v>
      </c>
      <c r="L1012" s="23">
        <f t="shared" ca="1" si="695"/>
        <v>0</v>
      </c>
      <c r="M1012" s="23">
        <f t="shared" ca="1" si="695"/>
        <v>0</v>
      </c>
      <c r="N1012" s="23">
        <f t="shared" ca="1" si="695"/>
        <v>0</v>
      </c>
      <c r="O1012" s="23">
        <f t="shared" ca="1" si="695"/>
        <v>0</v>
      </c>
      <c r="P1012" s="23">
        <f t="shared" ca="1" si="695"/>
        <v>0</v>
      </c>
      <c r="Q1012" s="23">
        <f t="shared" ca="1" si="695"/>
        <v>0</v>
      </c>
      <c r="R1012" s="23">
        <f t="shared" ca="1" si="695"/>
        <v>0</v>
      </c>
      <c r="S1012" s="23">
        <f t="shared" ca="1" si="695"/>
        <v>0</v>
      </c>
      <c r="T1012" s="23">
        <f t="shared" ca="1" si="695"/>
        <v>0</v>
      </c>
      <c r="U1012" s="23">
        <f t="shared" ca="1" si="695"/>
        <v>0</v>
      </c>
      <c r="V1012" s="23">
        <f t="shared" ca="1" si="695"/>
        <v>0</v>
      </c>
    </row>
    <row r="1014" spans="1:24">
      <c r="A1014" s="130" t="s">
        <v>539</v>
      </c>
      <c r="B1014" s="18" t="str">
        <f>$B$5</f>
        <v>PRODUCTION</v>
      </c>
      <c r="D1014" s="23">
        <f t="shared" ref="D1014:D1021" ca="1" si="697">SUM(E1014:V1014)</f>
        <v>0.30369485904998605</v>
      </c>
      <c r="E1014" s="23">
        <f ca="1">IF(E$944=0,0,E937*E$1012/E$944)</f>
        <v>0.30369485904998605</v>
      </c>
      <c r="F1014" s="23">
        <f t="shared" ref="F1014:V1014" ca="1" si="698">IF(F$944=0,0,F937*F$1012/F$944)</f>
        <v>0</v>
      </c>
      <c r="G1014" s="23">
        <f t="shared" ca="1" si="698"/>
        <v>0</v>
      </c>
      <c r="H1014" s="23">
        <f t="shared" ca="1" si="698"/>
        <v>0</v>
      </c>
      <c r="I1014" s="23">
        <f t="shared" ca="1" si="698"/>
        <v>0</v>
      </c>
      <c r="J1014" s="23">
        <f t="shared" ca="1" si="698"/>
        <v>0</v>
      </c>
      <c r="K1014" s="23">
        <f t="shared" ca="1" si="698"/>
        <v>0</v>
      </c>
      <c r="L1014" s="23">
        <f t="shared" ca="1" si="698"/>
        <v>0</v>
      </c>
      <c r="M1014" s="23">
        <f t="shared" ca="1" si="698"/>
        <v>0</v>
      </c>
      <c r="N1014" s="23">
        <f t="shared" ca="1" si="698"/>
        <v>0</v>
      </c>
      <c r="O1014" s="23">
        <f t="shared" ca="1" si="698"/>
        <v>0</v>
      </c>
      <c r="P1014" s="23">
        <f t="shared" ca="1" si="698"/>
        <v>0</v>
      </c>
      <c r="Q1014" s="23">
        <f t="shared" ca="1" si="698"/>
        <v>0</v>
      </c>
      <c r="R1014" s="23">
        <f t="shared" ca="1" si="698"/>
        <v>0</v>
      </c>
      <c r="S1014" s="23">
        <f t="shared" ca="1" si="698"/>
        <v>0</v>
      </c>
      <c r="T1014" s="23">
        <f t="shared" ca="1" si="698"/>
        <v>0</v>
      </c>
      <c r="U1014" s="23">
        <f t="shared" ca="1" si="698"/>
        <v>0</v>
      </c>
      <c r="V1014" s="23">
        <f t="shared" ca="1" si="698"/>
        <v>0</v>
      </c>
      <c r="W1014" s="23"/>
      <c r="X1014" s="23"/>
    </row>
    <row r="1015" spans="1:24">
      <c r="A1015" s="18" t="s">
        <v>539</v>
      </c>
      <c r="B1015" s="18" t="str">
        <f>$B$6</f>
        <v>BULKTRAN</v>
      </c>
      <c r="D1015" s="23">
        <f t="shared" ca="1" si="697"/>
        <v>1.6362858639497827E-2</v>
      </c>
      <c r="E1015" s="23">
        <f t="shared" ref="E1015:V1015" ca="1" si="699">IF(E$944=0,0,E938*E$1012/E$944)</f>
        <v>1.6362858639497827E-2</v>
      </c>
      <c r="F1015" s="23">
        <f t="shared" ca="1" si="699"/>
        <v>0</v>
      </c>
      <c r="G1015" s="23">
        <f t="shared" ca="1" si="699"/>
        <v>0</v>
      </c>
      <c r="H1015" s="23">
        <f t="shared" ca="1" si="699"/>
        <v>0</v>
      </c>
      <c r="I1015" s="23">
        <f t="shared" ca="1" si="699"/>
        <v>0</v>
      </c>
      <c r="J1015" s="23">
        <f t="shared" ca="1" si="699"/>
        <v>0</v>
      </c>
      <c r="K1015" s="23">
        <f t="shared" ca="1" si="699"/>
        <v>0</v>
      </c>
      <c r="L1015" s="23">
        <f t="shared" ca="1" si="699"/>
        <v>0</v>
      </c>
      <c r="M1015" s="23">
        <f t="shared" ca="1" si="699"/>
        <v>0</v>
      </c>
      <c r="N1015" s="23">
        <f t="shared" ca="1" si="699"/>
        <v>0</v>
      </c>
      <c r="O1015" s="23">
        <f t="shared" ca="1" si="699"/>
        <v>0</v>
      </c>
      <c r="P1015" s="23">
        <f t="shared" ca="1" si="699"/>
        <v>0</v>
      </c>
      <c r="Q1015" s="23">
        <f t="shared" ca="1" si="699"/>
        <v>0</v>
      </c>
      <c r="R1015" s="23">
        <f t="shared" ca="1" si="699"/>
        <v>0</v>
      </c>
      <c r="S1015" s="23">
        <f t="shared" ca="1" si="699"/>
        <v>0</v>
      </c>
      <c r="T1015" s="23">
        <f t="shared" ca="1" si="699"/>
        <v>0</v>
      </c>
      <c r="U1015" s="23">
        <f t="shared" ca="1" si="699"/>
        <v>0</v>
      </c>
      <c r="V1015" s="23">
        <f t="shared" ca="1" si="699"/>
        <v>0</v>
      </c>
      <c r="W1015" s="23"/>
      <c r="X1015" s="23"/>
    </row>
    <row r="1016" spans="1:24">
      <c r="A1016" s="18" t="s">
        <v>539</v>
      </c>
      <c r="B1016" s="18" t="str">
        <f>$B$7</f>
        <v>SUBTRAN</v>
      </c>
      <c r="D1016" s="23">
        <f t="shared" ca="1" si="697"/>
        <v>3.5586303945531811E-3</v>
      </c>
      <c r="E1016" s="23">
        <f ca="1">IF(E$944=0,0,E939*E$1012/E$944)</f>
        <v>3.5586303945531811E-3</v>
      </c>
      <c r="F1016" s="23">
        <f t="shared" ref="F1016:V1016" ca="1" si="700">IF(F$944=0,0,F939*F$1012/F$944)</f>
        <v>0</v>
      </c>
      <c r="G1016" s="23">
        <f t="shared" ca="1" si="700"/>
        <v>0</v>
      </c>
      <c r="H1016" s="23">
        <f t="shared" ca="1" si="700"/>
        <v>0</v>
      </c>
      <c r="I1016" s="23">
        <f t="shared" ca="1" si="700"/>
        <v>0</v>
      </c>
      <c r="J1016" s="23">
        <f t="shared" ca="1" si="700"/>
        <v>0</v>
      </c>
      <c r="K1016" s="23">
        <f t="shared" ca="1" si="700"/>
        <v>0</v>
      </c>
      <c r="L1016" s="23">
        <f t="shared" ca="1" si="700"/>
        <v>0</v>
      </c>
      <c r="M1016" s="23">
        <f t="shared" ca="1" si="700"/>
        <v>0</v>
      </c>
      <c r="N1016" s="23">
        <f t="shared" ca="1" si="700"/>
        <v>0</v>
      </c>
      <c r="O1016" s="23">
        <f t="shared" ca="1" si="700"/>
        <v>0</v>
      </c>
      <c r="P1016" s="23">
        <f t="shared" ca="1" si="700"/>
        <v>0</v>
      </c>
      <c r="Q1016" s="23">
        <f t="shared" ca="1" si="700"/>
        <v>0</v>
      </c>
      <c r="R1016" s="23">
        <f t="shared" ca="1" si="700"/>
        <v>0</v>
      </c>
      <c r="S1016" s="23">
        <f t="shared" ca="1" si="700"/>
        <v>0</v>
      </c>
      <c r="T1016" s="23">
        <f t="shared" ca="1" si="700"/>
        <v>0</v>
      </c>
      <c r="U1016" s="23">
        <f t="shared" ca="1" si="700"/>
        <v>0</v>
      </c>
      <c r="V1016" s="23">
        <f t="shared" ca="1" si="700"/>
        <v>0</v>
      </c>
      <c r="W1016" s="23"/>
      <c r="X1016" s="23"/>
    </row>
    <row r="1017" spans="1:24">
      <c r="A1017" s="18" t="s">
        <v>539</v>
      </c>
      <c r="B1017" s="18" t="str">
        <f>$B$8</f>
        <v>DISTPRI</v>
      </c>
      <c r="D1017" s="23">
        <f t="shared" ca="1" si="697"/>
        <v>0.12135501018243335</v>
      </c>
      <c r="E1017" s="23">
        <f t="shared" ref="E1017:V1017" ca="1" si="701">IF(E$944=0,0,E940*E$1012/E$944)</f>
        <v>0.12135501018243335</v>
      </c>
      <c r="F1017" s="23">
        <f t="shared" ca="1" si="701"/>
        <v>0</v>
      </c>
      <c r="G1017" s="23">
        <f t="shared" ca="1" si="701"/>
        <v>0</v>
      </c>
      <c r="H1017" s="23">
        <f t="shared" ca="1" si="701"/>
        <v>0</v>
      </c>
      <c r="I1017" s="23">
        <f t="shared" ca="1" si="701"/>
        <v>0</v>
      </c>
      <c r="J1017" s="23">
        <f t="shared" ca="1" si="701"/>
        <v>0</v>
      </c>
      <c r="K1017" s="23">
        <f t="shared" ca="1" si="701"/>
        <v>0</v>
      </c>
      <c r="L1017" s="23">
        <f t="shared" ca="1" si="701"/>
        <v>0</v>
      </c>
      <c r="M1017" s="23">
        <f t="shared" ca="1" si="701"/>
        <v>0</v>
      </c>
      <c r="N1017" s="23">
        <f t="shared" ca="1" si="701"/>
        <v>0</v>
      </c>
      <c r="O1017" s="23">
        <f t="shared" ca="1" si="701"/>
        <v>0</v>
      </c>
      <c r="P1017" s="23">
        <f t="shared" ca="1" si="701"/>
        <v>0</v>
      </c>
      <c r="Q1017" s="23">
        <f t="shared" ca="1" si="701"/>
        <v>0</v>
      </c>
      <c r="R1017" s="23">
        <f t="shared" ca="1" si="701"/>
        <v>0</v>
      </c>
      <c r="S1017" s="23">
        <f t="shared" ca="1" si="701"/>
        <v>0</v>
      </c>
      <c r="T1017" s="23">
        <f t="shared" ca="1" si="701"/>
        <v>0</v>
      </c>
      <c r="U1017" s="23">
        <f t="shared" ca="1" si="701"/>
        <v>0</v>
      </c>
      <c r="V1017" s="23">
        <f t="shared" ca="1" si="701"/>
        <v>0</v>
      </c>
      <c r="W1017" s="23"/>
      <c r="X1017" s="23"/>
    </row>
    <row r="1018" spans="1:24">
      <c r="A1018" s="18" t="s">
        <v>539</v>
      </c>
      <c r="B1018" s="18" t="str">
        <f>$B$9</f>
        <v>DISTSEC</v>
      </c>
      <c r="D1018" s="23">
        <f t="shared" ca="1" si="697"/>
        <v>5.6008350037865889E-2</v>
      </c>
      <c r="E1018" s="23">
        <f t="shared" ref="E1018:V1018" ca="1" si="702">IF(E$944=0,0,E941*E$1012/E$944)</f>
        <v>5.6008350037865889E-2</v>
      </c>
      <c r="F1018" s="23">
        <f t="shared" ca="1" si="702"/>
        <v>0</v>
      </c>
      <c r="G1018" s="23">
        <f t="shared" ca="1" si="702"/>
        <v>0</v>
      </c>
      <c r="H1018" s="23">
        <f t="shared" ca="1" si="702"/>
        <v>0</v>
      </c>
      <c r="I1018" s="23">
        <f t="shared" ca="1" si="702"/>
        <v>0</v>
      </c>
      <c r="J1018" s="23">
        <f t="shared" ca="1" si="702"/>
        <v>0</v>
      </c>
      <c r="K1018" s="23">
        <f t="shared" ca="1" si="702"/>
        <v>0</v>
      </c>
      <c r="L1018" s="23">
        <f t="shared" ca="1" si="702"/>
        <v>0</v>
      </c>
      <c r="M1018" s="23">
        <f t="shared" ca="1" si="702"/>
        <v>0</v>
      </c>
      <c r="N1018" s="23">
        <f t="shared" ca="1" si="702"/>
        <v>0</v>
      </c>
      <c r="O1018" s="23">
        <f t="shared" ca="1" si="702"/>
        <v>0</v>
      </c>
      <c r="P1018" s="23">
        <f t="shared" ca="1" si="702"/>
        <v>0</v>
      </c>
      <c r="Q1018" s="23">
        <f t="shared" ca="1" si="702"/>
        <v>0</v>
      </c>
      <c r="R1018" s="23">
        <f t="shared" ca="1" si="702"/>
        <v>0</v>
      </c>
      <c r="S1018" s="23">
        <f t="shared" ca="1" si="702"/>
        <v>0</v>
      </c>
      <c r="T1018" s="23">
        <f t="shared" ca="1" si="702"/>
        <v>0</v>
      </c>
      <c r="U1018" s="23">
        <f t="shared" ca="1" si="702"/>
        <v>0</v>
      </c>
      <c r="V1018" s="23">
        <f t="shared" ca="1" si="702"/>
        <v>0</v>
      </c>
      <c r="W1018" s="23"/>
      <c r="X1018" s="23"/>
    </row>
    <row r="1019" spans="1:24">
      <c r="A1019" s="18" t="s">
        <v>539</v>
      </c>
      <c r="B1019" s="18" t="str">
        <f>$B$10</f>
        <v>ENERGY</v>
      </c>
      <c r="D1019" s="23">
        <f t="shared" ca="1" si="697"/>
        <v>0.45681851797659451</v>
      </c>
      <c r="E1019" s="23">
        <f t="shared" ref="E1019:V1019" ca="1" si="703">IF(E$944=0,0,E942*E$1012/E$944)</f>
        <v>0.45681851797659451</v>
      </c>
      <c r="F1019" s="23">
        <f t="shared" ca="1" si="703"/>
        <v>0</v>
      </c>
      <c r="G1019" s="23">
        <f t="shared" ca="1" si="703"/>
        <v>0</v>
      </c>
      <c r="H1019" s="23">
        <f t="shared" ca="1" si="703"/>
        <v>0</v>
      </c>
      <c r="I1019" s="23">
        <f t="shared" ca="1" si="703"/>
        <v>0</v>
      </c>
      <c r="J1019" s="23">
        <f t="shared" ca="1" si="703"/>
        <v>0</v>
      </c>
      <c r="K1019" s="23">
        <f t="shared" ca="1" si="703"/>
        <v>0</v>
      </c>
      <c r="L1019" s="23">
        <f t="shared" ca="1" si="703"/>
        <v>0</v>
      </c>
      <c r="M1019" s="23">
        <f t="shared" ca="1" si="703"/>
        <v>0</v>
      </c>
      <c r="N1019" s="23">
        <f t="shared" ca="1" si="703"/>
        <v>0</v>
      </c>
      <c r="O1019" s="23">
        <f t="shared" ca="1" si="703"/>
        <v>0</v>
      </c>
      <c r="P1019" s="23">
        <f t="shared" ca="1" si="703"/>
        <v>0</v>
      </c>
      <c r="Q1019" s="23">
        <f t="shared" ca="1" si="703"/>
        <v>0</v>
      </c>
      <c r="R1019" s="23">
        <f t="shared" ca="1" si="703"/>
        <v>0</v>
      </c>
      <c r="S1019" s="23">
        <f t="shared" ca="1" si="703"/>
        <v>0</v>
      </c>
      <c r="T1019" s="23">
        <f t="shared" ca="1" si="703"/>
        <v>0</v>
      </c>
      <c r="U1019" s="23">
        <f t="shared" ca="1" si="703"/>
        <v>0</v>
      </c>
      <c r="V1019" s="23">
        <f t="shared" ca="1" si="703"/>
        <v>0</v>
      </c>
      <c r="W1019" s="23"/>
      <c r="X1019" s="23"/>
    </row>
    <row r="1020" spans="1:24">
      <c r="A1020" s="18" t="s">
        <v>539</v>
      </c>
      <c r="B1020" s="18" t="str">
        <f>$B$11</f>
        <v>CUSTOMER</v>
      </c>
      <c r="D1020" s="23">
        <f t="shared" ca="1" si="697"/>
        <v>4.2201773719069469E-2</v>
      </c>
      <c r="E1020" s="23">
        <f t="shared" ref="E1020:V1020" ca="1" si="704">IF(E$944=0,0,E943*E$1012/E$944)</f>
        <v>4.2201773719069469E-2</v>
      </c>
      <c r="F1020" s="23">
        <f t="shared" ca="1" si="704"/>
        <v>0</v>
      </c>
      <c r="G1020" s="23">
        <f t="shared" ca="1" si="704"/>
        <v>0</v>
      </c>
      <c r="H1020" s="23">
        <f t="shared" ca="1" si="704"/>
        <v>0</v>
      </c>
      <c r="I1020" s="23">
        <f t="shared" ca="1" si="704"/>
        <v>0</v>
      </c>
      <c r="J1020" s="23">
        <f t="shared" ca="1" si="704"/>
        <v>0</v>
      </c>
      <c r="K1020" s="23">
        <f t="shared" ca="1" si="704"/>
        <v>0</v>
      </c>
      <c r="L1020" s="23">
        <f t="shared" ca="1" si="704"/>
        <v>0</v>
      </c>
      <c r="M1020" s="23">
        <f t="shared" ca="1" si="704"/>
        <v>0</v>
      </c>
      <c r="N1020" s="23">
        <f t="shared" ca="1" si="704"/>
        <v>0</v>
      </c>
      <c r="O1020" s="23">
        <f t="shared" ca="1" si="704"/>
        <v>0</v>
      </c>
      <c r="P1020" s="23">
        <f t="shared" ca="1" si="704"/>
        <v>0</v>
      </c>
      <c r="Q1020" s="23">
        <f t="shared" ca="1" si="704"/>
        <v>0</v>
      </c>
      <c r="R1020" s="23">
        <f t="shared" ca="1" si="704"/>
        <v>0</v>
      </c>
      <c r="S1020" s="23">
        <f t="shared" ca="1" si="704"/>
        <v>0</v>
      </c>
      <c r="T1020" s="23">
        <f t="shared" ca="1" si="704"/>
        <v>0</v>
      </c>
      <c r="U1020" s="23">
        <f t="shared" ca="1" si="704"/>
        <v>0</v>
      </c>
      <c r="V1020" s="23">
        <f t="shared" ca="1" si="704"/>
        <v>0</v>
      </c>
      <c r="W1020" s="23"/>
      <c r="X1020" s="23"/>
    </row>
    <row r="1021" spans="1:24">
      <c r="A1021" s="18" t="s">
        <v>539</v>
      </c>
      <c r="B1021" s="18" t="str">
        <f>$B$12</f>
        <v>TOTAL</v>
      </c>
      <c r="D1021" s="23">
        <f t="shared" ca="1" si="697"/>
        <v>1</v>
      </c>
      <c r="E1021" s="23">
        <f t="shared" ref="E1021:V1021" ca="1" si="705">IF(E$944=0,0,E944*E$1012/E$944)</f>
        <v>1</v>
      </c>
      <c r="F1021" s="23">
        <f t="shared" ca="1" si="705"/>
        <v>0</v>
      </c>
      <c r="G1021" s="23">
        <f t="shared" ca="1" si="705"/>
        <v>0</v>
      </c>
      <c r="H1021" s="23">
        <f t="shared" ca="1" si="705"/>
        <v>0</v>
      </c>
      <c r="I1021" s="23">
        <f t="shared" ca="1" si="705"/>
        <v>0</v>
      </c>
      <c r="J1021" s="23">
        <f t="shared" ca="1" si="705"/>
        <v>0</v>
      </c>
      <c r="K1021" s="23">
        <f t="shared" ca="1" si="705"/>
        <v>0</v>
      </c>
      <c r="L1021" s="23">
        <f t="shared" ca="1" si="705"/>
        <v>0</v>
      </c>
      <c r="M1021" s="23">
        <f t="shared" ca="1" si="705"/>
        <v>0</v>
      </c>
      <c r="N1021" s="23">
        <f t="shared" ca="1" si="705"/>
        <v>0</v>
      </c>
      <c r="O1021" s="23">
        <f t="shared" ca="1" si="705"/>
        <v>0</v>
      </c>
      <c r="P1021" s="23">
        <f t="shared" ca="1" si="705"/>
        <v>0</v>
      </c>
      <c r="Q1021" s="23">
        <f t="shared" ca="1" si="705"/>
        <v>0</v>
      </c>
      <c r="R1021" s="23">
        <f t="shared" ca="1" si="705"/>
        <v>0</v>
      </c>
      <c r="S1021" s="23">
        <f t="shared" ca="1" si="705"/>
        <v>0</v>
      </c>
      <c r="T1021" s="23">
        <f t="shared" ca="1" si="705"/>
        <v>0</v>
      </c>
      <c r="U1021" s="23">
        <f t="shared" ca="1" si="705"/>
        <v>0</v>
      </c>
      <c r="V1021" s="23">
        <f t="shared" ca="1" si="705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72"/>
  <sheetViews>
    <sheetView topLeftCell="A4" zoomScaleNormal="100" workbookViewId="0">
      <selection activeCell="K11" sqref="K11"/>
    </sheetView>
  </sheetViews>
  <sheetFormatPr defaultRowHeight="13.2"/>
  <cols>
    <col min="1" max="1" width="8.88671875" style="64" bestFit="1" customWidth="1"/>
    <col min="2" max="2" width="1.33203125" style="64" customWidth="1"/>
    <col min="3" max="3" width="11.6640625" style="64" bestFit="1" customWidth="1"/>
    <col min="4" max="4" width="1.33203125" style="64" customWidth="1"/>
    <col min="5" max="5" width="13.44140625" style="64" bestFit="1" customWidth="1"/>
    <col min="6" max="6" width="1.33203125" style="64" customWidth="1"/>
    <col min="7" max="7" width="11.6640625" style="64" bestFit="1" customWidth="1"/>
    <col min="8" max="8" width="1.33203125" style="64" customWidth="1"/>
    <col min="9" max="9" width="8.5546875" style="64" bestFit="1" customWidth="1"/>
    <col min="10" max="10" width="1.5546875" style="64" customWidth="1"/>
    <col min="11" max="11" width="12.33203125" style="64" bestFit="1" customWidth="1"/>
    <col min="12" max="12" width="1.5546875" style="64" customWidth="1"/>
    <col min="13" max="13" width="13.44140625" style="64" bestFit="1" customWidth="1"/>
    <col min="14" max="14" width="1.33203125" style="64" customWidth="1"/>
    <col min="15" max="15" width="7" style="64" bestFit="1" customWidth="1"/>
    <col min="16" max="16" width="1.33203125" style="64" customWidth="1"/>
    <col min="17" max="17" width="11.6640625" style="64" bestFit="1" customWidth="1"/>
    <col min="18" max="18" width="1.33203125" style="64" customWidth="1"/>
    <col min="19" max="19" width="11.6640625" style="64" bestFit="1" customWidth="1"/>
    <col min="20" max="20" width="1.44140625" style="64" customWidth="1"/>
    <col min="21" max="21" width="10.6640625" style="64" bestFit="1" customWidth="1"/>
    <col min="22" max="22" width="12.88671875" style="64" bestFit="1" customWidth="1"/>
    <col min="23" max="26" width="11.6640625" style="64" bestFit="1" customWidth="1"/>
    <col min="27" max="253" width="9.109375" style="64"/>
    <col min="254" max="254" width="8.88671875" style="64" bestFit="1" customWidth="1"/>
    <col min="255" max="255" width="1.33203125" style="64" customWidth="1"/>
    <col min="256" max="256" width="11.44140625" style="64" bestFit="1" customWidth="1"/>
    <col min="257" max="257" width="1.33203125" style="64" customWidth="1"/>
    <col min="258" max="258" width="12.88671875" style="64" bestFit="1" customWidth="1"/>
    <col min="259" max="259" width="1.33203125" style="64" customWidth="1"/>
    <col min="260" max="260" width="11" style="64" bestFit="1" customWidth="1"/>
    <col min="261" max="261" width="1.33203125" style="64" customWidth="1"/>
    <col min="262" max="262" width="8.44140625" style="64" bestFit="1" customWidth="1"/>
    <col min="263" max="263" width="1.5546875" style="64" customWidth="1"/>
    <col min="264" max="264" width="9.88671875" style="64" bestFit="1" customWidth="1"/>
    <col min="265" max="265" width="1.33203125" style="64" customWidth="1"/>
    <col min="266" max="266" width="11.44140625" style="64" bestFit="1" customWidth="1"/>
    <col min="267" max="267" width="1.33203125" style="64" customWidth="1"/>
    <col min="268" max="268" width="10.44140625" style="64" bestFit="1" customWidth="1"/>
    <col min="269" max="269" width="1.33203125" style="64" customWidth="1"/>
    <col min="270" max="270" width="10.44140625" style="64" bestFit="1" customWidth="1"/>
    <col min="271" max="271" width="1.33203125" style="64" customWidth="1"/>
    <col min="272" max="272" width="11.44140625" style="64" bestFit="1" customWidth="1"/>
    <col min="273" max="273" width="1.44140625" style="64" customWidth="1"/>
    <col min="274" max="274" width="10.5546875" style="64" bestFit="1" customWidth="1"/>
    <col min="275" max="509" width="9.109375" style="64"/>
    <col min="510" max="510" width="8.88671875" style="64" bestFit="1" customWidth="1"/>
    <col min="511" max="511" width="1.33203125" style="64" customWidth="1"/>
    <col min="512" max="512" width="11.44140625" style="64" bestFit="1" customWidth="1"/>
    <col min="513" max="513" width="1.33203125" style="64" customWidth="1"/>
    <col min="514" max="514" width="12.88671875" style="64" bestFit="1" customWidth="1"/>
    <col min="515" max="515" width="1.33203125" style="64" customWidth="1"/>
    <col min="516" max="516" width="11" style="64" bestFit="1" customWidth="1"/>
    <col min="517" max="517" width="1.33203125" style="64" customWidth="1"/>
    <col min="518" max="518" width="8.44140625" style="64" bestFit="1" customWidth="1"/>
    <col min="519" max="519" width="1.5546875" style="64" customWidth="1"/>
    <col min="520" max="520" width="9.88671875" style="64" bestFit="1" customWidth="1"/>
    <col min="521" max="521" width="1.33203125" style="64" customWidth="1"/>
    <col min="522" max="522" width="11.44140625" style="64" bestFit="1" customWidth="1"/>
    <col min="523" max="523" width="1.33203125" style="64" customWidth="1"/>
    <col min="524" max="524" width="10.44140625" style="64" bestFit="1" customWidth="1"/>
    <col min="525" max="525" width="1.33203125" style="64" customWidth="1"/>
    <col min="526" max="526" width="10.44140625" style="64" bestFit="1" customWidth="1"/>
    <col min="527" max="527" width="1.33203125" style="64" customWidth="1"/>
    <col min="528" max="528" width="11.44140625" style="64" bestFit="1" customWidth="1"/>
    <col min="529" max="529" width="1.44140625" style="64" customWidth="1"/>
    <col min="530" max="530" width="10.5546875" style="64" bestFit="1" customWidth="1"/>
    <col min="531" max="765" width="9.109375" style="64"/>
    <col min="766" max="766" width="8.88671875" style="64" bestFit="1" customWidth="1"/>
    <col min="767" max="767" width="1.33203125" style="64" customWidth="1"/>
    <col min="768" max="768" width="11.44140625" style="64" bestFit="1" customWidth="1"/>
    <col min="769" max="769" width="1.33203125" style="64" customWidth="1"/>
    <col min="770" max="770" width="12.88671875" style="64" bestFit="1" customWidth="1"/>
    <col min="771" max="771" width="1.33203125" style="64" customWidth="1"/>
    <col min="772" max="772" width="11" style="64" bestFit="1" customWidth="1"/>
    <col min="773" max="773" width="1.33203125" style="64" customWidth="1"/>
    <col min="774" max="774" width="8.44140625" style="64" bestFit="1" customWidth="1"/>
    <col min="775" max="775" width="1.5546875" style="64" customWidth="1"/>
    <col min="776" max="776" width="9.88671875" style="64" bestFit="1" customWidth="1"/>
    <col min="777" max="777" width="1.33203125" style="64" customWidth="1"/>
    <col min="778" max="778" width="11.44140625" style="64" bestFit="1" customWidth="1"/>
    <col min="779" max="779" width="1.33203125" style="64" customWidth="1"/>
    <col min="780" max="780" width="10.44140625" style="64" bestFit="1" customWidth="1"/>
    <col min="781" max="781" width="1.33203125" style="64" customWidth="1"/>
    <col min="782" max="782" width="10.44140625" style="64" bestFit="1" customWidth="1"/>
    <col min="783" max="783" width="1.33203125" style="64" customWidth="1"/>
    <col min="784" max="784" width="11.44140625" style="64" bestFit="1" customWidth="1"/>
    <col min="785" max="785" width="1.44140625" style="64" customWidth="1"/>
    <col min="786" max="786" width="10.5546875" style="64" bestFit="1" customWidth="1"/>
    <col min="787" max="1021" width="9.109375" style="64"/>
    <col min="1022" max="1022" width="8.88671875" style="64" bestFit="1" customWidth="1"/>
    <col min="1023" max="1023" width="1.33203125" style="64" customWidth="1"/>
    <col min="1024" max="1024" width="11.44140625" style="64" bestFit="1" customWidth="1"/>
    <col min="1025" max="1025" width="1.33203125" style="64" customWidth="1"/>
    <col min="1026" max="1026" width="12.88671875" style="64" bestFit="1" customWidth="1"/>
    <col min="1027" max="1027" width="1.33203125" style="64" customWidth="1"/>
    <col min="1028" max="1028" width="11" style="64" bestFit="1" customWidth="1"/>
    <col min="1029" max="1029" width="1.33203125" style="64" customWidth="1"/>
    <col min="1030" max="1030" width="8.44140625" style="64" bestFit="1" customWidth="1"/>
    <col min="1031" max="1031" width="1.5546875" style="64" customWidth="1"/>
    <col min="1032" max="1032" width="9.88671875" style="64" bestFit="1" customWidth="1"/>
    <col min="1033" max="1033" width="1.33203125" style="64" customWidth="1"/>
    <col min="1034" max="1034" width="11.44140625" style="64" bestFit="1" customWidth="1"/>
    <col min="1035" max="1035" width="1.33203125" style="64" customWidth="1"/>
    <col min="1036" max="1036" width="10.44140625" style="64" bestFit="1" customWidth="1"/>
    <col min="1037" max="1037" width="1.33203125" style="64" customWidth="1"/>
    <col min="1038" max="1038" width="10.44140625" style="64" bestFit="1" customWidth="1"/>
    <col min="1039" max="1039" width="1.33203125" style="64" customWidth="1"/>
    <col min="1040" max="1040" width="11.44140625" style="64" bestFit="1" customWidth="1"/>
    <col min="1041" max="1041" width="1.44140625" style="64" customWidth="1"/>
    <col min="1042" max="1042" width="10.5546875" style="64" bestFit="1" customWidth="1"/>
    <col min="1043" max="1277" width="9.109375" style="64"/>
    <col min="1278" max="1278" width="8.88671875" style="64" bestFit="1" customWidth="1"/>
    <col min="1279" max="1279" width="1.33203125" style="64" customWidth="1"/>
    <col min="1280" max="1280" width="11.44140625" style="64" bestFit="1" customWidth="1"/>
    <col min="1281" max="1281" width="1.33203125" style="64" customWidth="1"/>
    <col min="1282" max="1282" width="12.88671875" style="64" bestFit="1" customWidth="1"/>
    <col min="1283" max="1283" width="1.33203125" style="64" customWidth="1"/>
    <col min="1284" max="1284" width="11" style="64" bestFit="1" customWidth="1"/>
    <col min="1285" max="1285" width="1.33203125" style="64" customWidth="1"/>
    <col min="1286" max="1286" width="8.44140625" style="64" bestFit="1" customWidth="1"/>
    <col min="1287" max="1287" width="1.5546875" style="64" customWidth="1"/>
    <col min="1288" max="1288" width="9.88671875" style="64" bestFit="1" customWidth="1"/>
    <col min="1289" max="1289" width="1.33203125" style="64" customWidth="1"/>
    <col min="1290" max="1290" width="11.44140625" style="64" bestFit="1" customWidth="1"/>
    <col min="1291" max="1291" width="1.33203125" style="64" customWidth="1"/>
    <col min="1292" max="1292" width="10.44140625" style="64" bestFit="1" customWidth="1"/>
    <col min="1293" max="1293" width="1.33203125" style="64" customWidth="1"/>
    <col min="1294" max="1294" width="10.44140625" style="64" bestFit="1" customWidth="1"/>
    <col min="1295" max="1295" width="1.33203125" style="64" customWidth="1"/>
    <col min="1296" max="1296" width="11.44140625" style="64" bestFit="1" customWidth="1"/>
    <col min="1297" max="1297" width="1.44140625" style="64" customWidth="1"/>
    <col min="1298" max="1298" width="10.5546875" style="64" bestFit="1" customWidth="1"/>
    <col min="1299" max="1533" width="9.109375" style="64"/>
    <col min="1534" max="1534" width="8.88671875" style="64" bestFit="1" customWidth="1"/>
    <col min="1535" max="1535" width="1.33203125" style="64" customWidth="1"/>
    <col min="1536" max="1536" width="11.44140625" style="64" bestFit="1" customWidth="1"/>
    <col min="1537" max="1537" width="1.33203125" style="64" customWidth="1"/>
    <col min="1538" max="1538" width="12.88671875" style="64" bestFit="1" customWidth="1"/>
    <col min="1539" max="1539" width="1.33203125" style="64" customWidth="1"/>
    <col min="1540" max="1540" width="11" style="64" bestFit="1" customWidth="1"/>
    <col min="1541" max="1541" width="1.33203125" style="64" customWidth="1"/>
    <col min="1542" max="1542" width="8.44140625" style="64" bestFit="1" customWidth="1"/>
    <col min="1543" max="1543" width="1.5546875" style="64" customWidth="1"/>
    <col min="1544" max="1544" width="9.88671875" style="64" bestFit="1" customWidth="1"/>
    <col min="1545" max="1545" width="1.33203125" style="64" customWidth="1"/>
    <col min="1546" max="1546" width="11.44140625" style="64" bestFit="1" customWidth="1"/>
    <col min="1547" max="1547" width="1.33203125" style="64" customWidth="1"/>
    <col min="1548" max="1548" width="10.44140625" style="64" bestFit="1" customWidth="1"/>
    <col min="1549" max="1549" width="1.33203125" style="64" customWidth="1"/>
    <col min="1550" max="1550" width="10.44140625" style="64" bestFit="1" customWidth="1"/>
    <col min="1551" max="1551" width="1.33203125" style="64" customWidth="1"/>
    <col min="1552" max="1552" width="11.44140625" style="64" bestFit="1" customWidth="1"/>
    <col min="1553" max="1553" width="1.44140625" style="64" customWidth="1"/>
    <col min="1554" max="1554" width="10.5546875" style="64" bestFit="1" customWidth="1"/>
    <col min="1555" max="1789" width="9.109375" style="64"/>
    <col min="1790" max="1790" width="8.88671875" style="64" bestFit="1" customWidth="1"/>
    <col min="1791" max="1791" width="1.33203125" style="64" customWidth="1"/>
    <col min="1792" max="1792" width="11.44140625" style="64" bestFit="1" customWidth="1"/>
    <col min="1793" max="1793" width="1.33203125" style="64" customWidth="1"/>
    <col min="1794" max="1794" width="12.88671875" style="64" bestFit="1" customWidth="1"/>
    <col min="1795" max="1795" width="1.33203125" style="64" customWidth="1"/>
    <col min="1796" max="1796" width="11" style="64" bestFit="1" customWidth="1"/>
    <col min="1797" max="1797" width="1.33203125" style="64" customWidth="1"/>
    <col min="1798" max="1798" width="8.44140625" style="64" bestFit="1" customWidth="1"/>
    <col min="1799" max="1799" width="1.5546875" style="64" customWidth="1"/>
    <col min="1800" max="1800" width="9.88671875" style="64" bestFit="1" customWidth="1"/>
    <col min="1801" max="1801" width="1.33203125" style="64" customWidth="1"/>
    <col min="1802" max="1802" width="11.44140625" style="64" bestFit="1" customWidth="1"/>
    <col min="1803" max="1803" width="1.33203125" style="64" customWidth="1"/>
    <col min="1804" max="1804" width="10.44140625" style="64" bestFit="1" customWidth="1"/>
    <col min="1805" max="1805" width="1.33203125" style="64" customWidth="1"/>
    <col min="1806" max="1806" width="10.44140625" style="64" bestFit="1" customWidth="1"/>
    <col min="1807" max="1807" width="1.33203125" style="64" customWidth="1"/>
    <col min="1808" max="1808" width="11.44140625" style="64" bestFit="1" customWidth="1"/>
    <col min="1809" max="1809" width="1.44140625" style="64" customWidth="1"/>
    <col min="1810" max="1810" width="10.5546875" style="64" bestFit="1" customWidth="1"/>
    <col min="1811" max="2045" width="9.109375" style="64"/>
    <col min="2046" max="2046" width="8.88671875" style="64" bestFit="1" customWidth="1"/>
    <col min="2047" max="2047" width="1.33203125" style="64" customWidth="1"/>
    <col min="2048" max="2048" width="11.44140625" style="64" bestFit="1" customWidth="1"/>
    <col min="2049" max="2049" width="1.33203125" style="64" customWidth="1"/>
    <col min="2050" max="2050" width="12.88671875" style="64" bestFit="1" customWidth="1"/>
    <col min="2051" max="2051" width="1.33203125" style="64" customWidth="1"/>
    <col min="2052" max="2052" width="11" style="64" bestFit="1" customWidth="1"/>
    <col min="2053" max="2053" width="1.33203125" style="64" customWidth="1"/>
    <col min="2054" max="2054" width="8.44140625" style="64" bestFit="1" customWidth="1"/>
    <col min="2055" max="2055" width="1.5546875" style="64" customWidth="1"/>
    <col min="2056" max="2056" width="9.88671875" style="64" bestFit="1" customWidth="1"/>
    <col min="2057" max="2057" width="1.33203125" style="64" customWidth="1"/>
    <col min="2058" max="2058" width="11.44140625" style="64" bestFit="1" customWidth="1"/>
    <col min="2059" max="2059" width="1.33203125" style="64" customWidth="1"/>
    <col min="2060" max="2060" width="10.44140625" style="64" bestFit="1" customWidth="1"/>
    <col min="2061" max="2061" width="1.33203125" style="64" customWidth="1"/>
    <col min="2062" max="2062" width="10.44140625" style="64" bestFit="1" customWidth="1"/>
    <col min="2063" max="2063" width="1.33203125" style="64" customWidth="1"/>
    <col min="2064" max="2064" width="11.44140625" style="64" bestFit="1" customWidth="1"/>
    <col min="2065" max="2065" width="1.44140625" style="64" customWidth="1"/>
    <col min="2066" max="2066" width="10.5546875" style="64" bestFit="1" customWidth="1"/>
    <col min="2067" max="2301" width="9.109375" style="64"/>
    <col min="2302" max="2302" width="8.88671875" style="64" bestFit="1" customWidth="1"/>
    <col min="2303" max="2303" width="1.33203125" style="64" customWidth="1"/>
    <col min="2304" max="2304" width="11.44140625" style="64" bestFit="1" customWidth="1"/>
    <col min="2305" max="2305" width="1.33203125" style="64" customWidth="1"/>
    <col min="2306" max="2306" width="12.88671875" style="64" bestFit="1" customWidth="1"/>
    <col min="2307" max="2307" width="1.33203125" style="64" customWidth="1"/>
    <col min="2308" max="2308" width="11" style="64" bestFit="1" customWidth="1"/>
    <col min="2309" max="2309" width="1.33203125" style="64" customWidth="1"/>
    <col min="2310" max="2310" width="8.44140625" style="64" bestFit="1" customWidth="1"/>
    <col min="2311" max="2311" width="1.5546875" style="64" customWidth="1"/>
    <col min="2312" max="2312" width="9.88671875" style="64" bestFit="1" customWidth="1"/>
    <col min="2313" max="2313" width="1.33203125" style="64" customWidth="1"/>
    <col min="2314" max="2314" width="11.44140625" style="64" bestFit="1" customWidth="1"/>
    <col min="2315" max="2315" width="1.33203125" style="64" customWidth="1"/>
    <col min="2316" max="2316" width="10.44140625" style="64" bestFit="1" customWidth="1"/>
    <col min="2317" max="2317" width="1.33203125" style="64" customWidth="1"/>
    <col min="2318" max="2318" width="10.44140625" style="64" bestFit="1" customWidth="1"/>
    <col min="2319" max="2319" width="1.33203125" style="64" customWidth="1"/>
    <col min="2320" max="2320" width="11.44140625" style="64" bestFit="1" customWidth="1"/>
    <col min="2321" max="2321" width="1.44140625" style="64" customWidth="1"/>
    <col min="2322" max="2322" width="10.5546875" style="64" bestFit="1" customWidth="1"/>
    <col min="2323" max="2557" width="9.109375" style="64"/>
    <col min="2558" max="2558" width="8.88671875" style="64" bestFit="1" customWidth="1"/>
    <col min="2559" max="2559" width="1.33203125" style="64" customWidth="1"/>
    <col min="2560" max="2560" width="11.44140625" style="64" bestFit="1" customWidth="1"/>
    <col min="2561" max="2561" width="1.33203125" style="64" customWidth="1"/>
    <col min="2562" max="2562" width="12.88671875" style="64" bestFit="1" customWidth="1"/>
    <col min="2563" max="2563" width="1.33203125" style="64" customWidth="1"/>
    <col min="2564" max="2564" width="11" style="64" bestFit="1" customWidth="1"/>
    <col min="2565" max="2565" width="1.33203125" style="64" customWidth="1"/>
    <col min="2566" max="2566" width="8.44140625" style="64" bestFit="1" customWidth="1"/>
    <col min="2567" max="2567" width="1.5546875" style="64" customWidth="1"/>
    <col min="2568" max="2568" width="9.88671875" style="64" bestFit="1" customWidth="1"/>
    <col min="2569" max="2569" width="1.33203125" style="64" customWidth="1"/>
    <col min="2570" max="2570" width="11.44140625" style="64" bestFit="1" customWidth="1"/>
    <col min="2571" max="2571" width="1.33203125" style="64" customWidth="1"/>
    <col min="2572" max="2572" width="10.44140625" style="64" bestFit="1" customWidth="1"/>
    <col min="2573" max="2573" width="1.33203125" style="64" customWidth="1"/>
    <col min="2574" max="2574" width="10.44140625" style="64" bestFit="1" customWidth="1"/>
    <col min="2575" max="2575" width="1.33203125" style="64" customWidth="1"/>
    <col min="2576" max="2576" width="11.44140625" style="64" bestFit="1" customWidth="1"/>
    <col min="2577" max="2577" width="1.44140625" style="64" customWidth="1"/>
    <col min="2578" max="2578" width="10.5546875" style="64" bestFit="1" customWidth="1"/>
    <col min="2579" max="2813" width="9.109375" style="64"/>
    <col min="2814" max="2814" width="8.88671875" style="64" bestFit="1" customWidth="1"/>
    <col min="2815" max="2815" width="1.33203125" style="64" customWidth="1"/>
    <col min="2816" max="2816" width="11.44140625" style="64" bestFit="1" customWidth="1"/>
    <col min="2817" max="2817" width="1.33203125" style="64" customWidth="1"/>
    <col min="2818" max="2818" width="12.88671875" style="64" bestFit="1" customWidth="1"/>
    <col min="2819" max="2819" width="1.33203125" style="64" customWidth="1"/>
    <col min="2820" max="2820" width="11" style="64" bestFit="1" customWidth="1"/>
    <col min="2821" max="2821" width="1.33203125" style="64" customWidth="1"/>
    <col min="2822" max="2822" width="8.44140625" style="64" bestFit="1" customWidth="1"/>
    <col min="2823" max="2823" width="1.5546875" style="64" customWidth="1"/>
    <col min="2824" max="2824" width="9.88671875" style="64" bestFit="1" customWidth="1"/>
    <col min="2825" max="2825" width="1.33203125" style="64" customWidth="1"/>
    <col min="2826" max="2826" width="11.44140625" style="64" bestFit="1" customWidth="1"/>
    <col min="2827" max="2827" width="1.33203125" style="64" customWidth="1"/>
    <col min="2828" max="2828" width="10.44140625" style="64" bestFit="1" customWidth="1"/>
    <col min="2829" max="2829" width="1.33203125" style="64" customWidth="1"/>
    <col min="2830" max="2830" width="10.44140625" style="64" bestFit="1" customWidth="1"/>
    <col min="2831" max="2831" width="1.33203125" style="64" customWidth="1"/>
    <col min="2832" max="2832" width="11.44140625" style="64" bestFit="1" customWidth="1"/>
    <col min="2833" max="2833" width="1.44140625" style="64" customWidth="1"/>
    <col min="2834" max="2834" width="10.5546875" style="64" bestFit="1" customWidth="1"/>
    <col min="2835" max="3069" width="9.109375" style="64"/>
    <col min="3070" max="3070" width="8.88671875" style="64" bestFit="1" customWidth="1"/>
    <col min="3071" max="3071" width="1.33203125" style="64" customWidth="1"/>
    <col min="3072" max="3072" width="11.44140625" style="64" bestFit="1" customWidth="1"/>
    <col min="3073" max="3073" width="1.33203125" style="64" customWidth="1"/>
    <col min="3074" max="3074" width="12.88671875" style="64" bestFit="1" customWidth="1"/>
    <col min="3075" max="3075" width="1.33203125" style="64" customWidth="1"/>
    <col min="3076" max="3076" width="11" style="64" bestFit="1" customWidth="1"/>
    <col min="3077" max="3077" width="1.33203125" style="64" customWidth="1"/>
    <col min="3078" max="3078" width="8.44140625" style="64" bestFit="1" customWidth="1"/>
    <col min="3079" max="3079" width="1.5546875" style="64" customWidth="1"/>
    <col min="3080" max="3080" width="9.88671875" style="64" bestFit="1" customWidth="1"/>
    <col min="3081" max="3081" width="1.33203125" style="64" customWidth="1"/>
    <col min="3082" max="3082" width="11.44140625" style="64" bestFit="1" customWidth="1"/>
    <col min="3083" max="3083" width="1.33203125" style="64" customWidth="1"/>
    <col min="3084" max="3084" width="10.44140625" style="64" bestFit="1" customWidth="1"/>
    <col min="3085" max="3085" width="1.33203125" style="64" customWidth="1"/>
    <col min="3086" max="3086" width="10.44140625" style="64" bestFit="1" customWidth="1"/>
    <col min="3087" max="3087" width="1.33203125" style="64" customWidth="1"/>
    <col min="3088" max="3088" width="11.44140625" style="64" bestFit="1" customWidth="1"/>
    <col min="3089" max="3089" width="1.44140625" style="64" customWidth="1"/>
    <col min="3090" max="3090" width="10.5546875" style="64" bestFit="1" customWidth="1"/>
    <col min="3091" max="3325" width="9.109375" style="64"/>
    <col min="3326" max="3326" width="8.88671875" style="64" bestFit="1" customWidth="1"/>
    <col min="3327" max="3327" width="1.33203125" style="64" customWidth="1"/>
    <col min="3328" max="3328" width="11.44140625" style="64" bestFit="1" customWidth="1"/>
    <col min="3329" max="3329" width="1.33203125" style="64" customWidth="1"/>
    <col min="3330" max="3330" width="12.88671875" style="64" bestFit="1" customWidth="1"/>
    <col min="3331" max="3331" width="1.33203125" style="64" customWidth="1"/>
    <col min="3332" max="3332" width="11" style="64" bestFit="1" customWidth="1"/>
    <col min="3333" max="3333" width="1.33203125" style="64" customWidth="1"/>
    <col min="3334" max="3334" width="8.44140625" style="64" bestFit="1" customWidth="1"/>
    <col min="3335" max="3335" width="1.5546875" style="64" customWidth="1"/>
    <col min="3336" max="3336" width="9.88671875" style="64" bestFit="1" customWidth="1"/>
    <col min="3337" max="3337" width="1.33203125" style="64" customWidth="1"/>
    <col min="3338" max="3338" width="11.44140625" style="64" bestFit="1" customWidth="1"/>
    <col min="3339" max="3339" width="1.33203125" style="64" customWidth="1"/>
    <col min="3340" max="3340" width="10.44140625" style="64" bestFit="1" customWidth="1"/>
    <col min="3341" max="3341" width="1.33203125" style="64" customWidth="1"/>
    <col min="3342" max="3342" width="10.44140625" style="64" bestFit="1" customWidth="1"/>
    <col min="3343" max="3343" width="1.33203125" style="64" customWidth="1"/>
    <col min="3344" max="3344" width="11.44140625" style="64" bestFit="1" customWidth="1"/>
    <col min="3345" max="3345" width="1.44140625" style="64" customWidth="1"/>
    <col min="3346" max="3346" width="10.5546875" style="64" bestFit="1" customWidth="1"/>
    <col min="3347" max="3581" width="9.109375" style="64"/>
    <col min="3582" max="3582" width="8.88671875" style="64" bestFit="1" customWidth="1"/>
    <col min="3583" max="3583" width="1.33203125" style="64" customWidth="1"/>
    <col min="3584" max="3584" width="11.44140625" style="64" bestFit="1" customWidth="1"/>
    <col min="3585" max="3585" width="1.33203125" style="64" customWidth="1"/>
    <col min="3586" max="3586" width="12.88671875" style="64" bestFit="1" customWidth="1"/>
    <col min="3587" max="3587" width="1.33203125" style="64" customWidth="1"/>
    <col min="3588" max="3588" width="11" style="64" bestFit="1" customWidth="1"/>
    <col min="3589" max="3589" width="1.33203125" style="64" customWidth="1"/>
    <col min="3590" max="3590" width="8.44140625" style="64" bestFit="1" customWidth="1"/>
    <col min="3591" max="3591" width="1.5546875" style="64" customWidth="1"/>
    <col min="3592" max="3592" width="9.88671875" style="64" bestFit="1" customWidth="1"/>
    <col min="3593" max="3593" width="1.33203125" style="64" customWidth="1"/>
    <col min="3594" max="3594" width="11.44140625" style="64" bestFit="1" customWidth="1"/>
    <col min="3595" max="3595" width="1.33203125" style="64" customWidth="1"/>
    <col min="3596" max="3596" width="10.44140625" style="64" bestFit="1" customWidth="1"/>
    <col min="3597" max="3597" width="1.33203125" style="64" customWidth="1"/>
    <col min="3598" max="3598" width="10.44140625" style="64" bestFit="1" customWidth="1"/>
    <col min="3599" max="3599" width="1.33203125" style="64" customWidth="1"/>
    <col min="3600" max="3600" width="11.44140625" style="64" bestFit="1" customWidth="1"/>
    <col min="3601" max="3601" width="1.44140625" style="64" customWidth="1"/>
    <col min="3602" max="3602" width="10.5546875" style="64" bestFit="1" customWidth="1"/>
    <col min="3603" max="3837" width="9.109375" style="64"/>
    <col min="3838" max="3838" width="8.88671875" style="64" bestFit="1" customWidth="1"/>
    <col min="3839" max="3839" width="1.33203125" style="64" customWidth="1"/>
    <col min="3840" max="3840" width="11.44140625" style="64" bestFit="1" customWidth="1"/>
    <col min="3841" max="3841" width="1.33203125" style="64" customWidth="1"/>
    <col min="3842" max="3842" width="12.88671875" style="64" bestFit="1" customWidth="1"/>
    <col min="3843" max="3843" width="1.33203125" style="64" customWidth="1"/>
    <col min="3844" max="3844" width="11" style="64" bestFit="1" customWidth="1"/>
    <col min="3845" max="3845" width="1.33203125" style="64" customWidth="1"/>
    <col min="3846" max="3846" width="8.44140625" style="64" bestFit="1" customWidth="1"/>
    <col min="3847" max="3847" width="1.5546875" style="64" customWidth="1"/>
    <col min="3848" max="3848" width="9.88671875" style="64" bestFit="1" customWidth="1"/>
    <col min="3849" max="3849" width="1.33203125" style="64" customWidth="1"/>
    <col min="3850" max="3850" width="11.44140625" style="64" bestFit="1" customWidth="1"/>
    <col min="3851" max="3851" width="1.33203125" style="64" customWidth="1"/>
    <col min="3852" max="3852" width="10.44140625" style="64" bestFit="1" customWidth="1"/>
    <col min="3853" max="3853" width="1.33203125" style="64" customWidth="1"/>
    <col min="3854" max="3854" width="10.44140625" style="64" bestFit="1" customWidth="1"/>
    <col min="3855" max="3855" width="1.33203125" style="64" customWidth="1"/>
    <col min="3856" max="3856" width="11.44140625" style="64" bestFit="1" customWidth="1"/>
    <col min="3857" max="3857" width="1.44140625" style="64" customWidth="1"/>
    <col min="3858" max="3858" width="10.5546875" style="64" bestFit="1" customWidth="1"/>
    <col min="3859" max="4093" width="9.109375" style="64"/>
    <col min="4094" max="4094" width="8.88671875" style="64" bestFit="1" customWidth="1"/>
    <col min="4095" max="4095" width="1.33203125" style="64" customWidth="1"/>
    <col min="4096" max="4096" width="11.44140625" style="64" bestFit="1" customWidth="1"/>
    <col min="4097" max="4097" width="1.33203125" style="64" customWidth="1"/>
    <col min="4098" max="4098" width="12.88671875" style="64" bestFit="1" customWidth="1"/>
    <col min="4099" max="4099" width="1.33203125" style="64" customWidth="1"/>
    <col min="4100" max="4100" width="11" style="64" bestFit="1" customWidth="1"/>
    <col min="4101" max="4101" width="1.33203125" style="64" customWidth="1"/>
    <col min="4102" max="4102" width="8.44140625" style="64" bestFit="1" customWidth="1"/>
    <col min="4103" max="4103" width="1.5546875" style="64" customWidth="1"/>
    <col min="4104" max="4104" width="9.88671875" style="64" bestFit="1" customWidth="1"/>
    <col min="4105" max="4105" width="1.33203125" style="64" customWidth="1"/>
    <col min="4106" max="4106" width="11.44140625" style="64" bestFit="1" customWidth="1"/>
    <col min="4107" max="4107" width="1.33203125" style="64" customWidth="1"/>
    <col min="4108" max="4108" width="10.44140625" style="64" bestFit="1" customWidth="1"/>
    <col min="4109" max="4109" width="1.33203125" style="64" customWidth="1"/>
    <col min="4110" max="4110" width="10.44140625" style="64" bestFit="1" customWidth="1"/>
    <col min="4111" max="4111" width="1.33203125" style="64" customWidth="1"/>
    <col min="4112" max="4112" width="11.44140625" style="64" bestFit="1" customWidth="1"/>
    <col min="4113" max="4113" width="1.44140625" style="64" customWidth="1"/>
    <col min="4114" max="4114" width="10.5546875" style="64" bestFit="1" customWidth="1"/>
    <col min="4115" max="4349" width="9.109375" style="64"/>
    <col min="4350" max="4350" width="8.88671875" style="64" bestFit="1" customWidth="1"/>
    <col min="4351" max="4351" width="1.33203125" style="64" customWidth="1"/>
    <col min="4352" max="4352" width="11.44140625" style="64" bestFit="1" customWidth="1"/>
    <col min="4353" max="4353" width="1.33203125" style="64" customWidth="1"/>
    <col min="4354" max="4354" width="12.88671875" style="64" bestFit="1" customWidth="1"/>
    <col min="4355" max="4355" width="1.33203125" style="64" customWidth="1"/>
    <col min="4356" max="4356" width="11" style="64" bestFit="1" customWidth="1"/>
    <col min="4357" max="4357" width="1.33203125" style="64" customWidth="1"/>
    <col min="4358" max="4358" width="8.44140625" style="64" bestFit="1" customWidth="1"/>
    <col min="4359" max="4359" width="1.5546875" style="64" customWidth="1"/>
    <col min="4360" max="4360" width="9.88671875" style="64" bestFit="1" customWidth="1"/>
    <col min="4361" max="4361" width="1.33203125" style="64" customWidth="1"/>
    <col min="4362" max="4362" width="11.44140625" style="64" bestFit="1" customWidth="1"/>
    <col min="4363" max="4363" width="1.33203125" style="64" customWidth="1"/>
    <col min="4364" max="4364" width="10.44140625" style="64" bestFit="1" customWidth="1"/>
    <col min="4365" max="4365" width="1.33203125" style="64" customWidth="1"/>
    <col min="4366" max="4366" width="10.44140625" style="64" bestFit="1" customWidth="1"/>
    <col min="4367" max="4367" width="1.33203125" style="64" customWidth="1"/>
    <col min="4368" max="4368" width="11.44140625" style="64" bestFit="1" customWidth="1"/>
    <col min="4369" max="4369" width="1.44140625" style="64" customWidth="1"/>
    <col min="4370" max="4370" width="10.5546875" style="64" bestFit="1" customWidth="1"/>
    <col min="4371" max="4605" width="9.109375" style="64"/>
    <col min="4606" max="4606" width="8.88671875" style="64" bestFit="1" customWidth="1"/>
    <col min="4607" max="4607" width="1.33203125" style="64" customWidth="1"/>
    <col min="4608" max="4608" width="11.44140625" style="64" bestFit="1" customWidth="1"/>
    <col min="4609" max="4609" width="1.33203125" style="64" customWidth="1"/>
    <col min="4610" max="4610" width="12.88671875" style="64" bestFit="1" customWidth="1"/>
    <col min="4611" max="4611" width="1.33203125" style="64" customWidth="1"/>
    <col min="4612" max="4612" width="11" style="64" bestFit="1" customWidth="1"/>
    <col min="4613" max="4613" width="1.33203125" style="64" customWidth="1"/>
    <col min="4614" max="4614" width="8.44140625" style="64" bestFit="1" customWidth="1"/>
    <col min="4615" max="4615" width="1.5546875" style="64" customWidth="1"/>
    <col min="4616" max="4616" width="9.88671875" style="64" bestFit="1" customWidth="1"/>
    <col min="4617" max="4617" width="1.33203125" style="64" customWidth="1"/>
    <col min="4618" max="4618" width="11.44140625" style="64" bestFit="1" customWidth="1"/>
    <col min="4619" max="4619" width="1.33203125" style="64" customWidth="1"/>
    <col min="4620" max="4620" width="10.44140625" style="64" bestFit="1" customWidth="1"/>
    <col min="4621" max="4621" width="1.33203125" style="64" customWidth="1"/>
    <col min="4622" max="4622" width="10.44140625" style="64" bestFit="1" customWidth="1"/>
    <col min="4623" max="4623" width="1.33203125" style="64" customWidth="1"/>
    <col min="4624" max="4624" width="11.44140625" style="64" bestFit="1" customWidth="1"/>
    <col min="4625" max="4625" width="1.44140625" style="64" customWidth="1"/>
    <col min="4626" max="4626" width="10.5546875" style="64" bestFit="1" customWidth="1"/>
    <col min="4627" max="4861" width="9.109375" style="64"/>
    <col min="4862" max="4862" width="8.88671875" style="64" bestFit="1" customWidth="1"/>
    <col min="4863" max="4863" width="1.33203125" style="64" customWidth="1"/>
    <col min="4864" max="4864" width="11.44140625" style="64" bestFit="1" customWidth="1"/>
    <col min="4865" max="4865" width="1.33203125" style="64" customWidth="1"/>
    <col min="4866" max="4866" width="12.88671875" style="64" bestFit="1" customWidth="1"/>
    <col min="4867" max="4867" width="1.33203125" style="64" customWidth="1"/>
    <col min="4868" max="4868" width="11" style="64" bestFit="1" customWidth="1"/>
    <col min="4869" max="4869" width="1.33203125" style="64" customWidth="1"/>
    <col min="4870" max="4870" width="8.44140625" style="64" bestFit="1" customWidth="1"/>
    <col min="4871" max="4871" width="1.5546875" style="64" customWidth="1"/>
    <col min="4872" max="4872" width="9.88671875" style="64" bestFit="1" customWidth="1"/>
    <col min="4873" max="4873" width="1.33203125" style="64" customWidth="1"/>
    <col min="4874" max="4874" width="11.44140625" style="64" bestFit="1" customWidth="1"/>
    <col min="4875" max="4875" width="1.33203125" style="64" customWidth="1"/>
    <col min="4876" max="4876" width="10.44140625" style="64" bestFit="1" customWidth="1"/>
    <col min="4877" max="4877" width="1.33203125" style="64" customWidth="1"/>
    <col min="4878" max="4878" width="10.44140625" style="64" bestFit="1" customWidth="1"/>
    <col min="4879" max="4879" width="1.33203125" style="64" customWidth="1"/>
    <col min="4880" max="4880" width="11.44140625" style="64" bestFit="1" customWidth="1"/>
    <col min="4881" max="4881" width="1.44140625" style="64" customWidth="1"/>
    <col min="4882" max="4882" width="10.5546875" style="64" bestFit="1" customWidth="1"/>
    <col min="4883" max="5117" width="9.109375" style="64"/>
    <col min="5118" max="5118" width="8.88671875" style="64" bestFit="1" customWidth="1"/>
    <col min="5119" max="5119" width="1.33203125" style="64" customWidth="1"/>
    <col min="5120" max="5120" width="11.44140625" style="64" bestFit="1" customWidth="1"/>
    <col min="5121" max="5121" width="1.33203125" style="64" customWidth="1"/>
    <col min="5122" max="5122" width="12.88671875" style="64" bestFit="1" customWidth="1"/>
    <col min="5123" max="5123" width="1.33203125" style="64" customWidth="1"/>
    <col min="5124" max="5124" width="11" style="64" bestFit="1" customWidth="1"/>
    <col min="5125" max="5125" width="1.33203125" style="64" customWidth="1"/>
    <col min="5126" max="5126" width="8.44140625" style="64" bestFit="1" customWidth="1"/>
    <col min="5127" max="5127" width="1.5546875" style="64" customWidth="1"/>
    <col min="5128" max="5128" width="9.88671875" style="64" bestFit="1" customWidth="1"/>
    <col min="5129" max="5129" width="1.33203125" style="64" customWidth="1"/>
    <col min="5130" max="5130" width="11.44140625" style="64" bestFit="1" customWidth="1"/>
    <col min="5131" max="5131" width="1.33203125" style="64" customWidth="1"/>
    <col min="5132" max="5132" width="10.44140625" style="64" bestFit="1" customWidth="1"/>
    <col min="5133" max="5133" width="1.33203125" style="64" customWidth="1"/>
    <col min="5134" max="5134" width="10.44140625" style="64" bestFit="1" customWidth="1"/>
    <col min="5135" max="5135" width="1.33203125" style="64" customWidth="1"/>
    <col min="5136" max="5136" width="11.44140625" style="64" bestFit="1" customWidth="1"/>
    <col min="5137" max="5137" width="1.44140625" style="64" customWidth="1"/>
    <col min="5138" max="5138" width="10.5546875" style="64" bestFit="1" customWidth="1"/>
    <col min="5139" max="5373" width="9.109375" style="64"/>
    <col min="5374" max="5374" width="8.88671875" style="64" bestFit="1" customWidth="1"/>
    <col min="5375" max="5375" width="1.33203125" style="64" customWidth="1"/>
    <col min="5376" max="5376" width="11.44140625" style="64" bestFit="1" customWidth="1"/>
    <col min="5377" max="5377" width="1.33203125" style="64" customWidth="1"/>
    <col min="5378" max="5378" width="12.88671875" style="64" bestFit="1" customWidth="1"/>
    <col min="5379" max="5379" width="1.33203125" style="64" customWidth="1"/>
    <col min="5380" max="5380" width="11" style="64" bestFit="1" customWidth="1"/>
    <col min="5381" max="5381" width="1.33203125" style="64" customWidth="1"/>
    <col min="5382" max="5382" width="8.44140625" style="64" bestFit="1" customWidth="1"/>
    <col min="5383" max="5383" width="1.5546875" style="64" customWidth="1"/>
    <col min="5384" max="5384" width="9.88671875" style="64" bestFit="1" customWidth="1"/>
    <col min="5385" max="5385" width="1.33203125" style="64" customWidth="1"/>
    <col min="5386" max="5386" width="11.44140625" style="64" bestFit="1" customWidth="1"/>
    <col min="5387" max="5387" width="1.33203125" style="64" customWidth="1"/>
    <col min="5388" max="5388" width="10.44140625" style="64" bestFit="1" customWidth="1"/>
    <col min="5389" max="5389" width="1.33203125" style="64" customWidth="1"/>
    <col min="5390" max="5390" width="10.44140625" style="64" bestFit="1" customWidth="1"/>
    <col min="5391" max="5391" width="1.33203125" style="64" customWidth="1"/>
    <col min="5392" max="5392" width="11.44140625" style="64" bestFit="1" customWidth="1"/>
    <col min="5393" max="5393" width="1.44140625" style="64" customWidth="1"/>
    <col min="5394" max="5394" width="10.5546875" style="64" bestFit="1" customWidth="1"/>
    <col min="5395" max="5629" width="9.109375" style="64"/>
    <col min="5630" max="5630" width="8.88671875" style="64" bestFit="1" customWidth="1"/>
    <col min="5631" max="5631" width="1.33203125" style="64" customWidth="1"/>
    <col min="5632" max="5632" width="11.44140625" style="64" bestFit="1" customWidth="1"/>
    <col min="5633" max="5633" width="1.33203125" style="64" customWidth="1"/>
    <col min="5634" max="5634" width="12.88671875" style="64" bestFit="1" customWidth="1"/>
    <col min="5635" max="5635" width="1.33203125" style="64" customWidth="1"/>
    <col min="5636" max="5636" width="11" style="64" bestFit="1" customWidth="1"/>
    <col min="5637" max="5637" width="1.33203125" style="64" customWidth="1"/>
    <col min="5638" max="5638" width="8.44140625" style="64" bestFit="1" customWidth="1"/>
    <col min="5639" max="5639" width="1.5546875" style="64" customWidth="1"/>
    <col min="5640" max="5640" width="9.88671875" style="64" bestFit="1" customWidth="1"/>
    <col min="5641" max="5641" width="1.33203125" style="64" customWidth="1"/>
    <col min="5642" max="5642" width="11.44140625" style="64" bestFit="1" customWidth="1"/>
    <col min="5643" max="5643" width="1.33203125" style="64" customWidth="1"/>
    <col min="5644" max="5644" width="10.44140625" style="64" bestFit="1" customWidth="1"/>
    <col min="5645" max="5645" width="1.33203125" style="64" customWidth="1"/>
    <col min="5646" max="5646" width="10.44140625" style="64" bestFit="1" customWidth="1"/>
    <col min="5647" max="5647" width="1.33203125" style="64" customWidth="1"/>
    <col min="5648" max="5648" width="11.44140625" style="64" bestFit="1" customWidth="1"/>
    <col min="5649" max="5649" width="1.44140625" style="64" customWidth="1"/>
    <col min="5650" max="5650" width="10.5546875" style="64" bestFit="1" customWidth="1"/>
    <col min="5651" max="5885" width="9.109375" style="64"/>
    <col min="5886" max="5886" width="8.88671875" style="64" bestFit="1" customWidth="1"/>
    <col min="5887" max="5887" width="1.33203125" style="64" customWidth="1"/>
    <col min="5888" max="5888" width="11.44140625" style="64" bestFit="1" customWidth="1"/>
    <col min="5889" max="5889" width="1.33203125" style="64" customWidth="1"/>
    <col min="5890" max="5890" width="12.88671875" style="64" bestFit="1" customWidth="1"/>
    <col min="5891" max="5891" width="1.33203125" style="64" customWidth="1"/>
    <col min="5892" max="5892" width="11" style="64" bestFit="1" customWidth="1"/>
    <col min="5893" max="5893" width="1.33203125" style="64" customWidth="1"/>
    <col min="5894" max="5894" width="8.44140625" style="64" bestFit="1" customWidth="1"/>
    <col min="5895" max="5895" width="1.5546875" style="64" customWidth="1"/>
    <col min="5896" max="5896" width="9.88671875" style="64" bestFit="1" customWidth="1"/>
    <col min="5897" max="5897" width="1.33203125" style="64" customWidth="1"/>
    <col min="5898" max="5898" width="11.44140625" style="64" bestFit="1" customWidth="1"/>
    <col min="5899" max="5899" width="1.33203125" style="64" customWidth="1"/>
    <col min="5900" max="5900" width="10.44140625" style="64" bestFit="1" customWidth="1"/>
    <col min="5901" max="5901" width="1.33203125" style="64" customWidth="1"/>
    <col min="5902" max="5902" width="10.44140625" style="64" bestFit="1" customWidth="1"/>
    <col min="5903" max="5903" width="1.33203125" style="64" customWidth="1"/>
    <col min="5904" max="5904" width="11.44140625" style="64" bestFit="1" customWidth="1"/>
    <col min="5905" max="5905" width="1.44140625" style="64" customWidth="1"/>
    <col min="5906" max="5906" width="10.5546875" style="64" bestFit="1" customWidth="1"/>
    <col min="5907" max="6141" width="9.109375" style="64"/>
    <col min="6142" max="6142" width="8.88671875" style="64" bestFit="1" customWidth="1"/>
    <col min="6143" max="6143" width="1.33203125" style="64" customWidth="1"/>
    <col min="6144" max="6144" width="11.44140625" style="64" bestFit="1" customWidth="1"/>
    <col min="6145" max="6145" width="1.33203125" style="64" customWidth="1"/>
    <col min="6146" max="6146" width="12.88671875" style="64" bestFit="1" customWidth="1"/>
    <col min="6147" max="6147" width="1.33203125" style="64" customWidth="1"/>
    <col min="6148" max="6148" width="11" style="64" bestFit="1" customWidth="1"/>
    <col min="6149" max="6149" width="1.33203125" style="64" customWidth="1"/>
    <col min="6150" max="6150" width="8.44140625" style="64" bestFit="1" customWidth="1"/>
    <col min="6151" max="6151" width="1.5546875" style="64" customWidth="1"/>
    <col min="6152" max="6152" width="9.88671875" style="64" bestFit="1" customWidth="1"/>
    <col min="6153" max="6153" width="1.33203125" style="64" customWidth="1"/>
    <col min="6154" max="6154" width="11.44140625" style="64" bestFit="1" customWidth="1"/>
    <col min="6155" max="6155" width="1.33203125" style="64" customWidth="1"/>
    <col min="6156" max="6156" width="10.44140625" style="64" bestFit="1" customWidth="1"/>
    <col min="6157" max="6157" width="1.33203125" style="64" customWidth="1"/>
    <col min="6158" max="6158" width="10.44140625" style="64" bestFit="1" customWidth="1"/>
    <col min="6159" max="6159" width="1.33203125" style="64" customWidth="1"/>
    <col min="6160" max="6160" width="11.44140625" style="64" bestFit="1" customWidth="1"/>
    <col min="6161" max="6161" width="1.44140625" style="64" customWidth="1"/>
    <col min="6162" max="6162" width="10.5546875" style="64" bestFit="1" customWidth="1"/>
    <col min="6163" max="6397" width="9.109375" style="64"/>
    <col min="6398" max="6398" width="8.88671875" style="64" bestFit="1" customWidth="1"/>
    <col min="6399" max="6399" width="1.33203125" style="64" customWidth="1"/>
    <col min="6400" max="6400" width="11.44140625" style="64" bestFit="1" customWidth="1"/>
    <col min="6401" max="6401" width="1.33203125" style="64" customWidth="1"/>
    <col min="6402" max="6402" width="12.88671875" style="64" bestFit="1" customWidth="1"/>
    <col min="6403" max="6403" width="1.33203125" style="64" customWidth="1"/>
    <col min="6404" max="6404" width="11" style="64" bestFit="1" customWidth="1"/>
    <col min="6405" max="6405" width="1.33203125" style="64" customWidth="1"/>
    <col min="6406" max="6406" width="8.44140625" style="64" bestFit="1" customWidth="1"/>
    <col min="6407" max="6407" width="1.5546875" style="64" customWidth="1"/>
    <col min="6408" max="6408" width="9.88671875" style="64" bestFit="1" customWidth="1"/>
    <col min="6409" max="6409" width="1.33203125" style="64" customWidth="1"/>
    <col min="6410" max="6410" width="11.44140625" style="64" bestFit="1" customWidth="1"/>
    <col min="6411" max="6411" width="1.33203125" style="64" customWidth="1"/>
    <col min="6412" max="6412" width="10.44140625" style="64" bestFit="1" customWidth="1"/>
    <col min="6413" max="6413" width="1.33203125" style="64" customWidth="1"/>
    <col min="6414" max="6414" width="10.44140625" style="64" bestFit="1" customWidth="1"/>
    <col min="6415" max="6415" width="1.33203125" style="64" customWidth="1"/>
    <col min="6416" max="6416" width="11.44140625" style="64" bestFit="1" customWidth="1"/>
    <col min="6417" max="6417" width="1.44140625" style="64" customWidth="1"/>
    <col min="6418" max="6418" width="10.5546875" style="64" bestFit="1" customWidth="1"/>
    <col min="6419" max="6653" width="9.109375" style="64"/>
    <col min="6654" max="6654" width="8.88671875" style="64" bestFit="1" customWidth="1"/>
    <col min="6655" max="6655" width="1.33203125" style="64" customWidth="1"/>
    <col min="6656" max="6656" width="11.44140625" style="64" bestFit="1" customWidth="1"/>
    <col min="6657" max="6657" width="1.33203125" style="64" customWidth="1"/>
    <col min="6658" max="6658" width="12.88671875" style="64" bestFit="1" customWidth="1"/>
    <col min="6659" max="6659" width="1.33203125" style="64" customWidth="1"/>
    <col min="6660" max="6660" width="11" style="64" bestFit="1" customWidth="1"/>
    <col min="6661" max="6661" width="1.33203125" style="64" customWidth="1"/>
    <col min="6662" max="6662" width="8.44140625" style="64" bestFit="1" customWidth="1"/>
    <col min="6663" max="6663" width="1.5546875" style="64" customWidth="1"/>
    <col min="6664" max="6664" width="9.88671875" style="64" bestFit="1" customWidth="1"/>
    <col min="6665" max="6665" width="1.33203125" style="64" customWidth="1"/>
    <col min="6666" max="6666" width="11.44140625" style="64" bestFit="1" customWidth="1"/>
    <col min="6667" max="6667" width="1.33203125" style="64" customWidth="1"/>
    <col min="6668" max="6668" width="10.44140625" style="64" bestFit="1" customWidth="1"/>
    <col min="6669" max="6669" width="1.33203125" style="64" customWidth="1"/>
    <col min="6670" max="6670" width="10.44140625" style="64" bestFit="1" customWidth="1"/>
    <col min="6671" max="6671" width="1.33203125" style="64" customWidth="1"/>
    <col min="6672" max="6672" width="11.44140625" style="64" bestFit="1" customWidth="1"/>
    <col min="6673" max="6673" width="1.44140625" style="64" customWidth="1"/>
    <col min="6674" max="6674" width="10.5546875" style="64" bestFit="1" customWidth="1"/>
    <col min="6675" max="6909" width="9.109375" style="64"/>
    <col min="6910" max="6910" width="8.88671875" style="64" bestFit="1" customWidth="1"/>
    <col min="6911" max="6911" width="1.33203125" style="64" customWidth="1"/>
    <col min="6912" max="6912" width="11.44140625" style="64" bestFit="1" customWidth="1"/>
    <col min="6913" max="6913" width="1.33203125" style="64" customWidth="1"/>
    <col min="6914" max="6914" width="12.88671875" style="64" bestFit="1" customWidth="1"/>
    <col min="6915" max="6915" width="1.33203125" style="64" customWidth="1"/>
    <col min="6916" max="6916" width="11" style="64" bestFit="1" customWidth="1"/>
    <col min="6917" max="6917" width="1.33203125" style="64" customWidth="1"/>
    <col min="6918" max="6918" width="8.44140625" style="64" bestFit="1" customWidth="1"/>
    <col min="6919" max="6919" width="1.5546875" style="64" customWidth="1"/>
    <col min="6920" max="6920" width="9.88671875" style="64" bestFit="1" customWidth="1"/>
    <col min="6921" max="6921" width="1.33203125" style="64" customWidth="1"/>
    <col min="6922" max="6922" width="11.44140625" style="64" bestFit="1" customWidth="1"/>
    <col min="6923" max="6923" width="1.33203125" style="64" customWidth="1"/>
    <col min="6924" max="6924" width="10.44140625" style="64" bestFit="1" customWidth="1"/>
    <col min="6925" max="6925" width="1.33203125" style="64" customWidth="1"/>
    <col min="6926" max="6926" width="10.44140625" style="64" bestFit="1" customWidth="1"/>
    <col min="6927" max="6927" width="1.33203125" style="64" customWidth="1"/>
    <col min="6928" max="6928" width="11.44140625" style="64" bestFit="1" customWidth="1"/>
    <col min="6929" max="6929" width="1.44140625" style="64" customWidth="1"/>
    <col min="6930" max="6930" width="10.5546875" style="64" bestFit="1" customWidth="1"/>
    <col min="6931" max="7165" width="9.109375" style="64"/>
    <col min="7166" max="7166" width="8.88671875" style="64" bestFit="1" customWidth="1"/>
    <col min="7167" max="7167" width="1.33203125" style="64" customWidth="1"/>
    <col min="7168" max="7168" width="11.44140625" style="64" bestFit="1" customWidth="1"/>
    <col min="7169" max="7169" width="1.33203125" style="64" customWidth="1"/>
    <col min="7170" max="7170" width="12.88671875" style="64" bestFit="1" customWidth="1"/>
    <col min="7171" max="7171" width="1.33203125" style="64" customWidth="1"/>
    <col min="7172" max="7172" width="11" style="64" bestFit="1" customWidth="1"/>
    <col min="7173" max="7173" width="1.33203125" style="64" customWidth="1"/>
    <col min="7174" max="7174" width="8.44140625" style="64" bestFit="1" customWidth="1"/>
    <col min="7175" max="7175" width="1.5546875" style="64" customWidth="1"/>
    <col min="7176" max="7176" width="9.88671875" style="64" bestFit="1" customWidth="1"/>
    <col min="7177" max="7177" width="1.33203125" style="64" customWidth="1"/>
    <col min="7178" max="7178" width="11.44140625" style="64" bestFit="1" customWidth="1"/>
    <col min="7179" max="7179" width="1.33203125" style="64" customWidth="1"/>
    <col min="7180" max="7180" width="10.44140625" style="64" bestFit="1" customWidth="1"/>
    <col min="7181" max="7181" width="1.33203125" style="64" customWidth="1"/>
    <col min="7182" max="7182" width="10.44140625" style="64" bestFit="1" customWidth="1"/>
    <col min="7183" max="7183" width="1.33203125" style="64" customWidth="1"/>
    <col min="7184" max="7184" width="11.44140625" style="64" bestFit="1" customWidth="1"/>
    <col min="7185" max="7185" width="1.44140625" style="64" customWidth="1"/>
    <col min="7186" max="7186" width="10.5546875" style="64" bestFit="1" customWidth="1"/>
    <col min="7187" max="7421" width="9.109375" style="64"/>
    <col min="7422" max="7422" width="8.88671875" style="64" bestFit="1" customWidth="1"/>
    <col min="7423" max="7423" width="1.33203125" style="64" customWidth="1"/>
    <col min="7424" max="7424" width="11.44140625" style="64" bestFit="1" customWidth="1"/>
    <col min="7425" max="7425" width="1.33203125" style="64" customWidth="1"/>
    <col min="7426" max="7426" width="12.88671875" style="64" bestFit="1" customWidth="1"/>
    <col min="7427" max="7427" width="1.33203125" style="64" customWidth="1"/>
    <col min="7428" max="7428" width="11" style="64" bestFit="1" customWidth="1"/>
    <col min="7429" max="7429" width="1.33203125" style="64" customWidth="1"/>
    <col min="7430" max="7430" width="8.44140625" style="64" bestFit="1" customWidth="1"/>
    <col min="7431" max="7431" width="1.5546875" style="64" customWidth="1"/>
    <col min="7432" max="7432" width="9.88671875" style="64" bestFit="1" customWidth="1"/>
    <col min="7433" max="7433" width="1.33203125" style="64" customWidth="1"/>
    <col min="7434" max="7434" width="11.44140625" style="64" bestFit="1" customWidth="1"/>
    <col min="7435" max="7435" width="1.33203125" style="64" customWidth="1"/>
    <col min="7436" max="7436" width="10.44140625" style="64" bestFit="1" customWidth="1"/>
    <col min="7437" max="7437" width="1.33203125" style="64" customWidth="1"/>
    <col min="7438" max="7438" width="10.44140625" style="64" bestFit="1" customWidth="1"/>
    <col min="7439" max="7439" width="1.33203125" style="64" customWidth="1"/>
    <col min="7440" max="7440" width="11.44140625" style="64" bestFit="1" customWidth="1"/>
    <col min="7441" max="7441" width="1.44140625" style="64" customWidth="1"/>
    <col min="7442" max="7442" width="10.5546875" style="64" bestFit="1" customWidth="1"/>
    <col min="7443" max="7677" width="9.109375" style="64"/>
    <col min="7678" max="7678" width="8.88671875" style="64" bestFit="1" customWidth="1"/>
    <col min="7679" max="7679" width="1.33203125" style="64" customWidth="1"/>
    <col min="7680" max="7680" width="11.44140625" style="64" bestFit="1" customWidth="1"/>
    <col min="7681" max="7681" width="1.33203125" style="64" customWidth="1"/>
    <col min="7682" max="7682" width="12.88671875" style="64" bestFit="1" customWidth="1"/>
    <col min="7683" max="7683" width="1.33203125" style="64" customWidth="1"/>
    <col min="7684" max="7684" width="11" style="64" bestFit="1" customWidth="1"/>
    <col min="7685" max="7685" width="1.33203125" style="64" customWidth="1"/>
    <col min="7686" max="7686" width="8.44140625" style="64" bestFit="1" customWidth="1"/>
    <col min="7687" max="7687" width="1.5546875" style="64" customWidth="1"/>
    <col min="7688" max="7688" width="9.88671875" style="64" bestFit="1" customWidth="1"/>
    <col min="7689" max="7689" width="1.33203125" style="64" customWidth="1"/>
    <col min="7690" max="7690" width="11.44140625" style="64" bestFit="1" customWidth="1"/>
    <col min="7691" max="7691" width="1.33203125" style="64" customWidth="1"/>
    <col min="7692" max="7692" width="10.44140625" style="64" bestFit="1" customWidth="1"/>
    <col min="7693" max="7693" width="1.33203125" style="64" customWidth="1"/>
    <col min="7694" max="7694" width="10.44140625" style="64" bestFit="1" customWidth="1"/>
    <col min="7695" max="7695" width="1.33203125" style="64" customWidth="1"/>
    <col min="7696" max="7696" width="11.44140625" style="64" bestFit="1" customWidth="1"/>
    <col min="7697" max="7697" width="1.44140625" style="64" customWidth="1"/>
    <col min="7698" max="7698" width="10.5546875" style="64" bestFit="1" customWidth="1"/>
    <col min="7699" max="7933" width="9.109375" style="64"/>
    <col min="7934" max="7934" width="8.88671875" style="64" bestFit="1" customWidth="1"/>
    <col min="7935" max="7935" width="1.33203125" style="64" customWidth="1"/>
    <col min="7936" max="7936" width="11.44140625" style="64" bestFit="1" customWidth="1"/>
    <col min="7937" max="7937" width="1.33203125" style="64" customWidth="1"/>
    <col min="7938" max="7938" width="12.88671875" style="64" bestFit="1" customWidth="1"/>
    <col min="7939" max="7939" width="1.33203125" style="64" customWidth="1"/>
    <col min="7940" max="7940" width="11" style="64" bestFit="1" customWidth="1"/>
    <col min="7941" max="7941" width="1.33203125" style="64" customWidth="1"/>
    <col min="7942" max="7942" width="8.44140625" style="64" bestFit="1" customWidth="1"/>
    <col min="7943" max="7943" width="1.5546875" style="64" customWidth="1"/>
    <col min="7944" max="7944" width="9.88671875" style="64" bestFit="1" customWidth="1"/>
    <col min="7945" max="7945" width="1.33203125" style="64" customWidth="1"/>
    <col min="7946" max="7946" width="11.44140625" style="64" bestFit="1" customWidth="1"/>
    <col min="7947" max="7947" width="1.33203125" style="64" customWidth="1"/>
    <col min="7948" max="7948" width="10.44140625" style="64" bestFit="1" customWidth="1"/>
    <col min="7949" max="7949" width="1.33203125" style="64" customWidth="1"/>
    <col min="7950" max="7950" width="10.44140625" style="64" bestFit="1" customWidth="1"/>
    <col min="7951" max="7951" width="1.33203125" style="64" customWidth="1"/>
    <col min="7952" max="7952" width="11.44140625" style="64" bestFit="1" customWidth="1"/>
    <col min="7953" max="7953" width="1.44140625" style="64" customWidth="1"/>
    <col min="7954" max="7954" width="10.5546875" style="64" bestFit="1" customWidth="1"/>
    <col min="7955" max="8189" width="9.109375" style="64"/>
    <col min="8190" max="8190" width="8.88671875" style="64" bestFit="1" customWidth="1"/>
    <col min="8191" max="8191" width="1.33203125" style="64" customWidth="1"/>
    <col min="8192" max="8192" width="11.44140625" style="64" bestFit="1" customWidth="1"/>
    <col min="8193" max="8193" width="1.33203125" style="64" customWidth="1"/>
    <col min="8194" max="8194" width="12.88671875" style="64" bestFit="1" customWidth="1"/>
    <col min="8195" max="8195" width="1.33203125" style="64" customWidth="1"/>
    <col min="8196" max="8196" width="11" style="64" bestFit="1" customWidth="1"/>
    <col min="8197" max="8197" width="1.33203125" style="64" customWidth="1"/>
    <col min="8198" max="8198" width="8.44140625" style="64" bestFit="1" customWidth="1"/>
    <col min="8199" max="8199" width="1.5546875" style="64" customWidth="1"/>
    <col min="8200" max="8200" width="9.88671875" style="64" bestFit="1" customWidth="1"/>
    <col min="8201" max="8201" width="1.33203125" style="64" customWidth="1"/>
    <col min="8202" max="8202" width="11.44140625" style="64" bestFit="1" customWidth="1"/>
    <col min="8203" max="8203" width="1.33203125" style="64" customWidth="1"/>
    <col min="8204" max="8204" width="10.44140625" style="64" bestFit="1" customWidth="1"/>
    <col min="8205" max="8205" width="1.33203125" style="64" customWidth="1"/>
    <col min="8206" max="8206" width="10.44140625" style="64" bestFit="1" customWidth="1"/>
    <col min="8207" max="8207" width="1.33203125" style="64" customWidth="1"/>
    <col min="8208" max="8208" width="11.44140625" style="64" bestFit="1" customWidth="1"/>
    <col min="8209" max="8209" width="1.44140625" style="64" customWidth="1"/>
    <col min="8210" max="8210" width="10.5546875" style="64" bestFit="1" customWidth="1"/>
    <col min="8211" max="8445" width="9.109375" style="64"/>
    <col min="8446" max="8446" width="8.88671875" style="64" bestFit="1" customWidth="1"/>
    <col min="8447" max="8447" width="1.33203125" style="64" customWidth="1"/>
    <col min="8448" max="8448" width="11.44140625" style="64" bestFit="1" customWidth="1"/>
    <col min="8449" max="8449" width="1.33203125" style="64" customWidth="1"/>
    <col min="8450" max="8450" width="12.88671875" style="64" bestFit="1" customWidth="1"/>
    <col min="8451" max="8451" width="1.33203125" style="64" customWidth="1"/>
    <col min="8452" max="8452" width="11" style="64" bestFit="1" customWidth="1"/>
    <col min="8453" max="8453" width="1.33203125" style="64" customWidth="1"/>
    <col min="8454" max="8454" width="8.44140625" style="64" bestFit="1" customWidth="1"/>
    <col min="8455" max="8455" width="1.5546875" style="64" customWidth="1"/>
    <col min="8456" max="8456" width="9.88671875" style="64" bestFit="1" customWidth="1"/>
    <col min="8457" max="8457" width="1.33203125" style="64" customWidth="1"/>
    <col min="8458" max="8458" width="11.44140625" style="64" bestFit="1" customWidth="1"/>
    <col min="8459" max="8459" width="1.33203125" style="64" customWidth="1"/>
    <col min="8460" max="8460" width="10.44140625" style="64" bestFit="1" customWidth="1"/>
    <col min="8461" max="8461" width="1.33203125" style="64" customWidth="1"/>
    <col min="8462" max="8462" width="10.44140625" style="64" bestFit="1" customWidth="1"/>
    <col min="8463" max="8463" width="1.33203125" style="64" customWidth="1"/>
    <col min="8464" max="8464" width="11.44140625" style="64" bestFit="1" customWidth="1"/>
    <col min="8465" max="8465" width="1.44140625" style="64" customWidth="1"/>
    <col min="8466" max="8466" width="10.5546875" style="64" bestFit="1" customWidth="1"/>
    <col min="8467" max="8701" width="9.109375" style="64"/>
    <col min="8702" max="8702" width="8.88671875" style="64" bestFit="1" customWidth="1"/>
    <col min="8703" max="8703" width="1.33203125" style="64" customWidth="1"/>
    <col min="8704" max="8704" width="11.44140625" style="64" bestFit="1" customWidth="1"/>
    <col min="8705" max="8705" width="1.33203125" style="64" customWidth="1"/>
    <col min="8706" max="8706" width="12.88671875" style="64" bestFit="1" customWidth="1"/>
    <col min="8707" max="8707" width="1.33203125" style="64" customWidth="1"/>
    <col min="8708" max="8708" width="11" style="64" bestFit="1" customWidth="1"/>
    <col min="8709" max="8709" width="1.33203125" style="64" customWidth="1"/>
    <col min="8710" max="8710" width="8.44140625" style="64" bestFit="1" customWidth="1"/>
    <col min="8711" max="8711" width="1.5546875" style="64" customWidth="1"/>
    <col min="8712" max="8712" width="9.88671875" style="64" bestFit="1" customWidth="1"/>
    <col min="8713" max="8713" width="1.33203125" style="64" customWidth="1"/>
    <col min="8714" max="8714" width="11.44140625" style="64" bestFit="1" customWidth="1"/>
    <col min="8715" max="8715" width="1.33203125" style="64" customWidth="1"/>
    <col min="8716" max="8716" width="10.44140625" style="64" bestFit="1" customWidth="1"/>
    <col min="8717" max="8717" width="1.33203125" style="64" customWidth="1"/>
    <col min="8718" max="8718" width="10.44140625" style="64" bestFit="1" customWidth="1"/>
    <col min="8719" max="8719" width="1.33203125" style="64" customWidth="1"/>
    <col min="8720" max="8720" width="11.44140625" style="64" bestFit="1" customWidth="1"/>
    <col min="8721" max="8721" width="1.44140625" style="64" customWidth="1"/>
    <col min="8722" max="8722" width="10.5546875" style="64" bestFit="1" customWidth="1"/>
    <col min="8723" max="8957" width="9.109375" style="64"/>
    <col min="8958" max="8958" width="8.88671875" style="64" bestFit="1" customWidth="1"/>
    <col min="8959" max="8959" width="1.33203125" style="64" customWidth="1"/>
    <col min="8960" max="8960" width="11.44140625" style="64" bestFit="1" customWidth="1"/>
    <col min="8961" max="8961" width="1.33203125" style="64" customWidth="1"/>
    <col min="8962" max="8962" width="12.88671875" style="64" bestFit="1" customWidth="1"/>
    <col min="8963" max="8963" width="1.33203125" style="64" customWidth="1"/>
    <col min="8964" max="8964" width="11" style="64" bestFit="1" customWidth="1"/>
    <col min="8965" max="8965" width="1.33203125" style="64" customWidth="1"/>
    <col min="8966" max="8966" width="8.44140625" style="64" bestFit="1" customWidth="1"/>
    <col min="8967" max="8967" width="1.5546875" style="64" customWidth="1"/>
    <col min="8968" max="8968" width="9.88671875" style="64" bestFit="1" customWidth="1"/>
    <col min="8969" max="8969" width="1.33203125" style="64" customWidth="1"/>
    <col min="8970" max="8970" width="11.44140625" style="64" bestFit="1" customWidth="1"/>
    <col min="8971" max="8971" width="1.33203125" style="64" customWidth="1"/>
    <col min="8972" max="8972" width="10.44140625" style="64" bestFit="1" customWidth="1"/>
    <col min="8973" max="8973" width="1.33203125" style="64" customWidth="1"/>
    <col min="8974" max="8974" width="10.44140625" style="64" bestFit="1" customWidth="1"/>
    <col min="8975" max="8975" width="1.33203125" style="64" customWidth="1"/>
    <col min="8976" max="8976" width="11.44140625" style="64" bestFit="1" customWidth="1"/>
    <col min="8977" max="8977" width="1.44140625" style="64" customWidth="1"/>
    <col min="8978" max="8978" width="10.5546875" style="64" bestFit="1" customWidth="1"/>
    <col min="8979" max="9213" width="9.109375" style="64"/>
    <col min="9214" max="9214" width="8.88671875" style="64" bestFit="1" customWidth="1"/>
    <col min="9215" max="9215" width="1.33203125" style="64" customWidth="1"/>
    <col min="9216" max="9216" width="11.44140625" style="64" bestFit="1" customWidth="1"/>
    <col min="9217" max="9217" width="1.33203125" style="64" customWidth="1"/>
    <col min="9218" max="9218" width="12.88671875" style="64" bestFit="1" customWidth="1"/>
    <col min="9219" max="9219" width="1.33203125" style="64" customWidth="1"/>
    <col min="9220" max="9220" width="11" style="64" bestFit="1" customWidth="1"/>
    <col min="9221" max="9221" width="1.33203125" style="64" customWidth="1"/>
    <col min="9222" max="9222" width="8.44140625" style="64" bestFit="1" customWidth="1"/>
    <col min="9223" max="9223" width="1.5546875" style="64" customWidth="1"/>
    <col min="9224" max="9224" width="9.88671875" style="64" bestFit="1" customWidth="1"/>
    <col min="9225" max="9225" width="1.33203125" style="64" customWidth="1"/>
    <col min="9226" max="9226" width="11.44140625" style="64" bestFit="1" customWidth="1"/>
    <col min="9227" max="9227" width="1.33203125" style="64" customWidth="1"/>
    <col min="9228" max="9228" width="10.44140625" style="64" bestFit="1" customWidth="1"/>
    <col min="9229" max="9229" width="1.33203125" style="64" customWidth="1"/>
    <col min="9230" max="9230" width="10.44140625" style="64" bestFit="1" customWidth="1"/>
    <col min="9231" max="9231" width="1.33203125" style="64" customWidth="1"/>
    <col min="9232" max="9232" width="11.44140625" style="64" bestFit="1" customWidth="1"/>
    <col min="9233" max="9233" width="1.44140625" style="64" customWidth="1"/>
    <col min="9234" max="9234" width="10.5546875" style="64" bestFit="1" customWidth="1"/>
    <col min="9235" max="9469" width="9.109375" style="64"/>
    <col min="9470" max="9470" width="8.88671875" style="64" bestFit="1" customWidth="1"/>
    <col min="9471" max="9471" width="1.33203125" style="64" customWidth="1"/>
    <col min="9472" max="9472" width="11.44140625" style="64" bestFit="1" customWidth="1"/>
    <col min="9473" max="9473" width="1.33203125" style="64" customWidth="1"/>
    <col min="9474" max="9474" width="12.88671875" style="64" bestFit="1" customWidth="1"/>
    <col min="9475" max="9475" width="1.33203125" style="64" customWidth="1"/>
    <col min="9476" max="9476" width="11" style="64" bestFit="1" customWidth="1"/>
    <col min="9477" max="9477" width="1.33203125" style="64" customWidth="1"/>
    <col min="9478" max="9478" width="8.44140625" style="64" bestFit="1" customWidth="1"/>
    <col min="9479" max="9479" width="1.5546875" style="64" customWidth="1"/>
    <col min="9480" max="9480" width="9.88671875" style="64" bestFit="1" customWidth="1"/>
    <col min="9481" max="9481" width="1.33203125" style="64" customWidth="1"/>
    <col min="9482" max="9482" width="11.44140625" style="64" bestFit="1" customWidth="1"/>
    <col min="9483" max="9483" width="1.33203125" style="64" customWidth="1"/>
    <col min="9484" max="9484" width="10.44140625" style="64" bestFit="1" customWidth="1"/>
    <col min="9485" max="9485" width="1.33203125" style="64" customWidth="1"/>
    <col min="9486" max="9486" width="10.44140625" style="64" bestFit="1" customWidth="1"/>
    <col min="9487" max="9487" width="1.33203125" style="64" customWidth="1"/>
    <col min="9488" max="9488" width="11.44140625" style="64" bestFit="1" customWidth="1"/>
    <col min="9489" max="9489" width="1.44140625" style="64" customWidth="1"/>
    <col min="9490" max="9490" width="10.5546875" style="64" bestFit="1" customWidth="1"/>
    <col min="9491" max="9725" width="9.109375" style="64"/>
    <col min="9726" max="9726" width="8.88671875" style="64" bestFit="1" customWidth="1"/>
    <col min="9727" max="9727" width="1.33203125" style="64" customWidth="1"/>
    <col min="9728" max="9728" width="11.44140625" style="64" bestFit="1" customWidth="1"/>
    <col min="9729" max="9729" width="1.33203125" style="64" customWidth="1"/>
    <col min="9730" max="9730" width="12.88671875" style="64" bestFit="1" customWidth="1"/>
    <col min="9731" max="9731" width="1.33203125" style="64" customWidth="1"/>
    <col min="9732" max="9732" width="11" style="64" bestFit="1" customWidth="1"/>
    <col min="9733" max="9733" width="1.33203125" style="64" customWidth="1"/>
    <col min="9734" max="9734" width="8.44140625" style="64" bestFit="1" customWidth="1"/>
    <col min="9735" max="9735" width="1.5546875" style="64" customWidth="1"/>
    <col min="9736" max="9736" width="9.88671875" style="64" bestFit="1" customWidth="1"/>
    <col min="9737" max="9737" width="1.33203125" style="64" customWidth="1"/>
    <col min="9738" max="9738" width="11.44140625" style="64" bestFit="1" customWidth="1"/>
    <col min="9739" max="9739" width="1.33203125" style="64" customWidth="1"/>
    <col min="9740" max="9740" width="10.44140625" style="64" bestFit="1" customWidth="1"/>
    <col min="9741" max="9741" width="1.33203125" style="64" customWidth="1"/>
    <col min="9742" max="9742" width="10.44140625" style="64" bestFit="1" customWidth="1"/>
    <col min="9743" max="9743" width="1.33203125" style="64" customWidth="1"/>
    <col min="9744" max="9744" width="11.44140625" style="64" bestFit="1" customWidth="1"/>
    <col min="9745" max="9745" width="1.44140625" style="64" customWidth="1"/>
    <col min="9746" max="9746" width="10.5546875" style="64" bestFit="1" customWidth="1"/>
    <col min="9747" max="9981" width="9.109375" style="64"/>
    <col min="9982" max="9982" width="8.88671875" style="64" bestFit="1" customWidth="1"/>
    <col min="9983" max="9983" width="1.33203125" style="64" customWidth="1"/>
    <col min="9984" max="9984" width="11.44140625" style="64" bestFit="1" customWidth="1"/>
    <col min="9985" max="9985" width="1.33203125" style="64" customWidth="1"/>
    <col min="9986" max="9986" width="12.88671875" style="64" bestFit="1" customWidth="1"/>
    <col min="9987" max="9987" width="1.33203125" style="64" customWidth="1"/>
    <col min="9988" max="9988" width="11" style="64" bestFit="1" customWidth="1"/>
    <col min="9989" max="9989" width="1.33203125" style="64" customWidth="1"/>
    <col min="9990" max="9990" width="8.44140625" style="64" bestFit="1" customWidth="1"/>
    <col min="9991" max="9991" width="1.5546875" style="64" customWidth="1"/>
    <col min="9992" max="9992" width="9.88671875" style="64" bestFit="1" customWidth="1"/>
    <col min="9993" max="9993" width="1.33203125" style="64" customWidth="1"/>
    <col min="9994" max="9994" width="11.44140625" style="64" bestFit="1" customWidth="1"/>
    <col min="9995" max="9995" width="1.33203125" style="64" customWidth="1"/>
    <col min="9996" max="9996" width="10.44140625" style="64" bestFit="1" customWidth="1"/>
    <col min="9997" max="9997" width="1.33203125" style="64" customWidth="1"/>
    <col min="9998" max="9998" width="10.44140625" style="64" bestFit="1" customWidth="1"/>
    <col min="9999" max="9999" width="1.33203125" style="64" customWidth="1"/>
    <col min="10000" max="10000" width="11.44140625" style="64" bestFit="1" customWidth="1"/>
    <col min="10001" max="10001" width="1.44140625" style="64" customWidth="1"/>
    <col min="10002" max="10002" width="10.5546875" style="64" bestFit="1" customWidth="1"/>
    <col min="10003" max="10237" width="9.109375" style="64"/>
    <col min="10238" max="10238" width="8.88671875" style="64" bestFit="1" customWidth="1"/>
    <col min="10239" max="10239" width="1.33203125" style="64" customWidth="1"/>
    <col min="10240" max="10240" width="11.44140625" style="64" bestFit="1" customWidth="1"/>
    <col min="10241" max="10241" width="1.33203125" style="64" customWidth="1"/>
    <col min="10242" max="10242" width="12.88671875" style="64" bestFit="1" customWidth="1"/>
    <col min="10243" max="10243" width="1.33203125" style="64" customWidth="1"/>
    <col min="10244" max="10244" width="11" style="64" bestFit="1" customWidth="1"/>
    <col min="10245" max="10245" width="1.33203125" style="64" customWidth="1"/>
    <col min="10246" max="10246" width="8.44140625" style="64" bestFit="1" customWidth="1"/>
    <col min="10247" max="10247" width="1.5546875" style="64" customWidth="1"/>
    <col min="10248" max="10248" width="9.88671875" style="64" bestFit="1" customWidth="1"/>
    <col min="10249" max="10249" width="1.33203125" style="64" customWidth="1"/>
    <col min="10250" max="10250" width="11.44140625" style="64" bestFit="1" customWidth="1"/>
    <col min="10251" max="10251" width="1.33203125" style="64" customWidth="1"/>
    <col min="10252" max="10252" width="10.44140625" style="64" bestFit="1" customWidth="1"/>
    <col min="10253" max="10253" width="1.33203125" style="64" customWidth="1"/>
    <col min="10254" max="10254" width="10.44140625" style="64" bestFit="1" customWidth="1"/>
    <col min="10255" max="10255" width="1.33203125" style="64" customWidth="1"/>
    <col min="10256" max="10256" width="11.44140625" style="64" bestFit="1" customWidth="1"/>
    <col min="10257" max="10257" width="1.44140625" style="64" customWidth="1"/>
    <col min="10258" max="10258" width="10.5546875" style="64" bestFit="1" customWidth="1"/>
    <col min="10259" max="10493" width="9.109375" style="64"/>
    <col min="10494" max="10494" width="8.88671875" style="64" bestFit="1" customWidth="1"/>
    <col min="10495" max="10495" width="1.33203125" style="64" customWidth="1"/>
    <col min="10496" max="10496" width="11.44140625" style="64" bestFit="1" customWidth="1"/>
    <col min="10497" max="10497" width="1.33203125" style="64" customWidth="1"/>
    <col min="10498" max="10498" width="12.88671875" style="64" bestFit="1" customWidth="1"/>
    <col min="10499" max="10499" width="1.33203125" style="64" customWidth="1"/>
    <col min="10500" max="10500" width="11" style="64" bestFit="1" customWidth="1"/>
    <col min="10501" max="10501" width="1.33203125" style="64" customWidth="1"/>
    <col min="10502" max="10502" width="8.44140625" style="64" bestFit="1" customWidth="1"/>
    <col min="10503" max="10503" width="1.5546875" style="64" customWidth="1"/>
    <col min="10504" max="10504" width="9.88671875" style="64" bestFit="1" customWidth="1"/>
    <col min="10505" max="10505" width="1.33203125" style="64" customWidth="1"/>
    <col min="10506" max="10506" width="11.44140625" style="64" bestFit="1" customWidth="1"/>
    <col min="10507" max="10507" width="1.33203125" style="64" customWidth="1"/>
    <col min="10508" max="10508" width="10.44140625" style="64" bestFit="1" customWidth="1"/>
    <col min="10509" max="10509" width="1.33203125" style="64" customWidth="1"/>
    <col min="10510" max="10510" width="10.44140625" style="64" bestFit="1" customWidth="1"/>
    <col min="10511" max="10511" width="1.33203125" style="64" customWidth="1"/>
    <col min="10512" max="10512" width="11.44140625" style="64" bestFit="1" customWidth="1"/>
    <col min="10513" max="10513" width="1.44140625" style="64" customWidth="1"/>
    <col min="10514" max="10514" width="10.5546875" style="64" bestFit="1" customWidth="1"/>
    <col min="10515" max="10749" width="9.109375" style="64"/>
    <col min="10750" max="10750" width="8.88671875" style="64" bestFit="1" customWidth="1"/>
    <col min="10751" max="10751" width="1.33203125" style="64" customWidth="1"/>
    <col min="10752" max="10752" width="11.44140625" style="64" bestFit="1" customWidth="1"/>
    <col min="10753" max="10753" width="1.33203125" style="64" customWidth="1"/>
    <col min="10754" max="10754" width="12.88671875" style="64" bestFit="1" customWidth="1"/>
    <col min="10755" max="10755" width="1.33203125" style="64" customWidth="1"/>
    <col min="10756" max="10756" width="11" style="64" bestFit="1" customWidth="1"/>
    <col min="10757" max="10757" width="1.33203125" style="64" customWidth="1"/>
    <col min="10758" max="10758" width="8.44140625" style="64" bestFit="1" customWidth="1"/>
    <col min="10759" max="10759" width="1.5546875" style="64" customWidth="1"/>
    <col min="10760" max="10760" width="9.88671875" style="64" bestFit="1" customWidth="1"/>
    <col min="10761" max="10761" width="1.33203125" style="64" customWidth="1"/>
    <col min="10762" max="10762" width="11.44140625" style="64" bestFit="1" customWidth="1"/>
    <col min="10763" max="10763" width="1.33203125" style="64" customWidth="1"/>
    <col min="10764" max="10764" width="10.44140625" style="64" bestFit="1" customWidth="1"/>
    <col min="10765" max="10765" width="1.33203125" style="64" customWidth="1"/>
    <col min="10766" max="10766" width="10.44140625" style="64" bestFit="1" customWidth="1"/>
    <col min="10767" max="10767" width="1.33203125" style="64" customWidth="1"/>
    <col min="10768" max="10768" width="11.44140625" style="64" bestFit="1" customWidth="1"/>
    <col min="10769" max="10769" width="1.44140625" style="64" customWidth="1"/>
    <col min="10770" max="10770" width="10.5546875" style="64" bestFit="1" customWidth="1"/>
    <col min="10771" max="11005" width="9.109375" style="64"/>
    <col min="11006" max="11006" width="8.88671875" style="64" bestFit="1" customWidth="1"/>
    <col min="11007" max="11007" width="1.33203125" style="64" customWidth="1"/>
    <col min="11008" max="11008" width="11.44140625" style="64" bestFit="1" customWidth="1"/>
    <col min="11009" max="11009" width="1.33203125" style="64" customWidth="1"/>
    <col min="11010" max="11010" width="12.88671875" style="64" bestFit="1" customWidth="1"/>
    <col min="11011" max="11011" width="1.33203125" style="64" customWidth="1"/>
    <col min="11012" max="11012" width="11" style="64" bestFit="1" customWidth="1"/>
    <col min="11013" max="11013" width="1.33203125" style="64" customWidth="1"/>
    <col min="11014" max="11014" width="8.44140625" style="64" bestFit="1" customWidth="1"/>
    <col min="11015" max="11015" width="1.5546875" style="64" customWidth="1"/>
    <col min="11016" max="11016" width="9.88671875" style="64" bestFit="1" customWidth="1"/>
    <col min="11017" max="11017" width="1.33203125" style="64" customWidth="1"/>
    <col min="11018" max="11018" width="11.44140625" style="64" bestFit="1" customWidth="1"/>
    <col min="11019" max="11019" width="1.33203125" style="64" customWidth="1"/>
    <col min="11020" max="11020" width="10.44140625" style="64" bestFit="1" customWidth="1"/>
    <col min="11021" max="11021" width="1.33203125" style="64" customWidth="1"/>
    <col min="11022" max="11022" width="10.44140625" style="64" bestFit="1" customWidth="1"/>
    <col min="11023" max="11023" width="1.33203125" style="64" customWidth="1"/>
    <col min="11024" max="11024" width="11.44140625" style="64" bestFit="1" customWidth="1"/>
    <col min="11025" max="11025" width="1.44140625" style="64" customWidth="1"/>
    <col min="11026" max="11026" width="10.5546875" style="64" bestFit="1" customWidth="1"/>
    <col min="11027" max="11261" width="9.109375" style="64"/>
    <col min="11262" max="11262" width="8.88671875" style="64" bestFit="1" customWidth="1"/>
    <col min="11263" max="11263" width="1.33203125" style="64" customWidth="1"/>
    <col min="11264" max="11264" width="11.44140625" style="64" bestFit="1" customWidth="1"/>
    <col min="11265" max="11265" width="1.33203125" style="64" customWidth="1"/>
    <col min="11266" max="11266" width="12.88671875" style="64" bestFit="1" customWidth="1"/>
    <col min="11267" max="11267" width="1.33203125" style="64" customWidth="1"/>
    <col min="11268" max="11268" width="11" style="64" bestFit="1" customWidth="1"/>
    <col min="11269" max="11269" width="1.33203125" style="64" customWidth="1"/>
    <col min="11270" max="11270" width="8.44140625" style="64" bestFit="1" customWidth="1"/>
    <col min="11271" max="11271" width="1.5546875" style="64" customWidth="1"/>
    <col min="11272" max="11272" width="9.88671875" style="64" bestFit="1" customWidth="1"/>
    <col min="11273" max="11273" width="1.33203125" style="64" customWidth="1"/>
    <col min="11274" max="11274" width="11.44140625" style="64" bestFit="1" customWidth="1"/>
    <col min="11275" max="11275" width="1.33203125" style="64" customWidth="1"/>
    <col min="11276" max="11276" width="10.44140625" style="64" bestFit="1" customWidth="1"/>
    <col min="11277" max="11277" width="1.33203125" style="64" customWidth="1"/>
    <col min="11278" max="11278" width="10.44140625" style="64" bestFit="1" customWidth="1"/>
    <col min="11279" max="11279" width="1.33203125" style="64" customWidth="1"/>
    <col min="11280" max="11280" width="11.44140625" style="64" bestFit="1" customWidth="1"/>
    <col min="11281" max="11281" width="1.44140625" style="64" customWidth="1"/>
    <col min="11282" max="11282" width="10.5546875" style="64" bestFit="1" customWidth="1"/>
    <col min="11283" max="11517" width="9.109375" style="64"/>
    <col min="11518" max="11518" width="8.88671875" style="64" bestFit="1" customWidth="1"/>
    <col min="11519" max="11519" width="1.33203125" style="64" customWidth="1"/>
    <col min="11520" max="11520" width="11.44140625" style="64" bestFit="1" customWidth="1"/>
    <col min="11521" max="11521" width="1.33203125" style="64" customWidth="1"/>
    <col min="11522" max="11522" width="12.88671875" style="64" bestFit="1" customWidth="1"/>
    <col min="11523" max="11523" width="1.33203125" style="64" customWidth="1"/>
    <col min="11524" max="11524" width="11" style="64" bestFit="1" customWidth="1"/>
    <col min="11525" max="11525" width="1.33203125" style="64" customWidth="1"/>
    <col min="11526" max="11526" width="8.44140625" style="64" bestFit="1" customWidth="1"/>
    <col min="11527" max="11527" width="1.5546875" style="64" customWidth="1"/>
    <col min="11528" max="11528" width="9.88671875" style="64" bestFit="1" customWidth="1"/>
    <col min="11529" max="11529" width="1.33203125" style="64" customWidth="1"/>
    <col min="11530" max="11530" width="11.44140625" style="64" bestFit="1" customWidth="1"/>
    <col min="11531" max="11531" width="1.33203125" style="64" customWidth="1"/>
    <col min="11532" max="11532" width="10.44140625" style="64" bestFit="1" customWidth="1"/>
    <col min="11533" max="11533" width="1.33203125" style="64" customWidth="1"/>
    <col min="11534" max="11534" width="10.44140625" style="64" bestFit="1" customWidth="1"/>
    <col min="11535" max="11535" width="1.33203125" style="64" customWidth="1"/>
    <col min="11536" max="11536" width="11.44140625" style="64" bestFit="1" customWidth="1"/>
    <col min="11537" max="11537" width="1.44140625" style="64" customWidth="1"/>
    <col min="11538" max="11538" width="10.5546875" style="64" bestFit="1" customWidth="1"/>
    <col min="11539" max="11773" width="9.109375" style="64"/>
    <col min="11774" max="11774" width="8.88671875" style="64" bestFit="1" customWidth="1"/>
    <col min="11775" max="11775" width="1.33203125" style="64" customWidth="1"/>
    <col min="11776" max="11776" width="11.44140625" style="64" bestFit="1" customWidth="1"/>
    <col min="11777" max="11777" width="1.33203125" style="64" customWidth="1"/>
    <col min="11778" max="11778" width="12.88671875" style="64" bestFit="1" customWidth="1"/>
    <col min="11779" max="11779" width="1.33203125" style="64" customWidth="1"/>
    <col min="11780" max="11780" width="11" style="64" bestFit="1" customWidth="1"/>
    <col min="11781" max="11781" width="1.33203125" style="64" customWidth="1"/>
    <col min="11782" max="11782" width="8.44140625" style="64" bestFit="1" customWidth="1"/>
    <col min="11783" max="11783" width="1.5546875" style="64" customWidth="1"/>
    <col min="11784" max="11784" width="9.88671875" style="64" bestFit="1" customWidth="1"/>
    <col min="11785" max="11785" width="1.33203125" style="64" customWidth="1"/>
    <col min="11786" max="11786" width="11.44140625" style="64" bestFit="1" customWidth="1"/>
    <col min="11787" max="11787" width="1.33203125" style="64" customWidth="1"/>
    <col min="11788" max="11788" width="10.44140625" style="64" bestFit="1" customWidth="1"/>
    <col min="11789" max="11789" width="1.33203125" style="64" customWidth="1"/>
    <col min="11790" max="11790" width="10.44140625" style="64" bestFit="1" customWidth="1"/>
    <col min="11791" max="11791" width="1.33203125" style="64" customWidth="1"/>
    <col min="11792" max="11792" width="11.44140625" style="64" bestFit="1" customWidth="1"/>
    <col min="11793" max="11793" width="1.44140625" style="64" customWidth="1"/>
    <col min="11794" max="11794" width="10.5546875" style="64" bestFit="1" customWidth="1"/>
    <col min="11795" max="12029" width="9.109375" style="64"/>
    <col min="12030" max="12030" width="8.88671875" style="64" bestFit="1" customWidth="1"/>
    <col min="12031" max="12031" width="1.33203125" style="64" customWidth="1"/>
    <col min="12032" max="12032" width="11.44140625" style="64" bestFit="1" customWidth="1"/>
    <col min="12033" max="12033" width="1.33203125" style="64" customWidth="1"/>
    <col min="12034" max="12034" width="12.88671875" style="64" bestFit="1" customWidth="1"/>
    <col min="12035" max="12035" width="1.33203125" style="64" customWidth="1"/>
    <col min="12036" max="12036" width="11" style="64" bestFit="1" customWidth="1"/>
    <col min="12037" max="12037" width="1.33203125" style="64" customWidth="1"/>
    <col min="12038" max="12038" width="8.44140625" style="64" bestFit="1" customWidth="1"/>
    <col min="12039" max="12039" width="1.5546875" style="64" customWidth="1"/>
    <col min="12040" max="12040" width="9.88671875" style="64" bestFit="1" customWidth="1"/>
    <col min="12041" max="12041" width="1.33203125" style="64" customWidth="1"/>
    <col min="12042" max="12042" width="11.44140625" style="64" bestFit="1" customWidth="1"/>
    <col min="12043" max="12043" width="1.33203125" style="64" customWidth="1"/>
    <col min="12044" max="12044" width="10.44140625" style="64" bestFit="1" customWidth="1"/>
    <col min="12045" max="12045" width="1.33203125" style="64" customWidth="1"/>
    <col min="12046" max="12046" width="10.44140625" style="64" bestFit="1" customWidth="1"/>
    <col min="12047" max="12047" width="1.33203125" style="64" customWidth="1"/>
    <col min="12048" max="12048" width="11.44140625" style="64" bestFit="1" customWidth="1"/>
    <col min="12049" max="12049" width="1.44140625" style="64" customWidth="1"/>
    <col min="12050" max="12050" width="10.5546875" style="64" bestFit="1" customWidth="1"/>
    <col min="12051" max="12285" width="9.109375" style="64"/>
    <col min="12286" max="12286" width="8.88671875" style="64" bestFit="1" customWidth="1"/>
    <col min="12287" max="12287" width="1.33203125" style="64" customWidth="1"/>
    <col min="12288" max="12288" width="11.44140625" style="64" bestFit="1" customWidth="1"/>
    <col min="12289" max="12289" width="1.33203125" style="64" customWidth="1"/>
    <col min="12290" max="12290" width="12.88671875" style="64" bestFit="1" customWidth="1"/>
    <col min="12291" max="12291" width="1.33203125" style="64" customWidth="1"/>
    <col min="12292" max="12292" width="11" style="64" bestFit="1" customWidth="1"/>
    <col min="12293" max="12293" width="1.33203125" style="64" customWidth="1"/>
    <col min="12294" max="12294" width="8.44140625" style="64" bestFit="1" customWidth="1"/>
    <col min="12295" max="12295" width="1.5546875" style="64" customWidth="1"/>
    <col min="12296" max="12296" width="9.88671875" style="64" bestFit="1" customWidth="1"/>
    <col min="12297" max="12297" width="1.33203125" style="64" customWidth="1"/>
    <col min="12298" max="12298" width="11.44140625" style="64" bestFit="1" customWidth="1"/>
    <col min="12299" max="12299" width="1.33203125" style="64" customWidth="1"/>
    <col min="12300" max="12300" width="10.44140625" style="64" bestFit="1" customWidth="1"/>
    <col min="12301" max="12301" width="1.33203125" style="64" customWidth="1"/>
    <col min="12302" max="12302" width="10.44140625" style="64" bestFit="1" customWidth="1"/>
    <col min="12303" max="12303" width="1.33203125" style="64" customWidth="1"/>
    <col min="12304" max="12304" width="11.44140625" style="64" bestFit="1" customWidth="1"/>
    <col min="12305" max="12305" width="1.44140625" style="64" customWidth="1"/>
    <col min="12306" max="12306" width="10.5546875" style="64" bestFit="1" customWidth="1"/>
    <col min="12307" max="12541" width="9.109375" style="64"/>
    <col min="12542" max="12542" width="8.88671875" style="64" bestFit="1" customWidth="1"/>
    <col min="12543" max="12543" width="1.33203125" style="64" customWidth="1"/>
    <col min="12544" max="12544" width="11.44140625" style="64" bestFit="1" customWidth="1"/>
    <col min="12545" max="12545" width="1.33203125" style="64" customWidth="1"/>
    <col min="12546" max="12546" width="12.88671875" style="64" bestFit="1" customWidth="1"/>
    <col min="12547" max="12547" width="1.33203125" style="64" customWidth="1"/>
    <col min="12548" max="12548" width="11" style="64" bestFit="1" customWidth="1"/>
    <col min="12549" max="12549" width="1.33203125" style="64" customWidth="1"/>
    <col min="12550" max="12550" width="8.44140625" style="64" bestFit="1" customWidth="1"/>
    <col min="12551" max="12551" width="1.5546875" style="64" customWidth="1"/>
    <col min="12552" max="12552" width="9.88671875" style="64" bestFit="1" customWidth="1"/>
    <col min="12553" max="12553" width="1.33203125" style="64" customWidth="1"/>
    <col min="12554" max="12554" width="11.44140625" style="64" bestFit="1" customWidth="1"/>
    <col min="12555" max="12555" width="1.33203125" style="64" customWidth="1"/>
    <col min="12556" max="12556" width="10.44140625" style="64" bestFit="1" customWidth="1"/>
    <col min="12557" max="12557" width="1.33203125" style="64" customWidth="1"/>
    <col min="12558" max="12558" width="10.44140625" style="64" bestFit="1" customWidth="1"/>
    <col min="12559" max="12559" width="1.33203125" style="64" customWidth="1"/>
    <col min="12560" max="12560" width="11.44140625" style="64" bestFit="1" customWidth="1"/>
    <col min="12561" max="12561" width="1.44140625" style="64" customWidth="1"/>
    <col min="12562" max="12562" width="10.5546875" style="64" bestFit="1" customWidth="1"/>
    <col min="12563" max="12797" width="9.109375" style="64"/>
    <col min="12798" max="12798" width="8.88671875" style="64" bestFit="1" customWidth="1"/>
    <col min="12799" max="12799" width="1.33203125" style="64" customWidth="1"/>
    <col min="12800" max="12800" width="11.44140625" style="64" bestFit="1" customWidth="1"/>
    <col min="12801" max="12801" width="1.33203125" style="64" customWidth="1"/>
    <col min="12802" max="12802" width="12.88671875" style="64" bestFit="1" customWidth="1"/>
    <col min="12803" max="12803" width="1.33203125" style="64" customWidth="1"/>
    <col min="12804" max="12804" width="11" style="64" bestFit="1" customWidth="1"/>
    <col min="12805" max="12805" width="1.33203125" style="64" customWidth="1"/>
    <col min="12806" max="12806" width="8.44140625" style="64" bestFit="1" customWidth="1"/>
    <col min="12807" max="12807" width="1.5546875" style="64" customWidth="1"/>
    <col min="12808" max="12808" width="9.88671875" style="64" bestFit="1" customWidth="1"/>
    <col min="12809" max="12809" width="1.33203125" style="64" customWidth="1"/>
    <col min="12810" max="12810" width="11.44140625" style="64" bestFit="1" customWidth="1"/>
    <col min="12811" max="12811" width="1.33203125" style="64" customWidth="1"/>
    <col min="12812" max="12812" width="10.44140625" style="64" bestFit="1" customWidth="1"/>
    <col min="12813" max="12813" width="1.33203125" style="64" customWidth="1"/>
    <col min="12814" max="12814" width="10.44140625" style="64" bestFit="1" customWidth="1"/>
    <col min="12815" max="12815" width="1.33203125" style="64" customWidth="1"/>
    <col min="12816" max="12816" width="11.44140625" style="64" bestFit="1" customWidth="1"/>
    <col min="12817" max="12817" width="1.44140625" style="64" customWidth="1"/>
    <col min="12818" max="12818" width="10.5546875" style="64" bestFit="1" customWidth="1"/>
    <col min="12819" max="13053" width="9.109375" style="64"/>
    <col min="13054" max="13054" width="8.88671875" style="64" bestFit="1" customWidth="1"/>
    <col min="13055" max="13055" width="1.33203125" style="64" customWidth="1"/>
    <col min="13056" max="13056" width="11.44140625" style="64" bestFit="1" customWidth="1"/>
    <col min="13057" max="13057" width="1.33203125" style="64" customWidth="1"/>
    <col min="13058" max="13058" width="12.88671875" style="64" bestFit="1" customWidth="1"/>
    <col min="13059" max="13059" width="1.33203125" style="64" customWidth="1"/>
    <col min="13060" max="13060" width="11" style="64" bestFit="1" customWidth="1"/>
    <col min="13061" max="13061" width="1.33203125" style="64" customWidth="1"/>
    <col min="13062" max="13062" width="8.44140625" style="64" bestFit="1" customWidth="1"/>
    <col min="13063" max="13063" width="1.5546875" style="64" customWidth="1"/>
    <col min="13064" max="13064" width="9.88671875" style="64" bestFit="1" customWidth="1"/>
    <col min="13065" max="13065" width="1.33203125" style="64" customWidth="1"/>
    <col min="13066" max="13066" width="11.44140625" style="64" bestFit="1" customWidth="1"/>
    <col min="13067" max="13067" width="1.33203125" style="64" customWidth="1"/>
    <col min="13068" max="13068" width="10.44140625" style="64" bestFit="1" customWidth="1"/>
    <col min="13069" max="13069" width="1.33203125" style="64" customWidth="1"/>
    <col min="13070" max="13070" width="10.44140625" style="64" bestFit="1" customWidth="1"/>
    <col min="13071" max="13071" width="1.33203125" style="64" customWidth="1"/>
    <col min="13072" max="13072" width="11.44140625" style="64" bestFit="1" customWidth="1"/>
    <col min="13073" max="13073" width="1.44140625" style="64" customWidth="1"/>
    <col min="13074" max="13074" width="10.5546875" style="64" bestFit="1" customWidth="1"/>
    <col min="13075" max="13309" width="9.109375" style="64"/>
    <col min="13310" max="13310" width="8.88671875" style="64" bestFit="1" customWidth="1"/>
    <col min="13311" max="13311" width="1.33203125" style="64" customWidth="1"/>
    <col min="13312" max="13312" width="11.44140625" style="64" bestFit="1" customWidth="1"/>
    <col min="13313" max="13313" width="1.33203125" style="64" customWidth="1"/>
    <col min="13314" max="13314" width="12.88671875" style="64" bestFit="1" customWidth="1"/>
    <col min="13315" max="13315" width="1.33203125" style="64" customWidth="1"/>
    <col min="13316" max="13316" width="11" style="64" bestFit="1" customWidth="1"/>
    <col min="13317" max="13317" width="1.33203125" style="64" customWidth="1"/>
    <col min="13318" max="13318" width="8.44140625" style="64" bestFit="1" customWidth="1"/>
    <col min="13319" max="13319" width="1.5546875" style="64" customWidth="1"/>
    <col min="13320" max="13320" width="9.88671875" style="64" bestFit="1" customWidth="1"/>
    <col min="13321" max="13321" width="1.33203125" style="64" customWidth="1"/>
    <col min="13322" max="13322" width="11.44140625" style="64" bestFit="1" customWidth="1"/>
    <col min="13323" max="13323" width="1.33203125" style="64" customWidth="1"/>
    <col min="13324" max="13324" width="10.44140625" style="64" bestFit="1" customWidth="1"/>
    <col min="13325" max="13325" width="1.33203125" style="64" customWidth="1"/>
    <col min="13326" max="13326" width="10.44140625" style="64" bestFit="1" customWidth="1"/>
    <col min="13327" max="13327" width="1.33203125" style="64" customWidth="1"/>
    <col min="13328" max="13328" width="11.44140625" style="64" bestFit="1" customWidth="1"/>
    <col min="13329" max="13329" width="1.44140625" style="64" customWidth="1"/>
    <col min="13330" max="13330" width="10.5546875" style="64" bestFit="1" customWidth="1"/>
    <col min="13331" max="13565" width="9.109375" style="64"/>
    <col min="13566" max="13566" width="8.88671875" style="64" bestFit="1" customWidth="1"/>
    <col min="13567" max="13567" width="1.33203125" style="64" customWidth="1"/>
    <col min="13568" max="13568" width="11.44140625" style="64" bestFit="1" customWidth="1"/>
    <col min="13569" max="13569" width="1.33203125" style="64" customWidth="1"/>
    <col min="13570" max="13570" width="12.88671875" style="64" bestFit="1" customWidth="1"/>
    <col min="13571" max="13571" width="1.33203125" style="64" customWidth="1"/>
    <col min="13572" max="13572" width="11" style="64" bestFit="1" customWidth="1"/>
    <col min="13573" max="13573" width="1.33203125" style="64" customWidth="1"/>
    <col min="13574" max="13574" width="8.44140625" style="64" bestFit="1" customWidth="1"/>
    <col min="13575" max="13575" width="1.5546875" style="64" customWidth="1"/>
    <col min="13576" max="13576" width="9.88671875" style="64" bestFit="1" customWidth="1"/>
    <col min="13577" max="13577" width="1.33203125" style="64" customWidth="1"/>
    <col min="13578" max="13578" width="11.44140625" style="64" bestFit="1" customWidth="1"/>
    <col min="13579" max="13579" width="1.33203125" style="64" customWidth="1"/>
    <col min="13580" max="13580" width="10.44140625" style="64" bestFit="1" customWidth="1"/>
    <col min="13581" max="13581" width="1.33203125" style="64" customWidth="1"/>
    <col min="13582" max="13582" width="10.44140625" style="64" bestFit="1" customWidth="1"/>
    <col min="13583" max="13583" width="1.33203125" style="64" customWidth="1"/>
    <col min="13584" max="13584" width="11.44140625" style="64" bestFit="1" customWidth="1"/>
    <col min="13585" max="13585" width="1.44140625" style="64" customWidth="1"/>
    <col min="13586" max="13586" width="10.5546875" style="64" bestFit="1" customWidth="1"/>
    <col min="13587" max="13821" width="9.109375" style="64"/>
    <col min="13822" max="13822" width="8.88671875" style="64" bestFit="1" customWidth="1"/>
    <col min="13823" max="13823" width="1.33203125" style="64" customWidth="1"/>
    <col min="13824" max="13824" width="11.44140625" style="64" bestFit="1" customWidth="1"/>
    <col min="13825" max="13825" width="1.33203125" style="64" customWidth="1"/>
    <col min="13826" max="13826" width="12.88671875" style="64" bestFit="1" customWidth="1"/>
    <col min="13827" max="13827" width="1.33203125" style="64" customWidth="1"/>
    <col min="13828" max="13828" width="11" style="64" bestFit="1" customWidth="1"/>
    <col min="13829" max="13829" width="1.33203125" style="64" customWidth="1"/>
    <col min="13830" max="13830" width="8.44140625" style="64" bestFit="1" customWidth="1"/>
    <col min="13831" max="13831" width="1.5546875" style="64" customWidth="1"/>
    <col min="13832" max="13832" width="9.88671875" style="64" bestFit="1" customWidth="1"/>
    <col min="13833" max="13833" width="1.33203125" style="64" customWidth="1"/>
    <col min="13834" max="13834" width="11.44140625" style="64" bestFit="1" customWidth="1"/>
    <col min="13835" max="13835" width="1.33203125" style="64" customWidth="1"/>
    <col min="13836" max="13836" width="10.44140625" style="64" bestFit="1" customWidth="1"/>
    <col min="13837" max="13837" width="1.33203125" style="64" customWidth="1"/>
    <col min="13838" max="13838" width="10.44140625" style="64" bestFit="1" customWidth="1"/>
    <col min="13839" max="13839" width="1.33203125" style="64" customWidth="1"/>
    <col min="13840" max="13840" width="11.44140625" style="64" bestFit="1" customWidth="1"/>
    <col min="13841" max="13841" width="1.44140625" style="64" customWidth="1"/>
    <col min="13842" max="13842" width="10.5546875" style="64" bestFit="1" customWidth="1"/>
    <col min="13843" max="14077" width="9.109375" style="64"/>
    <col min="14078" max="14078" width="8.88671875" style="64" bestFit="1" customWidth="1"/>
    <col min="14079" max="14079" width="1.33203125" style="64" customWidth="1"/>
    <col min="14080" max="14080" width="11.44140625" style="64" bestFit="1" customWidth="1"/>
    <col min="14081" max="14081" width="1.33203125" style="64" customWidth="1"/>
    <col min="14082" max="14082" width="12.88671875" style="64" bestFit="1" customWidth="1"/>
    <col min="14083" max="14083" width="1.33203125" style="64" customWidth="1"/>
    <col min="14084" max="14084" width="11" style="64" bestFit="1" customWidth="1"/>
    <col min="14085" max="14085" width="1.33203125" style="64" customWidth="1"/>
    <col min="14086" max="14086" width="8.44140625" style="64" bestFit="1" customWidth="1"/>
    <col min="14087" max="14087" width="1.5546875" style="64" customWidth="1"/>
    <col min="14088" max="14088" width="9.88671875" style="64" bestFit="1" customWidth="1"/>
    <col min="14089" max="14089" width="1.33203125" style="64" customWidth="1"/>
    <col min="14090" max="14090" width="11.44140625" style="64" bestFit="1" customWidth="1"/>
    <col min="14091" max="14091" width="1.33203125" style="64" customWidth="1"/>
    <col min="14092" max="14092" width="10.44140625" style="64" bestFit="1" customWidth="1"/>
    <col min="14093" max="14093" width="1.33203125" style="64" customWidth="1"/>
    <col min="14094" max="14094" width="10.44140625" style="64" bestFit="1" customWidth="1"/>
    <col min="14095" max="14095" width="1.33203125" style="64" customWidth="1"/>
    <col min="14096" max="14096" width="11.44140625" style="64" bestFit="1" customWidth="1"/>
    <col min="14097" max="14097" width="1.44140625" style="64" customWidth="1"/>
    <col min="14098" max="14098" width="10.5546875" style="64" bestFit="1" customWidth="1"/>
    <col min="14099" max="14333" width="9.109375" style="64"/>
    <col min="14334" max="14334" width="8.88671875" style="64" bestFit="1" customWidth="1"/>
    <col min="14335" max="14335" width="1.33203125" style="64" customWidth="1"/>
    <col min="14336" max="14336" width="11.44140625" style="64" bestFit="1" customWidth="1"/>
    <col min="14337" max="14337" width="1.33203125" style="64" customWidth="1"/>
    <col min="14338" max="14338" width="12.88671875" style="64" bestFit="1" customWidth="1"/>
    <col min="14339" max="14339" width="1.33203125" style="64" customWidth="1"/>
    <col min="14340" max="14340" width="11" style="64" bestFit="1" customWidth="1"/>
    <col min="14341" max="14341" width="1.33203125" style="64" customWidth="1"/>
    <col min="14342" max="14342" width="8.44140625" style="64" bestFit="1" customWidth="1"/>
    <col min="14343" max="14343" width="1.5546875" style="64" customWidth="1"/>
    <col min="14344" max="14344" width="9.88671875" style="64" bestFit="1" customWidth="1"/>
    <col min="14345" max="14345" width="1.33203125" style="64" customWidth="1"/>
    <col min="14346" max="14346" width="11.44140625" style="64" bestFit="1" customWidth="1"/>
    <col min="14347" max="14347" width="1.33203125" style="64" customWidth="1"/>
    <col min="14348" max="14348" width="10.44140625" style="64" bestFit="1" customWidth="1"/>
    <col min="14349" max="14349" width="1.33203125" style="64" customWidth="1"/>
    <col min="14350" max="14350" width="10.44140625" style="64" bestFit="1" customWidth="1"/>
    <col min="14351" max="14351" width="1.33203125" style="64" customWidth="1"/>
    <col min="14352" max="14352" width="11.44140625" style="64" bestFit="1" customWidth="1"/>
    <col min="14353" max="14353" width="1.44140625" style="64" customWidth="1"/>
    <col min="14354" max="14354" width="10.5546875" style="64" bestFit="1" customWidth="1"/>
    <col min="14355" max="14589" width="9.109375" style="64"/>
    <col min="14590" max="14590" width="8.88671875" style="64" bestFit="1" customWidth="1"/>
    <col min="14591" max="14591" width="1.33203125" style="64" customWidth="1"/>
    <col min="14592" max="14592" width="11.44140625" style="64" bestFit="1" customWidth="1"/>
    <col min="14593" max="14593" width="1.33203125" style="64" customWidth="1"/>
    <col min="14594" max="14594" width="12.88671875" style="64" bestFit="1" customWidth="1"/>
    <col min="14595" max="14595" width="1.33203125" style="64" customWidth="1"/>
    <col min="14596" max="14596" width="11" style="64" bestFit="1" customWidth="1"/>
    <col min="14597" max="14597" width="1.33203125" style="64" customWidth="1"/>
    <col min="14598" max="14598" width="8.44140625" style="64" bestFit="1" customWidth="1"/>
    <col min="14599" max="14599" width="1.5546875" style="64" customWidth="1"/>
    <col min="14600" max="14600" width="9.88671875" style="64" bestFit="1" customWidth="1"/>
    <col min="14601" max="14601" width="1.33203125" style="64" customWidth="1"/>
    <col min="14602" max="14602" width="11.44140625" style="64" bestFit="1" customWidth="1"/>
    <col min="14603" max="14603" width="1.33203125" style="64" customWidth="1"/>
    <col min="14604" max="14604" width="10.44140625" style="64" bestFit="1" customWidth="1"/>
    <col min="14605" max="14605" width="1.33203125" style="64" customWidth="1"/>
    <col min="14606" max="14606" width="10.44140625" style="64" bestFit="1" customWidth="1"/>
    <col min="14607" max="14607" width="1.33203125" style="64" customWidth="1"/>
    <col min="14608" max="14608" width="11.44140625" style="64" bestFit="1" customWidth="1"/>
    <col min="14609" max="14609" width="1.44140625" style="64" customWidth="1"/>
    <col min="14610" max="14610" width="10.5546875" style="64" bestFit="1" customWidth="1"/>
    <col min="14611" max="14845" width="9.109375" style="64"/>
    <col min="14846" max="14846" width="8.88671875" style="64" bestFit="1" customWidth="1"/>
    <col min="14847" max="14847" width="1.33203125" style="64" customWidth="1"/>
    <col min="14848" max="14848" width="11.44140625" style="64" bestFit="1" customWidth="1"/>
    <col min="14849" max="14849" width="1.33203125" style="64" customWidth="1"/>
    <col min="14850" max="14850" width="12.88671875" style="64" bestFit="1" customWidth="1"/>
    <col min="14851" max="14851" width="1.33203125" style="64" customWidth="1"/>
    <col min="14852" max="14852" width="11" style="64" bestFit="1" customWidth="1"/>
    <col min="14853" max="14853" width="1.33203125" style="64" customWidth="1"/>
    <col min="14854" max="14854" width="8.44140625" style="64" bestFit="1" customWidth="1"/>
    <col min="14855" max="14855" width="1.5546875" style="64" customWidth="1"/>
    <col min="14856" max="14856" width="9.88671875" style="64" bestFit="1" customWidth="1"/>
    <col min="14857" max="14857" width="1.33203125" style="64" customWidth="1"/>
    <col min="14858" max="14858" width="11.44140625" style="64" bestFit="1" customWidth="1"/>
    <col min="14859" max="14859" width="1.33203125" style="64" customWidth="1"/>
    <col min="14860" max="14860" width="10.44140625" style="64" bestFit="1" customWidth="1"/>
    <col min="14861" max="14861" width="1.33203125" style="64" customWidth="1"/>
    <col min="14862" max="14862" width="10.44140625" style="64" bestFit="1" customWidth="1"/>
    <col min="14863" max="14863" width="1.33203125" style="64" customWidth="1"/>
    <col min="14864" max="14864" width="11.44140625" style="64" bestFit="1" customWidth="1"/>
    <col min="14865" max="14865" width="1.44140625" style="64" customWidth="1"/>
    <col min="14866" max="14866" width="10.5546875" style="64" bestFit="1" customWidth="1"/>
    <col min="14867" max="15101" width="9.109375" style="64"/>
    <col min="15102" max="15102" width="8.88671875" style="64" bestFit="1" customWidth="1"/>
    <col min="15103" max="15103" width="1.33203125" style="64" customWidth="1"/>
    <col min="15104" max="15104" width="11.44140625" style="64" bestFit="1" customWidth="1"/>
    <col min="15105" max="15105" width="1.33203125" style="64" customWidth="1"/>
    <col min="15106" max="15106" width="12.88671875" style="64" bestFit="1" customWidth="1"/>
    <col min="15107" max="15107" width="1.33203125" style="64" customWidth="1"/>
    <col min="15108" max="15108" width="11" style="64" bestFit="1" customWidth="1"/>
    <col min="15109" max="15109" width="1.33203125" style="64" customWidth="1"/>
    <col min="15110" max="15110" width="8.44140625" style="64" bestFit="1" customWidth="1"/>
    <col min="15111" max="15111" width="1.5546875" style="64" customWidth="1"/>
    <col min="15112" max="15112" width="9.88671875" style="64" bestFit="1" customWidth="1"/>
    <col min="15113" max="15113" width="1.33203125" style="64" customWidth="1"/>
    <col min="15114" max="15114" width="11.44140625" style="64" bestFit="1" customWidth="1"/>
    <col min="15115" max="15115" width="1.33203125" style="64" customWidth="1"/>
    <col min="15116" max="15116" width="10.44140625" style="64" bestFit="1" customWidth="1"/>
    <col min="15117" max="15117" width="1.33203125" style="64" customWidth="1"/>
    <col min="15118" max="15118" width="10.44140625" style="64" bestFit="1" customWidth="1"/>
    <col min="15119" max="15119" width="1.33203125" style="64" customWidth="1"/>
    <col min="15120" max="15120" width="11.44140625" style="64" bestFit="1" customWidth="1"/>
    <col min="15121" max="15121" width="1.44140625" style="64" customWidth="1"/>
    <col min="15122" max="15122" width="10.5546875" style="64" bestFit="1" customWidth="1"/>
    <col min="15123" max="15357" width="9.109375" style="64"/>
    <col min="15358" max="15358" width="8.88671875" style="64" bestFit="1" customWidth="1"/>
    <col min="15359" max="15359" width="1.33203125" style="64" customWidth="1"/>
    <col min="15360" max="15360" width="11.44140625" style="64" bestFit="1" customWidth="1"/>
    <col min="15361" max="15361" width="1.33203125" style="64" customWidth="1"/>
    <col min="15362" max="15362" width="12.88671875" style="64" bestFit="1" customWidth="1"/>
    <col min="15363" max="15363" width="1.33203125" style="64" customWidth="1"/>
    <col min="15364" max="15364" width="11" style="64" bestFit="1" customWidth="1"/>
    <col min="15365" max="15365" width="1.33203125" style="64" customWidth="1"/>
    <col min="15366" max="15366" width="8.44140625" style="64" bestFit="1" customWidth="1"/>
    <col min="15367" max="15367" width="1.5546875" style="64" customWidth="1"/>
    <col min="15368" max="15368" width="9.88671875" style="64" bestFit="1" customWidth="1"/>
    <col min="15369" max="15369" width="1.33203125" style="64" customWidth="1"/>
    <col min="15370" max="15370" width="11.44140625" style="64" bestFit="1" customWidth="1"/>
    <col min="15371" max="15371" width="1.33203125" style="64" customWidth="1"/>
    <col min="15372" max="15372" width="10.44140625" style="64" bestFit="1" customWidth="1"/>
    <col min="15373" max="15373" width="1.33203125" style="64" customWidth="1"/>
    <col min="15374" max="15374" width="10.44140625" style="64" bestFit="1" customWidth="1"/>
    <col min="15375" max="15375" width="1.33203125" style="64" customWidth="1"/>
    <col min="15376" max="15376" width="11.44140625" style="64" bestFit="1" customWidth="1"/>
    <col min="15377" max="15377" width="1.44140625" style="64" customWidth="1"/>
    <col min="15378" max="15378" width="10.5546875" style="64" bestFit="1" customWidth="1"/>
    <col min="15379" max="15613" width="9.109375" style="64"/>
    <col min="15614" max="15614" width="8.88671875" style="64" bestFit="1" customWidth="1"/>
    <col min="15615" max="15615" width="1.33203125" style="64" customWidth="1"/>
    <col min="15616" max="15616" width="11.44140625" style="64" bestFit="1" customWidth="1"/>
    <col min="15617" max="15617" width="1.33203125" style="64" customWidth="1"/>
    <col min="15618" max="15618" width="12.88671875" style="64" bestFit="1" customWidth="1"/>
    <col min="15619" max="15619" width="1.33203125" style="64" customWidth="1"/>
    <col min="15620" max="15620" width="11" style="64" bestFit="1" customWidth="1"/>
    <col min="15621" max="15621" width="1.33203125" style="64" customWidth="1"/>
    <col min="15622" max="15622" width="8.44140625" style="64" bestFit="1" customWidth="1"/>
    <col min="15623" max="15623" width="1.5546875" style="64" customWidth="1"/>
    <col min="15624" max="15624" width="9.88671875" style="64" bestFit="1" customWidth="1"/>
    <col min="15625" max="15625" width="1.33203125" style="64" customWidth="1"/>
    <col min="15626" max="15626" width="11.44140625" style="64" bestFit="1" customWidth="1"/>
    <col min="15627" max="15627" width="1.33203125" style="64" customWidth="1"/>
    <col min="15628" max="15628" width="10.44140625" style="64" bestFit="1" customWidth="1"/>
    <col min="15629" max="15629" width="1.33203125" style="64" customWidth="1"/>
    <col min="15630" max="15630" width="10.44140625" style="64" bestFit="1" customWidth="1"/>
    <col min="15631" max="15631" width="1.33203125" style="64" customWidth="1"/>
    <col min="15632" max="15632" width="11.44140625" style="64" bestFit="1" customWidth="1"/>
    <col min="15633" max="15633" width="1.44140625" style="64" customWidth="1"/>
    <col min="15634" max="15634" width="10.5546875" style="64" bestFit="1" customWidth="1"/>
    <col min="15635" max="15869" width="9.109375" style="64"/>
    <col min="15870" max="15870" width="8.88671875" style="64" bestFit="1" customWidth="1"/>
    <col min="15871" max="15871" width="1.33203125" style="64" customWidth="1"/>
    <col min="15872" max="15872" width="11.44140625" style="64" bestFit="1" customWidth="1"/>
    <col min="15873" max="15873" width="1.33203125" style="64" customWidth="1"/>
    <col min="15874" max="15874" width="12.88671875" style="64" bestFit="1" customWidth="1"/>
    <col min="15875" max="15875" width="1.33203125" style="64" customWidth="1"/>
    <col min="15876" max="15876" width="11" style="64" bestFit="1" customWidth="1"/>
    <col min="15877" max="15877" width="1.33203125" style="64" customWidth="1"/>
    <col min="15878" max="15878" width="8.44140625" style="64" bestFit="1" customWidth="1"/>
    <col min="15879" max="15879" width="1.5546875" style="64" customWidth="1"/>
    <col min="15880" max="15880" width="9.88671875" style="64" bestFit="1" customWidth="1"/>
    <col min="15881" max="15881" width="1.33203125" style="64" customWidth="1"/>
    <col min="15882" max="15882" width="11.44140625" style="64" bestFit="1" customWidth="1"/>
    <col min="15883" max="15883" width="1.33203125" style="64" customWidth="1"/>
    <col min="15884" max="15884" width="10.44140625" style="64" bestFit="1" customWidth="1"/>
    <col min="15885" max="15885" width="1.33203125" style="64" customWidth="1"/>
    <col min="15886" max="15886" width="10.44140625" style="64" bestFit="1" customWidth="1"/>
    <col min="15887" max="15887" width="1.33203125" style="64" customWidth="1"/>
    <col min="15888" max="15888" width="11.44140625" style="64" bestFit="1" customWidth="1"/>
    <col min="15889" max="15889" width="1.44140625" style="64" customWidth="1"/>
    <col min="15890" max="15890" width="10.5546875" style="64" bestFit="1" customWidth="1"/>
    <col min="15891" max="16125" width="9.109375" style="64"/>
    <col min="16126" max="16126" width="8.88671875" style="64" bestFit="1" customWidth="1"/>
    <col min="16127" max="16127" width="1.33203125" style="64" customWidth="1"/>
    <col min="16128" max="16128" width="11.44140625" style="64" bestFit="1" customWidth="1"/>
    <col min="16129" max="16129" width="1.33203125" style="64" customWidth="1"/>
    <col min="16130" max="16130" width="12.88671875" style="64" bestFit="1" customWidth="1"/>
    <col min="16131" max="16131" width="1.33203125" style="64" customWidth="1"/>
    <col min="16132" max="16132" width="11" style="64" bestFit="1" customWidth="1"/>
    <col min="16133" max="16133" width="1.33203125" style="64" customWidth="1"/>
    <col min="16134" max="16134" width="8.44140625" style="64" bestFit="1" customWidth="1"/>
    <col min="16135" max="16135" width="1.5546875" style="64" customWidth="1"/>
    <col min="16136" max="16136" width="9.88671875" style="64" bestFit="1" customWidth="1"/>
    <col min="16137" max="16137" width="1.33203125" style="64" customWidth="1"/>
    <col min="16138" max="16138" width="11.44140625" style="64" bestFit="1" customWidth="1"/>
    <col min="16139" max="16139" width="1.33203125" style="64" customWidth="1"/>
    <col min="16140" max="16140" width="10.44140625" style="64" bestFit="1" customWidth="1"/>
    <col min="16141" max="16141" width="1.33203125" style="64" customWidth="1"/>
    <col min="16142" max="16142" width="10.44140625" style="64" bestFit="1" customWidth="1"/>
    <col min="16143" max="16143" width="1.33203125" style="64" customWidth="1"/>
    <col min="16144" max="16144" width="11.44140625" style="64" bestFit="1" customWidth="1"/>
    <col min="16145" max="16145" width="1.44140625" style="64" customWidth="1"/>
    <col min="16146" max="16146" width="10.5546875" style="64" bestFit="1" customWidth="1"/>
    <col min="16147" max="16384" width="9.109375" style="64"/>
  </cols>
  <sheetData>
    <row r="1" spans="1:23">
      <c r="A1" s="88" t="str">
        <f>+'Tables 1, 2'!A1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+'Tables 1, 2'!A2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+'Tables 1, 2'!A3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321" t="s">
        <v>411</v>
      </c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90"/>
    </row>
    <row r="7" spans="1:23">
      <c r="A7" s="67" t="str">
        <f>+'Tables 1, 2'!A7</f>
        <v xml:space="preserve"> Current</v>
      </c>
      <c r="B7" s="67"/>
      <c r="C7" s="67" t="str">
        <f>+'Tables 1, 2'!C7</f>
        <v>Current</v>
      </c>
      <c r="D7" s="67"/>
      <c r="E7" s="67" t="str">
        <f>+'Tables 1, 2'!E7</f>
        <v>Rate</v>
      </c>
      <c r="F7" s="67"/>
      <c r="G7" s="67" t="str">
        <f>+'Tables 1, 2'!G7</f>
        <v>Current</v>
      </c>
      <c r="I7" s="67" t="str">
        <f>+'Tables 1, 2'!I7</f>
        <v>Current</v>
      </c>
      <c r="K7" s="67" t="str">
        <f>+'Tables 1, 2'!O7</f>
        <v>Income</v>
      </c>
      <c r="M7" s="67"/>
      <c r="O7" s="67"/>
      <c r="Q7" s="67" t="str">
        <f>+'Tables 1, 2'!M7</f>
        <v>Revenue</v>
      </c>
      <c r="S7" s="67" t="str">
        <f>'Tables 1, 2'!U7</f>
        <v>Sales</v>
      </c>
      <c r="U7" s="67" t="str">
        <f>+'Tables 1, 2'!K7</f>
        <v>Percent</v>
      </c>
    </row>
    <row r="8" spans="1:23">
      <c r="A8" s="67" t="str">
        <f>+'Tables 1, 2'!A8</f>
        <v>Class</v>
      </c>
      <c r="B8" s="67"/>
      <c r="C8" s="67" t="str">
        <f>+'Tables 1, 2'!C8</f>
        <v>Revenue</v>
      </c>
      <c r="D8" s="67"/>
      <c r="E8" s="67" t="str">
        <f>+'Tables 1, 2'!E8</f>
        <v>Base</v>
      </c>
      <c r="F8" s="67"/>
      <c r="G8" s="67" t="str">
        <f>+'Tables 1, 2'!G8</f>
        <v>Income</v>
      </c>
      <c r="I8" s="67" t="str">
        <f>+'Tables 1, 2'!I8</f>
        <v>ROR %</v>
      </c>
      <c r="K8" s="67" t="str">
        <f>+'Tables 1, 2'!O8</f>
        <v>Increase</v>
      </c>
      <c r="M8" s="67" t="str">
        <f>+'Tables 1, 2'!Q8</f>
        <v>Income</v>
      </c>
      <c r="O8" s="67" t="str">
        <f>'Tables 1, 2'!S8</f>
        <v>ROR %</v>
      </c>
      <c r="Q8" s="67" t="str">
        <f>+'Tables 1, 2'!M8</f>
        <v>Increase</v>
      </c>
      <c r="S8" s="67" t="str">
        <f>'Tables 1, 2'!U8</f>
        <v>Revenue</v>
      </c>
      <c r="U8" s="67" t="str">
        <f>+'Tables 1, 2'!K8</f>
        <v>Increase</v>
      </c>
    </row>
    <row r="9" spans="1:23">
      <c r="A9" s="71" t="str">
        <f>+'Tables 1, 2'!A9</f>
        <v>(1)</v>
      </c>
      <c r="B9" s="71"/>
      <c r="C9" s="71" t="str">
        <f>+'Tables 1, 2'!C9</f>
        <v>(2)</v>
      </c>
      <c r="D9" s="71"/>
      <c r="E9" s="71" t="str">
        <f>+'Tables 1, 2'!E9</f>
        <v>(3)</v>
      </c>
      <c r="F9" s="71">
        <f>+'Tables 1, 2'!F9</f>
        <v>0</v>
      </c>
      <c r="G9" s="71" t="str">
        <f>+'Tables 1, 2'!G9</f>
        <v>(4)</v>
      </c>
      <c r="I9" s="71" t="str">
        <f>+'Tables 1, 2'!I9</f>
        <v>(5)</v>
      </c>
      <c r="K9" s="71" t="str">
        <f>+'Tables 1, 2'!K9</f>
        <v>(6)</v>
      </c>
      <c r="M9" s="71" t="str">
        <f>+'Tables 1, 2'!M9</f>
        <v>(7)</v>
      </c>
      <c r="O9" s="71" t="str">
        <f>+'Tables 1, 2'!O9</f>
        <v>(8)</v>
      </c>
      <c r="Q9" s="71" t="str">
        <f>+'Tables 1, 2'!Q9</f>
        <v>(9)</v>
      </c>
      <c r="S9" s="71" t="str">
        <f>+'Tables 1, 2'!S9</f>
        <v>(10)</v>
      </c>
      <c r="U9" s="71" t="str">
        <f>+'Tables 1, 2'!U9</f>
        <v>(11)</v>
      </c>
    </row>
    <row r="11" spans="1:23">
      <c r="A11" s="64" t="str">
        <f>+'Tables 1, 2'!A11</f>
        <v>RS</v>
      </c>
      <c r="C11" s="72">
        <f ca="1">+'Tables 1, 2'!C11</f>
        <v>215744788</v>
      </c>
      <c r="E11" s="72">
        <f ca="1">+'Tables 1, 2'!E11</f>
        <v>652486196.58470178</v>
      </c>
      <c r="G11" s="72">
        <f ca="1">+'Tables 1, 2'!G11</f>
        <v>5322852.9124474069</v>
      </c>
      <c r="I11" s="74">
        <f ca="1">ROUND((G11/E11),4)*100</f>
        <v>0.82000000000000006</v>
      </c>
      <c r="K11" s="72">
        <f ca="1">ROUND(Q11/'Tables 1, 2'!$G$35,0)-1</f>
        <v>20997277</v>
      </c>
      <c r="M11" s="72">
        <f ca="1">ROUND(G11+K11,0)</f>
        <v>26320130</v>
      </c>
      <c r="O11" s="74">
        <f ca="1">ROUND((M11/E11),4)*100</f>
        <v>4.03</v>
      </c>
      <c r="Q11" s="72">
        <f ca="1">+'SJB-3, Table 4'!Y14</f>
        <v>34503794</v>
      </c>
      <c r="S11" s="72">
        <f ca="1">C11+Q11</f>
        <v>250248582</v>
      </c>
      <c r="U11" s="74">
        <f ca="1">ROUND((S11/C11)-1,4)*100</f>
        <v>15.989999999999998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+'Tables 1, 2'!A13</f>
        <v>SGS</v>
      </c>
      <c r="C13" s="72">
        <f ca="1">+'Tables 1, 2'!C13</f>
        <v>18576461</v>
      </c>
      <c r="E13" s="72">
        <f ca="1">+'Tables 1, 2'!E13</f>
        <v>37514380.243873581</v>
      </c>
      <c r="G13" s="72">
        <f ca="1">+'Tables 1, 2'!G13</f>
        <v>3847420.5482216091</v>
      </c>
      <c r="I13" s="74">
        <f ca="1">ROUND((G13/E13),4)*100</f>
        <v>10.26</v>
      </c>
      <c r="K13" s="72">
        <f ca="1">ROUND(Q13/'Tables 1, 2'!$G$35,0)</f>
        <v>1030159</v>
      </c>
      <c r="M13" s="72">
        <f ca="1">ROUND(G13+K13,0)</f>
        <v>4877580</v>
      </c>
      <c r="O13" s="74">
        <f ca="1">ROUND((M13/E13),4)*100</f>
        <v>13</v>
      </c>
      <c r="Q13" s="72">
        <f ca="1">+'SJB-3, Table 4'!Y16</f>
        <v>1692810</v>
      </c>
      <c r="S13" s="72">
        <f ca="1">C13+Q13</f>
        <v>20269271</v>
      </c>
      <c r="U13" s="74">
        <f ca="1">ROUND((S13/C13)-1,4)*100</f>
        <v>9.11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+'Tables 1, 2'!A15</f>
        <v>MGS</v>
      </c>
      <c r="C15" s="72">
        <f ca="1">+'Tables 1, 2'!C15</f>
        <v>53330702</v>
      </c>
      <c r="E15" s="72">
        <f ca="1">+'Tables 1, 2'!E15</f>
        <v>114971830.97896877</v>
      </c>
      <c r="G15" s="72">
        <f ca="1">+'Tables 1, 2'!G15</f>
        <v>9170566.0839797426</v>
      </c>
      <c r="I15" s="74">
        <f ca="1">ROUND((G15/E15),4)*100</f>
        <v>7.9799999999999995</v>
      </c>
      <c r="K15" s="72">
        <f ca="1">ROUND(Q15/'Tables 1, 2'!$G$35,0)</f>
        <v>3288208</v>
      </c>
      <c r="M15" s="72">
        <f ca="1">ROUND(G15+K15,0)</f>
        <v>12458774</v>
      </c>
      <c r="O15" s="74">
        <f ca="1">ROUND((M15/E15),4)*100</f>
        <v>10.84</v>
      </c>
      <c r="Q15" s="72">
        <f ca="1">+'SJB-3, Table 4'!Y18</f>
        <v>5403351</v>
      </c>
      <c r="S15" s="72">
        <f ca="1">C15+Q15</f>
        <v>58734053</v>
      </c>
      <c r="U15" s="74">
        <f ca="1">ROUND((S15/C15)-1,4)*100</f>
        <v>10.130000000000001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+'Tables 1, 2'!A17</f>
        <v>LGS</v>
      </c>
      <c r="C17" s="72">
        <f ca="1">+'Tables 1, 2'!C17</f>
        <v>51375193</v>
      </c>
      <c r="E17" s="72">
        <f ca="1">+'Tables 1, 2'!E17</f>
        <v>101363367.46904053</v>
      </c>
      <c r="G17" s="72">
        <f ca="1">+'Tables 1, 2'!G17</f>
        <v>8100926.300951439</v>
      </c>
      <c r="I17" s="74">
        <f ca="1">ROUND((G17/E17),4)*100</f>
        <v>7.99</v>
      </c>
      <c r="K17" s="72">
        <f ca="1">ROUND(Q17/'Tables 1, 2'!$G$35,0)</f>
        <v>2898214</v>
      </c>
      <c r="M17" s="72">
        <f ca="1">ROUND(G17+K17,0)</f>
        <v>10999140</v>
      </c>
      <c r="O17" s="74">
        <f ca="1">ROUND((M17/E17),4)*100</f>
        <v>10.85</v>
      </c>
      <c r="Q17" s="72">
        <f ca="1">+'SJB-3, Table 4'!Y20</f>
        <v>4762492</v>
      </c>
      <c r="S17" s="72">
        <f ca="1">C17+Q17</f>
        <v>56137685</v>
      </c>
      <c r="U17" s="74">
        <f ca="1">ROUND((S17/C17)-1,4)*100</f>
        <v>9.27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+'Tables 1, 2'!A19</f>
        <v>IGS</v>
      </c>
      <c r="C19" s="72">
        <f ca="1">+'Tables 1, 2'!C19</f>
        <v>138769640</v>
      </c>
      <c r="E19" s="72">
        <f ca="1">+'Tables 1, 2'!E19</f>
        <v>240509541.21488166</v>
      </c>
      <c r="G19" s="72">
        <f ca="1">+'Tables 1, 2'!G19</f>
        <v>12495657.634907691</v>
      </c>
      <c r="I19" s="74">
        <f ca="1">ROUND((G19/E19),4)*100</f>
        <v>5.2</v>
      </c>
      <c r="K19" s="72">
        <f ca="1">ROUND(Q19/'Tables 1, 2'!$G$35,0)</f>
        <v>7213016</v>
      </c>
      <c r="M19" s="72">
        <f ca="1">ROUND(G19+K19,0)</f>
        <v>19708674</v>
      </c>
      <c r="O19" s="74">
        <f ca="1">ROUND((M19/E19),4)*100</f>
        <v>8.19</v>
      </c>
      <c r="Q19" s="72">
        <f ca="1">+'SJB-3, Table 4'!Y22</f>
        <v>11852794</v>
      </c>
      <c r="S19" s="72">
        <f ca="1">C19+Q19</f>
        <v>150622434</v>
      </c>
      <c r="U19" s="74">
        <f ca="1">ROUND((S19/C19)-1,4)*100</f>
        <v>8.5400000000000009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+'Tables 1, 2'!A21</f>
        <v>PS</v>
      </c>
      <c r="C21" s="72">
        <f ca="1">+'Tables 1, 2'!C21</f>
        <v>11504476</v>
      </c>
      <c r="E21" s="72">
        <f ca="1">+'Tables 1, 2'!E21</f>
        <v>26428694.081622496</v>
      </c>
      <c r="G21" s="72">
        <f ca="1">+'Tables 1, 2'!G21</f>
        <v>1557459.0302480084</v>
      </c>
      <c r="I21" s="74">
        <f ca="1">ROUND((G21/E21),4)*100</f>
        <v>5.89</v>
      </c>
      <c r="K21" s="72">
        <f ca="1">ROUND(Q21/'Tables 1, 2'!$G$35,0)</f>
        <v>783393</v>
      </c>
      <c r="M21" s="72">
        <f ca="1">ROUND(G21+K21,0)</f>
        <v>2340852</v>
      </c>
      <c r="O21" s="74">
        <f ca="1">ROUND((M21/E21),4)*100</f>
        <v>8.86</v>
      </c>
      <c r="Q21" s="72">
        <f ca="1">+'SJB-3, Table 4'!Y24</f>
        <v>1287311</v>
      </c>
      <c r="S21" s="72">
        <f ca="1">C21+Q21</f>
        <v>12791787</v>
      </c>
      <c r="U21" s="74">
        <f ca="1">ROUND((S21/C21)-1,4)*100</f>
        <v>11.19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+'Tables 1, 2'!A23</f>
        <v>MW</v>
      </c>
      <c r="C23" s="72">
        <f ca="1">+'Tables 1, 2'!C23</f>
        <v>194343</v>
      </c>
      <c r="E23" s="72">
        <f ca="1">+'Tables 1, 2'!E23</f>
        <v>337885.02121059911</v>
      </c>
      <c r="G23" s="72">
        <f ca="1">+'Tables 1, 2'!G23</f>
        <v>36782.714809510049</v>
      </c>
      <c r="I23" s="74">
        <f ca="1">ROUND((G23/E23),4)*100</f>
        <v>10.89</v>
      </c>
      <c r="K23" s="72">
        <f ca="1">ROUND(Q23/'Tables 1, 2'!$G$35,0)</f>
        <v>9171</v>
      </c>
      <c r="M23" s="72">
        <f ca="1">ROUND(G23+K23,0)</f>
        <v>45954</v>
      </c>
      <c r="O23" s="74">
        <f ca="1">ROUND((M23/E23),4)*100</f>
        <v>13.600000000000001</v>
      </c>
      <c r="Q23" s="72">
        <f ca="1">+'SJB-3, Table 4'!Y26</f>
        <v>15071</v>
      </c>
      <c r="S23" s="72">
        <f ca="1">C23+Q23</f>
        <v>209414</v>
      </c>
      <c r="U23" s="74">
        <f ca="1">ROUND((S23/C23)-1,4)*100</f>
        <v>7.75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+'Tables 1, 2'!A25</f>
        <v>OL</v>
      </c>
      <c r="C25" s="72">
        <f ca="1">+'Tables 1, 2'!C25</f>
        <v>8231793.9999999991</v>
      </c>
      <c r="E25" s="72">
        <f ca="1">+'Tables 1, 2'!E25</f>
        <v>18839282.442781996</v>
      </c>
      <c r="G25" s="72">
        <f ca="1">+'Tables 1, 2'!G25</f>
        <v>2784415.5763225085</v>
      </c>
      <c r="I25" s="74">
        <f ca="1">ROUND((G25/E25),4)*100</f>
        <v>14.78</v>
      </c>
      <c r="K25" s="72">
        <f ca="1">ROUND(Q25/'Tables 1, 2'!$G$35,0)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+'SJB-3, Table 4'!Y28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+'Tables 1, 2'!A27</f>
        <v>SL</v>
      </c>
      <c r="C27" s="83">
        <f ca="1">+'Tables 1, 2'!C27</f>
        <v>1407108</v>
      </c>
      <c r="D27" s="84"/>
      <c r="E27" s="83">
        <f ca="1">+'Tables 1, 2'!E27</f>
        <v>2437113.6529180259</v>
      </c>
      <c r="F27" s="84"/>
      <c r="G27" s="83">
        <f ca="1">+'Tables 1, 2'!G27</f>
        <v>374588.86532210978</v>
      </c>
      <c r="H27" s="84"/>
      <c r="I27" s="85">
        <f ca="1">ROUND((G27/E27),4)*100</f>
        <v>15.370000000000001</v>
      </c>
      <c r="J27" s="84"/>
      <c r="K27" s="83">
        <f ca="1">ROUND(Q27/'Tables 1, 2'!$G$35,0)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+'SJB-3, Table 4'!Y30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0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2">
        <f ca="1">+SUM(K11:K27)</f>
        <v>36754849</v>
      </c>
      <c r="M29" s="72">
        <f ca="1">+SUM(M11:M27)</f>
        <v>80445520</v>
      </c>
      <c r="O29" s="74">
        <f ca="1">ROUND((M29/E29),4)*100</f>
        <v>6.7299999999999995</v>
      </c>
      <c r="Q29" s="72">
        <f ca="1">+SUM(Q11:Q27)</f>
        <v>60397437</v>
      </c>
      <c r="S29" s="72">
        <f ca="1">+SUM(S11:S27)</f>
        <v>559531942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+'Tables 1, 2'!A35</f>
        <v xml:space="preserve">      Gross Rev Conversion Factor:</v>
      </c>
      <c r="G35" s="127">
        <f>+'Tables 1, 2'!G35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I65"/>
  <sheetViews>
    <sheetView showGridLines="0" topLeftCell="F19" zoomScale="90" zoomScaleNormal="90" workbookViewId="0">
      <selection activeCell="S44" sqref="S44"/>
    </sheetView>
  </sheetViews>
  <sheetFormatPr defaultRowHeight="13.2"/>
  <cols>
    <col min="1" max="1" width="8.88671875" style="64" customWidth="1"/>
    <col min="2" max="2" width="1" style="64" customWidth="1"/>
    <col min="3" max="3" width="12.6640625" style="64" customWidth="1"/>
    <col min="4" max="4" width="1" style="64" customWidth="1"/>
    <col min="5" max="5" width="14.5546875" style="64" customWidth="1"/>
    <col min="6" max="6" width="1" style="64" customWidth="1"/>
    <col min="7" max="7" width="11.33203125" style="64" bestFit="1" customWidth="1"/>
    <col min="8" max="8" width="1" style="64" customWidth="1"/>
    <col min="9" max="9" width="8.5546875" style="64" bestFit="1" customWidth="1"/>
    <col min="10" max="10" width="2.109375" style="64" customWidth="1"/>
    <col min="11" max="11" width="10" style="64" bestFit="1" customWidth="1"/>
    <col min="12" max="12" width="1" style="64" customWidth="1"/>
    <col min="13" max="13" width="11.33203125" style="64" bestFit="1" customWidth="1"/>
    <col min="14" max="14" width="1" style="64" customWidth="1"/>
    <col min="15" max="15" width="11.33203125" style="64" bestFit="1" customWidth="1"/>
    <col min="16" max="16" width="1" style="64" customWidth="1"/>
    <col min="17" max="17" width="12.44140625" style="64" customWidth="1"/>
    <col min="18" max="18" width="1" style="64" customWidth="1"/>
    <col min="19" max="19" width="8.5546875" style="64" bestFit="1" customWidth="1"/>
    <col min="20" max="20" width="1" style="64" customWidth="1"/>
    <col min="21" max="21" width="12.5546875" style="64" customWidth="1"/>
    <col min="22" max="22" width="11.33203125" style="64" bestFit="1" customWidth="1"/>
    <col min="23" max="23" width="3.33203125" style="64" customWidth="1"/>
    <col min="24" max="24" width="8.6640625" style="64" customWidth="1"/>
    <col min="25" max="25" width="15" style="64" customWidth="1"/>
    <col min="26" max="26" width="12.33203125" style="64" customWidth="1"/>
    <col min="27" max="27" width="3.21875" style="64" customWidth="1"/>
    <col min="28" max="28" width="11" style="64" customWidth="1"/>
    <col min="29" max="29" width="2.77734375" style="64" customWidth="1"/>
    <col min="30" max="30" width="10" style="64" customWidth="1"/>
    <col min="31" max="31" width="3" style="64" customWidth="1"/>
    <col min="32" max="32" width="11.33203125" style="64" customWidth="1"/>
    <col min="33" max="33" width="3.21875" style="64" customWidth="1"/>
    <col min="34" max="34" width="13.6640625" style="64" customWidth="1"/>
    <col min="35" max="35" width="14.77734375" style="64" customWidth="1"/>
    <col min="36" max="36" width="2.77734375" style="64" customWidth="1"/>
    <col min="37" max="37" width="10" style="64" customWidth="1"/>
    <col min="38" max="38" width="3" style="64" customWidth="1"/>
    <col min="39" max="39" width="11.33203125" style="64" customWidth="1"/>
    <col min="40" max="40" width="3.21875" style="64" customWidth="1"/>
    <col min="41" max="41" width="13.6640625" style="64" customWidth="1"/>
    <col min="42" max="42" width="14.77734375" style="64" customWidth="1"/>
    <col min="43" max="256" width="9.109375" style="64"/>
    <col min="257" max="257" width="8.88671875" style="64" customWidth="1"/>
    <col min="258" max="258" width="1" style="64" customWidth="1"/>
    <col min="259" max="259" width="11.44140625" style="64" bestFit="1" customWidth="1"/>
    <col min="260" max="260" width="1" style="64" customWidth="1"/>
    <col min="261" max="261" width="12.88671875" style="64" bestFit="1" customWidth="1"/>
    <col min="262" max="262" width="1" style="64" customWidth="1"/>
    <col min="263" max="263" width="11" style="64" bestFit="1" customWidth="1"/>
    <col min="264" max="264" width="1" style="64" customWidth="1"/>
    <col min="265" max="265" width="8.44140625" style="64" bestFit="1" customWidth="1"/>
    <col min="266" max="266" width="2.109375" style="64" customWidth="1"/>
    <col min="267" max="267" width="9.88671875" style="64" bestFit="1" customWidth="1"/>
    <col min="268" max="268" width="1" style="64" customWidth="1"/>
    <col min="269" max="269" width="11" style="64" bestFit="1" customWidth="1"/>
    <col min="270" max="270" width="1" style="64" customWidth="1"/>
    <col min="271" max="271" width="10.44140625" style="64" bestFit="1" customWidth="1"/>
    <col min="272" max="272" width="1" style="64" customWidth="1"/>
    <col min="273" max="273" width="10.44140625" style="64" bestFit="1" customWidth="1"/>
    <col min="274" max="274" width="1" style="64" customWidth="1"/>
    <col min="275" max="275" width="8.44140625" style="64" bestFit="1" customWidth="1"/>
    <col min="276" max="276" width="1" style="64" customWidth="1"/>
    <col min="277" max="277" width="11.44140625" style="64" bestFit="1" customWidth="1"/>
    <col min="278" max="278" width="11" style="64" bestFit="1" customWidth="1"/>
    <col min="279" max="282" width="15" style="64" customWidth="1"/>
    <col min="283" max="283" width="13" style="64" customWidth="1"/>
    <col min="284" max="284" width="15" style="64" customWidth="1"/>
    <col min="285" max="512" width="9.109375" style="64"/>
    <col min="513" max="513" width="8.88671875" style="64" customWidth="1"/>
    <col min="514" max="514" width="1" style="64" customWidth="1"/>
    <col min="515" max="515" width="11.44140625" style="64" bestFit="1" customWidth="1"/>
    <col min="516" max="516" width="1" style="64" customWidth="1"/>
    <col min="517" max="517" width="12.88671875" style="64" bestFit="1" customWidth="1"/>
    <col min="518" max="518" width="1" style="64" customWidth="1"/>
    <col min="519" max="519" width="11" style="64" bestFit="1" customWidth="1"/>
    <col min="520" max="520" width="1" style="64" customWidth="1"/>
    <col min="521" max="521" width="8.44140625" style="64" bestFit="1" customWidth="1"/>
    <col min="522" max="522" width="2.109375" style="64" customWidth="1"/>
    <col min="523" max="523" width="9.88671875" style="64" bestFit="1" customWidth="1"/>
    <col min="524" max="524" width="1" style="64" customWidth="1"/>
    <col min="525" max="525" width="11" style="64" bestFit="1" customWidth="1"/>
    <col min="526" max="526" width="1" style="64" customWidth="1"/>
    <col min="527" max="527" width="10.44140625" style="64" bestFit="1" customWidth="1"/>
    <col min="528" max="528" width="1" style="64" customWidth="1"/>
    <col min="529" max="529" width="10.44140625" style="64" bestFit="1" customWidth="1"/>
    <col min="530" max="530" width="1" style="64" customWidth="1"/>
    <col min="531" max="531" width="8.44140625" style="64" bestFit="1" customWidth="1"/>
    <col min="532" max="532" width="1" style="64" customWidth="1"/>
    <col min="533" max="533" width="11.44140625" style="64" bestFit="1" customWidth="1"/>
    <col min="534" max="534" width="11" style="64" bestFit="1" customWidth="1"/>
    <col min="535" max="538" width="15" style="64" customWidth="1"/>
    <col min="539" max="539" width="13" style="64" customWidth="1"/>
    <col min="540" max="540" width="15" style="64" customWidth="1"/>
    <col min="541" max="768" width="9.109375" style="64"/>
    <col min="769" max="769" width="8.88671875" style="64" customWidth="1"/>
    <col min="770" max="770" width="1" style="64" customWidth="1"/>
    <col min="771" max="771" width="11.44140625" style="64" bestFit="1" customWidth="1"/>
    <col min="772" max="772" width="1" style="64" customWidth="1"/>
    <col min="773" max="773" width="12.88671875" style="64" bestFit="1" customWidth="1"/>
    <col min="774" max="774" width="1" style="64" customWidth="1"/>
    <col min="775" max="775" width="11" style="64" bestFit="1" customWidth="1"/>
    <col min="776" max="776" width="1" style="64" customWidth="1"/>
    <col min="777" max="777" width="8.44140625" style="64" bestFit="1" customWidth="1"/>
    <col min="778" max="778" width="2.109375" style="64" customWidth="1"/>
    <col min="779" max="779" width="9.88671875" style="64" bestFit="1" customWidth="1"/>
    <col min="780" max="780" width="1" style="64" customWidth="1"/>
    <col min="781" max="781" width="11" style="64" bestFit="1" customWidth="1"/>
    <col min="782" max="782" width="1" style="64" customWidth="1"/>
    <col min="783" max="783" width="10.44140625" style="64" bestFit="1" customWidth="1"/>
    <col min="784" max="784" width="1" style="64" customWidth="1"/>
    <col min="785" max="785" width="10.44140625" style="64" bestFit="1" customWidth="1"/>
    <col min="786" max="786" width="1" style="64" customWidth="1"/>
    <col min="787" max="787" width="8.44140625" style="64" bestFit="1" customWidth="1"/>
    <col min="788" max="788" width="1" style="64" customWidth="1"/>
    <col min="789" max="789" width="11.44140625" style="64" bestFit="1" customWidth="1"/>
    <col min="790" max="790" width="11" style="64" bestFit="1" customWidth="1"/>
    <col min="791" max="794" width="15" style="64" customWidth="1"/>
    <col min="795" max="795" width="13" style="64" customWidth="1"/>
    <col min="796" max="796" width="15" style="64" customWidth="1"/>
    <col min="797" max="1024" width="9.109375" style="64"/>
    <col min="1025" max="1025" width="8.88671875" style="64" customWidth="1"/>
    <col min="1026" max="1026" width="1" style="64" customWidth="1"/>
    <col min="1027" max="1027" width="11.44140625" style="64" bestFit="1" customWidth="1"/>
    <col min="1028" max="1028" width="1" style="64" customWidth="1"/>
    <col min="1029" max="1029" width="12.88671875" style="64" bestFit="1" customWidth="1"/>
    <col min="1030" max="1030" width="1" style="64" customWidth="1"/>
    <col min="1031" max="1031" width="11" style="64" bestFit="1" customWidth="1"/>
    <col min="1032" max="1032" width="1" style="64" customWidth="1"/>
    <col min="1033" max="1033" width="8.44140625" style="64" bestFit="1" customWidth="1"/>
    <col min="1034" max="1034" width="2.109375" style="64" customWidth="1"/>
    <col min="1035" max="1035" width="9.88671875" style="64" bestFit="1" customWidth="1"/>
    <col min="1036" max="1036" width="1" style="64" customWidth="1"/>
    <col min="1037" max="1037" width="11" style="64" bestFit="1" customWidth="1"/>
    <col min="1038" max="1038" width="1" style="64" customWidth="1"/>
    <col min="1039" max="1039" width="10.44140625" style="64" bestFit="1" customWidth="1"/>
    <col min="1040" max="1040" width="1" style="64" customWidth="1"/>
    <col min="1041" max="1041" width="10.44140625" style="64" bestFit="1" customWidth="1"/>
    <col min="1042" max="1042" width="1" style="64" customWidth="1"/>
    <col min="1043" max="1043" width="8.44140625" style="64" bestFit="1" customWidth="1"/>
    <col min="1044" max="1044" width="1" style="64" customWidth="1"/>
    <col min="1045" max="1045" width="11.44140625" style="64" bestFit="1" customWidth="1"/>
    <col min="1046" max="1046" width="11" style="64" bestFit="1" customWidth="1"/>
    <col min="1047" max="1050" width="15" style="64" customWidth="1"/>
    <col min="1051" max="1051" width="13" style="64" customWidth="1"/>
    <col min="1052" max="1052" width="15" style="64" customWidth="1"/>
    <col min="1053" max="1280" width="9.109375" style="64"/>
    <col min="1281" max="1281" width="8.88671875" style="64" customWidth="1"/>
    <col min="1282" max="1282" width="1" style="64" customWidth="1"/>
    <col min="1283" max="1283" width="11.44140625" style="64" bestFit="1" customWidth="1"/>
    <col min="1284" max="1284" width="1" style="64" customWidth="1"/>
    <col min="1285" max="1285" width="12.88671875" style="64" bestFit="1" customWidth="1"/>
    <col min="1286" max="1286" width="1" style="64" customWidth="1"/>
    <col min="1287" max="1287" width="11" style="64" bestFit="1" customWidth="1"/>
    <col min="1288" max="1288" width="1" style="64" customWidth="1"/>
    <col min="1289" max="1289" width="8.44140625" style="64" bestFit="1" customWidth="1"/>
    <col min="1290" max="1290" width="2.109375" style="64" customWidth="1"/>
    <col min="1291" max="1291" width="9.88671875" style="64" bestFit="1" customWidth="1"/>
    <col min="1292" max="1292" width="1" style="64" customWidth="1"/>
    <col min="1293" max="1293" width="11" style="64" bestFit="1" customWidth="1"/>
    <col min="1294" max="1294" width="1" style="64" customWidth="1"/>
    <col min="1295" max="1295" width="10.44140625" style="64" bestFit="1" customWidth="1"/>
    <col min="1296" max="1296" width="1" style="64" customWidth="1"/>
    <col min="1297" max="1297" width="10.44140625" style="64" bestFit="1" customWidth="1"/>
    <col min="1298" max="1298" width="1" style="64" customWidth="1"/>
    <col min="1299" max="1299" width="8.44140625" style="64" bestFit="1" customWidth="1"/>
    <col min="1300" max="1300" width="1" style="64" customWidth="1"/>
    <col min="1301" max="1301" width="11.44140625" style="64" bestFit="1" customWidth="1"/>
    <col min="1302" max="1302" width="11" style="64" bestFit="1" customWidth="1"/>
    <col min="1303" max="1306" width="15" style="64" customWidth="1"/>
    <col min="1307" max="1307" width="13" style="64" customWidth="1"/>
    <col min="1308" max="1308" width="15" style="64" customWidth="1"/>
    <col min="1309" max="1536" width="9.109375" style="64"/>
    <col min="1537" max="1537" width="8.88671875" style="64" customWidth="1"/>
    <col min="1538" max="1538" width="1" style="64" customWidth="1"/>
    <col min="1539" max="1539" width="11.44140625" style="64" bestFit="1" customWidth="1"/>
    <col min="1540" max="1540" width="1" style="64" customWidth="1"/>
    <col min="1541" max="1541" width="12.88671875" style="64" bestFit="1" customWidth="1"/>
    <col min="1542" max="1542" width="1" style="64" customWidth="1"/>
    <col min="1543" max="1543" width="11" style="64" bestFit="1" customWidth="1"/>
    <col min="1544" max="1544" width="1" style="64" customWidth="1"/>
    <col min="1545" max="1545" width="8.44140625" style="64" bestFit="1" customWidth="1"/>
    <col min="1546" max="1546" width="2.109375" style="64" customWidth="1"/>
    <col min="1547" max="1547" width="9.88671875" style="64" bestFit="1" customWidth="1"/>
    <col min="1548" max="1548" width="1" style="64" customWidth="1"/>
    <col min="1549" max="1549" width="11" style="64" bestFit="1" customWidth="1"/>
    <col min="1550" max="1550" width="1" style="64" customWidth="1"/>
    <col min="1551" max="1551" width="10.44140625" style="64" bestFit="1" customWidth="1"/>
    <col min="1552" max="1552" width="1" style="64" customWidth="1"/>
    <col min="1553" max="1553" width="10.44140625" style="64" bestFit="1" customWidth="1"/>
    <col min="1554" max="1554" width="1" style="64" customWidth="1"/>
    <col min="1555" max="1555" width="8.44140625" style="64" bestFit="1" customWidth="1"/>
    <col min="1556" max="1556" width="1" style="64" customWidth="1"/>
    <col min="1557" max="1557" width="11.44140625" style="64" bestFit="1" customWidth="1"/>
    <col min="1558" max="1558" width="11" style="64" bestFit="1" customWidth="1"/>
    <col min="1559" max="1562" width="15" style="64" customWidth="1"/>
    <col min="1563" max="1563" width="13" style="64" customWidth="1"/>
    <col min="1564" max="1564" width="15" style="64" customWidth="1"/>
    <col min="1565" max="1792" width="9.109375" style="64"/>
    <col min="1793" max="1793" width="8.88671875" style="64" customWidth="1"/>
    <col min="1794" max="1794" width="1" style="64" customWidth="1"/>
    <col min="1795" max="1795" width="11.44140625" style="64" bestFit="1" customWidth="1"/>
    <col min="1796" max="1796" width="1" style="64" customWidth="1"/>
    <col min="1797" max="1797" width="12.88671875" style="64" bestFit="1" customWidth="1"/>
    <col min="1798" max="1798" width="1" style="64" customWidth="1"/>
    <col min="1799" max="1799" width="11" style="64" bestFit="1" customWidth="1"/>
    <col min="1800" max="1800" width="1" style="64" customWidth="1"/>
    <col min="1801" max="1801" width="8.44140625" style="64" bestFit="1" customWidth="1"/>
    <col min="1802" max="1802" width="2.109375" style="64" customWidth="1"/>
    <col min="1803" max="1803" width="9.88671875" style="64" bestFit="1" customWidth="1"/>
    <col min="1804" max="1804" width="1" style="64" customWidth="1"/>
    <col min="1805" max="1805" width="11" style="64" bestFit="1" customWidth="1"/>
    <col min="1806" max="1806" width="1" style="64" customWidth="1"/>
    <col min="1807" max="1807" width="10.44140625" style="64" bestFit="1" customWidth="1"/>
    <col min="1808" max="1808" width="1" style="64" customWidth="1"/>
    <col min="1809" max="1809" width="10.44140625" style="64" bestFit="1" customWidth="1"/>
    <col min="1810" max="1810" width="1" style="64" customWidth="1"/>
    <col min="1811" max="1811" width="8.44140625" style="64" bestFit="1" customWidth="1"/>
    <col min="1812" max="1812" width="1" style="64" customWidth="1"/>
    <col min="1813" max="1813" width="11.44140625" style="64" bestFit="1" customWidth="1"/>
    <col min="1814" max="1814" width="11" style="64" bestFit="1" customWidth="1"/>
    <col min="1815" max="1818" width="15" style="64" customWidth="1"/>
    <col min="1819" max="1819" width="13" style="64" customWidth="1"/>
    <col min="1820" max="1820" width="15" style="64" customWidth="1"/>
    <col min="1821" max="2048" width="9.109375" style="64"/>
    <col min="2049" max="2049" width="8.88671875" style="64" customWidth="1"/>
    <col min="2050" max="2050" width="1" style="64" customWidth="1"/>
    <col min="2051" max="2051" width="11.44140625" style="64" bestFit="1" customWidth="1"/>
    <col min="2052" max="2052" width="1" style="64" customWidth="1"/>
    <col min="2053" max="2053" width="12.88671875" style="64" bestFit="1" customWidth="1"/>
    <col min="2054" max="2054" width="1" style="64" customWidth="1"/>
    <col min="2055" max="2055" width="11" style="64" bestFit="1" customWidth="1"/>
    <col min="2056" max="2056" width="1" style="64" customWidth="1"/>
    <col min="2057" max="2057" width="8.44140625" style="64" bestFit="1" customWidth="1"/>
    <col min="2058" max="2058" width="2.109375" style="64" customWidth="1"/>
    <col min="2059" max="2059" width="9.88671875" style="64" bestFit="1" customWidth="1"/>
    <col min="2060" max="2060" width="1" style="64" customWidth="1"/>
    <col min="2061" max="2061" width="11" style="64" bestFit="1" customWidth="1"/>
    <col min="2062" max="2062" width="1" style="64" customWidth="1"/>
    <col min="2063" max="2063" width="10.44140625" style="64" bestFit="1" customWidth="1"/>
    <col min="2064" max="2064" width="1" style="64" customWidth="1"/>
    <col min="2065" max="2065" width="10.44140625" style="64" bestFit="1" customWidth="1"/>
    <col min="2066" max="2066" width="1" style="64" customWidth="1"/>
    <col min="2067" max="2067" width="8.44140625" style="64" bestFit="1" customWidth="1"/>
    <col min="2068" max="2068" width="1" style="64" customWidth="1"/>
    <col min="2069" max="2069" width="11.44140625" style="64" bestFit="1" customWidth="1"/>
    <col min="2070" max="2070" width="11" style="64" bestFit="1" customWidth="1"/>
    <col min="2071" max="2074" width="15" style="64" customWidth="1"/>
    <col min="2075" max="2075" width="13" style="64" customWidth="1"/>
    <col min="2076" max="2076" width="15" style="64" customWidth="1"/>
    <col min="2077" max="2304" width="9.109375" style="64"/>
    <col min="2305" max="2305" width="8.88671875" style="64" customWidth="1"/>
    <col min="2306" max="2306" width="1" style="64" customWidth="1"/>
    <col min="2307" max="2307" width="11.44140625" style="64" bestFit="1" customWidth="1"/>
    <col min="2308" max="2308" width="1" style="64" customWidth="1"/>
    <col min="2309" max="2309" width="12.88671875" style="64" bestFit="1" customWidth="1"/>
    <col min="2310" max="2310" width="1" style="64" customWidth="1"/>
    <col min="2311" max="2311" width="11" style="64" bestFit="1" customWidth="1"/>
    <col min="2312" max="2312" width="1" style="64" customWidth="1"/>
    <col min="2313" max="2313" width="8.44140625" style="64" bestFit="1" customWidth="1"/>
    <col min="2314" max="2314" width="2.109375" style="64" customWidth="1"/>
    <col min="2315" max="2315" width="9.88671875" style="64" bestFit="1" customWidth="1"/>
    <col min="2316" max="2316" width="1" style="64" customWidth="1"/>
    <col min="2317" max="2317" width="11" style="64" bestFit="1" customWidth="1"/>
    <col min="2318" max="2318" width="1" style="64" customWidth="1"/>
    <col min="2319" max="2319" width="10.44140625" style="64" bestFit="1" customWidth="1"/>
    <col min="2320" max="2320" width="1" style="64" customWidth="1"/>
    <col min="2321" max="2321" width="10.44140625" style="64" bestFit="1" customWidth="1"/>
    <col min="2322" max="2322" width="1" style="64" customWidth="1"/>
    <col min="2323" max="2323" width="8.44140625" style="64" bestFit="1" customWidth="1"/>
    <col min="2324" max="2324" width="1" style="64" customWidth="1"/>
    <col min="2325" max="2325" width="11.44140625" style="64" bestFit="1" customWidth="1"/>
    <col min="2326" max="2326" width="11" style="64" bestFit="1" customWidth="1"/>
    <col min="2327" max="2330" width="15" style="64" customWidth="1"/>
    <col min="2331" max="2331" width="13" style="64" customWidth="1"/>
    <col min="2332" max="2332" width="15" style="64" customWidth="1"/>
    <col min="2333" max="2560" width="9.109375" style="64"/>
    <col min="2561" max="2561" width="8.88671875" style="64" customWidth="1"/>
    <col min="2562" max="2562" width="1" style="64" customWidth="1"/>
    <col min="2563" max="2563" width="11.44140625" style="64" bestFit="1" customWidth="1"/>
    <col min="2564" max="2564" width="1" style="64" customWidth="1"/>
    <col min="2565" max="2565" width="12.88671875" style="64" bestFit="1" customWidth="1"/>
    <col min="2566" max="2566" width="1" style="64" customWidth="1"/>
    <col min="2567" max="2567" width="11" style="64" bestFit="1" customWidth="1"/>
    <col min="2568" max="2568" width="1" style="64" customWidth="1"/>
    <col min="2569" max="2569" width="8.44140625" style="64" bestFit="1" customWidth="1"/>
    <col min="2570" max="2570" width="2.109375" style="64" customWidth="1"/>
    <col min="2571" max="2571" width="9.88671875" style="64" bestFit="1" customWidth="1"/>
    <col min="2572" max="2572" width="1" style="64" customWidth="1"/>
    <col min="2573" max="2573" width="11" style="64" bestFit="1" customWidth="1"/>
    <col min="2574" max="2574" width="1" style="64" customWidth="1"/>
    <col min="2575" max="2575" width="10.44140625" style="64" bestFit="1" customWidth="1"/>
    <col min="2576" max="2576" width="1" style="64" customWidth="1"/>
    <col min="2577" max="2577" width="10.44140625" style="64" bestFit="1" customWidth="1"/>
    <col min="2578" max="2578" width="1" style="64" customWidth="1"/>
    <col min="2579" max="2579" width="8.44140625" style="64" bestFit="1" customWidth="1"/>
    <col min="2580" max="2580" width="1" style="64" customWidth="1"/>
    <col min="2581" max="2581" width="11.44140625" style="64" bestFit="1" customWidth="1"/>
    <col min="2582" max="2582" width="11" style="64" bestFit="1" customWidth="1"/>
    <col min="2583" max="2586" width="15" style="64" customWidth="1"/>
    <col min="2587" max="2587" width="13" style="64" customWidth="1"/>
    <col min="2588" max="2588" width="15" style="64" customWidth="1"/>
    <col min="2589" max="2816" width="9.109375" style="64"/>
    <col min="2817" max="2817" width="8.88671875" style="64" customWidth="1"/>
    <col min="2818" max="2818" width="1" style="64" customWidth="1"/>
    <col min="2819" max="2819" width="11.44140625" style="64" bestFit="1" customWidth="1"/>
    <col min="2820" max="2820" width="1" style="64" customWidth="1"/>
    <col min="2821" max="2821" width="12.88671875" style="64" bestFit="1" customWidth="1"/>
    <col min="2822" max="2822" width="1" style="64" customWidth="1"/>
    <col min="2823" max="2823" width="11" style="64" bestFit="1" customWidth="1"/>
    <col min="2824" max="2824" width="1" style="64" customWidth="1"/>
    <col min="2825" max="2825" width="8.44140625" style="64" bestFit="1" customWidth="1"/>
    <col min="2826" max="2826" width="2.109375" style="64" customWidth="1"/>
    <col min="2827" max="2827" width="9.88671875" style="64" bestFit="1" customWidth="1"/>
    <col min="2828" max="2828" width="1" style="64" customWidth="1"/>
    <col min="2829" max="2829" width="11" style="64" bestFit="1" customWidth="1"/>
    <col min="2830" max="2830" width="1" style="64" customWidth="1"/>
    <col min="2831" max="2831" width="10.44140625" style="64" bestFit="1" customWidth="1"/>
    <col min="2832" max="2832" width="1" style="64" customWidth="1"/>
    <col min="2833" max="2833" width="10.44140625" style="64" bestFit="1" customWidth="1"/>
    <col min="2834" max="2834" width="1" style="64" customWidth="1"/>
    <col min="2835" max="2835" width="8.44140625" style="64" bestFit="1" customWidth="1"/>
    <col min="2836" max="2836" width="1" style="64" customWidth="1"/>
    <col min="2837" max="2837" width="11.44140625" style="64" bestFit="1" customWidth="1"/>
    <col min="2838" max="2838" width="11" style="64" bestFit="1" customWidth="1"/>
    <col min="2839" max="2842" width="15" style="64" customWidth="1"/>
    <col min="2843" max="2843" width="13" style="64" customWidth="1"/>
    <col min="2844" max="2844" width="15" style="64" customWidth="1"/>
    <col min="2845" max="3072" width="9.109375" style="64"/>
    <col min="3073" max="3073" width="8.88671875" style="64" customWidth="1"/>
    <col min="3074" max="3074" width="1" style="64" customWidth="1"/>
    <col min="3075" max="3075" width="11.44140625" style="64" bestFit="1" customWidth="1"/>
    <col min="3076" max="3076" width="1" style="64" customWidth="1"/>
    <col min="3077" max="3077" width="12.88671875" style="64" bestFit="1" customWidth="1"/>
    <col min="3078" max="3078" width="1" style="64" customWidth="1"/>
    <col min="3079" max="3079" width="11" style="64" bestFit="1" customWidth="1"/>
    <col min="3080" max="3080" width="1" style="64" customWidth="1"/>
    <col min="3081" max="3081" width="8.44140625" style="64" bestFit="1" customWidth="1"/>
    <col min="3082" max="3082" width="2.109375" style="64" customWidth="1"/>
    <col min="3083" max="3083" width="9.88671875" style="64" bestFit="1" customWidth="1"/>
    <col min="3084" max="3084" width="1" style="64" customWidth="1"/>
    <col min="3085" max="3085" width="11" style="64" bestFit="1" customWidth="1"/>
    <col min="3086" max="3086" width="1" style="64" customWidth="1"/>
    <col min="3087" max="3087" width="10.44140625" style="64" bestFit="1" customWidth="1"/>
    <col min="3088" max="3088" width="1" style="64" customWidth="1"/>
    <col min="3089" max="3089" width="10.44140625" style="64" bestFit="1" customWidth="1"/>
    <col min="3090" max="3090" width="1" style="64" customWidth="1"/>
    <col min="3091" max="3091" width="8.44140625" style="64" bestFit="1" customWidth="1"/>
    <col min="3092" max="3092" width="1" style="64" customWidth="1"/>
    <col min="3093" max="3093" width="11.44140625" style="64" bestFit="1" customWidth="1"/>
    <col min="3094" max="3094" width="11" style="64" bestFit="1" customWidth="1"/>
    <col min="3095" max="3098" width="15" style="64" customWidth="1"/>
    <col min="3099" max="3099" width="13" style="64" customWidth="1"/>
    <col min="3100" max="3100" width="15" style="64" customWidth="1"/>
    <col min="3101" max="3328" width="9.109375" style="64"/>
    <col min="3329" max="3329" width="8.88671875" style="64" customWidth="1"/>
    <col min="3330" max="3330" width="1" style="64" customWidth="1"/>
    <col min="3331" max="3331" width="11.44140625" style="64" bestFit="1" customWidth="1"/>
    <col min="3332" max="3332" width="1" style="64" customWidth="1"/>
    <col min="3333" max="3333" width="12.88671875" style="64" bestFit="1" customWidth="1"/>
    <col min="3334" max="3334" width="1" style="64" customWidth="1"/>
    <col min="3335" max="3335" width="11" style="64" bestFit="1" customWidth="1"/>
    <col min="3336" max="3336" width="1" style="64" customWidth="1"/>
    <col min="3337" max="3337" width="8.44140625" style="64" bestFit="1" customWidth="1"/>
    <col min="3338" max="3338" width="2.109375" style="64" customWidth="1"/>
    <col min="3339" max="3339" width="9.88671875" style="64" bestFit="1" customWidth="1"/>
    <col min="3340" max="3340" width="1" style="64" customWidth="1"/>
    <col min="3341" max="3341" width="11" style="64" bestFit="1" customWidth="1"/>
    <col min="3342" max="3342" width="1" style="64" customWidth="1"/>
    <col min="3343" max="3343" width="10.44140625" style="64" bestFit="1" customWidth="1"/>
    <col min="3344" max="3344" width="1" style="64" customWidth="1"/>
    <col min="3345" max="3345" width="10.44140625" style="64" bestFit="1" customWidth="1"/>
    <col min="3346" max="3346" width="1" style="64" customWidth="1"/>
    <col min="3347" max="3347" width="8.44140625" style="64" bestFit="1" customWidth="1"/>
    <col min="3348" max="3348" width="1" style="64" customWidth="1"/>
    <col min="3349" max="3349" width="11.44140625" style="64" bestFit="1" customWidth="1"/>
    <col min="3350" max="3350" width="11" style="64" bestFit="1" customWidth="1"/>
    <col min="3351" max="3354" width="15" style="64" customWidth="1"/>
    <col min="3355" max="3355" width="13" style="64" customWidth="1"/>
    <col min="3356" max="3356" width="15" style="64" customWidth="1"/>
    <col min="3357" max="3584" width="9.109375" style="64"/>
    <col min="3585" max="3585" width="8.88671875" style="64" customWidth="1"/>
    <col min="3586" max="3586" width="1" style="64" customWidth="1"/>
    <col min="3587" max="3587" width="11.44140625" style="64" bestFit="1" customWidth="1"/>
    <col min="3588" max="3588" width="1" style="64" customWidth="1"/>
    <col min="3589" max="3589" width="12.88671875" style="64" bestFit="1" customWidth="1"/>
    <col min="3590" max="3590" width="1" style="64" customWidth="1"/>
    <col min="3591" max="3591" width="11" style="64" bestFit="1" customWidth="1"/>
    <col min="3592" max="3592" width="1" style="64" customWidth="1"/>
    <col min="3593" max="3593" width="8.44140625" style="64" bestFit="1" customWidth="1"/>
    <col min="3594" max="3594" width="2.109375" style="64" customWidth="1"/>
    <col min="3595" max="3595" width="9.88671875" style="64" bestFit="1" customWidth="1"/>
    <col min="3596" max="3596" width="1" style="64" customWidth="1"/>
    <col min="3597" max="3597" width="11" style="64" bestFit="1" customWidth="1"/>
    <col min="3598" max="3598" width="1" style="64" customWidth="1"/>
    <col min="3599" max="3599" width="10.44140625" style="64" bestFit="1" customWidth="1"/>
    <col min="3600" max="3600" width="1" style="64" customWidth="1"/>
    <col min="3601" max="3601" width="10.44140625" style="64" bestFit="1" customWidth="1"/>
    <col min="3602" max="3602" width="1" style="64" customWidth="1"/>
    <col min="3603" max="3603" width="8.44140625" style="64" bestFit="1" customWidth="1"/>
    <col min="3604" max="3604" width="1" style="64" customWidth="1"/>
    <col min="3605" max="3605" width="11.44140625" style="64" bestFit="1" customWidth="1"/>
    <col min="3606" max="3606" width="11" style="64" bestFit="1" customWidth="1"/>
    <col min="3607" max="3610" width="15" style="64" customWidth="1"/>
    <col min="3611" max="3611" width="13" style="64" customWidth="1"/>
    <col min="3612" max="3612" width="15" style="64" customWidth="1"/>
    <col min="3613" max="3840" width="9.109375" style="64"/>
    <col min="3841" max="3841" width="8.88671875" style="64" customWidth="1"/>
    <col min="3842" max="3842" width="1" style="64" customWidth="1"/>
    <col min="3843" max="3843" width="11.44140625" style="64" bestFit="1" customWidth="1"/>
    <col min="3844" max="3844" width="1" style="64" customWidth="1"/>
    <col min="3845" max="3845" width="12.88671875" style="64" bestFit="1" customWidth="1"/>
    <col min="3846" max="3846" width="1" style="64" customWidth="1"/>
    <col min="3847" max="3847" width="11" style="64" bestFit="1" customWidth="1"/>
    <col min="3848" max="3848" width="1" style="64" customWidth="1"/>
    <col min="3849" max="3849" width="8.44140625" style="64" bestFit="1" customWidth="1"/>
    <col min="3850" max="3850" width="2.109375" style="64" customWidth="1"/>
    <col min="3851" max="3851" width="9.88671875" style="64" bestFit="1" customWidth="1"/>
    <col min="3852" max="3852" width="1" style="64" customWidth="1"/>
    <col min="3853" max="3853" width="11" style="64" bestFit="1" customWidth="1"/>
    <col min="3854" max="3854" width="1" style="64" customWidth="1"/>
    <col min="3855" max="3855" width="10.44140625" style="64" bestFit="1" customWidth="1"/>
    <col min="3856" max="3856" width="1" style="64" customWidth="1"/>
    <col min="3857" max="3857" width="10.44140625" style="64" bestFit="1" customWidth="1"/>
    <col min="3858" max="3858" width="1" style="64" customWidth="1"/>
    <col min="3859" max="3859" width="8.44140625" style="64" bestFit="1" customWidth="1"/>
    <col min="3860" max="3860" width="1" style="64" customWidth="1"/>
    <col min="3861" max="3861" width="11.44140625" style="64" bestFit="1" customWidth="1"/>
    <col min="3862" max="3862" width="11" style="64" bestFit="1" customWidth="1"/>
    <col min="3863" max="3866" width="15" style="64" customWidth="1"/>
    <col min="3867" max="3867" width="13" style="64" customWidth="1"/>
    <col min="3868" max="3868" width="15" style="64" customWidth="1"/>
    <col min="3869" max="4096" width="9.109375" style="64"/>
    <col min="4097" max="4097" width="8.88671875" style="64" customWidth="1"/>
    <col min="4098" max="4098" width="1" style="64" customWidth="1"/>
    <col min="4099" max="4099" width="11.44140625" style="64" bestFit="1" customWidth="1"/>
    <col min="4100" max="4100" width="1" style="64" customWidth="1"/>
    <col min="4101" max="4101" width="12.88671875" style="64" bestFit="1" customWidth="1"/>
    <col min="4102" max="4102" width="1" style="64" customWidth="1"/>
    <col min="4103" max="4103" width="11" style="64" bestFit="1" customWidth="1"/>
    <col min="4104" max="4104" width="1" style="64" customWidth="1"/>
    <col min="4105" max="4105" width="8.44140625" style="64" bestFit="1" customWidth="1"/>
    <col min="4106" max="4106" width="2.109375" style="64" customWidth="1"/>
    <col min="4107" max="4107" width="9.88671875" style="64" bestFit="1" customWidth="1"/>
    <col min="4108" max="4108" width="1" style="64" customWidth="1"/>
    <col min="4109" max="4109" width="11" style="64" bestFit="1" customWidth="1"/>
    <col min="4110" max="4110" width="1" style="64" customWidth="1"/>
    <col min="4111" max="4111" width="10.44140625" style="64" bestFit="1" customWidth="1"/>
    <col min="4112" max="4112" width="1" style="64" customWidth="1"/>
    <col min="4113" max="4113" width="10.44140625" style="64" bestFit="1" customWidth="1"/>
    <col min="4114" max="4114" width="1" style="64" customWidth="1"/>
    <col min="4115" max="4115" width="8.44140625" style="64" bestFit="1" customWidth="1"/>
    <col min="4116" max="4116" width="1" style="64" customWidth="1"/>
    <col min="4117" max="4117" width="11.44140625" style="64" bestFit="1" customWidth="1"/>
    <col min="4118" max="4118" width="11" style="64" bestFit="1" customWidth="1"/>
    <col min="4119" max="4122" width="15" style="64" customWidth="1"/>
    <col min="4123" max="4123" width="13" style="64" customWidth="1"/>
    <col min="4124" max="4124" width="15" style="64" customWidth="1"/>
    <col min="4125" max="4352" width="9.109375" style="64"/>
    <col min="4353" max="4353" width="8.88671875" style="64" customWidth="1"/>
    <col min="4354" max="4354" width="1" style="64" customWidth="1"/>
    <col min="4355" max="4355" width="11.44140625" style="64" bestFit="1" customWidth="1"/>
    <col min="4356" max="4356" width="1" style="64" customWidth="1"/>
    <col min="4357" max="4357" width="12.88671875" style="64" bestFit="1" customWidth="1"/>
    <col min="4358" max="4358" width="1" style="64" customWidth="1"/>
    <col min="4359" max="4359" width="11" style="64" bestFit="1" customWidth="1"/>
    <col min="4360" max="4360" width="1" style="64" customWidth="1"/>
    <col min="4361" max="4361" width="8.44140625" style="64" bestFit="1" customWidth="1"/>
    <col min="4362" max="4362" width="2.109375" style="64" customWidth="1"/>
    <col min="4363" max="4363" width="9.88671875" style="64" bestFit="1" customWidth="1"/>
    <col min="4364" max="4364" width="1" style="64" customWidth="1"/>
    <col min="4365" max="4365" width="11" style="64" bestFit="1" customWidth="1"/>
    <col min="4366" max="4366" width="1" style="64" customWidth="1"/>
    <col min="4367" max="4367" width="10.44140625" style="64" bestFit="1" customWidth="1"/>
    <col min="4368" max="4368" width="1" style="64" customWidth="1"/>
    <col min="4369" max="4369" width="10.44140625" style="64" bestFit="1" customWidth="1"/>
    <col min="4370" max="4370" width="1" style="64" customWidth="1"/>
    <col min="4371" max="4371" width="8.44140625" style="64" bestFit="1" customWidth="1"/>
    <col min="4372" max="4372" width="1" style="64" customWidth="1"/>
    <col min="4373" max="4373" width="11.44140625" style="64" bestFit="1" customWidth="1"/>
    <col min="4374" max="4374" width="11" style="64" bestFit="1" customWidth="1"/>
    <col min="4375" max="4378" width="15" style="64" customWidth="1"/>
    <col min="4379" max="4379" width="13" style="64" customWidth="1"/>
    <col min="4380" max="4380" width="15" style="64" customWidth="1"/>
    <col min="4381" max="4608" width="9.109375" style="64"/>
    <col min="4609" max="4609" width="8.88671875" style="64" customWidth="1"/>
    <col min="4610" max="4610" width="1" style="64" customWidth="1"/>
    <col min="4611" max="4611" width="11.44140625" style="64" bestFit="1" customWidth="1"/>
    <col min="4612" max="4612" width="1" style="64" customWidth="1"/>
    <col min="4613" max="4613" width="12.88671875" style="64" bestFit="1" customWidth="1"/>
    <col min="4614" max="4614" width="1" style="64" customWidth="1"/>
    <col min="4615" max="4615" width="11" style="64" bestFit="1" customWidth="1"/>
    <col min="4616" max="4616" width="1" style="64" customWidth="1"/>
    <col min="4617" max="4617" width="8.44140625" style="64" bestFit="1" customWidth="1"/>
    <col min="4618" max="4618" width="2.109375" style="64" customWidth="1"/>
    <col min="4619" max="4619" width="9.88671875" style="64" bestFit="1" customWidth="1"/>
    <col min="4620" max="4620" width="1" style="64" customWidth="1"/>
    <col min="4621" max="4621" width="11" style="64" bestFit="1" customWidth="1"/>
    <col min="4622" max="4622" width="1" style="64" customWidth="1"/>
    <col min="4623" max="4623" width="10.44140625" style="64" bestFit="1" customWidth="1"/>
    <col min="4624" max="4624" width="1" style="64" customWidth="1"/>
    <col min="4625" max="4625" width="10.44140625" style="64" bestFit="1" customWidth="1"/>
    <col min="4626" max="4626" width="1" style="64" customWidth="1"/>
    <col min="4627" max="4627" width="8.44140625" style="64" bestFit="1" customWidth="1"/>
    <col min="4628" max="4628" width="1" style="64" customWidth="1"/>
    <col min="4629" max="4629" width="11.44140625" style="64" bestFit="1" customWidth="1"/>
    <col min="4630" max="4630" width="11" style="64" bestFit="1" customWidth="1"/>
    <col min="4631" max="4634" width="15" style="64" customWidth="1"/>
    <col min="4635" max="4635" width="13" style="64" customWidth="1"/>
    <col min="4636" max="4636" width="15" style="64" customWidth="1"/>
    <col min="4637" max="4864" width="9.109375" style="64"/>
    <col min="4865" max="4865" width="8.88671875" style="64" customWidth="1"/>
    <col min="4866" max="4866" width="1" style="64" customWidth="1"/>
    <col min="4867" max="4867" width="11.44140625" style="64" bestFit="1" customWidth="1"/>
    <col min="4868" max="4868" width="1" style="64" customWidth="1"/>
    <col min="4869" max="4869" width="12.88671875" style="64" bestFit="1" customWidth="1"/>
    <col min="4870" max="4870" width="1" style="64" customWidth="1"/>
    <col min="4871" max="4871" width="11" style="64" bestFit="1" customWidth="1"/>
    <col min="4872" max="4872" width="1" style="64" customWidth="1"/>
    <col min="4873" max="4873" width="8.44140625" style="64" bestFit="1" customWidth="1"/>
    <col min="4874" max="4874" width="2.109375" style="64" customWidth="1"/>
    <col min="4875" max="4875" width="9.88671875" style="64" bestFit="1" customWidth="1"/>
    <col min="4876" max="4876" width="1" style="64" customWidth="1"/>
    <col min="4877" max="4877" width="11" style="64" bestFit="1" customWidth="1"/>
    <col min="4878" max="4878" width="1" style="64" customWidth="1"/>
    <col min="4879" max="4879" width="10.44140625" style="64" bestFit="1" customWidth="1"/>
    <col min="4880" max="4880" width="1" style="64" customWidth="1"/>
    <col min="4881" max="4881" width="10.44140625" style="64" bestFit="1" customWidth="1"/>
    <col min="4882" max="4882" width="1" style="64" customWidth="1"/>
    <col min="4883" max="4883" width="8.44140625" style="64" bestFit="1" customWidth="1"/>
    <col min="4884" max="4884" width="1" style="64" customWidth="1"/>
    <col min="4885" max="4885" width="11.44140625" style="64" bestFit="1" customWidth="1"/>
    <col min="4886" max="4886" width="11" style="64" bestFit="1" customWidth="1"/>
    <col min="4887" max="4890" width="15" style="64" customWidth="1"/>
    <col min="4891" max="4891" width="13" style="64" customWidth="1"/>
    <col min="4892" max="4892" width="15" style="64" customWidth="1"/>
    <col min="4893" max="5120" width="9.109375" style="64"/>
    <col min="5121" max="5121" width="8.88671875" style="64" customWidth="1"/>
    <col min="5122" max="5122" width="1" style="64" customWidth="1"/>
    <col min="5123" max="5123" width="11.44140625" style="64" bestFit="1" customWidth="1"/>
    <col min="5124" max="5124" width="1" style="64" customWidth="1"/>
    <col min="5125" max="5125" width="12.88671875" style="64" bestFit="1" customWidth="1"/>
    <col min="5126" max="5126" width="1" style="64" customWidth="1"/>
    <col min="5127" max="5127" width="11" style="64" bestFit="1" customWidth="1"/>
    <col min="5128" max="5128" width="1" style="64" customWidth="1"/>
    <col min="5129" max="5129" width="8.44140625" style="64" bestFit="1" customWidth="1"/>
    <col min="5130" max="5130" width="2.109375" style="64" customWidth="1"/>
    <col min="5131" max="5131" width="9.88671875" style="64" bestFit="1" customWidth="1"/>
    <col min="5132" max="5132" width="1" style="64" customWidth="1"/>
    <col min="5133" max="5133" width="11" style="64" bestFit="1" customWidth="1"/>
    <col min="5134" max="5134" width="1" style="64" customWidth="1"/>
    <col min="5135" max="5135" width="10.44140625" style="64" bestFit="1" customWidth="1"/>
    <col min="5136" max="5136" width="1" style="64" customWidth="1"/>
    <col min="5137" max="5137" width="10.44140625" style="64" bestFit="1" customWidth="1"/>
    <col min="5138" max="5138" width="1" style="64" customWidth="1"/>
    <col min="5139" max="5139" width="8.44140625" style="64" bestFit="1" customWidth="1"/>
    <col min="5140" max="5140" width="1" style="64" customWidth="1"/>
    <col min="5141" max="5141" width="11.44140625" style="64" bestFit="1" customWidth="1"/>
    <col min="5142" max="5142" width="11" style="64" bestFit="1" customWidth="1"/>
    <col min="5143" max="5146" width="15" style="64" customWidth="1"/>
    <col min="5147" max="5147" width="13" style="64" customWidth="1"/>
    <col min="5148" max="5148" width="15" style="64" customWidth="1"/>
    <col min="5149" max="5376" width="9.109375" style="64"/>
    <col min="5377" max="5377" width="8.88671875" style="64" customWidth="1"/>
    <col min="5378" max="5378" width="1" style="64" customWidth="1"/>
    <col min="5379" max="5379" width="11.44140625" style="64" bestFit="1" customWidth="1"/>
    <col min="5380" max="5380" width="1" style="64" customWidth="1"/>
    <col min="5381" max="5381" width="12.88671875" style="64" bestFit="1" customWidth="1"/>
    <col min="5382" max="5382" width="1" style="64" customWidth="1"/>
    <col min="5383" max="5383" width="11" style="64" bestFit="1" customWidth="1"/>
    <col min="5384" max="5384" width="1" style="64" customWidth="1"/>
    <col min="5385" max="5385" width="8.44140625" style="64" bestFit="1" customWidth="1"/>
    <col min="5386" max="5386" width="2.109375" style="64" customWidth="1"/>
    <col min="5387" max="5387" width="9.88671875" style="64" bestFit="1" customWidth="1"/>
    <col min="5388" max="5388" width="1" style="64" customWidth="1"/>
    <col min="5389" max="5389" width="11" style="64" bestFit="1" customWidth="1"/>
    <col min="5390" max="5390" width="1" style="64" customWidth="1"/>
    <col min="5391" max="5391" width="10.44140625" style="64" bestFit="1" customWidth="1"/>
    <col min="5392" max="5392" width="1" style="64" customWidth="1"/>
    <col min="5393" max="5393" width="10.44140625" style="64" bestFit="1" customWidth="1"/>
    <col min="5394" max="5394" width="1" style="64" customWidth="1"/>
    <col min="5395" max="5395" width="8.44140625" style="64" bestFit="1" customWidth="1"/>
    <col min="5396" max="5396" width="1" style="64" customWidth="1"/>
    <col min="5397" max="5397" width="11.44140625" style="64" bestFit="1" customWidth="1"/>
    <col min="5398" max="5398" width="11" style="64" bestFit="1" customWidth="1"/>
    <col min="5399" max="5402" width="15" style="64" customWidth="1"/>
    <col min="5403" max="5403" width="13" style="64" customWidth="1"/>
    <col min="5404" max="5404" width="15" style="64" customWidth="1"/>
    <col min="5405" max="5632" width="9.109375" style="64"/>
    <col min="5633" max="5633" width="8.88671875" style="64" customWidth="1"/>
    <col min="5634" max="5634" width="1" style="64" customWidth="1"/>
    <col min="5635" max="5635" width="11.44140625" style="64" bestFit="1" customWidth="1"/>
    <col min="5636" max="5636" width="1" style="64" customWidth="1"/>
    <col min="5637" max="5637" width="12.88671875" style="64" bestFit="1" customWidth="1"/>
    <col min="5638" max="5638" width="1" style="64" customWidth="1"/>
    <col min="5639" max="5639" width="11" style="64" bestFit="1" customWidth="1"/>
    <col min="5640" max="5640" width="1" style="64" customWidth="1"/>
    <col min="5641" max="5641" width="8.44140625" style="64" bestFit="1" customWidth="1"/>
    <col min="5642" max="5642" width="2.109375" style="64" customWidth="1"/>
    <col min="5643" max="5643" width="9.88671875" style="64" bestFit="1" customWidth="1"/>
    <col min="5644" max="5644" width="1" style="64" customWidth="1"/>
    <col min="5645" max="5645" width="11" style="64" bestFit="1" customWidth="1"/>
    <col min="5646" max="5646" width="1" style="64" customWidth="1"/>
    <col min="5647" max="5647" width="10.44140625" style="64" bestFit="1" customWidth="1"/>
    <col min="5648" max="5648" width="1" style="64" customWidth="1"/>
    <col min="5649" max="5649" width="10.44140625" style="64" bestFit="1" customWidth="1"/>
    <col min="5650" max="5650" width="1" style="64" customWidth="1"/>
    <col min="5651" max="5651" width="8.44140625" style="64" bestFit="1" customWidth="1"/>
    <col min="5652" max="5652" width="1" style="64" customWidth="1"/>
    <col min="5653" max="5653" width="11.44140625" style="64" bestFit="1" customWidth="1"/>
    <col min="5654" max="5654" width="11" style="64" bestFit="1" customWidth="1"/>
    <col min="5655" max="5658" width="15" style="64" customWidth="1"/>
    <col min="5659" max="5659" width="13" style="64" customWidth="1"/>
    <col min="5660" max="5660" width="15" style="64" customWidth="1"/>
    <col min="5661" max="5888" width="9.109375" style="64"/>
    <col min="5889" max="5889" width="8.88671875" style="64" customWidth="1"/>
    <col min="5890" max="5890" width="1" style="64" customWidth="1"/>
    <col min="5891" max="5891" width="11.44140625" style="64" bestFit="1" customWidth="1"/>
    <col min="5892" max="5892" width="1" style="64" customWidth="1"/>
    <col min="5893" max="5893" width="12.88671875" style="64" bestFit="1" customWidth="1"/>
    <col min="5894" max="5894" width="1" style="64" customWidth="1"/>
    <col min="5895" max="5895" width="11" style="64" bestFit="1" customWidth="1"/>
    <col min="5896" max="5896" width="1" style="64" customWidth="1"/>
    <col min="5897" max="5897" width="8.44140625" style="64" bestFit="1" customWidth="1"/>
    <col min="5898" max="5898" width="2.109375" style="64" customWidth="1"/>
    <col min="5899" max="5899" width="9.88671875" style="64" bestFit="1" customWidth="1"/>
    <col min="5900" max="5900" width="1" style="64" customWidth="1"/>
    <col min="5901" max="5901" width="11" style="64" bestFit="1" customWidth="1"/>
    <col min="5902" max="5902" width="1" style="64" customWidth="1"/>
    <col min="5903" max="5903" width="10.44140625" style="64" bestFit="1" customWidth="1"/>
    <col min="5904" max="5904" width="1" style="64" customWidth="1"/>
    <col min="5905" max="5905" width="10.44140625" style="64" bestFit="1" customWidth="1"/>
    <col min="5906" max="5906" width="1" style="64" customWidth="1"/>
    <col min="5907" max="5907" width="8.44140625" style="64" bestFit="1" customWidth="1"/>
    <col min="5908" max="5908" width="1" style="64" customWidth="1"/>
    <col min="5909" max="5909" width="11.44140625" style="64" bestFit="1" customWidth="1"/>
    <col min="5910" max="5910" width="11" style="64" bestFit="1" customWidth="1"/>
    <col min="5911" max="5914" width="15" style="64" customWidth="1"/>
    <col min="5915" max="5915" width="13" style="64" customWidth="1"/>
    <col min="5916" max="5916" width="15" style="64" customWidth="1"/>
    <col min="5917" max="6144" width="9.109375" style="64"/>
    <col min="6145" max="6145" width="8.88671875" style="64" customWidth="1"/>
    <col min="6146" max="6146" width="1" style="64" customWidth="1"/>
    <col min="6147" max="6147" width="11.44140625" style="64" bestFit="1" customWidth="1"/>
    <col min="6148" max="6148" width="1" style="64" customWidth="1"/>
    <col min="6149" max="6149" width="12.88671875" style="64" bestFit="1" customWidth="1"/>
    <col min="6150" max="6150" width="1" style="64" customWidth="1"/>
    <col min="6151" max="6151" width="11" style="64" bestFit="1" customWidth="1"/>
    <col min="6152" max="6152" width="1" style="64" customWidth="1"/>
    <col min="6153" max="6153" width="8.44140625" style="64" bestFit="1" customWidth="1"/>
    <col min="6154" max="6154" width="2.109375" style="64" customWidth="1"/>
    <col min="6155" max="6155" width="9.88671875" style="64" bestFit="1" customWidth="1"/>
    <col min="6156" max="6156" width="1" style="64" customWidth="1"/>
    <col min="6157" max="6157" width="11" style="64" bestFit="1" customWidth="1"/>
    <col min="6158" max="6158" width="1" style="64" customWidth="1"/>
    <col min="6159" max="6159" width="10.44140625" style="64" bestFit="1" customWidth="1"/>
    <col min="6160" max="6160" width="1" style="64" customWidth="1"/>
    <col min="6161" max="6161" width="10.44140625" style="64" bestFit="1" customWidth="1"/>
    <col min="6162" max="6162" width="1" style="64" customWidth="1"/>
    <col min="6163" max="6163" width="8.44140625" style="64" bestFit="1" customWidth="1"/>
    <col min="6164" max="6164" width="1" style="64" customWidth="1"/>
    <col min="6165" max="6165" width="11.44140625" style="64" bestFit="1" customWidth="1"/>
    <col min="6166" max="6166" width="11" style="64" bestFit="1" customWidth="1"/>
    <col min="6167" max="6170" width="15" style="64" customWidth="1"/>
    <col min="6171" max="6171" width="13" style="64" customWidth="1"/>
    <col min="6172" max="6172" width="15" style="64" customWidth="1"/>
    <col min="6173" max="6400" width="9.109375" style="64"/>
    <col min="6401" max="6401" width="8.88671875" style="64" customWidth="1"/>
    <col min="6402" max="6402" width="1" style="64" customWidth="1"/>
    <col min="6403" max="6403" width="11.44140625" style="64" bestFit="1" customWidth="1"/>
    <col min="6404" max="6404" width="1" style="64" customWidth="1"/>
    <col min="6405" max="6405" width="12.88671875" style="64" bestFit="1" customWidth="1"/>
    <col min="6406" max="6406" width="1" style="64" customWidth="1"/>
    <col min="6407" max="6407" width="11" style="64" bestFit="1" customWidth="1"/>
    <col min="6408" max="6408" width="1" style="64" customWidth="1"/>
    <col min="6409" max="6409" width="8.44140625" style="64" bestFit="1" customWidth="1"/>
    <col min="6410" max="6410" width="2.109375" style="64" customWidth="1"/>
    <col min="6411" max="6411" width="9.88671875" style="64" bestFit="1" customWidth="1"/>
    <col min="6412" max="6412" width="1" style="64" customWidth="1"/>
    <col min="6413" max="6413" width="11" style="64" bestFit="1" customWidth="1"/>
    <col min="6414" max="6414" width="1" style="64" customWidth="1"/>
    <col min="6415" max="6415" width="10.44140625" style="64" bestFit="1" customWidth="1"/>
    <col min="6416" max="6416" width="1" style="64" customWidth="1"/>
    <col min="6417" max="6417" width="10.44140625" style="64" bestFit="1" customWidth="1"/>
    <col min="6418" max="6418" width="1" style="64" customWidth="1"/>
    <col min="6419" max="6419" width="8.44140625" style="64" bestFit="1" customWidth="1"/>
    <col min="6420" max="6420" width="1" style="64" customWidth="1"/>
    <col min="6421" max="6421" width="11.44140625" style="64" bestFit="1" customWidth="1"/>
    <col min="6422" max="6422" width="11" style="64" bestFit="1" customWidth="1"/>
    <col min="6423" max="6426" width="15" style="64" customWidth="1"/>
    <col min="6427" max="6427" width="13" style="64" customWidth="1"/>
    <col min="6428" max="6428" width="15" style="64" customWidth="1"/>
    <col min="6429" max="6656" width="9.109375" style="64"/>
    <col min="6657" max="6657" width="8.88671875" style="64" customWidth="1"/>
    <col min="6658" max="6658" width="1" style="64" customWidth="1"/>
    <col min="6659" max="6659" width="11.44140625" style="64" bestFit="1" customWidth="1"/>
    <col min="6660" max="6660" width="1" style="64" customWidth="1"/>
    <col min="6661" max="6661" width="12.88671875" style="64" bestFit="1" customWidth="1"/>
    <col min="6662" max="6662" width="1" style="64" customWidth="1"/>
    <col min="6663" max="6663" width="11" style="64" bestFit="1" customWidth="1"/>
    <col min="6664" max="6664" width="1" style="64" customWidth="1"/>
    <col min="6665" max="6665" width="8.44140625" style="64" bestFit="1" customWidth="1"/>
    <col min="6666" max="6666" width="2.109375" style="64" customWidth="1"/>
    <col min="6667" max="6667" width="9.88671875" style="64" bestFit="1" customWidth="1"/>
    <col min="6668" max="6668" width="1" style="64" customWidth="1"/>
    <col min="6669" max="6669" width="11" style="64" bestFit="1" customWidth="1"/>
    <col min="6670" max="6670" width="1" style="64" customWidth="1"/>
    <col min="6671" max="6671" width="10.44140625" style="64" bestFit="1" customWidth="1"/>
    <col min="6672" max="6672" width="1" style="64" customWidth="1"/>
    <col min="6673" max="6673" width="10.44140625" style="64" bestFit="1" customWidth="1"/>
    <col min="6674" max="6674" width="1" style="64" customWidth="1"/>
    <col min="6675" max="6675" width="8.44140625" style="64" bestFit="1" customWidth="1"/>
    <col min="6676" max="6676" width="1" style="64" customWidth="1"/>
    <col min="6677" max="6677" width="11.44140625" style="64" bestFit="1" customWidth="1"/>
    <col min="6678" max="6678" width="11" style="64" bestFit="1" customWidth="1"/>
    <col min="6679" max="6682" width="15" style="64" customWidth="1"/>
    <col min="6683" max="6683" width="13" style="64" customWidth="1"/>
    <col min="6684" max="6684" width="15" style="64" customWidth="1"/>
    <col min="6685" max="6912" width="9.109375" style="64"/>
    <col min="6913" max="6913" width="8.88671875" style="64" customWidth="1"/>
    <col min="6914" max="6914" width="1" style="64" customWidth="1"/>
    <col min="6915" max="6915" width="11.44140625" style="64" bestFit="1" customWidth="1"/>
    <col min="6916" max="6916" width="1" style="64" customWidth="1"/>
    <col min="6917" max="6917" width="12.88671875" style="64" bestFit="1" customWidth="1"/>
    <col min="6918" max="6918" width="1" style="64" customWidth="1"/>
    <col min="6919" max="6919" width="11" style="64" bestFit="1" customWidth="1"/>
    <col min="6920" max="6920" width="1" style="64" customWidth="1"/>
    <col min="6921" max="6921" width="8.44140625" style="64" bestFit="1" customWidth="1"/>
    <col min="6922" max="6922" width="2.109375" style="64" customWidth="1"/>
    <col min="6923" max="6923" width="9.88671875" style="64" bestFit="1" customWidth="1"/>
    <col min="6924" max="6924" width="1" style="64" customWidth="1"/>
    <col min="6925" max="6925" width="11" style="64" bestFit="1" customWidth="1"/>
    <col min="6926" max="6926" width="1" style="64" customWidth="1"/>
    <col min="6927" max="6927" width="10.44140625" style="64" bestFit="1" customWidth="1"/>
    <col min="6928" max="6928" width="1" style="64" customWidth="1"/>
    <col min="6929" max="6929" width="10.44140625" style="64" bestFit="1" customWidth="1"/>
    <col min="6930" max="6930" width="1" style="64" customWidth="1"/>
    <col min="6931" max="6931" width="8.44140625" style="64" bestFit="1" customWidth="1"/>
    <col min="6932" max="6932" width="1" style="64" customWidth="1"/>
    <col min="6933" max="6933" width="11.44140625" style="64" bestFit="1" customWidth="1"/>
    <col min="6934" max="6934" width="11" style="64" bestFit="1" customWidth="1"/>
    <col min="6935" max="6938" width="15" style="64" customWidth="1"/>
    <col min="6939" max="6939" width="13" style="64" customWidth="1"/>
    <col min="6940" max="6940" width="15" style="64" customWidth="1"/>
    <col min="6941" max="7168" width="9.109375" style="64"/>
    <col min="7169" max="7169" width="8.88671875" style="64" customWidth="1"/>
    <col min="7170" max="7170" width="1" style="64" customWidth="1"/>
    <col min="7171" max="7171" width="11.44140625" style="64" bestFit="1" customWidth="1"/>
    <col min="7172" max="7172" width="1" style="64" customWidth="1"/>
    <col min="7173" max="7173" width="12.88671875" style="64" bestFit="1" customWidth="1"/>
    <col min="7174" max="7174" width="1" style="64" customWidth="1"/>
    <col min="7175" max="7175" width="11" style="64" bestFit="1" customWidth="1"/>
    <col min="7176" max="7176" width="1" style="64" customWidth="1"/>
    <col min="7177" max="7177" width="8.44140625" style="64" bestFit="1" customWidth="1"/>
    <col min="7178" max="7178" width="2.109375" style="64" customWidth="1"/>
    <col min="7179" max="7179" width="9.88671875" style="64" bestFit="1" customWidth="1"/>
    <col min="7180" max="7180" width="1" style="64" customWidth="1"/>
    <col min="7181" max="7181" width="11" style="64" bestFit="1" customWidth="1"/>
    <col min="7182" max="7182" width="1" style="64" customWidth="1"/>
    <col min="7183" max="7183" width="10.44140625" style="64" bestFit="1" customWidth="1"/>
    <col min="7184" max="7184" width="1" style="64" customWidth="1"/>
    <col min="7185" max="7185" width="10.44140625" style="64" bestFit="1" customWidth="1"/>
    <col min="7186" max="7186" width="1" style="64" customWidth="1"/>
    <col min="7187" max="7187" width="8.44140625" style="64" bestFit="1" customWidth="1"/>
    <col min="7188" max="7188" width="1" style="64" customWidth="1"/>
    <col min="7189" max="7189" width="11.44140625" style="64" bestFit="1" customWidth="1"/>
    <col min="7190" max="7190" width="11" style="64" bestFit="1" customWidth="1"/>
    <col min="7191" max="7194" width="15" style="64" customWidth="1"/>
    <col min="7195" max="7195" width="13" style="64" customWidth="1"/>
    <col min="7196" max="7196" width="15" style="64" customWidth="1"/>
    <col min="7197" max="7424" width="9.109375" style="64"/>
    <col min="7425" max="7425" width="8.88671875" style="64" customWidth="1"/>
    <col min="7426" max="7426" width="1" style="64" customWidth="1"/>
    <col min="7427" max="7427" width="11.44140625" style="64" bestFit="1" customWidth="1"/>
    <col min="7428" max="7428" width="1" style="64" customWidth="1"/>
    <col min="7429" max="7429" width="12.88671875" style="64" bestFit="1" customWidth="1"/>
    <col min="7430" max="7430" width="1" style="64" customWidth="1"/>
    <col min="7431" max="7431" width="11" style="64" bestFit="1" customWidth="1"/>
    <col min="7432" max="7432" width="1" style="64" customWidth="1"/>
    <col min="7433" max="7433" width="8.44140625" style="64" bestFit="1" customWidth="1"/>
    <col min="7434" max="7434" width="2.109375" style="64" customWidth="1"/>
    <col min="7435" max="7435" width="9.88671875" style="64" bestFit="1" customWidth="1"/>
    <col min="7436" max="7436" width="1" style="64" customWidth="1"/>
    <col min="7437" max="7437" width="11" style="64" bestFit="1" customWidth="1"/>
    <col min="7438" max="7438" width="1" style="64" customWidth="1"/>
    <col min="7439" max="7439" width="10.44140625" style="64" bestFit="1" customWidth="1"/>
    <col min="7440" max="7440" width="1" style="64" customWidth="1"/>
    <col min="7441" max="7441" width="10.44140625" style="64" bestFit="1" customWidth="1"/>
    <col min="7442" max="7442" width="1" style="64" customWidth="1"/>
    <col min="7443" max="7443" width="8.44140625" style="64" bestFit="1" customWidth="1"/>
    <col min="7444" max="7444" width="1" style="64" customWidth="1"/>
    <col min="7445" max="7445" width="11.44140625" style="64" bestFit="1" customWidth="1"/>
    <col min="7446" max="7446" width="11" style="64" bestFit="1" customWidth="1"/>
    <col min="7447" max="7450" width="15" style="64" customWidth="1"/>
    <col min="7451" max="7451" width="13" style="64" customWidth="1"/>
    <col min="7452" max="7452" width="15" style="64" customWidth="1"/>
    <col min="7453" max="7680" width="9.109375" style="64"/>
    <col min="7681" max="7681" width="8.88671875" style="64" customWidth="1"/>
    <col min="7682" max="7682" width="1" style="64" customWidth="1"/>
    <col min="7683" max="7683" width="11.44140625" style="64" bestFit="1" customWidth="1"/>
    <col min="7684" max="7684" width="1" style="64" customWidth="1"/>
    <col min="7685" max="7685" width="12.88671875" style="64" bestFit="1" customWidth="1"/>
    <col min="7686" max="7686" width="1" style="64" customWidth="1"/>
    <col min="7687" max="7687" width="11" style="64" bestFit="1" customWidth="1"/>
    <col min="7688" max="7688" width="1" style="64" customWidth="1"/>
    <col min="7689" max="7689" width="8.44140625" style="64" bestFit="1" customWidth="1"/>
    <col min="7690" max="7690" width="2.109375" style="64" customWidth="1"/>
    <col min="7691" max="7691" width="9.88671875" style="64" bestFit="1" customWidth="1"/>
    <col min="7692" max="7692" width="1" style="64" customWidth="1"/>
    <col min="7693" max="7693" width="11" style="64" bestFit="1" customWidth="1"/>
    <col min="7694" max="7694" width="1" style="64" customWidth="1"/>
    <col min="7695" max="7695" width="10.44140625" style="64" bestFit="1" customWidth="1"/>
    <col min="7696" max="7696" width="1" style="64" customWidth="1"/>
    <col min="7697" max="7697" width="10.44140625" style="64" bestFit="1" customWidth="1"/>
    <col min="7698" max="7698" width="1" style="64" customWidth="1"/>
    <col min="7699" max="7699" width="8.44140625" style="64" bestFit="1" customWidth="1"/>
    <col min="7700" max="7700" width="1" style="64" customWidth="1"/>
    <col min="7701" max="7701" width="11.44140625" style="64" bestFit="1" customWidth="1"/>
    <col min="7702" max="7702" width="11" style="64" bestFit="1" customWidth="1"/>
    <col min="7703" max="7706" width="15" style="64" customWidth="1"/>
    <col min="7707" max="7707" width="13" style="64" customWidth="1"/>
    <col min="7708" max="7708" width="15" style="64" customWidth="1"/>
    <col min="7709" max="7936" width="9.109375" style="64"/>
    <col min="7937" max="7937" width="8.88671875" style="64" customWidth="1"/>
    <col min="7938" max="7938" width="1" style="64" customWidth="1"/>
    <col min="7939" max="7939" width="11.44140625" style="64" bestFit="1" customWidth="1"/>
    <col min="7940" max="7940" width="1" style="64" customWidth="1"/>
    <col min="7941" max="7941" width="12.88671875" style="64" bestFit="1" customWidth="1"/>
    <col min="7942" max="7942" width="1" style="64" customWidth="1"/>
    <col min="7943" max="7943" width="11" style="64" bestFit="1" customWidth="1"/>
    <col min="7944" max="7944" width="1" style="64" customWidth="1"/>
    <col min="7945" max="7945" width="8.44140625" style="64" bestFit="1" customWidth="1"/>
    <col min="7946" max="7946" width="2.109375" style="64" customWidth="1"/>
    <col min="7947" max="7947" width="9.88671875" style="64" bestFit="1" customWidth="1"/>
    <col min="7948" max="7948" width="1" style="64" customWidth="1"/>
    <col min="7949" max="7949" width="11" style="64" bestFit="1" customWidth="1"/>
    <col min="7950" max="7950" width="1" style="64" customWidth="1"/>
    <col min="7951" max="7951" width="10.44140625" style="64" bestFit="1" customWidth="1"/>
    <col min="7952" max="7952" width="1" style="64" customWidth="1"/>
    <col min="7953" max="7953" width="10.44140625" style="64" bestFit="1" customWidth="1"/>
    <col min="7954" max="7954" width="1" style="64" customWidth="1"/>
    <col min="7955" max="7955" width="8.44140625" style="64" bestFit="1" customWidth="1"/>
    <col min="7956" max="7956" width="1" style="64" customWidth="1"/>
    <col min="7957" max="7957" width="11.44140625" style="64" bestFit="1" customWidth="1"/>
    <col min="7958" max="7958" width="11" style="64" bestFit="1" customWidth="1"/>
    <col min="7959" max="7962" width="15" style="64" customWidth="1"/>
    <col min="7963" max="7963" width="13" style="64" customWidth="1"/>
    <col min="7964" max="7964" width="15" style="64" customWidth="1"/>
    <col min="7965" max="8192" width="9.109375" style="64"/>
    <col min="8193" max="8193" width="8.88671875" style="64" customWidth="1"/>
    <col min="8194" max="8194" width="1" style="64" customWidth="1"/>
    <col min="8195" max="8195" width="11.44140625" style="64" bestFit="1" customWidth="1"/>
    <col min="8196" max="8196" width="1" style="64" customWidth="1"/>
    <col min="8197" max="8197" width="12.88671875" style="64" bestFit="1" customWidth="1"/>
    <col min="8198" max="8198" width="1" style="64" customWidth="1"/>
    <col min="8199" max="8199" width="11" style="64" bestFit="1" customWidth="1"/>
    <col min="8200" max="8200" width="1" style="64" customWidth="1"/>
    <col min="8201" max="8201" width="8.44140625" style="64" bestFit="1" customWidth="1"/>
    <col min="8202" max="8202" width="2.109375" style="64" customWidth="1"/>
    <col min="8203" max="8203" width="9.88671875" style="64" bestFit="1" customWidth="1"/>
    <col min="8204" max="8204" width="1" style="64" customWidth="1"/>
    <col min="8205" max="8205" width="11" style="64" bestFit="1" customWidth="1"/>
    <col min="8206" max="8206" width="1" style="64" customWidth="1"/>
    <col min="8207" max="8207" width="10.44140625" style="64" bestFit="1" customWidth="1"/>
    <col min="8208" max="8208" width="1" style="64" customWidth="1"/>
    <col min="8209" max="8209" width="10.44140625" style="64" bestFit="1" customWidth="1"/>
    <col min="8210" max="8210" width="1" style="64" customWidth="1"/>
    <col min="8211" max="8211" width="8.44140625" style="64" bestFit="1" customWidth="1"/>
    <col min="8212" max="8212" width="1" style="64" customWidth="1"/>
    <col min="8213" max="8213" width="11.44140625" style="64" bestFit="1" customWidth="1"/>
    <col min="8214" max="8214" width="11" style="64" bestFit="1" customWidth="1"/>
    <col min="8215" max="8218" width="15" style="64" customWidth="1"/>
    <col min="8219" max="8219" width="13" style="64" customWidth="1"/>
    <col min="8220" max="8220" width="15" style="64" customWidth="1"/>
    <col min="8221" max="8448" width="9.109375" style="64"/>
    <col min="8449" max="8449" width="8.88671875" style="64" customWidth="1"/>
    <col min="8450" max="8450" width="1" style="64" customWidth="1"/>
    <col min="8451" max="8451" width="11.44140625" style="64" bestFit="1" customWidth="1"/>
    <col min="8452" max="8452" width="1" style="64" customWidth="1"/>
    <col min="8453" max="8453" width="12.88671875" style="64" bestFit="1" customWidth="1"/>
    <col min="8454" max="8454" width="1" style="64" customWidth="1"/>
    <col min="8455" max="8455" width="11" style="64" bestFit="1" customWidth="1"/>
    <col min="8456" max="8456" width="1" style="64" customWidth="1"/>
    <col min="8457" max="8457" width="8.44140625" style="64" bestFit="1" customWidth="1"/>
    <col min="8458" max="8458" width="2.109375" style="64" customWidth="1"/>
    <col min="8459" max="8459" width="9.88671875" style="64" bestFit="1" customWidth="1"/>
    <col min="8460" max="8460" width="1" style="64" customWidth="1"/>
    <col min="8461" max="8461" width="11" style="64" bestFit="1" customWidth="1"/>
    <col min="8462" max="8462" width="1" style="64" customWidth="1"/>
    <col min="8463" max="8463" width="10.44140625" style="64" bestFit="1" customWidth="1"/>
    <col min="8464" max="8464" width="1" style="64" customWidth="1"/>
    <col min="8465" max="8465" width="10.44140625" style="64" bestFit="1" customWidth="1"/>
    <col min="8466" max="8466" width="1" style="64" customWidth="1"/>
    <col min="8467" max="8467" width="8.44140625" style="64" bestFit="1" customWidth="1"/>
    <col min="8468" max="8468" width="1" style="64" customWidth="1"/>
    <col min="8469" max="8469" width="11.44140625" style="64" bestFit="1" customWidth="1"/>
    <col min="8470" max="8470" width="11" style="64" bestFit="1" customWidth="1"/>
    <col min="8471" max="8474" width="15" style="64" customWidth="1"/>
    <col min="8475" max="8475" width="13" style="64" customWidth="1"/>
    <col min="8476" max="8476" width="15" style="64" customWidth="1"/>
    <col min="8477" max="8704" width="9.109375" style="64"/>
    <col min="8705" max="8705" width="8.88671875" style="64" customWidth="1"/>
    <col min="8706" max="8706" width="1" style="64" customWidth="1"/>
    <col min="8707" max="8707" width="11.44140625" style="64" bestFit="1" customWidth="1"/>
    <col min="8708" max="8708" width="1" style="64" customWidth="1"/>
    <col min="8709" max="8709" width="12.88671875" style="64" bestFit="1" customWidth="1"/>
    <col min="8710" max="8710" width="1" style="64" customWidth="1"/>
    <col min="8711" max="8711" width="11" style="64" bestFit="1" customWidth="1"/>
    <col min="8712" max="8712" width="1" style="64" customWidth="1"/>
    <col min="8713" max="8713" width="8.44140625" style="64" bestFit="1" customWidth="1"/>
    <col min="8714" max="8714" width="2.109375" style="64" customWidth="1"/>
    <col min="8715" max="8715" width="9.88671875" style="64" bestFit="1" customWidth="1"/>
    <col min="8716" max="8716" width="1" style="64" customWidth="1"/>
    <col min="8717" max="8717" width="11" style="64" bestFit="1" customWidth="1"/>
    <col min="8718" max="8718" width="1" style="64" customWidth="1"/>
    <col min="8719" max="8719" width="10.44140625" style="64" bestFit="1" customWidth="1"/>
    <col min="8720" max="8720" width="1" style="64" customWidth="1"/>
    <col min="8721" max="8721" width="10.44140625" style="64" bestFit="1" customWidth="1"/>
    <col min="8722" max="8722" width="1" style="64" customWidth="1"/>
    <col min="8723" max="8723" width="8.44140625" style="64" bestFit="1" customWidth="1"/>
    <col min="8724" max="8724" width="1" style="64" customWidth="1"/>
    <col min="8725" max="8725" width="11.44140625" style="64" bestFit="1" customWidth="1"/>
    <col min="8726" max="8726" width="11" style="64" bestFit="1" customWidth="1"/>
    <col min="8727" max="8730" width="15" style="64" customWidth="1"/>
    <col min="8731" max="8731" width="13" style="64" customWidth="1"/>
    <col min="8732" max="8732" width="15" style="64" customWidth="1"/>
    <col min="8733" max="8960" width="9.109375" style="64"/>
    <col min="8961" max="8961" width="8.88671875" style="64" customWidth="1"/>
    <col min="8962" max="8962" width="1" style="64" customWidth="1"/>
    <col min="8963" max="8963" width="11.44140625" style="64" bestFit="1" customWidth="1"/>
    <col min="8964" max="8964" width="1" style="64" customWidth="1"/>
    <col min="8965" max="8965" width="12.88671875" style="64" bestFit="1" customWidth="1"/>
    <col min="8966" max="8966" width="1" style="64" customWidth="1"/>
    <col min="8967" max="8967" width="11" style="64" bestFit="1" customWidth="1"/>
    <col min="8968" max="8968" width="1" style="64" customWidth="1"/>
    <col min="8969" max="8969" width="8.44140625" style="64" bestFit="1" customWidth="1"/>
    <col min="8970" max="8970" width="2.109375" style="64" customWidth="1"/>
    <col min="8971" max="8971" width="9.88671875" style="64" bestFit="1" customWidth="1"/>
    <col min="8972" max="8972" width="1" style="64" customWidth="1"/>
    <col min="8973" max="8973" width="11" style="64" bestFit="1" customWidth="1"/>
    <col min="8974" max="8974" width="1" style="64" customWidth="1"/>
    <col min="8975" max="8975" width="10.44140625" style="64" bestFit="1" customWidth="1"/>
    <col min="8976" max="8976" width="1" style="64" customWidth="1"/>
    <col min="8977" max="8977" width="10.44140625" style="64" bestFit="1" customWidth="1"/>
    <col min="8978" max="8978" width="1" style="64" customWidth="1"/>
    <col min="8979" max="8979" width="8.44140625" style="64" bestFit="1" customWidth="1"/>
    <col min="8980" max="8980" width="1" style="64" customWidth="1"/>
    <col min="8981" max="8981" width="11.44140625" style="64" bestFit="1" customWidth="1"/>
    <col min="8982" max="8982" width="11" style="64" bestFit="1" customWidth="1"/>
    <col min="8983" max="8986" width="15" style="64" customWidth="1"/>
    <col min="8987" max="8987" width="13" style="64" customWidth="1"/>
    <col min="8988" max="8988" width="15" style="64" customWidth="1"/>
    <col min="8989" max="9216" width="9.109375" style="64"/>
    <col min="9217" max="9217" width="8.88671875" style="64" customWidth="1"/>
    <col min="9218" max="9218" width="1" style="64" customWidth="1"/>
    <col min="9219" max="9219" width="11.44140625" style="64" bestFit="1" customWidth="1"/>
    <col min="9220" max="9220" width="1" style="64" customWidth="1"/>
    <col min="9221" max="9221" width="12.88671875" style="64" bestFit="1" customWidth="1"/>
    <col min="9222" max="9222" width="1" style="64" customWidth="1"/>
    <col min="9223" max="9223" width="11" style="64" bestFit="1" customWidth="1"/>
    <col min="9224" max="9224" width="1" style="64" customWidth="1"/>
    <col min="9225" max="9225" width="8.44140625" style="64" bestFit="1" customWidth="1"/>
    <col min="9226" max="9226" width="2.109375" style="64" customWidth="1"/>
    <col min="9227" max="9227" width="9.88671875" style="64" bestFit="1" customWidth="1"/>
    <col min="9228" max="9228" width="1" style="64" customWidth="1"/>
    <col min="9229" max="9229" width="11" style="64" bestFit="1" customWidth="1"/>
    <col min="9230" max="9230" width="1" style="64" customWidth="1"/>
    <col min="9231" max="9231" width="10.44140625" style="64" bestFit="1" customWidth="1"/>
    <col min="9232" max="9232" width="1" style="64" customWidth="1"/>
    <col min="9233" max="9233" width="10.44140625" style="64" bestFit="1" customWidth="1"/>
    <col min="9234" max="9234" width="1" style="64" customWidth="1"/>
    <col min="9235" max="9235" width="8.44140625" style="64" bestFit="1" customWidth="1"/>
    <col min="9236" max="9236" width="1" style="64" customWidth="1"/>
    <col min="9237" max="9237" width="11.44140625" style="64" bestFit="1" customWidth="1"/>
    <col min="9238" max="9238" width="11" style="64" bestFit="1" customWidth="1"/>
    <col min="9239" max="9242" width="15" style="64" customWidth="1"/>
    <col min="9243" max="9243" width="13" style="64" customWidth="1"/>
    <col min="9244" max="9244" width="15" style="64" customWidth="1"/>
    <col min="9245" max="9472" width="9.109375" style="64"/>
    <col min="9473" max="9473" width="8.88671875" style="64" customWidth="1"/>
    <col min="9474" max="9474" width="1" style="64" customWidth="1"/>
    <col min="9475" max="9475" width="11.44140625" style="64" bestFit="1" customWidth="1"/>
    <col min="9476" max="9476" width="1" style="64" customWidth="1"/>
    <col min="9477" max="9477" width="12.88671875" style="64" bestFit="1" customWidth="1"/>
    <col min="9478" max="9478" width="1" style="64" customWidth="1"/>
    <col min="9479" max="9479" width="11" style="64" bestFit="1" customWidth="1"/>
    <col min="9480" max="9480" width="1" style="64" customWidth="1"/>
    <col min="9481" max="9481" width="8.44140625" style="64" bestFit="1" customWidth="1"/>
    <col min="9482" max="9482" width="2.109375" style="64" customWidth="1"/>
    <col min="9483" max="9483" width="9.88671875" style="64" bestFit="1" customWidth="1"/>
    <col min="9484" max="9484" width="1" style="64" customWidth="1"/>
    <col min="9485" max="9485" width="11" style="64" bestFit="1" customWidth="1"/>
    <col min="9486" max="9486" width="1" style="64" customWidth="1"/>
    <col min="9487" max="9487" width="10.44140625" style="64" bestFit="1" customWidth="1"/>
    <col min="9488" max="9488" width="1" style="64" customWidth="1"/>
    <col min="9489" max="9489" width="10.44140625" style="64" bestFit="1" customWidth="1"/>
    <col min="9490" max="9490" width="1" style="64" customWidth="1"/>
    <col min="9491" max="9491" width="8.44140625" style="64" bestFit="1" customWidth="1"/>
    <col min="9492" max="9492" width="1" style="64" customWidth="1"/>
    <col min="9493" max="9493" width="11.44140625" style="64" bestFit="1" customWidth="1"/>
    <col min="9494" max="9494" width="11" style="64" bestFit="1" customWidth="1"/>
    <col min="9495" max="9498" width="15" style="64" customWidth="1"/>
    <col min="9499" max="9499" width="13" style="64" customWidth="1"/>
    <col min="9500" max="9500" width="15" style="64" customWidth="1"/>
    <col min="9501" max="9728" width="9.109375" style="64"/>
    <col min="9729" max="9729" width="8.88671875" style="64" customWidth="1"/>
    <col min="9730" max="9730" width="1" style="64" customWidth="1"/>
    <col min="9731" max="9731" width="11.44140625" style="64" bestFit="1" customWidth="1"/>
    <col min="9732" max="9732" width="1" style="64" customWidth="1"/>
    <col min="9733" max="9733" width="12.88671875" style="64" bestFit="1" customWidth="1"/>
    <col min="9734" max="9734" width="1" style="64" customWidth="1"/>
    <col min="9735" max="9735" width="11" style="64" bestFit="1" customWidth="1"/>
    <col min="9736" max="9736" width="1" style="64" customWidth="1"/>
    <col min="9737" max="9737" width="8.44140625" style="64" bestFit="1" customWidth="1"/>
    <col min="9738" max="9738" width="2.109375" style="64" customWidth="1"/>
    <col min="9739" max="9739" width="9.88671875" style="64" bestFit="1" customWidth="1"/>
    <col min="9740" max="9740" width="1" style="64" customWidth="1"/>
    <col min="9741" max="9741" width="11" style="64" bestFit="1" customWidth="1"/>
    <col min="9742" max="9742" width="1" style="64" customWidth="1"/>
    <col min="9743" max="9743" width="10.44140625" style="64" bestFit="1" customWidth="1"/>
    <col min="9744" max="9744" width="1" style="64" customWidth="1"/>
    <col min="9745" max="9745" width="10.44140625" style="64" bestFit="1" customWidth="1"/>
    <col min="9746" max="9746" width="1" style="64" customWidth="1"/>
    <col min="9747" max="9747" width="8.44140625" style="64" bestFit="1" customWidth="1"/>
    <col min="9748" max="9748" width="1" style="64" customWidth="1"/>
    <col min="9749" max="9749" width="11.44140625" style="64" bestFit="1" customWidth="1"/>
    <col min="9750" max="9750" width="11" style="64" bestFit="1" customWidth="1"/>
    <col min="9751" max="9754" width="15" style="64" customWidth="1"/>
    <col min="9755" max="9755" width="13" style="64" customWidth="1"/>
    <col min="9756" max="9756" width="15" style="64" customWidth="1"/>
    <col min="9757" max="9984" width="9.109375" style="64"/>
    <col min="9985" max="9985" width="8.88671875" style="64" customWidth="1"/>
    <col min="9986" max="9986" width="1" style="64" customWidth="1"/>
    <col min="9987" max="9987" width="11.44140625" style="64" bestFit="1" customWidth="1"/>
    <col min="9988" max="9988" width="1" style="64" customWidth="1"/>
    <col min="9989" max="9989" width="12.88671875" style="64" bestFit="1" customWidth="1"/>
    <col min="9990" max="9990" width="1" style="64" customWidth="1"/>
    <col min="9991" max="9991" width="11" style="64" bestFit="1" customWidth="1"/>
    <col min="9992" max="9992" width="1" style="64" customWidth="1"/>
    <col min="9993" max="9993" width="8.44140625" style="64" bestFit="1" customWidth="1"/>
    <col min="9994" max="9994" width="2.109375" style="64" customWidth="1"/>
    <col min="9995" max="9995" width="9.88671875" style="64" bestFit="1" customWidth="1"/>
    <col min="9996" max="9996" width="1" style="64" customWidth="1"/>
    <col min="9997" max="9997" width="11" style="64" bestFit="1" customWidth="1"/>
    <col min="9998" max="9998" width="1" style="64" customWidth="1"/>
    <col min="9999" max="9999" width="10.44140625" style="64" bestFit="1" customWidth="1"/>
    <col min="10000" max="10000" width="1" style="64" customWidth="1"/>
    <col min="10001" max="10001" width="10.44140625" style="64" bestFit="1" customWidth="1"/>
    <col min="10002" max="10002" width="1" style="64" customWidth="1"/>
    <col min="10003" max="10003" width="8.44140625" style="64" bestFit="1" customWidth="1"/>
    <col min="10004" max="10004" width="1" style="64" customWidth="1"/>
    <col min="10005" max="10005" width="11.44140625" style="64" bestFit="1" customWidth="1"/>
    <col min="10006" max="10006" width="11" style="64" bestFit="1" customWidth="1"/>
    <col min="10007" max="10010" width="15" style="64" customWidth="1"/>
    <col min="10011" max="10011" width="13" style="64" customWidth="1"/>
    <col min="10012" max="10012" width="15" style="64" customWidth="1"/>
    <col min="10013" max="10240" width="9.109375" style="64"/>
    <col min="10241" max="10241" width="8.88671875" style="64" customWidth="1"/>
    <col min="10242" max="10242" width="1" style="64" customWidth="1"/>
    <col min="10243" max="10243" width="11.44140625" style="64" bestFit="1" customWidth="1"/>
    <col min="10244" max="10244" width="1" style="64" customWidth="1"/>
    <col min="10245" max="10245" width="12.88671875" style="64" bestFit="1" customWidth="1"/>
    <col min="10246" max="10246" width="1" style="64" customWidth="1"/>
    <col min="10247" max="10247" width="11" style="64" bestFit="1" customWidth="1"/>
    <col min="10248" max="10248" width="1" style="64" customWidth="1"/>
    <col min="10249" max="10249" width="8.44140625" style="64" bestFit="1" customWidth="1"/>
    <col min="10250" max="10250" width="2.109375" style="64" customWidth="1"/>
    <col min="10251" max="10251" width="9.88671875" style="64" bestFit="1" customWidth="1"/>
    <col min="10252" max="10252" width="1" style="64" customWidth="1"/>
    <col min="10253" max="10253" width="11" style="64" bestFit="1" customWidth="1"/>
    <col min="10254" max="10254" width="1" style="64" customWidth="1"/>
    <col min="10255" max="10255" width="10.44140625" style="64" bestFit="1" customWidth="1"/>
    <col min="10256" max="10256" width="1" style="64" customWidth="1"/>
    <col min="10257" max="10257" width="10.44140625" style="64" bestFit="1" customWidth="1"/>
    <col min="10258" max="10258" width="1" style="64" customWidth="1"/>
    <col min="10259" max="10259" width="8.44140625" style="64" bestFit="1" customWidth="1"/>
    <col min="10260" max="10260" width="1" style="64" customWidth="1"/>
    <col min="10261" max="10261" width="11.44140625" style="64" bestFit="1" customWidth="1"/>
    <col min="10262" max="10262" width="11" style="64" bestFit="1" customWidth="1"/>
    <col min="10263" max="10266" width="15" style="64" customWidth="1"/>
    <col min="10267" max="10267" width="13" style="64" customWidth="1"/>
    <col min="10268" max="10268" width="15" style="64" customWidth="1"/>
    <col min="10269" max="10496" width="9.109375" style="64"/>
    <col min="10497" max="10497" width="8.88671875" style="64" customWidth="1"/>
    <col min="10498" max="10498" width="1" style="64" customWidth="1"/>
    <col min="10499" max="10499" width="11.44140625" style="64" bestFit="1" customWidth="1"/>
    <col min="10500" max="10500" width="1" style="64" customWidth="1"/>
    <col min="10501" max="10501" width="12.88671875" style="64" bestFit="1" customWidth="1"/>
    <col min="10502" max="10502" width="1" style="64" customWidth="1"/>
    <col min="10503" max="10503" width="11" style="64" bestFit="1" customWidth="1"/>
    <col min="10504" max="10504" width="1" style="64" customWidth="1"/>
    <col min="10505" max="10505" width="8.44140625" style="64" bestFit="1" customWidth="1"/>
    <col min="10506" max="10506" width="2.109375" style="64" customWidth="1"/>
    <col min="10507" max="10507" width="9.88671875" style="64" bestFit="1" customWidth="1"/>
    <col min="10508" max="10508" width="1" style="64" customWidth="1"/>
    <col min="10509" max="10509" width="11" style="64" bestFit="1" customWidth="1"/>
    <col min="10510" max="10510" width="1" style="64" customWidth="1"/>
    <col min="10511" max="10511" width="10.44140625" style="64" bestFit="1" customWidth="1"/>
    <col min="10512" max="10512" width="1" style="64" customWidth="1"/>
    <col min="10513" max="10513" width="10.44140625" style="64" bestFit="1" customWidth="1"/>
    <col min="10514" max="10514" width="1" style="64" customWidth="1"/>
    <col min="10515" max="10515" width="8.44140625" style="64" bestFit="1" customWidth="1"/>
    <col min="10516" max="10516" width="1" style="64" customWidth="1"/>
    <col min="10517" max="10517" width="11.44140625" style="64" bestFit="1" customWidth="1"/>
    <col min="10518" max="10518" width="11" style="64" bestFit="1" customWidth="1"/>
    <col min="10519" max="10522" width="15" style="64" customWidth="1"/>
    <col min="10523" max="10523" width="13" style="64" customWidth="1"/>
    <col min="10524" max="10524" width="15" style="64" customWidth="1"/>
    <col min="10525" max="10752" width="9.109375" style="64"/>
    <col min="10753" max="10753" width="8.88671875" style="64" customWidth="1"/>
    <col min="10754" max="10754" width="1" style="64" customWidth="1"/>
    <col min="10755" max="10755" width="11.44140625" style="64" bestFit="1" customWidth="1"/>
    <col min="10756" max="10756" width="1" style="64" customWidth="1"/>
    <col min="10757" max="10757" width="12.88671875" style="64" bestFit="1" customWidth="1"/>
    <col min="10758" max="10758" width="1" style="64" customWidth="1"/>
    <col min="10759" max="10759" width="11" style="64" bestFit="1" customWidth="1"/>
    <col min="10760" max="10760" width="1" style="64" customWidth="1"/>
    <col min="10761" max="10761" width="8.44140625" style="64" bestFit="1" customWidth="1"/>
    <col min="10762" max="10762" width="2.109375" style="64" customWidth="1"/>
    <col min="10763" max="10763" width="9.88671875" style="64" bestFit="1" customWidth="1"/>
    <col min="10764" max="10764" width="1" style="64" customWidth="1"/>
    <col min="10765" max="10765" width="11" style="64" bestFit="1" customWidth="1"/>
    <col min="10766" max="10766" width="1" style="64" customWidth="1"/>
    <col min="10767" max="10767" width="10.44140625" style="64" bestFit="1" customWidth="1"/>
    <col min="10768" max="10768" width="1" style="64" customWidth="1"/>
    <col min="10769" max="10769" width="10.44140625" style="64" bestFit="1" customWidth="1"/>
    <col min="10770" max="10770" width="1" style="64" customWidth="1"/>
    <col min="10771" max="10771" width="8.44140625" style="64" bestFit="1" customWidth="1"/>
    <col min="10772" max="10772" width="1" style="64" customWidth="1"/>
    <col min="10773" max="10773" width="11.44140625" style="64" bestFit="1" customWidth="1"/>
    <col min="10774" max="10774" width="11" style="64" bestFit="1" customWidth="1"/>
    <col min="10775" max="10778" width="15" style="64" customWidth="1"/>
    <col min="10779" max="10779" width="13" style="64" customWidth="1"/>
    <col min="10780" max="10780" width="15" style="64" customWidth="1"/>
    <col min="10781" max="11008" width="9.109375" style="64"/>
    <col min="11009" max="11009" width="8.88671875" style="64" customWidth="1"/>
    <col min="11010" max="11010" width="1" style="64" customWidth="1"/>
    <col min="11011" max="11011" width="11.44140625" style="64" bestFit="1" customWidth="1"/>
    <col min="11012" max="11012" width="1" style="64" customWidth="1"/>
    <col min="11013" max="11013" width="12.88671875" style="64" bestFit="1" customWidth="1"/>
    <col min="11014" max="11014" width="1" style="64" customWidth="1"/>
    <col min="11015" max="11015" width="11" style="64" bestFit="1" customWidth="1"/>
    <col min="11016" max="11016" width="1" style="64" customWidth="1"/>
    <col min="11017" max="11017" width="8.44140625" style="64" bestFit="1" customWidth="1"/>
    <col min="11018" max="11018" width="2.109375" style="64" customWidth="1"/>
    <col min="11019" max="11019" width="9.88671875" style="64" bestFit="1" customWidth="1"/>
    <col min="11020" max="11020" width="1" style="64" customWidth="1"/>
    <col min="11021" max="11021" width="11" style="64" bestFit="1" customWidth="1"/>
    <col min="11022" max="11022" width="1" style="64" customWidth="1"/>
    <col min="11023" max="11023" width="10.44140625" style="64" bestFit="1" customWidth="1"/>
    <col min="11024" max="11024" width="1" style="64" customWidth="1"/>
    <col min="11025" max="11025" width="10.44140625" style="64" bestFit="1" customWidth="1"/>
    <col min="11026" max="11026" width="1" style="64" customWidth="1"/>
    <col min="11027" max="11027" width="8.44140625" style="64" bestFit="1" customWidth="1"/>
    <col min="11028" max="11028" width="1" style="64" customWidth="1"/>
    <col min="11029" max="11029" width="11.44140625" style="64" bestFit="1" customWidth="1"/>
    <col min="11030" max="11030" width="11" style="64" bestFit="1" customWidth="1"/>
    <col min="11031" max="11034" width="15" style="64" customWidth="1"/>
    <col min="11035" max="11035" width="13" style="64" customWidth="1"/>
    <col min="11036" max="11036" width="15" style="64" customWidth="1"/>
    <col min="11037" max="11264" width="9.109375" style="64"/>
    <col min="11265" max="11265" width="8.88671875" style="64" customWidth="1"/>
    <col min="11266" max="11266" width="1" style="64" customWidth="1"/>
    <col min="11267" max="11267" width="11.44140625" style="64" bestFit="1" customWidth="1"/>
    <col min="11268" max="11268" width="1" style="64" customWidth="1"/>
    <col min="11269" max="11269" width="12.88671875" style="64" bestFit="1" customWidth="1"/>
    <col min="11270" max="11270" width="1" style="64" customWidth="1"/>
    <col min="11271" max="11271" width="11" style="64" bestFit="1" customWidth="1"/>
    <col min="11272" max="11272" width="1" style="64" customWidth="1"/>
    <col min="11273" max="11273" width="8.44140625" style="64" bestFit="1" customWidth="1"/>
    <col min="11274" max="11274" width="2.109375" style="64" customWidth="1"/>
    <col min="11275" max="11275" width="9.88671875" style="64" bestFit="1" customWidth="1"/>
    <col min="11276" max="11276" width="1" style="64" customWidth="1"/>
    <col min="11277" max="11277" width="11" style="64" bestFit="1" customWidth="1"/>
    <col min="11278" max="11278" width="1" style="64" customWidth="1"/>
    <col min="11279" max="11279" width="10.44140625" style="64" bestFit="1" customWidth="1"/>
    <col min="11280" max="11280" width="1" style="64" customWidth="1"/>
    <col min="11281" max="11281" width="10.44140625" style="64" bestFit="1" customWidth="1"/>
    <col min="11282" max="11282" width="1" style="64" customWidth="1"/>
    <col min="11283" max="11283" width="8.44140625" style="64" bestFit="1" customWidth="1"/>
    <col min="11284" max="11284" width="1" style="64" customWidth="1"/>
    <col min="11285" max="11285" width="11.44140625" style="64" bestFit="1" customWidth="1"/>
    <col min="11286" max="11286" width="11" style="64" bestFit="1" customWidth="1"/>
    <col min="11287" max="11290" width="15" style="64" customWidth="1"/>
    <col min="11291" max="11291" width="13" style="64" customWidth="1"/>
    <col min="11292" max="11292" width="15" style="64" customWidth="1"/>
    <col min="11293" max="11520" width="9.109375" style="64"/>
    <col min="11521" max="11521" width="8.88671875" style="64" customWidth="1"/>
    <col min="11522" max="11522" width="1" style="64" customWidth="1"/>
    <col min="11523" max="11523" width="11.44140625" style="64" bestFit="1" customWidth="1"/>
    <col min="11524" max="11524" width="1" style="64" customWidth="1"/>
    <col min="11525" max="11525" width="12.88671875" style="64" bestFit="1" customWidth="1"/>
    <col min="11526" max="11526" width="1" style="64" customWidth="1"/>
    <col min="11527" max="11527" width="11" style="64" bestFit="1" customWidth="1"/>
    <col min="11528" max="11528" width="1" style="64" customWidth="1"/>
    <col min="11529" max="11529" width="8.44140625" style="64" bestFit="1" customWidth="1"/>
    <col min="11530" max="11530" width="2.109375" style="64" customWidth="1"/>
    <col min="11531" max="11531" width="9.88671875" style="64" bestFit="1" customWidth="1"/>
    <col min="11532" max="11532" width="1" style="64" customWidth="1"/>
    <col min="11533" max="11533" width="11" style="64" bestFit="1" customWidth="1"/>
    <col min="11534" max="11534" width="1" style="64" customWidth="1"/>
    <col min="11535" max="11535" width="10.44140625" style="64" bestFit="1" customWidth="1"/>
    <col min="11536" max="11536" width="1" style="64" customWidth="1"/>
    <col min="11537" max="11537" width="10.44140625" style="64" bestFit="1" customWidth="1"/>
    <col min="11538" max="11538" width="1" style="64" customWidth="1"/>
    <col min="11539" max="11539" width="8.44140625" style="64" bestFit="1" customWidth="1"/>
    <col min="11540" max="11540" width="1" style="64" customWidth="1"/>
    <col min="11541" max="11541" width="11.44140625" style="64" bestFit="1" customWidth="1"/>
    <col min="11542" max="11542" width="11" style="64" bestFit="1" customWidth="1"/>
    <col min="11543" max="11546" width="15" style="64" customWidth="1"/>
    <col min="11547" max="11547" width="13" style="64" customWidth="1"/>
    <col min="11548" max="11548" width="15" style="64" customWidth="1"/>
    <col min="11549" max="11776" width="9.109375" style="64"/>
    <col min="11777" max="11777" width="8.88671875" style="64" customWidth="1"/>
    <col min="11778" max="11778" width="1" style="64" customWidth="1"/>
    <col min="11779" max="11779" width="11.44140625" style="64" bestFit="1" customWidth="1"/>
    <col min="11780" max="11780" width="1" style="64" customWidth="1"/>
    <col min="11781" max="11781" width="12.88671875" style="64" bestFit="1" customWidth="1"/>
    <col min="11782" max="11782" width="1" style="64" customWidth="1"/>
    <col min="11783" max="11783" width="11" style="64" bestFit="1" customWidth="1"/>
    <col min="11784" max="11784" width="1" style="64" customWidth="1"/>
    <col min="11785" max="11785" width="8.44140625" style="64" bestFit="1" customWidth="1"/>
    <col min="11786" max="11786" width="2.109375" style="64" customWidth="1"/>
    <col min="11787" max="11787" width="9.88671875" style="64" bestFit="1" customWidth="1"/>
    <col min="11788" max="11788" width="1" style="64" customWidth="1"/>
    <col min="11789" max="11789" width="11" style="64" bestFit="1" customWidth="1"/>
    <col min="11790" max="11790" width="1" style="64" customWidth="1"/>
    <col min="11791" max="11791" width="10.44140625" style="64" bestFit="1" customWidth="1"/>
    <col min="11792" max="11792" width="1" style="64" customWidth="1"/>
    <col min="11793" max="11793" width="10.44140625" style="64" bestFit="1" customWidth="1"/>
    <col min="11794" max="11794" width="1" style="64" customWidth="1"/>
    <col min="11795" max="11795" width="8.44140625" style="64" bestFit="1" customWidth="1"/>
    <col min="11796" max="11796" width="1" style="64" customWidth="1"/>
    <col min="11797" max="11797" width="11.44140625" style="64" bestFit="1" customWidth="1"/>
    <col min="11798" max="11798" width="11" style="64" bestFit="1" customWidth="1"/>
    <col min="11799" max="11802" width="15" style="64" customWidth="1"/>
    <col min="11803" max="11803" width="13" style="64" customWidth="1"/>
    <col min="11804" max="11804" width="15" style="64" customWidth="1"/>
    <col min="11805" max="12032" width="9.109375" style="64"/>
    <col min="12033" max="12033" width="8.88671875" style="64" customWidth="1"/>
    <col min="12034" max="12034" width="1" style="64" customWidth="1"/>
    <col min="12035" max="12035" width="11.44140625" style="64" bestFit="1" customWidth="1"/>
    <col min="12036" max="12036" width="1" style="64" customWidth="1"/>
    <col min="12037" max="12037" width="12.88671875" style="64" bestFit="1" customWidth="1"/>
    <col min="12038" max="12038" width="1" style="64" customWidth="1"/>
    <col min="12039" max="12039" width="11" style="64" bestFit="1" customWidth="1"/>
    <col min="12040" max="12040" width="1" style="64" customWidth="1"/>
    <col min="12041" max="12041" width="8.44140625" style="64" bestFit="1" customWidth="1"/>
    <col min="12042" max="12042" width="2.109375" style="64" customWidth="1"/>
    <col min="12043" max="12043" width="9.88671875" style="64" bestFit="1" customWidth="1"/>
    <col min="12044" max="12044" width="1" style="64" customWidth="1"/>
    <col min="12045" max="12045" width="11" style="64" bestFit="1" customWidth="1"/>
    <col min="12046" max="12046" width="1" style="64" customWidth="1"/>
    <col min="12047" max="12047" width="10.44140625" style="64" bestFit="1" customWidth="1"/>
    <col min="12048" max="12048" width="1" style="64" customWidth="1"/>
    <col min="12049" max="12049" width="10.44140625" style="64" bestFit="1" customWidth="1"/>
    <col min="12050" max="12050" width="1" style="64" customWidth="1"/>
    <col min="12051" max="12051" width="8.44140625" style="64" bestFit="1" customWidth="1"/>
    <col min="12052" max="12052" width="1" style="64" customWidth="1"/>
    <col min="12053" max="12053" width="11.44140625" style="64" bestFit="1" customWidth="1"/>
    <col min="12054" max="12054" width="11" style="64" bestFit="1" customWidth="1"/>
    <col min="12055" max="12058" width="15" style="64" customWidth="1"/>
    <col min="12059" max="12059" width="13" style="64" customWidth="1"/>
    <col min="12060" max="12060" width="15" style="64" customWidth="1"/>
    <col min="12061" max="12288" width="9.109375" style="64"/>
    <col min="12289" max="12289" width="8.88671875" style="64" customWidth="1"/>
    <col min="12290" max="12290" width="1" style="64" customWidth="1"/>
    <col min="12291" max="12291" width="11.44140625" style="64" bestFit="1" customWidth="1"/>
    <col min="12292" max="12292" width="1" style="64" customWidth="1"/>
    <col min="12293" max="12293" width="12.88671875" style="64" bestFit="1" customWidth="1"/>
    <col min="12294" max="12294" width="1" style="64" customWidth="1"/>
    <col min="12295" max="12295" width="11" style="64" bestFit="1" customWidth="1"/>
    <col min="12296" max="12296" width="1" style="64" customWidth="1"/>
    <col min="12297" max="12297" width="8.44140625" style="64" bestFit="1" customWidth="1"/>
    <col min="12298" max="12298" width="2.109375" style="64" customWidth="1"/>
    <col min="12299" max="12299" width="9.88671875" style="64" bestFit="1" customWidth="1"/>
    <col min="12300" max="12300" width="1" style="64" customWidth="1"/>
    <col min="12301" max="12301" width="11" style="64" bestFit="1" customWidth="1"/>
    <col min="12302" max="12302" width="1" style="64" customWidth="1"/>
    <col min="12303" max="12303" width="10.44140625" style="64" bestFit="1" customWidth="1"/>
    <col min="12304" max="12304" width="1" style="64" customWidth="1"/>
    <col min="12305" max="12305" width="10.44140625" style="64" bestFit="1" customWidth="1"/>
    <col min="12306" max="12306" width="1" style="64" customWidth="1"/>
    <col min="12307" max="12307" width="8.44140625" style="64" bestFit="1" customWidth="1"/>
    <col min="12308" max="12308" width="1" style="64" customWidth="1"/>
    <col min="12309" max="12309" width="11.44140625" style="64" bestFit="1" customWidth="1"/>
    <col min="12310" max="12310" width="11" style="64" bestFit="1" customWidth="1"/>
    <col min="12311" max="12314" width="15" style="64" customWidth="1"/>
    <col min="12315" max="12315" width="13" style="64" customWidth="1"/>
    <col min="12316" max="12316" width="15" style="64" customWidth="1"/>
    <col min="12317" max="12544" width="9.109375" style="64"/>
    <col min="12545" max="12545" width="8.88671875" style="64" customWidth="1"/>
    <col min="12546" max="12546" width="1" style="64" customWidth="1"/>
    <col min="12547" max="12547" width="11.44140625" style="64" bestFit="1" customWidth="1"/>
    <col min="12548" max="12548" width="1" style="64" customWidth="1"/>
    <col min="12549" max="12549" width="12.88671875" style="64" bestFit="1" customWidth="1"/>
    <col min="12550" max="12550" width="1" style="64" customWidth="1"/>
    <col min="12551" max="12551" width="11" style="64" bestFit="1" customWidth="1"/>
    <col min="12552" max="12552" width="1" style="64" customWidth="1"/>
    <col min="12553" max="12553" width="8.44140625" style="64" bestFit="1" customWidth="1"/>
    <col min="12554" max="12554" width="2.109375" style="64" customWidth="1"/>
    <col min="12555" max="12555" width="9.88671875" style="64" bestFit="1" customWidth="1"/>
    <col min="12556" max="12556" width="1" style="64" customWidth="1"/>
    <col min="12557" max="12557" width="11" style="64" bestFit="1" customWidth="1"/>
    <col min="12558" max="12558" width="1" style="64" customWidth="1"/>
    <col min="12559" max="12559" width="10.44140625" style="64" bestFit="1" customWidth="1"/>
    <col min="12560" max="12560" width="1" style="64" customWidth="1"/>
    <col min="12561" max="12561" width="10.44140625" style="64" bestFit="1" customWidth="1"/>
    <col min="12562" max="12562" width="1" style="64" customWidth="1"/>
    <col min="12563" max="12563" width="8.44140625" style="64" bestFit="1" customWidth="1"/>
    <col min="12564" max="12564" width="1" style="64" customWidth="1"/>
    <col min="12565" max="12565" width="11.44140625" style="64" bestFit="1" customWidth="1"/>
    <col min="12566" max="12566" width="11" style="64" bestFit="1" customWidth="1"/>
    <col min="12567" max="12570" width="15" style="64" customWidth="1"/>
    <col min="12571" max="12571" width="13" style="64" customWidth="1"/>
    <col min="12572" max="12572" width="15" style="64" customWidth="1"/>
    <col min="12573" max="12800" width="9.109375" style="64"/>
    <col min="12801" max="12801" width="8.88671875" style="64" customWidth="1"/>
    <col min="12802" max="12802" width="1" style="64" customWidth="1"/>
    <col min="12803" max="12803" width="11.44140625" style="64" bestFit="1" customWidth="1"/>
    <col min="12804" max="12804" width="1" style="64" customWidth="1"/>
    <col min="12805" max="12805" width="12.88671875" style="64" bestFit="1" customWidth="1"/>
    <col min="12806" max="12806" width="1" style="64" customWidth="1"/>
    <col min="12807" max="12807" width="11" style="64" bestFit="1" customWidth="1"/>
    <col min="12808" max="12808" width="1" style="64" customWidth="1"/>
    <col min="12809" max="12809" width="8.44140625" style="64" bestFit="1" customWidth="1"/>
    <col min="12810" max="12810" width="2.109375" style="64" customWidth="1"/>
    <col min="12811" max="12811" width="9.88671875" style="64" bestFit="1" customWidth="1"/>
    <col min="12812" max="12812" width="1" style="64" customWidth="1"/>
    <col min="12813" max="12813" width="11" style="64" bestFit="1" customWidth="1"/>
    <col min="12814" max="12814" width="1" style="64" customWidth="1"/>
    <col min="12815" max="12815" width="10.44140625" style="64" bestFit="1" customWidth="1"/>
    <col min="12816" max="12816" width="1" style="64" customWidth="1"/>
    <col min="12817" max="12817" width="10.44140625" style="64" bestFit="1" customWidth="1"/>
    <col min="12818" max="12818" width="1" style="64" customWidth="1"/>
    <col min="12819" max="12819" width="8.44140625" style="64" bestFit="1" customWidth="1"/>
    <col min="12820" max="12820" width="1" style="64" customWidth="1"/>
    <col min="12821" max="12821" width="11.44140625" style="64" bestFit="1" customWidth="1"/>
    <col min="12822" max="12822" width="11" style="64" bestFit="1" customWidth="1"/>
    <col min="12823" max="12826" width="15" style="64" customWidth="1"/>
    <col min="12827" max="12827" width="13" style="64" customWidth="1"/>
    <col min="12828" max="12828" width="15" style="64" customWidth="1"/>
    <col min="12829" max="13056" width="9.109375" style="64"/>
    <col min="13057" max="13057" width="8.88671875" style="64" customWidth="1"/>
    <col min="13058" max="13058" width="1" style="64" customWidth="1"/>
    <col min="13059" max="13059" width="11.44140625" style="64" bestFit="1" customWidth="1"/>
    <col min="13060" max="13060" width="1" style="64" customWidth="1"/>
    <col min="13061" max="13061" width="12.88671875" style="64" bestFit="1" customWidth="1"/>
    <col min="13062" max="13062" width="1" style="64" customWidth="1"/>
    <col min="13063" max="13063" width="11" style="64" bestFit="1" customWidth="1"/>
    <col min="13064" max="13064" width="1" style="64" customWidth="1"/>
    <col min="13065" max="13065" width="8.44140625" style="64" bestFit="1" customWidth="1"/>
    <col min="13066" max="13066" width="2.109375" style="64" customWidth="1"/>
    <col min="13067" max="13067" width="9.88671875" style="64" bestFit="1" customWidth="1"/>
    <col min="13068" max="13068" width="1" style="64" customWidth="1"/>
    <col min="13069" max="13069" width="11" style="64" bestFit="1" customWidth="1"/>
    <col min="13070" max="13070" width="1" style="64" customWidth="1"/>
    <col min="13071" max="13071" width="10.44140625" style="64" bestFit="1" customWidth="1"/>
    <col min="13072" max="13072" width="1" style="64" customWidth="1"/>
    <col min="13073" max="13073" width="10.44140625" style="64" bestFit="1" customWidth="1"/>
    <col min="13074" max="13074" width="1" style="64" customWidth="1"/>
    <col min="13075" max="13075" width="8.44140625" style="64" bestFit="1" customWidth="1"/>
    <col min="13076" max="13076" width="1" style="64" customWidth="1"/>
    <col min="13077" max="13077" width="11.44140625" style="64" bestFit="1" customWidth="1"/>
    <col min="13078" max="13078" width="11" style="64" bestFit="1" customWidth="1"/>
    <col min="13079" max="13082" width="15" style="64" customWidth="1"/>
    <col min="13083" max="13083" width="13" style="64" customWidth="1"/>
    <col min="13084" max="13084" width="15" style="64" customWidth="1"/>
    <col min="13085" max="13312" width="9.109375" style="64"/>
    <col min="13313" max="13313" width="8.88671875" style="64" customWidth="1"/>
    <col min="13314" max="13314" width="1" style="64" customWidth="1"/>
    <col min="13315" max="13315" width="11.44140625" style="64" bestFit="1" customWidth="1"/>
    <col min="13316" max="13316" width="1" style="64" customWidth="1"/>
    <col min="13317" max="13317" width="12.88671875" style="64" bestFit="1" customWidth="1"/>
    <col min="13318" max="13318" width="1" style="64" customWidth="1"/>
    <col min="13319" max="13319" width="11" style="64" bestFit="1" customWidth="1"/>
    <col min="13320" max="13320" width="1" style="64" customWidth="1"/>
    <col min="13321" max="13321" width="8.44140625" style="64" bestFit="1" customWidth="1"/>
    <col min="13322" max="13322" width="2.109375" style="64" customWidth="1"/>
    <col min="13323" max="13323" width="9.88671875" style="64" bestFit="1" customWidth="1"/>
    <col min="13324" max="13324" width="1" style="64" customWidth="1"/>
    <col min="13325" max="13325" width="11" style="64" bestFit="1" customWidth="1"/>
    <col min="13326" max="13326" width="1" style="64" customWidth="1"/>
    <col min="13327" max="13327" width="10.44140625" style="64" bestFit="1" customWidth="1"/>
    <col min="13328" max="13328" width="1" style="64" customWidth="1"/>
    <col min="13329" max="13329" width="10.44140625" style="64" bestFit="1" customWidth="1"/>
    <col min="13330" max="13330" width="1" style="64" customWidth="1"/>
    <col min="13331" max="13331" width="8.44140625" style="64" bestFit="1" customWidth="1"/>
    <col min="13332" max="13332" width="1" style="64" customWidth="1"/>
    <col min="13333" max="13333" width="11.44140625" style="64" bestFit="1" customWidth="1"/>
    <col min="13334" max="13334" width="11" style="64" bestFit="1" customWidth="1"/>
    <col min="13335" max="13338" width="15" style="64" customWidth="1"/>
    <col min="13339" max="13339" width="13" style="64" customWidth="1"/>
    <col min="13340" max="13340" width="15" style="64" customWidth="1"/>
    <col min="13341" max="13568" width="9.109375" style="64"/>
    <col min="13569" max="13569" width="8.88671875" style="64" customWidth="1"/>
    <col min="13570" max="13570" width="1" style="64" customWidth="1"/>
    <col min="13571" max="13571" width="11.44140625" style="64" bestFit="1" customWidth="1"/>
    <col min="13572" max="13572" width="1" style="64" customWidth="1"/>
    <col min="13573" max="13573" width="12.88671875" style="64" bestFit="1" customWidth="1"/>
    <col min="13574" max="13574" width="1" style="64" customWidth="1"/>
    <col min="13575" max="13575" width="11" style="64" bestFit="1" customWidth="1"/>
    <col min="13576" max="13576" width="1" style="64" customWidth="1"/>
    <col min="13577" max="13577" width="8.44140625" style="64" bestFit="1" customWidth="1"/>
    <col min="13578" max="13578" width="2.109375" style="64" customWidth="1"/>
    <col min="13579" max="13579" width="9.88671875" style="64" bestFit="1" customWidth="1"/>
    <col min="13580" max="13580" width="1" style="64" customWidth="1"/>
    <col min="13581" max="13581" width="11" style="64" bestFit="1" customWidth="1"/>
    <col min="13582" max="13582" width="1" style="64" customWidth="1"/>
    <col min="13583" max="13583" width="10.44140625" style="64" bestFit="1" customWidth="1"/>
    <col min="13584" max="13584" width="1" style="64" customWidth="1"/>
    <col min="13585" max="13585" width="10.44140625" style="64" bestFit="1" customWidth="1"/>
    <col min="13586" max="13586" width="1" style="64" customWidth="1"/>
    <col min="13587" max="13587" width="8.44140625" style="64" bestFit="1" customWidth="1"/>
    <col min="13588" max="13588" width="1" style="64" customWidth="1"/>
    <col min="13589" max="13589" width="11.44140625" style="64" bestFit="1" customWidth="1"/>
    <col min="13590" max="13590" width="11" style="64" bestFit="1" customWidth="1"/>
    <col min="13591" max="13594" width="15" style="64" customWidth="1"/>
    <col min="13595" max="13595" width="13" style="64" customWidth="1"/>
    <col min="13596" max="13596" width="15" style="64" customWidth="1"/>
    <col min="13597" max="13824" width="9.109375" style="64"/>
    <col min="13825" max="13825" width="8.88671875" style="64" customWidth="1"/>
    <col min="13826" max="13826" width="1" style="64" customWidth="1"/>
    <col min="13827" max="13827" width="11.44140625" style="64" bestFit="1" customWidth="1"/>
    <col min="13828" max="13828" width="1" style="64" customWidth="1"/>
    <col min="13829" max="13829" width="12.88671875" style="64" bestFit="1" customWidth="1"/>
    <col min="13830" max="13830" width="1" style="64" customWidth="1"/>
    <col min="13831" max="13831" width="11" style="64" bestFit="1" customWidth="1"/>
    <col min="13832" max="13832" width="1" style="64" customWidth="1"/>
    <col min="13833" max="13833" width="8.44140625" style="64" bestFit="1" customWidth="1"/>
    <col min="13834" max="13834" width="2.109375" style="64" customWidth="1"/>
    <col min="13835" max="13835" width="9.88671875" style="64" bestFit="1" customWidth="1"/>
    <col min="13836" max="13836" width="1" style="64" customWidth="1"/>
    <col min="13837" max="13837" width="11" style="64" bestFit="1" customWidth="1"/>
    <col min="13838" max="13838" width="1" style="64" customWidth="1"/>
    <col min="13839" max="13839" width="10.44140625" style="64" bestFit="1" customWidth="1"/>
    <col min="13840" max="13840" width="1" style="64" customWidth="1"/>
    <col min="13841" max="13841" width="10.44140625" style="64" bestFit="1" customWidth="1"/>
    <col min="13842" max="13842" width="1" style="64" customWidth="1"/>
    <col min="13843" max="13843" width="8.44140625" style="64" bestFit="1" customWidth="1"/>
    <col min="13844" max="13844" width="1" style="64" customWidth="1"/>
    <col min="13845" max="13845" width="11.44140625" style="64" bestFit="1" customWidth="1"/>
    <col min="13846" max="13846" width="11" style="64" bestFit="1" customWidth="1"/>
    <col min="13847" max="13850" width="15" style="64" customWidth="1"/>
    <col min="13851" max="13851" width="13" style="64" customWidth="1"/>
    <col min="13852" max="13852" width="15" style="64" customWidth="1"/>
    <col min="13853" max="14080" width="9.109375" style="64"/>
    <col min="14081" max="14081" width="8.88671875" style="64" customWidth="1"/>
    <col min="14082" max="14082" width="1" style="64" customWidth="1"/>
    <col min="14083" max="14083" width="11.44140625" style="64" bestFit="1" customWidth="1"/>
    <col min="14084" max="14084" width="1" style="64" customWidth="1"/>
    <col min="14085" max="14085" width="12.88671875" style="64" bestFit="1" customWidth="1"/>
    <col min="14086" max="14086" width="1" style="64" customWidth="1"/>
    <col min="14087" max="14087" width="11" style="64" bestFit="1" customWidth="1"/>
    <col min="14088" max="14088" width="1" style="64" customWidth="1"/>
    <col min="14089" max="14089" width="8.44140625" style="64" bestFit="1" customWidth="1"/>
    <col min="14090" max="14090" width="2.109375" style="64" customWidth="1"/>
    <col min="14091" max="14091" width="9.88671875" style="64" bestFit="1" customWidth="1"/>
    <col min="14092" max="14092" width="1" style="64" customWidth="1"/>
    <col min="14093" max="14093" width="11" style="64" bestFit="1" customWidth="1"/>
    <col min="14094" max="14094" width="1" style="64" customWidth="1"/>
    <col min="14095" max="14095" width="10.44140625" style="64" bestFit="1" customWidth="1"/>
    <col min="14096" max="14096" width="1" style="64" customWidth="1"/>
    <col min="14097" max="14097" width="10.44140625" style="64" bestFit="1" customWidth="1"/>
    <col min="14098" max="14098" width="1" style="64" customWidth="1"/>
    <col min="14099" max="14099" width="8.44140625" style="64" bestFit="1" customWidth="1"/>
    <col min="14100" max="14100" width="1" style="64" customWidth="1"/>
    <col min="14101" max="14101" width="11.44140625" style="64" bestFit="1" customWidth="1"/>
    <col min="14102" max="14102" width="11" style="64" bestFit="1" customWidth="1"/>
    <col min="14103" max="14106" width="15" style="64" customWidth="1"/>
    <col min="14107" max="14107" width="13" style="64" customWidth="1"/>
    <col min="14108" max="14108" width="15" style="64" customWidth="1"/>
    <col min="14109" max="14336" width="9.109375" style="64"/>
    <col min="14337" max="14337" width="8.88671875" style="64" customWidth="1"/>
    <col min="14338" max="14338" width="1" style="64" customWidth="1"/>
    <col min="14339" max="14339" width="11.44140625" style="64" bestFit="1" customWidth="1"/>
    <col min="14340" max="14340" width="1" style="64" customWidth="1"/>
    <col min="14341" max="14341" width="12.88671875" style="64" bestFit="1" customWidth="1"/>
    <col min="14342" max="14342" width="1" style="64" customWidth="1"/>
    <col min="14343" max="14343" width="11" style="64" bestFit="1" customWidth="1"/>
    <col min="14344" max="14344" width="1" style="64" customWidth="1"/>
    <col min="14345" max="14345" width="8.44140625" style="64" bestFit="1" customWidth="1"/>
    <col min="14346" max="14346" width="2.109375" style="64" customWidth="1"/>
    <col min="14347" max="14347" width="9.88671875" style="64" bestFit="1" customWidth="1"/>
    <col min="14348" max="14348" width="1" style="64" customWidth="1"/>
    <col min="14349" max="14349" width="11" style="64" bestFit="1" customWidth="1"/>
    <col min="14350" max="14350" width="1" style="64" customWidth="1"/>
    <col min="14351" max="14351" width="10.44140625" style="64" bestFit="1" customWidth="1"/>
    <col min="14352" max="14352" width="1" style="64" customWidth="1"/>
    <col min="14353" max="14353" width="10.44140625" style="64" bestFit="1" customWidth="1"/>
    <col min="14354" max="14354" width="1" style="64" customWidth="1"/>
    <col min="14355" max="14355" width="8.44140625" style="64" bestFit="1" customWidth="1"/>
    <col min="14356" max="14356" width="1" style="64" customWidth="1"/>
    <col min="14357" max="14357" width="11.44140625" style="64" bestFit="1" customWidth="1"/>
    <col min="14358" max="14358" width="11" style="64" bestFit="1" customWidth="1"/>
    <col min="14359" max="14362" width="15" style="64" customWidth="1"/>
    <col min="14363" max="14363" width="13" style="64" customWidth="1"/>
    <col min="14364" max="14364" width="15" style="64" customWidth="1"/>
    <col min="14365" max="14592" width="9.109375" style="64"/>
    <col min="14593" max="14593" width="8.88671875" style="64" customWidth="1"/>
    <col min="14594" max="14594" width="1" style="64" customWidth="1"/>
    <col min="14595" max="14595" width="11.44140625" style="64" bestFit="1" customWidth="1"/>
    <col min="14596" max="14596" width="1" style="64" customWidth="1"/>
    <col min="14597" max="14597" width="12.88671875" style="64" bestFit="1" customWidth="1"/>
    <col min="14598" max="14598" width="1" style="64" customWidth="1"/>
    <col min="14599" max="14599" width="11" style="64" bestFit="1" customWidth="1"/>
    <col min="14600" max="14600" width="1" style="64" customWidth="1"/>
    <col min="14601" max="14601" width="8.44140625" style="64" bestFit="1" customWidth="1"/>
    <col min="14602" max="14602" width="2.109375" style="64" customWidth="1"/>
    <col min="14603" max="14603" width="9.88671875" style="64" bestFit="1" customWidth="1"/>
    <col min="14604" max="14604" width="1" style="64" customWidth="1"/>
    <col min="14605" max="14605" width="11" style="64" bestFit="1" customWidth="1"/>
    <col min="14606" max="14606" width="1" style="64" customWidth="1"/>
    <col min="14607" max="14607" width="10.44140625" style="64" bestFit="1" customWidth="1"/>
    <col min="14608" max="14608" width="1" style="64" customWidth="1"/>
    <col min="14609" max="14609" width="10.44140625" style="64" bestFit="1" customWidth="1"/>
    <col min="14610" max="14610" width="1" style="64" customWidth="1"/>
    <col min="14611" max="14611" width="8.44140625" style="64" bestFit="1" customWidth="1"/>
    <col min="14612" max="14612" width="1" style="64" customWidth="1"/>
    <col min="14613" max="14613" width="11.44140625" style="64" bestFit="1" customWidth="1"/>
    <col min="14614" max="14614" width="11" style="64" bestFit="1" customWidth="1"/>
    <col min="14615" max="14618" width="15" style="64" customWidth="1"/>
    <col min="14619" max="14619" width="13" style="64" customWidth="1"/>
    <col min="14620" max="14620" width="15" style="64" customWidth="1"/>
    <col min="14621" max="14848" width="9.109375" style="64"/>
    <col min="14849" max="14849" width="8.88671875" style="64" customWidth="1"/>
    <col min="14850" max="14850" width="1" style="64" customWidth="1"/>
    <col min="14851" max="14851" width="11.44140625" style="64" bestFit="1" customWidth="1"/>
    <col min="14852" max="14852" width="1" style="64" customWidth="1"/>
    <col min="14853" max="14853" width="12.88671875" style="64" bestFit="1" customWidth="1"/>
    <col min="14854" max="14854" width="1" style="64" customWidth="1"/>
    <col min="14855" max="14855" width="11" style="64" bestFit="1" customWidth="1"/>
    <col min="14856" max="14856" width="1" style="64" customWidth="1"/>
    <col min="14857" max="14857" width="8.44140625" style="64" bestFit="1" customWidth="1"/>
    <col min="14858" max="14858" width="2.109375" style="64" customWidth="1"/>
    <col min="14859" max="14859" width="9.88671875" style="64" bestFit="1" customWidth="1"/>
    <col min="14860" max="14860" width="1" style="64" customWidth="1"/>
    <col min="14861" max="14861" width="11" style="64" bestFit="1" customWidth="1"/>
    <col min="14862" max="14862" width="1" style="64" customWidth="1"/>
    <col min="14863" max="14863" width="10.44140625" style="64" bestFit="1" customWidth="1"/>
    <col min="14864" max="14864" width="1" style="64" customWidth="1"/>
    <col min="14865" max="14865" width="10.44140625" style="64" bestFit="1" customWidth="1"/>
    <col min="14866" max="14866" width="1" style="64" customWidth="1"/>
    <col min="14867" max="14867" width="8.44140625" style="64" bestFit="1" customWidth="1"/>
    <col min="14868" max="14868" width="1" style="64" customWidth="1"/>
    <col min="14869" max="14869" width="11.44140625" style="64" bestFit="1" customWidth="1"/>
    <col min="14870" max="14870" width="11" style="64" bestFit="1" customWidth="1"/>
    <col min="14871" max="14874" width="15" style="64" customWidth="1"/>
    <col min="14875" max="14875" width="13" style="64" customWidth="1"/>
    <col min="14876" max="14876" width="15" style="64" customWidth="1"/>
    <col min="14877" max="15104" width="9.109375" style="64"/>
    <col min="15105" max="15105" width="8.88671875" style="64" customWidth="1"/>
    <col min="15106" max="15106" width="1" style="64" customWidth="1"/>
    <col min="15107" max="15107" width="11.44140625" style="64" bestFit="1" customWidth="1"/>
    <col min="15108" max="15108" width="1" style="64" customWidth="1"/>
    <col min="15109" max="15109" width="12.88671875" style="64" bestFit="1" customWidth="1"/>
    <col min="15110" max="15110" width="1" style="64" customWidth="1"/>
    <col min="15111" max="15111" width="11" style="64" bestFit="1" customWidth="1"/>
    <col min="15112" max="15112" width="1" style="64" customWidth="1"/>
    <col min="15113" max="15113" width="8.44140625" style="64" bestFit="1" customWidth="1"/>
    <col min="15114" max="15114" width="2.109375" style="64" customWidth="1"/>
    <col min="15115" max="15115" width="9.88671875" style="64" bestFit="1" customWidth="1"/>
    <col min="15116" max="15116" width="1" style="64" customWidth="1"/>
    <col min="15117" max="15117" width="11" style="64" bestFit="1" customWidth="1"/>
    <col min="15118" max="15118" width="1" style="64" customWidth="1"/>
    <col min="15119" max="15119" width="10.44140625" style="64" bestFit="1" customWidth="1"/>
    <col min="15120" max="15120" width="1" style="64" customWidth="1"/>
    <col min="15121" max="15121" width="10.44140625" style="64" bestFit="1" customWidth="1"/>
    <col min="15122" max="15122" width="1" style="64" customWidth="1"/>
    <col min="15123" max="15123" width="8.44140625" style="64" bestFit="1" customWidth="1"/>
    <col min="15124" max="15124" width="1" style="64" customWidth="1"/>
    <col min="15125" max="15125" width="11.44140625" style="64" bestFit="1" customWidth="1"/>
    <col min="15126" max="15126" width="11" style="64" bestFit="1" customWidth="1"/>
    <col min="15127" max="15130" width="15" style="64" customWidth="1"/>
    <col min="15131" max="15131" width="13" style="64" customWidth="1"/>
    <col min="15132" max="15132" width="15" style="64" customWidth="1"/>
    <col min="15133" max="15360" width="9.109375" style="64"/>
    <col min="15361" max="15361" width="8.88671875" style="64" customWidth="1"/>
    <col min="15362" max="15362" width="1" style="64" customWidth="1"/>
    <col min="15363" max="15363" width="11.44140625" style="64" bestFit="1" customWidth="1"/>
    <col min="15364" max="15364" width="1" style="64" customWidth="1"/>
    <col min="15365" max="15365" width="12.88671875" style="64" bestFit="1" customWidth="1"/>
    <col min="15366" max="15366" width="1" style="64" customWidth="1"/>
    <col min="15367" max="15367" width="11" style="64" bestFit="1" customWidth="1"/>
    <col min="15368" max="15368" width="1" style="64" customWidth="1"/>
    <col min="15369" max="15369" width="8.44140625" style="64" bestFit="1" customWidth="1"/>
    <col min="15370" max="15370" width="2.109375" style="64" customWidth="1"/>
    <col min="15371" max="15371" width="9.88671875" style="64" bestFit="1" customWidth="1"/>
    <col min="15372" max="15372" width="1" style="64" customWidth="1"/>
    <col min="15373" max="15373" width="11" style="64" bestFit="1" customWidth="1"/>
    <col min="15374" max="15374" width="1" style="64" customWidth="1"/>
    <col min="15375" max="15375" width="10.44140625" style="64" bestFit="1" customWidth="1"/>
    <col min="15376" max="15376" width="1" style="64" customWidth="1"/>
    <col min="15377" max="15377" width="10.44140625" style="64" bestFit="1" customWidth="1"/>
    <col min="15378" max="15378" width="1" style="64" customWidth="1"/>
    <col min="15379" max="15379" width="8.44140625" style="64" bestFit="1" customWidth="1"/>
    <col min="15380" max="15380" width="1" style="64" customWidth="1"/>
    <col min="15381" max="15381" width="11.44140625" style="64" bestFit="1" customWidth="1"/>
    <col min="15382" max="15382" width="11" style="64" bestFit="1" customWidth="1"/>
    <col min="15383" max="15386" width="15" style="64" customWidth="1"/>
    <col min="15387" max="15387" width="13" style="64" customWidth="1"/>
    <col min="15388" max="15388" width="15" style="64" customWidth="1"/>
    <col min="15389" max="15616" width="9.109375" style="64"/>
    <col min="15617" max="15617" width="8.88671875" style="64" customWidth="1"/>
    <col min="15618" max="15618" width="1" style="64" customWidth="1"/>
    <col min="15619" max="15619" width="11.44140625" style="64" bestFit="1" customWidth="1"/>
    <col min="15620" max="15620" width="1" style="64" customWidth="1"/>
    <col min="15621" max="15621" width="12.88671875" style="64" bestFit="1" customWidth="1"/>
    <col min="15622" max="15622" width="1" style="64" customWidth="1"/>
    <col min="15623" max="15623" width="11" style="64" bestFit="1" customWidth="1"/>
    <col min="15624" max="15624" width="1" style="64" customWidth="1"/>
    <col min="15625" max="15625" width="8.44140625" style="64" bestFit="1" customWidth="1"/>
    <col min="15626" max="15626" width="2.109375" style="64" customWidth="1"/>
    <col min="15627" max="15627" width="9.88671875" style="64" bestFit="1" customWidth="1"/>
    <col min="15628" max="15628" width="1" style="64" customWidth="1"/>
    <col min="15629" max="15629" width="11" style="64" bestFit="1" customWidth="1"/>
    <col min="15630" max="15630" width="1" style="64" customWidth="1"/>
    <col min="15631" max="15631" width="10.44140625" style="64" bestFit="1" customWidth="1"/>
    <col min="15632" max="15632" width="1" style="64" customWidth="1"/>
    <col min="15633" max="15633" width="10.44140625" style="64" bestFit="1" customWidth="1"/>
    <col min="15634" max="15634" width="1" style="64" customWidth="1"/>
    <col min="15635" max="15635" width="8.44140625" style="64" bestFit="1" customWidth="1"/>
    <col min="15636" max="15636" width="1" style="64" customWidth="1"/>
    <col min="15637" max="15637" width="11.44140625" style="64" bestFit="1" customWidth="1"/>
    <col min="15638" max="15638" width="11" style="64" bestFit="1" customWidth="1"/>
    <col min="15639" max="15642" width="15" style="64" customWidth="1"/>
    <col min="15643" max="15643" width="13" style="64" customWidth="1"/>
    <col min="15644" max="15644" width="15" style="64" customWidth="1"/>
    <col min="15645" max="15872" width="9.109375" style="64"/>
    <col min="15873" max="15873" width="8.88671875" style="64" customWidth="1"/>
    <col min="15874" max="15874" width="1" style="64" customWidth="1"/>
    <col min="15875" max="15875" width="11.44140625" style="64" bestFit="1" customWidth="1"/>
    <col min="15876" max="15876" width="1" style="64" customWidth="1"/>
    <col min="15877" max="15877" width="12.88671875" style="64" bestFit="1" customWidth="1"/>
    <col min="15878" max="15878" width="1" style="64" customWidth="1"/>
    <col min="15879" max="15879" width="11" style="64" bestFit="1" customWidth="1"/>
    <col min="15880" max="15880" width="1" style="64" customWidth="1"/>
    <col min="15881" max="15881" width="8.44140625" style="64" bestFit="1" customWidth="1"/>
    <col min="15882" max="15882" width="2.109375" style="64" customWidth="1"/>
    <col min="15883" max="15883" width="9.88671875" style="64" bestFit="1" customWidth="1"/>
    <col min="15884" max="15884" width="1" style="64" customWidth="1"/>
    <col min="15885" max="15885" width="11" style="64" bestFit="1" customWidth="1"/>
    <col min="15886" max="15886" width="1" style="64" customWidth="1"/>
    <col min="15887" max="15887" width="10.44140625" style="64" bestFit="1" customWidth="1"/>
    <col min="15888" max="15888" width="1" style="64" customWidth="1"/>
    <col min="15889" max="15889" width="10.44140625" style="64" bestFit="1" customWidth="1"/>
    <col min="15890" max="15890" width="1" style="64" customWidth="1"/>
    <col min="15891" max="15891" width="8.44140625" style="64" bestFit="1" customWidth="1"/>
    <col min="15892" max="15892" width="1" style="64" customWidth="1"/>
    <col min="15893" max="15893" width="11.44140625" style="64" bestFit="1" customWidth="1"/>
    <col min="15894" max="15894" width="11" style="64" bestFit="1" customWidth="1"/>
    <col min="15895" max="15898" width="15" style="64" customWidth="1"/>
    <col min="15899" max="15899" width="13" style="64" customWidth="1"/>
    <col min="15900" max="15900" width="15" style="64" customWidth="1"/>
    <col min="15901" max="16128" width="9.109375" style="64"/>
    <col min="16129" max="16129" width="8.88671875" style="64" customWidth="1"/>
    <col min="16130" max="16130" width="1" style="64" customWidth="1"/>
    <col min="16131" max="16131" width="11.44140625" style="64" bestFit="1" customWidth="1"/>
    <col min="16132" max="16132" width="1" style="64" customWidth="1"/>
    <col min="16133" max="16133" width="12.88671875" style="64" bestFit="1" customWidth="1"/>
    <col min="16134" max="16134" width="1" style="64" customWidth="1"/>
    <col min="16135" max="16135" width="11" style="64" bestFit="1" customWidth="1"/>
    <col min="16136" max="16136" width="1" style="64" customWidth="1"/>
    <col min="16137" max="16137" width="8.44140625" style="64" bestFit="1" customWidth="1"/>
    <col min="16138" max="16138" width="2.109375" style="64" customWidth="1"/>
    <col min="16139" max="16139" width="9.88671875" style="64" bestFit="1" customWidth="1"/>
    <col min="16140" max="16140" width="1" style="64" customWidth="1"/>
    <col min="16141" max="16141" width="11" style="64" bestFit="1" customWidth="1"/>
    <col min="16142" max="16142" width="1" style="64" customWidth="1"/>
    <col min="16143" max="16143" width="10.44140625" style="64" bestFit="1" customWidth="1"/>
    <col min="16144" max="16144" width="1" style="64" customWidth="1"/>
    <col min="16145" max="16145" width="10.44140625" style="64" bestFit="1" customWidth="1"/>
    <col min="16146" max="16146" width="1" style="64" customWidth="1"/>
    <col min="16147" max="16147" width="8.44140625" style="64" bestFit="1" customWidth="1"/>
    <col min="16148" max="16148" width="1" style="64" customWidth="1"/>
    <col min="16149" max="16149" width="11.44140625" style="64" bestFit="1" customWidth="1"/>
    <col min="16150" max="16150" width="11" style="64" bestFit="1" customWidth="1"/>
    <col min="16151" max="16154" width="15" style="64" customWidth="1"/>
    <col min="16155" max="16155" width="13" style="64" customWidth="1"/>
    <col min="16156" max="16156" width="15" style="64" customWidth="1"/>
    <col min="16157" max="16384" width="9.109375" style="64"/>
  </cols>
  <sheetData>
    <row r="1" spans="1:32">
      <c r="A1" s="322" t="s">
        <v>382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</row>
    <row r="2" spans="1:32">
      <c r="A2" s="322" t="s">
        <v>383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</row>
    <row r="3" spans="1:32">
      <c r="A3" s="322" t="s">
        <v>540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</row>
    <row r="4" spans="1:32">
      <c r="Z4" s="235" t="s">
        <v>766</v>
      </c>
      <c r="AA4" s="236"/>
      <c r="AB4" s="236"/>
      <c r="AC4" s="236"/>
      <c r="AD4" s="236"/>
      <c r="AE4" s="236"/>
      <c r="AF4" s="237"/>
    </row>
    <row r="5" spans="1:32">
      <c r="Z5" s="254" t="s">
        <v>767</v>
      </c>
      <c r="AA5" s="247"/>
      <c r="AB5" s="247"/>
      <c r="AC5" s="247"/>
      <c r="AD5" s="247"/>
      <c r="AE5" s="247"/>
      <c r="AF5" s="248"/>
    </row>
    <row r="6" spans="1:32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  <c r="Z6" s="274"/>
      <c r="AA6" s="234"/>
      <c r="AB6" s="234"/>
      <c r="AC6" s="234"/>
      <c r="AD6" s="234"/>
      <c r="AE6" s="234"/>
      <c r="AF6" s="275"/>
    </row>
    <row r="7" spans="1:32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3" t="s">
        <v>684</v>
      </c>
      <c r="Z7" s="258" t="s">
        <v>409</v>
      </c>
      <c r="AA7" s="234"/>
      <c r="AB7" s="259" t="s">
        <v>768</v>
      </c>
      <c r="AC7" s="234"/>
      <c r="AD7" s="259" t="s">
        <v>684</v>
      </c>
      <c r="AE7" s="234"/>
      <c r="AF7" s="307" t="s">
        <v>386</v>
      </c>
    </row>
    <row r="8" spans="1:32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685</v>
      </c>
      <c r="Z8" s="308" t="s">
        <v>392</v>
      </c>
      <c r="AA8" s="234"/>
      <c r="AB8" s="309" t="s">
        <v>769</v>
      </c>
      <c r="AC8" s="234"/>
      <c r="AD8" s="309" t="s">
        <v>770</v>
      </c>
      <c r="AE8" s="234"/>
      <c r="AF8" s="310" t="s">
        <v>771</v>
      </c>
    </row>
    <row r="9" spans="1:32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  <c r="Z9" s="250"/>
      <c r="AA9" s="234"/>
      <c r="AB9" s="251"/>
      <c r="AC9" s="234"/>
      <c r="AD9" s="234"/>
      <c r="AE9" s="234"/>
      <c r="AF9" s="275"/>
    </row>
    <row r="10" spans="1:32">
      <c r="C10" s="72"/>
      <c r="Z10" s="274"/>
      <c r="AA10" s="234"/>
      <c r="AB10" s="234"/>
      <c r="AC10" s="234"/>
      <c r="AD10" s="234"/>
      <c r="AE10" s="234"/>
      <c r="AF10" s="275"/>
    </row>
    <row r="11" spans="1:32">
      <c r="A11" s="73" t="s">
        <v>22</v>
      </c>
      <c r="C11" s="72">
        <f ca="1">+COSS!I$863+COSS!I$879+COSS!I$871</f>
        <v>215744788</v>
      </c>
      <c r="D11" s="72"/>
      <c r="E11" s="72">
        <f ca="1">+COSS!I853</f>
        <v>652486196.58470178</v>
      </c>
      <c r="F11" s="72"/>
      <c r="G11" s="72">
        <f ca="1">+COSS!I4483</f>
        <v>5322852.9124474069</v>
      </c>
      <c r="I11" s="74">
        <f ca="1">ROUND((G11/E11),4)*100</f>
        <v>0.82000000000000006</v>
      </c>
      <c r="J11" s="75"/>
      <c r="K11" s="74">
        <f ca="1">ROUND((M11/C11),4)*100</f>
        <v>14.12</v>
      </c>
      <c r="M11" s="72">
        <f ca="1">ROUND((O11*$G$35),0)</f>
        <v>30457775</v>
      </c>
      <c r="N11" s="72"/>
      <c r="O11" s="72">
        <f ca="1">Q11-G11</f>
        <v>18535074.087552592</v>
      </c>
      <c r="P11" s="72"/>
      <c r="Q11" s="76">
        <f ca="1">ROUND((G$29/E$29*E11),0)-1</f>
        <v>23857927</v>
      </c>
      <c r="S11" s="74">
        <f ca="1">ROUND((Q11/E11),4)*100</f>
        <v>3.66</v>
      </c>
      <c r="U11" s="72">
        <f ca="1">C11+M11</f>
        <v>246202563</v>
      </c>
      <c r="V11" s="72">
        <f ca="1">U11-C11</f>
        <v>30457775</v>
      </c>
      <c r="X11" s="74">
        <f ca="1">+I11/$I$29</f>
        <v>0.22404371584699453</v>
      </c>
      <c r="Z11" s="276" t="s">
        <v>22</v>
      </c>
      <c r="AA11" s="234"/>
      <c r="AB11" s="272">
        <f ca="1">I11</f>
        <v>0.82000000000000006</v>
      </c>
      <c r="AC11" s="234"/>
      <c r="AD11" s="272">
        <f ca="1">AB11/AB$29</f>
        <v>0.22404371584699453</v>
      </c>
      <c r="AE11" s="234"/>
      <c r="AF11" s="311">
        <f ca="1">V11</f>
        <v>30457775</v>
      </c>
    </row>
    <row r="12" spans="1:32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  <c r="Z12" s="274"/>
      <c r="AA12" s="234"/>
      <c r="AB12" s="288"/>
      <c r="AC12" s="234"/>
      <c r="AD12" s="256"/>
      <c r="AE12" s="234"/>
      <c r="AF12" s="257"/>
    </row>
    <row r="13" spans="1:32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37514380.243873581</v>
      </c>
      <c r="F13" s="76"/>
      <c r="G13" s="76">
        <f ca="1">+COSS!J4483</f>
        <v>3847420.5482216091</v>
      </c>
      <c r="H13" s="79"/>
      <c r="I13" s="74">
        <f ca="1">ROUND((G13/E13),4)*100</f>
        <v>10.26</v>
      </c>
      <c r="J13" s="80"/>
      <c r="K13" s="74">
        <f ca="1">ROUND((M13/C13),4)*100</f>
        <v>-21.9</v>
      </c>
      <c r="L13" s="79"/>
      <c r="M13" s="76">
        <f ca="1">ROUND((O13*$G$35),0)</f>
        <v>-4068230</v>
      </c>
      <c r="N13" s="76"/>
      <c r="O13" s="76">
        <f ca="1">Q13-G13</f>
        <v>-2475720.5482216091</v>
      </c>
      <c r="P13" s="76"/>
      <c r="Q13" s="76">
        <f ca="1">ROUND((G$29/E$29*E13),0)</f>
        <v>1371700</v>
      </c>
      <c r="R13" s="79"/>
      <c r="S13" s="74">
        <f ca="1">ROUND((Q13/E13),4)*100</f>
        <v>3.66</v>
      </c>
      <c r="T13" s="79"/>
      <c r="U13" s="76">
        <f ca="1">C13+M13</f>
        <v>14508231</v>
      </c>
      <c r="V13" s="72">
        <f ca="1">U13-C13</f>
        <v>-4068230</v>
      </c>
      <c r="X13" s="74">
        <f ca="1">+I13/$I$29</f>
        <v>2.8032786885245899</v>
      </c>
      <c r="Z13" s="276" t="s">
        <v>5</v>
      </c>
      <c r="AA13" s="234"/>
      <c r="AB13" s="272">
        <f ca="1">I13</f>
        <v>10.26</v>
      </c>
      <c r="AC13" s="234"/>
      <c r="AD13" s="272">
        <f t="shared" ref="AD13:AD29" ca="1" si="0">AB13/AB$29</f>
        <v>2.8032786885245899</v>
      </c>
      <c r="AE13" s="234"/>
      <c r="AF13" s="311">
        <f ca="1">V13</f>
        <v>-4068230</v>
      </c>
    </row>
    <row r="14" spans="1:32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  <c r="Z14" s="276"/>
      <c r="AA14" s="234"/>
      <c r="AB14" s="288"/>
      <c r="AC14" s="234"/>
      <c r="AD14" s="272" t="s">
        <v>409</v>
      </c>
      <c r="AE14" s="234"/>
      <c r="AF14" s="257"/>
    </row>
    <row r="15" spans="1:32">
      <c r="A15" s="64" t="s">
        <v>86</v>
      </c>
      <c r="C15" s="72">
        <f ca="1">COSS!N863+COSS!N879+COSS!N871</f>
        <v>53330702</v>
      </c>
      <c r="D15" s="72"/>
      <c r="E15" s="72">
        <f ca="1">+COSS!N853</f>
        <v>114971830.97896877</v>
      </c>
      <c r="F15" s="72"/>
      <c r="G15" s="72">
        <f ca="1">+COSS!N4483</f>
        <v>9170566.0839797426</v>
      </c>
      <c r="I15" s="74">
        <f ca="1">ROUND((G15/E15),4)*100</f>
        <v>7.9799999999999995</v>
      </c>
      <c r="J15" s="75"/>
      <c r="K15" s="74">
        <f ca="1">ROUND((M15/C15),4)*100</f>
        <v>-15.299999999999999</v>
      </c>
      <c r="M15" s="72">
        <f ca="1">ROUND((O15*$G$35),0)</f>
        <v>-8161470</v>
      </c>
      <c r="N15" s="72"/>
      <c r="O15" s="72">
        <f ca="1">Q15-G15</f>
        <v>-4966661.0839797426</v>
      </c>
      <c r="P15" s="72"/>
      <c r="Q15" s="76">
        <f ca="1">ROUND((G$29/E$29*E15),0)</f>
        <v>4203905</v>
      </c>
      <c r="S15" s="74">
        <f ca="1">ROUND((Q15/E15),4)*100</f>
        <v>3.66</v>
      </c>
      <c r="U15" s="72">
        <f ca="1">C15+M15</f>
        <v>45169232</v>
      </c>
      <c r="V15" s="72">
        <f ca="1">U15-C15</f>
        <v>-8161470</v>
      </c>
      <c r="X15" s="74">
        <f ca="1">+I15/$I$29</f>
        <v>2.180327868852459</v>
      </c>
      <c r="Z15" s="276" t="s">
        <v>86</v>
      </c>
      <c r="AA15" s="234"/>
      <c r="AB15" s="272">
        <f ca="1">I15</f>
        <v>7.9799999999999995</v>
      </c>
      <c r="AC15" s="234"/>
      <c r="AD15" s="272">
        <f t="shared" ca="1" si="0"/>
        <v>2.180327868852459</v>
      </c>
      <c r="AE15" s="234"/>
      <c r="AF15" s="311">
        <f ca="1">V15</f>
        <v>-8161470</v>
      </c>
    </row>
    <row r="16" spans="1:32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  <c r="Z16" s="276"/>
      <c r="AA16" s="234"/>
      <c r="AB16" s="288"/>
      <c r="AC16" s="234"/>
      <c r="AD16" s="272" t="s">
        <v>409</v>
      </c>
      <c r="AE16" s="234"/>
      <c r="AF16" s="257"/>
    </row>
    <row r="17" spans="1:32">
      <c r="A17" s="64" t="s">
        <v>87</v>
      </c>
      <c r="C17" s="72">
        <f ca="1">COSS!S863+COSS!S879+COSS!S871</f>
        <v>51375193</v>
      </c>
      <c r="D17" s="72"/>
      <c r="E17" s="72">
        <f ca="1">+COSS!S853</f>
        <v>101363367.46904053</v>
      </c>
      <c r="F17" s="72"/>
      <c r="G17" s="72">
        <f ca="1">+COSS!S4483</f>
        <v>8100926.300951439</v>
      </c>
      <c r="I17" s="74">
        <f ca="1">ROUND((G17/E17),4)*100</f>
        <v>7.99</v>
      </c>
      <c r="J17" s="75"/>
      <c r="K17" s="74">
        <f ca="1">ROUND((M17/C17),4)*100</f>
        <v>-14.06</v>
      </c>
      <c r="M17" s="72">
        <f ca="1">ROUND((O17*$G$35),0)</f>
        <v>-7221447</v>
      </c>
      <c r="N17" s="72"/>
      <c r="O17" s="72">
        <f ca="1">Q17-G17</f>
        <v>-4394610.300951439</v>
      </c>
      <c r="P17" s="72"/>
      <c r="Q17" s="76">
        <f ca="1">ROUND((G$29/E$29*E17),0)</f>
        <v>3706316</v>
      </c>
      <c r="S17" s="74">
        <f ca="1">ROUND((Q17/E17),4)*100</f>
        <v>3.66</v>
      </c>
      <c r="U17" s="72">
        <f ca="1">C17+M17</f>
        <v>44153746</v>
      </c>
      <c r="V17" s="72">
        <f ca="1">U17-C17</f>
        <v>-7221447</v>
      </c>
      <c r="X17" s="74">
        <f ca="1">+I17/$I$29</f>
        <v>2.1830601092896176</v>
      </c>
      <c r="Z17" s="276" t="s">
        <v>87</v>
      </c>
      <c r="AA17" s="234"/>
      <c r="AB17" s="272">
        <f ca="1">I17</f>
        <v>7.99</v>
      </c>
      <c r="AC17" s="234"/>
      <c r="AD17" s="272">
        <f t="shared" ca="1" si="0"/>
        <v>2.1830601092896176</v>
      </c>
      <c r="AE17" s="234"/>
      <c r="AF17" s="311">
        <f ca="1">V17</f>
        <v>-7221447</v>
      </c>
    </row>
    <row r="18" spans="1:32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  <c r="Z18" s="276"/>
      <c r="AA18" s="234"/>
      <c r="AB18" s="288" t="s">
        <v>409</v>
      </c>
      <c r="AC18" s="234"/>
      <c r="AD18" s="272" t="s">
        <v>409</v>
      </c>
      <c r="AE18" s="234"/>
      <c r="AF18" s="257"/>
    </row>
    <row r="19" spans="1:32">
      <c r="A19" s="64" t="s">
        <v>444</v>
      </c>
      <c r="C19" s="72">
        <f ca="1">COSS!X863+COSS!X879+COSS!X871</f>
        <v>138769640</v>
      </c>
      <c r="D19" s="72"/>
      <c r="E19" s="72">
        <f ca="1">+COSS!X853</f>
        <v>240509541.21488166</v>
      </c>
      <c r="F19" s="72"/>
      <c r="G19" s="72">
        <f ca="1">+COSS!X4483</f>
        <v>12495657.634907691</v>
      </c>
      <c r="I19" s="74">
        <f ca="1">ROUND((G19/E19),4)*100</f>
        <v>5.2</v>
      </c>
      <c r="J19" s="75"/>
      <c r="K19" s="74">
        <f ca="1">ROUND((M19/C19),4)*100</f>
        <v>-4.38</v>
      </c>
      <c r="M19" s="72">
        <f ca="1">ROUND((O19*$G$35),0)</f>
        <v>-6082510</v>
      </c>
      <c r="N19" s="72"/>
      <c r="O19" s="72">
        <f t="shared" ref="O19:O25" ca="1" si="1">Q19-G19</f>
        <v>-3701510.6349076908</v>
      </c>
      <c r="P19" s="72"/>
      <c r="Q19" s="76">
        <f ca="1">ROUND((G$29/E$29*E19),0)</f>
        <v>8794147</v>
      </c>
      <c r="S19" s="74">
        <f ca="1">ROUND((Q19/E19),4)*100</f>
        <v>3.66</v>
      </c>
      <c r="U19" s="72">
        <f t="shared" ref="U19:U25" ca="1" si="2">C19+M19</f>
        <v>132687130</v>
      </c>
      <c r="V19" s="72">
        <f ca="1">U19-C19</f>
        <v>-6082510</v>
      </c>
      <c r="X19" s="74">
        <f ca="1">+I19/$I$29</f>
        <v>1.4207650273224044</v>
      </c>
      <c r="Z19" s="276" t="s">
        <v>444</v>
      </c>
      <c r="AA19" s="234"/>
      <c r="AB19" s="272">
        <f ca="1">I19</f>
        <v>5.2</v>
      </c>
      <c r="AC19" s="234"/>
      <c r="AD19" s="272">
        <f t="shared" ca="1" si="0"/>
        <v>1.4207650273224044</v>
      </c>
      <c r="AE19" s="234"/>
      <c r="AF19" s="311">
        <f ca="1">V19</f>
        <v>-6082510</v>
      </c>
    </row>
    <row r="20" spans="1:32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  <c r="Z20" s="276"/>
      <c r="AA20" s="234"/>
      <c r="AB20" s="288" t="s">
        <v>409</v>
      </c>
      <c r="AC20" s="234"/>
      <c r="AD20" s="272" t="s">
        <v>409</v>
      </c>
      <c r="AE20" s="234"/>
      <c r="AF20" s="257"/>
    </row>
    <row r="21" spans="1:32">
      <c r="A21" s="64" t="s">
        <v>451</v>
      </c>
      <c r="C21" s="72">
        <f ca="1">COSS!AA863+COSS!AA879+COSS!AA871</f>
        <v>11504476</v>
      </c>
      <c r="D21" s="72"/>
      <c r="E21" s="72">
        <f ca="1">+COSS!AA853</f>
        <v>26428694.081622496</v>
      </c>
      <c r="F21" s="72"/>
      <c r="G21" s="72">
        <f ca="1">+COSS!AA4483</f>
        <v>1557459.0302480084</v>
      </c>
      <c r="I21" s="74">
        <f ca="1">ROUND((G21/E21),4)*100</f>
        <v>5.89</v>
      </c>
      <c r="J21" s="75"/>
      <c r="K21" s="74">
        <f ca="1">ROUND((M21/C21),4)*100</f>
        <v>-8.44</v>
      </c>
      <c r="M21" s="72">
        <f ca="1">ROUND((O21*$G$35),0)</f>
        <v>-971331</v>
      </c>
      <c r="N21" s="72"/>
      <c r="O21" s="72">
        <f t="shared" ca="1" si="1"/>
        <v>-591103.03024800844</v>
      </c>
      <c r="P21" s="72"/>
      <c r="Q21" s="76">
        <f ca="1">ROUND((G$29/E$29*E21),0)</f>
        <v>966356</v>
      </c>
      <c r="S21" s="74">
        <f ca="1">ROUND((Q21/E21),4)*100</f>
        <v>3.66</v>
      </c>
      <c r="U21" s="72">
        <f t="shared" ca="1" si="2"/>
        <v>10533145</v>
      </c>
      <c r="V21" s="72">
        <f ca="1">U21-C21</f>
        <v>-971331</v>
      </c>
      <c r="X21" s="74">
        <f ca="1">+I21/$I$29</f>
        <v>1.6092896174863387</v>
      </c>
      <c r="Z21" s="276" t="s">
        <v>451</v>
      </c>
      <c r="AA21" s="234"/>
      <c r="AB21" s="272">
        <f ca="1">I21</f>
        <v>5.89</v>
      </c>
      <c r="AC21" s="234"/>
      <c r="AD21" s="272">
        <f t="shared" ca="1" si="0"/>
        <v>1.6092896174863387</v>
      </c>
      <c r="AE21" s="234"/>
      <c r="AF21" s="311">
        <f ca="1">V21</f>
        <v>-971331</v>
      </c>
    </row>
    <row r="22" spans="1:32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  <c r="Z22" s="276"/>
      <c r="AA22" s="234"/>
      <c r="AB22" s="288" t="s">
        <v>409</v>
      </c>
      <c r="AC22" s="234"/>
      <c r="AD22" s="272" t="s">
        <v>409</v>
      </c>
      <c r="AE22" s="234"/>
      <c r="AF22" s="257"/>
    </row>
    <row r="23" spans="1:32">
      <c r="A23" s="64" t="s">
        <v>189</v>
      </c>
      <c r="C23" s="72">
        <f ca="1">COSS!AB863+COSS!AB879+COSS!AB871</f>
        <v>194343</v>
      </c>
      <c r="D23" s="72"/>
      <c r="E23" s="72">
        <f ca="1">+COSS!AB853</f>
        <v>337885.02121059911</v>
      </c>
      <c r="F23" s="72"/>
      <c r="G23" s="72">
        <f ca="1">+COSS!AB4483</f>
        <v>36782.714809510049</v>
      </c>
      <c r="I23" s="74">
        <f ca="1">ROUND((G23/E23),4)*100</f>
        <v>10.89</v>
      </c>
      <c r="J23" s="75"/>
      <c r="K23" s="74">
        <f ca="1">ROUND((M23/C23),4)*100</f>
        <v>-20.65</v>
      </c>
      <c r="M23" s="72">
        <f ca="1">ROUND((O23*$G$35),0)</f>
        <v>-40141</v>
      </c>
      <c r="N23" s="72"/>
      <c r="O23" s="72">
        <f t="shared" ca="1" si="1"/>
        <v>-24427.714809510049</v>
      </c>
      <c r="P23" s="72"/>
      <c r="Q23" s="76">
        <f ca="1">ROUND((G$29/E$29*E23),0)</f>
        <v>12355</v>
      </c>
      <c r="S23" s="74">
        <f ca="1">ROUND((Q23/E23),4)*100</f>
        <v>3.66</v>
      </c>
      <c r="U23" s="72">
        <f t="shared" ca="1" si="2"/>
        <v>154202</v>
      </c>
      <c r="V23" s="72">
        <f ca="1">U23-C23</f>
        <v>-40141</v>
      </c>
      <c r="X23" s="74">
        <f ca="1">+I23/$I$29</f>
        <v>2.9754098360655736</v>
      </c>
      <c r="Z23" s="276" t="s">
        <v>189</v>
      </c>
      <c r="AA23" s="234"/>
      <c r="AB23" s="272">
        <f ca="1">I23</f>
        <v>10.89</v>
      </c>
      <c r="AC23" s="234"/>
      <c r="AD23" s="272">
        <f t="shared" ca="1" si="0"/>
        <v>2.9754098360655736</v>
      </c>
      <c r="AE23" s="234"/>
      <c r="AF23" s="311">
        <f ca="1">V23</f>
        <v>-40141</v>
      </c>
    </row>
    <row r="24" spans="1:32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  <c r="Z24" s="276"/>
      <c r="AA24" s="234"/>
      <c r="AB24" s="288" t="s">
        <v>409</v>
      </c>
      <c r="AC24" s="234"/>
      <c r="AD24" s="272" t="s">
        <v>409</v>
      </c>
      <c r="AE24" s="234"/>
      <c r="AF24" s="257"/>
    </row>
    <row r="25" spans="1:32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18839282.442781996</v>
      </c>
      <c r="F25" s="72"/>
      <c r="G25" s="72">
        <f ca="1">+COSS!AC4483</f>
        <v>2784415.5763225085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1"/>
        <v>-2095563.5763225085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2"/>
        <v>4788257.9999999991</v>
      </c>
      <c r="V25" s="72">
        <f ca="1">U25-C25</f>
        <v>-3443536</v>
      </c>
      <c r="X25" s="74">
        <f ca="1">+I25/$I$29</f>
        <v>4.0382513661202184</v>
      </c>
      <c r="Z25" s="276" t="s">
        <v>6</v>
      </c>
      <c r="AA25" s="234"/>
      <c r="AB25" s="272">
        <f ca="1">I25</f>
        <v>14.78</v>
      </c>
      <c r="AC25" s="234"/>
      <c r="AD25" s="272">
        <f t="shared" ca="1" si="0"/>
        <v>4.0382513661202184</v>
      </c>
      <c r="AE25" s="234"/>
      <c r="AF25" s="311">
        <f ca="1">V25</f>
        <v>-3443536</v>
      </c>
    </row>
    <row r="26" spans="1:32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  <c r="Z26" s="276"/>
      <c r="AA26" s="234"/>
      <c r="AB26" s="288" t="s">
        <v>409</v>
      </c>
      <c r="AC26" s="234"/>
      <c r="AD26" s="272" t="s">
        <v>409</v>
      </c>
      <c r="AE26" s="234"/>
      <c r="AF26" s="257"/>
    </row>
    <row r="27" spans="1:32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2437113.6529180259</v>
      </c>
      <c r="F27" s="83"/>
      <c r="G27" s="83">
        <f ca="1">+COSS!AD4483</f>
        <v>374588.86532210978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-285476.86532210978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  <c r="Z27" s="276" t="s">
        <v>7</v>
      </c>
      <c r="AA27" s="234"/>
      <c r="AB27" s="272">
        <f ca="1">I27</f>
        <v>15.370000000000001</v>
      </c>
      <c r="AC27" s="234"/>
      <c r="AD27" s="272">
        <f t="shared" ca="1" si="0"/>
        <v>4.1994535519125682</v>
      </c>
      <c r="AE27" s="234"/>
      <c r="AF27" s="311">
        <f ca="1">V27</f>
        <v>-469110</v>
      </c>
    </row>
    <row r="28" spans="1:32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  <c r="Z28" s="274"/>
      <c r="AA28" s="234"/>
      <c r="AB28" s="289"/>
      <c r="AC28" s="234"/>
      <c r="AD28" s="272" t="s">
        <v>409</v>
      </c>
      <c r="AE28" s="234"/>
      <c r="AF28" s="257"/>
    </row>
    <row r="29" spans="1:32">
      <c r="A29" s="71" t="s">
        <v>3</v>
      </c>
      <c r="C29" s="72">
        <f ca="1">SUM(C11:C28)</f>
        <v>499134505</v>
      </c>
      <c r="D29" s="72"/>
      <c r="E29" s="72">
        <f ca="1">SUM(E11:E28)</f>
        <v>1194888291.6899996</v>
      </c>
      <c r="F29" s="72"/>
      <c r="G29" s="72">
        <f ca="1">SUM(G11:G28)</f>
        <v>43690669.667210028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0.33278997428715229</v>
      </c>
      <c r="P29" s="72"/>
      <c r="Q29" s="72">
        <f ca="1">SUM(Q11:Q28)</f>
        <v>43690670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  <c r="Z29" s="276" t="s">
        <v>3</v>
      </c>
      <c r="AA29" s="234"/>
      <c r="AB29" s="272">
        <f ca="1">I29</f>
        <v>3.66</v>
      </c>
      <c r="AC29" s="234"/>
      <c r="AD29" s="272">
        <f t="shared" ca="1" si="0"/>
        <v>1</v>
      </c>
      <c r="AE29" s="234"/>
      <c r="AF29" s="311">
        <f ca="1">V29</f>
        <v>0</v>
      </c>
    </row>
    <row r="30" spans="1:32">
      <c r="C30" s="72"/>
      <c r="Z30" s="274"/>
      <c r="AA30" s="234"/>
      <c r="AB30" s="234"/>
      <c r="AC30" s="234"/>
      <c r="AD30" s="234"/>
      <c r="AE30" s="234"/>
      <c r="AF30" s="275"/>
    </row>
    <row r="31" spans="1:32">
      <c r="C31" s="72"/>
      <c r="E31" s="72"/>
      <c r="Z31" s="312" t="s">
        <v>772</v>
      </c>
      <c r="AA31" s="313"/>
      <c r="AB31" s="313"/>
      <c r="AC31" s="313"/>
      <c r="AD31" s="313"/>
      <c r="AE31" s="234"/>
      <c r="AF31" s="275"/>
    </row>
    <row r="32" spans="1:32">
      <c r="Z32" s="314" t="s">
        <v>773</v>
      </c>
      <c r="AA32" s="232"/>
      <c r="AB32" s="232"/>
      <c r="AC32" s="232"/>
      <c r="AD32" s="232"/>
      <c r="AE32" s="232"/>
      <c r="AF32" s="233"/>
    </row>
    <row r="35" spans="1:35">
      <c r="A35" s="64" t="s">
        <v>410</v>
      </c>
      <c r="G35" s="87">
        <f>+COSS!E4566</f>
        <v>1.6432507700000001</v>
      </c>
    </row>
    <row r="36" spans="1:35">
      <c r="Z36" s="235" t="s">
        <v>774</v>
      </c>
      <c r="AA36" s="236"/>
      <c r="AB36" s="236"/>
      <c r="AC36" s="236"/>
      <c r="AD36" s="236"/>
      <c r="AE36" s="236"/>
      <c r="AF36" s="236"/>
      <c r="AG36" s="236"/>
      <c r="AH36" s="236"/>
      <c r="AI36" s="237"/>
    </row>
    <row r="37" spans="1:35">
      <c r="Z37" s="254" t="s">
        <v>775</v>
      </c>
      <c r="AA37" s="247"/>
      <c r="AB37" s="247"/>
      <c r="AC37" s="247"/>
      <c r="AD37" s="247"/>
      <c r="AE37" s="247"/>
      <c r="AF37" s="247"/>
      <c r="AG37" s="247"/>
      <c r="AH37" s="247"/>
      <c r="AI37" s="248"/>
    </row>
    <row r="38" spans="1:35">
      <c r="Z38" s="254"/>
      <c r="AA38" s="247"/>
      <c r="AB38" s="247"/>
      <c r="AC38" s="247"/>
      <c r="AD38" s="247"/>
      <c r="AE38" s="247"/>
      <c r="AF38" s="247"/>
      <c r="AG38" s="247"/>
      <c r="AH38" s="247"/>
      <c r="AI38" s="275"/>
    </row>
    <row r="39" spans="1:35">
      <c r="Z39" s="274"/>
      <c r="AA39" s="234"/>
      <c r="AB39" s="234"/>
      <c r="AC39" s="234"/>
      <c r="AD39" s="234"/>
      <c r="AE39" s="234"/>
      <c r="AF39" s="234"/>
      <c r="AG39" s="234"/>
      <c r="AH39" s="255" t="s">
        <v>756</v>
      </c>
      <c r="AI39" s="315"/>
    </row>
    <row r="40" spans="1:35">
      <c r="Z40" s="258" t="s">
        <v>409</v>
      </c>
      <c r="AA40" s="234"/>
      <c r="AB40" s="259" t="s">
        <v>768</v>
      </c>
      <c r="AC40" s="234"/>
      <c r="AD40" s="259" t="s">
        <v>684</v>
      </c>
      <c r="AE40" s="234"/>
      <c r="AF40" s="259" t="s">
        <v>694</v>
      </c>
      <c r="AG40" s="234"/>
      <c r="AH40" s="297" t="s">
        <v>759</v>
      </c>
      <c r="AI40" s="316"/>
    </row>
    <row r="41" spans="1:35">
      <c r="Z41" s="308" t="s">
        <v>392</v>
      </c>
      <c r="AA41" s="234"/>
      <c r="AB41" s="309" t="s">
        <v>769</v>
      </c>
      <c r="AC41" s="234"/>
      <c r="AD41" s="309" t="s">
        <v>770</v>
      </c>
      <c r="AE41" s="234"/>
      <c r="AF41" s="309" t="s">
        <v>771</v>
      </c>
      <c r="AG41" s="234"/>
      <c r="AH41" s="309" t="s">
        <v>760</v>
      </c>
      <c r="AI41" s="310" t="s">
        <v>761</v>
      </c>
    </row>
    <row r="42" spans="1:35">
      <c r="Z42" s="250"/>
      <c r="AA42" s="234"/>
      <c r="AB42" s="251"/>
      <c r="AC42" s="234"/>
      <c r="AD42" s="234"/>
      <c r="AE42" s="234"/>
      <c r="AF42" s="234"/>
      <c r="AG42" s="234"/>
      <c r="AH42" s="234"/>
      <c r="AI42" s="275"/>
    </row>
    <row r="43" spans="1:35">
      <c r="Z43" s="274"/>
      <c r="AA43" s="234"/>
      <c r="AB43" s="234"/>
      <c r="AC43" s="234"/>
      <c r="AD43" s="234"/>
      <c r="AE43" s="234"/>
      <c r="AF43" s="234"/>
      <c r="AG43" s="234"/>
      <c r="AH43" s="234"/>
      <c r="AI43" s="275"/>
    </row>
    <row r="44" spans="1:35">
      <c r="Z44" s="276" t="s">
        <v>22</v>
      </c>
      <c r="AA44" s="234"/>
      <c r="AB44" s="272">
        <f ca="1">Proposed!O11</f>
        <v>4.03</v>
      </c>
      <c r="AC44" s="234"/>
      <c r="AD44" s="272">
        <f ca="1">AB44/AB$62</f>
        <v>0.598811292719168</v>
      </c>
      <c r="AE44" s="234"/>
      <c r="AF44" s="285">
        <f ca="1">'SJB-3, Table 4'!W14</f>
        <v>28934888</v>
      </c>
      <c r="AG44" s="234"/>
      <c r="AH44" s="272">
        <f ca="1">Proposed!U11</f>
        <v>15.989999999999998</v>
      </c>
      <c r="AI44" s="317">
        <f ca="1">'SJB-3, Table 4'!Y14/'SJB-3, Table 4'!BC19</f>
        <v>0.2200086161622736</v>
      </c>
    </row>
    <row r="45" spans="1:35">
      <c r="Z45" s="274"/>
      <c r="AA45" s="234"/>
      <c r="AB45" s="288"/>
      <c r="AC45" s="234"/>
      <c r="AD45" s="256"/>
      <c r="AE45" s="234"/>
      <c r="AF45" s="256"/>
      <c r="AG45" s="234"/>
      <c r="AH45" s="256"/>
      <c r="AI45" s="257"/>
    </row>
    <row r="46" spans="1:35">
      <c r="Z46" s="276" t="s">
        <v>5</v>
      </c>
      <c r="AA46" s="234"/>
      <c r="AB46" s="272">
        <f ca="1">Proposed!O13</f>
        <v>13</v>
      </c>
      <c r="AC46" s="234"/>
      <c r="AD46" s="272">
        <f ca="1">AB46/AB$62</f>
        <v>1.9316493313521548</v>
      </c>
      <c r="AE46" s="234"/>
      <c r="AF46" s="285">
        <f ca="1">'SJB-3, Table 4'!W16</f>
        <v>-3864819</v>
      </c>
      <c r="AG46" s="234"/>
      <c r="AH46" s="272">
        <f ca="1">Proposed!U13</f>
        <v>9.11</v>
      </c>
      <c r="AI46" s="317">
        <f ca="1">'SJB-3, Table 4'!Y16/'SJB-3, Table 4'!BC21</f>
        <v>0.11470746075191796</v>
      </c>
    </row>
    <row r="47" spans="1:35">
      <c r="Z47" s="276"/>
      <c r="AA47" s="234"/>
      <c r="AB47" s="288"/>
      <c r="AC47" s="234"/>
      <c r="AD47" s="272" t="s">
        <v>409</v>
      </c>
      <c r="AE47" s="234"/>
      <c r="AF47" s="256"/>
      <c r="AG47" s="234"/>
      <c r="AH47" s="256"/>
      <c r="AI47" s="257"/>
    </row>
    <row r="48" spans="1:35">
      <c r="Z48" s="276" t="s">
        <v>86</v>
      </c>
      <c r="AA48" s="234"/>
      <c r="AB48" s="272">
        <f ca="1">Proposed!O15</f>
        <v>10.84</v>
      </c>
      <c r="AC48" s="234"/>
      <c r="AD48" s="272">
        <f ca="1">AB48/AB$62</f>
        <v>1.6106983655274889</v>
      </c>
      <c r="AE48" s="234"/>
      <c r="AF48" s="285">
        <f ca="1">'SJB-3, Table 4'!W18</f>
        <v>-7753397</v>
      </c>
      <c r="AG48" s="234"/>
      <c r="AH48" s="272">
        <f ca="1">Proposed!U15</f>
        <v>10.130000000000001</v>
      </c>
      <c r="AI48" s="317">
        <f ca="1">'SJB-3, Table 4'!Y18/'SJB-3, Table 4'!BC23</f>
        <v>0.13490566901249748</v>
      </c>
    </row>
    <row r="49" spans="26:35">
      <c r="Z49" s="276"/>
      <c r="AA49" s="234"/>
      <c r="AB49" s="288"/>
      <c r="AC49" s="234"/>
      <c r="AD49" s="272" t="s">
        <v>409</v>
      </c>
      <c r="AE49" s="234"/>
      <c r="AF49" s="256"/>
      <c r="AG49" s="234"/>
      <c r="AH49" s="256"/>
      <c r="AI49" s="257"/>
    </row>
    <row r="50" spans="26:35">
      <c r="Z50" s="276" t="s">
        <v>87</v>
      </c>
      <c r="AA50" s="234"/>
      <c r="AB50" s="272">
        <f ca="1">Proposed!O17</f>
        <v>10.85</v>
      </c>
      <c r="AC50" s="234"/>
      <c r="AD50" s="272">
        <f ca="1">AB50/AB$62</f>
        <v>1.612184249628529</v>
      </c>
      <c r="AE50" s="234"/>
      <c r="AF50" s="285">
        <f ca="1">'SJB-3, Table 4'!W20</f>
        <v>-6860375</v>
      </c>
      <c r="AG50" s="234"/>
      <c r="AH50" s="272">
        <f ca="1">Proposed!U17</f>
        <v>9.27</v>
      </c>
      <c r="AI50" s="317">
        <f ca="1">'SJB-3, Table 4'!Y20/'SJB-3, Table 4'!BC25</f>
        <v>0.13099814166389576</v>
      </c>
    </row>
    <row r="51" spans="26:35">
      <c r="Z51" s="276"/>
      <c r="AA51" s="234"/>
      <c r="AB51" s="288" t="s">
        <v>409</v>
      </c>
      <c r="AC51" s="234"/>
      <c r="AD51" s="272" t="s">
        <v>409</v>
      </c>
      <c r="AE51" s="234"/>
      <c r="AF51" s="256"/>
      <c r="AG51" s="234"/>
      <c r="AH51" s="256"/>
      <c r="AI51" s="257"/>
    </row>
    <row r="52" spans="26:35">
      <c r="Z52" s="276" t="s">
        <v>444</v>
      </c>
      <c r="AA52" s="234"/>
      <c r="AB52" s="272">
        <f ca="1">Proposed!O19</f>
        <v>8.19</v>
      </c>
      <c r="AC52" s="234"/>
      <c r="AD52" s="272">
        <f ca="1">AB52/AB$62</f>
        <v>1.2169390787518575</v>
      </c>
      <c r="AE52" s="234"/>
      <c r="AF52" s="285">
        <f ca="1">'SJB-3, Table 4'!W22</f>
        <v>-5778385</v>
      </c>
      <c r="AG52" s="234"/>
      <c r="AH52" s="272">
        <f ca="1">Proposed!U19</f>
        <v>8.5400000000000009</v>
      </c>
      <c r="AI52" s="317">
        <f ca="1">'SJB-3, Table 4'!Y22/'SJB-3, Table 4'!BC27</f>
        <v>0.16982063132242056</v>
      </c>
    </row>
    <row r="53" spans="26:35">
      <c r="Z53" s="276"/>
      <c r="AA53" s="234"/>
      <c r="AB53" s="288" t="s">
        <v>409</v>
      </c>
      <c r="AC53" s="234"/>
      <c r="AD53" s="272" t="s">
        <v>409</v>
      </c>
      <c r="AE53" s="234"/>
      <c r="AF53" s="256"/>
      <c r="AG53" s="234"/>
      <c r="AH53" s="256"/>
      <c r="AI53" s="257"/>
    </row>
    <row r="54" spans="26:35">
      <c r="Z54" s="276" t="s">
        <v>451</v>
      </c>
      <c r="AA54" s="234"/>
      <c r="AB54" s="272">
        <f ca="1">Proposed!O21</f>
        <v>8.86</v>
      </c>
      <c r="AC54" s="234"/>
      <c r="AD54" s="272">
        <f ca="1">AB54/AB$62</f>
        <v>1.3164933135215453</v>
      </c>
      <c r="AE54" s="234"/>
      <c r="AF54" s="285">
        <f ca="1">'SJB-3, Table 4'!W24</f>
        <v>-922764</v>
      </c>
      <c r="AG54" s="234"/>
      <c r="AH54" s="272">
        <f ca="1">Proposed!U21</f>
        <v>11.19</v>
      </c>
      <c r="AI54" s="317">
        <f ca="1">'SJB-3, Table 4'!Y24/'SJB-3, Table 4'!BC29</f>
        <v>0.15536160706446075</v>
      </c>
    </row>
    <row r="55" spans="26:35">
      <c r="Z55" s="276"/>
      <c r="AA55" s="234"/>
      <c r="AB55" s="288" t="s">
        <v>409</v>
      </c>
      <c r="AC55" s="234"/>
      <c r="AD55" s="272" t="s">
        <v>409</v>
      </c>
      <c r="AE55" s="234"/>
      <c r="AF55" s="256"/>
      <c r="AG55" s="234"/>
      <c r="AH55" s="256"/>
      <c r="AI55" s="257"/>
    </row>
    <row r="56" spans="26:35">
      <c r="Z56" s="276" t="s">
        <v>189</v>
      </c>
      <c r="AA56" s="234"/>
      <c r="AB56" s="272">
        <f ca="1">Proposed!O23</f>
        <v>13.600000000000001</v>
      </c>
      <c r="AC56" s="234"/>
      <c r="AD56" s="272">
        <f ca="1">AB56/AB$62</f>
        <v>2.020802377414562</v>
      </c>
      <c r="AE56" s="234"/>
      <c r="AF56" s="285">
        <f ca="1">'SJB-3, Table 4'!W26</f>
        <v>-38134</v>
      </c>
      <c r="AG56" s="234"/>
      <c r="AH56" s="272">
        <f ca="1">Proposed!U23</f>
        <v>7.75</v>
      </c>
      <c r="AI56" s="317">
        <f ca="1">'SJB-3, Table 4'!Y26/'SJB-3, Table 4'!BC31</f>
        <v>0.11010892854711925</v>
      </c>
    </row>
    <row r="57" spans="26:35">
      <c r="Z57" s="276"/>
      <c r="AA57" s="234"/>
      <c r="AB57" s="288" t="s">
        <v>409</v>
      </c>
      <c r="AC57" s="234"/>
      <c r="AD57" s="272" t="s">
        <v>409</v>
      </c>
      <c r="AE57" s="234"/>
      <c r="AF57" s="256"/>
      <c r="AG57" s="234"/>
      <c r="AH57" s="256"/>
      <c r="AI57" s="257"/>
    </row>
    <row r="58" spans="26:35">
      <c r="Z58" s="276" t="s">
        <v>6</v>
      </c>
      <c r="AA58" s="234"/>
      <c r="AB58" s="272">
        <f ca="1">Proposed!O25</f>
        <v>17.299999999999997</v>
      </c>
      <c r="AC58" s="234"/>
      <c r="AD58" s="272">
        <f ca="1">AB58/AB$62</f>
        <v>2.5705794947994054</v>
      </c>
      <c r="AE58" s="234"/>
      <c r="AF58" s="285">
        <f ca="1">'SJB-3, Table 4'!W28</f>
        <v>-3271359</v>
      </c>
      <c r="AG58" s="234"/>
      <c r="AH58" s="272">
        <f ca="1">Proposed!U25</f>
        <v>9.48</v>
      </c>
      <c r="AI58" s="317">
        <f ca="1">'SJB-3, Table 4'!Y28/'SJB-3, Table 4'!BC33</f>
        <v>0.11159898722579421</v>
      </c>
    </row>
    <row r="59" spans="26:35">
      <c r="Z59" s="276"/>
      <c r="AA59" s="234"/>
      <c r="AB59" s="288" t="s">
        <v>409</v>
      </c>
      <c r="AC59" s="234"/>
      <c r="AD59" s="272" t="s">
        <v>409</v>
      </c>
      <c r="AE59" s="234"/>
      <c r="AF59" s="256"/>
      <c r="AG59" s="234"/>
      <c r="AH59" s="256"/>
      <c r="AI59" s="257"/>
    </row>
    <row r="60" spans="26:35">
      <c r="Z60" s="276" t="s">
        <v>7</v>
      </c>
      <c r="AA60" s="234"/>
      <c r="AB60" s="272">
        <f ca="1">Proposed!O27</f>
        <v>17.86</v>
      </c>
      <c r="AC60" s="234"/>
      <c r="AD60" s="272">
        <f ca="1">AB60/AB$62</f>
        <v>2.6537890044576522</v>
      </c>
      <c r="AE60" s="234"/>
      <c r="AF60" s="285">
        <f ca="1">'SJB-3, Table 4'!W30</f>
        <v>-445655</v>
      </c>
      <c r="AG60" s="234"/>
      <c r="AH60" s="272">
        <f ca="1">Proposed!U27</f>
        <v>7.0900000000000007</v>
      </c>
      <c r="AI60" s="317">
        <f ca="1">'SJB-3, Table 4'!Y30/'SJB-3, Table 4'!BC35</f>
        <v>8.5375332046890282E-2</v>
      </c>
    </row>
    <row r="61" spans="26:35">
      <c r="Z61" s="274"/>
      <c r="AA61" s="234"/>
      <c r="AB61" s="289"/>
      <c r="AC61" s="234"/>
      <c r="AD61" s="272" t="s">
        <v>409</v>
      </c>
      <c r="AE61" s="234"/>
      <c r="AF61" s="256"/>
      <c r="AG61" s="234"/>
      <c r="AH61" s="256"/>
      <c r="AI61" s="257"/>
    </row>
    <row r="62" spans="26:35">
      <c r="Z62" s="276" t="s">
        <v>3</v>
      </c>
      <c r="AA62" s="234"/>
      <c r="AB62" s="272">
        <f ca="1">Proposed!O29</f>
        <v>6.7299999999999995</v>
      </c>
      <c r="AC62" s="234"/>
      <c r="AD62" s="272">
        <f ca="1">AB62/AB$62</f>
        <v>1</v>
      </c>
      <c r="AE62" s="234"/>
      <c r="AF62" s="285">
        <f ca="1">'SJB-3, Table 4'!W32</f>
        <v>0</v>
      </c>
      <c r="AG62" s="234"/>
      <c r="AH62" s="272">
        <f ca="1">Proposed!U29</f>
        <v>12.1</v>
      </c>
      <c r="AI62" s="317">
        <f ca="1">'SJB-3, Table 4'!Y32/'SJB-3, Table 4'!BC37</f>
        <v>0.18062942561593831</v>
      </c>
    </row>
    <row r="63" spans="26:35">
      <c r="Z63" s="274"/>
      <c r="AA63" s="234"/>
      <c r="AB63" s="234"/>
      <c r="AC63" s="234"/>
      <c r="AD63" s="234"/>
      <c r="AE63" s="234"/>
      <c r="AF63" s="234"/>
      <c r="AG63" s="234"/>
      <c r="AH63" s="234"/>
      <c r="AI63" s="275"/>
    </row>
    <row r="64" spans="26:35">
      <c r="Z64" s="318" t="s">
        <v>772</v>
      </c>
      <c r="AA64" s="234"/>
      <c r="AB64" s="234"/>
      <c r="AC64" s="234"/>
      <c r="AD64" s="234"/>
      <c r="AE64" s="234"/>
      <c r="AF64" s="234"/>
      <c r="AG64" s="234"/>
      <c r="AH64" s="234"/>
      <c r="AI64" s="275"/>
    </row>
    <row r="65" spans="26:35">
      <c r="Z65" s="314" t="s">
        <v>773</v>
      </c>
      <c r="AA65" s="232"/>
      <c r="AB65" s="232"/>
      <c r="AC65" s="232"/>
      <c r="AD65" s="232"/>
      <c r="AE65" s="232"/>
      <c r="AF65" s="232"/>
      <c r="AG65" s="232"/>
      <c r="AH65" s="232"/>
      <c r="AI65" s="233"/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K51"/>
  <sheetViews>
    <sheetView showGridLines="0" tabSelected="1" zoomScale="90" zoomScaleNormal="90" workbookViewId="0">
      <selection sqref="A1:AM32"/>
    </sheetView>
  </sheetViews>
  <sheetFormatPr defaultRowHeight="13.2"/>
  <cols>
    <col min="1" max="1" width="7.6640625" style="64" customWidth="1"/>
    <col min="2" max="2" width="1.33203125" style="64" customWidth="1"/>
    <col min="3" max="3" width="13.6640625" style="64" customWidth="1"/>
    <col min="4" max="4" width="1.33203125" style="64" customWidth="1"/>
    <col min="5" max="5" width="14.33203125" style="64" hidden="1" customWidth="1"/>
    <col min="6" max="6" width="1.109375" style="64" hidden="1" customWidth="1"/>
    <col min="7" max="7" width="11.33203125" style="64" hidden="1" customWidth="1"/>
    <col min="8" max="8" width="1.33203125" style="64" hidden="1" customWidth="1"/>
    <col min="9" max="9" width="8" style="64" hidden="1" customWidth="1"/>
    <col min="10" max="10" width="2.109375" style="64" hidden="1" customWidth="1"/>
    <col min="11" max="11" width="10" style="64" hidden="1" customWidth="1"/>
    <col min="12" max="12" width="1.33203125" style="64" hidden="1" customWidth="1"/>
    <col min="13" max="13" width="11.6640625" style="64" hidden="1" customWidth="1"/>
    <col min="14" max="14" width="1.33203125" style="64" hidden="1" customWidth="1"/>
    <col min="15" max="15" width="11.5546875" style="64" hidden="1" customWidth="1"/>
    <col min="16" max="16" width="1.33203125" style="64" hidden="1" customWidth="1"/>
    <col min="17" max="17" width="11.6640625" style="64" hidden="1" customWidth="1"/>
    <col min="18" max="18" width="3.109375" style="64" hidden="1" customWidth="1"/>
    <col min="19" max="19" width="7.5546875" style="64" hidden="1" customWidth="1"/>
    <col min="20" max="20" width="1.33203125" style="64" hidden="1" customWidth="1"/>
    <col min="21" max="21" width="13" style="64" hidden="1" customWidth="1"/>
    <col min="22" max="22" width="1.44140625" style="64" hidden="1" customWidth="1"/>
    <col min="23" max="23" width="11.5546875" style="64" hidden="1" customWidth="1"/>
    <col min="24" max="24" width="1.33203125" style="64" hidden="1" customWidth="1"/>
    <col min="25" max="25" width="12.109375" style="64" customWidth="1"/>
    <col min="26" max="26" width="2.5546875" style="64" customWidth="1"/>
    <col min="27" max="27" width="9.33203125" style="64" bestFit="1" customWidth="1"/>
    <col min="28" max="28" width="1.33203125" style="64" customWidth="1"/>
    <col min="29" max="29" width="12.77734375" style="64" customWidth="1"/>
    <col min="30" max="30" width="1.33203125" style="64" customWidth="1"/>
    <col min="31" max="31" width="14.33203125" style="64" customWidth="1"/>
    <col min="32" max="32" width="1.33203125" style="64" customWidth="1"/>
    <col min="33" max="33" width="15.33203125" style="64" customWidth="1"/>
    <col min="34" max="34" width="1.33203125" style="64" customWidth="1"/>
    <col min="35" max="35" width="12.109375" style="64" customWidth="1"/>
    <col min="36" max="36" width="1.88671875" style="64" customWidth="1"/>
    <col min="37" max="37" width="11.33203125" style="64" customWidth="1"/>
    <col min="38" max="38" width="2.44140625" style="64" customWidth="1"/>
    <col min="39" max="39" width="20.21875" style="64" customWidth="1"/>
    <col min="40" max="40" width="8.88671875" style="64"/>
    <col min="41" max="41" width="9.109375" style="64" customWidth="1"/>
    <col min="42" max="42" width="12.33203125" style="64" customWidth="1"/>
    <col min="43" max="43" width="3.21875" style="64" customWidth="1"/>
    <col min="44" max="44" width="12.5546875" style="64" customWidth="1"/>
    <col min="45" max="45" width="2.77734375" style="64" customWidth="1"/>
    <col min="46" max="46" width="11.33203125" style="64" customWidth="1"/>
    <col min="47" max="47" width="3.21875" style="64" customWidth="1"/>
    <col min="48" max="48" width="13.6640625" style="64" customWidth="1"/>
    <col min="49" max="49" width="14" style="64" customWidth="1"/>
    <col min="50" max="52" width="8.88671875" style="64"/>
    <col min="53" max="53" width="12.5546875" style="64" customWidth="1"/>
    <col min="54" max="54" width="8.88671875" style="64"/>
    <col min="55" max="55" width="12.77734375" style="64" customWidth="1"/>
    <col min="56" max="58" width="8.88671875" style="64"/>
    <col min="59" max="59" width="12.5546875" style="64" customWidth="1"/>
    <col min="60" max="60" width="8.88671875" style="64"/>
    <col min="61" max="61" width="12.77734375" style="64" customWidth="1"/>
    <col min="62" max="62" width="9.109375" style="64"/>
    <col min="63" max="63" width="13" style="64" customWidth="1"/>
    <col min="64" max="251" width="9.109375" style="64"/>
    <col min="252" max="252" width="8.88671875" style="64" customWidth="1"/>
    <col min="253" max="253" width="1.33203125" style="64" customWidth="1"/>
    <col min="254" max="254" width="11.44140625" style="64" bestFit="1" customWidth="1"/>
    <col min="255" max="255" width="1.33203125" style="64" customWidth="1"/>
    <col min="256" max="256" width="12.88671875" style="64" bestFit="1" customWidth="1"/>
    <col min="257" max="257" width="1.109375" style="64" customWidth="1"/>
    <col min="258" max="258" width="11" style="64" bestFit="1" customWidth="1"/>
    <col min="259" max="259" width="1.33203125" style="64" customWidth="1"/>
    <col min="260" max="260" width="8.44140625" style="64" bestFit="1" customWidth="1"/>
    <col min="261" max="261" width="2.109375" style="64" customWidth="1"/>
    <col min="262" max="262" width="9.88671875" style="64" bestFit="1" customWidth="1"/>
    <col min="263" max="263" width="1.33203125" style="64" customWidth="1"/>
    <col min="264" max="264" width="11.44140625" style="64" bestFit="1" customWidth="1"/>
    <col min="265" max="265" width="1.33203125" style="64" customWidth="1"/>
    <col min="266" max="266" width="10.44140625" style="64" bestFit="1" customWidth="1"/>
    <col min="267" max="267" width="1.33203125" style="64" customWidth="1"/>
    <col min="268" max="268" width="10.44140625" style="64" bestFit="1" customWidth="1"/>
    <col min="269" max="269" width="1.44140625" style="64" customWidth="1"/>
    <col min="270" max="270" width="8.44140625" style="64" bestFit="1" customWidth="1"/>
    <col min="271" max="271" width="1.33203125" style="64" customWidth="1"/>
    <col min="272" max="272" width="11.44140625" style="64" bestFit="1" customWidth="1"/>
    <col min="273" max="273" width="1.44140625" style="64" customWidth="1"/>
    <col min="274" max="274" width="11" style="64" bestFit="1" customWidth="1"/>
    <col min="275" max="275" width="1.33203125" style="64" customWidth="1"/>
    <col min="276" max="276" width="11.5546875" style="64" bestFit="1" customWidth="1"/>
    <col min="277" max="507" width="9.109375" style="64"/>
    <col min="508" max="508" width="8.88671875" style="64" customWidth="1"/>
    <col min="509" max="509" width="1.33203125" style="64" customWidth="1"/>
    <col min="510" max="510" width="11.44140625" style="64" bestFit="1" customWidth="1"/>
    <col min="511" max="511" width="1.33203125" style="64" customWidth="1"/>
    <col min="512" max="512" width="12.88671875" style="64" bestFit="1" customWidth="1"/>
    <col min="513" max="513" width="1.109375" style="64" customWidth="1"/>
    <col min="514" max="514" width="11" style="64" bestFit="1" customWidth="1"/>
    <col min="515" max="515" width="1.33203125" style="64" customWidth="1"/>
    <col min="516" max="516" width="8.44140625" style="64" bestFit="1" customWidth="1"/>
    <col min="517" max="517" width="2.109375" style="64" customWidth="1"/>
    <col min="518" max="518" width="9.88671875" style="64" bestFit="1" customWidth="1"/>
    <col min="519" max="519" width="1.33203125" style="64" customWidth="1"/>
    <col min="520" max="520" width="11.44140625" style="64" bestFit="1" customWidth="1"/>
    <col min="521" max="521" width="1.33203125" style="64" customWidth="1"/>
    <col min="522" max="522" width="10.44140625" style="64" bestFit="1" customWidth="1"/>
    <col min="523" max="523" width="1.33203125" style="64" customWidth="1"/>
    <col min="524" max="524" width="10.44140625" style="64" bestFit="1" customWidth="1"/>
    <col min="525" max="525" width="1.44140625" style="64" customWidth="1"/>
    <col min="526" max="526" width="8.44140625" style="64" bestFit="1" customWidth="1"/>
    <col min="527" max="527" width="1.33203125" style="64" customWidth="1"/>
    <col min="528" max="528" width="11.44140625" style="64" bestFit="1" customWidth="1"/>
    <col min="529" max="529" width="1.44140625" style="64" customWidth="1"/>
    <col min="530" max="530" width="11" style="64" bestFit="1" customWidth="1"/>
    <col min="531" max="531" width="1.33203125" style="64" customWidth="1"/>
    <col min="532" max="532" width="11.5546875" style="64" bestFit="1" customWidth="1"/>
    <col min="533" max="763" width="9.109375" style="64"/>
    <col min="764" max="764" width="8.88671875" style="64" customWidth="1"/>
    <col min="765" max="765" width="1.33203125" style="64" customWidth="1"/>
    <col min="766" max="766" width="11.44140625" style="64" bestFit="1" customWidth="1"/>
    <col min="767" max="767" width="1.33203125" style="64" customWidth="1"/>
    <col min="768" max="768" width="12.88671875" style="64" bestFit="1" customWidth="1"/>
    <col min="769" max="769" width="1.109375" style="64" customWidth="1"/>
    <col min="770" max="770" width="11" style="64" bestFit="1" customWidth="1"/>
    <col min="771" max="771" width="1.33203125" style="64" customWidth="1"/>
    <col min="772" max="772" width="8.44140625" style="64" bestFit="1" customWidth="1"/>
    <col min="773" max="773" width="2.109375" style="64" customWidth="1"/>
    <col min="774" max="774" width="9.88671875" style="64" bestFit="1" customWidth="1"/>
    <col min="775" max="775" width="1.33203125" style="64" customWidth="1"/>
    <col min="776" max="776" width="11.44140625" style="64" bestFit="1" customWidth="1"/>
    <col min="777" max="777" width="1.33203125" style="64" customWidth="1"/>
    <col min="778" max="778" width="10.44140625" style="64" bestFit="1" customWidth="1"/>
    <col min="779" max="779" width="1.33203125" style="64" customWidth="1"/>
    <col min="780" max="780" width="10.44140625" style="64" bestFit="1" customWidth="1"/>
    <col min="781" max="781" width="1.44140625" style="64" customWidth="1"/>
    <col min="782" max="782" width="8.44140625" style="64" bestFit="1" customWidth="1"/>
    <col min="783" max="783" width="1.33203125" style="64" customWidth="1"/>
    <col min="784" max="784" width="11.44140625" style="64" bestFit="1" customWidth="1"/>
    <col min="785" max="785" width="1.44140625" style="64" customWidth="1"/>
    <col min="786" max="786" width="11" style="64" bestFit="1" customWidth="1"/>
    <col min="787" max="787" width="1.33203125" style="64" customWidth="1"/>
    <col min="788" max="788" width="11.5546875" style="64" bestFit="1" customWidth="1"/>
    <col min="789" max="1019" width="9.109375" style="64"/>
    <col min="1020" max="1020" width="8.88671875" style="64" customWidth="1"/>
    <col min="1021" max="1021" width="1.33203125" style="64" customWidth="1"/>
    <col min="1022" max="1022" width="11.44140625" style="64" bestFit="1" customWidth="1"/>
    <col min="1023" max="1023" width="1.33203125" style="64" customWidth="1"/>
    <col min="1024" max="1024" width="12.88671875" style="64" bestFit="1" customWidth="1"/>
    <col min="1025" max="1025" width="1.109375" style="64" customWidth="1"/>
    <col min="1026" max="1026" width="11" style="64" bestFit="1" customWidth="1"/>
    <col min="1027" max="1027" width="1.33203125" style="64" customWidth="1"/>
    <col min="1028" max="1028" width="8.44140625" style="64" bestFit="1" customWidth="1"/>
    <col min="1029" max="1029" width="2.109375" style="64" customWidth="1"/>
    <col min="1030" max="1030" width="9.88671875" style="64" bestFit="1" customWidth="1"/>
    <col min="1031" max="1031" width="1.33203125" style="64" customWidth="1"/>
    <col min="1032" max="1032" width="11.44140625" style="64" bestFit="1" customWidth="1"/>
    <col min="1033" max="1033" width="1.33203125" style="64" customWidth="1"/>
    <col min="1034" max="1034" width="10.44140625" style="64" bestFit="1" customWidth="1"/>
    <col min="1035" max="1035" width="1.33203125" style="64" customWidth="1"/>
    <col min="1036" max="1036" width="10.44140625" style="64" bestFit="1" customWidth="1"/>
    <col min="1037" max="1037" width="1.44140625" style="64" customWidth="1"/>
    <col min="1038" max="1038" width="8.44140625" style="64" bestFit="1" customWidth="1"/>
    <col min="1039" max="1039" width="1.33203125" style="64" customWidth="1"/>
    <col min="1040" max="1040" width="11.44140625" style="64" bestFit="1" customWidth="1"/>
    <col min="1041" max="1041" width="1.44140625" style="64" customWidth="1"/>
    <col min="1042" max="1042" width="11" style="64" bestFit="1" customWidth="1"/>
    <col min="1043" max="1043" width="1.33203125" style="64" customWidth="1"/>
    <col min="1044" max="1044" width="11.5546875" style="64" bestFit="1" customWidth="1"/>
    <col min="1045" max="1275" width="9.109375" style="64"/>
    <col min="1276" max="1276" width="8.88671875" style="64" customWidth="1"/>
    <col min="1277" max="1277" width="1.33203125" style="64" customWidth="1"/>
    <col min="1278" max="1278" width="11.44140625" style="64" bestFit="1" customWidth="1"/>
    <col min="1279" max="1279" width="1.33203125" style="64" customWidth="1"/>
    <col min="1280" max="1280" width="12.88671875" style="64" bestFit="1" customWidth="1"/>
    <col min="1281" max="1281" width="1.109375" style="64" customWidth="1"/>
    <col min="1282" max="1282" width="11" style="64" bestFit="1" customWidth="1"/>
    <col min="1283" max="1283" width="1.33203125" style="64" customWidth="1"/>
    <col min="1284" max="1284" width="8.44140625" style="64" bestFit="1" customWidth="1"/>
    <col min="1285" max="1285" width="2.109375" style="64" customWidth="1"/>
    <col min="1286" max="1286" width="9.88671875" style="64" bestFit="1" customWidth="1"/>
    <col min="1287" max="1287" width="1.33203125" style="64" customWidth="1"/>
    <col min="1288" max="1288" width="11.44140625" style="64" bestFit="1" customWidth="1"/>
    <col min="1289" max="1289" width="1.33203125" style="64" customWidth="1"/>
    <col min="1290" max="1290" width="10.44140625" style="64" bestFit="1" customWidth="1"/>
    <col min="1291" max="1291" width="1.33203125" style="64" customWidth="1"/>
    <col min="1292" max="1292" width="10.44140625" style="64" bestFit="1" customWidth="1"/>
    <col min="1293" max="1293" width="1.44140625" style="64" customWidth="1"/>
    <col min="1294" max="1294" width="8.44140625" style="64" bestFit="1" customWidth="1"/>
    <col min="1295" max="1295" width="1.33203125" style="64" customWidth="1"/>
    <col min="1296" max="1296" width="11.44140625" style="64" bestFit="1" customWidth="1"/>
    <col min="1297" max="1297" width="1.44140625" style="64" customWidth="1"/>
    <col min="1298" max="1298" width="11" style="64" bestFit="1" customWidth="1"/>
    <col min="1299" max="1299" width="1.33203125" style="64" customWidth="1"/>
    <col min="1300" max="1300" width="11.5546875" style="64" bestFit="1" customWidth="1"/>
    <col min="1301" max="1531" width="9.109375" style="64"/>
    <col min="1532" max="1532" width="8.88671875" style="64" customWidth="1"/>
    <col min="1533" max="1533" width="1.33203125" style="64" customWidth="1"/>
    <col min="1534" max="1534" width="11.44140625" style="64" bestFit="1" customWidth="1"/>
    <col min="1535" max="1535" width="1.33203125" style="64" customWidth="1"/>
    <col min="1536" max="1536" width="12.88671875" style="64" bestFit="1" customWidth="1"/>
    <col min="1537" max="1537" width="1.109375" style="64" customWidth="1"/>
    <col min="1538" max="1538" width="11" style="64" bestFit="1" customWidth="1"/>
    <col min="1539" max="1539" width="1.33203125" style="64" customWidth="1"/>
    <col min="1540" max="1540" width="8.44140625" style="64" bestFit="1" customWidth="1"/>
    <col min="1541" max="1541" width="2.109375" style="64" customWidth="1"/>
    <col min="1542" max="1542" width="9.88671875" style="64" bestFit="1" customWidth="1"/>
    <col min="1543" max="1543" width="1.33203125" style="64" customWidth="1"/>
    <col min="1544" max="1544" width="11.44140625" style="64" bestFit="1" customWidth="1"/>
    <col min="1545" max="1545" width="1.33203125" style="64" customWidth="1"/>
    <col min="1546" max="1546" width="10.44140625" style="64" bestFit="1" customWidth="1"/>
    <col min="1547" max="1547" width="1.33203125" style="64" customWidth="1"/>
    <col min="1548" max="1548" width="10.44140625" style="64" bestFit="1" customWidth="1"/>
    <col min="1549" max="1549" width="1.44140625" style="64" customWidth="1"/>
    <col min="1550" max="1550" width="8.44140625" style="64" bestFit="1" customWidth="1"/>
    <col min="1551" max="1551" width="1.33203125" style="64" customWidth="1"/>
    <col min="1552" max="1552" width="11.44140625" style="64" bestFit="1" customWidth="1"/>
    <col min="1553" max="1553" width="1.44140625" style="64" customWidth="1"/>
    <col min="1554" max="1554" width="11" style="64" bestFit="1" customWidth="1"/>
    <col min="1555" max="1555" width="1.33203125" style="64" customWidth="1"/>
    <col min="1556" max="1556" width="11.5546875" style="64" bestFit="1" customWidth="1"/>
    <col min="1557" max="1787" width="9.109375" style="64"/>
    <col min="1788" max="1788" width="8.88671875" style="64" customWidth="1"/>
    <col min="1789" max="1789" width="1.33203125" style="64" customWidth="1"/>
    <col min="1790" max="1790" width="11.44140625" style="64" bestFit="1" customWidth="1"/>
    <col min="1791" max="1791" width="1.33203125" style="64" customWidth="1"/>
    <col min="1792" max="1792" width="12.88671875" style="64" bestFit="1" customWidth="1"/>
    <col min="1793" max="1793" width="1.109375" style="64" customWidth="1"/>
    <col min="1794" max="1794" width="11" style="64" bestFit="1" customWidth="1"/>
    <col min="1795" max="1795" width="1.33203125" style="64" customWidth="1"/>
    <col min="1796" max="1796" width="8.44140625" style="64" bestFit="1" customWidth="1"/>
    <col min="1797" max="1797" width="2.109375" style="64" customWidth="1"/>
    <col min="1798" max="1798" width="9.88671875" style="64" bestFit="1" customWidth="1"/>
    <col min="1799" max="1799" width="1.33203125" style="64" customWidth="1"/>
    <col min="1800" max="1800" width="11.44140625" style="64" bestFit="1" customWidth="1"/>
    <col min="1801" max="1801" width="1.33203125" style="64" customWidth="1"/>
    <col min="1802" max="1802" width="10.44140625" style="64" bestFit="1" customWidth="1"/>
    <col min="1803" max="1803" width="1.33203125" style="64" customWidth="1"/>
    <col min="1804" max="1804" width="10.44140625" style="64" bestFit="1" customWidth="1"/>
    <col min="1805" max="1805" width="1.44140625" style="64" customWidth="1"/>
    <col min="1806" max="1806" width="8.44140625" style="64" bestFit="1" customWidth="1"/>
    <col min="1807" max="1807" width="1.33203125" style="64" customWidth="1"/>
    <col min="1808" max="1808" width="11.44140625" style="64" bestFit="1" customWidth="1"/>
    <col min="1809" max="1809" width="1.44140625" style="64" customWidth="1"/>
    <col min="1810" max="1810" width="11" style="64" bestFit="1" customWidth="1"/>
    <col min="1811" max="1811" width="1.33203125" style="64" customWidth="1"/>
    <col min="1812" max="1812" width="11.5546875" style="64" bestFit="1" customWidth="1"/>
    <col min="1813" max="2043" width="9.109375" style="64"/>
    <col min="2044" max="2044" width="8.88671875" style="64" customWidth="1"/>
    <col min="2045" max="2045" width="1.33203125" style="64" customWidth="1"/>
    <col min="2046" max="2046" width="11.44140625" style="64" bestFit="1" customWidth="1"/>
    <col min="2047" max="2047" width="1.33203125" style="64" customWidth="1"/>
    <col min="2048" max="2048" width="12.88671875" style="64" bestFit="1" customWidth="1"/>
    <col min="2049" max="2049" width="1.109375" style="64" customWidth="1"/>
    <col min="2050" max="2050" width="11" style="64" bestFit="1" customWidth="1"/>
    <col min="2051" max="2051" width="1.33203125" style="64" customWidth="1"/>
    <col min="2052" max="2052" width="8.44140625" style="64" bestFit="1" customWidth="1"/>
    <col min="2053" max="2053" width="2.109375" style="64" customWidth="1"/>
    <col min="2054" max="2054" width="9.88671875" style="64" bestFit="1" customWidth="1"/>
    <col min="2055" max="2055" width="1.33203125" style="64" customWidth="1"/>
    <col min="2056" max="2056" width="11.44140625" style="64" bestFit="1" customWidth="1"/>
    <col min="2057" max="2057" width="1.33203125" style="64" customWidth="1"/>
    <col min="2058" max="2058" width="10.44140625" style="64" bestFit="1" customWidth="1"/>
    <col min="2059" max="2059" width="1.33203125" style="64" customWidth="1"/>
    <col min="2060" max="2060" width="10.44140625" style="64" bestFit="1" customWidth="1"/>
    <col min="2061" max="2061" width="1.44140625" style="64" customWidth="1"/>
    <col min="2062" max="2062" width="8.44140625" style="64" bestFit="1" customWidth="1"/>
    <col min="2063" max="2063" width="1.33203125" style="64" customWidth="1"/>
    <col min="2064" max="2064" width="11.44140625" style="64" bestFit="1" customWidth="1"/>
    <col min="2065" max="2065" width="1.44140625" style="64" customWidth="1"/>
    <col min="2066" max="2066" width="11" style="64" bestFit="1" customWidth="1"/>
    <col min="2067" max="2067" width="1.33203125" style="64" customWidth="1"/>
    <col min="2068" max="2068" width="11.5546875" style="64" bestFit="1" customWidth="1"/>
    <col min="2069" max="2299" width="9.109375" style="64"/>
    <col min="2300" max="2300" width="8.88671875" style="64" customWidth="1"/>
    <col min="2301" max="2301" width="1.33203125" style="64" customWidth="1"/>
    <col min="2302" max="2302" width="11.44140625" style="64" bestFit="1" customWidth="1"/>
    <col min="2303" max="2303" width="1.33203125" style="64" customWidth="1"/>
    <col min="2304" max="2304" width="12.88671875" style="64" bestFit="1" customWidth="1"/>
    <col min="2305" max="2305" width="1.109375" style="64" customWidth="1"/>
    <col min="2306" max="2306" width="11" style="64" bestFit="1" customWidth="1"/>
    <col min="2307" max="2307" width="1.33203125" style="64" customWidth="1"/>
    <col min="2308" max="2308" width="8.44140625" style="64" bestFit="1" customWidth="1"/>
    <col min="2309" max="2309" width="2.109375" style="64" customWidth="1"/>
    <col min="2310" max="2310" width="9.88671875" style="64" bestFit="1" customWidth="1"/>
    <col min="2311" max="2311" width="1.33203125" style="64" customWidth="1"/>
    <col min="2312" max="2312" width="11.44140625" style="64" bestFit="1" customWidth="1"/>
    <col min="2313" max="2313" width="1.33203125" style="64" customWidth="1"/>
    <col min="2314" max="2314" width="10.44140625" style="64" bestFit="1" customWidth="1"/>
    <col min="2315" max="2315" width="1.33203125" style="64" customWidth="1"/>
    <col min="2316" max="2316" width="10.44140625" style="64" bestFit="1" customWidth="1"/>
    <col min="2317" max="2317" width="1.44140625" style="64" customWidth="1"/>
    <col min="2318" max="2318" width="8.44140625" style="64" bestFit="1" customWidth="1"/>
    <col min="2319" max="2319" width="1.33203125" style="64" customWidth="1"/>
    <col min="2320" max="2320" width="11.44140625" style="64" bestFit="1" customWidth="1"/>
    <col min="2321" max="2321" width="1.44140625" style="64" customWidth="1"/>
    <col min="2322" max="2322" width="11" style="64" bestFit="1" customWidth="1"/>
    <col min="2323" max="2323" width="1.33203125" style="64" customWidth="1"/>
    <col min="2324" max="2324" width="11.5546875" style="64" bestFit="1" customWidth="1"/>
    <col min="2325" max="2555" width="9.109375" style="64"/>
    <col min="2556" max="2556" width="8.88671875" style="64" customWidth="1"/>
    <col min="2557" max="2557" width="1.33203125" style="64" customWidth="1"/>
    <col min="2558" max="2558" width="11.44140625" style="64" bestFit="1" customWidth="1"/>
    <col min="2559" max="2559" width="1.33203125" style="64" customWidth="1"/>
    <col min="2560" max="2560" width="12.88671875" style="64" bestFit="1" customWidth="1"/>
    <col min="2561" max="2561" width="1.109375" style="64" customWidth="1"/>
    <col min="2562" max="2562" width="11" style="64" bestFit="1" customWidth="1"/>
    <col min="2563" max="2563" width="1.33203125" style="64" customWidth="1"/>
    <col min="2564" max="2564" width="8.44140625" style="64" bestFit="1" customWidth="1"/>
    <col min="2565" max="2565" width="2.109375" style="64" customWidth="1"/>
    <col min="2566" max="2566" width="9.88671875" style="64" bestFit="1" customWidth="1"/>
    <col min="2567" max="2567" width="1.33203125" style="64" customWidth="1"/>
    <col min="2568" max="2568" width="11.44140625" style="64" bestFit="1" customWidth="1"/>
    <col min="2569" max="2569" width="1.33203125" style="64" customWidth="1"/>
    <col min="2570" max="2570" width="10.44140625" style="64" bestFit="1" customWidth="1"/>
    <col min="2571" max="2571" width="1.33203125" style="64" customWidth="1"/>
    <col min="2572" max="2572" width="10.44140625" style="64" bestFit="1" customWidth="1"/>
    <col min="2573" max="2573" width="1.44140625" style="64" customWidth="1"/>
    <col min="2574" max="2574" width="8.44140625" style="64" bestFit="1" customWidth="1"/>
    <col min="2575" max="2575" width="1.33203125" style="64" customWidth="1"/>
    <col min="2576" max="2576" width="11.44140625" style="64" bestFit="1" customWidth="1"/>
    <col min="2577" max="2577" width="1.44140625" style="64" customWidth="1"/>
    <col min="2578" max="2578" width="11" style="64" bestFit="1" customWidth="1"/>
    <col min="2579" max="2579" width="1.33203125" style="64" customWidth="1"/>
    <col min="2580" max="2580" width="11.5546875" style="64" bestFit="1" customWidth="1"/>
    <col min="2581" max="2811" width="9.109375" style="64"/>
    <col min="2812" max="2812" width="8.88671875" style="64" customWidth="1"/>
    <col min="2813" max="2813" width="1.33203125" style="64" customWidth="1"/>
    <col min="2814" max="2814" width="11.44140625" style="64" bestFit="1" customWidth="1"/>
    <col min="2815" max="2815" width="1.33203125" style="64" customWidth="1"/>
    <col min="2816" max="2816" width="12.88671875" style="64" bestFit="1" customWidth="1"/>
    <col min="2817" max="2817" width="1.109375" style="64" customWidth="1"/>
    <col min="2818" max="2818" width="11" style="64" bestFit="1" customWidth="1"/>
    <col min="2819" max="2819" width="1.33203125" style="64" customWidth="1"/>
    <col min="2820" max="2820" width="8.44140625" style="64" bestFit="1" customWidth="1"/>
    <col min="2821" max="2821" width="2.109375" style="64" customWidth="1"/>
    <col min="2822" max="2822" width="9.88671875" style="64" bestFit="1" customWidth="1"/>
    <col min="2823" max="2823" width="1.33203125" style="64" customWidth="1"/>
    <col min="2824" max="2824" width="11.44140625" style="64" bestFit="1" customWidth="1"/>
    <col min="2825" max="2825" width="1.33203125" style="64" customWidth="1"/>
    <col min="2826" max="2826" width="10.44140625" style="64" bestFit="1" customWidth="1"/>
    <col min="2827" max="2827" width="1.33203125" style="64" customWidth="1"/>
    <col min="2828" max="2828" width="10.44140625" style="64" bestFit="1" customWidth="1"/>
    <col min="2829" max="2829" width="1.44140625" style="64" customWidth="1"/>
    <col min="2830" max="2830" width="8.44140625" style="64" bestFit="1" customWidth="1"/>
    <col min="2831" max="2831" width="1.33203125" style="64" customWidth="1"/>
    <col min="2832" max="2832" width="11.44140625" style="64" bestFit="1" customWidth="1"/>
    <col min="2833" max="2833" width="1.44140625" style="64" customWidth="1"/>
    <col min="2834" max="2834" width="11" style="64" bestFit="1" customWidth="1"/>
    <col min="2835" max="2835" width="1.33203125" style="64" customWidth="1"/>
    <col min="2836" max="2836" width="11.5546875" style="64" bestFit="1" customWidth="1"/>
    <col min="2837" max="3067" width="9.109375" style="64"/>
    <col min="3068" max="3068" width="8.88671875" style="64" customWidth="1"/>
    <col min="3069" max="3069" width="1.33203125" style="64" customWidth="1"/>
    <col min="3070" max="3070" width="11.44140625" style="64" bestFit="1" customWidth="1"/>
    <col min="3071" max="3071" width="1.33203125" style="64" customWidth="1"/>
    <col min="3072" max="3072" width="12.88671875" style="64" bestFit="1" customWidth="1"/>
    <col min="3073" max="3073" width="1.109375" style="64" customWidth="1"/>
    <col min="3074" max="3074" width="11" style="64" bestFit="1" customWidth="1"/>
    <col min="3075" max="3075" width="1.33203125" style="64" customWidth="1"/>
    <col min="3076" max="3076" width="8.44140625" style="64" bestFit="1" customWidth="1"/>
    <col min="3077" max="3077" width="2.109375" style="64" customWidth="1"/>
    <col min="3078" max="3078" width="9.88671875" style="64" bestFit="1" customWidth="1"/>
    <col min="3079" max="3079" width="1.33203125" style="64" customWidth="1"/>
    <col min="3080" max="3080" width="11.44140625" style="64" bestFit="1" customWidth="1"/>
    <col min="3081" max="3081" width="1.33203125" style="64" customWidth="1"/>
    <col min="3082" max="3082" width="10.44140625" style="64" bestFit="1" customWidth="1"/>
    <col min="3083" max="3083" width="1.33203125" style="64" customWidth="1"/>
    <col min="3084" max="3084" width="10.44140625" style="64" bestFit="1" customWidth="1"/>
    <col min="3085" max="3085" width="1.44140625" style="64" customWidth="1"/>
    <col min="3086" max="3086" width="8.44140625" style="64" bestFit="1" customWidth="1"/>
    <col min="3087" max="3087" width="1.33203125" style="64" customWidth="1"/>
    <col min="3088" max="3088" width="11.44140625" style="64" bestFit="1" customWidth="1"/>
    <col min="3089" max="3089" width="1.44140625" style="64" customWidth="1"/>
    <col min="3090" max="3090" width="11" style="64" bestFit="1" customWidth="1"/>
    <col min="3091" max="3091" width="1.33203125" style="64" customWidth="1"/>
    <col min="3092" max="3092" width="11.5546875" style="64" bestFit="1" customWidth="1"/>
    <col min="3093" max="3323" width="9.109375" style="64"/>
    <col min="3324" max="3324" width="8.88671875" style="64" customWidth="1"/>
    <col min="3325" max="3325" width="1.33203125" style="64" customWidth="1"/>
    <col min="3326" max="3326" width="11.44140625" style="64" bestFit="1" customWidth="1"/>
    <col min="3327" max="3327" width="1.33203125" style="64" customWidth="1"/>
    <col min="3328" max="3328" width="12.88671875" style="64" bestFit="1" customWidth="1"/>
    <col min="3329" max="3329" width="1.109375" style="64" customWidth="1"/>
    <col min="3330" max="3330" width="11" style="64" bestFit="1" customWidth="1"/>
    <col min="3331" max="3331" width="1.33203125" style="64" customWidth="1"/>
    <col min="3332" max="3332" width="8.44140625" style="64" bestFit="1" customWidth="1"/>
    <col min="3333" max="3333" width="2.109375" style="64" customWidth="1"/>
    <col min="3334" max="3334" width="9.88671875" style="64" bestFit="1" customWidth="1"/>
    <col min="3335" max="3335" width="1.33203125" style="64" customWidth="1"/>
    <col min="3336" max="3336" width="11.44140625" style="64" bestFit="1" customWidth="1"/>
    <col min="3337" max="3337" width="1.33203125" style="64" customWidth="1"/>
    <col min="3338" max="3338" width="10.44140625" style="64" bestFit="1" customWidth="1"/>
    <col min="3339" max="3339" width="1.33203125" style="64" customWidth="1"/>
    <col min="3340" max="3340" width="10.44140625" style="64" bestFit="1" customWidth="1"/>
    <col min="3341" max="3341" width="1.44140625" style="64" customWidth="1"/>
    <col min="3342" max="3342" width="8.44140625" style="64" bestFit="1" customWidth="1"/>
    <col min="3343" max="3343" width="1.33203125" style="64" customWidth="1"/>
    <col min="3344" max="3344" width="11.44140625" style="64" bestFit="1" customWidth="1"/>
    <col min="3345" max="3345" width="1.44140625" style="64" customWidth="1"/>
    <col min="3346" max="3346" width="11" style="64" bestFit="1" customWidth="1"/>
    <col min="3347" max="3347" width="1.33203125" style="64" customWidth="1"/>
    <col min="3348" max="3348" width="11.5546875" style="64" bestFit="1" customWidth="1"/>
    <col min="3349" max="3579" width="9.109375" style="64"/>
    <col min="3580" max="3580" width="8.88671875" style="64" customWidth="1"/>
    <col min="3581" max="3581" width="1.33203125" style="64" customWidth="1"/>
    <col min="3582" max="3582" width="11.44140625" style="64" bestFit="1" customWidth="1"/>
    <col min="3583" max="3583" width="1.33203125" style="64" customWidth="1"/>
    <col min="3584" max="3584" width="12.88671875" style="64" bestFit="1" customWidth="1"/>
    <col min="3585" max="3585" width="1.109375" style="64" customWidth="1"/>
    <col min="3586" max="3586" width="11" style="64" bestFit="1" customWidth="1"/>
    <col min="3587" max="3587" width="1.33203125" style="64" customWidth="1"/>
    <col min="3588" max="3588" width="8.44140625" style="64" bestFit="1" customWidth="1"/>
    <col min="3589" max="3589" width="2.109375" style="64" customWidth="1"/>
    <col min="3590" max="3590" width="9.88671875" style="64" bestFit="1" customWidth="1"/>
    <col min="3591" max="3591" width="1.33203125" style="64" customWidth="1"/>
    <col min="3592" max="3592" width="11.44140625" style="64" bestFit="1" customWidth="1"/>
    <col min="3593" max="3593" width="1.33203125" style="64" customWidth="1"/>
    <col min="3594" max="3594" width="10.44140625" style="64" bestFit="1" customWidth="1"/>
    <col min="3595" max="3595" width="1.33203125" style="64" customWidth="1"/>
    <col min="3596" max="3596" width="10.44140625" style="64" bestFit="1" customWidth="1"/>
    <col min="3597" max="3597" width="1.44140625" style="64" customWidth="1"/>
    <col min="3598" max="3598" width="8.44140625" style="64" bestFit="1" customWidth="1"/>
    <col min="3599" max="3599" width="1.33203125" style="64" customWidth="1"/>
    <col min="3600" max="3600" width="11.44140625" style="64" bestFit="1" customWidth="1"/>
    <col min="3601" max="3601" width="1.44140625" style="64" customWidth="1"/>
    <col min="3602" max="3602" width="11" style="64" bestFit="1" customWidth="1"/>
    <col min="3603" max="3603" width="1.33203125" style="64" customWidth="1"/>
    <col min="3604" max="3604" width="11.5546875" style="64" bestFit="1" customWidth="1"/>
    <col min="3605" max="3835" width="9.109375" style="64"/>
    <col min="3836" max="3836" width="8.88671875" style="64" customWidth="1"/>
    <col min="3837" max="3837" width="1.33203125" style="64" customWidth="1"/>
    <col min="3838" max="3838" width="11.44140625" style="64" bestFit="1" customWidth="1"/>
    <col min="3839" max="3839" width="1.33203125" style="64" customWidth="1"/>
    <col min="3840" max="3840" width="12.88671875" style="64" bestFit="1" customWidth="1"/>
    <col min="3841" max="3841" width="1.109375" style="64" customWidth="1"/>
    <col min="3842" max="3842" width="11" style="64" bestFit="1" customWidth="1"/>
    <col min="3843" max="3843" width="1.33203125" style="64" customWidth="1"/>
    <col min="3844" max="3844" width="8.44140625" style="64" bestFit="1" customWidth="1"/>
    <col min="3845" max="3845" width="2.109375" style="64" customWidth="1"/>
    <col min="3846" max="3846" width="9.88671875" style="64" bestFit="1" customWidth="1"/>
    <col min="3847" max="3847" width="1.33203125" style="64" customWidth="1"/>
    <col min="3848" max="3848" width="11.44140625" style="64" bestFit="1" customWidth="1"/>
    <col min="3849" max="3849" width="1.33203125" style="64" customWidth="1"/>
    <col min="3850" max="3850" width="10.44140625" style="64" bestFit="1" customWidth="1"/>
    <col min="3851" max="3851" width="1.33203125" style="64" customWidth="1"/>
    <col min="3852" max="3852" width="10.44140625" style="64" bestFit="1" customWidth="1"/>
    <col min="3853" max="3853" width="1.44140625" style="64" customWidth="1"/>
    <col min="3854" max="3854" width="8.44140625" style="64" bestFit="1" customWidth="1"/>
    <col min="3855" max="3855" width="1.33203125" style="64" customWidth="1"/>
    <col min="3856" max="3856" width="11.44140625" style="64" bestFit="1" customWidth="1"/>
    <col min="3857" max="3857" width="1.44140625" style="64" customWidth="1"/>
    <col min="3858" max="3858" width="11" style="64" bestFit="1" customWidth="1"/>
    <col min="3859" max="3859" width="1.33203125" style="64" customWidth="1"/>
    <col min="3860" max="3860" width="11.5546875" style="64" bestFit="1" customWidth="1"/>
    <col min="3861" max="4091" width="9.109375" style="64"/>
    <col min="4092" max="4092" width="8.88671875" style="64" customWidth="1"/>
    <col min="4093" max="4093" width="1.33203125" style="64" customWidth="1"/>
    <col min="4094" max="4094" width="11.44140625" style="64" bestFit="1" customWidth="1"/>
    <col min="4095" max="4095" width="1.33203125" style="64" customWidth="1"/>
    <col min="4096" max="4096" width="12.88671875" style="64" bestFit="1" customWidth="1"/>
    <col min="4097" max="4097" width="1.109375" style="64" customWidth="1"/>
    <col min="4098" max="4098" width="11" style="64" bestFit="1" customWidth="1"/>
    <col min="4099" max="4099" width="1.33203125" style="64" customWidth="1"/>
    <col min="4100" max="4100" width="8.44140625" style="64" bestFit="1" customWidth="1"/>
    <col min="4101" max="4101" width="2.109375" style="64" customWidth="1"/>
    <col min="4102" max="4102" width="9.88671875" style="64" bestFit="1" customWidth="1"/>
    <col min="4103" max="4103" width="1.33203125" style="64" customWidth="1"/>
    <col min="4104" max="4104" width="11.44140625" style="64" bestFit="1" customWidth="1"/>
    <col min="4105" max="4105" width="1.33203125" style="64" customWidth="1"/>
    <col min="4106" max="4106" width="10.44140625" style="64" bestFit="1" customWidth="1"/>
    <col min="4107" max="4107" width="1.33203125" style="64" customWidth="1"/>
    <col min="4108" max="4108" width="10.44140625" style="64" bestFit="1" customWidth="1"/>
    <col min="4109" max="4109" width="1.44140625" style="64" customWidth="1"/>
    <col min="4110" max="4110" width="8.44140625" style="64" bestFit="1" customWidth="1"/>
    <col min="4111" max="4111" width="1.33203125" style="64" customWidth="1"/>
    <col min="4112" max="4112" width="11.44140625" style="64" bestFit="1" customWidth="1"/>
    <col min="4113" max="4113" width="1.44140625" style="64" customWidth="1"/>
    <col min="4114" max="4114" width="11" style="64" bestFit="1" customWidth="1"/>
    <col min="4115" max="4115" width="1.33203125" style="64" customWidth="1"/>
    <col min="4116" max="4116" width="11.5546875" style="64" bestFit="1" customWidth="1"/>
    <col min="4117" max="4347" width="9.109375" style="64"/>
    <col min="4348" max="4348" width="8.88671875" style="64" customWidth="1"/>
    <col min="4349" max="4349" width="1.33203125" style="64" customWidth="1"/>
    <col min="4350" max="4350" width="11.44140625" style="64" bestFit="1" customWidth="1"/>
    <col min="4351" max="4351" width="1.33203125" style="64" customWidth="1"/>
    <col min="4352" max="4352" width="12.88671875" style="64" bestFit="1" customWidth="1"/>
    <col min="4353" max="4353" width="1.109375" style="64" customWidth="1"/>
    <col min="4354" max="4354" width="11" style="64" bestFit="1" customWidth="1"/>
    <col min="4355" max="4355" width="1.33203125" style="64" customWidth="1"/>
    <col min="4356" max="4356" width="8.44140625" style="64" bestFit="1" customWidth="1"/>
    <col min="4357" max="4357" width="2.109375" style="64" customWidth="1"/>
    <col min="4358" max="4358" width="9.88671875" style="64" bestFit="1" customWidth="1"/>
    <col min="4359" max="4359" width="1.33203125" style="64" customWidth="1"/>
    <col min="4360" max="4360" width="11.44140625" style="64" bestFit="1" customWidth="1"/>
    <col min="4361" max="4361" width="1.33203125" style="64" customWidth="1"/>
    <col min="4362" max="4362" width="10.44140625" style="64" bestFit="1" customWidth="1"/>
    <col min="4363" max="4363" width="1.33203125" style="64" customWidth="1"/>
    <col min="4364" max="4364" width="10.44140625" style="64" bestFit="1" customWidth="1"/>
    <col min="4365" max="4365" width="1.44140625" style="64" customWidth="1"/>
    <col min="4366" max="4366" width="8.44140625" style="64" bestFit="1" customWidth="1"/>
    <col min="4367" max="4367" width="1.33203125" style="64" customWidth="1"/>
    <col min="4368" max="4368" width="11.44140625" style="64" bestFit="1" customWidth="1"/>
    <col min="4369" max="4369" width="1.44140625" style="64" customWidth="1"/>
    <col min="4370" max="4370" width="11" style="64" bestFit="1" customWidth="1"/>
    <col min="4371" max="4371" width="1.33203125" style="64" customWidth="1"/>
    <col min="4372" max="4372" width="11.5546875" style="64" bestFit="1" customWidth="1"/>
    <col min="4373" max="4603" width="9.109375" style="64"/>
    <col min="4604" max="4604" width="8.88671875" style="64" customWidth="1"/>
    <col min="4605" max="4605" width="1.33203125" style="64" customWidth="1"/>
    <col min="4606" max="4606" width="11.44140625" style="64" bestFit="1" customWidth="1"/>
    <col min="4607" max="4607" width="1.33203125" style="64" customWidth="1"/>
    <col min="4608" max="4608" width="12.88671875" style="64" bestFit="1" customWidth="1"/>
    <col min="4609" max="4609" width="1.109375" style="64" customWidth="1"/>
    <col min="4610" max="4610" width="11" style="64" bestFit="1" customWidth="1"/>
    <col min="4611" max="4611" width="1.33203125" style="64" customWidth="1"/>
    <col min="4612" max="4612" width="8.44140625" style="64" bestFit="1" customWidth="1"/>
    <col min="4613" max="4613" width="2.109375" style="64" customWidth="1"/>
    <col min="4614" max="4614" width="9.88671875" style="64" bestFit="1" customWidth="1"/>
    <col min="4615" max="4615" width="1.33203125" style="64" customWidth="1"/>
    <col min="4616" max="4616" width="11.44140625" style="64" bestFit="1" customWidth="1"/>
    <col min="4617" max="4617" width="1.33203125" style="64" customWidth="1"/>
    <col min="4618" max="4618" width="10.44140625" style="64" bestFit="1" customWidth="1"/>
    <col min="4619" max="4619" width="1.33203125" style="64" customWidth="1"/>
    <col min="4620" max="4620" width="10.44140625" style="64" bestFit="1" customWidth="1"/>
    <col min="4621" max="4621" width="1.44140625" style="64" customWidth="1"/>
    <col min="4622" max="4622" width="8.44140625" style="64" bestFit="1" customWidth="1"/>
    <col min="4623" max="4623" width="1.33203125" style="64" customWidth="1"/>
    <col min="4624" max="4624" width="11.44140625" style="64" bestFit="1" customWidth="1"/>
    <col min="4625" max="4625" width="1.44140625" style="64" customWidth="1"/>
    <col min="4626" max="4626" width="11" style="64" bestFit="1" customWidth="1"/>
    <col min="4627" max="4627" width="1.33203125" style="64" customWidth="1"/>
    <col min="4628" max="4628" width="11.5546875" style="64" bestFit="1" customWidth="1"/>
    <col min="4629" max="4859" width="9.109375" style="64"/>
    <col min="4860" max="4860" width="8.88671875" style="64" customWidth="1"/>
    <col min="4861" max="4861" width="1.33203125" style="64" customWidth="1"/>
    <col min="4862" max="4862" width="11.44140625" style="64" bestFit="1" customWidth="1"/>
    <col min="4863" max="4863" width="1.33203125" style="64" customWidth="1"/>
    <col min="4864" max="4864" width="12.88671875" style="64" bestFit="1" customWidth="1"/>
    <col min="4865" max="4865" width="1.109375" style="64" customWidth="1"/>
    <col min="4866" max="4866" width="11" style="64" bestFit="1" customWidth="1"/>
    <col min="4867" max="4867" width="1.33203125" style="64" customWidth="1"/>
    <col min="4868" max="4868" width="8.44140625" style="64" bestFit="1" customWidth="1"/>
    <col min="4869" max="4869" width="2.109375" style="64" customWidth="1"/>
    <col min="4870" max="4870" width="9.88671875" style="64" bestFit="1" customWidth="1"/>
    <col min="4871" max="4871" width="1.33203125" style="64" customWidth="1"/>
    <col min="4872" max="4872" width="11.44140625" style="64" bestFit="1" customWidth="1"/>
    <col min="4873" max="4873" width="1.33203125" style="64" customWidth="1"/>
    <col min="4874" max="4874" width="10.44140625" style="64" bestFit="1" customWidth="1"/>
    <col min="4875" max="4875" width="1.33203125" style="64" customWidth="1"/>
    <col min="4876" max="4876" width="10.44140625" style="64" bestFit="1" customWidth="1"/>
    <col min="4877" max="4877" width="1.44140625" style="64" customWidth="1"/>
    <col min="4878" max="4878" width="8.44140625" style="64" bestFit="1" customWidth="1"/>
    <col min="4879" max="4879" width="1.33203125" style="64" customWidth="1"/>
    <col min="4880" max="4880" width="11.44140625" style="64" bestFit="1" customWidth="1"/>
    <col min="4881" max="4881" width="1.44140625" style="64" customWidth="1"/>
    <col min="4882" max="4882" width="11" style="64" bestFit="1" customWidth="1"/>
    <col min="4883" max="4883" width="1.33203125" style="64" customWidth="1"/>
    <col min="4884" max="4884" width="11.5546875" style="64" bestFit="1" customWidth="1"/>
    <col min="4885" max="5115" width="9.109375" style="64"/>
    <col min="5116" max="5116" width="8.88671875" style="64" customWidth="1"/>
    <col min="5117" max="5117" width="1.33203125" style="64" customWidth="1"/>
    <col min="5118" max="5118" width="11.44140625" style="64" bestFit="1" customWidth="1"/>
    <col min="5119" max="5119" width="1.33203125" style="64" customWidth="1"/>
    <col min="5120" max="5120" width="12.88671875" style="64" bestFit="1" customWidth="1"/>
    <col min="5121" max="5121" width="1.109375" style="64" customWidth="1"/>
    <col min="5122" max="5122" width="11" style="64" bestFit="1" customWidth="1"/>
    <col min="5123" max="5123" width="1.33203125" style="64" customWidth="1"/>
    <col min="5124" max="5124" width="8.44140625" style="64" bestFit="1" customWidth="1"/>
    <col min="5125" max="5125" width="2.109375" style="64" customWidth="1"/>
    <col min="5126" max="5126" width="9.88671875" style="64" bestFit="1" customWidth="1"/>
    <col min="5127" max="5127" width="1.33203125" style="64" customWidth="1"/>
    <col min="5128" max="5128" width="11.44140625" style="64" bestFit="1" customWidth="1"/>
    <col min="5129" max="5129" width="1.33203125" style="64" customWidth="1"/>
    <col min="5130" max="5130" width="10.44140625" style="64" bestFit="1" customWidth="1"/>
    <col min="5131" max="5131" width="1.33203125" style="64" customWidth="1"/>
    <col min="5132" max="5132" width="10.44140625" style="64" bestFit="1" customWidth="1"/>
    <col min="5133" max="5133" width="1.44140625" style="64" customWidth="1"/>
    <col min="5134" max="5134" width="8.44140625" style="64" bestFit="1" customWidth="1"/>
    <col min="5135" max="5135" width="1.33203125" style="64" customWidth="1"/>
    <col min="5136" max="5136" width="11.44140625" style="64" bestFit="1" customWidth="1"/>
    <col min="5137" max="5137" width="1.44140625" style="64" customWidth="1"/>
    <col min="5138" max="5138" width="11" style="64" bestFit="1" customWidth="1"/>
    <col min="5139" max="5139" width="1.33203125" style="64" customWidth="1"/>
    <col min="5140" max="5140" width="11.5546875" style="64" bestFit="1" customWidth="1"/>
    <col min="5141" max="5371" width="9.109375" style="64"/>
    <col min="5372" max="5372" width="8.88671875" style="64" customWidth="1"/>
    <col min="5373" max="5373" width="1.33203125" style="64" customWidth="1"/>
    <col min="5374" max="5374" width="11.44140625" style="64" bestFit="1" customWidth="1"/>
    <col min="5375" max="5375" width="1.33203125" style="64" customWidth="1"/>
    <col min="5376" max="5376" width="12.88671875" style="64" bestFit="1" customWidth="1"/>
    <col min="5377" max="5377" width="1.109375" style="64" customWidth="1"/>
    <col min="5378" max="5378" width="11" style="64" bestFit="1" customWidth="1"/>
    <col min="5379" max="5379" width="1.33203125" style="64" customWidth="1"/>
    <col min="5380" max="5380" width="8.44140625" style="64" bestFit="1" customWidth="1"/>
    <col min="5381" max="5381" width="2.109375" style="64" customWidth="1"/>
    <col min="5382" max="5382" width="9.88671875" style="64" bestFit="1" customWidth="1"/>
    <col min="5383" max="5383" width="1.33203125" style="64" customWidth="1"/>
    <col min="5384" max="5384" width="11.44140625" style="64" bestFit="1" customWidth="1"/>
    <col min="5385" max="5385" width="1.33203125" style="64" customWidth="1"/>
    <col min="5386" max="5386" width="10.44140625" style="64" bestFit="1" customWidth="1"/>
    <col min="5387" max="5387" width="1.33203125" style="64" customWidth="1"/>
    <col min="5388" max="5388" width="10.44140625" style="64" bestFit="1" customWidth="1"/>
    <col min="5389" max="5389" width="1.44140625" style="64" customWidth="1"/>
    <col min="5390" max="5390" width="8.44140625" style="64" bestFit="1" customWidth="1"/>
    <col min="5391" max="5391" width="1.33203125" style="64" customWidth="1"/>
    <col min="5392" max="5392" width="11.44140625" style="64" bestFit="1" customWidth="1"/>
    <col min="5393" max="5393" width="1.44140625" style="64" customWidth="1"/>
    <col min="5394" max="5394" width="11" style="64" bestFit="1" customWidth="1"/>
    <col min="5395" max="5395" width="1.33203125" style="64" customWidth="1"/>
    <col min="5396" max="5396" width="11.5546875" style="64" bestFit="1" customWidth="1"/>
    <col min="5397" max="5627" width="9.109375" style="64"/>
    <col min="5628" max="5628" width="8.88671875" style="64" customWidth="1"/>
    <col min="5629" max="5629" width="1.33203125" style="64" customWidth="1"/>
    <col min="5630" max="5630" width="11.44140625" style="64" bestFit="1" customWidth="1"/>
    <col min="5631" max="5631" width="1.33203125" style="64" customWidth="1"/>
    <col min="5632" max="5632" width="12.88671875" style="64" bestFit="1" customWidth="1"/>
    <col min="5633" max="5633" width="1.109375" style="64" customWidth="1"/>
    <col min="5634" max="5634" width="11" style="64" bestFit="1" customWidth="1"/>
    <col min="5635" max="5635" width="1.33203125" style="64" customWidth="1"/>
    <col min="5636" max="5636" width="8.44140625" style="64" bestFit="1" customWidth="1"/>
    <col min="5637" max="5637" width="2.109375" style="64" customWidth="1"/>
    <col min="5638" max="5638" width="9.88671875" style="64" bestFit="1" customWidth="1"/>
    <col min="5639" max="5639" width="1.33203125" style="64" customWidth="1"/>
    <col min="5640" max="5640" width="11.44140625" style="64" bestFit="1" customWidth="1"/>
    <col min="5641" max="5641" width="1.33203125" style="64" customWidth="1"/>
    <col min="5642" max="5642" width="10.44140625" style="64" bestFit="1" customWidth="1"/>
    <col min="5643" max="5643" width="1.33203125" style="64" customWidth="1"/>
    <col min="5644" max="5644" width="10.44140625" style="64" bestFit="1" customWidth="1"/>
    <col min="5645" max="5645" width="1.44140625" style="64" customWidth="1"/>
    <col min="5646" max="5646" width="8.44140625" style="64" bestFit="1" customWidth="1"/>
    <col min="5647" max="5647" width="1.33203125" style="64" customWidth="1"/>
    <col min="5648" max="5648" width="11.44140625" style="64" bestFit="1" customWidth="1"/>
    <col min="5649" max="5649" width="1.44140625" style="64" customWidth="1"/>
    <col min="5650" max="5650" width="11" style="64" bestFit="1" customWidth="1"/>
    <col min="5651" max="5651" width="1.33203125" style="64" customWidth="1"/>
    <col min="5652" max="5652" width="11.5546875" style="64" bestFit="1" customWidth="1"/>
    <col min="5653" max="5883" width="9.109375" style="64"/>
    <col min="5884" max="5884" width="8.88671875" style="64" customWidth="1"/>
    <col min="5885" max="5885" width="1.33203125" style="64" customWidth="1"/>
    <col min="5886" max="5886" width="11.44140625" style="64" bestFit="1" customWidth="1"/>
    <col min="5887" max="5887" width="1.33203125" style="64" customWidth="1"/>
    <col min="5888" max="5888" width="12.88671875" style="64" bestFit="1" customWidth="1"/>
    <col min="5889" max="5889" width="1.109375" style="64" customWidth="1"/>
    <col min="5890" max="5890" width="11" style="64" bestFit="1" customWidth="1"/>
    <col min="5891" max="5891" width="1.33203125" style="64" customWidth="1"/>
    <col min="5892" max="5892" width="8.44140625" style="64" bestFit="1" customWidth="1"/>
    <col min="5893" max="5893" width="2.109375" style="64" customWidth="1"/>
    <col min="5894" max="5894" width="9.88671875" style="64" bestFit="1" customWidth="1"/>
    <col min="5895" max="5895" width="1.33203125" style="64" customWidth="1"/>
    <col min="5896" max="5896" width="11.44140625" style="64" bestFit="1" customWidth="1"/>
    <col min="5897" max="5897" width="1.33203125" style="64" customWidth="1"/>
    <col min="5898" max="5898" width="10.44140625" style="64" bestFit="1" customWidth="1"/>
    <col min="5899" max="5899" width="1.33203125" style="64" customWidth="1"/>
    <col min="5900" max="5900" width="10.44140625" style="64" bestFit="1" customWidth="1"/>
    <col min="5901" max="5901" width="1.44140625" style="64" customWidth="1"/>
    <col min="5902" max="5902" width="8.44140625" style="64" bestFit="1" customWidth="1"/>
    <col min="5903" max="5903" width="1.33203125" style="64" customWidth="1"/>
    <col min="5904" max="5904" width="11.44140625" style="64" bestFit="1" customWidth="1"/>
    <col min="5905" max="5905" width="1.44140625" style="64" customWidth="1"/>
    <col min="5906" max="5906" width="11" style="64" bestFit="1" customWidth="1"/>
    <col min="5907" max="5907" width="1.33203125" style="64" customWidth="1"/>
    <col min="5908" max="5908" width="11.5546875" style="64" bestFit="1" customWidth="1"/>
    <col min="5909" max="6139" width="9.109375" style="64"/>
    <col min="6140" max="6140" width="8.88671875" style="64" customWidth="1"/>
    <col min="6141" max="6141" width="1.33203125" style="64" customWidth="1"/>
    <col min="6142" max="6142" width="11.44140625" style="64" bestFit="1" customWidth="1"/>
    <col min="6143" max="6143" width="1.33203125" style="64" customWidth="1"/>
    <col min="6144" max="6144" width="12.88671875" style="64" bestFit="1" customWidth="1"/>
    <col min="6145" max="6145" width="1.109375" style="64" customWidth="1"/>
    <col min="6146" max="6146" width="11" style="64" bestFit="1" customWidth="1"/>
    <col min="6147" max="6147" width="1.33203125" style="64" customWidth="1"/>
    <col min="6148" max="6148" width="8.44140625" style="64" bestFit="1" customWidth="1"/>
    <col min="6149" max="6149" width="2.109375" style="64" customWidth="1"/>
    <col min="6150" max="6150" width="9.88671875" style="64" bestFit="1" customWidth="1"/>
    <col min="6151" max="6151" width="1.33203125" style="64" customWidth="1"/>
    <col min="6152" max="6152" width="11.44140625" style="64" bestFit="1" customWidth="1"/>
    <col min="6153" max="6153" width="1.33203125" style="64" customWidth="1"/>
    <col min="6154" max="6154" width="10.44140625" style="64" bestFit="1" customWidth="1"/>
    <col min="6155" max="6155" width="1.33203125" style="64" customWidth="1"/>
    <col min="6156" max="6156" width="10.44140625" style="64" bestFit="1" customWidth="1"/>
    <col min="6157" max="6157" width="1.44140625" style="64" customWidth="1"/>
    <col min="6158" max="6158" width="8.44140625" style="64" bestFit="1" customWidth="1"/>
    <col min="6159" max="6159" width="1.33203125" style="64" customWidth="1"/>
    <col min="6160" max="6160" width="11.44140625" style="64" bestFit="1" customWidth="1"/>
    <col min="6161" max="6161" width="1.44140625" style="64" customWidth="1"/>
    <col min="6162" max="6162" width="11" style="64" bestFit="1" customWidth="1"/>
    <col min="6163" max="6163" width="1.33203125" style="64" customWidth="1"/>
    <col min="6164" max="6164" width="11.5546875" style="64" bestFit="1" customWidth="1"/>
    <col min="6165" max="6395" width="9.109375" style="64"/>
    <col min="6396" max="6396" width="8.88671875" style="64" customWidth="1"/>
    <col min="6397" max="6397" width="1.33203125" style="64" customWidth="1"/>
    <col min="6398" max="6398" width="11.44140625" style="64" bestFit="1" customWidth="1"/>
    <col min="6399" max="6399" width="1.33203125" style="64" customWidth="1"/>
    <col min="6400" max="6400" width="12.88671875" style="64" bestFit="1" customWidth="1"/>
    <col min="6401" max="6401" width="1.109375" style="64" customWidth="1"/>
    <col min="6402" max="6402" width="11" style="64" bestFit="1" customWidth="1"/>
    <col min="6403" max="6403" width="1.33203125" style="64" customWidth="1"/>
    <col min="6404" max="6404" width="8.44140625" style="64" bestFit="1" customWidth="1"/>
    <col min="6405" max="6405" width="2.109375" style="64" customWidth="1"/>
    <col min="6406" max="6406" width="9.88671875" style="64" bestFit="1" customWidth="1"/>
    <col min="6407" max="6407" width="1.33203125" style="64" customWidth="1"/>
    <col min="6408" max="6408" width="11.44140625" style="64" bestFit="1" customWidth="1"/>
    <col min="6409" max="6409" width="1.33203125" style="64" customWidth="1"/>
    <col min="6410" max="6410" width="10.44140625" style="64" bestFit="1" customWidth="1"/>
    <col min="6411" max="6411" width="1.33203125" style="64" customWidth="1"/>
    <col min="6412" max="6412" width="10.44140625" style="64" bestFit="1" customWidth="1"/>
    <col min="6413" max="6413" width="1.44140625" style="64" customWidth="1"/>
    <col min="6414" max="6414" width="8.44140625" style="64" bestFit="1" customWidth="1"/>
    <col min="6415" max="6415" width="1.33203125" style="64" customWidth="1"/>
    <col min="6416" max="6416" width="11.44140625" style="64" bestFit="1" customWidth="1"/>
    <col min="6417" max="6417" width="1.44140625" style="64" customWidth="1"/>
    <col min="6418" max="6418" width="11" style="64" bestFit="1" customWidth="1"/>
    <col min="6419" max="6419" width="1.33203125" style="64" customWidth="1"/>
    <col min="6420" max="6420" width="11.5546875" style="64" bestFit="1" customWidth="1"/>
    <col min="6421" max="6651" width="9.109375" style="64"/>
    <col min="6652" max="6652" width="8.88671875" style="64" customWidth="1"/>
    <col min="6653" max="6653" width="1.33203125" style="64" customWidth="1"/>
    <col min="6654" max="6654" width="11.44140625" style="64" bestFit="1" customWidth="1"/>
    <col min="6655" max="6655" width="1.33203125" style="64" customWidth="1"/>
    <col min="6656" max="6656" width="12.88671875" style="64" bestFit="1" customWidth="1"/>
    <col min="6657" max="6657" width="1.109375" style="64" customWidth="1"/>
    <col min="6658" max="6658" width="11" style="64" bestFit="1" customWidth="1"/>
    <col min="6659" max="6659" width="1.33203125" style="64" customWidth="1"/>
    <col min="6660" max="6660" width="8.44140625" style="64" bestFit="1" customWidth="1"/>
    <col min="6661" max="6661" width="2.109375" style="64" customWidth="1"/>
    <col min="6662" max="6662" width="9.88671875" style="64" bestFit="1" customWidth="1"/>
    <col min="6663" max="6663" width="1.33203125" style="64" customWidth="1"/>
    <col min="6664" max="6664" width="11.44140625" style="64" bestFit="1" customWidth="1"/>
    <col min="6665" max="6665" width="1.33203125" style="64" customWidth="1"/>
    <col min="6666" max="6666" width="10.44140625" style="64" bestFit="1" customWidth="1"/>
    <col min="6667" max="6667" width="1.33203125" style="64" customWidth="1"/>
    <col min="6668" max="6668" width="10.44140625" style="64" bestFit="1" customWidth="1"/>
    <col min="6669" max="6669" width="1.44140625" style="64" customWidth="1"/>
    <col min="6670" max="6670" width="8.44140625" style="64" bestFit="1" customWidth="1"/>
    <col min="6671" max="6671" width="1.33203125" style="64" customWidth="1"/>
    <col min="6672" max="6672" width="11.44140625" style="64" bestFit="1" customWidth="1"/>
    <col min="6673" max="6673" width="1.44140625" style="64" customWidth="1"/>
    <col min="6674" max="6674" width="11" style="64" bestFit="1" customWidth="1"/>
    <col min="6675" max="6675" width="1.33203125" style="64" customWidth="1"/>
    <col min="6676" max="6676" width="11.5546875" style="64" bestFit="1" customWidth="1"/>
    <col min="6677" max="6907" width="9.109375" style="64"/>
    <col min="6908" max="6908" width="8.88671875" style="64" customWidth="1"/>
    <col min="6909" max="6909" width="1.33203125" style="64" customWidth="1"/>
    <col min="6910" max="6910" width="11.44140625" style="64" bestFit="1" customWidth="1"/>
    <col min="6911" max="6911" width="1.33203125" style="64" customWidth="1"/>
    <col min="6912" max="6912" width="12.88671875" style="64" bestFit="1" customWidth="1"/>
    <col min="6913" max="6913" width="1.109375" style="64" customWidth="1"/>
    <col min="6914" max="6914" width="11" style="64" bestFit="1" customWidth="1"/>
    <col min="6915" max="6915" width="1.33203125" style="64" customWidth="1"/>
    <col min="6916" max="6916" width="8.44140625" style="64" bestFit="1" customWidth="1"/>
    <col min="6917" max="6917" width="2.109375" style="64" customWidth="1"/>
    <col min="6918" max="6918" width="9.88671875" style="64" bestFit="1" customWidth="1"/>
    <col min="6919" max="6919" width="1.33203125" style="64" customWidth="1"/>
    <col min="6920" max="6920" width="11.44140625" style="64" bestFit="1" customWidth="1"/>
    <col min="6921" max="6921" width="1.33203125" style="64" customWidth="1"/>
    <col min="6922" max="6922" width="10.44140625" style="64" bestFit="1" customWidth="1"/>
    <col min="6923" max="6923" width="1.33203125" style="64" customWidth="1"/>
    <col min="6924" max="6924" width="10.44140625" style="64" bestFit="1" customWidth="1"/>
    <col min="6925" max="6925" width="1.44140625" style="64" customWidth="1"/>
    <col min="6926" max="6926" width="8.44140625" style="64" bestFit="1" customWidth="1"/>
    <col min="6927" max="6927" width="1.33203125" style="64" customWidth="1"/>
    <col min="6928" max="6928" width="11.44140625" style="64" bestFit="1" customWidth="1"/>
    <col min="6929" max="6929" width="1.44140625" style="64" customWidth="1"/>
    <col min="6930" max="6930" width="11" style="64" bestFit="1" customWidth="1"/>
    <col min="6931" max="6931" width="1.33203125" style="64" customWidth="1"/>
    <col min="6932" max="6932" width="11.5546875" style="64" bestFit="1" customWidth="1"/>
    <col min="6933" max="7163" width="9.109375" style="64"/>
    <col min="7164" max="7164" width="8.88671875" style="64" customWidth="1"/>
    <col min="7165" max="7165" width="1.33203125" style="64" customWidth="1"/>
    <col min="7166" max="7166" width="11.44140625" style="64" bestFit="1" customWidth="1"/>
    <col min="7167" max="7167" width="1.33203125" style="64" customWidth="1"/>
    <col min="7168" max="7168" width="12.88671875" style="64" bestFit="1" customWidth="1"/>
    <col min="7169" max="7169" width="1.109375" style="64" customWidth="1"/>
    <col min="7170" max="7170" width="11" style="64" bestFit="1" customWidth="1"/>
    <col min="7171" max="7171" width="1.33203125" style="64" customWidth="1"/>
    <col min="7172" max="7172" width="8.44140625" style="64" bestFit="1" customWidth="1"/>
    <col min="7173" max="7173" width="2.109375" style="64" customWidth="1"/>
    <col min="7174" max="7174" width="9.88671875" style="64" bestFit="1" customWidth="1"/>
    <col min="7175" max="7175" width="1.33203125" style="64" customWidth="1"/>
    <col min="7176" max="7176" width="11.44140625" style="64" bestFit="1" customWidth="1"/>
    <col min="7177" max="7177" width="1.33203125" style="64" customWidth="1"/>
    <col min="7178" max="7178" width="10.44140625" style="64" bestFit="1" customWidth="1"/>
    <col min="7179" max="7179" width="1.33203125" style="64" customWidth="1"/>
    <col min="7180" max="7180" width="10.44140625" style="64" bestFit="1" customWidth="1"/>
    <col min="7181" max="7181" width="1.44140625" style="64" customWidth="1"/>
    <col min="7182" max="7182" width="8.44140625" style="64" bestFit="1" customWidth="1"/>
    <col min="7183" max="7183" width="1.33203125" style="64" customWidth="1"/>
    <col min="7184" max="7184" width="11.44140625" style="64" bestFit="1" customWidth="1"/>
    <col min="7185" max="7185" width="1.44140625" style="64" customWidth="1"/>
    <col min="7186" max="7186" width="11" style="64" bestFit="1" customWidth="1"/>
    <col min="7187" max="7187" width="1.33203125" style="64" customWidth="1"/>
    <col min="7188" max="7188" width="11.5546875" style="64" bestFit="1" customWidth="1"/>
    <col min="7189" max="7419" width="9.109375" style="64"/>
    <col min="7420" max="7420" width="8.88671875" style="64" customWidth="1"/>
    <col min="7421" max="7421" width="1.33203125" style="64" customWidth="1"/>
    <col min="7422" max="7422" width="11.44140625" style="64" bestFit="1" customWidth="1"/>
    <col min="7423" max="7423" width="1.33203125" style="64" customWidth="1"/>
    <col min="7424" max="7424" width="12.88671875" style="64" bestFit="1" customWidth="1"/>
    <col min="7425" max="7425" width="1.109375" style="64" customWidth="1"/>
    <col min="7426" max="7426" width="11" style="64" bestFit="1" customWidth="1"/>
    <col min="7427" max="7427" width="1.33203125" style="64" customWidth="1"/>
    <col min="7428" max="7428" width="8.44140625" style="64" bestFit="1" customWidth="1"/>
    <col min="7429" max="7429" width="2.109375" style="64" customWidth="1"/>
    <col min="7430" max="7430" width="9.88671875" style="64" bestFit="1" customWidth="1"/>
    <col min="7431" max="7431" width="1.33203125" style="64" customWidth="1"/>
    <col min="7432" max="7432" width="11.44140625" style="64" bestFit="1" customWidth="1"/>
    <col min="7433" max="7433" width="1.33203125" style="64" customWidth="1"/>
    <col min="7434" max="7434" width="10.44140625" style="64" bestFit="1" customWidth="1"/>
    <col min="7435" max="7435" width="1.33203125" style="64" customWidth="1"/>
    <col min="7436" max="7436" width="10.44140625" style="64" bestFit="1" customWidth="1"/>
    <col min="7437" max="7437" width="1.44140625" style="64" customWidth="1"/>
    <col min="7438" max="7438" width="8.44140625" style="64" bestFit="1" customWidth="1"/>
    <col min="7439" max="7439" width="1.33203125" style="64" customWidth="1"/>
    <col min="7440" max="7440" width="11.44140625" style="64" bestFit="1" customWidth="1"/>
    <col min="7441" max="7441" width="1.44140625" style="64" customWidth="1"/>
    <col min="7442" max="7442" width="11" style="64" bestFit="1" customWidth="1"/>
    <col min="7443" max="7443" width="1.33203125" style="64" customWidth="1"/>
    <col min="7444" max="7444" width="11.5546875" style="64" bestFit="1" customWidth="1"/>
    <col min="7445" max="7675" width="9.109375" style="64"/>
    <col min="7676" max="7676" width="8.88671875" style="64" customWidth="1"/>
    <col min="7677" max="7677" width="1.33203125" style="64" customWidth="1"/>
    <col min="7678" max="7678" width="11.44140625" style="64" bestFit="1" customWidth="1"/>
    <col min="7679" max="7679" width="1.33203125" style="64" customWidth="1"/>
    <col min="7680" max="7680" width="12.88671875" style="64" bestFit="1" customWidth="1"/>
    <col min="7681" max="7681" width="1.109375" style="64" customWidth="1"/>
    <col min="7682" max="7682" width="11" style="64" bestFit="1" customWidth="1"/>
    <col min="7683" max="7683" width="1.33203125" style="64" customWidth="1"/>
    <col min="7684" max="7684" width="8.44140625" style="64" bestFit="1" customWidth="1"/>
    <col min="7685" max="7685" width="2.109375" style="64" customWidth="1"/>
    <col min="7686" max="7686" width="9.88671875" style="64" bestFit="1" customWidth="1"/>
    <col min="7687" max="7687" width="1.33203125" style="64" customWidth="1"/>
    <col min="7688" max="7688" width="11.44140625" style="64" bestFit="1" customWidth="1"/>
    <col min="7689" max="7689" width="1.33203125" style="64" customWidth="1"/>
    <col min="7690" max="7690" width="10.44140625" style="64" bestFit="1" customWidth="1"/>
    <col min="7691" max="7691" width="1.33203125" style="64" customWidth="1"/>
    <col min="7692" max="7692" width="10.44140625" style="64" bestFit="1" customWidth="1"/>
    <col min="7693" max="7693" width="1.44140625" style="64" customWidth="1"/>
    <col min="7694" max="7694" width="8.44140625" style="64" bestFit="1" customWidth="1"/>
    <col min="7695" max="7695" width="1.33203125" style="64" customWidth="1"/>
    <col min="7696" max="7696" width="11.44140625" style="64" bestFit="1" customWidth="1"/>
    <col min="7697" max="7697" width="1.44140625" style="64" customWidth="1"/>
    <col min="7698" max="7698" width="11" style="64" bestFit="1" customWidth="1"/>
    <col min="7699" max="7699" width="1.33203125" style="64" customWidth="1"/>
    <col min="7700" max="7700" width="11.5546875" style="64" bestFit="1" customWidth="1"/>
    <col min="7701" max="7931" width="9.109375" style="64"/>
    <col min="7932" max="7932" width="8.88671875" style="64" customWidth="1"/>
    <col min="7933" max="7933" width="1.33203125" style="64" customWidth="1"/>
    <col min="7934" max="7934" width="11.44140625" style="64" bestFit="1" customWidth="1"/>
    <col min="7935" max="7935" width="1.33203125" style="64" customWidth="1"/>
    <col min="7936" max="7936" width="12.88671875" style="64" bestFit="1" customWidth="1"/>
    <col min="7937" max="7937" width="1.109375" style="64" customWidth="1"/>
    <col min="7938" max="7938" width="11" style="64" bestFit="1" customWidth="1"/>
    <col min="7939" max="7939" width="1.33203125" style="64" customWidth="1"/>
    <col min="7940" max="7940" width="8.44140625" style="64" bestFit="1" customWidth="1"/>
    <col min="7941" max="7941" width="2.109375" style="64" customWidth="1"/>
    <col min="7942" max="7942" width="9.88671875" style="64" bestFit="1" customWidth="1"/>
    <col min="7943" max="7943" width="1.33203125" style="64" customWidth="1"/>
    <col min="7944" max="7944" width="11.44140625" style="64" bestFit="1" customWidth="1"/>
    <col min="7945" max="7945" width="1.33203125" style="64" customWidth="1"/>
    <col min="7946" max="7946" width="10.44140625" style="64" bestFit="1" customWidth="1"/>
    <col min="7947" max="7947" width="1.33203125" style="64" customWidth="1"/>
    <col min="7948" max="7948" width="10.44140625" style="64" bestFit="1" customWidth="1"/>
    <col min="7949" max="7949" width="1.44140625" style="64" customWidth="1"/>
    <col min="7950" max="7950" width="8.44140625" style="64" bestFit="1" customWidth="1"/>
    <col min="7951" max="7951" width="1.33203125" style="64" customWidth="1"/>
    <col min="7952" max="7952" width="11.44140625" style="64" bestFit="1" customWidth="1"/>
    <col min="7953" max="7953" width="1.44140625" style="64" customWidth="1"/>
    <col min="7954" max="7954" width="11" style="64" bestFit="1" customWidth="1"/>
    <col min="7955" max="7955" width="1.33203125" style="64" customWidth="1"/>
    <col min="7956" max="7956" width="11.5546875" style="64" bestFit="1" customWidth="1"/>
    <col min="7957" max="8187" width="9.109375" style="64"/>
    <col min="8188" max="8188" width="8.88671875" style="64" customWidth="1"/>
    <col min="8189" max="8189" width="1.33203125" style="64" customWidth="1"/>
    <col min="8190" max="8190" width="11.44140625" style="64" bestFit="1" customWidth="1"/>
    <col min="8191" max="8191" width="1.33203125" style="64" customWidth="1"/>
    <col min="8192" max="8192" width="12.88671875" style="64" bestFit="1" customWidth="1"/>
    <col min="8193" max="8193" width="1.109375" style="64" customWidth="1"/>
    <col min="8194" max="8194" width="11" style="64" bestFit="1" customWidth="1"/>
    <col min="8195" max="8195" width="1.33203125" style="64" customWidth="1"/>
    <col min="8196" max="8196" width="8.44140625" style="64" bestFit="1" customWidth="1"/>
    <col min="8197" max="8197" width="2.109375" style="64" customWidth="1"/>
    <col min="8198" max="8198" width="9.88671875" style="64" bestFit="1" customWidth="1"/>
    <col min="8199" max="8199" width="1.33203125" style="64" customWidth="1"/>
    <col min="8200" max="8200" width="11.44140625" style="64" bestFit="1" customWidth="1"/>
    <col min="8201" max="8201" width="1.33203125" style="64" customWidth="1"/>
    <col min="8202" max="8202" width="10.44140625" style="64" bestFit="1" customWidth="1"/>
    <col min="8203" max="8203" width="1.33203125" style="64" customWidth="1"/>
    <col min="8204" max="8204" width="10.44140625" style="64" bestFit="1" customWidth="1"/>
    <col min="8205" max="8205" width="1.44140625" style="64" customWidth="1"/>
    <col min="8206" max="8206" width="8.44140625" style="64" bestFit="1" customWidth="1"/>
    <col min="8207" max="8207" width="1.33203125" style="64" customWidth="1"/>
    <col min="8208" max="8208" width="11.44140625" style="64" bestFit="1" customWidth="1"/>
    <col min="8209" max="8209" width="1.44140625" style="64" customWidth="1"/>
    <col min="8210" max="8210" width="11" style="64" bestFit="1" customWidth="1"/>
    <col min="8211" max="8211" width="1.33203125" style="64" customWidth="1"/>
    <col min="8212" max="8212" width="11.5546875" style="64" bestFit="1" customWidth="1"/>
    <col min="8213" max="8443" width="9.109375" style="64"/>
    <col min="8444" max="8444" width="8.88671875" style="64" customWidth="1"/>
    <col min="8445" max="8445" width="1.33203125" style="64" customWidth="1"/>
    <col min="8446" max="8446" width="11.44140625" style="64" bestFit="1" customWidth="1"/>
    <col min="8447" max="8447" width="1.33203125" style="64" customWidth="1"/>
    <col min="8448" max="8448" width="12.88671875" style="64" bestFit="1" customWidth="1"/>
    <col min="8449" max="8449" width="1.109375" style="64" customWidth="1"/>
    <col min="8450" max="8450" width="11" style="64" bestFit="1" customWidth="1"/>
    <col min="8451" max="8451" width="1.33203125" style="64" customWidth="1"/>
    <col min="8452" max="8452" width="8.44140625" style="64" bestFit="1" customWidth="1"/>
    <col min="8453" max="8453" width="2.109375" style="64" customWidth="1"/>
    <col min="8454" max="8454" width="9.88671875" style="64" bestFit="1" customWidth="1"/>
    <col min="8455" max="8455" width="1.33203125" style="64" customWidth="1"/>
    <col min="8456" max="8456" width="11.44140625" style="64" bestFit="1" customWidth="1"/>
    <col min="8457" max="8457" width="1.33203125" style="64" customWidth="1"/>
    <col min="8458" max="8458" width="10.44140625" style="64" bestFit="1" customWidth="1"/>
    <col min="8459" max="8459" width="1.33203125" style="64" customWidth="1"/>
    <col min="8460" max="8460" width="10.44140625" style="64" bestFit="1" customWidth="1"/>
    <col min="8461" max="8461" width="1.44140625" style="64" customWidth="1"/>
    <col min="8462" max="8462" width="8.44140625" style="64" bestFit="1" customWidth="1"/>
    <col min="8463" max="8463" width="1.33203125" style="64" customWidth="1"/>
    <col min="8464" max="8464" width="11.44140625" style="64" bestFit="1" customWidth="1"/>
    <col min="8465" max="8465" width="1.44140625" style="64" customWidth="1"/>
    <col min="8466" max="8466" width="11" style="64" bestFit="1" customWidth="1"/>
    <col min="8467" max="8467" width="1.33203125" style="64" customWidth="1"/>
    <col min="8468" max="8468" width="11.5546875" style="64" bestFit="1" customWidth="1"/>
    <col min="8469" max="8699" width="9.109375" style="64"/>
    <col min="8700" max="8700" width="8.88671875" style="64" customWidth="1"/>
    <col min="8701" max="8701" width="1.33203125" style="64" customWidth="1"/>
    <col min="8702" max="8702" width="11.44140625" style="64" bestFit="1" customWidth="1"/>
    <col min="8703" max="8703" width="1.33203125" style="64" customWidth="1"/>
    <col min="8704" max="8704" width="12.88671875" style="64" bestFit="1" customWidth="1"/>
    <col min="8705" max="8705" width="1.109375" style="64" customWidth="1"/>
    <col min="8706" max="8706" width="11" style="64" bestFit="1" customWidth="1"/>
    <col min="8707" max="8707" width="1.33203125" style="64" customWidth="1"/>
    <col min="8708" max="8708" width="8.44140625" style="64" bestFit="1" customWidth="1"/>
    <col min="8709" max="8709" width="2.109375" style="64" customWidth="1"/>
    <col min="8710" max="8710" width="9.88671875" style="64" bestFit="1" customWidth="1"/>
    <col min="8711" max="8711" width="1.33203125" style="64" customWidth="1"/>
    <col min="8712" max="8712" width="11.44140625" style="64" bestFit="1" customWidth="1"/>
    <col min="8713" max="8713" width="1.33203125" style="64" customWidth="1"/>
    <col min="8714" max="8714" width="10.44140625" style="64" bestFit="1" customWidth="1"/>
    <col min="8715" max="8715" width="1.33203125" style="64" customWidth="1"/>
    <col min="8716" max="8716" width="10.44140625" style="64" bestFit="1" customWidth="1"/>
    <col min="8717" max="8717" width="1.44140625" style="64" customWidth="1"/>
    <col min="8718" max="8718" width="8.44140625" style="64" bestFit="1" customWidth="1"/>
    <col min="8719" max="8719" width="1.33203125" style="64" customWidth="1"/>
    <col min="8720" max="8720" width="11.44140625" style="64" bestFit="1" customWidth="1"/>
    <col min="8721" max="8721" width="1.44140625" style="64" customWidth="1"/>
    <col min="8722" max="8722" width="11" style="64" bestFit="1" customWidth="1"/>
    <col min="8723" max="8723" width="1.33203125" style="64" customWidth="1"/>
    <col min="8724" max="8724" width="11.5546875" style="64" bestFit="1" customWidth="1"/>
    <col min="8725" max="8955" width="9.109375" style="64"/>
    <col min="8956" max="8956" width="8.88671875" style="64" customWidth="1"/>
    <col min="8957" max="8957" width="1.33203125" style="64" customWidth="1"/>
    <col min="8958" max="8958" width="11.44140625" style="64" bestFit="1" customWidth="1"/>
    <col min="8959" max="8959" width="1.33203125" style="64" customWidth="1"/>
    <col min="8960" max="8960" width="12.88671875" style="64" bestFit="1" customWidth="1"/>
    <col min="8961" max="8961" width="1.109375" style="64" customWidth="1"/>
    <col min="8962" max="8962" width="11" style="64" bestFit="1" customWidth="1"/>
    <col min="8963" max="8963" width="1.33203125" style="64" customWidth="1"/>
    <col min="8964" max="8964" width="8.44140625" style="64" bestFit="1" customWidth="1"/>
    <col min="8965" max="8965" width="2.109375" style="64" customWidth="1"/>
    <col min="8966" max="8966" width="9.88671875" style="64" bestFit="1" customWidth="1"/>
    <col min="8967" max="8967" width="1.33203125" style="64" customWidth="1"/>
    <col min="8968" max="8968" width="11.44140625" style="64" bestFit="1" customWidth="1"/>
    <col min="8969" max="8969" width="1.33203125" style="64" customWidth="1"/>
    <col min="8970" max="8970" width="10.44140625" style="64" bestFit="1" customWidth="1"/>
    <col min="8971" max="8971" width="1.33203125" style="64" customWidth="1"/>
    <col min="8972" max="8972" width="10.44140625" style="64" bestFit="1" customWidth="1"/>
    <col min="8973" max="8973" width="1.44140625" style="64" customWidth="1"/>
    <col min="8974" max="8974" width="8.44140625" style="64" bestFit="1" customWidth="1"/>
    <col min="8975" max="8975" width="1.33203125" style="64" customWidth="1"/>
    <col min="8976" max="8976" width="11.44140625" style="64" bestFit="1" customWidth="1"/>
    <col min="8977" max="8977" width="1.44140625" style="64" customWidth="1"/>
    <col min="8978" max="8978" width="11" style="64" bestFit="1" customWidth="1"/>
    <col min="8979" max="8979" width="1.33203125" style="64" customWidth="1"/>
    <col min="8980" max="8980" width="11.5546875" style="64" bestFit="1" customWidth="1"/>
    <col min="8981" max="9211" width="9.109375" style="64"/>
    <col min="9212" max="9212" width="8.88671875" style="64" customWidth="1"/>
    <col min="9213" max="9213" width="1.33203125" style="64" customWidth="1"/>
    <col min="9214" max="9214" width="11.44140625" style="64" bestFit="1" customWidth="1"/>
    <col min="9215" max="9215" width="1.33203125" style="64" customWidth="1"/>
    <col min="9216" max="9216" width="12.88671875" style="64" bestFit="1" customWidth="1"/>
    <col min="9217" max="9217" width="1.109375" style="64" customWidth="1"/>
    <col min="9218" max="9218" width="11" style="64" bestFit="1" customWidth="1"/>
    <col min="9219" max="9219" width="1.33203125" style="64" customWidth="1"/>
    <col min="9220" max="9220" width="8.44140625" style="64" bestFit="1" customWidth="1"/>
    <col min="9221" max="9221" width="2.109375" style="64" customWidth="1"/>
    <col min="9222" max="9222" width="9.88671875" style="64" bestFit="1" customWidth="1"/>
    <col min="9223" max="9223" width="1.33203125" style="64" customWidth="1"/>
    <col min="9224" max="9224" width="11.44140625" style="64" bestFit="1" customWidth="1"/>
    <col min="9225" max="9225" width="1.33203125" style="64" customWidth="1"/>
    <col min="9226" max="9226" width="10.44140625" style="64" bestFit="1" customWidth="1"/>
    <col min="9227" max="9227" width="1.33203125" style="64" customWidth="1"/>
    <col min="9228" max="9228" width="10.44140625" style="64" bestFit="1" customWidth="1"/>
    <col min="9229" max="9229" width="1.44140625" style="64" customWidth="1"/>
    <col min="9230" max="9230" width="8.44140625" style="64" bestFit="1" customWidth="1"/>
    <col min="9231" max="9231" width="1.33203125" style="64" customWidth="1"/>
    <col min="9232" max="9232" width="11.44140625" style="64" bestFit="1" customWidth="1"/>
    <col min="9233" max="9233" width="1.44140625" style="64" customWidth="1"/>
    <col min="9234" max="9234" width="11" style="64" bestFit="1" customWidth="1"/>
    <col min="9235" max="9235" width="1.33203125" style="64" customWidth="1"/>
    <col min="9236" max="9236" width="11.5546875" style="64" bestFit="1" customWidth="1"/>
    <col min="9237" max="9467" width="9.109375" style="64"/>
    <col min="9468" max="9468" width="8.88671875" style="64" customWidth="1"/>
    <col min="9469" max="9469" width="1.33203125" style="64" customWidth="1"/>
    <col min="9470" max="9470" width="11.44140625" style="64" bestFit="1" customWidth="1"/>
    <col min="9471" max="9471" width="1.33203125" style="64" customWidth="1"/>
    <col min="9472" max="9472" width="12.88671875" style="64" bestFit="1" customWidth="1"/>
    <col min="9473" max="9473" width="1.109375" style="64" customWidth="1"/>
    <col min="9474" max="9474" width="11" style="64" bestFit="1" customWidth="1"/>
    <col min="9475" max="9475" width="1.33203125" style="64" customWidth="1"/>
    <col min="9476" max="9476" width="8.44140625" style="64" bestFit="1" customWidth="1"/>
    <col min="9477" max="9477" width="2.109375" style="64" customWidth="1"/>
    <col min="9478" max="9478" width="9.88671875" style="64" bestFit="1" customWidth="1"/>
    <col min="9479" max="9479" width="1.33203125" style="64" customWidth="1"/>
    <col min="9480" max="9480" width="11.44140625" style="64" bestFit="1" customWidth="1"/>
    <col min="9481" max="9481" width="1.33203125" style="64" customWidth="1"/>
    <col min="9482" max="9482" width="10.44140625" style="64" bestFit="1" customWidth="1"/>
    <col min="9483" max="9483" width="1.33203125" style="64" customWidth="1"/>
    <col min="9484" max="9484" width="10.44140625" style="64" bestFit="1" customWidth="1"/>
    <col min="9485" max="9485" width="1.44140625" style="64" customWidth="1"/>
    <col min="9486" max="9486" width="8.44140625" style="64" bestFit="1" customWidth="1"/>
    <col min="9487" max="9487" width="1.33203125" style="64" customWidth="1"/>
    <col min="9488" max="9488" width="11.44140625" style="64" bestFit="1" customWidth="1"/>
    <col min="9489" max="9489" width="1.44140625" style="64" customWidth="1"/>
    <col min="9490" max="9490" width="11" style="64" bestFit="1" customWidth="1"/>
    <col min="9491" max="9491" width="1.33203125" style="64" customWidth="1"/>
    <col min="9492" max="9492" width="11.5546875" style="64" bestFit="1" customWidth="1"/>
    <col min="9493" max="9723" width="9.109375" style="64"/>
    <col min="9724" max="9724" width="8.88671875" style="64" customWidth="1"/>
    <col min="9725" max="9725" width="1.33203125" style="64" customWidth="1"/>
    <col min="9726" max="9726" width="11.44140625" style="64" bestFit="1" customWidth="1"/>
    <col min="9727" max="9727" width="1.33203125" style="64" customWidth="1"/>
    <col min="9728" max="9728" width="12.88671875" style="64" bestFit="1" customWidth="1"/>
    <col min="9729" max="9729" width="1.109375" style="64" customWidth="1"/>
    <col min="9730" max="9730" width="11" style="64" bestFit="1" customWidth="1"/>
    <col min="9731" max="9731" width="1.33203125" style="64" customWidth="1"/>
    <col min="9732" max="9732" width="8.44140625" style="64" bestFit="1" customWidth="1"/>
    <col min="9733" max="9733" width="2.109375" style="64" customWidth="1"/>
    <col min="9734" max="9734" width="9.88671875" style="64" bestFit="1" customWidth="1"/>
    <col min="9735" max="9735" width="1.33203125" style="64" customWidth="1"/>
    <col min="9736" max="9736" width="11.44140625" style="64" bestFit="1" customWidth="1"/>
    <col min="9737" max="9737" width="1.33203125" style="64" customWidth="1"/>
    <col min="9738" max="9738" width="10.44140625" style="64" bestFit="1" customWidth="1"/>
    <col min="9739" max="9739" width="1.33203125" style="64" customWidth="1"/>
    <col min="9740" max="9740" width="10.44140625" style="64" bestFit="1" customWidth="1"/>
    <col min="9741" max="9741" width="1.44140625" style="64" customWidth="1"/>
    <col min="9742" max="9742" width="8.44140625" style="64" bestFit="1" customWidth="1"/>
    <col min="9743" max="9743" width="1.33203125" style="64" customWidth="1"/>
    <col min="9744" max="9744" width="11.44140625" style="64" bestFit="1" customWidth="1"/>
    <col min="9745" max="9745" width="1.44140625" style="64" customWidth="1"/>
    <col min="9746" max="9746" width="11" style="64" bestFit="1" customWidth="1"/>
    <col min="9747" max="9747" width="1.33203125" style="64" customWidth="1"/>
    <col min="9748" max="9748" width="11.5546875" style="64" bestFit="1" customWidth="1"/>
    <col min="9749" max="9979" width="9.109375" style="64"/>
    <col min="9980" max="9980" width="8.88671875" style="64" customWidth="1"/>
    <col min="9981" max="9981" width="1.33203125" style="64" customWidth="1"/>
    <col min="9982" max="9982" width="11.44140625" style="64" bestFit="1" customWidth="1"/>
    <col min="9983" max="9983" width="1.33203125" style="64" customWidth="1"/>
    <col min="9984" max="9984" width="12.88671875" style="64" bestFit="1" customWidth="1"/>
    <col min="9985" max="9985" width="1.109375" style="64" customWidth="1"/>
    <col min="9986" max="9986" width="11" style="64" bestFit="1" customWidth="1"/>
    <col min="9987" max="9987" width="1.33203125" style="64" customWidth="1"/>
    <col min="9988" max="9988" width="8.44140625" style="64" bestFit="1" customWidth="1"/>
    <col min="9989" max="9989" width="2.109375" style="64" customWidth="1"/>
    <col min="9990" max="9990" width="9.88671875" style="64" bestFit="1" customWidth="1"/>
    <col min="9991" max="9991" width="1.33203125" style="64" customWidth="1"/>
    <col min="9992" max="9992" width="11.44140625" style="64" bestFit="1" customWidth="1"/>
    <col min="9993" max="9993" width="1.33203125" style="64" customWidth="1"/>
    <col min="9994" max="9994" width="10.44140625" style="64" bestFit="1" customWidth="1"/>
    <col min="9995" max="9995" width="1.33203125" style="64" customWidth="1"/>
    <col min="9996" max="9996" width="10.44140625" style="64" bestFit="1" customWidth="1"/>
    <col min="9997" max="9997" width="1.44140625" style="64" customWidth="1"/>
    <col min="9998" max="9998" width="8.44140625" style="64" bestFit="1" customWidth="1"/>
    <col min="9999" max="9999" width="1.33203125" style="64" customWidth="1"/>
    <col min="10000" max="10000" width="11.44140625" style="64" bestFit="1" customWidth="1"/>
    <col min="10001" max="10001" width="1.44140625" style="64" customWidth="1"/>
    <col min="10002" max="10002" width="11" style="64" bestFit="1" customWidth="1"/>
    <col min="10003" max="10003" width="1.33203125" style="64" customWidth="1"/>
    <col min="10004" max="10004" width="11.5546875" style="64" bestFit="1" customWidth="1"/>
    <col min="10005" max="10235" width="9.109375" style="64"/>
    <col min="10236" max="10236" width="8.88671875" style="64" customWidth="1"/>
    <col min="10237" max="10237" width="1.33203125" style="64" customWidth="1"/>
    <col min="10238" max="10238" width="11.44140625" style="64" bestFit="1" customWidth="1"/>
    <col min="10239" max="10239" width="1.33203125" style="64" customWidth="1"/>
    <col min="10240" max="10240" width="12.88671875" style="64" bestFit="1" customWidth="1"/>
    <col min="10241" max="10241" width="1.109375" style="64" customWidth="1"/>
    <col min="10242" max="10242" width="11" style="64" bestFit="1" customWidth="1"/>
    <col min="10243" max="10243" width="1.33203125" style="64" customWidth="1"/>
    <col min="10244" max="10244" width="8.44140625" style="64" bestFit="1" customWidth="1"/>
    <col min="10245" max="10245" width="2.109375" style="64" customWidth="1"/>
    <col min="10246" max="10246" width="9.88671875" style="64" bestFit="1" customWidth="1"/>
    <col min="10247" max="10247" width="1.33203125" style="64" customWidth="1"/>
    <col min="10248" max="10248" width="11.44140625" style="64" bestFit="1" customWidth="1"/>
    <col min="10249" max="10249" width="1.33203125" style="64" customWidth="1"/>
    <col min="10250" max="10250" width="10.44140625" style="64" bestFit="1" customWidth="1"/>
    <col min="10251" max="10251" width="1.33203125" style="64" customWidth="1"/>
    <col min="10252" max="10252" width="10.44140625" style="64" bestFit="1" customWidth="1"/>
    <col min="10253" max="10253" width="1.44140625" style="64" customWidth="1"/>
    <col min="10254" max="10254" width="8.44140625" style="64" bestFit="1" customWidth="1"/>
    <col min="10255" max="10255" width="1.33203125" style="64" customWidth="1"/>
    <col min="10256" max="10256" width="11.44140625" style="64" bestFit="1" customWidth="1"/>
    <col min="10257" max="10257" width="1.44140625" style="64" customWidth="1"/>
    <col min="10258" max="10258" width="11" style="64" bestFit="1" customWidth="1"/>
    <col min="10259" max="10259" width="1.33203125" style="64" customWidth="1"/>
    <col min="10260" max="10260" width="11.5546875" style="64" bestFit="1" customWidth="1"/>
    <col min="10261" max="10491" width="9.109375" style="64"/>
    <col min="10492" max="10492" width="8.88671875" style="64" customWidth="1"/>
    <col min="10493" max="10493" width="1.33203125" style="64" customWidth="1"/>
    <col min="10494" max="10494" width="11.44140625" style="64" bestFit="1" customWidth="1"/>
    <col min="10495" max="10495" width="1.33203125" style="64" customWidth="1"/>
    <col min="10496" max="10496" width="12.88671875" style="64" bestFit="1" customWidth="1"/>
    <col min="10497" max="10497" width="1.109375" style="64" customWidth="1"/>
    <col min="10498" max="10498" width="11" style="64" bestFit="1" customWidth="1"/>
    <col min="10499" max="10499" width="1.33203125" style="64" customWidth="1"/>
    <col min="10500" max="10500" width="8.44140625" style="64" bestFit="1" customWidth="1"/>
    <col min="10501" max="10501" width="2.109375" style="64" customWidth="1"/>
    <col min="10502" max="10502" width="9.88671875" style="64" bestFit="1" customWidth="1"/>
    <col min="10503" max="10503" width="1.33203125" style="64" customWidth="1"/>
    <col min="10504" max="10504" width="11.44140625" style="64" bestFit="1" customWidth="1"/>
    <col min="10505" max="10505" width="1.33203125" style="64" customWidth="1"/>
    <col min="10506" max="10506" width="10.44140625" style="64" bestFit="1" customWidth="1"/>
    <col min="10507" max="10507" width="1.33203125" style="64" customWidth="1"/>
    <col min="10508" max="10508" width="10.44140625" style="64" bestFit="1" customWidth="1"/>
    <col min="10509" max="10509" width="1.44140625" style="64" customWidth="1"/>
    <col min="10510" max="10510" width="8.44140625" style="64" bestFit="1" customWidth="1"/>
    <col min="10511" max="10511" width="1.33203125" style="64" customWidth="1"/>
    <col min="10512" max="10512" width="11.44140625" style="64" bestFit="1" customWidth="1"/>
    <col min="10513" max="10513" width="1.44140625" style="64" customWidth="1"/>
    <col min="10514" max="10514" width="11" style="64" bestFit="1" customWidth="1"/>
    <col min="10515" max="10515" width="1.33203125" style="64" customWidth="1"/>
    <col min="10516" max="10516" width="11.5546875" style="64" bestFit="1" customWidth="1"/>
    <col min="10517" max="10747" width="9.109375" style="64"/>
    <col min="10748" max="10748" width="8.88671875" style="64" customWidth="1"/>
    <col min="10749" max="10749" width="1.33203125" style="64" customWidth="1"/>
    <col min="10750" max="10750" width="11.44140625" style="64" bestFit="1" customWidth="1"/>
    <col min="10751" max="10751" width="1.33203125" style="64" customWidth="1"/>
    <col min="10752" max="10752" width="12.88671875" style="64" bestFit="1" customWidth="1"/>
    <col min="10753" max="10753" width="1.109375" style="64" customWidth="1"/>
    <col min="10754" max="10754" width="11" style="64" bestFit="1" customWidth="1"/>
    <col min="10755" max="10755" width="1.33203125" style="64" customWidth="1"/>
    <col min="10756" max="10756" width="8.44140625" style="64" bestFit="1" customWidth="1"/>
    <col min="10757" max="10757" width="2.109375" style="64" customWidth="1"/>
    <col min="10758" max="10758" width="9.88671875" style="64" bestFit="1" customWidth="1"/>
    <col min="10759" max="10759" width="1.33203125" style="64" customWidth="1"/>
    <col min="10760" max="10760" width="11.44140625" style="64" bestFit="1" customWidth="1"/>
    <col min="10761" max="10761" width="1.33203125" style="64" customWidth="1"/>
    <col min="10762" max="10762" width="10.44140625" style="64" bestFit="1" customWidth="1"/>
    <col min="10763" max="10763" width="1.33203125" style="64" customWidth="1"/>
    <col min="10764" max="10764" width="10.44140625" style="64" bestFit="1" customWidth="1"/>
    <col min="10765" max="10765" width="1.44140625" style="64" customWidth="1"/>
    <col min="10766" max="10766" width="8.44140625" style="64" bestFit="1" customWidth="1"/>
    <col min="10767" max="10767" width="1.33203125" style="64" customWidth="1"/>
    <col min="10768" max="10768" width="11.44140625" style="64" bestFit="1" customWidth="1"/>
    <col min="10769" max="10769" width="1.44140625" style="64" customWidth="1"/>
    <col min="10770" max="10770" width="11" style="64" bestFit="1" customWidth="1"/>
    <col min="10771" max="10771" width="1.33203125" style="64" customWidth="1"/>
    <col min="10772" max="10772" width="11.5546875" style="64" bestFit="1" customWidth="1"/>
    <col min="10773" max="11003" width="9.109375" style="64"/>
    <col min="11004" max="11004" width="8.88671875" style="64" customWidth="1"/>
    <col min="11005" max="11005" width="1.33203125" style="64" customWidth="1"/>
    <col min="11006" max="11006" width="11.44140625" style="64" bestFit="1" customWidth="1"/>
    <col min="11007" max="11007" width="1.33203125" style="64" customWidth="1"/>
    <col min="11008" max="11008" width="12.88671875" style="64" bestFit="1" customWidth="1"/>
    <col min="11009" max="11009" width="1.109375" style="64" customWidth="1"/>
    <col min="11010" max="11010" width="11" style="64" bestFit="1" customWidth="1"/>
    <col min="11011" max="11011" width="1.33203125" style="64" customWidth="1"/>
    <col min="11012" max="11012" width="8.44140625" style="64" bestFit="1" customWidth="1"/>
    <col min="11013" max="11013" width="2.109375" style="64" customWidth="1"/>
    <col min="11014" max="11014" width="9.88671875" style="64" bestFit="1" customWidth="1"/>
    <col min="11015" max="11015" width="1.33203125" style="64" customWidth="1"/>
    <col min="11016" max="11016" width="11.44140625" style="64" bestFit="1" customWidth="1"/>
    <col min="11017" max="11017" width="1.33203125" style="64" customWidth="1"/>
    <col min="11018" max="11018" width="10.44140625" style="64" bestFit="1" customWidth="1"/>
    <col min="11019" max="11019" width="1.33203125" style="64" customWidth="1"/>
    <col min="11020" max="11020" width="10.44140625" style="64" bestFit="1" customWidth="1"/>
    <col min="11021" max="11021" width="1.44140625" style="64" customWidth="1"/>
    <col min="11022" max="11022" width="8.44140625" style="64" bestFit="1" customWidth="1"/>
    <col min="11023" max="11023" width="1.33203125" style="64" customWidth="1"/>
    <col min="11024" max="11024" width="11.44140625" style="64" bestFit="1" customWidth="1"/>
    <col min="11025" max="11025" width="1.44140625" style="64" customWidth="1"/>
    <col min="11026" max="11026" width="11" style="64" bestFit="1" customWidth="1"/>
    <col min="11027" max="11027" width="1.33203125" style="64" customWidth="1"/>
    <col min="11028" max="11028" width="11.5546875" style="64" bestFit="1" customWidth="1"/>
    <col min="11029" max="11259" width="9.109375" style="64"/>
    <col min="11260" max="11260" width="8.88671875" style="64" customWidth="1"/>
    <col min="11261" max="11261" width="1.33203125" style="64" customWidth="1"/>
    <col min="11262" max="11262" width="11.44140625" style="64" bestFit="1" customWidth="1"/>
    <col min="11263" max="11263" width="1.33203125" style="64" customWidth="1"/>
    <col min="11264" max="11264" width="12.88671875" style="64" bestFit="1" customWidth="1"/>
    <col min="11265" max="11265" width="1.109375" style="64" customWidth="1"/>
    <col min="11266" max="11266" width="11" style="64" bestFit="1" customWidth="1"/>
    <col min="11267" max="11267" width="1.33203125" style="64" customWidth="1"/>
    <col min="11268" max="11268" width="8.44140625" style="64" bestFit="1" customWidth="1"/>
    <col min="11269" max="11269" width="2.109375" style="64" customWidth="1"/>
    <col min="11270" max="11270" width="9.88671875" style="64" bestFit="1" customWidth="1"/>
    <col min="11271" max="11271" width="1.33203125" style="64" customWidth="1"/>
    <col min="11272" max="11272" width="11.44140625" style="64" bestFit="1" customWidth="1"/>
    <col min="11273" max="11273" width="1.33203125" style="64" customWidth="1"/>
    <col min="11274" max="11274" width="10.44140625" style="64" bestFit="1" customWidth="1"/>
    <col min="11275" max="11275" width="1.33203125" style="64" customWidth="1"/>
    <col min="11276" max="11276" width="10.44140625" style="64" bestFit="1" customWidth="1"/>
    <col min="11277" max="11277" width="1.44140625" style="64" customWidth="1"/>
    <col min="11278" max="11278" width="8.44140625" style="64" bestFit="1" customWidth="1"/>
    <col min="11279" max="11279" width="1.33203125" style="64" customWidth="1"/>
    <col min="11280" max="11280" width="11.44140625" style="64" bestFit="1" customWidth="1"/>
    <col min="11281" max="11281" width="1.44140625" style="64" customWidth="1"/>
    <col min="11282" max="11282" width="11" style="64" bestFit="1" customWidth="1"/>
    <col min="11283" max="11283" width="1.33203125" style="64" customWidth="1"/>
    <col min="11284" max="11284" width="11.5546875" style="64" bestFit="1" customWidth="1"/>
    <col min="11285" max="11515" width="9.109375" style="64"/>
    <col min="11516" max="11516" width="8.88671875" style="64" customWidth="1"/>
    <col min="11517" max="11517" width="1.33203125" style="64" customWidth="1"/>
    <col min="11518" max="11518" width="11.44140625" style="64" bestFit="1" customWidth="1"/>
    <col min="11519" max="11519" width="1.33203125" style="64" customWidth="1"/>
    <col min="11520" max="11520" width="12.88671875" style="64" bestFit="1" customWidth="1"/>
    <col min="11521" max="11521" width="1.109375" style="64" customWidth="1"/>
    <col min="11522" max="11522" width="11" style="64" bestFit="1" customWidth="1"/>
    <col min="11523" max="11523" width="1.33203125" style="64" customWidth="1"/>
    <col min="11524" max="11524" width="8.44140625" style="64" bestFit="1" customWidth="1"/>
    <col min="11525" max="11525" width="2.109375" style="64" customWidth="1"/>
    <col min="11526" max="11526" width="9.88671875" style="64" bestFit="1" customWidth="1"/>
    <col min="11527" max="11527" width="1.33203125" style="64" customWidth="1"/>
    <col min="11528" max="11528" width="11.44140625" style="64" bestFit="1" customWidth="1"/>
    <col min="11529" max="11529" width="1.33203125" style="64" customWidth="1"/>
    <col min="11530" max="11530" width="10.44140625" style="64" bestFit="1" customWidth="1"/>
    <col min="11531" max="11531" width="1.33203125" style="64" customWidth="1"/>
    <col min="11532" max="11532" width="10.44140625" style="64" bestFit="1" customWidth="1"/>
    <col min="11533" max="11533" width="1.44140625" style="64" customWidth="1"/>
    <col min="11534" max="11534" width="8.44140625" style="64" bestFit="1" customWidth="1"/>
    <col min="11535" max="11535" width="1.33203125" style="64" customWidth="1"/>
    <col min="11536" max="11536" width="11.44140625" style="64" bestFit="1" customWidth="1"/>
    <col min="11537" max="11537" width="1.44140625" style="64" customWidth="1"/>
    <col min="11538" max="11538" width="11" style="64" bestFit="1" customWidth="1"/>
    <col min="11539" max="11539" width="1.33203125" style="64" customWidth="1"/>
    <col min="11540" max="11540" width="11.5546875" style="64" bestFit="1" customWidth="1"/>
    <col min="11541" max="11771" width="9.109375" style="64"/>
    <col min="11772" max="11772" width="8.88671875" style="64" customWidth="1"/>
    <col min="11773" max="11773" width="1.33203125" style="64" customWidth="1"/>
    <col min="11774" max="11774" width="11.44140625" style="64" bestFit="1" customWidth="1"/>
    <col min="11775" max="11775" width="1.33203125" style="64" customWidth="1"/>
    <col min="11776" max="11776" width="12.88671875" style="64" bestFit="1" customWidth="1"/>
    <col min="11777" max="11777" width="1.109375" style="64" customWidth="1"/>
    <col min="11778" max="11778" width="11" style="64" bestFit="1" customWidth="1"/>
    <col min="11779" max="11779" width="1.33203125" style="64" customWidth="1"/>
    <col min="11780" max="11780" width="8.44140625" style="64" bestFit="1" customWidth="1"/>
    <col min="11781" max="11781" width="2.109375" style="64" customWidth="1"/>
    <col min="11782" max="11782" width="9.88671875" style="64" bestFit="1" customWidth="1"/>
    <col min="11783" max="11783" width="1.33203125" style="64" customWidth="1"/>
    <col min="11784" max="11784" width="11.44140625" style="64" bestFit="1" customWidth="1"/>
    <col min="11785" max="11785" width="1.33203125" style="64" customWidth="1"/>
    <col min="11786" max="11786" width="10.44140625" style="64" bestFit="1" customWidth="1"/>
    <col min="11787" max="11787" width="1.33203125" style="64" customWidth="1"/>
    <col min="11788" max="11788" width="10.44140625" style="64" bestFit="1" customWidth="1"/>
    <col min="11789" max="11789" width="1.44140625" style="64" customWidth="1"/>
    <col min="11790" max="11790" width="8.44140625" style="64" bestFit="1" customWidth="1"/>
    <col min="11791" max="11791" width="1.33203125" style="64" customWidth="1"/>
    <col min="11792" max="11792" width="11.44140625" style="64" bestFit="1" customWidth="1"/>
    <col min="11793" max="11793" width="1.44140625" style="64" customWidth="1"/>
    <col min="11794" max="11794" width="11" style="64" bestFit="1" customWidth="1"/>
    <col min="11795" max="11795" width="1.33203125" style="64" customWidth="1"/>
    <col min="11796" max="11796" width="11.5546875" style="64" bestFit="1" customWidth="1"/>
    <col min="11797" max="12027" width="9.109375" style="64"/>
    <col min="12028" max="12028" width="8.88671875" style="64" customWidth="1"/>
    <col min="12029" max="12029" width="1.33203125" style="64" customWidth="1"/>
    <col min="12030" max="12030" width="11.44140625" style="64" bestFit="1" customWidth="1"/>
    <col min="12031" max="12031" width="1.33203125" style="64" customWidth="1"/>
    <col min="12032" max="12032" width="12.88671875" style="64" bestFit="1" customWidth="1"/>
    <col min="12033" max="12033" width="1.109375" style="64" customWidth="1"/>
    <col min="12034" max="12034" width="11" style="64" bestFit="1" customWidth="1"/>
    <col min="12035" max="12035" width="1.33203125" style="64" customWidth="1"/>
    <col min="12036" max="12036" width="8.44140625" style="64" bestFit="1" customWidth="1"/>
    <col min="12037" max="12037" width="2.109375" style="64" customWidth="1"/>
    <col min="12038" max="12038" width="9.88671875" style="64" bestFit="1" customWidth="1"/>
    <col min="12039" max="12039" width="1.33203125" style="64" customWidth="1"/>
    <col min="12040" max="12040" width="11.44140625" style="64" bestFit="1" customWidth="1"/>
    <col min="12041" max="12041" width="1.33203125" style="64" customWidth="1"/>
    <col min="12042" max="12042" width="10.44140625" style="64" bestFit="1" customWidth="1"/>
    <col min="12043" max="12043" width="1.33203125" style="64" customWidth="1"/>
    <col min="12044" max="12044" width="10.44140625" style="64" bestFit="1" customWidth="1"/>
    <col min="12045" max="12045" width="1.44140625" style="64" customWidth="1"/>
    <col min="12046" max="12046" width="8.44140625" style="64" bestFit="1" customWidth="1"/>
    <col min="12047" max="12047" width="1.33203125" style="64" customWidth="1"/>
    <col min="12048" max="12048" width="11.44140625" style="64" bestFit="1" customWidth="1"/>
    <col min="12049" max="12049" width="1.44140625" style="64" customWidth="1"/>
    <col min="12050" max="12050" width="11" style="64" bestFit="1" customWidth="1"/>
    <col min="12051" max="12051" width="1.33203125" style="64" customWidth="1"/>
    <col min="12052" max="12052" width="11.5546875" style="64" bestFit="1" customWidth="1"/>
    <col min="12053" max="12283" width="9.109375" style="64"/>
    <col min="12284" max="12284" width="8.88671875" style="64" customWidth="1"/>
    <col min="12285" max="12285" width="1.33203125" style="64" customWidth="1"/>
    <col min="12286" max="12286" width="11.44140625" style="64" bestFit="1" customWidth="1"/>
    <col min="12287" max="12287" width="1.33203125" style="64" customWidth="1"/>
    <col min="12288" max="12288" width="12.88671875" style="64" bestFit="1" customWidth="1"/>
    <col min="12289" max="12289" width="1.109375" style="64" customWidth="1"/>
    <col min="12290" max="12290" width="11" style="64" bestFit="1" customWidth="1"/>
    <col min="12291" max="12291" width="1.33203125" style="64" customWidth="1"/>
    <col min="12292" max="12292" width="8.44140625" style="64" bestFit="1" customWidth="1"/>
    <col min="12293" max="12293" width="2.109375" style="64" customWidth="1"/>
    <col min="12294" max="12294" width="9.88671875" style="64" bestFit="1" customWidth="1"/>
    <col min="12295" max="12295" width="1.33203125" style="64" customWidth="1"/>
    <col min="12296" max="12296" width="11.44140625" style="64" bestFit="1" customWidth="1"/>
    <col min="12297" max="12297" width="1.33203125" style="64" customWidth="1"/>
    <col min="12298" max="12298" width="10.44140625" style="64" bestFit="1" customWidth="1"/>
    <col min="12299" max="12299" width="1.33203125" style="64" customWidth="1"/>
    <col min="12300" max="12300" width="10.44140625" style="64" bestFit="1" customWidth="1"/>
    <col min="12301" max="12301" width="1.44140625" style="64" customWidth="1"/>
    <col min="12302" max="12302" width="8.44140625" style="64" bestFit="1" customWidth="1"/>
    <col min="12303" max="12303" width="1.33203125" style="64" customWidth="1"/>
    <col min="12304" max="12304" width="11.44140625" style="64" bestFit="1" customWidth="1"/>
    <col min="12305" max="12305" width="1.44140625" style="64" customWidth="1"/>
    <col min="12306" max="12306" width="11" style="64" bestFit="1" customWidth="1"/>
    <col min="12307" max="12307" width="1.33203125" style="64" customWidth="1"/>
    <col min="12308" max="12308" width="11.5546875" style="64" bestFit="1" customWidth="1"/>
    <col min="12309" max="12539" width="9.109375" style="64"/>
    <col min="12540" max="12540" width="8.88671875" style="64" customWidth="1"/>
    <col min="12541" max="12541" width="1.33203125" style="64" customWidth="1"/>
    <col min="12542" max="12542" width="11.44140625" style="64" bestFit="1" customWidth="1"/>
    <col min="12543" max="12543" width="1.33203125" style="64" customWidth="1"/>
    <col min="12544" max="12544" width="12.88671875" style="64" bestFit="1" customWidth="1"/>
    <col min="12545" max="12545" width="1.109375" style="64" customWidth="1"/>
    <col min="12546" max="12546" width="11" style="64" bestFit="1" customWidth="1"/>
    <col min="12547" max="12547" width="1.33203125" style="64" customWidth="1"/>
    <col min="12548" max="12548" width="8.44140625" style="64" bestFit="1" customWidth="1"/>
    <col min="12549" max="12549" width="2.109375" style="64" customWidth="1"/>
    <col min="12550" max="12550" width="9.88671875" style="64" bestFit="1" customWidth="1"/>
    <col min="12551" max="12551" width="1.33203125" style="64" customWidth="1"/>
    <col min="12552" max="12552" width="11.44140625" style="64" bestFit="1" customWidth="1"/>
    <col min="12553" max="12553" width="1.33203125" style="64" customWidth="1"/>
    <col min="12554" max="12554" width="10.44140625" style="64" bestFit="1" customWidth="1"/>
    <col min="12555" max="12555" width="1.33203125" style="64" customWidth="1"/>
    <col min="12556" max="12556" width="10.44140625" style="64" bestFit="1" customWidth="1"/>
    <col min="12557" max="12557" width="1.44140625" style="64" customWidth="1"/>
    <col min="12558" max="12558" width="8.44140625" style="64" bestFit="1" customWidth="1"/>
    <col min="12559" max="12559" width="1.33203125" style="64" customWidth="1"/>
    <col min="12560" max="12560" width="11.44140625" style="64" bestFit="1" customWidth="1"/>
    <col min="12561" max="12561" width="1.44140625" style="64" customWidth="1"/>
    <col min="12562" max="12562" width="11" style="64" bestFit="1" customWidth="1"/>
    <col min="12563" max="12563" width="1.33203125" style="64" customWidth="1"/>
    <col min="12564" max="12564" width="11.5546875" style="64" bestFit="1" customWidth="1"/>
    <col min="12565" max="12795" width="9.109375" style="64"/>
    <col min="12796" max="12796" width="8.88671875" style="64" customWidth="1"/>
    <col min="12797" max="12797" width="1.33203125" style="64" customWidth="1"/>
    <col min="12798" max="12798" width="11.44140625" style="64" bestFit="1" customWidth="1"/>
    <col min="12799" max="12799" width="1.33203125" style="64" customWidth="1"/>
    <col min="12800" max="12800" width="12.88671875" style="64" bestFit="1" customWidth="1"/>
    <col min="12801" max="12801" width="1.109375" style="64" customWidth="1"/>
    <col min="12802" max="12802" width="11" style="64" bestFit="1" customWidth="1"/>
    <col min="12803" max="12803" width="1.33203125" style="64" customWidth="1"/>
    <col min="12804" max="12804" width="8.44140625" style="64" bestFit="1" customWidth="1"/>
    <col min="12805" max="12805" width="2.109375" style="64" customWidth="1"/>
    <col min="12806" max="12806" width="9.88671875" style="64" bestFit="1" customWidth="1"/>
    <col min="12807" max="12807" width="1.33203125" style="64" customWidth="1"/>
    <col min="12808" max="12808" width="11.44140625" style="64" bestFit="1" customWidth="1"/>
    <col min="12809" max="12809" width="1.33203125" style="64" customWidth="1"/>
    <col min="12810" max="12810" width="10.44140625" style="64" bestFit="1" customWidth="1"/>
    <col min="12811" max="12811" width="1.33203125" style="64" customWidth="1"/>
    <col min="12812" max="12812" width="10.44140625" style="64" bestFit="1" customWidth="1"/>
    <col min="12813" max="12813" width="1.44140625" style="64" customWidth="1"/>
    <col min="12814" max="12814" width="8.44140625" style="64" bestFit="1" customWidth="1"/>
    <col min="12815" max="12815" width="1.33203125" style="64" customWidth="1"/>
    <col min="12816" max="12816" width="11.44140625" style="64" bestFit="1" customWidth="1"/>
    <col min="12817" max="12817" width="1.44140625" style="64" customWidth="1"/>
    <col min="12818" max="12818" width="11" style="64" bestFit="1" customWidth="1"/>
    <col min="12819" max="12819" width="1.33203125" style="64" customWidth="1"/>
    <col min="12820" max="12820" width="11.5546875" style="64" bestFit="1" customWidth="1"/>
    <col min="12821" max="13051" width="9.109375" style="64"/>
    <col min="13052" max="13052" width="8.88671875" style="64" customWidth="1"/>
    <col min="13053" max="13053" width="1.33203125" style="64" customWidth="1"/>
    <col min="13054" max="13054" width="11.44140625" style="64" bestFit="1" customWidth="1"/>
    <col min="13055" max="13055" width="1.33203125" style="64" customWidth="1"/>
    <col min="13056" max="13056" width="12.88671875" style="64" bestFit="1" customWidth="1"/>
    <col min="13057" max="13057" width="1.109375" style="64" customWidth="1"/>
    <col min="13058" max="13058" width="11" style="64" bestFit="1" customWidth="1"/>
    <col min="13059" max="13059" width="1.33203125" style="64" customWidth="1"/>
    <col min="13060" max="13060" width="8.44140625" style="64" bestFit="1" customWidth="1"/>
    <col min="13061" max="13061" width="2.109375" style="64" customWidth="1"/>
    <col min="13062" max="13062" width="9.88671875" style="64" bestFit="1" customWidth="1"/>
    <col min="13063" max="13063" width="1.33203125" style="64" customWidth="1"/>
    <col min="13064" max="13064" width="11.44140625" style="64" bestFit="1" customWidth="1"/>
    <col min="13065" max="13065" width="1.33203125" style="64" customWidth="1"/>
    <col min="13066" max="13066" width="10.44140625" style="64" bestFit="1" customWidth="1"/>
    <col min="13067" max="13067" width="1.33203125" style="64" customWidth="1"/>
    <col min="13068" max="13068" width="10.44140625" style="64" bestFit="1" customWidth="1"/>
    <col min="13069" max="13069" width="1.44140625" style="64" customWidth="1"/>
    <col min="13070" max="13070" width="8.44140625" style="64" bestFit="1" customWidth="1"/>
    <col min="13071" max="13071" width="1.33203125" style="64" customWidth="1"/>
    <col min="13072" max="13072" width="11.44140625" style="64" bestFit="1" customWidth="1"/>
    <col min="13073" max="13073" width="1.44140625" style="64" customWidth="1"/>
    <col min="13074" max="13074" width="11" style="64" bestFit="1" customWidth="1"/>
    <col min="13075" max="13075" width="1.33203125" style="64" customWidth="1"/>
    <col min="13076" max="13076" width="11.5546875" style="64" bestFit="1" customWidth="1"/>
    <col min="13077" max="13307" width="9.109375" style="64"/>
    <col min="13308" max="13308" width="8.88671875" style="64" customWidth="1"/>
    <col min="13309" max="13309" width="1.33203125" style="64" customWidth="1"/>
    <col min="13310" max="13310" width="11.44140625" style="64" bestFit="1" customWidth="1"/>
    <col min="13311" max="13311" width="1.33203125" style="64" customWidth="1"/>
    <col min="13312" max="13312" width="12.88671875" style="64" bestFit="1" customWidth="1"/>
    <col min="13313" max="13313" width="1.109375" style="64" customWidth="1"/>
    <col min="13314" max="13314" width="11" style="64" bestFit="1" customWidth="1"/>
    <col min="13315" max="13315" width="1.33203125" style="64" customWidth="1"/>
    <col min="13316" max="13316" width="8.44140625" style="64" bestFit="1" customWidth="1"/>
    <col min="13317" max="13317" width="2.109375" style="64" customWidth="1"/>
    <col min="13318" max="13318" width="9.88671875" style="64" bestFit="1" customWidth="1"/>
    <col min="13319" max="13319" width="1.33203125" style="64" customWidth="1"/>
    <col min="13320" max="13320" width="11.44140625" style="64" bestFit="1" customWidth="1"/>
    <col min="13321" max="13321" width="1.33203125" style="64" customWidth="1"/>
    <col min="13322" max="13322" width="10.44140625" style="64" bestFit="1" customWidth="1"/>
    <col min="13323" max="13323" width="1.33203125" style="64" customWidth="1"/>
    <col min="13324" max="13324" width="10.44140625" style="64" bestFit="1" customWidth="1"/>
    <col min="13325" max="13325" width="1.44140625" style="64" customWidth="1"/>
    <col min="13326" max="13326" width="8.44140625" style="64" bestFit="1" customWidth="1"/>
    <col min="13327" max="13327" width="1.33203125" style="64" customWidth="1"/>
    <col min="13328" max="13328" width="11.44140625" style="64" bestFit="1" customWidth="1"/>
    <col min="13329" max="13329" width="1.44140625" style="64" customWidth="1"/>
    <col min="13330" max="13330" width="11" style="64" bestFit="1" customWidth="1"/>
    <col min="13331" max="13331" width="1.33203125" style="64" customWidth="1"/>
    <col min="13332" max="13332" width="11.5546875" style="64" bestFit="1" customWidth="1"/>
    <col min="13333" max="13563" width="9.109375" style="64"/>
    <col min="13564" max="13564" width="8.88671875" style="64" customWidth="1"/>
    <col min="13565" max="13565" width="1.33203125" style="64" customWidth="1"/>
    <col min="13566" max="13566" width="11.44140625" style="64" bestFit="1" customWidth="1"/>
    <col min="13567" max="13567" width="1.33203125" style="64" customWidth="1"/>
    <col min="13568" max="13568" width="12.88671875" style="64" bestFit="1" customWidth="1"/>
    <col min="13569" max="13569" width="1.109375" style="64" customWidth="1"/>
    <col min="13570" max="13570" width="11" style="64" bestFit="1" customWidth="1"/>
    <col min="13571" max="13571" width="1.33203125" style="64" customWidth="1"/>
    <col min="13572" max="13572" width="8.44140625" style="64" bestFit="1" customWidth="1"/>
    <col min="13573" max="13573" width="2.109375" style="64" customWidth="1"/>
    <col min="13574" max="13574" width="9.88671875" style="64" bestFit="1" customWidth="1"/>
    <col min="13575" max="13575" width="1.33203125" style="64" customWidth="1"/>
    <col min="13576" max="13576" width="11.44140625" style="64" bestFit="1" customWidth="1"/>
    <col min="13577" max="13577" width="1.33203125" style="64" customWidth="1"/>
    <col min="13578" max="13578" width="10.44140625" style="64" bestFit="1" customWidth="1"/>
    <col min="13579" max="13579" width="1.33203125" style="64" customWidth="1"/>
    <col min="13580" max="13580" width="10.44140625" style="64" bestFit="1" customWidth="1"/>
    <col min="13581" max="13581" width="1.44140625" style="64" customWidth="1"/>
    <col min="13582" max="13582" width="8.44140625" style="64" bestFit="1" customWidth="1"/>
    <col min="13583" max="13583" width="1.33203125" style="64" customWidth="1"/>
    <col min="13584" max="13584" width="11.44140625" style="64" bestFit="1" customWidth="1"/>
    <col min="13585" max="13585" width="1.44140625" style="64" customWidth="1"/>
    <col min="13586" max="13586" width="11" style="64" bestFit="1" customWidth="1"/>
    <col min="13587" max="13587" width="1.33203125" style="64" customWidth="1"/>
    <col min="13588" max="13588" width="11.5546875" style="64" bestFit="1" customWidth="1"/>
    <col min="13589" max="13819" width="9.109375" style="64"/>
    <col min="13820" max="13820" width="8.88671875" style="64" customWidth="1"/>
    <col min="13821" max="13821" width="1.33203125" style="64" customWidth="1"/>
    <col min="13822" max="13822" width="11.44140625" style="64" bestFit="1" customWidth="1"/>
    <col min="13823" max="13823" width="1.33203125" style="64" customWidth="1"/>
    <col min="13824" max="13824" width="12.88671875" style="64" bestFit="1" customWidth="1"/>
    <col min="13825" max="13825" width="1.109375" style="64" customWidth="1"/>
    <col min="13826" max="13826" width="11" style="64" bestFit="1" customWidth="1"/>
    <col min="13827" max="13827" width="1.33203125" style="64" customWidth="1"/>
    <col min="13828" max="13828" width="8.44140625" style="64" bestFit="1" customWidth="1"/>
    <col min="13829" max="13829" width="2.109375" style="64" customWidth="1"/>
    <col min="13830" max="13830" width="9.88671875" style="64" bestFit="1" customWidth="1"/>
    <col min="13831" max="13831" width="1.33203125" style="64" customWidth="1"/>
    <col min="13832" max="13832" width="11.44140625" style="64" bestFit="1" customWidth="1"/>
    <col min="13833" max="13833" width="1.33203125" style="64" customWidth="1"/>
    <col min="13834" max="13834" width="10.44140625" style="64" bestFit="1" customWidth="1"/>
    <col min="13835" max="13835" width="1.33203125" style="64" customWidth="1"/>
    <col min="13836" max="13836" width="10.44140625" style="64" bestFit="1" customWidth="1"/>
    <col min="13837" max="13837" width="1.44140625" style="64" customWidth="1"/>
    <col min="13838" max="13838" width="8.44140625" style="64" bestFit="1" customWidth="1"/>
    <col min="13839" max="13839" width="1.33203125" style="64" customWidth="1"/>
    <col min="13840" max="13840" width="11.44140625" style="64" bestFit="1" customWidth="1"/>
    <col min="13841" max="13841" width="1.44140625" style="64" customWidth="1"/>
    <col min="13842" max="13842" width="11" style="64" bestFit="1" customWidth="1"/>
    <col min="13843" max="13843" width="1.33203125" style="64" customWidth="1"/>
    <col min="13844" max="13844" width="11.5546875" style="64" bestFit="1" customWidth="1"/>
    <col min="13845" max="14075" width="9.109375" style="64"/>
    <col min="14076" max="14076" width="8.88671875" style="64" customWidth="1"/>
    <col min="14077" max="14077" width="1.33203125" style="64" customWidth="1"/>
    <col min="14078" max="14078" width="11.44140625" style="64" bestFit="1" customWidth="1"/>
    <col min="14079" max="14079" width="1.33203125" style="64" customWidth="1"/>
    <col min="14080" max="14080" width="12.88671875" style="64" bestFit="1" customWidth="1"/>
    <col min="14081" max="14081" width="1.109375" style="64" customWidth="1"/>
    <col min="14082" max="14082" width="11" style="64" bestFit="1" customWidth="1"/>
    <col min="14083" max="14083" width="1.33203125" style="64" customWidth="1"/>
    <col min="14084" max="14084" width="8.44140625" style="64" bestFit="1" customWidth="1"/>
    <col min="14085" max="14085" width="2.109375" style="64" customWidth="1"/>
    <col min="14086" max="14086" width="9.88671875" style="64" bestFit="1" customWidth="1"/>
    <col min="14087" max="14087" width="1.33203125" style="64" customWidth="1"/>
    <col min="14088" max="14088" width="11.44140625" style="64" bestFit="1" customWidth="1"/>
    <col min="14089" max="14089" width="1.33203125" style="64" customWidth="1"/>
    <col min="14090" max="14090" width="10.44140625" style="64" bestFit="1" customWidth="1"/>
    <col min="14091" max="14091" width="1.33203125" style="64" customWidth="1"/>
    <col min="14092" max="14092" width="10.44140625" style="64" bestFit="1" customWidth="1"/>
    <col min="14093" max="14093" width="1.44140625" style="64" customWidth="1"/>
    <col min="14094" max="14094" width="8.44140625" style="64" bestFit="1" customWidth="1"/>
    <col min="14095" max="14095" width="1.33203125" style="64" customWidth="1"/>
    <col min="14096" max="14096" width="11.44140625" style="64" bestFit="1" customWidth="1"/>
    <col min="14097" max="14097" width="1.44140625" style="64" customWidth="1"/>
    <col min="14098" max="14098" width="11" style="64" bestFit="1" customWidth="1"/>
    <col min="14099" max="14099" width="1.33203125" style="64" customWidth="1"/>
    <col min="14100" max="14100" width="11.5546875" style="64" bestFit="1" customWidth="1"/>
    <col min="14101" max="14331" width="9.109375" style="64"/>
    <col min="14332" max="14332" width="8.88671875" style="64" customWidth="1"/>
    <col min="14333" max="14333" width="1.33203125" style="64" customWidth="1"/>
    <col min="14334" max="14334" width="11.44140625" style="64" bestFit="1" customWidth="1"/>
    <col min="14335" max="14335" width="1.33203125" style="64" customWidth="1"/>
    <col min="14336" max="14336" width="12.88671875" style="64" bestFit="1" customWidth="1"/>
    <col min="14337" max="14337" width="1.109375" style="64" customWidth="1"/>
    <col min="14338" max="14338" width="11" style="64" bestFit="1" customWidth="1"/>
    <col min="14339" max="14339" width="1.33203125" style="64" customWidth="1"/>
    <col min="14340" max="14340" width="8.44140625" style="64" bestFit="1" customWidth="1"/>
    <col min="14341" max="14341" width="2.109375" style="64" customWidth="1"/>
    <col min="14342" max="14342" width="9.88671875" style="64" bestFit="1" customWidth="1"/>
    <col min="14343" max="14343" width="1.33203125" style="64" customWidth="1"/>
    <col min="14344" max="14344" width="11.44140625" style="64" bestFit="1" customWidth="1"/>
    <col min="14345" max="14345" width="1.33203125" style="64" customWidth="1"/>
    <col min="14346" max="14346" width="10.44140625" style="64" bestFit="1" customWidth="1"/>
    <col min="14347" max="14347" width="1.33203125" style="64" customWidth="1"/>
    <col min="14348" max="14348" width="10.44140625" style="64" bestFit="1" customWidth="1"/>
    <col min="14349" max="14349" width="1.44140625" style="64" customWidth="1"/>
    <col min="14350" max="14350" width="8.44140625" style="64" bestFit="1" customWidth="1"/>
    <col min="14351" max="14351" width="1.33203125" style="64" customWidth="1"/>
    <col min="14352" max="14352" width="11.44140625" style="64" bestFit="1" customWidth="1"/>
    <col min="14353" max="14353" width="1.44140625" style="64" customWidth="1"/>
    <col min="14354" max="14354" width="11" style="64" bestFit="1" customWidth="1"/>
    <col min="14355" max="14355" width="1.33203125" style="64" customWidth="1"/>
    <col min="14356" max="14356" width="11.5546875" style="64" bestFit="1" customWidth="1"/>
    <col min="14357" max="14587" width="9.109375" style="64"/>
    <col min="14588" max="14588" width="8.88671875" style="64" customWidth="1"/>
    <col min="14589" max="14589" width="1.33203125" style="64" customWidth="1"/>
    <col min="14590" max="14590" width="11.44140625" style="64" bestFit="1" customWidth="1"/>
    <col min="14591" max="14591" width="1.33203125" style="64" customWidth="1"/>
    <col min="14592" max="14592" width="12.88671875" style="64" bestFit="1" customWidth="1"/>
    <col min="14593" max="14593" width="1.109375" style="64" customWidth="1"/>
    <col min="14594" max="14594" width="11" style="64" bestFit="1" customWidth="1"/>
    <col min="14595" max="14595" width="1.33203125" style="64" customWidth="1"/>
    <col min="14596" max="14596" width="8.44140625" style="64" bestFit="1" customWidth="1"/>
    <col min="14597" max="14597" width="2.109375" style="64" customWidth="1"/>
    <col min="14598" max="14598" width="9.88671875" style="64" bestFit="1" customWidth="1"/>
    <col min="14599" max="14599" width="1.33203125" style="64" customWidth="1"/>
    <col min="14600" max="14600" width="11.44140625" style="64" bestFit="1" customWidth="1"/>
    <col min="14601" max="14601" width="1.33203125" style="64" customWidth="1"/>
    <col min="14602" max="14602" width="10.44140625" style="64" bestFit="1" customWidth="1"/>
    <col min="14603" max="14603" width="1.33203125" style="64" customWidth="1"/>
    <col min="14604" max="14604" width="10.44140625" style="64" bestFit="1" customWidth="1"/>
    <col min="14605" max="14605" width="1.44140625" style="64" customWidth="1"/>
    <col min="14606" max="14606" width="8.44140625" style="64" bestFit="1" customWidth="1"/>
    <col min="14607" max="14607" width="1.33203125" style="64" customWidth="1"/>
    <col min="14608" max="14608" width="11.44140625" style="64" bestFit="1" customWidth="1"/>
    <col min="14609" max="14609" width="1.44140625" style="64" customWidth="1"/>
    <col min="14610" max="14610" width="11" style="64" bestFit="1" customWidth="1"/>
    <col min="14611" max="14611" width="1.33203125" style="64" customWidth="1"/>
    <col min="14612" max="14612" width="11.5546875" style="64" bestFit="1" customWidth="1"/>
    <col min="14613" max="14843" width="9.109375" style="64"/>
    <col min="14844" max="14844" width="8.88671875" style="64" customWidth="1"/>
    <col min="14845" max="14845" width="1.33203125" style="64" customWidth="1"/>
    <col min="14846" max="14846" width="11.44140625" style="64" bestFit="1" customWidth="1"/>
    <col min="14847" max="14847" width="1.33203125" style="64" customWidth="1"/>
    <col min="14848" max="14848" width="12.88671875" style="64" bestFit="1" customWidth="1"/>
    <col min="14849" max="14849" width="1.109375" style="64" customWidth="1"/>
    <col min="14850" max="14850" width="11" style="64" bestFit="1" customWidth="1"/>
    <col min="14851" max="14851" width="1.33203125" style="64" customWidth="1"/>
    <col min="14852" max="14852" width="8.44140625" style="64" bestFit="1" customWidth="1"/>
    <col min="14853" max="14853" width="2.109375" style="64" customWidth="1"/>
    <col min="14854" max="14854" width="9.88671875" style="64" bestFit="1" customWidth="1"/>
    <col min="14855" max="14855" width="1.33203125" style="64" customWidth="1"/>
    <col min="14856" max="14856" width="11.44140625" style="64" bestFit="1" customWidth="1"/>
    <col min="14857" max="14857" width="1.33203125" style="64" customWidth="1"/>
    <col min="14858" max="14858" width="10.44140625" style="64" bestFit="1" customWidth="1"/>
    <col min="14859" max="14859" width="1.33203125" style="64" customWidth="1"/>
    <col min="14860" max="14860" width="10.44140625" style="64" bestFit="1" customWidth="1"/>
    <col min="14861" max="14861" width="1.44140625" style="64" customWidth="1"/>
    <col min="14862" max="14862" width="8.44140625" style="64" bestFit="1" customWidth="1"/>
    <col min="14863" max="14863" width="1.33203125" style="64" customWidth="1"/>
    <col min="14864" max="14864" width="11.44140625" style="64" bestFit="1" customWidth="1"/>
    <col min="14865" max="14865" width="1.44140625" style="64" customWidth="1"/>
    <col min="14866" max="14866" width="11" style="64" bestFit="1" customWidth="1"/>
    <col min="14867" max="14867" width="1.33203125" style="64" customWidth="1"/>
    <col min="14868" max="14868" width="11.5546875" style="64" bestFit="1" customWidth="1"/>
    <col min="14869" max="15099" width="9.109375" style="64"/>
    <col min="15100" max="15100" width="8.88671875" style="64" customWidth="1"/>
    <col min="15101" max="15101" width="1.33203125" style="64" customWidth="1"/>
    <col min="15102" max="15102" width="11.44140625" style="64" bestFit="1" customWidth="1"/>
    <col min="15103" max="15103" width="1.33203125" style="64" customWidth="1"/>
    <col min="15104" max="15104" width="12.88671875" style="64" bestFit="1" customWidth="1"/>
    <col min="15105" max="15105" width="1.109375" style="64" customWidth="1"/>
    <col min="15106" max="15106" width="11" style="64" bestFit="1" customWidth="1"/>
    <col min="15107" max="15107" width="1.33203125" style="64" customWidth="1"/>
    <col min="15108" max="15108" width="8.44140625" style="64" bestFit="1" customWidth="1"/>
    <col min="15109" max="15109" width="2.109375" style="64" customWidth="1"/>
    <col min="15110" max="15110" width="9.88671875" style="64" bestFit="1" customWidth="1"/>
    <col min="15111" max="15111" width="1.33203125" style="64" customWidth="1"/>
    <col min="15112" max="15112" width="11.44140625" style="64" bestFit="1" customWidth="1"/>
    <col min="15113" max="15113" width="1.33203125" style="64" customWidth="1"/>
    <col min="15114" max="15114" width="10.44140625" style="64" bestFit="1" customWidth="1"/>
    <col min="15115" max="15115" width="1.33203125" style="64" customWidth="1"/>
    <col min="15116" max="15116" width="10.44140625" style="64" bestFit="1" customWidth="1"/>
    <col min="15117" max="15117" width="1.44140625" style="64" customWidth="1"/>
    <col min="15118" max="15118" width="8.44140625" style="64" bestFit="1" customWidth="1"/>
    <col min="15119" max="15119" width="1.33203125" style="64" customWidth="1"/>
    <col min="15120" max="15120" width="11.44140625" style="64" bestFit="1" customWidth="1"/>
    <col min="15121" max="15121" width="1.44140625" style="64" customWidth="1"/>
    <col min="15122" max="15122" width="11" style="64" bestFit="1" customWidth="1"/>
    <col min="15123" max="15123" width="1.33203125" style="64" customWidth="1"/>
    <col min="15124" max="15124" width="11.5546875" style="64" bestFit="1" customWidth="1"/>
    <col min="15125" max="15355" width="9.109375" style="64"/>
    <col min="15356" max="15356" width="8.88671875" style="64" customWidth="1"/>
    <col min="15357" max="15357" width="1.33203125" style="64" customWidth="1"/>
    <col min="15358" max="15358" width="11.44140625" style="64" bestFit="1" customWidth="1"/>
    <col min="15359" max="15359" width="1.33203125" style="64" customWidth="1"/>
    <col min="15360" max="15360" width="12.88671875" style="64" bestFit="1" customWidth="1"/>
    <col min="15361" max="15361" width="1.109375" style="64" customWidth="1"/>
    <col min="15362" max="15362" width="11" style="64" bestFit="1" customWidth="1"/>
    <col min="15363" max="15363" width="1.33203125" style="64" customWidth="1"/>
    <col min="15364" max="15364" width="8.44140625" style="64" bestFit="1" customWidth="1"/>
    <col min="15365" max="15365" width="2.109375" style="64" customWidth="1"/>
    <col min="15366" max="15366" width="9.88671875" style="64" bestFit="1" customWidth="1"/>
    <col min="15367" max="15367" width="1.33203125" style="64" customWidth="1"/>
    <col min="15368" max="15368" width="11.44140625" style="64" bestFit="1" customWidth="1"/>
    <col min="15369" max="15369" width="1.33203125" style="64" customWidth="1"/>
    <col min="15370" max="15370" width="10.44140625" style="64" bestFit="1" customWidth="1"/>
    <col min="15371" max="15371" width="1.33203125" style="64" customWidth="1"/>
    <col min="15372" max="15372" width="10.44140625" style="64" bestFit="1" customWidth="1"/>
    <col min="15373" max="15373" width="1.44140625" style="64" customWidth="1"/>
    <col min="15374" max="15374" width="8.44140625" style="64" bestFit="1" customWidth="1"/>
    <col min="15375" max="15375" width="1.33203125" style="64" customWidth="1"/>
    <col min="15376" max="15376" width="11.44140625" style="64" bestFit="1" customWidth="1"/>
    <col min="15377" max="15377" width="1.44140625" style="64" customWidth="1"/>
    <col min="15378" max="15378" width="11" style="64" bestFit="1" customWidth="1"/>
    <col min="15379" max="15379" width="1.33203125" style="64" customWidth="1"/>
    <col min="15380" max="15380" width="11.5546875" style="64" bestFit="1" customWidth="1"/>
    <col min="15381" max="15611" width="9.109375" style="64"/>
    <col min="15612" max="15612" width="8.88671875" style="64" customWidth="1"/>
    <col min="15613" max="15613" width="1.33203125" style="64" customWidth="1"/>
    <col min="15614" max="15614" width="11.44140625" style="64" bestFit="1" customWidth="1"/>
    <col min="15615" max="15615" width="1.33203125" style="64" customWidth="1"/>
    <col min="15616" max="15616" width="12.88671875" style="64" bestFit="1" customWidth="1"/>
    <col min="15617" max="15617" width="1.109375" style="64" customWidth="1"/>
    <col min="15618" max="15618" width="11" style="64" bestFit="1" customWidth="1"/>
    <col min="15619" max="15619" width="1.33203125" style="64" customWidth="1"/>
    <col min="15620" max="15620" width="8.44140625" style="64" bestFit="1" customWidth="1"/>
    <col min="15621" max="15621" width="2.109375" style="64" customWidth="1"/>
    <col min="15622" max="15622" width="9.88671875" style="64" bestFit="1" customWidth="1"/>
    <col min="15623" max="15623" width="1.33203125" style="64" customWidth="1"/>
    <col min="15624" max="15624" width="11.44140625" style="64" bestFit="1" customWidth="1"/>
    <col min="15625" max="15625" width="1.33203125" style="64" customWidth="1"/>
    <col min="15626" max="15626" width="10.44140625" style="64" bestFit="1" customWidth="1"/>
    <col min="15627" max="15627" width="1.33203125" style="64" customWidth="1"/>
    <col min="15628" max="15628" width="10.44140625" style="64" bestFit="1" customWidth="1"/>
    <col min="15629" max="15629" width="1.44140625" style="64" customWidth="1"/>
    <col min="15630" max="15630" width="8.44140625" style="64" bestFit="1" customWidth="1"/>
    <col min="15631" max="15631" width="1.33203125" style="64" customWidth="1"/>
    <col min="15632" max="15632" width="11.44140625" style="64" bestFit="1" customWidth="1"/>
    <col min="15633" max="15633" width="1.44140625" style="64" customWidth="1"/>
    <col min="15634" max="15634" width="11" style="64" bestFit="1" customWidth="1"/>
    <col min="15635" max="15635" width="1.33203125" style="64" customWidth="1"/>
    <col min="15636" max="15636" width="11.5546875" style="64" bestFit="1" customWidth="1"/>
    <col min="15637" max="15867" width="9.109375" style="64"/>
    <col min="15868" max="15868" width="8.88671875" style="64" customWidth="1"/>
    <col min="15869" max="15869" width="1.33203125" style="64" customWidth="1"/>
    <col min="15870" max="15870" width="11.44140625" style="64" bestFit="1" customWidth="1"/>
    <col min="15871" max="15871" width="1.33203125" style="64" customWidth="1"/>
    <col min="15872" max="15872" width="12.88671875" style="64" bestFit="1" customWidth="1"/>
    <col min="15873" max="15873" width="1.109375" style="64" customWidth="1"/>
    <col min="15874" max="15874" width="11" style="64" bestFit="1" customWidth="1"/>
    <col min="15875" max="15875" width="1.33203125" style="64" customWidth="1"/>
    <col min="15876" max="15876" width="8.44140625" style="64" bestFit="1" customWidth="1"/>
    <col min="15877" max="15877" width="2.109375" style="64" customWidth="1"/>
    <col min="15878" max="15878" width="9.88671875" style="64" bestFit="1" customWidth="1"/>
    <col min="15879" max="15879" width="1.33203125" style="64" customWidth="1"/>
    <col min="15880" max="15880" width="11.44140625" style="64" bestFit="1" customWidth="1"/>
    <col min="15881" max="15881" width="1.33203125" style="64" customWidth="1"/>
    <col min="15882" max="15882" width="10.44140625" style="64" bestFit="1" customWidth="1"/>
    <col min="15883" max="15883" width="1.33203125" style="64" customWidth="1"/>
    <col min="15884" max="15884" width="10.44140625" style="64" bestFit="1" customWidth="1"/>
    <col min="15885" max="15885" width="1.44140625" style="64" customWidth="1"/>
    <col min="15886" max="15886" width="8.44140625" style="64" bestFit="1" customWidth="1"/>
    <col min="15887" max="15887" width="1.33203125" style="64" customWidth="1"/>
    <col min="15888" max="15888" width="11.44140625" style="64" bestFit="1" customWidth="1"/>
    <col min="15889" max="15889" width="1.44140625" style="64" customWidth="1"/>
    <col min="15890" max="15890" width="11" style="64" bestFit="1" customWidth="1"/>
    <col min="15891" max="15891" width="1.33203125" style="64" customWidth="1"/>
    <col min="15892" max="15892" width="11.5546875" style="64" bestFit="1" customWidth="1"/>
    <col min="15893" max="16123" width="9.109375" style="64"/>
    <col min="16124" max="16124" width="8.88671875" style="64" customWidth="1"/>
    <col min="16125" max="16125" width="1.33203125" style="64" customWidth="1"/>
    <col min="16126" max="16126" width="11.44140625" style="64" bestFit="1" customWidth="1"/>
    <col min="16127" max="16127" width="1.33203125" style="64" customWidth="1"/>
    <col min="16128" max="16128" width="12.88671875" style="64" bestFit="1" customWidth="1"/>
    <col min="16129" max="16129" width="1.109375" style="64" customWidth="1"/>
    <col min="16130" max="16130" width="11" style="64" bestFit="1" customWidth="1"/>
    <col min="16131" max="16131" width="1.33203125" style="64" customWidth="1"/>
    <col min="16132" max="16132" width="8.44140625" style="64" bestFit="1" customWidth="1"/>
    <col min="16133" max="16133" width="2.109375" style="64" customWidth="1"/>
    <col min="16134" max="16134" width="9.88671875" style="64" bestFit="1" customWidth="1"/>
    <col min="16135" max="16135" width="1.33203125" style="64" customWidth="1"/>
    <col min="16136" max="16136" width="11.44140625" style="64" bestFit="1" customWidth="1"/>
    <col min="16137" max="16137" width="1.33203125" style="64" customWidth="1"/>
    <col min="16138" max="16138" width="10.44140625" style="64" bestFit="1" customWidth="1"/>
    <col min="16139" max="16139" width="1.33203125" style="64" customWidth="1"/>
    <col min="16140" max="16140" width="10.44140625" style="64" bestFit="1" customWidth="1"/>
    <col min="16141" max="16141" width="1.44140625" style="64" customWidth="1"/>
    <col min="16142" max="16142" width="8.44140625" style="64" bestFit="1" customWidth="1"/>
    <col min="16143" max="16143" width="1.33203125" style="64" customWidth="1"/>
    <col min="16144" max="16144" width="11.44140625" style="64" bestFit="1" customWidth="1"/>
    <col min="16145" max="16145" width="1.44140625" style="64" customWidth="1"/>
    <col min="16146" max="16146" width="11" style="64" bestFit="1" customWidth="1"/>
    <col min="16147" max="16147" width="1.33203125" style="64" customWidth="1"/>
    <col min="16148" max="16148" width="11.5546875" style="64" bestFit="1" customWidth="1"/>
    <col min="16149" max="16384" width="9.109375" style="64"/>
  </cols>
  <sheetData>
    <row r="1" spans="1:63" ht="13.8">
      <c r="A1" s="201" t="s">
        <v>409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</row>
    <row r="2" spans="1:63" ht="13.8">
      <c r="A2" s="204" t="s">
        <v>728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3"/>
      <c r="AO2" s="203"/>
      <c r="AP2" s="206" t="s">
        <v>729</v>
      </c>
      <c r="AQ2" s="207"/>
      <c r="AR2" s="207"/>
      <c r="AS2" s="207"/>
      <c r="AT2" s="207"/>
      <c r="AU2" s="208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</row>
    <row r="3" spans="1:63" ht="13.8">
      <c r="A3" s="204" t="s">
        <v>765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</row>
    <row r="4" spans="1:63">
      <c r="A4" s="209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</row>
    <row r="5" spans="1:63" ht="13.8">
      <c r="A5" s="202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3"/>
      <c r="AB5" s="203"/>
      <c r="AC5" s="210" t="s">
        <v>730</v>
      </c>
      <c r="AD5" s="207"/>
      <c r="AE5" s="207"/>
      <c r="AF5" s="207"/>
      <c r="AG5" s="211">
        <f>AP5</f>
        <v>-45000000</v>
      </c>
      <c r="AH5" s="203"/>
      <c r="AI5" s="203"/>
      <c r="AJ5" s="203"/>
      <c r="AK5" s="203"/>
      <c r="AL5" s="203"/>
      <c r="AM5" s="203"/>
      <c r="AN5" s="203"/>
      <c r="AO5" s="203"/>
      <c r="AP5" s="212">
        <v>-45000000</v>
      </c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</row>
    <row r="6" spans="1:63" ht="13.8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3"/>
      <c r="AB6" s="203"/>
      <c r="AC6" s="210" t="s">
        <v>731</v>
      </c>
      <c r="AD6" s="207"/>
      <c r="AE6" s="207"/>
      <c r="AF6" s="207"/>
      <c r="AG6" s="211">
        <f ca="1">AI32</f>
        <v>15397437</v>
      </c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</row>
    <row r="7" spans="1:63" ht="13.8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3"/>
      <c r="AB7" s="213"/>
      <c r="AC7" s="214"/>
      <c r="AD7" s="215"/>
      <c r="AE7" s="215"/>
      <c r="AF7" s="215"/>
      <c r="AG7" s="216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</row>
    <row r="8" spans="1:63" ht="13.8">
      <c r="A8" s="217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8" t="s">
        <v>732</v>
      </c>
      <c r="AJ8" s="219"/>
      <c r="AK8" s="220"/>
      <c r="AL8" s="221"/>
      <c r="AM8" s="222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</row>
    <row r="9" spans="1:63" ht="13.8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323" t="s">
        <v>686</v>
      </c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217"/>
      <c r="W9" s="223">
        <v>0.95</v>
      </c>
      <c r="X9" s="223"/>
      <c r="Y9" s="217"/>
      <c r="Z9" s="217"/>
      <c r="AA9" s="217"/>
      <c r="AB9" s="217"/>
      <c r="AC9" s="224" t="s">
        <v>733</v>
      </c>
      <c r="AD9" s="217"/>
      <c r="AE9" s="224" t="s">
        <v>734</v>
      </c>
      <c r="AF9" s="217"/>
      <c r="AG9" s="224" t="s">
        <v>735</v>
      </c>
      <c r="AH9" s="217"/>
      <c r="AI9" s="225" t="s">
        <v>736</v>
      </c>
      <c r="AJ9" s="226"/>
      <c r="AK9" s="227"/>
      <c r="AL9" s="228"/>
      <c r="AM9" s="229" t="s">
        <v>737</v>
      </c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</row>
    <row r="10" spans="1:63" ht="13.8">
      <c r="A10" s="224" t="str">
        <f>+'Tables 1, 2'!A7</f>
        <v xml:space="preserve"> Current</v>
      </c>
      <c r="B10" s="224"/>
      <c r="C10" s="224" t="str">
        <f>+'Tables 1, 2'!C7</f>
        <v>Current</v>
      </c>
      <c r="D10" s="224"/>
      <c r="E10" s="224" t="str">
        <f>+'Tables 1, 2'!E7</f>
        <v>Rate</v>
      </c>
      <c r="F10" s="224">
        <f>+'Tables 1, 2'!F7</f>
        <v>0</v>
      </c>
      <c r="G10" s="224" t="str">
        <f>+'Tables 1, 2'!G7</f>
        <v>Current</v>
      </c>
      <c r="H10" s="217"/>
      <c r="I10" s="224" t="str">
        <f>+'Tables 1, 2'!I7</f>
        <v>Current</v>
      </c>
      <c r="J10" s="217"/>
      <c r="K10" s="224" t="str">
        <f>+'Tables 1, 2'!K7</f>
        <v>Percent</v>
      </c>
      <c r="L10" s="217"/>
      <c r="M10" s="224" t="str">
        <f>+'Tables 1, 2'!M7</f>
        <v>Revenue</v>
      </c>
      <c r="N10" s="217"/>
      <c r="O10" s="224" t="str">
        <f>+'Tables 1, 2'!O7</f>
        <v>Income</v>
      </c>
      <c r="P10" s="217"/>
      <c r="Q10" s="224" t="s">
        <v>409</v>
      </c>
      <c r="R10" s="217"/>
      <c r="S10" s="217"/>
      <c r="T10" s="217"/>
      <c r="U10" s="224" t="s">
        <v>391</v>
      </c>
      <c r="V10" s="217"/>
      <c r="W10" s="224" t="s">
        <v>386</v>
      </c>
      <c r="X10" s="224"/>
      <c r="Y10" s="230" t="s">
        <v>738</v>
      </c>
      <c r="Z10" s="230"/>
      <c r="AA10" s="217"/>
      <c r="AB10" s="217"/>
      <c r="AC10" s="224" t="s">
        <v>739</v>
      </c>
      <c r="AD10" s="217"/>
      <c r="AE10" s="224" t="s">
        <v>740</v>
      </c>
      <c r="AF10" s="217"/>
      <c r="AG10" s="224" t="s">
        <v>741</v>
      </c>
      <c r="AH10" s="217"/>
      <c r="AI10" s="231" t="s">
        <v>742</v>
      </c>
      <c r="AJ10" s="232"/>
      <c r="AK10" s="233"/>
      <c r="AL10" s="234"/>
      <c r="AM10" s="229" t="s">
        <v>743</v>
      </c>
      <c r="AN10" s="203"/>
      <c r="AO10" s="203"/>
      <c r="AP10" s="235" t="s">
        <v>744</v>
      </c>
      <c r="AQ10" s="236"/>
      <c r="AR10" s="236"/>
      <c r="AS10" s="236"/>
      <c r="AT10" s="236"/>
      <c r="AU10" s="236"/>
      <c r="AV10" s="236"/>
      <c r="AW10" s="237"/>
      <c r="AX10" s="203"/>
      <c r="AY10" s="203"/>
      <c r="AZ10" s="203"/>
      <c r="BA10" s="203"/>
      <c r="BB10" s="203"/>
      <c r="BC10" s="203"/>
      <c r="BD10" s="203"/>
      <c r="BE10" s="203"/>
      <c r="BF10" s="203"/>
    </row>
    <row r="11" spans="1:63" ht="13.8">
      <c r="A11" s="238" t="str">
        <f>+'Tables 1, 2'!A8</f>
        <v>Class</v>
      </c>
      <c r="B11" s="238"/>
      <c r="C11" s="238" t="str">
        <f>+'Tables 1, 2'!C8</f>
        <v>Revenue</v>
      </c>
      <c r="D11" s="238"/>
      <c r="E11" s="238" t="str">
        <f>+'Tables 1, 2'!E8</f>
        <v>Base</v>
      </c>
      <c r="F11" s="238">
        <f>+'Tables 1, 2'!F8</f>
        <v>0</v>
      </c>
      <c r="G11" s="238" t="str">
        <f>+'Tables 1, 2'!G8</f>
        <v>Income</v>
      </c>
      <c r="H11" s="239"/>
      <c r="I11" s="238" t="str">
        <f>+'Tables 1, 2'!I8</f>
        <v>ROR %</v>
      </c>
      <c r="J11" s="239"/>
      <c r="K11" s="238" t="str">
        <f>+'Tables 1, 2'!K8</f>
        <v>Increase</v>
      </c>
      <c r="L11" s="239"/>
      <c r="M11" s="238" t="str">
        <f>+'Tables 1, 2'!M8</f>
        <v>Increase</v>
      </c>
      <c r="N11" s="239"/>
      <c r="O11" s="238" t="str">
        <f>+'Tables 1, 2'!O8</f>
        <v>Increase</v>
      </c>
      <c r="P11" s="239"/>
      <c r="Q11" s="238" t="s">
        <v>390</v>
      </c>
      <c r="R11" s="239"/>
      <c r="S11" s="238" t="str">
        <f>+'Tables 1, 2'!S8</f>
        <v>ROR %</v>
      </c>
      <c r="T11" s="238"/>
      <c r="U11" s="238" t="s">
        <v>389</v>
      </c>
      <c r="V11" s="239"/>
      <c r="W11" s="238" t="s">
        <v>396</v>
      </c>
      <c r="X11" s="238"/>
      <c r="Y11" s="240" t="s">
        <v>745</v>
      </c>
      <c r="Z11" s="241"/>
      <c r="AA11" s="240" t="s">
        <v>717</v>
      </c>
      <c r="AB11" s="217"/>
      <c r="AC11" s="238" t="s">
        <v>746</v>
      </c>
      <c r="AD11" s="217"/>
      <c r="AE11" s="238" t="s">
        <v>395</v>
      </c>
      <c r="AF11" s="217"/>
      <c r="AG11" s="238" t="s">
        <v>747</v>
      </c>
      <c r="AH11" s="217"/>
      <c r="AI11" s="242" t="s">
        <v>745</v>
      </c>
      <c r="AJ11" s="241"/>
      <c r="AK11" s="243" t="s">
        <v>717</v>
      </c>
      <c r="AL11" s="244"/>
      <c r="AM11" s="245" t="s">
        <v>717</v>
      </c>
      <c r="AN11" s="203"/>
      <c r="AO11" s="203"/>
      <c r="AP11" s="246" t="s">
        <v>748</v>
      </c>
      <c r="AQ11" s="247"/>
      <c r="AR11" s="247"/>
      <c r="AS11" s="247"/>
      <c r="AT11" s="247"/>
      <c r="AU11" s="247"/>
      <c r="AV11" s="247"/>
      <c r="AW11" s="248"/>
      <c r="AX11" s="203"/>
      <c r="AY11" s="203"/>
      <c r="AZ11" s="203"/>
      <c r="BA11" s="203"/>
      <c r="BB11" s="203"/>
      <c r="BC11" s="203"/>
      <c r="BD11" s="203"/>
      <c r="BE11" s="203"/>
      <c r="BF11" s="203"/>
    </row>
    <row r="12" spans="1:63">
      <c r="A12" s="249" t="str">
        <f>+'Tables 1, 2'!A9</f>
        <v>(1)</v>
      </c>
      <c r="B12" s="249"/>
      <c r="C12" s="249" t="str">
        <f>+'Tables 1, 2'!C9</f>
        <v>(2)</v>
      </c>
      <c r="D12" s="249"/>
      <c r="E12" s="249" t="str">
        <f>+'Tables 1, 2'!E9</f>
        <v>(3)</v>
      </c>
      <c r="F12" s="249">
        <f>+'Tables 1, 2'!F9</f>
        <v>0</v>
      </c>
      <c r="G12" s="249" t="str">
        <f>+'Tables 1, 2'!G9</f>
        <v>(4)</v>
      </c>
      <c r="H12" s="203"/>
      <c r="I12" s="249" t="str">
        <f>+'Tables 1, 2'!I9</f>
        <v>(5)</v>
      </c>
      <c r="J12" s="203"/>
      <c r="K12" s="249" t="str">
        <f>+'Tables 1, 2'!K9</f>
        <v>(6)</v>
      </c>
      <c r="L12" s="203"/>
      <c r="M12" s="249" t="str">
        <f>+'Tables 1, 2'!M9</f>
        <v>(7)</v>
      </c>
      <c r="N12" s="203"/>
      <c r="O12" s="249" t="str">
        <f>+'Tables 1, 2'!O9</f>
        <v>(8)</v>
      </c>
      <c r="P12" s="203"/>
      <c r="Q12" s="249" t="str">
        <f>+'Tables 1, 2'!Q9</f>
        <v>(9)</v>
      </c>
      <c r="R12" s="203"/>
      <c r="S12" s="249" t="str">
        <f>+'Tables 1, 2'!S9</f>
        <v>(10)</v>
      </c>
      <c r="T12" s="249"/>
      <c r="U12" s="186" t="s">
        <v>407</v>
      </c>
      <c r="V12" s="203"/>
      <c r="W12" s="186" t="s">
        <v>412</v>
      </c>
      <c r="X12" s="186"/>
      <c r="Y12" s="186" t="s">
        <v>749</v>
      </c>
      <c r="Z12" s="186"/>
      <c r="AA12" s="186" t="s">
        <v>413</v>
      </c>
      <c r="AB12" s="203"/>
      <c r="AC12" s="186" t="s">
        <v>750</v>
      </c>
      <c r="AD12" s="203"/>
      <c r="AE12" s="186" t="s">
        <v>751</v>
      </c>
      <c r="AF12" s="203"/>
      <c r="AG12" s="186" t="s">
        <v>752</v>
      </c>
      <c r="AH12" s="203"/>
      <c r="AI12" s="250" t="s">
        <v>753</v>
      </c>
      <c r="AJ12" s="251"/>
      <c r="AK12" s="252" t="s">
        <v>754</v>
      </c>
      <c r="AL12" s="186"/>
      <c r="AM12" s="253" t="s">
        <v>755</v>
      </c>
      <c r="AN12" s="203"/>
      <c r="AO12" s="203"/>
      <c r="AP12" s="254" t="s">
        <v>776</v>
      </c>
      <c r="AQ12" s="255"/>
      <c r="AR12" s="255"/>
      <c r="AS12" s="255"/>
      <c r="AT12" s="255"/>
      <c r="AU12" s="255"/>
      <c r="AV12" s="255"/>
      <c r="AW12" s="248"/>
      <c r="AX12" s="203"/>
      <c r="AY12" s="203"/>
      <c r="AZ12" s="203"/>
      <c r="BA12" s="203"/>
      <c r="BB12" s="203"/>
      <c r="BC12" s="203"/>
      <c r="BD12" s="203"/>
      <c r="BE12" s="203"/>
      <c r="BF12" s="203"/>
    </row>
    <row r="13" spans="1:63">
      <c r="AI13" s="294"/>
      <c r="AJ13" s="79"/>
      <c r="AK13" s="295"/>
      <c r="AM13" s="296"/>
      <c r="AP13" s="274"/>
      <c r="AQ13" s="234"/>
      <c r="AR13" s="234"/>
      <c r="AS13" s="234"/>
      <c r="AT13" s="234"/>
      <c r="AU13" s="234"/>
      <c r="AV13" s="234"/>
      <c r="AW13" s="275"/>
      <c r="AX13" s="203"/>
      <c r="AY13" s="203"/>
      <c r="AZ13" s="203"/>
      <c r="BA13" s="203"/>
      <c r="BB13" s="203"/>
      <c r="BC13" s="203"/>
      <c r="BD13" s="203"/>
      <c r="BE13" s="203"/>
      <c r="BF13" s="203"/>
      <c r="BG13" s="298" t="s">
        <v>764</v>
      </c>
      <c r="BH13" s="299"/>
      <c r="BI13" s="299"/>
      <c r="BJ13" s="299"/>
      <c r="BK13" s="299"/>
    </row>
    <row r="14" spans="1:63">
      <c r="A14" s="64" t="str">
        <f>+'Tables 1, 2'!A11</f>
        <v>RS</v>
      </c>
      <c r="C14" s="72">
        <f ca="1">+'Tables 1, 2'!C11</f>
        <v>215744788</v>
      </c>
      <c r="E14" s="72">
        <f ca="1">+'Tables 1, 2'!E11</f>
        <v>652486196.58470178</v>
      </c>
      <c r="G14" s="72">
        <f ca="1">+'Tables 1, 2'!G11</f>
        <v>5322852.9124474069</v>
      </c>
      <c r="I14" s="74">
        <f ca="1">ROUND((G14/E14),4)*100</f>
        <v>0.82000000000000006</v>
      </c>
      <c r="K14" s="74">
        <f ca="1">ROUND((M14/C14),4)*100</f>
        <v>29.4</v>
      </c>
      <c r="M14" s="72">
        <f ca="1">ROUND((O14*$G$38),0)</f>
        <v>63438682</v>
      </c>
      <c r="O14" s="72">
        <f ca="1">Q14-G14</f>
        <v>38605600.087552592</v>
      </c>
      <c r="Q14" s="72">
        <f ca="1">ROUND((Q$32/E$32*E14),0)+2</f>
        <v>43928453</v>
      </c>
      <c r="S14" s="74">
        <f ca="1">ROUND((Q14/E14),4)*100</f>
        <v>6.7299999999999995</v>
      </c>
      <c r="T14" s="74"/>
      <c r="U14" s="72">
        <f ca="1">C14+M14</f>
        <v>279183470</v>
      </c>
      <c r="W14" s="72">
        <f ca="1">ROUND('Tables 1, 2'!V11*W$9,0)+2</f>
        <v>28934888</v>
      </c>
      <c r="X14" s="72"/>
      <c r="Y14" s="72">
        <f ca="1">M14-W14</f>
        <v>34503794</v>
      </c>
      <c r="Z14" s="72"/>
      <c r="AA14" s="74">
        <f ca="1">(+(Y14+C14)/C14-1)*100</f>
        <v>15.992874877700402</v>
      </c>
      <c r="AE14" s="260">
        <f ca="1">Y14</f>
        <v>34503794</v>
      </c>
      <c r="AF14" s="203"/>
      <c r="AG14" s="261">
        <f ca="1">AE14/AE$32*AG$32</f>
        <v>-24776968.468268596</v>
      </c>
      <c r="AH14" s="203"/>
      <c r="AI14" s="262">
        <f ca="1">AE14+AG14</f>
        <v>9726825.5317314044</v>
      </c>
      <c r="AJ14" s="263"/>
      <c r="AK14" s="264">
        <f ca="1">AI14/C14*100</f>
        <v>4.5084869126624758</v>
      </c>
      <c r="AL14" s="265"/>
      <c r="AM14" s="266">
        <f ca="1">AI14/BC19*100</f>
        <v>6.2021742446297274</v>
      </c>
      <c r="AP14" s="274"/>
      <c r="AQ14" s="234"/>
      <c r="AR14" s="234"/>
      <c r="AS14" s="234"/>
      <c r="AT14" s="234"/>
      <c r="AU14" s="234"/>
      <c r="AV14" s="247" t="s">
        <v>756</v>
      </c>
      <c r="AW14" s="248"/>
      <c r="AX14" s="203"/>
      <c r="AY14" s="203"/>
      <c r="AZ14" s="203"/>
      <c r="BA14" s="200" t="s">
        <v>757</v>
      </c>
      <c r="BB14" s="200"/>
      <c r="BC14" s="200" t="s">
        <v>758</v>
      </c>
      <c r="BD14" s="203"/>
      <c r="BE14" s="203"/>
      <c r="BF14" s="203"/>
      <c r="BG14" s="300" t="s">
        <v>757</v>
      </c>
      <c r="BH14" s="300"/>
      <c r="BI14" s="300" t="s">
        <v>758</v>
      </c>
      <c r="BJ14" s="301"/>
      <c r="BK14" s="301"/>
    </row>
    <row r="15" spans="1:63" ht="13.8">
      <c r="A15" s="64" t="s">
        <v>409</v>
      </c>
      <c r="I15" s="77" t="s">
        <v>409</v>
      </c>
      <c r="K15" s="77" t="s">
        <v>409</v>
      </c>
      <c r="M15" s="72" t="s">
        <v>409</v>
      </c>
      <c r="O15" s="72" t="s">
        <v>409</v>
      </c>
      <c r="Q15" s="72" t="s">
        <v>409</v>
      </c>
      <c r="S15" s="77" t="s">
        <v>409</v>
      </c>
      <c r="T15" s="77"/>
      <c r="U15" s="72"/>
      <c r="W15" s="72" t="s">
        <v>409</v>
      </c>
      <c r="X15" s="72"/>
      <c r="Y15" s="72" t="s">
        <v>409</v>
      </c>
      <c r="Z15" s="72"/>
      <c r="AE15" s="203"/>
      <c r="AF15" s="203"/>
      <c r="AG15" s="261"/>
      <c r="AH15" s="203"/>
      <c r="AI15" s="262"/>
      <c r="AJ15" s="263"/>
      <c r="AK15" s="257"/>
      <c r="AL15" s="249"/>
      <c r="AM15" s="267"/>
      <c r="AP15" s="276" t="s">
        <v>409</v>
      </c>
      <c r="AQ15" s="234"/>
      <c r="AR15" s="277" t="s">
        <v>386</v>
      </c>
      <c r="AS15" s="234"/>
      <c r="AT15" s="256" t="s">
        <v>694</v>
      </c>
      <c r="AU15" s="234"/>
      <c r="AV15" s="278" t="s">
        <v>759</v>
      </c>
      <c r="AW15" s="279"/>
      <c r="AX15" s="203"/>
      <c r="AY15" s="200" t="s">
        <v>385</v>
      </c>
      <c r="AZ15" s="203"/>
      <c r="BA15" s="200" t="s">
        <v>386</v>
      </c>
      <c r="BB15" s="200"/>
      <c r="BC15" s="200" t="s">
        <v>386</v>
      </c>
      <c r="BD15" s="203"/>
      <c r="BE15" s="200" t="s">
        <v>385</v>
      </c>
      <c r="BF15" s="203"/>
      <c r="BG15" s="300" t="s">
        <v>386</v>
      </c>
      <c r="BH15" s="300"/>
      <c r="BI15" s="300" t="s">
        <v>386</v>
      </c>
      <c r="BJ15" s="301"/>
      <c r="BK15" s="301"/>
    </row>
    <row r="16" spans="1:63" ht="13.8">
      <c r="A16" s="64" t="str">
        <f>+'Tables 1, 2'!A13</f>
        <v>SGS</v>
      </c>
      <c r="C16" s="72">
        <f ca="1">+'Tables 1, 2'!C13</f>
        <v>18576461</v>
      </c>
      <c r="E16" s="72">
        <f ca="1">+'Tables 1, 2'!E13</f>
        <v>37514380.243873581</v>
      </c>
      <c r="G16" s="72">
        <f ca="1">+'Tables 1, 2'!G13</f>
        <v>3847420.5482216091</v>
      </c>
      <c r="I16" s="74">
        <f ca="1">ROUND((G16/E16),4)*100</f>
        <v>10.26</v>
      </c>
      <c r="K16" s="74">
        <f ca="1">ROUND((M16/C16),4)*100</f>
        <v>-11.690000000000001</v>
      </c>
      <c r="M16" s="72">
        <f ca="1">ROUND((O16*$G$38),0)</f>
        <v>-2172009</v>
      </c>
      <c r="O16" s="72">
        <f t="shared" ref="O16:O30" ca="1" si="0">Q16-G16</f>
        <v>-1321775.5482216091</v>
      </c>
      <c r="Q16" s="72">
        <f ca="1">ROUND((Q$32/E$32*E16),0)</f>
        <v>2525645</v>
      </c>
      <c r="S16" s="74">
        <f ca="1">ROUND((Q16/E16),4)*100</f>
        <v>6.7299999999999995</v>
      </c>
      <c r="T16" s="74"/>
      <c r="U16" s="76">
        <f ca="1">C16+M16</f>
        <v>16404452</v>
      </c>
      <c r="W16" s="72">
        <f ca="1">ROUND('Tables 1, 2'!V13*W$9,0)</f>
        <v>-3864819</v>
      </c>
      <c r="X16" s="72"/>
      <c r="Y16" s="72">
        <f ca="1">M16-W16</f>
        <v>1692810</v>
      </c>
      <c r="Z16" s="72"/>
      <c r="AA16" s="74">
        <f ca="1">(+(Y16+C16)/C16-1)*100</f>
        <v>9.112661448270476</v>
      </c>
      <c r="AE16" s="260">
        <f ca="1">Y16</f>
        <v>1692810</v>
      </c>
      <c r="AF16" s="203"/>
      <c r="AG16" s="261">
        <f ca="1">AE16/AE$32*AG$32</f>
        <v>-1215596.754164767</v>
      </c>
      <c r="AH16" s="203"/>
      <c r="AI16" s="262">
        <f ca="1">AE16+AG16</f>
        <v>477213.24583523301</v>
      </c>
      <c r="AJ16" s="263"/>
      <c r="AK16" s="264">
        <f ca="1">AI16/C16*100</f>
        <v>2.5689136689449783</v>
      </c>
      <c r="AL16" s="265"/>
      <c r="AM16" s="266">
        <f ca="1">AI16/BC21*100</f>
        <v>3.2336718040973511</v>
      </c>
      <c r="AP16" s="280" t="s">
        <v>392</v>
      </c>
      <c r="AQ16" s="234"/>
      <c r="AR16" s="281" t="s">
        <v>389</v>
      </c>
      <c r="AS16" s="234"/>
      <c r="AT16" s="282" t="s">
        <v>395</v>
      </c>
      <c r="AU16" s="234"/>
      <c r="AV16" s="282" t="s">
        <v>760</v>
      </c>
      <c r="AW16" s="283" t="s">
        <v>761</v>
      </c>
      <c r="AX16" s="203"/>
      <c r="AY16" s="200" t="s">
        <v>392</v>
      </c>
      <c r="AZ16" s="203"/>
      <c r="BA16" s="200" t="s">
        <v>389</v>
      </c>
      <c r="BB16" s="200"/>
      <c r="BC16" s="200" t="s">
        <v>389</v>
      </c>
      <c r="BD16" s="203"/>
      <c r="BE16" s="200" t="s">
        <v>392</v>
      </c>
      <c r="BF16" s="203"/>
      <c r="BG16" s="300" t="s">
        <v>389</v>
      </c>
      <c r="BH16" s="300"/>
      <c r="BI16" s="300" t="s">
        <v>389</v>
      </c>
      <c r="BJ16" s="301"/>
      <c r="BK16" s="302" t="s">
        <v>763</v>
      </c>
    </row>
    <row r="17" spans="1:63">
      <c r="A17" s="64" t="s">
        <v>409</v>
      </c>
      <c r="I17" s="81" t="s">
        <v>409</v>
      </c>
      <c r="K17" s="77" t="s">
        <v>409</v>
      </c>
      <c r="M17" s="72" t="s">
        <v>409</v>
      </c>
      <c r="O17" s="72" t="s">
        <v>409</v>
      </c>
      <c r="Q17" s="72" t="s">
        <v>409</v>
      </c>
      <c r="S17" s="77" t="s">
        <v>409</v>
      </c>
      <c r="T17" s="77"/>
      <c r="U17" s="76"/>
      <c r="W17" s="72" t="s">
        <v>409</v>
      </c>
      <c r="X17" s="72"/>
      <c r="Y17" s="72" t="s">
        <v>409</v>
      </c>
      <c r="Z17" s="72"/>
      <c r="AE17" s="203"/>
      <c r="AF17" s="203"/>
      <c r="AG17" s="261"/>
      <c r="AH17" s="203"/>
      <c r="AI17" s="262"/>
      <c r="AJ17" s="263"/>
      <c r="AK17" s="257"/>
      <c r="AL17" s="249"/>
      <c r="AM17" s="267"/>
      <c r="AP17" s="250"/>
      <c r="AQ17" s="234"/>
      <c r="AR17" s="251"/>
      <c r="AS17" s="234"/>
      <c r="AT17" s="234"/>
      <c r="AU17" s="234"/>
      <c r="AV17" s="234"/>
      <c r="AW17" s="275"/>
      <c r="AX17" s="203"/>
      <c r="AY17" s="203" t="s">
        <v>397</v>
      </c>
      <c r="AZ17" s="203"/>
      <c r="BA17" s="200" t="s">
        <v>398</v>
      </c>
      <c r="BB17" s="200"/>
      <c r="BC17" s="200"/>
      <c r="BD17" s="203"/>
      <c r="BE17" s="203" t="s">
        <v>397</v>
      </c>
      <c r="BF17" s="203"/>
      <c r="BG17" s="300" t="s">
        <v>398</v>
      </c>
      <c r="BH17" s="300"/>
      <c r="BI17" s="300"/>
      <c r="BJ17" s="301"/>
      <c r="BK17" s="301"/>
    </row>
    <row r="18" spans="1:63">
      <c r="A18" s="64" t="str">
        <f>+'Tables 1, 2'!A15</f>
        <v>MGS</v>
      </c>
      <c r="C18" s="72">
        <f ca="1">+'Tables 1, 2'!C15</f>
        <v>53330702</v>
      </c>
      <c r="E18" s="72">
        <f ca="1">+'Tables 1, 2'!E15</f>
        <v>114971830.97896877</v>
      </c>
      <c r="G18" s="72">
        <f ca="1">+'Tables 1, 2'!G15</f>
        <v>9170566.0839797426</v>
      </c>
      <c r="I18" s="74">
        <f ca="1">ROUND((G18/E18),4)*100</f>
        <v>7.9799999999999995</v>
      </c>
      <c r="K18" s="74">
        <f ca="1">ROUND((M18/C18),4)*100</f>
        <v>-4.41</v>
      </c>
      <c r="M18" s="72">
        <f ca="1">ROUND((O18*$G$38),0)</f>
        <v>-2350046</v>
      </c>
      <c r="O18" s="72">
        <f t="shared" ca="1" si="0"/>
        <v>-1430120.0839797426</v>
      </c>
      <c r="Q18" s="72">
        <f ca="1">ROUND((Q$32/E$32*E18),0)</f>
        <v>7740446</v>
      </c>
      <c r="S18" s="74">
        <f ca="1">ROUND((Q18/E18),4)*100</f>
        <v>6.7299999999999995</v>
      </c>
      <c r="T18" s="74"/>
      <c r="U18" s="72">
        <f ca="1">C18+M18</f>
        <v>50980656</v>
      </c>
      <c r="W18" s="72">
        <f ca="1">ROUND('Tables 1, 2'!V15*W$9,0)</f>
        <v>-7753397</v>
      </c>
      <c r="X18" s="72"/>
      <c r="Y18" s="72">
        <f ca="1">M18-W18</f>
        <v>5403351</v>
      </c>
      <c r="Z18" s="72"/>
      <c r="AA18" s="74">
        <f ca="1">(+(Y18+C18)/C18-1)*100</f>
        <v>10.131783001843853</v>
      </c>
      <c r="AE18" s="260">
        <f ca="1">Y18</f>
        <v>5403351</v>
      </c>
      <c r="AF18" s="203"/>
      <c r="AG18" s="261">
        <f ca="1">AE18/AE$32*AG$32</f>
        <v>-3880114.0926701445</v>
      </c>
      <c r="AH18" s="203"/>
      <c r="AI18" s="262">
        <f ca="1">AE18+AG18</f>
        <v>1523236.9073298555</v>
      </c>
      <c r="AJ18" s="263"/>
      <c r="AK18" s="264">
        <f ca="1">AI18/C18*100</f>
        <v>2.8562101195102505</v>
      </c>
      <c r="AL18" s="265"/>
      <c r="AM18" s="266">
        <f ca="1">AI18/BC23*100</f>
        <v>3.8030713541996768</v>
      </c>
      <c r="AP18" s="274"/>
      <c r="AQ18" s="234"/>
      <c r="AR18" s="234"/>
      <c r="AS18" s="234"/>
      <c r="AT18" s="234"/>
      <c r="AU18" s="234"/>
      <c r="AV18" s="234"/>
      <c r="AW18" s="275"/>
      <c r="AX18" s="203"/>
      <c r="AY18" s="203"/>
      <c r="AZ18" s="203"/>
      <c r="BA18" s="203"/>
      <c r="BB18" s="203"/>
      <c r="BC18" s="203"/>
      <c r="BD18" s="203"/>
      <c r="BE18" s="203"/>
      <c r="BF18" s="203"/>
      <c r="BG18" s="303"/>
      <c r="BH18" s="303"/>
      <c r="BI18" s="303"/>
      <c r="BJ18" s="301"/>
      <c r="BK18" s="301"/>
    </row>
    <row r="19" spans="1:63">
      <c r="A19" s="64" t="s">
        <v>409</v>
      </c>
      <c r="I19" s="77" t="s">
        <v>409</v>
      </c>
      <c r="K19" s="77" t="s">
        <v>409</v>
      </c>
      <c r="M19" s="72" t="s">
        <v>409</v>
      </c>
      <c r="O19" s="72" t="s">
        <v>409</v>
      </c>
      <c r="Q19" s="72" t="s">
        <v>409</v>
      </c>
      <c r="S19" s="77" t="s">
        <v>409</v>
      </c>
      <c r="T19" s="77"/>
      <c r="U19" s="72"/>
      <c r="W19" s="72" t="s">
        <v>409</v>
      </c>
      <c r="X19" s="72"/>
      <c r="Y19" s="72" t="s">
        <v>409</v>
      </c>
      <c r="Z19" s="72"/>
      <c r="AE19" s="203"/>
      <c r="AF19" s="203"/>
      <c r="AG19" s="261"/>
      <c r="AH19" s="203"/>
      <c r="AI19" s="262"/>
      <c r="AJ19" s="263"/>
      <c r="AK19" s="257"/>
      <c r="AL19" s="249"/>
      <c r="AM19" s="267"/>
      <c r="AP19" s="276" t="s">
        <v>22</v>
      </c>
      <c r="AQ19" s="234"/>
      <c r="AR19" s="284">
        <f ca="1">C14</f>
        <v>215744788</v>
      </c>
      <c r="AS19" s="234"/>
      <c r="AT19" s="285">
        <f ca="1">AI14</f>
        <v>9726825.5317314044</v>
      </c>
      <c r="AU19" s="234"/>
      <c r="AV19" s="272">
        <f ca="1">AK14</f>
        <v>4.5084869126624758</v>
      </c>
      <c r="AW19" s="264">
        <f ca="1">AM14</f>
        <v>6.2021742446297274</v>
      </c>
      <c r="AX19" s="203"/>
      <c r="AY19" s="203" t="s">
        <v>22</v>
      </c>
      <c r="AZ19" s="203"/>
      <c r="BA19" s="260">
        <f ca="1">C14</f>
        <v>215744788</v>
      </c>
      <c r="BB19" s="203"/>
      <c r="BC19" s="286">
        <f ca="1">BA19-BK19</f>
        <v>156829285.151954</v>
      </c>
      <c r="BD19" s="203"/>
      <c r="BE19" s="203" t="s">
        <v>22</v>
      </c>
      <c r="BF19" s="203"/>
      <c r="BG19" s="304">
        <v>216341049.91929379</v>
      </c>
      <c r="BH19" s="303"/>
      <c r="BI19" s="305">
        <v>157425547.07124779</v>
      </c>
      <c r="BJ19" s="301"/>
      <c r="BK19" s="306">
        <f>BG19-BI19</f>
        <v>58915502.848046005</v>
      </c>
    </row>
    <row r="20" spans="1:63">
      <c r="A20" s="64" t="str">
        <f>+'Tables 1, 2'!A17</f>
        <v>LGS</v>
      </c>
      <c r="C20" s="72">
        <f ca="1">+'Tables 1, 2'!C17</f>
        <v>51375193</v>
      </c>
      <c r="E20" s="72">
        <f ca="1">+'Tables 1, 2'!E17</f>
        <v>101363367.46904053</v>
      </c>
      <c r="G20" s="72">
        <f ca="1">+'Tables 1, 2'!G17</f>
        <v>8100926.300951439</v>
      </c>
      <c r="I20" s="74">
        <f ca="1">ROUND((G20/E20),4)*100</f>
        <v>7.99</v>
      </c>
      <c r="K20" s="74">
        <f ca="1">ROUND((M20/C20),4)*100</f>
        <v>-4.08</v>
      </c>
      <c r="M20" s="72">
        <f ca="1">ROUND((O20*$G$38),0)</f>
        <v>-2097883</v>
      </c>
      <c r="O20" s="72">
        <f t="shared" ca="1" si="0"/>
        <v>-1276666.300951439</v>
      </c>
      <c r="Q20" s="72">
        <f ca="1">ROUND((Q$32/E$32*E20),0)</f>
        <v>6824260</v>
      </c>
      <c r="S20" s="74">
        <f ca="1">ROUND((Q20/E20),4)*100</f>
        <v>6.7299999999999995</v>
      </c>
      <c r="T20" s="74"/>
      <c r="U20" s="72">
        <f ca="1">C20+M20</f>
        <v>49277310</v>
      </c>
      <c r="W20" s="72">
        <f ca="1">ROUND('Tables 1, 2'!V17*W$9,0)</f>
        <v>-6860375</v>
      </c>
      <c r="X20" s="72"/>
      <c r="Y20" s="72">
        <f ca="1">M20-W20</f>
        <v>4762492</v>
      </c>
      <c r="Z20" s="72"/>
      <c r="AA20" s="74">
        <f ca="1">(+(Y20+C20)/C20-1)*100</f>
        <v>9.2700225963141314</v>
      </c>
      <c r="AE20" s="260">
        <f ca="1">Y20</f>
        <v>4762492</v>
      </c>
      <c r="AF20" s="203"/>
      <c r="AG20" s="261">
        <f ca="1">AE20/AE$32*AG$32</f>
        <v>-3419917.0709859165</v>
      </c>
      <c r="AH20" s="203"/>
      <c r="AI20" s="262">
        <f ca="1">AE20+AG20</f>
        <v>1342574.9290140835</v>
      </c>
      <c r="AJ20" s="263"/>
      <c r="AK20" s="264">
        <f ca="1">AI20/C20*100</f>
        <v>2.6132747160951464</v>
      </c>
      <c r="AL20" s="265"/>
      <c r="AM20" s="266">
        <f ca="1">AI20/BC25*100</f>
        <v>3.6929158252734426</v>
      </c>
      <c r="AP20" s="274"/>
      <c r="AQ20" s="234"/>
      <c r="AR20" s="287"/>
      <c r="AS20" s="234"/>
      <c r="AT20" s="256"/>
      <c r="AU20" s="234"/>
      <c r="AV20" s="256"/>
      <c r="AW20" s="257"/>
      <c r="AX20" s="203"/>
      <c r="AY20" s="203" t="s">
        <v>409</v>
      </c>
      <c r="AZ20" s="203"/>
      <c r="BA20" s="203"/>
      <c r="BB20" s="203"/>
      <c r="BC20" s="286"/>
      <c r="BD20" s="203"/>
      <c r="BE20" s="203" t="s">
        <v>409</v>
      </c>
      <c r="BF20" s="203"/>
      <c r="BG20" s="303"/>
      <c r="BH20" s="303"/>
      <c r="BI20" s="303"/>
      <c r="BJ20" s="301"/>
      <c r="BK20" s="301"/>
    </row>
    <row r="21" spans="1:63">
      <c r="A21" s="64" t="s">
        <v>409</v>
      </c>
      <c r="I21" s="77" t="s">
        <v>409</v>
      </c>
      <c r="K21" s="77" t="s">
        <v>409</v>
      </c>
      <c r="M21" s="72" t="s">
        <v>409</v>
      </c>
      <c r="O21" s="72" t="s">
        <v>409</v>
      </c>
      <c r="Q21" s="72" t="s">
        <v>409</v>
      </c>
      <c r="S21" s="77" t="s">
        <v>409</v>
      </c>
      <c r="T21" s="77"/>
      <c r="U21" s="72" t="s">
        <v>409</v>
      </c>
      <c r="W21" s="72" t="s">
        <v>409</v>
      </c>
      <c r="X21" s="72"/>
      <c r="Y21" s="72" t="s">
        <v>409</v>
      </c>
      <c r="Z21" s="72"/>
      <c r="AE21" s="203"/>
      <c r="AF21" s="203"/>
      <c r="AG21" s="261"/>
      <c r="AH21" s="203"/>
      <c r="AI21" s="262"/>
      <c r="AJ21" s="263"/>
      <c r="AK21" s="257"/>
      <c r="AL21" s="249"/>
      <c r="AM21" s="267"/>
      <c r="AP21" s="276" t="s">
        <v>5</v>
      </c>
      <c r="AQ21" s="234"/>
      <c r="AR21" s="284">
        <f ca="1">C16</f>
        <v>18576461</v>
      </c>
      <c r="AS21" s="234"/>
      <c r="AT21" s="285">
        <f ca="1">AI16</f>
        <v>477213.24583523301</v>
      </c>
      <c r="AU21" s="234"/>
      <c r="AV21" s="272">
        <f ca="1">AK16</f>
        <v>2.5689136689449783</v>
      </c>
      <c r="AW21" s="264">
        <f ca="1">AM16</f>
        <v>3.2336718040973511</v>
      </c>
      <c r="AX21" s="203"/>
      <c r="AY21" s="203" t="s">
        <v>5</v>
      </c>
      <c r="AZ21" s="203"/>
      <c r="BA21" s="260">
        <f ca="1">C16</f>
        <v>18576461</v>
      </c>
      <c r="BB21" s="203"/>
      <c r="BC21" s="286">
        <f ca="1">BA21-BK21</f>
        <v>14757627.698350873</v>
      </c>
      <c r="BD21" s="203"/>
      <c r="BE21" s="203" t="s">
        <v>5</v>
      </c>
      <c r="BF21" s="203"/>
      <c r="BG21" s="304">
        <v>18632506.993049126</v>
      </c>
      <c r="BH21" s="303"/>
      <c r="BI21" s="305">
        <v>14813673.691399999</v>
      </c>
      <c r="BJ21" s="301"/>
      <c r="BK21" s="306">
        <f>BG21-BI21</f>
        <v>3818833.3016491272</v>
      </c>
    </row>
    <row r="22" spans="1:63">
      <c r="A22" s="64" t="str">
        <f>+'Tables 1, 2'!A19</f>
        <v>IGS</v>
      </c>
      <c r="C22" s="72">
        <f ca="1">+'Tables 1, 2'!C19</f>
        <v>138769640</v>
      </c>
      <c r="E22" s="72">
        <f ca="1">+'Tables 1, 2'!E19</f>
        <v>240509541.21488166</v>
      </c>
      <c r="G22" s="72">
        <f ca="1">+'Tables 1, 2'!G19</f>
        <v>12495657.634907691</v>
      </c>
      <c r="I22" s="74">
        <f ca="1">ROUND((G22/E22),4)*100</f>
        <v>5.2</v>
      </c>
      <c r="K22" s="74">
        <f ca="1">ROUND((M22/C22),4)*100</f>
        <v>4.38</v>
      </c>
      <c r="M22" s="72">
        <f ca="1">ROUND((O22*$G$38),0)</f>
        <v>6074409</v>
      </c>
      <c r="O22" s="72">
        <f t="shared" ca="1" si="0"/>
        <v>3696580.3650923092</v>
      </c>
      <c r="Q22" s="72">
        <f ca="1">ROUND((Q$32/E$32*E22),0)</f>
        <v>16192238</v>
      </c>
      <c r="S22" s="74">
        <f ca="1">ROUND((Q22/E22),4)*100</f>
        <v>6.7299999999999995</v>
      </c>
      <c r="T22" s="74"/>
      <c r="U22" s="72">
        <f t="shared" ref="U22:U28" ca="1" si="1">C22+M22</f>
        <v>144844049</v>
      </c>
      <c r="W22" s="72">
        <f ca="1">ROUND('Tables 1, 2'!V19*W$9,0)</f>
        <v>-5778385</v>
      </c>
      <c r="X22" s="72"/>
      <c r="Y22" s="72">
        <f ca="1">M22-W22</f>
        <v>11852794</v>
      </c>
      <c r="Z22" s="72"/>
      <c r="AA22" s="74">
        <f ca="1">(+(Y22+C22)/C22-1)*100</f>
        <v>8.5413452106671173</v>
      </c>
      <c r="AC22" s="52">
        <f ca="1">'Tables 1, 2'!V19*0.95</f>
        <v>-5778384.5</v>
      </c>
      <c r="AE22" s="260">
        <f ca="1">Y22+AC22</f>
        <v>6074409.5</v>
      </c>
      <c r="AF22" s="203"/>
      <c r="AG22" s="261">
        <f ca="1">AE22/AE$32*AG$32</f>
        <v>-4361997.1949998075</v>
      </c>
      <c r="AH22" s="203"/>
      <c r="AI22" s="262">
        <f ca="1">AE22+AG22</f>
        <v>1712412.3050001925</v>
      </c>
      <c r="AJ22" s="263"/>
      <c r="AK22" s="264">
        <f ca="1">AI22/C22*100</f>
        <v>1.2339963590020069</v>
      </c>
      <c r="AL22" s="265"/>
      <c r="AM22" s="266">
        <f ca="1">AI22/BC27*100</f>
        <v>2.4534547611256388</v>
      </c>
      <c r="AP22" s="276"/>
      <c r="AQ22" s="234"/>
      <c r="AR22" s="288"/>
      <c r="AS22" s="234"/>
      <c r="AT22" s="256"/>
      <c r="AU22" s="234"/>
      <c r="AV22" s="256"/>
      <c r="AW22" s="257"/>
      <c r="AX22" s="203"/>
      <c r="AY22" s="203" t="s">
        <v>409</v>
      </c>
      <c r="AZ22" s="203"/>
      <c r="BA22" s="203"/>
      <c r="BB22" s="203"/>
      <c r="BC22" s="286"/>
      <c r="BD22" s="203"/>
      <c r="BE22" s="203" t="s">
        <v>409</v>
      </c>
      <c r="BF22" s="203"/>
      <c r="BG22" s="303"/>
      <c r="BH22" s="303"/>
      <c r="BI22" s="303"/>
      <c r="BJ22" s="301"/>
      <c r="BK22" s="301"/>
    </row>
    <row r="23" spans="1:63">
      <c r="A23" s="64" t="s">
        <v>409</v>
      </c>
      <c r="I23" s="77" t="s">
        <v>409</v>
      </c>
      <c r="K23" s="77" t="s">
        <v>409</v>
      </c>
      <c r="M23" s="72" t="s">
        <v>409</v>
      </c>
      <c r="O23" s="72" t="s">
        <v>409</v>
      </c>
      <c r="Q23" s="72" t="s">
        <v>409</v>
      </c>
      <c r="S23" s="77" t="s">
        <v>409</v>
      </c>
      <c r="T23" s="77"/>
      <c r="U23" s="72" t="s">
        <v>409</v>
      </c>
      <c r="W23" s="72" t="s">
        <v>409</v>
      </c>
      <c r="X23" s="72"/>
      <c r="Y23" s="72" t="s">
        <v>409</v>
      </c>
      <c r="Z23" s="72"/>
      <c r="AE23" s="203"/>
      <c r="AF23" s="203"/>
      <c r="AG23" s="261"/>
      <c r="AH23" s="203"/>
      <c r="AI23" s="262"/>
      <c r="AJ23" s="263"/>
      <c r="AK23" s="257"/>
      <c r="AL23" s="249"/>
      <c r="AM23" s="267"/>
      <c r="AP23" s="276" t="s">
        <v>86</v>
      </c>
      <c r="AQ23" s="234"/>
      <c r="AR23" s="284">
        <f ca="1">C18</f>
        <v>53330702</v>
      </c>
      <c r="AS23" s="234"/>
      <c r="AT23" s="285">
        <f ca="1">AI18</f>
        <v>1523236.9073298555</v>
      </c>
      <c r="AU23" s="234"/>
      <c r="AV23" s="272">
        <f ca="1">AK18</f>
        <v>2.8562101195102505</v>
      </c>
      <c r="AW23" s="264">
        <f ca="1">AM18</f>
        <v>3.8030713541996768</v>
      </c>
      <c r="AX23" s="203"/>
      <c r="AY23" s="203" t="s">
        <v>86</v>
      </c>
      <c r="AZ23" s="203"/>
      <c r="BA23" s="260">
        <f ca="1">C18</f>
        <v>53330702</v>
      </c>
      <c r="BB23" s="203"/>
      <c r="BC23" s="286">
        <f ca="1">BA23-BK23</f>
        <v>40052809.044662468</v>
      </c>
      <c r="BD23" s="203"/>
      <c r="BE23" s="203" t="s">
        <v>86</v>
      </c>
      <c r="BF23" s="203"/>
      <c r="BG23" s="304">
        <v>53484636.980047509</v>
      </c>
      <c r="BH23" s="303"/>
      <c r="BI23" s="305">
        <v>40206744.024709977</v>
      </c>
      <c r="BJ23" s="301"/>
      <c r="BK23" s="306">
        <f>BG23-BI23</f>
        <v>13277892.955337532</v>
      </c>
    </row>
    <row r="24" spans="1:63">
      <c r="A24" s="64" t="str">
        <f>+'Tables 1, 2'!A21</f>
        <v>PS</v>
      </c>
      <c r="C24" s="72">
        <f ca="1">+'Tables 1, 2'!C21</f>
        <v>11504476</v>
      </c>
      <c r="E24" s="72">
        <f ca="1">+'Tables 1, 2'!E21</f>
        <v>26428694.081622496</v>
      </c>
      <c r="G24" s="72">
        <f ca="1">+'Tables 1, 2'!G21</f>
        <v>1557459.0302480084</v>
      </c>
      <c r="I24" s="74">
        <f ca="1">ROUND((G24/E24),4)*100</f>
        <v>5.89</v>
      </c>
      <c r="K24" s="74">
        <f ca="1">ROUND((M24/C24),4)*100</f>
        <v>3.17</v>
      </c>
      <c r="M24" s="72">
        <f ca="1">ROUND((O24*$G$38),0)</f>
        <v>364547</v>
      </c>
      <c r="O24" s="72">
        <f t="shared" ca="1" si="0"/>
        <v>221844.96975199156</v>
      </c>
      <c r="Q24" s="72">
        <f ca="1">ROUND((Q$32/E$32*E24),0)</f>
        <v>1779304</v>
      </c>
      <c r="S24" s="74">
        <f ca="1">ROUND((Q24/E24),4)*100</f>
        <v>6.7299999999999995</v>
      </c>
      <c r="T24" s="74"/>
      <c r="U24" s="72">
        <f t="shared" ca="1" si="1"/>
        <v>11869023</v>
      </c>
      <c r="W24" s="72">
        <f ca="1">ROUND('Tables 1, 2'!V21*W$9,0)</f>
        <v>-922764</v>
      </c>
      <c r="X24" s="72"/>
      <c r="Y24" s="72">
        <f ca="1">M24-W24</f>
        <v>1287311</v>
      </c>
      <c r="Z24" s="72"/>
      <c r="AA24" s="74">
        <f ca="1">(+(Y24+C24)/C24-1)*100</f>
        <v>11.189653487912011</v>
      </c>
      <c r="AE24" s="260">
        <f ca="1">Y24</f>
        <v>1287311</v>
      </c>
      <c r="AF24" s="203"/>
      <c r="AG24" s="261">
        <f ca="1">AE24/AE$32*AG$32</f>
        <v>-924410.34327573702</v>
      </c>
      <c r="AH24" s="203"/>
      <c r="AI24" s="262">
        <f ca="1">AE24+AG24</f>
        <v>362900.65672426298</v>
      </c>
      <c r="AJ24" s="263"/>
      <c r="AK24" s="264">
        <f ca="1">AI24/C24*100</f>
        <v>3.1544301254943119</v>
      </c>
      <c r="AL24" s="265"/>
      <c r="AM24" s="266">
        <f ca="1">AI24/BC29*100</f>
        <v>4.3797364609973588</v>
      </c>
      <c r="AP24" s="276"/>
      <c r="AQ24" s="234"/>
      <c r="AR24" s="288"/>
      <c r="AS24" s="234"/>
      <c r="AT24" s="256"/>
      <c r="AU24" s="234"/>
      <c r="AV24" s="256"/>
      <c r="AW24" s="257"/>
      <c r="AX24" s="203"/>
      <c r="AY24" s="203" t="s">
        <v>409</v>
      </c>
      <c r="AZ24" s="203"/>
      <c r="BA24" s="203"/>
      <c r="BB24" s="203"/>
      <c r="BC24" s="286"/>
      <c r="BD24" s="203"/>
      <c r="BE24" s="203" t="s">
        <v>409</v>
      </c>
      <c r="BF24" s="203"/>
      <c r="BG24" s="303"/>
      <c r="BH24" s="303"/>
      <c r="BI24" s="303"/>
      <c r="BJ24" s="301"/>
      <c r="BK24" s="301"/>
    </row>
    <row r="25" spans="1:63">
      <c r="A25" s="64" t="s">
        <v>409</v>
      </c>
      <c r="I25" s="77" t="s">
        <v>409</v>
      </c>
      <c r="K25" s="77" t="s">
        <v>409</v>
      </c>
      <c r="M25" s="72" t="s">
        <v>409</v>
      </c>
      <c r="O25" s="72" t="s">
        <v>409</v>
      </c>
      <c r="Q25" s="72" t="s">
        <v>409</v>
      </c>
      <c r="S25" s="77" t="s">
        <v>409</v>
      </c>
      <c r="T25" s="77"/>
      <c r="U25" s="72" t="s">
        <v>409</v>
      </c>
      <c r="W25" s="72" t="s">
        <v>409</v>
      </c>
      <c r="X25" s="72"/>
      <c r="Y25" s="72" t="s">
        <v>409</v>
      </c>
      <c r="Z25" s="72"/>
      <c r="AE25" s="203"/>
      <c r="AF25" s="203"/>
      <c r="AG25" s="261"/>
      <c r="AH25" s="203"/>
      <c r="AI25" s="262"/>
      <c r="AJ25" s="263"/>
      <c r="AK25" s="257"/>
      <c r="AL25" s="249"/>
      <c r="AM25" s="267"/>
      <c r="AP25" s="276" t="s">
        <v>87</v>
      </c>
      <c r="AQ25" s="234"/>
      <c r="AR25" s="284">
        <f ca="1">C20</f>
        <v>51375193</v>
      </c>
      <c r="AS25" s="234"/>
      <c r="AT25" s="285">
        <f ca="1">AI20</f>
        <v>1342574.9290140835</v>
      </c>
      <c r="AU25" s="234"/>
      <c r="AV25" s="272">
        <f ca="1">AK20</f>
        <v>2.6132747160951464</v>
      </c>
      <c r="AW25" s="264">
        <f ca="1">AM20</f>
        <v>3.6929158252734426</v>
      </c>
      <c r="AX25" s="203"/>
      <c r="AY25" s="203" t="s">
        <v>87</v>
      </c>
      <c r="AZ25" s="203"/>
      <c r="BA25" s="260">
        <f ca="1">C20</f>
        <v>51375193</v>
      </c>
      <c r="BB25" s="203"/>
      <c r="BC25" s="286">
        <f ca="1">BA25-BK25</f>
        <v>36355416.49300041</v>
      </c>
      <c r="BD25" s="203"/>
      <c r="BE25" s="203" t="s">
        <v>87</v>
      </c>
      <c r="BF25" s="203"/>
      <c r="BG25" s="304">
        <v>51515377.980782144</v>
      </c>
      <c r="BH25" s="303"/>
      <c r="BI25" s="305">
        <v>36495601.473782554</v>
      </c>
      <c r="BJ25" s="301"/>
      <c r="BK25" s="306">
        <f>BG25-BI25</f>
        <v>15019776.50699959</v>
      </c>
    </row>
    <row r="26" spans="1:63">
      <c r="A26" s="64" t="str">
        <f>+'Tables 1, 2'!A23</f>
        <v>MW</v>
      </c>
      <c r="C26" s="72">
        <f ca="1">+'Tables 1, 2'!C23</f>
        <v>194343</v>
      </c>
      <c r="E26" s="72">
        <f ca="1">+'Tables 1, 2'!E23</f>
        <v>337885.02121059911</v>
      </c>
      <c r="G26" s="72">
        <f ca="1">+'Tables 1, 2'!G23</f>
        <v>36782.714809510049</v>
      </c>
      <c r="I26" s="74">
        <f ca="1">ROUND((G26/E26),4)*100</f>
        <v>10.89</v>
      </c>
      <c r="K26" s="74">
        <f ca="1">ROUND((M26/C26),4)*100</f>
        <v>-11.87</v>
      </c>
      <c r="M26" s="72">
        <f ca="1">ROUND((O26*$G$38),0)</f>
        <v>-23063</v>
      </c>
      <c r="O26" s="72">
        <f t="shared" ca="1" si="0"/>
        <v>-14034.714809510049</v>
      </c>
      <c r="Q26" s="72">
        <f ca="1">ROUND((Q$32/E$32*E26),0)</f>
        <v>22748</v>
      </c>
      <c r="S26" s="74">
        <f ca="1">ROUND((Q26/E26),4)*100</f>
        <v>6.7299999999999995</v>
      </c>
      <c r="T26" s="74"/>
      <c r="U26" s="72">
        <f t="shared" ca="1" si="1"/>
        <v>171280</v>
      </c>
      <c r="W26" s="72">
        <f ca="1">ROUND('Tables 1, 2'!V23*W$9,0)</f>
        <v>-38134</v>
      </c>
      <c r="X26" s="72"/>
      <c r="Y26" s="72">
        <f ca="1">M26-W26</f>
        <v>15071</v>
      </c>
      <c r="Z26" s="72"/>
      <c r="AA26" s="74">
        <f ca="1">(+(Y26+C26)/C26-1)*100</f>
        <v>7.7548458138446019</v>
      </c>
      <c r="AE26" s="260">
        <f ca="1">Y26</f>
        <v>15071</v>
      </c>
      <c r="AF26" s="203"/>
      <c r="AG26" s="261">
        <f ca="1">AE26/AE$32*AG$32</f>
        <v>-10822.395119367917</v>
      </c>
      <c r="AH26" s="203"/>
      <c r="AI26" s="262">
        <f ca="1">AE26+AG26</f>
        <v>4248.6048806320832</v>
      </c>
      <c r="AJ26" s="263"/>
      <c r="AK26" s="264">
        <f ca="1">AI26/C26*100</f>
        <v>2.1861373348317579</v>
      </c>
      <c r="AL26" s="265"/>
      <c r="AM26" s="266">
        <f ca="1">AI26/BC31*100</f>
        <v>3.1040364357140215</v>
      </c>
      <c r="AP26" s="276"/>
      <c r="AQ26" s="234"/>
      <c r="AR26" s="288" t="s">
        <v>409</v>
      </c>
      <c r="AS26" s="234"/>
      <c r="AT26" s="256"/>
      <c r="AU26" s="234"/>
      <c r="AV26" s="256"/>
      <c r="AW26" s="257"/>
      <c r="AX26" s="203"/>
      <c r="AY26" s="203" t="s">
        <v>409</v>
      </c>
      <c r="AZ26" s="203"/>
      <c r="BA26" s="203"/>
      <c r="BB26" s="203"/>
      <c r="BC26" s="286"/>
      <c r="BD26" s="203"/>
      <c r="BE26" s="203" t="s">
        <v>409</v>
      </c>
      <c r="BF26" s="203"/>
      <c r="BG26" s="303"/>
      <c r="BH26" s="303"/>
      <c r="BI26" s="303"/>
      <c r="BJ26" s="301"/>
      <c r="BK26" s="301"/>
    </row>
    <row r="27" spans="1:63">
      <c r="A27" s="64" t="s">
        <v>409</v>
      </c>
      <c r="I27" s="77" t="s">
        <v>409</v>
      </c>
      <c r="K27" s="77" t="s">
        <v>409</v>
      </c>
      <c r="M27" s="72" t="s">
        <v>409</v>
      </c>
      <c r="O27" s="72" t="s">
        <v>409</v>
      </c>
      <c r="Q27" s="72" t="s">
        <v>409</v>
      </c>
      <c r="S27" s="77" t="s">
        <v>409</v>
      </c>
      <c r="T27" s="77"/>
      <c r="U27" s="72" t="s">
        <v>409</v>
      </c>
      <c r="W27" s="72" t="s">
        <v>409</v>
      </c>
      <c r="X27" s="72"/>
      <c r="Y27" s="72" t="s">
        <v>409</v>
      </c>
      <c r="Z27" s="72"/>
      <c r="AE27" s="203"/>
      <c r="AF27" s="203"/>
      <c r="AG27" s="261"/>
      <c r="AH27" s="203"/>
      <c r="AI27" s="262"/>
      <c r="AJ27" s="263"/>
      <c r="AK27" s="257"/>
      <c r="AL27" s="249"/>
      <c r="AM27" s="267"/>
      <c r="AP27" s="276" t="s">
        <v>444</v>
      </c>
      <c r="AQ27" s="234"/>
      <c r="AR27" s="284">
        <f ca="1">C22</f>
        <v>138769640</v>
      </c>
      <c r="AS27" s="234"/>
      <c r="AT27" s="285">
        <f ca="1">AI22</f>
        <v>1712412.3050001925</v>
      </c>
      <c r="AU27" s="234"/>
      <c r="AV27" s="272">
        <f ca="1">AK22</f>
        <v>1.2339963590020069</v>
      </c>
      <c r="AW27" s="264">
        <f ca="1">AM22</f>
        <v>2.4534547611256388</v>
      </c>
      <c r="AX27" s="203"/>
      <c r="AY27" s="203" t="s">
        <v>444</v>
      </c>
      <c r="AZ27" s="203"/>
      <c r="BA27" s="260">
        <f ca="1">C22</f>
        <v>138769640</v>
      </c>
      <c r="BB27" s="203"/>
      <c r="BC27" s="286">
        <f ca="1">BA27-BK27</f>
        <v>69795960.053265542</v>
      </c>
      <c r="BD27" s="203"/>
      <c r="BE27" s="203" t="s">
        <v>444</v>
      </c>
      <c r="BF27" s="203"/>
      <c r="BG27" s="304">
        <v>139030770.94813445</v>
      </c>
      <c r="BH27" s="303"/>
      <c r="BI27" s="305">
        <v>70057091.001399994</v>
      </c>
      <c r="BJ27" s="301"/>
      <c r="BK27" s="306">
        <f>BG27-BI27</f>
        <v>68973679.946734458</v>
      </c>
    </row>
    <row r="28" spans="1:63">
      <c r="A28" s="64" t="str">
        <f>+'Tables 1, 2'!A25</f>
        <v>OL</v>
      </c>
      <c r="C28" s="72">
        <f ca="1">+'Tables 1, 2'!C25</f>
        <v>8231793.9999999991</v>
      </c>
      <c r="E28" s="72">
        <f ca="1">+'Tables 1, 2'!E25</f>
        <v>18839282.442781996</v>
      </c>
      <c r="G28" s="72">
        <f ca="1">+'Tables 1, 2'!G25</f>
        <v>2784415.5763225085</v>
      </c>
      <c r="I28" s="74">
        <f ca="1">ROUND((G28/E28),4)*100</f>
        <v>14.78</v>
      </c>
      <c r="K28" s="74">
        <f ca="1">ROUND((M28/C28),4)*100</f>
        <v>-30.259999999999998</v>
      </c>
      <c r="M28" s="72">
        <f ca="1">ROUND((O28*$G$38),0)</f>
        <v>-2491278</v>
      </c>
      <c r="O28" s="72">
        <f t="shared" ca="1" si="0"/>
        <v>-1516066.5763225085</v>
      </c>
      <c r="Q28" s="72">
        <f ca="1">ROUND((Q$32/E$32*E28),0)</f>
        <v>1268349</v>
      </c>
      <c r="S28" s="74">
        <f ca="1">ROUND((Q28/E28),4)*100</f>
        <v>6.7299999999999995</v>
      </c>
      <c r="T28" s="74"/>
      <c r="U28" s="72">
        <f t="shared" ca="1" si="1"/>
        <v>5740515.9999999991</v>
      </c>
      <c r="W28" s="72">
        <f ca="1">ROUND('Tables 1, 2'!V25*W$9,0)</f>
        <v>-3271359</v>
      </c>
      <c r="X28" s="72"/>
      <c r="Y28" s="72">
        <f ca="1">M28-W28</f>
        <v>780081</v>
      </c>
      <c r="Z28" s="72"/>
      <c r="AA28" s="74">
        <f ca="1">(+(Y28+C28)/C28-1)*100</f>
        <v>9.4764397651350585</v>
      </c>
      <c r="AE28" s="260">
        <f ca="1">Y28</f>
        <v>780081</v>
      </c>
      <c r="AF28" s="203"/>
      <c r="AG28" s="261">
        <f ca="1">AE28/AE$32*AG$32</f>
        <v>-560171.50866642187</v>
      </c>
      <c r="AH28" s="203"/>
      <c r="AI28" s="262">
        <f ca="1">AE28+AG28</f>
        <v>219909.49133357813</v>
      </c>
      <c r="AJ28" s="263"/>
      <c r="AK28" s="264">
        <f ca="1">AI28/C28*100</f>
        <v>2.6714649483888708</v>
      </c>
      <c r="AL28" s="265"/>
      <c r="AM28" s="266">
        <f ca="1">AI28/BC33*100</f>
        <v>3.1460420794977559</v>
      </c>
      <c r="AP28" s="276"/>
      <c r="AQ28" s="234"/>
      <c r="AR28" s="288" t="s">
        <v>409</v>
      </c>
      <c r="AS28" s="234"/>
      <c r="AT28" s="256"/>
      <c r="AU28" s="234"/>
      <c r="AV28" s="256"/>
      <c r="AW28" s="257"/>
      <c r="AX28" s="203"/>
      <c r="AY28" s="203" t="s">
        <v>409</v>
      </c>
      <c r="AZ28" s="203"/>
      <c r="BA28" s="203"/>
      <c r="BB28" s="203"/>
      <c r="BC28" s="286"/>
      <c r="BD28" s="203"/>
      <c r="BE28" s="203" t="s">
        <v>409</v>
      </c>
      <c r="BF28" s="203"/>
      <c r="BG28" s="303"/>
      <c r="BH28" s="303"/>
      <c r="BI28" s="303"/>
      <c r="BJ28" s="301"/>
      <c r="BK28" s="301"/>
    </row>
    <row r="29" spans="1:63">
      <c r="A29" s="64" t="s">
        <v>409</v>
      </c>
      <c r="I29" s="77" t="s">
        <v>409</v>
      </c>
      <c r="K29" s="77" t="s">
        <v>409</v>
      </c>
      <c r="M29" s="72" t="s">
        <v>409</v>
      </c>
      <c r="O29" s="72" t="s">
        <v>409</v>
      </c>
      <c r="Q29" s="72" t="s">
        <v>409</v>
      </c>
      <c r="S29" s="77" t="s">
        <v>409</v>
      </c>
      <c r="T29" s="77"/>
      <c r="U29" s="72" t="s">
        <v>409</v>
      </c>
      <c r="W29" s="72" t="s">
        <v>409</v>
      </c>
      <c r="X29" s="72"/>
      <c r="Y29" s="72" t="s">
        <v>409</v>
      </c>
      <c r="Z29" s="72"/>
      <c r="AE29" s="203"/>
      <c r="AF29" s="203"/>
      <c r="AG29" s="261"/>
      <c r="AH29" s="203"/>
      <c r="AI29" s="262"/>
      <c r="AJ29" s="263"/>
      <c r="AK29" s="257"/>
      <c r="AL29" s="249"/>
      <c r="AM29" s="267"/>
      <c r="AP29" s="276" t="s">
        <v>451</v>
      </c>
      <c r="AQ29" s="234"/>
      <c r="AR29" s="284">
        <f ca="1">C24</f>
        <v>11504476</v>
      </c>
      <c r="AS29" s="234"/>
      <c r="AT29" s="285">
        <f ca="1">AI24</f>
        <v>362900.65672426298</v>
      </c>
      <c r="AU29" s="234"/>
      <c r="AV29" s="272">
        <f ca="1">AK24</f>
        <v>3.1544301254943119</v>
      </c>
      <c r="AW29" s="264">
        <f ca="1">AM24</f>
        <v>4.3797364609973588</v>
      </c>
      <c r="AX29" s="203"/>
      <c r="AY29" s="203" t="s">
        <v>451</v>
      </c>
      <c r="AZ29" s="203"/>
      <c r="BA29" s="260">
        <f ca="1">C24</f>
        <v>11504476</v>
      </c>
      <c r="BB29" s="203"/>
      <c r="BC29" s="286">
        <f ca="1">BA29-BK29</f>
        <v>8285901.6736733709</v>
      </c>
      <c r="BD29" s="203"/>
      <c r="BE29" s="203" t="s">
        <v>451</v>
      </c>
      <c r="BF29" s="203"/>
      <c r="BG29" s="304">
        <v>11535618.995696628</v>
      </c>
      <c r="BH29" s="303"/>
      <c r="BI29" s="305">
        <v>8317044.6693699993</v>
      </c>
      <c r="BJ29" s="301"/>
      <c r="BK29" s="306">
        <f>BG29-BI29</f>
        <v>3218574.3263266291</v>
      </c>
    </row>
    <row r="30" spans="1:63">
      <c r="A30" s="64" t="str">
        <f>+'Tables 1, 2'!A27</f>
        <v>SL</v>
      </c>
      <c r="C30" s="83">
        <f ca="1">+'Tables 1, 2'!C27</f>
        <v>1407108</v>
      </c>
      <c r="D30" s="84"/>
      <c r="E30" s="83">
        <f ca="1">+'Tables 1, 2'!E27</f>
        <v>2437113.6529180259</v>
      </c>
      <c r="F30" s="84"/>
      <c r="G30" s="83">
        <f ca="1">+'Tables 1, 2'!G27</f>
        <v>374588.86532210978</v>
      </c>
      <c r="H30" s="84"/>
      <c r="I30" s="85">
        <f ca="1">ROUND((G30/E30),4)*100</f>
        <v>15.370000000000001</v>
      </c>
      <c r="J30" s="84"/>
      <c r="K30" s="85">
        <f ca="1">ROUND((M30/C30),4)*100</f>
        <v>-24.58</v>
      </c>
      <c r="L30" s="84"/>
      <c r="M30" s="83">
        <f ca="1">ROUND((O30*$G$38),0)</f>
        <v>-345922</v>
      </c>
      <c r="N30" s="84"/>
      <c r="O30" s="83">
        <f t="shared" ca="1" si="0"/>
        <v>-210510.86532210978</v>
      </c>
      <c r="P30" s="84"/>
      <c r="Q30" s="83">
        <f ca="1">ROUND((Q$32/E$32*E30),0)</f>
        <v>164078</v>
      </c>
      <c r="R30" s="84"/>
      <c r="S30" s="85">
        <f ca="1">ROUND((Q30/E30),4)*100</f>
        <v>6.7299999999999995</v>
      </c>
      <c r="T30" s="85"/>
      <c r="U30" s="83">
        <f ca="1">C30+M30</f>
        <v>1061186</v>
      </c>
      <c r="V30" s="84"/>
      <c r="W30" s="83">
        <f ca="1">ROUND('Tables 1, 2'!V27*W$9,0)</f>
        <v>-445655</v>
      </c>
      <c r="X30" s="83"/>
      <c r="Y30" s="83">
        <f ca="1">M30-W30</f>
        <v>99733</v>
      </c>
      <c r="Z30" s="83"/>
      <c r="AA30" s="85">
        <f ca="1">(+(Y30+C30)/C30-1)*100</f>
        <v>7.087799941440176</v>
      </c>
      <c r="AC30" s="84"/>
      <c r="AE30" s="268">
        <f ca="1">Y30</f>
        <v>99733</v>
      </c>
      <c r="AF30" s="203"/>
      <c r="AG30" s="269">
        <f ca="1">AE30/AE$32*AG$32</f>
        <v>-71617.671849241611</v>
      </c>
      <c r="AH30" s="203"/>
      <c r="AI30" s="270">
        <f ca="1">AE30+AG30</f>
        <v>28115.328150758389</v>
      </c>
      <c r="AJ30" s="263"/>
      <c r="AK30" s="271">
        <f ca="1">AI30/C30*100</f>
        <v>1.9980931208378028</v>
      </c>
      <c r="AL30" s="272"/>
      <c r="AM30" s="273">
        <f ca="1">AI30/BC35*100</f>
        <v>2.4067815833057051</v>
      </c>
      <c r="AP30" s="276"/>
      <c r="AQ30" s="234"/>
      <c r="AR30" s="288" t="s">
        <v>409</v>
      </c>
      <c r="AS30" s="234"/>
      <c r="AT30" s="256"/>
      <c r="AU30" s="234"/>
      <c r="AV30" s="256"/>
      <c r="AW30" s="257"/>
      <c r="AX30" s="203"/>
      <c r="AY30" s="203" t="s">
        <v>409</v>
      </c>
      <c r="AZ30" s="203"/>
      <c r="BA30" s="203"/>
      <c r="BB30" s="203"/>
      <c r="BC30" s="286"/>
      <c r="BD30" s="203"/>
      <c r="BE30" s="203" t="s">
        <v>409</v>
      </c>
      <c r="BF30" s="203"/>
      <c r="BG30" s="303"/>
      <c r="BH30" s="303"/>
      <c r="BI30" s="303"/>
      <c r="BJ30" s="301"/>
      <c r="BK30" s="301"/>
    </row>
    <row r="31" spans="1:63">
      <c r="A31" s="64" t="s">
        <v>409</v>
      </c>
      <c r="I31" s="80"/>
      <c r="K31" s="77" t="s">
        <v>409</v>
      </c>
      <c r="S31" s="77" t="s">
        <v>409</v>
      </c>
      <c r="T31" s="77"/>
      <c r="U31" s="76"/>
      <c r="AE31" s="203"/>
      <c r="AF31" s="203"/>
      <c r="AG31" s="261"/>
      <c r="AH31" s="203"/>
      <c r="AI31" s="262"/>
      <c r="AJ31" s="234"/>
      <c r="AK31" s="257"/>
      <c r="AL31" s="249"/>
      <c r="AM31" s="267"/>
      <c r="AP31" s="276" t="s">
        <v>189</v>
      </c>
      <c r="AQ31" s="234"/>
      <c r="AR31" s="284">
        <f ca="1">C26</f>
        <v>194343</v>
      </c>
      <c r="AS31" s="234"/>
      <c r="AT31" s="285">
        <f ca="1">AI26</f>
        <v>4248.6048806320832</v>
      </c>
      <c r="AU31" s="234"/>
      <c r="AV31" s="272">
        <f ca="1">AK26</f>
        <v>2.1861373348317579</v>
      </c>
      <c r="AW31" s="264">
        <f ca="1">AM26</f>
        <v>3.1040364357140215</v>
      </c>
      <c r="AX31" s="203"/>
      <c r="AY31" s="203" t="s">
        <v>189</v>
      </c>
      <c r="AZ31" s="203"/>
      <c r="BA31" s="260">
        <f ca="1">C26</f>
        <v>194343</v>
      </c>
      <c r="BB31" s="203"/>
      <c r="BC31" s="286">
        <f ca="1">BA31-BK31</f>
        <v>136873.55057270057</v>
      </c>
      <c r="BD31" s="203"/>
      <c r="BE31" s="203" t="s">
        <v>189</v>
      </c>
      <c r="BF31" s="203"/>
      <c r="BG31" s="304">
        <v>194880.99992729948</v>
      </c>
      <c r="BH31" s="303"/>
      <c r="BI31" s="305">
        <v>137411.55050000004</v>
      </c>
      <c r="BJ31" s="301"/>
      <c r="BK31" s="306">
        <f>BG31-BI31</f>
        <v>57469.449427299434</v>
      </c>
    </row>
    <row r="32" spans="1:63" ht="15.6">
      <c r="A32" s="71" t="s">
        <v>3</v>
      </c>
      <c r="C32" s="72">
        <f ca="1">+SUM(C14:C30)</f>
        <v>499134505</v>
      </c>
      <c r="E32" s="72">
        <f ca="1">+SUM(E14:E30)</f>
        <v>1194888291.6899996</v>
      </c>
      <c r="G32" s="72">
        <f ca="1">+SUM(G14:G30)</f>
        <v>43690669.667210028</v>
      </c>
      <c r="I32" s="74">
        <f ca="1">ROUND((G32/E32),4)*100</f>
        <v>3.66</v>
      </c>
      <c r="K32" s="74">
        <f ca="1">ROUND((M32/C32),4)*100</f>
        <v>12.1</v>
      </c>
      <c r="M32" s="72">
        <f ca="1">+SUM(M14:M30)</f>
        <v>60397437</v>
      </c>
      <c r="O32" s="72">
        <f ca="1">+SUM(O14:O30)</f>
        <v>36754851.332789972</v>
      </c>
      <c r="Q32" s="164">
        <f>COSS!E4554</f>
        <v>80445521</v>
      </c>
      <c r="R32" s="94"/>
      <c r="S32" s="74">
        <f ca="1">ROUND((Q32/E32),4)*100</f>
        <v>6.7299999999999995</v>
      </c>
      <c r="T32" s="74"/>
      <c r="U32" s="72">
        <f ca="1">SUM(U14:U30)</f>
        <v>559531942</v>
      </c>
      <c r="W32" s="72">
        <f ca="1">+SUM(W14:W30)</f>
        <v>0</v>
      </c>
      <c r="X32" s="72"/>
      <c r="Y32" s="72">
        <f ca="1">+SUM(Y14:Y30)</f>
        <v>60397437</v>
      </c>
      <c r="Z32" s="72"/>
      <c r="AA32" s="74">
        <f ca="1">(+(Y32+C32)/C32-1)*100</f>
        <v>12.100433128741518</v>
      </c>
      <c r="AC32" s="260">
        <f ca="1">SUM(AC14:AC30)</f>
        <v>-5778384.5</v>
      </c>
      <c r="AE32" s="260">
        <f ca="1">SUM(AE14:AE30)</f>
        <v>54619052.5</v>
      </c>
      <c r="AF32" s="203"/>
      <c r="AG32" s="261">
        <f ca="1">-(-AG5+AC32)</f>
        <v>-39221615.5</v>
      </c>
      <c r="AH32" s="203"/>
      <c r="AI32" s="270">
        <f ca="1">+SUM(AI14:AI30)</f>
        <v>15397437</v>
      </c>
      <c r="AJ32" s="268"/>
      <c r="AK32" s="271">
        <f ca="1">AI32/C32*100</f>
        <v>3.0848272050436587</v>
      </c>
      <c r="AL32" s="265"/>
      <c r="AM32" s="273">
        <f ca="1">AI32/BC37*100</f>
        <v>4.6048811661786182</v>
      </c>
      <c r="AP32" s="276"/>
      <c r="AQ32" s="234"/>
      <c r="AR32" s="288" t="s">
        <v>409</v>
      </c>
      <c r="AS32" s="234"/>
      <c r="AT32" s="256"/>
      <c r="AU32" s="234"/>
      <c r="AV32" s="256"/>
      <c r="AW32" s="257"/>
      <c r="AX32" s="203"/>
      <c r="AY32" s="203" t="s">
        <v>409</v>
      </c>
      <c r="AZ32" s="203"/>
      <c r="BA32" s="203"/>
      <c r="BB32" s="203"/>
      <c r="BC32" s="286"/>
      <c r="BD32" s="203"/>
      <c r="BE32" s="203" t="s">
        <v>409</v>
      </c>
      <c r="BF32" s="203"/>
      <c r="BG32" s="303"/>
      <c r="BH32" s="303"/>
      <c r="BI32" s="303"/>
      <c r="BJ32" s="301"/>
      <c r="BK32" s="301"/>
    </row>
    <row r="33" spans="1:63">
      <c r="Q33" s="72">
        <f ca="1">SUM(Q14:Q30)</f>
        <v>80445521</v>
      </c>
      <c r="AP33" s="276" t="s">
        <v>6</v>
      </c>
      <c r="AQ33" s="234"/>
      <c r="AR33" s="284">
        <f ca="1">C28</f>
        <v>8231793.9999999991</v>
      </c>
      <c r="AS33" s="234"/>
      <c r="AT33" s="285">
        <f ca="1">AI28</f>
        <v>219909.49133357813</v>
      </c>
      <c r="AU33" s="234"/>
      <c r="AV33" s="272">
        <f ca="1">AK28</f>
        <v>2.6714649483888708</v>
      </c>
      <c r="AW33" s="264">
        <f ca="1">AM28</f>
        <v>3.1460420794977559</v>
      </c>
      <c r="AX33" s="203"/>
      <c r="AY33" s="203" t="s">
        <v>6</v>
      </c>
      <c r="AZ33" s="203"/>
      <c r="BA33" s="260">
        <f ca="1">C28</f>
        <v>8231793.9999999991</v>
      </c>
      <c r="BB33" s="203"/>
      <c r="BC33" s="286">
        <f ca="1">BA33-BK33</f>
        <v>6990036.5531247174</v>
      </c>
      <c r="BD33" s="203"/>
      <c r="BE33" s="203" t="s">
        <v>6</v>
      </c>
      <c r="BF33" s="203"/>
      <c r="BG33" s="304">
        <v>8254024.9969208278</v>
      </c>
      <c r="BH33" s="303"/>
      <c r="BI33" s="305">
        <v>7012267.5500455461</v>
      </c>
      <c r="BJ33" s="301"/>
      <c r="BK33" s="306">
        <f>BG33-BI33</f>
        <v>1241757.4468752816</v>
      </c>
    </row>
    <row r="34" spans="1:63">
      <c r="AP34" s="276"/>
      <c r="AQ34" s="234"/>
      <c r="AR34" s="288" t="s">
        <v>409</v>
      </c>
      <c r="AS34" s="234"/>
      <c r="AT34" s="256"/>
      <c r="AU34" s="234"/>
      <c r="AV34" s="256"/>
      <c r="AW34" s="257"/>
      <c r="AX34" s="203"/>
      <c r="AY34" s="203" t="s">
        <v>409</v>
      </c>
      <c r="AZ34" s="203"/>
      <c r="BA34" s="203"/>
      <c r="BB34" s="203"/>
      <c r="BC34" s="286"/>
      <c r="BD34" s="203"/>
      <c r="BE34" s="203" t="s">
        <v>409</v>
      </c>
      <c r="BF34" s="203"/>
      <c r="BG34" s="303"/>
      <c r="BH34" s="303"/>
      <c r="BI34" s="303"/>
      <c r="BJ34" s="301"/>
      <c r="BK34" s="301"/>
    </row>
    <row r="35" spans="1:63">
      <c r="U35" s="72"/>
      <c r="W35" s="72"/>
      <c r="X35" s="72"/>
      <c r="Y35" s="72"/>
      <c r="Z35" s="72"/>
      <c r="AP35" s="276" t="s">
        <v>7</v>
      </c>
      <c r="AQ35" s="234"/>
      <c r="AR35" s="284">
        <f ca="1">C30</f>
        <v>1407108</v>
      </c>
      <c r="AS35" s="234"/>
      <c r="AT35" s="285">
        <f ca="1">AI30</f>
        <v>28115.328150758389</v>
      </c>
      <c r="AU35" s="234"/>
      <c r="AV35" s="272">
        <f ca="1">AK30</f>
        <v>1.9980931208378028</v>
      </c>
      <c r="AW35" s="264">
        <f ca="1">AM30</f>
        <v>2.4067815833057051</v>
      </c>
      <c r="AX35" s="203"/>
      <c r="AY35" s="203" t="s">
        <v>7</v>
      </c>
      <c r="AZ35" s="203"/>
      <c r="BA35" s="260">
        <f ca="1">C30</f>
        <v>1407108</v>
      </c>
      <c r="BB35" s="203"/>
      <c r="BC35" s="286">
        <f ca="1">BA35-BK35</f>
        <v>1168171.1521218345</v>
      </c>
      <c r="BD35" s="203"/>
      <c r="BE35" s="203" t="s">
        <v>7</v>
      </c>
      <c r="BF35" s="203"/>
      <c r="BG35" s="304">
        <v>1411342.9994734973</v>
      </c>
      <c r="BH35" s="303"/>
      <c r="BI35" s="305">
        <v>1172406.1515953317</v>
      </c>
      <c r="BJ35" s="301"/>
      <c r="BK35" s="306">
        <f>BG35-BI35</f>
        <v>238936.84787816554</v>
      </c>
    </row>
    <row r="36" spans="1:63">
      <c r="AP36" s="274"/>
      <c r="AQ36" s="234"/>
      <c r="AR36" s="289"/>
      <c r="AS36" s="234"/>
      <c r="AT36" s="256"/>
      <c r="AU36" s="234"/>
      <c r="AV36" s="256"/>
      <c r="AW36" s="257"/>
      <c r="AX36" s="203"/>
      <c r="AY36" s="203" t="s">
        <v>409</v>
      </c>
      <c r="AZ36" s="203"/>
      <c r="BA36" s="203"/>
      <c r="BB36" s="203"/>
      <c r="BC36" s="286"/>
      <c r="BD36" s="203"/>
      <c r="BE36" s="203" t="s">
        <v>409</v>
      </c>
      <c r="BF36" s="203"/>
      <c r="BG36" s="303"/>
      <c r="BH36" s="303"/>
      <c r="BI36" s="303"/>
      <c r="BJ36" s="301"/>
      <c r="BK36" s="301"/>
    </row>
    <row r="37" spans="1:63">
      <c r="AP37" s="276" t="s">
        <v>3</v>
      </c>
      <c r="AQ37" s="234"/>
      <c r="AR37" s="284">
        <f ca="1">C32</f>
        <v>499134505</v>
      </c>
      <c r="AS37" s="234"/>
      <c r="AT37" s="285">
        <f ca="1">AI32</f>
        <v>15397437</v>
      </c>
      <c r="AU37" s="234"/>
      <c r="AV37" s="272">
        <f ca="1">AK32</f>
        <v>3.0848272050436587</v>
      </c>
      <c r="AW37" s="264">
        <f ca="1">AM32</f>
        <v>4.6048811661786182</v>
      </c>
      <c r="AX37" s="203"/>
      <c r="AY37" s="203" t="s">
        <v>3</v>
      </c>
      <c r="AZ37" s="203"/>
      <c r="BA37" s="260">
        <f ca="1">C32</f>
        <v>499134505</v>
      </c>
      <c r="BB37" s="203"/>
      <c r="BC37" s="286">
        <f ca="1">BA37-BK37</f>
        <v>334372081.37072587</v>
      </c>
      <c r="BD37" s="203"/>
      <c r="BE37" s="203" t="s">
        <v>3</v>
      </c>
      <c r="BF37" s="203"/>
      <c r="BG37" s="304">
        <v>500400210.81332529</v>
      </c>
      <c r="BH37" s="303"/>
      <c r="BI37" s="305">
        <v>335637787.18405116</v>
      </c>
      <c r="BJ37" s="301"/>
      <c r="BK37" s="306">
        <f>BG37-BI37</f>
        <v>164762423.62927413</v>
      </c>
    </row>
    <row r="38" spans="1:63">
      <c r="A38" s="64" t="str">
        <f>+'Tables 1, 2'!A35</f>
        <v xml:space="preserve">      Gross Rev Conversion Factor:</v>
      </c>
      <c r="G38" s="87">
        <f>+'Tables 1, 2'!G35</f>
        <v>1.6432507700000001</v>
      </c>
      <c r="AP38" s="274"/>
      <c r="AQ38" s="234"/>
      <c r="AR38" s="234"/>
      <c r="AS38" s="234"/>
      <c r="AT38" s="234"/>
      <c r="AU38" s="234"/>
      <c r="AV38" s="234"/>
      <c r="AW38" s="275"/>
      <c r="AX38" s="274"/>
      <c r="AY38" s="234"/>
      <c r="AZ38" s="234"/>
      <c r="BA38" s="234"/>
      <c r="BB38" s="234"/>
      <c r="BC38" s="290" t="s">
        <v>409</v>
      </c>
      <c r="BD38" s="234"/>
      <c r="BE38" s="234"/>
      <c r="BF38" s="234"/>
      <c r="BG38" s="234"/>
    </row>
    <row r="39" spans="1:63">
      <c r="AP39" s="291" t="s">
        <v>762</v>
      </c>
      <c r="AQ39" s="292"/>
      <c r="AR39" s="292"/>
      <c r="AS39" s="292"/>
      <c r="AT39" s="292"/>
      <c r="AU39" s="292"/>
      <c r="AV39" s="232"/>
      <c r="AW39" s="233"/>
      <c r="AX39" s="234"/>
      <c r="AY39" s="234"/>
      <c r="AZ39" s="234"/>
      <c r="BA39" s="234"/>
      <c r="BB39" s="234"/>
      <c r="BC39" s="234"/>
      <c r="BD39" s="234"/>
      <c r="BE39" s="234"/>
      <c r="BF39" s="263">
        <f>SUM(BF19:BF35)</f>
        <v>0</v>
      </c>
      <c r="BG39" s="234"/>
    </row>
    <row r="40" spans="1:63">
      <c r="AP40" s="293"/>
      <c r="AQ40" s="234"/>
      <c r="AR40" s="234"/>
      <c r="AS40" s="234"/>
      <c r="AT40" s="234"/>
      <c r="AU40" s="234"/>
      <c r="AV40" s="234"/>
      <c r="AW40" s="203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</row>
    <row r="41" spans="1:63"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</row>
    <row r="42" spans="1:63"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</row>
    <row r="43" spans="1:63"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</row>
    <row r="44" spans="1:63"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</row>
    <row r="45" spans="1:63"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</row>
    <row r="46" spans="1:63"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</row>
    <row r="47" spans="1:63"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</row>
    <row r="48" spans="1:63"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</row>
    <row r="49" spans="42:59"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</row>
    <row r="50" spans="42:59"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</row>
    <row r="51" spans="42:59"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</row>
  </sheetData>
  <mergeCells count="1">
    <mergeCell ref="K9:U9"/>
  </mergeCells>
  <printOptions horizontalCentered="1"/>
  <pageMargins left="0.75" right="0.75" top="1" bottom="1" header="0.5" footer="0.5"/>
  <pageSetup scale="8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Sheet1</vt:lpstr>
      <vt:lpstr>COSS</vt:lpstr>
      <vt:lpstr>Allocation Factors</vt:lpstr>
      <vt:lpstr>Allocators</vt:lpstr>
      <vt:lpstr>Proposed</vt:lpstr>
      <vt:lpstr>Tables 1, 2</vt:lpstr>
      <vt:lpstr>SJB-3, Table 4</vt:lpstr>
      <vt:lpstr>Sheet2</vt:lpstr>
      <vt:lpstr>AllocFactorMatrix</vt:lpstr>
      <vt:lpstr>'Allocation Factors'!Print_Area</vt:lpstr>
      <vt:lpstr>Allocators!Print_Area</vt:lpstr>
      <vt:lpstr>COSS!Print_Area</vt:lpstr>
      <vt:lpstr>'SJB-3, Table 4'!Print_Area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STEVE</cp:lastModifiedBy>
  <cp:lastPrinted>2017-09-25T20:57:20Z</cp:lastPrinted>
  <dcterms:created xsi:type="dcterms:W3CDTF">2001-03-08T19:08:04Z</dcterms:created>
  <dcterms:modified xsi:type="dcterms:W3CDTF">2017-09-25T20:57:26Z</dcterms:modified>
</cp:coreProperties>
</file>