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ternal\Regulatory Services\01_Recurring Filings\01_Annual\Decommissioning Rider\2019\Backup\"/>
    </mc:Choice>
  </mc:AlternateContent>
  <bookViews>
    <workbookView xWindow="1200" yWindow="885" windowWidth="17475" windowHeight="10965" tabRatio="813"/>
  </bookViews>
  <sheets>
    <sheet name="Summary" sheetId="4" r:id="rId1"/>
    <sheet name="Tariff Revenues" sheetId="7" r:id="rId2"/>
    <sheet name="KWh by Tariff" sheetId="8" r:id="rId3"/>
    <sheet name="Fuel" sheetId="9" r:id="rId4"/>
  </sheets>
  <definedNames>
    <definedName name="_xlnm.Print_Area" localSheetId="0">Summary!$A$1:$E$7</definedName>
    <definedName name="_xlnm.Print_Area" localSheetId="1">'Tariff Revenues'!$A$1:$N$73</definedName>
    <definedName name="tim">#REF!</definedName>
  </definedNames>
  <calcPr calcId="162913" iterate="1"/>
  <pivotCaches>
    <pivotCache cacheId="4" r:id="rId5"/>
  </pivotCaches>
</workbook>
</file>

<file path=xl/calcChain.xml><?xml version="1.0" encoding="utf-8"?>
<calcChain xmlns="http://schemas.openxmlformats.org/spreadsheetml/2006/main">
  <c r="K74" i="7" l="1"/>
  <c r="L16" i="7"/>
  <c r="K6" i="7"/>
  <c r="E20" i="9" l="1"/>
  <c r="D72" i="7"/>
  <c r="C72" i="7"/>
  <c r="G72" i="7"/>
  <c r="F72" i="7"/>
  <c r="E71" i="7"/>
  <c r="H71" i="7" s="1"/>
  <c r="E70" i="7"/>
  <c r="H70" i="7" s="1"/>
  <c r="E69" i="7"/>
  <c r="E68" i="7"/>
  <c r="I68" i="7" s="1"/>
  <c r="I67" i="7"/>
  <c r="E67" i="7"/>
  <c r="E66" i="7"/>
  <c r="H66" i="7" s="1"/>
  <c r="E65" i="7"/>
  <c r="E64" i="7"/>
  <c r="I64" i="7" s="1"/>
  <c r="K63" i="7"/>
  <c r="E63" i="7"/>
  <c r="E62" i="7"/>
  <c r="E61" i="7"/>
  <c r="I61" i="7" s="1"/>
  <c r="K60" i="7"/>
  <c r="E60" i="7"/>
  <c r="E59" i="7"/>
  <c r="E58" i="7"/>
  <c r="I58" i="7" s="1"/>
  <c r="I57" i="7"/>
  <c r="E57" i="7"/>
  <c r="H57" i="7" s="1"/>
  <c r="K57" i="7" s="1"/>
  <c r="E56" i="7"/>
  <c r="H56" i="7" s="1"/>
  <c r="E55" i="7"/>
  <c r="E54" i="7"/>
  <c r="I54" i="7" s="1"/>
  <c r="E53" i="7"/>
  <c r="I53" i="7" s="1"/>
  <c r="I52" i="7"/>
  <c r="E52" i="7"/>
  <c r="H52" i="7" s="1"/>
  <c r="E51" i="7"/>
  <c r="E50" i="7"/>
  <c r="I50" i="7" s="1"/>
  <c r="E49" i="7"/>
  <c r="I49" i="7" s="1"/>
  <c r="E48" i="7"/>
  <c r="H48" i="7" s="1"/>
  <c r="E47" i="7"/>
  <c r="E46" i="7"/>
  <c r="I46" i="7" s="1"/>
  <c r="E45" i="7"/>
  <c r="I45" i="7" s="1"/>
  <c r="E44" i="7"/>
  <c r="H44" i="7" s="1"/>
  <c r="E43" i="7"/>
  <c r="H42" i="7"/>
  <c r="K42" i="7" s="1"/>
  <c r="E42" i="7"/>
  <c r="I42" i="7" s="1"/>
  <c r="E41" i="7"/>
  <c r="I41" i="7" s="1"/>
  <c r="E40" i="7"/>
  <c r="H40" i="7" s="1"/>
  <c r="E39" i="7"/>
  <c r="E38" i="7"/>
  <c r="I38" i="7" s="1"/>
  <c r="I37" i="7"/>
  <c r="E37" i="7"/>
  <c r="E36" i="7"/>
  <c r="H36" i="7" s="1"/>
  <c r="E35" i="7"/>
  <c r="E34" i="7"/>
  <c r="I34" i="7" s="1"/>
  <c r="I33" i="7"/>
  <c r="H33" i="7"/>
  <c r="K33" i="7" s="1"/>
  <c r="E33" i="7"/>
  <c r="E32" i="7"/>
  <c r="H32" i="7" s="1"/>
  <c r="E31" i="7"/>
  <c r="E30" i="7"/>
  <c r="I30" i="7" s="1"/>
  <c r="E29" i="7"/>
  <c r="I29" i="7" s="1"/>
  <c r="E28" i="7"/>
  <c r="H28" i="7" s="1"/>
  <c r="E27" i="7"/>
  <c r="E26" i="7"/>
  <c r="I26" i="7" s="1"/>
  <c r="I25" i="7"/>
  <c r="E25" i="7"/>
  <c r="H25" i="7" s="1"/>
  <c r="K25" i="7" s="1"/>
  <c r="E24" i="7"/>
  <c r="H24" i="7" s="1"/>
  <c r="E23" i="7"/>
  <c r="E22" i="7"/>
  <c r="I22" i="7" s="1"/>
  <c r="E21" i="7"/>
  <c r="I21" i="7" s="1"/>
  <c r="I20" i="7"/>
  <c r="E20" i="7"/>
  <c r="H20" i="7" s="1"/>
  <c r="E19" i="7"/>
  <c r="E18" i="7"/>
  <c r="I18" i="7" s="1"/>
  <c r="E17" i="7"/>
  <c r="I17" i="7" s="1"/>
  <c r="E16" i="7"/>
  <c r="E15" i="7"/>
  <c r="I15" i="7" s="1"/>
  <c r="I14" i="7"/>
  <c r="H14" i="7"/>
  <c r="K14" i="7" s="1"/>
  <c r="E14" i="7"/>
  <c r="E13" i="7"/>
  <c r="H13" i="7" s="1"/>
  <c r="E12" i="7"/>
  <c r="E11" i="7"/>
  <c r="I11" i="7" s="1"/>
  <c r="E10" i="7"/>
  <c r="I10" i="7" s="1"/>
  <c r="E9" i="7"/>
  <c r="H9" i="7" s="1"/>
  <c r="E8" i="7"/>
  <c r="E7" i="7"/>
  <c r="I7" i="7" s="1"/>
  <c r="E6" i="7"/>
  <c r="I9" i="7" l="1"/>
  <c r="I28" i="7"/>
  <c r="H41" i="7"/>
  <c r="K41" i="7" s="1"/>
  <c r="H7" i="7"/>
  <c r="K7" i="7" s="1"/>
  <c r="H17" i="7"/>
  <c r="K17" i="7" s="1"/>
  <c r="H26" i="7"/>
  <c r="K26" i="7" s="1"/>
  <c r="I36" i="7"/>
  <c r="K36" i="7" s="1"/>
  <c r="H49" i="7"/>
  <c r="K49" i="7" s="1"/>
  <c r="H58" i="7"/>
  <c r="K58" i="7" s="1"/>
  <c r="I66" i="7"/>
  <c r="I71" i="7"/>
  <c r="K71" i="7" s="1"/>
  <c r="H18" i="7"/>
  <c r="K18" i="7" s="1"/>
  <c r="H50" i="7"/>
  <c r="K50" i="7" s="1"/>
  <c r="H15" i="7"/>
  <c r="K15" i="7" s="1"/>
  <c r="H34" i="7"/>
  <c r="K34" i="7" s="1"/>
  <c r="I44" i="7"/>
  <c r="H64" i="7"/>
  <c r="K64" i="7" s="1"/>
  <c r="H6" i="7"/>
  <c r="I6" i="7"/>
  <c r="H10" i="7"/>
  <c r="K10" i="7" s="1"/>
  <c r="I13" i="7"/>
  <c r="H21" i="7"/>
  <c r="K21" i="7" s="1"/>
  <c r="H22" i="7"/>
  <c r="K22" i="7" s="1"/>
  <c r="I24" i="7"/>
  <c r="H29" i="7"/>
  <c r="K29" i="7" s="1"/>
  <c r="H30" i="7"/>
  <c r="I32" i="7"/>
  <c r="K32" i="7" s="1"/>
  <c r="H37" i="7"/>
  <c r="K37" i="7" s="1"/>
  <c r="H38" i="7"/>
  <c r="K38" i="7" s="1"/>
  <c r="I40" i="7"/>
  <c r="K40" i="7" s="1"/>
  <c r="H45" i="7"/>
  <c r="K45" i="7" s="1"/>
  <c r="H46" i="7"/>
  <c r="I48" i="7"/>
  <c r="H53" i="7"/>
  <c r="K53" i="7" s="1"/>
  <c r="H54" i="7"/>
  <c r="K54" i="7" s="1"/>
  <c r="I56" i="7"/>
  <c r="H61" i="7"/>
  <c r="K61" i="7" s="1"/>
  <c r="H67" i="7"/>
  <c r="K67" i="7" s="1"/>
  <c r="H68" i="7"/>
  <c r="K68" i="7" s="1"/>
  <c r="I70" i="7"/>
  <c r="H11" i="7"/>
  <c r="K11" i="7" s="1"/>
  <c r="K30" i="7"/>
  <c r="E72" i="7"/>
  <c r="K13" i="7"/>
  <c r="K56" i="7"/>
  <c r="K46" i="7"/>
  <c r="K24" i="7"/>
  <c r="H12" i="7"/>
  <c r="H31" i="7"/>
  <c r="I8" i="7"/>
  <c r="I12" i="7"/>
  <c r="I16" i="7"/>
  <c r="I19" i="7"/>
  <c r="K20" i="7"/>
  <c r="I23" i="7"/>
  <c r="I27" i="7"/>
  <c r="K28" i="7"/>
  <c r="I31" i="7"/>
  <c r="I35" i="7"/>
  <c r="I39" i="7"/>
  <c r="I43" i="7"/>
  <c r="K44" i="7"/>
  <c r="I47" i="7"/>
  <c r="K48" i="7"/>
  <c r="I51" i="7"/>
  <c r="K52" i="7"/>
  <c r="I55" i="7"/>
  <c r="I59" i="7"/>
  <c r="I62" i="7"/>
  <c r="I65" i="7"/>
  <c r="K66" i="7"/>
  <c r="I69" i="7"/>
  <c r="K70" i="7"/>
  <c r="H16" i="7"/>
  <c r="K16" i="7" s="1"/>
  <c r="H39" i="7"/>
  <c r="K39" i="7" s="1"/>
  <c r="H43" i="7"/>
  <c r="H47" i="7"/>
  <c r="H51" i="7"/>
  <c r="H55" i="7"/>
  <c r="K55" i="7" s="1"/>
  <c r="H59" i="7"/>
  <c r="K59" i="7" s="1"/>
  <c r="H62" i="7"/>
  <c r="K62" i="7" s="1"/>
  <c r="H65" i="7"/>
  <c r="K65" i="7" s="1"/>
  <c r="H69" i="7"/>
  <c r="H8" i="7"/>
  <c r="H19" i="7"/>
  <c r="H23" i="7"/>
  <c r="K23" i="7" s="1"/>
  <c r="H27" i="7"/>
  <c r="H35" i="7"/>
  <c r="K35" i="7" s="1"/>
  <c r="E16" i="9"/>
  <c r="B19" i="9"/>
  <c r="B18" i="9"/>
  <c r="B17" i="9"/>
  <c r="B16" i="9"/>
  <c r="B15" i="9"/>
  <c r="B14" i="9"/>
  <c r="B13" i="9"/>
  <c r="B12" i="9"/>
  <c r="B11" i="9"/>
  <c r="B10" i="9"/>
  <c r="B9" i="9"/>
  <c r="B8" i="9"/>
  <c r="N75" i="8"/>
  <c r="M75" i="8"/>
  <c r="L75" i="8"/>
  <c r="K75" i="8"/>
  <c r="J75" i="8"/>
  <c r="I75" i="8"/>
  <c r="H75" i="8"/>
  <c r="G75" i="8"/>
  <c r="F75" i="8"/>
  <c r="E75" i="8"/>
  <c r="D75" i="8"/>
  <c r="C75" i="8"/>
  <c r="C74" i="8"/>
  <c r="O31" i="8"/>
  <c r="O70" i="8"/>
  <c r="O71" i="8"/>
  <c r="K19" i="7" l="1"/>
  <c r="K47" i="7"/>
  <c r="K8" i="7"/>
  <c r="K43" i="7"/>
  <c r="I72" i="7"/>
  <c r="K9" i="7"/>
  <c r="K12" i="7"/>
  <c r="K69" i="7"/>
  <c r="K27" i="7"/>
  <c r="L71" i="7" s="1"/>
  <c r="D6" i="4" s="1"/>
  <c r="K51" i="7"/>
  <c r="K72" i="7" s="1"/>
  <c r="K31" i="7"/>
  <c r="H72" i="7"/>
  <c r="K74" i="8"/>
  <c r="N74" i="8" l="1"/>
  <c r="E15" i="9" l="1"/>
  <c r="E9" i="9"/>
  <c r="E8" i="9"/>
  <c r="F70" i="8"/>
  <c r="F72" i="8" s="1"/>
  <c r="M74" i="8"/>
  <c r="L74" i="8"/>
  <c r="J74" i="8"/>
  <c r="I74" i="8"/>
  <c r="H74" i="8"/>
  <c r="G74" i="8"/>
  <c r="F74" i="8"/>
  <c r="E74" i="8"/>
  <c r="D74" i="8"/>
  <c r="N70" i="8"/>
  <c r="N72" i="8" s="1"/>
  <c r="M70" i="8"/>
  <c r="M72" i="8" s="1"/>
  <c r="L70" i="8"/>
  <c r="L72" i="8" s="1"/>
  <c r="K70" i="8"/>
  <c r="K72" i="8" s="1"/>
  <c r="J70" i="8"/>
  <c r="J72" i="8" s="1"/>
  <c r="I70" i="8"/>
  <c r="I72" i="8" s="1"/>
  <c r="H70" i="8"/>
  <c r="H72" i="8" s="1"/>
  <c r="G70" i="8"/>
  <c r="G72" i="8" s="1"/>
  <c r="E70" i="8"/>
  <c r="E72" i="8" s="1"/>
  <c r="D70" i="8"/>
  <c r="D72" i="8" s="1"/>
  <c r="C70" i="8"/>
  <c r="C72" i="8" s="1"/>
  <c r="O68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5" i="8"/>
  <c r="O72" i="8" l="1"/>
  <c r="E10" i="9" l="1"/>
  <c r="E11" i="9"/>
  <c r="E12" i="9"/>
  <c r="E13" i="9"/>
  <c r="E14" i="9"/>
  <c r="E17" i="9"/>
  <c r="E18" i="9"/>
  <c r="E19" i="9"/>
  <c r="D7" i="4" l="1"/>
  <c r="C6" i="4"/>
  <c r="E6" i="4" s="1"/>
  <c r="F6" i="4" s="1"/>
</calcChain>
</file>

<file path=xl/comments1.xml><?xml version="1.0" encoding="utf-8"?>
<comments xmlns="http://schemas.openxmlformats.org/spreadsheetml/2006/main">
  <authors>
    <author>s173443</author>
  </authors>
  <commentList>
    <comment ref="F4" authorId="0" shapeId="0">
      <text>
        <r>
          <rPr>
            <sz val="9"/>
            <color indexed="81"/>
            <rFont val="Tahoma"/>
            <family val="2"/>
          </rPr>
          <t>eqtn cd SA20A, SA20B</t>
        </r>
      </text>
    </comment>
    <comment ref="G4" authorId="0" shapeId="0">
      <text>
        <r>
          <rPr>
            <sz val="9"/>
            <color indexed="81"/>
            <rFont val="Tahoma"/>
            <family val="2"/>
          </rPr>
          <t>eqtn codes SW01A, SW31A, SW31B</t>
        </r>
      </text>
    </comment>
  </commentList>
</comments>
</file>

<file path=xl/sharedStrings.xml><?xml version="1.0" encoding="utf-8"?>
<sst xmlns="http://schemas.openxmlformats.org/spreadsheetml/2006/main" count="216" uniqueCount="147">
  <si>
    <t>TARIFF</t>
  </si>
  <si>
    <t>TARIFF DESC</t>
  </si>
  <si>
    <t>RSW-LMWH</t>
  </si>
  <si>
    <t>RSW-A</t>
  </si>
  <si>
    <t>RSW-B</t>
  </si>
  <si>
    <t>RS</t>
  </si>
  <si>
    <t>RS EMP</t>
  </si>
  <si>
    <t>RSW-RS</t>
  </si>
  <si>
    <t>AORH-W ON</t>
  </si>
  <si>
    <t>RSW-ONPK</t>
  </si>
  <si>
    <t>RS LM-ON</t>
  </si>
  <si>
    <t>AORH-ON</t>
  </si>
  <si>
    <t>RS-TOD-ON</t>
  </si>
  <si>
    <t>OL 175 MV</t>
  </si>
  <si>
    <t>OL 100 HP</t>
  </si>
  <si>
    <t>OL 400 MV</t>
  </si>
  <si>
    <t>OL 200 HP</t>
  </si>
  <si>
    <t>OL 400 HP</t>
  </si>
  <si>
    <t>OL175 MVP</t>
  </si>
  <si>
    <t>OL 200HPF</t>
  </si>
  <si>
    <t>OL400 HPF</t>
  </si>
  <si>
    <t>OL 250 MH</t>
  </si>
  <si>
    <t>OL100 HPP</t>
  </si>
  <si>
    <t>OL 150 HP</t>
  </si>
  <si>
    <t>OL 400 MH</t>
  </si>
  <si>
    <t>OL 250HPP</t>
  </si>
  <si>
    <t>OL150 HPP</t>
  </si>
  <si>
    <t>OL 1000MH</t>
  </si>
  <si>
    <t>SGS-MTRD</t>
  </si>
  <si>
    <t>SGS</t>
  </si>
  <si>
    <t>SGS-UMR</t>
  </si>
  <si>
    <t>MGS - AF</t>
  </si>
  <si>
    <t>MGS SEC</t>
  </si>
  <si>
    <t>MGS PRI</t>
  </si>
  <si>
    <t>MGS M SEC</t>
  </si>
  <si>
    <t>MGSCC PRI</t>
  </si>
  <si>
    <t>MGS LM ON</t>
  </si>
  <si>
    <t>SGSTOD ON</t>
  </si>
  <si>
    <t>EXPSGSTOD</t>
  </si>
  <si>
    <t>MGS-TOD</t>
  </si>
  <si>
    <t>MGSCC SUB</t>
  </si>
  <si>
    <t>LGS SEC</t>
  </si>
  <si>
    <t>LGS M SEC</t>
  </si>
  <si>
    <t>LGS PRI</t>
  </si>
  <si>
    <t>LGS M PRI</t>
  </si>
  <si>
    <t>LGS SUB</t>
  </si>
  <si>
    <t>LGS TRAN</t>
  </si>
  <si>
    <t>LGS-LM-TD</t>
  </si>
  <si>
    <t>PS SEC</t>
  </si>
  <si>
    <t>PS PRI</t>
  </si>
  <si>
    <t>IGS PRI</t>
  </si>
  <si>
    <t>IGS SUB</t>
  </si>
  <si>
    <t>IGS</t>
  </si>
  <si>
    <t>SL</t>
  </si>
  <si>
    <t>MW</t>
  </si>
  <si>
    <t>Residential</t>
  </si>
  <si>
    <t>All Other (C&amp;I)</t>
  </si>
  <si>
    <t>Total</t>
  </si>
  <si>
    <t>12 mo B&amp;A REVENUE</t>
  </si>
  <si>
    <t>(1)</t>
  </si>
  <si>
    <t>(2)</t>
  </si>
  <si>
    <t>(3)</t>
  </si>
  <si>
    <t>Kentucky Power Revenue Detail</t>
  </si>
  <si>
    <t>Row Labels</t>
  </si>
  <si>
    <t>Grand Total</t>
  </si>
  <si>
    <t>Base Fuel Rate</t>
  </si>
  <si>
    <t>LGSSECTOD</t>
  </si>
  <si>
    <t>CS-IRP</t>
  </si>
  <si>
    <t>CS-IRP ST</t>
  </si>
  <si>
    <t>IGS SEC</t>
  </si>
  <si>
    <t>12 Month Billed Revenue</t>
  </si>
  <si>
    <t>Accrued and Estimated By Tariff</t>
  </si>
  <si>
    <t>Billed BSRR</t>
  </si>
  <si>
    <t>Billed ES</t>
  </si>
  <si>
    <t>B&amp;A BSRR</t>
  </si>
  <si>
    <t>B&amp;A ES</t>
  </si>
  <si>
    <t>Source</t>
  </si>
  <si>
    <t>calc</t>
  </si>
  <si>
    <t>KPCO</t>
  </si>
  <si>
    <t>JAN</t>
  </si>
  <si>
    <t>FEB</t>
  </si>
  <si>
    <t>MAR</t>
  </si>
  <si>
    <t>APR</t>
  </si>
  <si>
    <t>MAY</t>
  </si>
  <si>
    <t>August</t>
  </si>
  <si>
    <t>September</t>
  </si>
  <si>
    <t>JUN</t>
  </si>
  <si>
    <t>JUL</t>
  </si>
  <si>
    <t>AUG</t>
  </si>
  <si>
    <t>SEP</t>
  </si>
  <si>
    <t>OCT</t>
  </si>
  <si>
    <t>NOV</t>
  </si>
  <si>
    <t>DEC</t>
  </si>
  <si>
    <t>Tariff Code</t>
  </si>
  <si>
    <t>Billed and Accrued Tariff Summary</t>
  </si>
  <si>
    <t>12MOTotal</t>
  </si>
  <si>
    <t>Sum of SEP</t>
  </si>
  <si>
    <t>Sum of OCT</t>
  </si>
  <si>
    <t>Sum of NOV</t>
  </si>
  <si>
    <t>Sum of DEC</t>
  </si>
  <si>
    <t>Sum of JAN</t>
  </si>
  <si>
    <t>Sum of FEB</t>
  </si>
  <si>
    <t>Sum of MAR</t>
  </si>
  <si>
    <t>Sum of APR</t>
  </si>
  <si>
    <t>Sum of MAY</t>
  </si>
  <si>
    <t>Sum of JUN</t>
  </si>
  <si>
    <t>Sum of JUL</t>
  </si>
  <si>
    <t>Sum of AUG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</si>
  <si>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</si>
  <si>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</si>
  <si>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</si>
  <si>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</si>
  <si>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</si>
  <si>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</si>
  <si>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</si>
  <si>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</si>
  <si>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B&amp;A kWh</t>
  </si>
  <si>
    <t>Non-Residential kWh and Fuel Calcs</t>
  </si>
  <si>
    <t>Fuel Clause Rate</t>
  </si>
  <si>
    <t>Total Fuel Revenue</t>
  </si>
  <si>
    <t>Total Non Residential Fuel Revenue</t>
  </si>
  <si>
    <t>Billed and Accrued Revenue</t>
  </si>
  <si>
    <t>WITHOUT % of Rev Riders</t>
  </si>
  <si>
    <t>Check total</t>
  </si>
  <si>
    <t>Res subtotal</t>
  </si>
  <si>
    <t>All Other Subtotal</t>
  </si>
  <si>
    <t>OL 250 HP</t>
  </si>
  <si>
    <t>OL 250MON</t>
  </si>
  <si>
    <t>OL 400MON</t>
  </si>
  <si>
    <t>LGSPRITOD</t>
  </si>
  <si>
    <t>CS-IRP PR</t>
  </si>
  <si>
    <t>CS-IRP TR</t>
  </si>
  <si>
    <t>MCSR0162_12MOSBA
Tariff Summary</t>
  </si>
  <si>
    <t>MCSR0162_12MOS
Tariff Summary</t>
  </si>
  <si>
    <t>Bus Obj Query</t>
  </si>
  <si>
    <t>Non-residential ck</t>
  </si>
  <si>
    <t>Total from MACSS report</t>
  </si>
  <si>
    <t>Check</t>
  </si>
  <si>
    <t>Non-Residential</t>
  </si>
  <si>
    <t>July '18</t>
  </si>
  <si>
    <t>June '19</t>
  </si>
  <si>
    <t>OL 400HPP</t>
  </si>
  <si>
    <t>Billed &amp; Accrued Revenue 12 Months Ended June 30, 2019</t>
  </si>
  <si>
    <r>
      <rPr>
        <b/>
        <sz val="10"/>
        <rFont val="Arial"/>
        <family val="2"/>
      </rPr>
      <t>Billed &amp; Accrued Revenue 12 Mos. Ended June 2019</t>
    </r>
    <r>
      <rPr>
        <sz val="10"/>
        <rFont val="Arial"/>
        <family val="2"/>
      </rPr>
      <t xml:space="preserve">
excludes Environmental Surcharge, Big Sandy Retirement Rider and Purchase Power Adjustment
includes Fuel</t>
    </r>
  </si>
  <si>
    <r>
      <rPr>
        <b/>
        <sz val="10"/>
        <rFont val="Arial"/>
        <family val="2"/>
      </rPr>
      <t>Billed &amp; Accrued Revenue 12 Mos. Ended June 2019</t>
    </r>
    <r>
      <rPr>
        <sz val="10"/>
        <rFont val="Arial"/>
        <family val="2"/>
      </rPr>
      <t xml:space="preserve">
excludes Environmental Surcharge, Big Sandy Retirement Rider and Purchase Power Adjustment
</t>
    </r>
    <r>
      <rPr>
        <b/>
        <sz val="10"/>
        <rFont val="Arial"/>
        <family val="2"/>
      </rPr>
      <t>excludes Fuel</t>
    </r>
  </si>
  <si>
    <t>KPCo 12 Months Ended June 2019</t>
  </si>
  <si>
    <t>OL400 HPP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</si>
</sst>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0"/>
  </numFmts>
  <fonts count="3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b/>
      <sz val="10"/>
      <color indexed="64"/>
      <name val="Arial"/>
      <family val="2"/>
    </font>
    <font>
      <sz val="12"/>
      <name val="Arial"/>
      <family val="2"/>
    </font>
    <font>
      <sz val="10"/>
      <color indexed="64"/>
      <name val="Arial"/>
      <family val="2"/>
    </font>
    <font>
      <b/>
      <sz val="10"/>
      <name val="MS Sans Serif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 tint="-0.14999847407452621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90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4" fillId="0" borderId="0"/>
    <xf numFmtId="0" fontId="2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5" applyNumberFormat="0" applyAlignment="0" applyProtection="0"/>
    <xf numFmtId="0" fontId="18" fillId="22" borderId="6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8" borderId="5" applyNumberFormat="0" applyAlignment="0" applyProtection="0"/>
    <xf numFmtId="0" fontId="25" fillId="0" borderId="10" applyNumberFormat="0" applyFill="0" applyAlignment="0" applyProtection="0"/>
    <xf numFmtId="0" fontId="26" fillId="23" borderId="0" applyNumberFormat="0" applyBorder="0" applyAlignment="0" applyProtection="0"/>
    <xf numFmtId="0" fontId="13" fillId="0" borderId="0"/>
    <xf numFmtId="0" fontId="13" fillId="0" borderId="0"/>
    <xf numFmtId="0" fontId="6" fillId="0" borderId="0"/>
    <xf numFmtId="0" fontId="6" fillId="0" borderId="0"/>
    <xf numFmtId="0" fontId="13" fillId="0" borderId="0"/>
    <xf numFmtId="0" fontId="12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3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" fillId="0" borderId="0"/>
    <xf numFmtId="0" fontId="1" fillId="0" borderId="0"/>
    <xf numFmtId="0" fontId="6" fillId="0" borderId="0"/>
    <xf numFmtId="0" fontId="31" fillId="0" borderId="0"/>
    <xf numFmtId="0" fontId="1" fillId="0" borderId="0"/>
    <xf numFmtId="0" fontId="31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24" borderId="11" applyNumberFormat="0" applyFont="0" applyAlignment="0" applyProtection="0"/>
    <xf numFmtId="0" fontId="27" fillId="21" borderId="12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14" fillId="0" borderId="13">
      <alignment horizontal="center"/>
    </xf>
    <xf numFmtId="0" fontId="14" fillId="0" borderId="13">
      <alignment horizontal="center"/>
    </xf>
    <xf numFmtId="0" fontId="14" fillId="0" borderId="13">
      <alignment horizontal="center"/>
    </xf>
    <xf numFmtId="0" fontId="14" fillId="0" borderId="13">
      <alignment horizontal="center"/>
    </xf>
    <xf numFmtId="0" fontId="14" fillId="0" borderId="13">
      <alignment horizontal="center"/>
    </xf>
    <xf numFmtId="0" fontId="14" fillId="0" borderId="13">
      <alignment horizontal="center"/>
    </xf>
    <xf numFmtId="0" fontId="14" fillId="0" borderId="13">
      <alignment horizontal="center"/>
    </xf>
    <xf numFmtId="0" fontId="14" fillId="0" borderId="13">
      <alignment horizontal="center"/>
    </xf>
    <xf numFmtId="0" fontId="14" fillId="0" borderId="13">
      <alignment horizontal="center"/>
    </xf>
    <xf numFmtId="0" fontId="14" fillId="0" borderId="13">
      <alignment horizontal="center"/>
    </xf>
    <xf numFmtId="0" fontId="14" fillId="0" borderId="13">
      <alignment horizontal="center"/>
    </xf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6" fillId="25" borderId="0" applyNumberFormat="0" applyFont="0" applyBorder="0" applyAlignment="0" applyProtection="0"/>
    <xf numFmtId="0" fontId="6" fillId="25" borderId="0" applyNumberFormat="0" applyFont="0" applyBorder="0" applyAlignment="0" applyProtection="0"/>
    <xf numFmtId="0" fontId="6" fillId="25" borderId="0" applyNumberFormat="0" applyFont="0" applyBorder="0" applyAlignment="0" applyProtection="0"/>
    <xf numFmtId="0" fontId="6" fillId="25" borderId="0" applyNumberFormat="0" applyFont="0" applyBorder="0" applyAlignment="0" applyProtection="0"/>
    <xf numFmtId="0" fontId="6" fillId="25" borderId="0" applyNumberFormat="0" applyFont="0" applyBorder="0" applyAlignment="0" applyProtection="0"/>
    <xf numFmtId="0" fontId="6" fillId="25" borderId="0" applyNumberFormat="0" applyFont="0" applyBorder="0" applyAlignment="0" applyProtection="0"/>
    <xf numFmtId="0" fontId="6" fillId="25" borderId="0" applyNumberFormat="0" applyFont="0" applyBorder="0" applyAlignment="0" applyProtection="0"/>
    <xf numFmtId="0" fontId="6" fillId="25" borderId="0" applyNumberFormat="0" applyFont="0" applyBorder="0" applyAlignment="0" applyProtection="0"/>
    <xf numFmtId="0" fontId="6" fillId="25" borderId="0" applyNumberFormat="0" applyFont="0" applyBorder="0" applyAlignment="0" applyProtection="0"/>
    <xf numFmtId="0" fontId="6" fillId="25" borderId="0" applyNumberFormat="0" applyFont="0" applyBorder="0" applyAlignment="0" applyProtection="0"/>
    <xf numFmtId="0" fontId="6" fillId="25" borderId="0" applyNumberFormat="0" applyFont="0" applyBorder="0" applyAlignment="0" applyProtection="0"/>
    <xf numFmtId="0" fontId="6" fillId="25" borderId="0" applyNumberFormat="0" applyFont="0" applyBorder="0" applyAlignment="0" applyProtection="0"/>
    <xf numFmtId="0" fontId="6" fillId="25" borderId="0" applyNumberFormat="0" applyFont="0" applyBorder="0" applyAlignment="0" applyProtection="0"/>
    <xf numFmtId="0" fontId="6" fillId="25" borderId="0" applyNumberFormat="0" applyFont="0" applyBorder="0" applyAlignment="0" applyProtection="0"/>
    <xf numFmtId="0" fontId="6" fillId="25" borderId="0" applyNumberFormat="0" applyFont="0" applyBorder="0" applyAlignment="0" applyProtection="0"/>
    <xf numFmtId="0" fontId="28" fillId="0" borderId="0" applyNumberFormat="0" applyFill="0" applyBorder="0" applyAlignment="0" applyProtection="0"/>
    <xf numFmtId="0" fontId="29" fillId="0" borderId="14" applyNumberFormat="0" applyFill="0" applyAlignment="0" applyProtection="0"/>
    <xf numFmtId="0" fontId="30" fillId="0" borderId="0" applyNumberFormat="0" applyFill="0" applyBorder="0" applyAlignment="0" applyProtection="0"/>
  </cellStyleXfs>
  <cellXfs count="42">
    <xf numFmtId="0" fontId="0" fillId="0" borderId="0" xfId="0"/>
    <xf numFmtId="0" fontId="5" fillId="0" borderId="0" xfId="0" applyFont="1"/>
    <xf numFmtId="43" fontId="0" fillId="0" borderId="0" xfId="1" applyFont="1"/>
    <xf numFmtId="164" fontId="0" fillId="0" borderId="0" xfId="2" applyNumberFormat="1" applyFont="1"/>
    <xf numFmtId="0" fontId="0" fillId="0" borderId="1" xfId="0" applyBorder="1" applyAlignment="1">
      <alignment wrapText="1"/>
    </xf>
    <xf numFmtId="0" fontId="5" fillId="0" borderId="1" xfId="0" applyFont="1" applyBorder="1"/>
    <xf numFmtId="44" fontId="0" fillId="0" borderId="2" xfId="2" applyNumberFormat="1" applyFont="1" applyBorder="1"/>
    <xf numFmtId="44" fontId="0" fillId="0" borderId="1" xfId="2" applyNumberFormat="1" applyFont="1" applyBorder="1"/>
    <xf numFmtId="44" fontId="0" fillId="0" borderId="0" xfId="0" applyNumberFormat="1"/>
    <xf numFmtId="43" fontId="5" fillId="0" borderId="0" xfId="1" quotePrefix="1" applyFont="1" applyAlignment="1">
      <alignment horizontal="center" vertical="center"/>
    </xf>
    <xf numFmtId="43" fontId="5" fillId="0" borderId="0" xfId="1" applyFont="1" applyFill="1" applyAlignment="1">
      <alignment horizontal="center"/>
    </xf>
    <xf numFmtId="0" fontId="0" fillId="0" borderId="3" xfId="0" applyFill="1" applyBorder="1"/>
    <xf numFmtId="44" fontId="0" fillId="0" borderId="0" xfId="2" applyFont="1"/>
    <xf numFmtId="44" fontId="0" fillId="0" borderId="0" xfId="2" applyFont="1" applyFill="1"/>
    <xf numFmtId="44" fontId="0" fillId="0" borderId="3" xfId="2" applyFont="1" applyFill="1" applyBorder="1"/>
    <xf numFmtId="44" fontId="5" fillId="0" borderId="0" xfId="2" applyFont="1"/>
    <xf numFmtId="44" fontId="0" fillId="0" borderId="3" xfId="2" applyFont="1" applyBorder="1"/>
    <xf numFmtId="0" fontId="0" fillId="0" borderId="0" xfId="0" applyAlignment="1">
      <alignment horizontal="center"/>
    </xf>
    <xf numFmtId="44" fontId="0" fillId="0" borderId="3" xfId="0" applyNumberFormat="1" applyBorder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3" fontId="0" fillId="0" borderId="0" xfId="0" applyNumberForma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/>
    <xf numFmtId="3" fontId="0" fillId="0" borderId="0" xfId="0" applyNumberFormat="1" applyFill="1"/>
    <xf numFmtId="0" fontId="7" fillId="0" borderId="0" xfId="0" applyFont="1"/>
    <xf numFmtId="164" fontId="0" fillId="0" borderId="3" xfId="2" applyNumberFormat="1" applyFont="1" applyBorder="1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2" borderId="0" xfId="0" applyFill="1"/>
    <xf numFmtId="3" fontId="4" fillId="0" borderId="0" xfId="0" applyNumberFormat="1" applyFont="1" applyFill="1"/>
    <xf numFmtId="3" fontId="4" fillId="0" borderId="0" xfId="0" applyNumberFormat="1" applyFont="1" applyFill="1" applyBorder="1"/>
    <xf numFmtId="165" fontId="0" fillId="0" borderId="0" xfId="1" applyNumberFormat="1" applyFont="1" applyFill="1"/>
    <xf numFmtId="43" fontId="0" fillId="0" borderId="0" xfId="0" applyNumberFormat="1" applyFill="1"/>
    <xf numFmtId="43" fontId="8" fillId="26" borderId="4" xfId="0" applyNumberFormat="1" applyFont="1" applyFill="1" applyBorder="1"/>
    <xf numFmtId="166" fontId="0" fillId="2" borderId="0" xfId="0" applyNumberFormat="1" applyFill="1"/>
    <xf numFmtId="0" fontId="0" fillId="0" borderId="0" xfId="0" applyFill="1" applyAlignment="1">
      <alignment horizontal="center"/>
    </xf>
    <xf numFmtId="0" fontId="4" fillId="0" borderId="0" xfId="0" applyFont="1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</cellXfs>
  <cellStyles count="790">
    <cellStyle name="20% - Accent1 2" xfId="9"/>
    <cellStyle name="20% - Accent2 2" xfId="10"/>
    <cellStyle name="20% - Accent3 2" xfId="11"/>
    <cellStyle name="20% - Accent4 2" xfId="12"/>
    <cellStyle name="20% - Accent5 2" xfId="13"/>
    <cellStyle name="20% - Accent6 2" xfId="14"/>
    <cellStyle name="40% - Accent1 2" xfId="15"/>
    <cellStyle name="40% - Accent2 2" xfId="16"/>
    <cellStyle name="40% - Accent3 2" xfId="17"/>
    <cellStyle name="40% - Accent4 2" xfId="18"/>
    <cellStyle name="40% - Accent5 2" xfId="19"/>
    <cellStyle name="40% - Accent6 2" xfId="20"/>
    <cellStyle name="60% - Accent1 2" xfId="21"/>
    <cellStyle name="60% - Accent2 2" xfId="22"/>
    <cellStyle name="60% - Accent3 2" xfId="23"/>
    <cellStyle name="60% - Accent4 2" xfId="24"/>
    <cellStyle name="60% - Accent5 2" xfId="25"/>
    <cellStyle name="60% - Accent6 2" xfId="26"/>
    <cellStyle name="Accent1 2" xfId="27"/>
    <cellStyle name="Accent2 2" xfId="28"/>
    <cellStyle name="Accent3 2" xfId="29"/>
    <cellStyle name="Accent4 2" xfId="30"/>
    <cellStyle name="Accent5 2" xfId="31"/>
    <cellStyle name="Accent6 2" xfId="32"/>
    <cellStyle name="Bad 2" xfId="33"/>
    <cellStyle name="Calculation 2" xfId="34"/>
    <cellStyle name="Check Cell 2" xfId="35"/>
    <cellStyle name="Comma" xfId="1" builtinId="3"/>
    <cellStyle name="Comma 10" xfId="36"/>
    <cellStyle name="Comma 10 2" xfId="37"/>
    <cellStyle name="Comma 10 3" xfId="38"/>
    <cellStyle name="Comma 10 3 2" xfId="39"/>
    <cellStyle name="Comma 10 3 3" xfId="40"/>
    <cellStyle name="Comma 10 4" xfId="41"/>
    <cellStyle name="Comma 10 4 2" xfId="42"/>
    <cellStyle name="Comma 10 4 3" xfId="43"/>
    <cellStyle name="Comma 10 4 4" xfId="44"/>
    <cellStyle name="Comma 10 5" xfId="45"/>
    <cellStyle name="Comma 10 5 2" xfId="46"/>
    <cellStyle name="Comma 10 5 2 2" xfId="47"/>
    <cellStyle name="Comma 10 5 2 3" xfId="48"/>
    <cellStyle name="Comma 10 5 2 3 2" xfId="49"/>
    <cellStyle name="Comma 10 5 3" xfId="50"/>
    <cellStyle name="Comma 10 6" xfId="51"/>
    <cellStyle name="Comma 10 6 2" xfId="52"/>
    <cellStyle name="Comma 10 6 3" xfId="53"/>
    <cellStyle name="Comma 10 6 3 2" xfId="54"/>
    <cellStyle name="Comma 10 7" xfId="55"/>
    <cellStyle name="Comma 10 8" xfId="56"/>
    <cellStyle name="Comma 10 8 2" xfId="57"/>
    <cellStyle name="Comma 11" xfId="58"/>
    <cellStyle name="Comma 11 10" xfId="59"/>
    <cellStyle name="Comma 11 11" xfId="60"/>
    <cellStyle name="Comma 11 11 2" xfId="61"/>
    <cellStyle name="Comma 11 11 2 2" xfId="62"/>
    <cellStyle name="Comma 11 11 2 3" xfId="63"/>
    <cellStyle name="Comma 11 11 2 3 2" xfId="64"/>
    <cellStyle name="Comma 11 12" xfId="65"/>
    <cellStyle name="Comma 11 13" xfId="66"/>
    <cellStyle name="Comma 11 13 2" xfId="67"/>
    <cellStyle name="Comma 11 13 2 2" xfId="68"/>
    <cellStyle name="Comma 11 13 2 3" xfId="69"/>
    <cellStyle name="Comma 11 13 2 3 2" xfId="70"/>
    <cellStyle name="Comma 11 2" xfId="71"/>
    <cellStyle name="Comma 11 3" xfId="72"/>
    <cellStyle name="Comma 11 4" xfId="73"/>
    <cellStyle name="Comma 11 5" xfId="74"/>
    <cellStyle name="Comma 11 6" xfId="75"/>
    <cellStyle name="Comma 11 7" xfId="76"/>
    <cellStyle name="Comma 11 7 2" xfId="77"/>
    <cellStyle name="Comma 11 7 2 2" xfId="78"/>
    <cellStyle name="Comma 11 7 2 3" xfId="79"/>
    <cellStyle name="Comma 11 8" xfId="80"/>
    <cellStyle name="Comma 11 9" xfId="81"/>
    <cellStyle name="Comma 12" xfId="82"/>
    <cellStyle name="Comma 12 10" xfId="83"/>
    <cellStyle name="Comma 12 10 2" xfId="84"/>
    <cellStyle name="Comma 12 10 2 2" xfId="85"/>
    <cellStyle name="Comma 12 10 2 3" xfId="86"/>
    <cellStyle name="Comma 12 10 2 3 2" xfId="87"/>
    <cellStyle name="Comma 12 11" xfId="88"/>
    <cellStyle name="Comma 12 12" xfId="89"/>
    <cellStyle name="Comma 12 12 2" xfId="90"/>
    <cellStyle name="Comma 12 12 2 2" xfId="91"/>
    <cellStyle name="Comma 12 12 2 3" xfId="92"/>
    <cellStyle name="Comma 12 12 2 3 2" xfId="93"/>
    <cellStyle name="Comma 12 2" xfId="94"/>
    <cellStyle name="Comma 12 3" xfId="95"/>
    <cellStyle name="Comma 12 4" xfId="96"/>
    <cellStyle name="Comma 12 5" xfId="97"/>
    <cellStyle name="Comma 12 6" xfId="98"/>
    <cellStyle name="Comma 12 6 2" xfId="99"/>
    <cellStyle name="Comma 12 6 2 2" xfId="100"/>
    <cellStyle name="Comma 12 6 2 3" xfId="101"/>
    <cellStyle name="Comma 12 7" xfId="102"/>
    <cellStyle name="Comma 12 8" xfId="103"/>
    <cellStyle name="Comma 12 9" xfId="104"/>
    <cellStyle name="Comma 13" xfId="105"/>
    <cellStyle name="Comma 13 2" xfId="106"/>
    <cellStyle name="Comma 13 3" xfId="107"/>
    <cellStyle name="Comma 13 4" xfId="108"/>
    <cellStyle name="Comma 13 5" xfId="109"/>
    <cellStyle name="Comma 13 6" xfId="110"/>
    <cellStyle name="Comma 14" xfId="111"/>
    <cellStyle name="Comma 14 2" xfId="112"/>
    <cellStyle name="Comma 14 3" xfId="113"/>
    <cellStyle name="Comma 14 4" xfId="114"/>
    <cellStyle name="Comma 14 5" xfId="115"/>
    <cellStyle name="Comma 15" xfId="116"/>
    <cellStyle name="Comma 15 2" xfId="117"/>
    <cellStyle name="Comma 15 3" xfId="118"/>
    <cellStyle name="Comma 15 4" xfId="119"/>
    <cellStyle name="Comma 15 5" xfId="120"/>
    <cellStyle name="Comma 16" xfId="121"/>
    <cellStyle name="Comma 16 2" xfId="122"/>
    <cellStyle name="Comma 16 3" xfId="123"/>
    <cellStyle name="Comma 16 3 2" xfId="124"/>
    <cellStyle name="Comma 16 3 3" xfId="125"/>
    <cellStyle name="Comma 16 3 3 2" xfId="126"/>
    <cellStyle name="Comma 17" xfId="127"/>
    <cellStyle name="Comma 17 2" xfId="128"/>
    <cellStyle name="Comma 17 3" xfId="129"/>
    <cellStyle name="Comma 17 3 2" xfId="130"/>
    <cellStyle name="Comma 18" xfId="131"/>
    <cellStyle name="Comma 18 2" xfId="132"/>
    <cellStyle name="Comma 18 3" xfId="133"/>
    <cellStyle name="Comma 18 3 2" xfId="134"/>
    <cellStyle name="Comma 19" xfId="135"/>
    <cellStyle name="Comma 19 2" xfId="136"/>
    <cellStyle name="Comma 19 3" xfId="137"/>
    <cellStyle name="Comma 19 3 2" xfId="138"/>
    <cellStyle name="Comma 2" xfId="4"/>
    <cellStyle name="Comma 2 2" xfId="139"/>
    <cellStyle name="Comma 2 2 2" xfId="140"/>
    <cellStyle name="Comma 2 2 3" xfId="141"/>
    <cellStyle name="Comma 2 2 4" xfId="142"/>
    <cellStyle name="Comma 2 2 5" xfId="143"/>
    <cellStyle name="Comma 2 3" xfId="144"/>
    <cellStyle name="Comma 2 3 2" xfId="145"/>
    <cellStyle name="Comma 2 3 3" xfId="146"/>
    <cellStyle name="Comma 2 3 4" xfId="147"/>
    <cellStyle name="Comma 2 3 4 2" xfId="148"/>
    <cellStyle name="Comma 2 3 4 2 2" xfId="149"/>
    <cellStyle name="Comma 2 3 4 3" xfId="150"/>
    <cellStyle name="Comma 2 3 4 4" xfId="151"/>
    <cellStyle name="Comma 2 3 4 5" xfId="152"/>
    <cellStyle name="Comma 2 3 4 5 2" xfId="153"/>
    <cellStyle name="Comma 2 3 5" xfId="154"/>
    <cellStyle name="Comma 2 4" xfId="155"/>
    <cellStyle name="Comma 2 5" xfId="156"/>
    <cellStyle name="Comma 20" xfId="157"/>
    <cellStyle name="Comma 20 2" xfId="158"/>
    <cellStyle name="Comma 20 3" xfId="159"/>
    <cellStyle name="Comma 20 3 2" xfId="160"/>
    <cellStyle name="Comma 21" xfId="161"/>
    <cellStyle name="Comma 21 2" xfId="162"/>
    <cellStyle name="Comma 21 3" xfId="163"/>
    <cellStyle name="Comma 21 3 2" xfId="164"/>
    <cellStyle name="Comma 22" xfId="165"/>
    <cellStyle name="Comma 22 2" xfId="166"/>
    <cellStyle name="Comma 22 3" xfId="167"/>
    <cellStyle name="Comma 22 3 2" xfId="168"/>
    <cellStyle name="Comma 23" xfId="169"/>
    <cellStyle name="Comma 23 2" xfId="170"/>
    <cellStyle name="Comma 23 3" xfId="171"/>
    <cellStyle name="Comma 23 3 2" xfId="172"/>
    <cellStyle name="Comma 24" xfId="173"/>
    <cellStyle name="Comma 24 2" xfId="174"/>
    <cellStyle name="Comma 24 3" xfId="175"/>
    <cellStyle name="Comma 24 3 2" xfId="176"/>
    <cellStyle name="Comma 25" xfId="177"/>
    <cellStyle name="Comma 25 2" xfId="178"/>
    <cellStyle name="Comma 25 3" xfId="179"/>
    <cellStyle name="Comma 25 3 2" xfId="180"/>
    <cellStyle name="Comma 26" xfId="181"/>
    <cellStyle name="Comma 26 2" xfId="182"/>
    <cellStyle name="Comma 26 3" xfId="183"/>
    <cellStyle name="Comma 26 3 2" xfId="184"/>
    <cellStyle name="Comma 27" xfId="185"/>
    <cellStyle name="Comma 27 2" xfId="186"/>
    <cellStyle name="Comma 27 3" xfId="187"/>
    <cellStyle name="Comma 27 3 2" xfId="188"/>
    <cellStyle name="Comma 28" xfId="189"/>
    <cellStyle name="Comma 28 2" xfId="190"/>
    <cellStyle name="Comma 29" xfId="191"/>
    <cellStyle name="Comma 29 2" xfId="192"/>
    <cellStyle name="Comma 3" xfId="193"/>
    <cellStyle name="Comma 3 2" xfId="194"/>
    <cellStyle name="Comma 3 3" xfId="195"/>
    <cellStyle name="Comma 3 4" xfId="196"/>
    <cellStyle name="Comma 30" xfId="197"/>
    <cellStyle name="Comma 31" xfId="198"/>
    <cellStyle name="Comma 31 2" xfId="199"/>
    <cellStyle name="Comma 31 3" xfId="200"/>
    <cellStyle name="Comma 31 3 2" xfId="201"/>
    <cellStyle name="Comma 32" xfId="202"/>
    <cellStyle name="Comma 32 2" xfId="203"/>
    <cellStyle name="Comma 32 2 2" xfId="204"/>
    <cellStyle name="Comma 32 3" xfId="205"/>
    <cellStyle name="Comma 32 4" xfId="206"/>
    <cellStyle name="Comma 32 4 2" xfId="207"/>
    <cellStyle name="Comma 33" xfId="208"/>
    <cellStyle name="Comma 33 2" xfId="209"/>
    <cellStyle name="Comma 33 3" xfId="210"/>
    <cellStyle name="Comma 33 3 2" xfId="211"/>
    <cellStyle name="Comma 34" xfId="212"/>
    <cellStyle name="Comma 35" xfId="213"/>
    <cellStyle name="Comma 35 2" xfId="214"/>
    <cellStyle name="Comma 36" xfId="215"/>
    <cellStyle name="Comma 37" xfId="216"/>
    <cellStyle name="Comma 38" xfId="217"/>
    <cellStyle name="Comma 4" xfId="218"/>
    <cellStyle name="Comma 4 2" xfId="219"/>
    <cellStyle name="Comma 4 3" xfId="220"/>
    <cellStyle name="Comma 4 4" xfId="221"/>
    <cellStyle name="Comma 4 5" xfId="222"/>
    <cellStyle name="Comma 5" xfId="223"/>
    <cellStyle name="Comma 5 2" xfId="224"/>
    <cellStyle name="Comma 5 3" xfId="225"/>
    <cellStyle name="Comma 5 4" xfId="226"/>
    <cellStyle name="Comma 5 5" xfId="227"/>
    <cellStyle name="Comma 5 6" xfId="228"/>
    <cellStyle name="Comma 6" xfId="229"/>
    <cellStyle name="Comma 6 2" xfId="230"/>
    <cellStyle name="Comma 6 3" xfId="231"/>
    <cellStyle name="Comma 6 4" xfId="232"/>
    <cellStyle name="Comma 6 4 2" xfId="233"/>
    <cellStyle name="Comma 6 4 2 2" xfId="234"/>
    <cellStyle name="Comma 6 4 3" xfId="235"/>
    <cellStyle name="Comma 6 4 4" xfId="236"/>
    <cellStyle name="Comma 6 4 5" xfId="237"/>
    <cellStyle name="Comma 6 4 5 2" xfId="238"/>
    <cellStyle name="Comma 6 5" xfId="239"/>
    <cellStyle name="Comma 7" xfId="240"/>
    <cellStyle name="Comma 7 2" xfId="241"/>
    <cellStyle name="Comma 7 2 2" xfId="242"/>
    <cellStyle name="Comma 7 2 2 2" xfId="243"/>
    <cellStyle name="Comma 7 2 2 2 2" xfId="244"/>
    <cellStyle name="Comma 7 2 2 3" xfId="245"/>
    <cellStyle name="Comma 7 2 2 3 2" xfId="246"/>
    <cellStyle name="Comma 7 2 2 3 2 2" xfId="247"/>
    <cellStyle name="Comma 7 2 2 3 3" xfId="248"/>
    <cellStyle name="Comma 7 2 2 4" xfId="249"/>
    <cellStyle name="Comma 7 2 3" xfId="250"/>
    <cellStyle name="Comma 7 3" xfId="251"/>
    <cellStyle name="Comma 7 3 2" xfId="252"/>
    <cellStyle name="Comma 7 3 2 2" xfId="253"/>
    <cellStyle name="Comma 7 3 3" xfId="254"/>
    <cellStyle name="Comma 7 3 3 2" xfId="255"/>
    <cellStyle name="Comma 7 3 3 2 2" xfId="256"/>
    <cellStyle name="Comma 7 3 3 3" xfId="257"/>
    <cellStyle name="Comma 7 3 4" xfId="258"/>
    <cellStyle name="Comma 7 4" xfId="259"/>
    <cellStyle name="Comma 7 4 2" xfId="260"/>
    <cellStyle name="Comma 7 5" xfId="261"/>
    <cellStyle name="Comma 7 5 2" xfId="262"/>
    <cellStyle name="Comma 7 5 2 2" xfId="263"/>
    <cellStyle name="Comma 7 5 3" xfId="264"/>
    <cellStyle name="Comma 7 6" xfId="265"/>
    <cellStyle name="Comma 8" xfId="266"/>
    <cellStyle name="Comma 8 2" xfId="267"/>
    <cellStyle name="Comma 8 2 2" xfId="268"/>
    <cellStyle name="Comma 8 2 3" xfId="269"/>
    <cellStyle name="Comma 8 2 4" xfId="270"/>
    <cellStyle name="Comma 8 2 4 10" xfId="271"/>
    <cellStyle name="Comma 8 2 4 11" xfId="272"/>
    <cellStyle name="Comma 8 2 4 11 2" xfId="273"/>
    <cellStyle name="Comma 8 2 4 11 2 2" xfId="274"/>
    <cellStyle name="Comma 8 2 4 11 2 3" xfId="275"/>
    <cellStyle name="Comma 8 2 4 11 2 3 2" xfId="276"/>
    <cellStyle name="Comma 8 2 4 2" xfId="277"/>
    <cellStyle name="Comma 8 2 4 3" xfId="278"/>
    <cellStyle name="Comma 8 2 4 4" xfId="279"/>
    <cellStyle name="Comma 8 2 4 5" xfId="280"/>
    <cellStyle name="Comma 8 2 4 5 2" xfId="281"/>
    <cellStyle name="Comma 8 2 4 5 2 2" xfId="282"/>
    <cellStyle name="Comma 8 2 4 5 2 3" xfId="283"/>
    <cellStyle name="Comma 8 2 4 6" xfId="284"/>
    <cellStyle name="Comma 8 2 4 7" xfId="285"/>
    <cellStyle name="Comma 8 2 4 8" xfId="286"/>
    <cellStyle name="Comma 8 2 4 9" xfId="287"/>
    <cellStyle name="Comma 8 2 4 9 2" xfId="288"/>
    <cellStyle name="Comma 8 2 4 9 2 2" xfId="289"/>
    <cellStyle name="Comma 8 2 4 9 2 3" xfId="290"/>
    <cellStyle name="Comma 8 2 4 9 2 3 2" xfId="291"/>
    <cellStyle name="Comma 8 2 5" xfId="292"/>
    <cellStyle name="Comma 8 2 5 2" xfId="293"/>
    <cellStyle name="Comma 8 2 5 3" xfId="294"/>
    <cellStyle name="Comma 8 2 5 4" xfId="295"/>
    <cellStyle name="Comma 8 2 6" xfId="296"/>
    <cellStyle name="Comma 8 2 6 2" xfId="297"/>
    <cellStyle name="Comma 8 2 6 2 2" xfId="298"/>
    <cellStyle name="Comma 8 2 6 2 3" xfId="299"/>
    <cellStyle name="Comma 8 2 6 2 3 2" xfId="300"/>
    <cellStyle name="Comma 8 2 6 3" xfId="301"/>
    <cellStyle name="Comma 8 2 7" xfId="302"/>
    <cellStyle name="Comma 8 2 7 2" xfId="303"/>
    <cellStyle name="Comma 8 2 7 3" xfId="304"/>
    <cellStyle name="Comma 8 2 7 3 2" xfId="305"/>
    <cellStyle name="Comma 8 2 8" xfId="306"/>
    <cellStyle name="Comma 8 2 9" xfId="307"/>
    <cellStyle name="Comma 8 2 9 2" xfId="308"/>
    <cellStyle name="Comma 8 3" xfId="309"/>
    <cellStyle name="Comma 8 4" xfId="310"/>
    <cellStyle name="Comma 8 5" xfId="311"/>
    <cellStyle name="Comma 8 5 2" xfId="312"/>
    <cellStyle name="Comma 8 6" xfId="313"/>
    <cellStyle name="Comma 8 6 2" xfId="314"/>
    <cellStyle name="Comma 9" xfId="315"/>
    <cellStyle name="Comma 9 2" xfId="316"/>
    <cellStyle name="Comma 9 2 2" xfId="317"/>
    <cellStyle name="Comma 9 2 3" xfId="318"/>
    <cellStyle name="Comma 9 2 3 2" xfId="319"/>
    <cellStyle name="Comma 9 2 3 3" xfId="320"/>
    <cellStyle name="Comma 9 2 3 4" xfId="321"/>
    <cellStyle name="Comma 9 2 4" xfId="322"/>
    <cellStyle name="Comma 9 2 4 2" xfId="323"/>
    <cellStyle name="Comma 9 2 4 2 2" xfId="324"/>
    <cellStyle name="Comma 9 2 4 2 3" xfId="325"/>
    <cellStyle name="Comma 9 2 4 2 3 2" xfId="326"/>
    <cellStyle name="Comma 9 2 4 3" xfId="327"/>
    <cellStyle name="Comma 9 2 5" xfId="328"/>
    <cellStyle name="Comma 9 2 5 2" xfId="329"/>
    <cellStyle name="Comma 9 2 5 3" xfId="330"/>
    <cellStyle name="Comma 9 2 5 3 2" xfId="331"/>
    <cellStyle name="Comma 9 2 6" xfId="332"/>
    <cellStyle name="Comma 9 2 7" xfId="333"/>
    <cellStyle name="Comma 9 2 7 2" xfId="334"/>
    <cellStyle name="Comma 9 3" xfId="335"/>
    <cellStyle name="Comma 9 4" xfId="336"/>
    <cellStyle name="Comma 9 5" xfId="337"/>
    <cellStyle name="Comma 9 6" xfId="338"/>
    <cellStyle name="Comma 9 6 10" xfId="339"/>
    <cellStyle name="Comma 9 6 11" xfId="340"/>
    <cellStyle name="Comma 9 6 11 2" xfId="341"/>
    <cellStyle name="Comma 9 6 11 2 2" xfId="342"/>
    <cellStyle name="Comma 9 6 11 2 3" xfId="343"/>
    <cellStyle name="Comma 9 6 11 2 3 2" xfId="344"/>
    <cellStyle name="Comma 9 6 2" xfId="345"/>
    <cellStyle name="Comma 9 6 3" xfId="346"/>
    <cellStyle name="Comma 9 6 4" xfId="347"/>
    <cellStyle name="Comma 9 6 5" xfId="348"/>
    <cellStyle name="Comma 9 6 5 2" xfId="349"/>
    <cellStyle name="Comma 9 6 5 2 2" xfId="350"/>
    <cellStyle name="Comma 9 6 5 2 3" xfId="351"/>
    <cellStyle name="Comma 9 6 6" xfId="352"/>
    <cellStyle name="Comma 9 6 7" xfId="353"/>
    <cellStyle name="Comma 9 6 8" xfId="354"/>
    <cellStyle name="Comma 9 6 9" xfId="355"/>
    <cellStyle name="Comma 9 6 9 2" xfId="356"/>
    <cellStyle name="Comma 9 6 9 2 2" xfId="357"/>
    <cellStyle name="Comma 9 6 9 2 3" xfId="358"/>
    <cellStyle name="Comma 9 6 9 2 3 2" xfId="359"/>
    <cellStyle name="Currency" xfId="2" builtinId="4"/>
    <cellStyle name="Currency 2" xfId="5"/>
    <cellStyle name="Currency 3" xfId="361"/>
    <cellStyle name="Currency 4" xfId="362"/>
    <cellStyle name="Currency 4 2" xfId="363"/>
    <cellStyle name="Currency 4 3" xfId="364"/>
    <cellStyle name="Currency 4 3 2" xfId="365"/>
    <cellStyle name="Currency 5" xfId="366"/>
    <cellStyle name="Currency 5 2" xfId="367"/>
    <cellStyle name="Currency 5 3" xfId="368"/>
    <cellStyle name="Currency 5 3 2" xfId="369"/>
    <cellStyle name="Currency 6" xfId="370"/>
    <cellStyle name="Currency 7" xfId="371"/>
    <cellStyle name="Currency 7 2" xfId="372"/>
    <cellStyle name="Currency 8" xfId="360"/>
    <cellStyle name="Explanatory Text 2" xfId="373"/>
    <cellStyle name="Good 2" xfId="374"/>
    <cellStyle name="Heading 1 2" xfId="375"/>
    <cellStyle name="Heading 2 2" xfId="376"/>
    <cellStyle name="Heading 3 2" xfId="377"/>
    <cellStyle name="Heading 4 2" xfId="378"/>
    <cellStyle name="Input 2" xfId="379"/>
    <cellStyle name="Linked Cell 2" xfId="380"/>
    <cellStyle name="Neutral 2" xfId="381"/>
    <cellStyle name="Normal" xfId="0" builtinId="0"/>
    <cellStyle name="Normal 10" xfId="382"/>
    <cellStyle name="Normal 11" xfId="383"/>
    <cellStyle name="Normal 12" xfId="384"/>
    <cellStyle name="Normal 13" xfId="385"/>
    <cellStyle name="Normal 14" xfId="386"/>
    <cellStyle name="Normal 2" xfId="3"/>
    <cellStyle name="Normal 2 2" xfId="7"/>
    <cellStyle name="Normal 2 2 2" xfId="389"/>
    <cellStyle name="Normal 2 2 3" xfId="390"/>
    <cellStyle name="Normal 2 2 4" xfId="391"/>
    <cellStyle name="Normal 2 2 4 2" xfId="392"/>
    <cellStyle name="Normal 2 2 4 2 2" xfId="393"/>
    <cellStyle name="Normal 2 2 4 3" xfId="394"/>
    <cellStyle name="Normal 2 2 4 4" xfId="395"/>
    <cellStyle name="Normal 2 2 4 5" xfId="396"/>
    <cellStyle name="Normal 2 2 4 5 2" xfId="397"/>
    <cellStyle name="Normal 2 2 5" xfId="398"/>
    <cellStyle name="Normal 2 2 6" xfId="399"/>
    <cellStyle name="Normal 2 2 7" xfId="388"/>
    <cellStyle name="Normal 2 3" xfId="8"/>
    <cellStyle name="Normal 2 3 2" xfId="400"/>
    <cellStyle name="Normal 2 4" xfId="401"/>
    <cellStyle name="Normal 2 5" xfId="387"/>
    <cellStyle name="Normal 3" xfId="402"/>
    <cellStyle name="Normal 3 2" xfId="403"/>
    <cellStyle name="Normal 3 2 2" xfId="404"/>
    <cellStyle name="Normal 3 3" xfId="405"/>
    <cellStyle name="Normal 3 3 2" xfId="406"/>
    <cellStyle name="Normal 3 4" xfId="407"/>
    <cellStyle name="Normal 4" xfId="408"/>
    <cellStyle name="Normal 4 2" xfId="409"/>
    <cellStyle name="Normal 4 3" xfId="410"/>
    <cellStyle name="Normal 4 3 2" xfId="411"/>
    <cellStyle name="Normal 4 3 3" xfId="412"/>
    <cellStyle name="Normal 5" xfId="413"/>
    <cellStyle name="Normal 5 2" xfId="414"/>
    <cellStyle name="Normal 5 2 2" xfId="415"/>
    <cellStyle name="Normal 5 2 3" xfId="416"/>
    <cellStyle name="Normal 5 2 3 2" xfId="417"/>
    <cellStyle name="Normal 5 3" xfId="418"/>
    <cellStyle name="Normal 5 4" xfId="419"/>
    <cellStyle name="Normal 6" xfId="420"/>
    <cellStyle name="Normal 6 2" xfId="421"/>
    <cellStyle name="Normal 7" xfId="422"/>
    <cellStyle name="Normal 7 2" xfId="423"/>
    <cellStyle name="Normal 7 3" xfId="424"/>
    <cellStyle name="Normal 7 3 2" xfId="425"/>
    <cellStyle name="Normal 7 4" xfId="426"/>
    <cellStyle name="Normal 8" xfId="427"/>
    <cellStyle name="Normal 9" xfId="428"/>
    <cellStyle name="Normal 9 2" xfId="429"/>
    <cellStyle name="Note 2" xfId="430"/>
    <cellStyle name="Output 2" xfId="431"/>
    <cellStyle name="Percent 10" xfId="432"/>
    <cellStyle name="Percent 10 2" xfId="433"/>
    <cellStyle name="Percent 10 3" xfId="434"/>
    <cellStyle name="Percent 10 3 2" xfId="435"/>
    <cellStyle name="Percent 10 3 3" xfId="436"/>
    <cellStyle name="Percent 10 3 3 2" xfId="437"/>
    <cellStyle name="Percent 11" xfId="438"/>
    <cellStyle name="Percent 11 2" xfId="439"/>
    <cellStyle name="Percent 11 3" xfId="440"/>
    <cellStyle name="Percent 11 3 2" xfId="441"/>
    <cellStyle name="Percent 12" xfId="442"/>
    <cellStyle name="Percent 12 2" xfId="443"/>
    <cellStyle name="Percent 12 3" xfId="444"/>
    <cellStyle name="Percent 12 3 2" xfId="445"/>
    <cellStyle name="Percent 13" xfId="446"/>
    <cellStyle name="Percent 13 2" xfId="447"/>
    <cellStyle name="Percent 13 3" xfId="448"/>
    <cellStyle name="Percent 13 3 2" xfId="449"/>
    <cellStyle name="Percent 14" xfId="450"/>
    <cellStyle name="Percent 14 2" xfId="451"/>
    <cellStyle name="Percent 14 3" xfId="452"/>
    <cellStyle name="Percent 14 3 2" xfId="453"/>
    <cellStyle name="Percent 15" xfId="454"/>
    <cellStyle name="Percent 15 2" xfId="455"/>
    <cellStyle name="Percent 15 3" xfId="456"/>
    <cellStyle name="Percent 15 3 2" xfId="457"/>
    <cellStyle name="Percent 16" xfId="458"/>
    <cellStyle name="Percent 16 2" xfId="459"/>
    <cellStyle name="Percent 16 3" xfId="460"/>
    <cellStyle name="Percent 16 3 2" xfId="461"/>
    <cellStyle name="Percent 17" xfId="462"/>
    <cellStyle name="Percent 17 2" xfId="463"/>
    <cellStyle name="Percent 17 3" xfId="464"/>
    <cellStyle name="Percent 17 3 2" xfId="465"/>
    <cellStyle name="Percent 18" xfId="466"/>
    <cellStyle name="Percent 18 2" xfId="467"/>
    <cellStyle name="Percent 18 3" xfId="468"/>
    <cellStyle name="Percent 18 3 2" xfId="469"/>
    <cellStyle name="Percent 19" xfId="470"/>
    <cellStyle name="Percent 19 2" xfId="471"/>
    <cellStyle name="Percent 19 3" xfId="472"/>
    <cellStyle name="Percent 19 3 2" xfId="473"/>
    <cellStyle name="Percent 2" xfId="474"/>
    <cellStyle name="Percent 2 2" xfId="475"/>
    <cellStyle name="Percent 2 2 2" xfId="476"/>
    <cellStyle name="Percent 2 2 2 2" xfId="477"/>
    <cellStyle name="Percent 2 2 2 3" xfId="478"/>
    <cellStyle name="Percent 2 2 2 3 2" xfId="479"/>
    <cellStyle name="Percent 2 2 2 3 3" xfId="480"/>
    <cellStyle name="Percent 2 2 2 3 3 2" xfId="481"/>
    <cellStyle name="Percent 2 2 2 3 3 3" xfId="482"/>
    <cellStyle name="Percent 2 2 2 3 3 4" xfId="483"/>
    <cellStyle name="Percent 2 2 2 3 4" xfId="484"/>
    <cellStyle name="Percent 2 2 2 3 4 2" xfId="485"/>
    <cellStyle name="Percent 2 2 2 3 4 2 2" xfId="486"/>
    <cellStyle name="Percent 2 2 2 3 4 2 3" xfId="487"/>
    <cellStyle name="Percent 2 2 2 3 4 2 3 2" xfId="488"/>
    <cellStyle name="Percent 2 2 2 3 4 3" xfId="489"/>
    <cellStyle name="Percent 2 2 2 3 5" xfId="490"/>
    <cellStyle name="Percent 2 2 2 3 5 2" xfId="491"/>
    <cellStyle name="Percent 2 2 2 3 5 3" xfId="492"/>
    <cellStyle name="Percent 2 2 2 3 5 3 2" xfId="493"/>
    <cellStyle name="Percent 2 2 2 3 6" xfId="494"/>
    <cellStyle name="Percent 2 2 2 3 7" xfId="495"/>
    <cellStyle name="Percent 2 2 2 3 7 2" xfId="496"/>
    <cellStyle name="Percent 2 2 2 4" xfId="497"/>
    <cellStyle name="Percent 2 2 2 4 2" xfId="498"/>
    <cellStyle name="Percent 2 2 2 4 2 2" xfId="499"/>
    <cellStyle name="Percent 2 2 2 4 2 3" xfId="500"/>
    <cellStyle name="Percent 2 2 2 4 2 3 2" xfId="501"/>
    <cellStyle name="Percent 2 2 2 4 3" xfId="502"/>
    <cellStyle name="Percent 2 2 2 5" xfId="503"/>
    <cellStyle name="Percent 2 2 2 5 2" xfId="504"/>
    <cellStyle name="Percent 2 2 2 5 3" xfId="505"/>
    <cellStyle name="Percent 2 2 2 5 3 2" xfId="506"/>
    <cellStyle name="Percent 2 2 2 6" xfId="507"/>
    <cellStyle name="Percent 2 2 2 6 2" xfId="508"/>
    <cellStyle name="Percent 2 2 3" xfId="509"/>
    <cellStyle name="Percent 2 2 3 2" xfId="510"/>
    <cellStyle name="Percent 2 2 3 3" xfId="511"/>
    <cellStyle name="Percent 2 2 3 4" xfId="512"/>
    <cellStyle name="Percent 2 3" xfId="513"/>
    <cellStyle name="Percent 2 4" xfId="514"/>
    <cellStyle name="Percent 2 4 10" xfId="515"/>
    <cellStyle name="Percent 2 4 11" xfId="516"/>
    <cellStyle name="Percent 2 4 11 2" xfId="517"/>
    <cellStyle name="Percent 2 4 11 2 2" xfId="518"/>
    <cellStyle name="Percent 2 4 11 2 3" xfId="519"/>
    <cellStyle name="Percent 2 4 11 2 3 2" xfId="520"/>
    <cellStyle name="Percent 2 4 2" xfId="521"/>
    <cellStyle name="Percent 2 4 3" xfId="522"/>
    <cellStyle name="Percent 2 4 4" xfId="523"/>
    <cellStyle name="Percent 2 4 5" xfId="524"/>
    <cellStyle name="Percent 2 4 5 2" xfId="525"/>
    <cellStyle name="Percent 2 4 5 2 2" xfId="526"/>
    <cellStyle name="Percent 2 4 5 2 3" xfId="527"/>
    <cellStyle name="Percent 2 4 6" xfId="528"/>
    <cellStyle name="Percent 2 4 7" xfId="529"/>
    <cellStyle name="Percent 2 4 8" xfId="530"/>
    <cellStyle name="Percent 2 4 9" xfId="531"/>
    <cellStyle name="Percent 2 4 9 2" xfId="532"/>
    <cellStyle name="Percent 2 4 9 2 2" xfId="533"/>
    <cellStyle name="Percent 2 4 9 2 3" xfId="534"/>
    <cellStyle name="Percent 2 4 9 2 3 2" xfId="535"/>
    <cellStyle name="Percent 2 5" xfId="536"/>
    <cellStyle name="Percent 20" xfId="537"/>
    <cellStyle name="Percent 20 2" xfId="538"/>
    <cellStyle name="Percent 20 3" xfId="539"/>
    <cellStyle name="Percent 20 3 2" xfId="540"/>
    <cellStyle name="Percent 21" xfId="541"/>
    <cellStyle name="Percent 21 2" xfId="542"/>
    <cellStyle name="Percent 21 3" xfId="543"/>
    <cellStyle name="Percent 21 3 2" xfId="544"/>
    <cellStyle name="Percent 22" xfId="545"/>
    <cellStyle name="Percent 22 2" xfId="546"/>
    <cellStyle name="Percent 23" xfId="547"/>
    <cellStyle name="Percent 23 2" xfId="548"/>
    <cellStyle name="Percent 24" xfId="549"/>
    <cellStyle name="Percent 25" xfId="550"/>
    <cellStyle name="Percent 25 2" xfId="551"/>
    <cellStyle name="Percent 25 3" xfId="552"/>
    <cellStyle name="Percent 25 3 2" xfId="553"/>
    <cellStyle name="Percent 26" xfId="554"/>
    <cellStyle name="Percent 27" xfId="555"/>
    <cellStyle name="Percent 27 2" xfId="556"/>
    <cellStyle name="Percent 3" xfId="557"/>
    <cellStyle name="Percent 3 2" xfId="558"/>
    <cellStyle name="Percent 3 2 2" xfId="559"/>
    <cellStyle name="Percent 3 2 3" xfId="560"/>
    <cellStyle name="Percent 3 2 3 2" xfId="561"/>
    <cellStyle name="Percent 3 2 3 3" xfId="562"/>
    <cellStyle name="Percent 3 2 3 4" xfId="563"/>
    <cellStyle name="Percent 3 2 4" xfId="564"/>
    <cellStyle name="Percent 3 2 4 2" xfId="565"/>
    <cellStyle name="Percent 3 2 4 2 2" xfId="566"/>
    <cellStyle name="Percent 3 2 4 2 3" xfId="567"/>
    <cellStyle name="Percent 3 2 4 2 3 2" xfId="568"/>
    <cellStyle name="Percent 3 2 4 3" xfId="569"/>
    <cellStyle name="Percent 3 2 5" xfId="570"/>
    <cellStyle name="Percent 3 2 5 2" xfId="571"/>
    <cellStyle name="Percent 3 2 5 3" xfId="572"/>
    <cellStyle name="Percent 3 2 5 3 2" xfId="573"/>
    <cellStyle name="Percent 3 2 6" xfId="574"/>
    <cellStyle name="Percent 3 2 7" xfId="575"/>
    <cellStyle name="Percent 3 2 7 2" xfId="576"/>
    <cellStyle name="Percent 3 3" xfId="577"/>
    <cellStyle name="Percent 3 4" xfId="578"/>
    <cellStyle name="Percent 3 5" xfId="579"/>
    <cellStyle name="Percent 3 5 2" xfId="580"/>
    <cellStyle name="Percent 3 5 3" xfId="581"/>
    <cellStyle name="Percent 3 5 4" xfId="582"/>
    <cellStyle name="Percent 4" xfId="583"/>
    <cellStyle name="Percent 4 2" xfId="584"/>
    <cellStyle name="Percent 4 3" xfId="585"/>
    <cellStyle name="Percent 4 3 2" xfId="586"/>
    <cellStyle name="Percent 4 3 3" xfId="587"/>
    <cellStyle name="Percent 4 3 4" xfId="588"/>
    <cellStyle name="Percent 4 4" xfId="589"/>
    <cellStyle name="Percent 4 4 2" xfId="590"/>
    <cellStyle name="Percent 4 4 2 2" xfId="591"/>
    <cellStyle name="Percent 4 4 2 3" xfId="592"/>
    <cellStyle name="Percent 4 4 2 3 2" xfId="593"/>
    <cellStyle name="Percent 4 4 3" xfId="594"/>
    <cellStyle name="Percent 4 5" xfId="595"/>
    <cellStyle name="Percent 4 5 2" xfId="596"/>
    <cellStyle name="Percent 4 5 3" xfId="597"/>
    <cellStyle name="Percent 4 5 3 2" xfId="598"/>
    <cellStyle name="Percent 4 6" xfId="599"/>
    <cellStyle name="Percent 4 7" xfId="600"/>
    <cellStyle name="Percent 4 7 2" xfId="601"/>
    <cellStyle name="Percent 5" xfId="602"/>
    <cellStyle name="Percent 5 2" xfId="603"/>
    <cellStyle name="Percent 5 3" xfId="604"/>
    <cellStyle name="Percent 5 3 2" xfId="605"/>
    <cellStyle name="Percent 5 3 3" xfId="606"/>
    <cellStyle name="Percent 5 4" xfId="607"/>
    <cellStyle name="Percent 5 4 2" xfId="608"/>
    <cellStyle name="Percent 5 4 3" xfId="609"/>
    <cellStyle name="Percent 5 4 4" xfId="610"/>
    <cellStyle name="Percent 5 5" xfId="611"/>
    <cellStyle name="Percent 5 5 2" xfId="612"/>
    <cellStyle name="Percent 5 5 2 2" xfId="613"/>
    <cellStyle name="Percent 5 5 2 3" xfId="614"/>
    <cellStyle name="Percent 5 5 2 3 2" xfId="615"/>
    <cellStyle name="Percent 5 5 3" xfId="616"/>
    <cellStyle name="Percent 5 6" xfId="617"/>
    <cellStyle name="Percent 5 6 2" xfId="618"/>
    <cellStyle name="Percent 5 6 3" xfId="619"/>
    <cellStyle name="Percent 5 6 3 2" xfId="620"/>
    <cellStyle name="Percent 5 7" xfId="621"/>
    <cellStyle name="Percent 5 8" xfId="622"/>
    <cellStyle name="Percent 5 8 2" xfId="623"/>
    <cellStyle name="Percent 5 9" xfId="624"/>
    <cellStyle name="Percent 5 9 2" xfId="625"/>
    <cellStyle name="Percent 5 9 3" xfId="626"/>
    <cellStyle name="Percent 5 9 3 2" xfId="627"/>
    <cellStyle name="Percent 6" xfId="628"/>
    <cellStyle name="Percent 6 10" xfId="629"/>
    <cellStyle name="Percent 6 11" xfId="630"/>
    <cellStyle name="Percent 6 11 2" xfId="631"/>
    <cellStyle name="Percent 6 11 2 2" xfId="632"/>
    <cellStyle name="Percent 6 11 2 3" xfId="633"/>
    <cellStyle name="Percent 6 11 2 3 2" xfId="634"/>
    <cellStyle name="Percent 6 12" xfId="635"/>
    <cellStyle name="Percent 6 13" xfId="636"/>
    <cellStyle name="Percent 6 13 2" xfId="637"/>
    <cellStyle name="Percent 6 13 2 2" xfId="638"/>
    <cellStyle name="Percent 6 13 2 3" xfId="639"/>
    <cellStyle name="Percent 6 13 2 3 2" xfId="640"/>
    <cellStyle name="Percent 6 14" xfId="641"/>
    <cellStyle name="Percent 6 14 2" xfId="642"/>
    <cellStyle name="Percent 6 15" xfId="643"/>
    <cellStyle name="Percent 6 16" xfId="644"/>
    <cellStyle name="Percent 6 16 2" xfId="645"/>
    <cellStyle name="Percent 6 2" xfId="646"/>
    <cellStyle name="Percent 6 3" xfId="647"/>
    <cellStyle name="Percent 6 4" xfId="648"/>
    <cellStyle name="Percent 6 5" xfId="649"/>
    <cellStyle name="Percent 6 6" xfId="650"/>
    <cellStyle name="Percent 6 7" xfId="651"/>
    <cellStyle name="Percent 6 7 2" xfId="652"/>
    <cellStyle name="Percent 6 7 2 2" xfId="653"/>
    <cellStyle name="Percent 6 7 2 3" xfId="654"/>
    <cellStyle name="Percent 6 8" xfId="655"/>
    <cellStyle name="Percent 6 9" xfId="656"/>
    <cellStyle name="Percent 7" xfId="657"/>
    <cellStyle name="Percent 7 10" xfId="658"/>
    <cellStyle name="Percent 7 11" xfId="659"/>
    <cellStyle name="Percent 7 11 2" xfId="660"/>
    <cellStyle name="Percent 7 11 2 2" xfId="661"/>
    <cellStyle name="Percent 7 11 2 3" xfId="662"/>
    <cellStyle name="Percent 7 11 2 3 2" xfId="663"/>
    <cellStyle name="Percent 7 12" xfId="664"/>
    <cellStyle name="Percent 7 12 2" xfId="665"/>
    <cellStyle name="Percent 7 13" xfId="666"/>
    <cellStyle name="Percent 7 14" xfId="667"/>
    <cellStyle name="Percent 7 14 2" xfId="668"/>
    <cellStyle name="Percent 7 2" xfId="669"/>
    <cellStyle name="Percent 7 3" xfId="670"/>
    <cellStyle name="Percent 7 4" xfId="671"/>
    <cellStyle name="Percent 7 5" xfId="672"/>
    <cellStyle name="Percent 7 5 2" xfId="673"/>
    <cellStyle name="Percent 7 5 2 2" xfId="674"/>
    <cellStyle name="Percent 7 5 2 3" xfId="675"/>
    <cellStyle name="Percent 7 5 2 4" xfId="676"/>
    <cellStyle name="Percent 7 6" xfId="677"/>
    <cellStyle name="Percent 7 7" xfId="678"/>
    <cellStyle name="Percent 7 8" xfId="679"/>
    <cellStyle name="Percent 7 9" xfId="680"/>
    <cellStyle name="Percent 7 9 2" xfId="681"/>
    <cellStyle name="Percent 7 9 2 2" xfId="682"/>
    <cellStyle name="Percent 7 9 2 3" xfId="683"/>
    <cellStyle name="Percent 7 9 2 3 2" xfId="684"/>
    <cellStyle name="Percent 8" xfId="685"/>
    <cellStyle name="Percent 8 2" xfId="686"/>
    <cellStyle name="Percent 8 3" xfId="687"/>
    <cellStyle name="Percent 8 4" xfId="688"/>
    <cellStyle name="Percent 8 5" xfId="689"/>
    <cellStyle name="Percent 9" xfId="690"/>
    <cellStyle name="Percent 9 2" xfId="691"/>
    <cellStyle name="Percent 9 3" xfId="692"/>
    <cellStyle name="Percent 9 4" xfId="693"/>
    <cellStyle name="Percent 9 5" xfId="694"/>
    <cellStyle name="PSChar" xfId="695"/>
    <cellStyle name="PSChar 2" xfId="696"/>
    <cellStyle name="PSChar 2 2" xfId="697"/>
    <cellStyle name="PSChar 2 2 2" xfId="698"/>
    <cellStyle name="PSChar 3" xfId="699"/>
    <cellStyle name="PSChar 3 2" xfId="700"/>
    <cellStyle name="PSChar 4" xfId="701"/>
    <cellStyle name="PSChar 4 2" xfId="702"/>
    <cellStyle name="PSChar 5" xfId="703"/>
    <cellStyle name="PSChar 5 2" xfId="704"/>
    <cellStyle name="PSChar 5 3" xfId="705"/>
    <cellStyle name="PSChar 5 3 2" xfId="706"/>
    <cellStyle name="PSChar 6" xfId="707"/>
    <cellStyle name="PSChar 6 2" xfId="708"/>
    <cellStyle name="PSChar 7" xfId="709"/>
    <cellStyle name="PSChar 8" xfId="710"/>
    <cellStyle name="PSChar 9" xfId="711"/>
    <cellStyle name="PSDate" xfId="712"/>
    <cellStyle name="PSDate 2" xfId="713"/>
    <cellStyle name="PSDate 2 2" xfId="714"/>
    <cellStyle name="PSDate 2 2 2" xfId="715"/>
    <cellStyle name="PSDate 3" xfId="716"/>
    <cellStyle name="PSDate 3 2" xfId="717"/>
    <cellStyle name="PSDate 4" xfId="718"/>
    <cellStyle name="PSDate 4 2" xfId="719"/>
    <cellStyle name="PSDate 5" xfId="720"/>
    <cellStyle name="PSDate 5 2" xfId="721"/>
    <cellStyle name="PSDate 5 3" xfId="722"/>
    <cellStyle name="PSDate 5 3 2" xfId="723"/>
    <cellStyle name="PSDate 6" xfId="724"/>
    <cellStyle name="PSDate 6 2" xfId="725"/>
    <cellStyle name="PSDate 7" xfId="726"/>
    <cellStyle name="PSDate 8" xfId="727"/>
    <cellStyle name="PSDec" xfId="6"/>
    <cellStyle name="PSDec 2" xfId="728"/>
    <cellStyle name="PSDec 2 2" xfId="729"/>
    <cellStyle name="PSDec 2 2 2" xfId="730"/>
    <cellStyle name="PSDec 3" xfId="731"/>
    <cellStyle name="PSDec 3 2" xfId="732"/>
    <cellStyle name="PSDec 4" xfId="733"/>
    <cellStyle name="PSDec 4 2" xfId="734"/>
    <cellStyle name="PSDec 5" xfId="735"/>
    <cellStyle name="PSDec 5 2" xfId="736"/>
    <cellStyle name="PSDec 5 3" xfId="737"/>
    <cellStyle name="PSDec 5 3 2" xfId="738"/>
    <cellStyle name="PSDec 6" xfId="739"/>
    <cellStyle name="PSDec 6 2" xfId="740"/>
    <cellStyle name="PSDec 7" xfId="741"/>
    <cellStyle name="PSDec 8" xfId="742"/>
    <cellStyle name="PSDec 9" xfId="743"/>
    <cellStyle name="PSHeading" xfId="744"/>
    <cellStyle name="PSHeading 2" xfId="745"/>
    <cellStyle name="PSHeading 2 2" xfId="746"/>
    <cellStyle name="PSHeading 2 2 2" xfId="747"/>
    <cellStyle name="PSHeading 2 2 3" xfId="748"/>
    <cellStyle name="PSHeading 3" xfId="749"/>
    <cellStyle name="PSHeading 3 2" xfId="750"/>
    <cellStyle name="PSHeading 3 3" xfId="751"/>
    <cellStyle name="PSHeading 3 3 2" xfId="752"/>
    <cellStyle name="PSHeading 4" xfId="753"/>
    <cellStyle name="PSHeading 5" xfId="754"/>
    <cellStyle name="PSInt" xfId="755"/>
    <cellStyle name="PSInt 2" xfId="756"/>
    <cellStyle name="PSInt 2 2" xfId="757"/>
    <cellStyle name="PSInt 2 2 2" xfId="758"/>
    <cellStyle name="PSInt 3" xfId="759"/>
    <cellStyle name="PSInt 3 2" xfId="760"/>
    <cellStyle name="PSInt 4" xfId="761"/>
    <cellStyle name="PSInt 4 2" xfId="762"/>
    <cellStyle name="PSInt 5" xfId="763"/>
    <cellStyle name="PSInt 5 2" xfId="764"/>
    <cellStyle name="PSInt 5 3" xfId="765"/>
    <cellStyle name="PSInt 5 3 2" xfId="766"/>
    <cellStyle name="PSInt 6" xfId="767"/>
    <cellStyle name="PSInt 6 2" xfId="768"/>
    <cellStyle name="PSInt 7" xfId="769"/>
    <cellStyle name="PSInt 8" xfId="770"/>
    <cellStyle name="PSInt 9" xfId="771"/>
    <cellStyle name="PSSpacer" xfId="772"/>
    <cellStyle name="PSSpacer 2" xfId="773"/>
    <cellStyle name="PSSpacer 2 2" xfId="774"/>
    <cellStyle name="PSSpacer 3" xfId="775"/>
    <cellStyle name="PSSpacer 3 2" xfId="776"/>
    <cellStyle name="PSSpacer 4" xfId="777"/>
    <cellStyle name="PSSpacer 4 2" xfId="778"/>
    <cellStyle name="PSSpacer 5" xfId="779"/>
    <cellStyle name="PSSpacer 5 2" xfId="780"/>
    <cellStyle name="PSSpacer 5 3" xfId="781"/>
    <cellStyle name="PSSpacer 5 3 2" xfId="782"/>
    <cellStyle name="PSSpacer 6" xfId="783"/>
    <cellStyle name="PSSpacer 6 2" xfId="784"/>
    <cellStyle name="PSSpacer 7" xfId="785"/>
    <cellStyle name="PSSpacer 8" xfId="786"/>
    <cellStyle name="Title 2" xfId="787"/>
    <cellStyle name="Total 2" xfId="788"/>
    <cellStyle name="Warning Text 2" xfId="789"/>
  </cellStyles>
  <dxfs count="10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143765" refreshedDate="43678.442920138892" createdVersion="4" refreshedVersion="6" minRefreshableVersion="3" recordCount="66">
  <cacheSource type="worksheet">
    <worksheetSource ref="A4:O70" sheet="KWh by Tariff"/>
  </cacheSource>
  <cacheFields count="15">
    <cacheField name="KPCO" numFmtId="0">
      <sharedItems containsString="0" containsBlank="1" containsNumber="1" containsInteger="1" minValue="11" maxValue="540" count="67">
        <n v="11"/>
        <n v="12"/>
        <n v="13"/>
        <n v="15"/>
        <n v="17"/>
        <n v="22"/>
        <n v="28"/>
        <n v="30"/>
        <n v="32"/>
        <n v="34"/>
        <n v="36"/>
        <n v="93"/>
        <n v="94"/>
        <n v="95"/>
        <n v="97"/>
        <n v="98"/>
        <n v="99"/>
        <n v="103"/>
        <n v="107"/>
        <n v="109"/>
        <n v="110"/>
        <n v="111"/>
        <n v="113"/>
        <n v="116"/>
        <n v="120"/>
        <n v="122"/>
        <n v="126"/>
        <n v="130"/>
        <n v="131"/>
        <n v="136"/>
        <n v="204"/>
        <n v="211"/>
        <n v="213"/>
        <n v="214"/>
        <n v="215"/>
        <n v="217"/>
        <n v="218"/>
        <n v="220"/>
        <n v="223"/>
        <n v="225"/>
        <n v="227"/>
        <n v="229"/>
        <n v="236"/>
        <n v="240"/>
        <n v="242"/>
        <n v="244"/>
        <n v="246"/>
        <n v="248"/>
        <n v="250"/>
        <n v="251"/>
        <n v="256"/>
        <n v="257"/>
        <n v="260"/>
        <n v="264"/>
        <n v="330"/>
        <n v="331"/>
        <n v="356"/>
        <n v="358"/>
        <n v="359"/>
        <n v="360"/>
        <n v="371"/>
        <n v="372"/>
        <n v="528"/>
        <n v="540"/>
        <m/>
        <n v="332" u="1"/>
        <n v="321" u="1"/>
      </sharedItems>
    </cacheField>
    <cacheField name="Tariff Code" numFmtId="0">
      <sharedItems containsBlank="1"/>
    </cacheField>
    <cacheField name="JUL" numFmtId="0">
      <sharedItems containsString="0" containsBlank="1" containsNumber="1" containsInteger="1" minValue="123" maxValue="484032056"/>
    </cacheField>
    <cacheField name="AUG" numFmtId="0">
      <sharedItems containsString="0" containsBlank="1" containsNumber="1" containsInteger="1" minValue="149" maxValue="493296046"/>
    </cacheField>
    <cacheField name="SEP" numFmtId="0">
      <sharedItems containsString="0" containsBlank="1" containsNumber="1" containsInteger="1" minValue="141" maxValue="430211434"/>
    </cacheField>
    <cacheField name="OCT" numFmtId="0">
      <sharedItems containsString="0" containsBlank="1" containsNumber="1" containsInteger="1" minValue="194" maxValue="456019184"/>
    </cacheField>
    <cacheField name="NOV" numFmtId="0">
      <sharedItems containsString="0" containsBlank="1" containsNumber="1" containsInteger="1" minValue="-173590" maxValue="479545279"/>
    </cacheField>
    <cacheField name="DEC" numFmtId="0">
      <sharedItems containsString="0" containsBlank="1" containsNumber="1" containsInteger="1" minValue="182" maxValue="514536023"/>
    </cacheField>
    <cacheField name="JAN" numFmtId="0">
      <sharedItems containsString="0" containsBlank="1" containsNumber="1" containsInteger="1" minValue="195" maxValue="561688140"/>
    </cacheField>
    <cacheField name="FEB" numFmtId="0">
      <sharedItems containsString="0" containsBlank="1" containsNumber="1" containsInteger="1" minValue="-8553" maxValue="447550233"/>
    </cacheField>
    <cacheField name="MAR" numFmtId="0">
      <sharedItems containsString="0" containsBlank="1" containsNumber="1" containsInteger="1" minValue="178" maxValue="543256896"/>
    </cacheField>
    <cacheField name="APR" numFmtId="0">
      <sharedItems containsString="0" containsBlank="1" containsNumber="1" containsInteger="1" minValue="136" maxValue="388412230"/>
    </cacheField>
    <cacheField name="MAY" numFmtId="0">
      <sharedItems containsString="0" containsBlank="1" containsNumber="1" containsInteger="1" minValue="128" maxValue="448154369"/>
    </cacheField>
    <cacheField name="JUN" numFmtId="0">
      <sharedItems containsString="0" containsBlank="1" containsNumber="1" containsInteger="1" minValue="118" maxValue="435271007"/>
    </cacheField>
    <cacheField name="12MOTotal" numFmtId="3">
      <sharedItems containsString="0" containsBlank="1" containsNumber="1" containsInteger="1" minValue="1899" maxValue="56819728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">
  <r>
    <x v="0"/>
    <s v="RSW-LMWH"/>
    <n v="146740"/>
    <n v="136920"/>
    <n v="114143"/>
    <n v="109389"/>
    <n v="124195"/>
    <n v="161217"/>
    <n v="181693"/>
    <n v="148064"/>
    <n v="158241"/>
    <n v="86151"/>
    <n v="91713"/>
    <n v="123582"/>
    <n v="1582048"/>
  </r>
  <r>
    <x v="1"/>
    <s v="RSW-A"/>
    <n v="23923"/>
    <n v="21867"/>
    <n v="17994"/>
    <n v="15727"/>
    <n v="16290"/>
    <n v="21072"/>
    <n v="24137"/>
    <n v="18794"/>
    <n v="23196"/>
    <n v="12268"/>
    <n v="15199"/>
    <n v="18571"/>
    <n v="229038"/>
  </r>
  <r>
    <x v="2"/>
    <s v="RSW-B"/>
    <n v="4301"/>
    <n v="3626"/>
    <n v="3400"/>
    <n v="2798"/>
    <n v="2387"/>
    <n v="3809"/>
    <n v="3389"/>
    <n v="2954"/>
    <n v="2974"/>
    <n v="2069"/>
    <n v="2232"/>
    <n v="1695"/>
    <n v="35634"/>
  </r>
  <r>
    <x v="3"/>
    <s v="RS"/>
    <n v="82476630"/>
    <n v="80564750"/>
    <n v="65002924"/>
    <n v="64318885"/>
    <n v="70887901"/>
    <n v="89844576"/>
    <n v="100019288"/>
    <n v="75933375"/>
    <n v="91657616"/>
    <n v="50863784"/>
    <n v="58081835"/>
    <n v="67705229"/>
    <n v="897356793"/>
  </r>
  <r>
    <x v="4"/>
    <s v="RS EMP"/>
    <n v="770128"/>
    <n v="737770"/>
    <n v="618954"/>
    <n v="577933"/>
    <n v="682945"/>
    <n v="905879"/>
    <n v="1001815"/>
    <n v="769984"/>
    <n v="873706"/>
    <n v="428184"/>
    <n v="476316"/>
    <n v="551852"/>
    <n v="8395466"/>
  </r>
  <r>
    <x v="5"/>
    <s v="RSW-RS"/>
    <n v="90228542"/>
    <n v="88062145"/>
    <n v="70814562"/>
    <n v="71786364"/>
    <n v="93248762"/>
    <n v="127180020"/>
    <n v="135436865"/>
    <n v="106701043"/>
    <n v="123873408"/>
    <n v="65415122"/>
    <n v="65257285"/>
    <n v="72638127"/>
    <n v="1110642245"/>
  </r>
  <r>
    <x v="6"/>
    <s v="AORH-W ON"/>
    <n v="7280"/>
    <n v="6903"/>
    <n v="6218"/>
    <n v="6426"/>
    <n v="7490"/>
    <n v="13145"/>
    <n v="11197"/>
    <n v="10837"/>
    <n v="11496"/>
    <n v="3975"/>
    <n v="4975"/>
    <n v="6588"/>
    <n v="96530"/>
  </r>
  <r>
    <x v="7"/>
    <s v="RSW-ONPK"/>
    <n v="115734"/>
    <n v="124250"/>
    <n v="84371"/>
    <n v="94601"/>
    <n v="103676"/>
    <n v="161417"/>
    <n v="171730"/>
    <n v="133267"/>
    <n v="152222"/>
    <n v="75594"/>
    <n v="80512"/>
    <n v="98523"/>
    <n v="1395897"/>
  </r>
  <r>
    <x v="8"/>
    <s v="RS LM-ON"/>
    <n v="134196"/>
    <n v="129503"/>
    <n v="109927"/>
    <n v="104918"/>
    <n v="137555"/>
    <n v="217613"/>
    <n v="216484"/>
    <n v="181187"/>
    <n v="197734"/>
    <n v="93044"/>
    <n v="94845"/>
    <n v="110153"/>
    <n v="1727159"/>
  </r>
  <r>
    <x v="9"/>
    <s v="AORH-ON"/>
    <n v="734"/>
    <n v="840"/>
    <n v="527"/>
    <n v="674"/>
    <n v="1078"/>
    <n v="1972"/>
    <n v="1285"/>
    <n v="1444"/>
    <n v="1286"/>
    <n v="918"/>
    <n v="646"/>
    <n v="518"/>
    <n v="11922"/>
  </r>
  <r>
    <x v="10"/>
    <s v="RS-TOD-ON"/>
    <n v="6747"/>
    <n v="9738"/>
    <n v="6266"/>
    <n v="8856"/>
    <n v="11584"/>
    <n v="8761"/>
    <n v="14148"/>
    <n v="11011"/>
    <n v="12741"/>
    <n v="5257"/>
    <n v="4681"/>
    <n v="7659"/>
    <n v="107449"/>
  </r>
  <r>
    <x v="11"/>
    <s v="OL 175 MV"/>
    <n v="39019"/>
    <n v="49937"/>
    <n v="44609"/>
    <n v="67344"/>
    <n v="75601"/>
    <n v="52893"/>
    <n v="61817"/>
    <n v="37822"/>
    <n v="62891"/>
    <n v="37250"/>
    <n v="46657"/>
    <n v="33174"/>
    <n v="609014"/>
  </r>
  <r>
    <x v="12"/>
    <s v="OL 100 HP"/>
    <n v="650331"/>
    <n v="834861"/>
    <n v="770020"/>
    <n v="1109825"/>
    <n v="1252600"/>
    <n v="914823"/>
    <n v="1030326"/>
    <n v="674281"/>
    <n v="1073137"/>
    <n v="632260"/>
    <n v="798391"/>
    <n v="576218"/>
    <n v="10317073"/>
  </r>
  <r>
    <x v="13"/>
    <s v="OL 400 MV"/>
    <n v="9604"/>
    <n v="12673"/>
    <n v="9826"/>
    <n v="16485"/>
    <n v="18615"/>
    <n v="13707"/>
    <n v="15313"/>
    <n v="10145"/>
    <n v="15745"/>
    <n v="9815"/>
    <n v="12093"/>
    <n v="8766"/>
    <n v="152787"/>
  </r>
  <r>
    <x v="14"/>
    <s v="OL 200 HP"/>
    <n v="111655"/>
    <n v="147501"/>
    <n v="128730"/>
    <n v="190570"/>
    <n v="212287"/>
    <n v="153021"/>
    <n v="177163"/>
    <n v="111880"/>
    <n v="181880"/>
    <n v="110431"/>
    <n v="136891"/>
    <n v="95948"/>
    <n v="1757957"/>
  </r>
  <r>
    <x v="15"/>
    <s v="OL 400 HP"/>
    <n v="26620"/>
    <n v="35537"/>
    <n v="31835"/>
    <n v="49247"/>
    <n v="54771"/>
    <n v="42046"/>
    <n v="37107"/>
    <n v="26783"/>
    <n v="46836"/>
    <n v="26650"/>
    <n v="34698"/>
    <n v="25820"/>
    <n v="437950"/>
  </r>
  <r>
    <x v="16"/>
    <s v="OL175 MVP"/>
    <n v="490"/>
    <n v="663"/>
    <n v="534"/>
    <n v="869"/>
    <n v="1006"/>
    <n v="631"/>
    <n v="784"/>
    <n v="466"/>
    <n v="828"/>
    <n v="486"/>
    <n v="620"/>
    <n v="431"/>
    <n v="7808"/>
  </r>
  <r>
    <x v="17"/>
    <s v="OL 250 HP"/>
    <n v="141"/>
    <n v="216"/>
    <n v="178"/>
    <n v="262"/>
    <n v="318"/>
    <n v="222"/>
    <n v="237"/>
    <n v="153"/>
    <n v="251"/>
    <n v="161"/>
    <n v="204"/>
    <n v="125"/>
    <n v="2468"/>
  </r>
  <r>
    <x v="18"/>
    <s v="OL 200HPF"/>
    <n v="112665"/>
    <n v="141091"/>
    <n v="131453"/>
    <n v="196752"/>
    <n v="209457"/>
    <n v="155887"/>
    <n v="179515"/>
    <n v="112108"/>
    <n v="182209"/>
    <n v="111494"/>
    <n v="140730"/>
    <n v="99479"/>
    <n v="1772840"/>
  </r>
  <r>
    <x v="19"/>
    <s v="OL400 HPF"/>
    <n v="514669"/>
    <n v="668753"/>
    <n v="611808"/>
    <n v="888151"/>
    <n v="1003319"/>
    <n v="710698"/>
    <n v="819580"/>
    <n v="532271"/>
    <n v="848575"/>
    <n v="513589"/>
    <n v="639541"/>
    <n v="459701"/>
    <n v="8210655"/>
  </r>
  <r>
    <x v="20"/>
    <s v="OL 250 MH"/>
    <n v="10412"/>
    <n v="13695"/>
    <n v="12112"/>
    <n v="17740"/>
    <n v="20262"/>
    <n v="14211"/>
    <n v="16581"/>
    <n v="10746"/>
    <n v="17399"/>
    <n v="10161"/>
    <n v="13022"/>
    <n v="9432"/>
    <n v="165773"/>
  </r>
  <r>
    <x v="21"/>
    <s v="OL100 HPP"/>
    <n v="24027"/>
    <n v="30928"/>
    <n v="28885"/>
    <n v="40588"/>
    <n v="47054"/>
    <n v="33443"/>
    <n v="39184"/>
    <n v="25225"/>
    <n v="40684"/>
    <n v="24189"/>
    <n v="29743"/>
    <n v="21667"/>
    <n v="385617"/>
  </r>
  <r>
    <x v="22"/>
    <s v="OL 150 HP"/>
    <n v="960289"/>
    <n v="1238989"/>
    <n v="1145092"/>
    <n v="1657636"/>
    <n v="1854514"/>
    <n v="1350619"/>
    <n v="1541564"/>
    <n v="1001234"/>
    <n v="1592718"/>
    <n v="973320"/>
    <n v="1202858"/>
    <n v="858301"/>
    <n v="15377134"/>
  </r>
  <r>
    <x v="23"/>
    <s v="OL 400 MH"/>
    <n v="109086"/>
    <n v="142791"/>
    <n v="127652"/>
    <n v="190467"/>
    <n v="274414"/>
    <n v="107463"/>
    <n v="162181"/>
    <n v="109631"/>
    <n v="186702"/>
    <n v="109686"/>
    <n v="140816"/>
    <n v="102140"/>
    <n v="1763029"/>
  </r>
  <r>
    <x v="24"/>
    <s v="OL 250HPP"/>
    <n v="203"/>
    <n v="198"/>
    <n v="190"/>
    <n v="270"/>
    <n v="342"/>
    <n v="182"/>
    <n v="264"/>
    <n v="113"/>
    <n v="286"/>
    <n v="139"/>
    <n v="207"/>
    <n v="134"/>
    <n v="2528"/>
  </r>
  <r>
    <x v="25"/>
    <s v="OL150 HPP"/>
    <n v="3016"/>
    <n v="3876"/>
    <n v="3374"/>
    <n v="5310"/>
    <n v="6006"/>
    <n v="3894"/>
    <n v="5100"/>
    <n v="3120"/>
    <n v="5277"/>
    <n v="3166"/>
    <n v="3821"/>
    <n v="2862"/>
    <n v="48822"/>
  </r>
  <r>
    <x v="26"/>
    <s v="OL 400HPP"/>
    <m/>
    <m/>
    <n v="189"/>
    <n v="442"/>
    <n v="445"/>
    <n v="391"/>
    <n v="385"/>
    <n v="275"/>
    <n v="414"/>
    <n v="449"/>
    <n v="490"/>
    <n v="344"/>
    <n v="3824"/>
  </r>
  <r>
    <x v="27"/>
    <s v="OL 250MON"/>
    <n v="213"/>
    <n v="306"/>
    <n v="267"/>
    <n v="382"/>
    <n v="447"/>
    <n v="334"/>
    <n v="349"/>
    <n v="230"/>
    <n v="370"/>
    <n v="228"/>
    <n v="388"/>
    <n v="259"/>
    <n v="3773"/>
  </r>
  <r>
    <x v="28"/>
    <s v="OL 1000MH"/>
    <n v="25591"/>
    <n v="32433"/>
    <n v="30092"/>
    <n v="43684"/>
    <n v="50443"/>
    <n v="33825"/>
    <n v="40878"/>
    <n v="25225"/>
    <n v="43404"/>
    <n v="26514"/>
    <n v="34210"/>
    <n v="24759"/>
    <n v="411058"/>
  </r>
  <r>
    <x v="29"/>
    <s v="OL 400MON"/>
    <n v="123"/>
    <n v="149"/>
    <n v="141"/>
    <n v="194"/>
    <n v="180"/>
    <n v="200"/>
    <n v="195"/>
    <n v="157"/>
    <n v="178"/>
    <n v="136"/>
    <n v="128"/>
    <n v="118"/>
    <n v="1899"/>
  </r>
  <r>
    <x v="30"/>
    <s v="SGS-MTRD"/>
    <n v="97759"/>
    <n v="105790"/>
    <n v="90948"/>
    <n v="109899"/>
    <n v="114941"/>
    <n v="88931"/>
    <n v="103341"/>
    <n v="70883"/>
    <n v="104953"/>
    <n v="90206"/>
    <n v="122244"/>
    <n v="101674"/>
    <n v="1201569"/>
  </r>
  <r>
    <x v="31"/>
    <s v="SGS"/>
    <n v="11725716"/>
    <n v="12045849"/>
    <n v="10007949"/>
    <n v="10613026"/>
    <n v="10790581"/>
    <n v="12575289"/>
    <n v="14541034"/>
    <n v="11216238"/>
    <n v="14134860"/>
    <n v="8504798"/>
    <n v="10278173"/>
    <n v="10458316"/>
    <n v="136891829"/>
  </r>
  <r>
    <x v="32"/>
    <s v="SGS-UMR"/>
    <n v="169307"/>
    <n v="184692"/>
    <n v="154058"/>
    <n v="194636"/>
    <n v="209165"/>
    <n v="195630"/>
    <n v="470248"/>
    <n v="-8553"/>
    <n v="209475"/>
    <n v="159566"/>
    <n v="208226"/>
    <n v="178880"/>
    <n v="2325330"/>
  </r>
  <r>
    <x v="33"/>
    <s v="MGS - AF"/>
    <n v="64398"/>
    <n v="93292"/>
    <n v="93034"/>
    <n v="118438"/>
    <n v="117098"/>
    <n v="97390"/>
    <n v="107428"/>
    <n v="90995"/>
    <n v="130721"/>
    <n v="128323"/>
    <n v="151833"/>
    <n v="102765"/>
    <n v="1295715"/>
  </r>
  <r>
    <x v="34"/>
    <s v="MGS SEC"/>
    <n v="39783844"/>
    <n v="41536015"/>
    <n v="33240478"/>
    <n v="37815814"/>
    <n v="34468830"/>
    <n v="33654485"/>
    <n v="40888130"/>
    <n v="31475743"/>
    <n v="41198680"/>
    <n v="27032252"/>
    <n v="36826195"/>
    <n v="36143656"/>
    <n v="434064122"/>
  </r>
  <r>
    <x v="35"/>
    <s v="MGS PRI"/>
    <n v="199836"/>
    <n v="219236"/>
    <n v="185525"/>
    <n v="227455"/>
    <n v="233073"/>
    <n v="231130"/>
    <n v="288943"/>
    <n v="201289"/>
    <n v="268621"/>
    <n v="154272"/>
    <n v="230068"/>
    <n v="234460"/>
    <n v="2673908"/>
  </r>
  <r>
    <x v="36"/>
    <s v="MGS M SEC"/>
    <n v="15514"/>
    <n v="18216"/>
    <n v="13112"/>
    <n v="14695"/>
    <n v="17472"/>
    <n v="19166"/>
    <n v="25399"/>
    <n v="20730"/>
    <n v="24490"/>
    <n v="14352"/>
    <n v="15595"/>
    <n v="15777"/>
    <n v="214518"/>
  </r>
  <r>
    <x v="37"/>
    <s v="MGSCC PRI"/>
    <n v="335187"/>
    <n v="302723"/>
    <n v="303615"/>
    <n v="530441"/>
    <n v="139455"/>
    <n v="832537"/>
    <n v="541654"/>
    <n v="440853"/>
    <n v="630096"/>
    <n v="390753"/>
    <n v="322561"/>
    <n v="277811"/>
    <n v="5047686"/>
  </r>
  <r>
    <x v="38"/>
    <s v="MGS LM ON"/>
    <n v="73689"/>
    <n v="70857"/>
    <n v="38418"/>
    <n v="46912"/>
    <n v="71659"/>
    <n v="120650"/>
    <n v="121956"/>
    <n v="107808"/>
    <n v="103465"/>
    <n v="44748"/>
    <n v="36604"/>
    <n v="48106"/>
    <n v="884872"/>
  </r>
  <r>
    <x v="39"/>
    <s v="SGSTOD ON"/>
    <n v="22583"/>
    <n v="19949"/>
    <n v="18552"/>
    <n v="23909"/>
    <n v="24622"/>
    <n v="21535"/>
    <n v="27046"/>
    <n v="18970"/>
    <n v="28351"/>
    <n v="20499"/>
    <n v="28129"/>
    <n v="21554"/>
    <n v="275699"/>
  </r>
  <r>
    <x v="40"/>
    <s v="EXPSGSTOD"/>
    <n v="58451"/>
    <n v="132831"/>
    <n v="184893"/>
    <n v="200100"/>
    <n v="307648"/>
    <n v="245644"/>
    <n v="282554"/>
    <n v="196916"/>
    <n v="316530"/>
    <n v="251795"/>
    <n v="838173"/>
    <n v="744166"/>
    <n v="3759701"/>
  </r>
  <r>
    <x v="41"/>
    <s v="MGS-TOD"/>
    <n v="344779"/>
    <n v="514422"/>
    <n v="163652"/>
    <n v="304149"/>
    <n v="308640"/>
    <n v="311812"/>
    <n v="408564"/>
    <n v="328464"/>
    <n v="416043"/>
    <n v="212114"/>
    <n v="297774"/>
    <n v="305425"/>
    <n v="3915838"/>
  </r>
  <r>
    <x v="42"/>
    <s v="MGSCC SUB"/>
    <n v="62239"/>
    <n v="77442"/>
    <n v="74142"/>
    <n v="70823"/>
    <n v="79710"/>
    <n v="56189"/>
    <n v="103420"/>
    <n v="62239"/>
    <n v="89021"/>
    <n v="85618"/>
    <n v="54760"/>
    <n v="53967"/>
    <n v="869570"/>
  </r>
  <r>
    <x v="43"/>
    <s v="LGS SEC"/>
    <n v="33527956"/>
    <n v="36237370"/>
    <n v="30057352"/>
    <n v="34390652"/>
    <n v="33332546"/>
    <n v="27802165"/>
    <n v="32909924"/>
    <n v="24869331"/>
    <n v="35332652"/>
    <n v="24863919"/>
    <n v="35582465"/>
    <n v="32126463"/>
    <n v="381032795"/>
  </r>
  <r>
    <x v="44"/>
    <s v="LGS M SEC"/>
    <n v="746847"/>
    <n v="718931"/>
    <n v="616564"/>
    <n v="628240"/>
    <n v="561348"/>
    <n v="647093"/>
    <n v="692879"/>
    <n v="567982"/>
    <n v="679196"/>
    <n v="426778"/>
    <n v="652627"/>
    <n v="662857"/>
    <n v="7601342"/>
  </r>
  <r>
    <x v="45"/>
    <s v="LGS PRI"/>
    <n v="6083671"/>
    <n v="6296344"/>
    <n v="5271052"/>
    <n v="5972362"/>
    <n v="7022763"/>
    <n v="6626407"/>
    <n v="7855192"/>
    <n v="5919117"/>
    <n v="7761230"/>
    <n v="5151131"/>
    <n v="6810410"/>
    <n v="5719856"/>
    <n v="76489535"/>
  </r>
  <r>
    <x v="46"/>
    <s v="LGS M PRI"/>
    <n v="87376"/>
    <n v="78797"/>
    <n v="78025"/>
    <n v="62362"/>
    <n v="33380"/>
    <n v="38981"/>
    <n v="47988"/>
    <n v="31604"/>
    <n v="44129"/>
    <n v="35205"/>
    <n v="58551"/>
    <n v="75990"/>
    <n v="672388"/>
  </r>
  <r>
    <x v="47"/>
    <s v="LGS SUB"/>
    <n v="1621420"/>
    <n v="1811122"/>
    <n v="1524353"/>
    <n v="1854253"/>
    <n v="1538485"/>
    <n v="1337476"/>
    <n v="1658526"/>
    <n v="1251982"/>
    <n v="2001919"/>
    <n v="1518238"/>
    <n v="1542044"/>
    <n v="1078260"/>
    <n v="18738078"/>
  </r>
  <r>
    <x v="48"/>
    <s v="LGS TRAN"/>
    <n v="392817"/>
    <n v="407823"/>
    <n v="275144"/>
    <n v="845133"/>
    <n v="-173590"/>
    <n v="2704521"/>
    <n v="76735"/>
    <n v="58625"/>
    <n v="82389"/>
    <n v="27628"/>
    <n v="58593"/>
    <n v="51462"/>
    <n v="4807280"/>
  </r>
  <r>
    <x v="49"/>
    <s v="LGS-LM-TD"/>
    <n v="138235"/>
    <n v="174284"/>
    <n v="82382"/>
    <n v="163083"/>
    <n v="213204"/>
    <n v="169994"/>
    <n v="97816"/>
    <n v="58811"/>
    <n v="79009"/>
    <n v="34103"/>
    <n v="225152"/>
    <n v="210573"/>
    <n v="1646646"/>
  </r>
  <r>
    <x v="50"/>
    <s v="LGSSECTOD"/>
    <n v="278209"/>
    <n v="380735"/>
    <n v="472133"/>
    <n v="475152"/>
    <n v="431676"/>
    <n v="348402"/>
    <n v="447917"/>
    <n v="313493"/>
    <n v="467698"/>
    <n v="353073"/>
    <n v="532870"/>
    <n v="476126"/>
    <n v="4977484"/>
  </r>
  <r>
    <x v="51"/>
    <s v="LGSPRITOD"/>
    <n v="175338"/>
    <n v="533988"/>
    <n v="391006"/>
    <n v="477184"/>
    <n v="495656"/>
    <n v="434326"/>
    <n v="476440"/>
    <n v="389324"/>
    <n v="457632"/>
    <n v="431000"/>
    <n v="484394"/>
    <n v="366616"/>
    <n v="5112904"/>
  </r>
  <r>
    <x v="52"/>
    <s v="PS SEC"/>
    <n v="6613846"/>
    <n v="8772292"/>
    <n v="10226303"/>
    <n v="10181370"/>
    <n v="8851228"/>
    <n v="8108935"/>
    <n v="9651138"/>
    <n v="8241852"/>
    <n v="10073293"/>
    <n v="6831634"/>
    <n v="9940220"/>
    <n v="8400042"/>
    <n v="105892153"/>
  </r>
  <r>
    <x v="53"/>
    <s v="PS PRI"/>
    <n v="101190"/>
    <n v="144549"/>
    <n v="175841"/>
    <n v="181250"/>
    <n v="168424"/>
    <n v="186685"/>
    <n v="225325"/>
    <n v="199538"/>
    <n v="247743"/>
    <n v="110207"/>
    <n v="154618"/>
    <n v="152942"/>
    <n v="2048312"/>
  </r>
  <r>
    <x v="54"/>
    <s v="CS-IRP PR"/>
    <n v="223045"/>
    <n v="330289"/>
    <n v="472742"/>
    <n v="389529"/>
    <n v="497706"/>
    <n v="240631"/>
    <n v="278104"/>
    <n v="303216"/>
    <n v="594158"/>
    <n v="405154"/>
    <n v="516761"/>
    <n v="241227"/>
    <n v="4492562"/>
  </r>
  <r>
    <x v="55"/>
    <s v="CS-IRP ST"/>
    <n v="16031447"/>
    <n v="18076139"/>
    <n v="15250231"/>
    <n v="16187163"/>
    <n v="17389146"/>
    <n v="16593506"/>
    <n v="16657249"/>
    <n v="15386813"/>
    <n v="17039205"/>
    <n v="15320358"/>
    <n v="16317848"/>
    <n v="15852504"/>
    <n v="196101609"/>
  </r>
  <r>
    <x v="56"/>
    <s v="IGS SEC"/>
    <n v="1287939"/>
    <n v="1341214"/>
    <n v="1250735"/>
    <n v="1401880"/>
    <n v="1486585"/>
    <n v="1385536"/>
    <n v="1595890"/>
    <n v="1180445"/>
    <n v="1646765"/>
    <n v="1212315"/>
    <n v="2087533"/>
    <n v="1628570"/>
    <n v="17505407"/>
  </r>
  <r>
    <x v="57"/>
    <s v="IGS PRI"/>
    <n v="26115507"/>
    <n v="29217822"/>
    <n v="24752175"/>
    <n v="29477967"/>
    <n v="32614068"/>
    <n v="22687305"/>
    <n v="27141388"/>
    <n v="20967885"/>
    <n v="31027893"/>
    <n v="23952151"/>
    <n v="33621722"/>
    <n v="28372955"/>
    <n v="329948838"/>
  </r>
  <r>
    <x v="58"/>
    <s v="IGS SUB"/>
    <n v="20694362"/>
    <n v="22321990"/>
    <n v="20854717"/>
    <n v="18577629"/>
    <n v="16388234"/>
    <n v="14783158"/>
    <n v="16737794"/>
    <n v="14435740"/>
    <n v="17709338"/>
    <n v="15093113"/>
    <n v="16736067"/>
    <n v="14948517"/>
    <n v="209280659"/>
  </r>
  <r>
    <x v="59"/>
    <s v="IGS"/>
    <n v="748000"/>
    <n v="765000"/>
    <n v="735000"/>
    <n v="936000"/>
    <n v="735000"/>
    <n v="3740234"/>
    <n v="2356810"/>
    <n v="1866659"/>
    <n v="2589032"/>
    <n v="1765576"/>
    <n v="1783456"/>
    <n v="1645171"/>
    <n v="19665938"/>
  </r>
  <r>
    <x v="60"/>
    <s v="IGS"/>
    <n v="110554387"/>
    <n v="114148592"/>
    <n v="107271298"/>
    <n v="111610927"/>
    <n v="107064945"/>
    <n v="109085466"/>
    <n v="109801055"/>
    <n v="98081699"/>
    <n v="109668581"/>
    <n v="107499489"/>
    <n v="105968481"/>
    <n v="111466268"/>
    <n v="1302221188"/>
  </r>
  <r>
    <x v="61"/>
    <s v="IGS"/>
    <n v="28463000"/>
    <n v="22289087"/>
    <n v="25223008"/>
    <n v="29475073"/>
    <n v="32676879"/>
    <n v="26003094"/>
    <n v="32786930"/>
    <n v="21750150"/>
    <n v="25884557"/>
    <n v="25987401"/>
    <n v="37579704"/>
    <n v="18861835"/>
    <n v="326980718"/>
  </r>
  <r>
    <x v="62"/>
    <s v="SL"/>
    <n v="539042"/>
    <n v="613850"/>
    <n v="682617"/>
    <n v="785332"/>
    <n v="834710"/>
    <n v="903653"/>
    <n v="883990"/>
    <n v="744034"/>
    <n v="752416"/>
    <n v="622582"/>
    <n v="562578"/>
    <n v="513450"/>
    <n v="8438254"/>
  </r>
  <r>
    <x v="63"/>
    <s v="MW"/>
    <n v="142011"/>
    <n v="161605"/>
    <n v="124107"/>
    <n v="173557"/>
    <n v="194048"/>
    <n v="150096"/>
    <n v="188779"/>
    <n v="115533"/>
    <n v="198351"/>
    <n v="105389"/>
    <n v="182193"/>
    <n v="150591"/>
    <n v="1886260"/>
  </r>
  <r>
    <x v="64"/>
    <m/>
    <m/>
    <m/>
    <m/>
    <m/>
    <m/>
    <m/>
    <m/>
    <m/>
    <m/>
    <m/>
    <m/>
    <m/>
    <m/>
  </r>
  <r>
    <x v="64"/>
    <m/>
    <n v="484032056"/>
    <n v="493296046"/>
    <n v="430211434"/>
    <n v="456019184"/>
    <n v="479545279"/>
    <n v="514536023"/>
    <n v="561688140"/>
    <n v="447550233"/>
    <n v="543256896"/>
    <n v="388412230"/>
    <n v="448154369"/>
    <n v="435271007"/>
    <n v="56819728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78:M132" firstHeaderRow="0" firstDataRow="1" firstDataCol="1"/>
  <pivotFields count="15">
    <pivotField axis="axisRow" showAll="0" sortType="ascending">
      <items count="68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m="1" x="66"/>
        <item x="54"/>
        <item x="55"/>
        <item m="1" x="65"/>
        <item x="56"/>
        <item x="57"/>
        <item x="58"/>
        <item x="59"/>
        <item x="60"/>
        <item x="61"/>
        <item x="62"/>
        <item x="63"/>
        <item h="1" x="64"/>
        <item t="default"/>
      </items>
    </pivotField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showAll="0"/>
    <pivotField numFmtId="3" showAll="0"/>
  </pivotFields>
  <rowFields count="1">
    <field x="0"/>
  </rowFields>
  <rowItems count="54"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5"/>
    </i>
    <i>
      <x v="56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 of JUL" fld="2" baseField="0" baseItem="11"/>
    <dataField name="Sum of AUG" fld="3" baseField="0" baseItem="11"/>
    <dataField name="Sum of SEP" fld="4" baseField="0" baseItem="0"/>
    <dataField name="Sum of OCT" fld="5" baseField="0" baseItem="0"/>
    <dataField name="Sum of NOV" fld="6" baseField="0" baseItem="0"/>
    <dataField name="Sum of DEC" fld="7" baseField="0" baseItem="0"/>
    <dataField name="Sum of JAN" fld="8" baseField="0" baseItem="0"/>
    <dataField name="Sum of FEB" fld="9" baseField="0" baseItem="0"/>
    <dataField name="Sum of MAR" fld="10" baseField="0" baseItem="0"/>
    <dataField name="Sum of APR" fld="11" baseField="0" baseItem="0"/>
    <dataField name="Sum of MAY" fld="12" baseField="0" baseItem="0"/>
    <dataField name="Sum of JUN" fld="13" baseField="0" baseItem="0"/>
  </dataFields>
  <formats count="10">
    <format dxfId="9">
      <pivotArea outline="0" collapsedLevelsAreSubtotals="1" fieldPosition="0"/>
    </format>
    <format dxfId="8">
      <pivotArea outline="0" collapsedLevelsAreSubtotals="1" fieldPosition="0">
        <references count="1">
          <reference field="4294967294" count="1" selected="0">
            <x v="7"/>
          </reference>
        </references>
      </pivotArea>
    </format>
    <format dxfId="7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field="0" type="button" dataOnly="0" labelOnly="1" outline="0" axis="axisRow" fieldPosition="0"/>
    </format>
    <format dxfId="3">
      <pivotArea dataOnly="0" labelOnly="1" fieldPosition="0">
        <references count="1">
          <reference field="0" count="50"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5"/>
            <x v="56"/>
            <x v="58"/>
            <x v="59"/>
            <x v="60"/>
            <x v="61"/>
            <x v="62"/>
          </reference>
        </references>
      </pivotArea>
    </format>
    <format dxfId="2">
      <pivotArea dataOnly="0" labelOnly="1" fieldPosition="0">
        <references count="1">
          <reference field="0" count="3">
            <x v="63"/>
            <x v="64"/>
            <x v="65"/>
          </reference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tabSelected="1" zoomScaleNormal="100" workbookViewId="0">
      <selection activeCell="B11" sqref="B11"/>
    </sheetView>
  </sheetViews>
  <sheetFormatPr defaultRowHeight="12.75" x14ac:dyDescent="0.2"/>
  <cols>
    <col min="2" max="2" width="46.28515625" customWidth="1"/>
    <col min="3" max="5" width="16.140625" bestFit="1" customWidth="1"/>
    <col min="6" max="6" width="16" bestFit="1" customWidth="1"/>
  </cols>
  <sheetData>
    <row r="1" spans="1:6" x14ac:dyDescent="0.2">
      <c r="A1" s="1" t="s">
        <v>62</v>
      </c>
    </row>
    <row r="2" spans="1:6" x14ac:dyDescent="0.2">
      <c r="A2" s="1" t="s">
        <v>142</v>
      </c>
    </row>
    <row r="3" spans="1:6" x14ac:dyDescent="0.2">
      <c r="A3" s="1"/>
    </row>
    <row r="5" spans="1:6" x14ac:dyDescent="0.2">
      <c r="C5" s="5" t="s">
        <v>55</v>
      </c>
      <c r="D5" s="5" t="s">
        <v>56</v>
      </c>
      <c r="E5" s="5" t="s">
        <v>57</v>
      </c>
    </row>
    <row r="6" spans="1:6" ht="69" customHeight="1" x14ac:dyDescent="0.2">
      <c r="B6" s="4" t="s">
        <v>143</v>
      </c>
      <c r="C6" s="6">
        <f>'Tariff Revenues'!L16</f>
        <v>218467360.76853731</v>
      </c>
      <c r="D6" s="6">
        <f>'Tariff Revenues'!L71</f>
        <v>285820499.87444353</v>
      </c>
      <c r="E6" s="6">
        <f>C6+D6</f>
        <v>504287860.64298081</v>
      </c>
      <c r="F6" s="8">
        <f>E6-'Tariff Revenues'!K72</f>
        <v>0</v>
      </c>
    </row>
    <row r="7" spans="1:6" ht="88.5" customHeight="1" x14ac:dyDescent="0.2">
      <c r="B7" s="4" t="s">
        <v>144</v>
      </c>
      <c r="C7" s="7">
        <v>0</v>
      </c>
      <c r="D7" s="7">
        <f>D6-Fuel!E20</f>
        <v>179848940.2837835</v>
      </c>
      <c r="E7" s="7">
        <v>0</v>
      </c>
    </row>
    <row r="8" spans="1:6" x14ac:dyDescent="0.2">
      <c r="C8" s="3"/>
      <c r="D8" s="3"/>
      <c r="E8" s="3"/>
    </row>
    <row r="9" spans="1:6" x14ac:dyDescent="0.2">
      <c r="D9" s="8"/>
    </row>
    <row r="13" spans="1:6" x14ac:dyDescent="0.2">
      <c r="D13" s="2"/>
    </row>
    <row r="15" spans="1:6" x14ac:dyDescent="0.2">
      <c r="C15" s="8"/>
    </row>
    <row r="18" spans="4:4" x14ac:dyDescent="0.2">
      <c r="D18" s="8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80"/>
  <sheetViews>
    <sheetView zoomScale="85" zoomScaleNormal="85" workbookViewId="0">
      <pane xSplit="2" ySplit="5" topLeftCell="C42" activePane="bottomRight" state="frozen"/>
      <selection pane="topRight" activeCell="C1" sqref="C1"/>
      <selection pane="bottomLeft" activeCell="A6" sqref="A6"/>
      <selection pane="bottomRight" activeCell="C77" sqref="C77"/>
    </sheetView>
  </sheetViews>
  <sheetFormatPr defaultRowHeight="12.75" x14ac:dyDescent="0.2"/>
  <cols>
    <col min="1" max="1" width="9.140625" style="30"/>
    <col min="2" max="2" width="13.28515625" style="30" bestFit="1" customWidth="1"/>
    <col min="3" max="3" width="21.5703125" style="30" bestFit="1" customWidth="1"/>
    <col min="4" max="4" width="25.5703125" style="30" bestFit="1" customWidth="1"/>
    <col min="5" max="5" width="31.42578125" style="30" bestFit="1" customWidth="1"/>
    <col min="6" max="7" width="15.28515625" style="30" bestFit="1" customWidth="1"/>
    <col min="8" max="9" width="15.42578125" style="30" customWidth="1"/>
    <col min="10" max="10" width="3" style="30" customWidth="1"/>
    <col min="11" max="11" width="27.42578125" style="30" customWidth="1"/>
    <col min="12" max="12" width="21.7109375" style="2" customWidth="1"/>
    <col min="13" max="16384" width="9.140625" style="30"/>
  </cols>
  <sheetData>
    <row r="1" spans="1:13" ht="15.75" x14ac:dyDescent="0.25">
      <c r="A1" s="26" t="s">
        <v>145</v>
      </c>
      <c r="H1" s="22"/>
      <c r="I1" s="22"/>
      <c r="J1" s="22"/>
      <c r="K1" s="22"/>
    </row>
    <row r="2" spans="1:13" x14ac:dyDescent="0.2">
      <c r="B2" s="1"/>
      <c r="H2" s="22"/>
      <c r="I2" s="22"/>
      <c r="J2" s="22"/>
      <c r="K2" s="22"/>
    </row>
    <row r="3" spans="1:13" x14ac:dyDescent="0.2">
      <c r="H3" s="22"/>
      <c r="I3" s="22"/>
      <c r="J3" s="22"/>
      <c r="K3" s="19" t="s">
        <v>121</v>
      </c>
    </row>
    <row r="4" spans="1:13" x14ac:dyDescent="0.2">
      <c r="A4" s="19" t="s">
        <v>0</v>
      </c>
      <c r="B4" s="19" t="s">
        <v>1</v>
      </c>
      <c r="C4" s="10" t="s">
        <v>58</v>
      </c>
      <c r="D4" s="10" t="s">
        <v>70</v>
      </c>
      <c r="E4" s="20" t="s">
        <v>71</v>
      </c>
      <c r="F4" s="19" t="s">
        <v>72</v>
      </c>
      <c r="G4" s="19" t="s">
        <v>73</v>
      </c>
      <c r="H4" s="19" t="s">
        <v>74</v>
      </c>
      <c r="I4" s="19" t="s">
        <v>75</v>
      </c>
      <c r="J4" s="22"/>
      <c r="K4" s="19" t="s">
        <v>122</v>
      </c>
    </row>
    <row r="5" spans="1:13" x14ac:dyDescent="0.2">
      <c r="A5" s="9" t="s">
        <v>59</v>
      </c>
      <c r="B5" s="9" t="s">
        <v>60</v>
      </c>
      <c r="C5" s="9" t="s">
        <v>61</v>
      </c>
    </row>
    <row r="6" spans="1:13" x14ac:dyDescent="0.2">
      <c r="A6" s="22">
        <v>11</v>
      </c>
      <c r="B6" s="22" t="s">
        <v>2</v>
      </c>
      <c r="C6" s="13">
        <v>173265.65</v>
      </c>
      <c r="D6" s="12">
        <v>172992.91</v>
      </c>
      <c r="E6" s="12">
        <f>C6-D6</f>
        <v>272.73999999999069</v>
      </c>
      <c r="F6" s="12">
        <v>6303.13</v>
      </c>
      <c r="G6" s="12">
        <v>8557.08</v>
      </c>
      <c r="H6" s="8">
        <f t="shared" ref="H6:H37" si="0">((F6/$D6)*$E6)+F6</f>
        <v>6313.0674920983756</v>
      </c>
      <c r="I6" s="8">
        <f t="shared" ref="I6:I37" si="1">((G6/$D6)*$E6)+G6</f>
        <v>8570.5710615654698</v>
      </c>
      <c r="K6" s="8">
        <f t="shared" ref="K6:K37" si="2">C6-SUM(H6:I6)</f>
        <v>158382.01144633614</v>
      </c>
    </row>
    <row r="7" spans="1:13" x14ac:dyDescent="0.2">
      <c r="A7" s="22">
        <v>12</v>
      </c>
      <c r="B7" s="22" t="s">
        <v>3</v>
      </c>
      <c r="C7" s="13">
        <v>24658.74</v>
      </c>
      <c r="D7" s="12">
        <v>24520.42</v>
      </c>
      <c r="E7" s="12">
        <f t="shared" ref="E7:E71" si="3">C7-D7</f>
        <v>138.32000000000335</v>
      </c>
      <c r="F7" s="12">
        <v>893.23</v>
      </c>
      <c r="G7" s="12">
        <v>1218.5</v>
      </c>
      <c r="H7" s="8">
        <f t="shared" si="0"/>
        <v>898.26872175109577</v>
      </c>
      <c r="I7" s="8">
        <f t="shared" si="1"/>
        <v>1225.3735739436765</v>
      </c>
      <c r="K7" s="8">
        <f t="shared" si="2"/>
        <v>22535.09770430523</v>
      </c>
    </row>
    <row r="8" spans="1:13" x14ac:dyDescent="0.2">
      <c r="A8" s="22">
        <v>13</v>
      </c>
      <c r="B8" s="22" t="s">
        <v>4</v>
      </c>
      <c r="C8" s="13">
        <v>3757.42</v>
      </c>
      <c r="D8" s="12">
        <v>3849.65</v>
      </c>
      <c r="E8" s="12">
        <f t="shared" si="3"/>
        <v>-92.230000000000018</v>
      </c>
      <c r="F8" s="12">
        <v>140.27999999999997</v>
      </c>
      <c r="G8" s="12">
        <v>190.84</v>
      </c>
      <c r="H8" s="8">
        <f t="shared" si="0"/>
        <v>136.91916865169557</v>
      </c>
      <c r="I8" s="8">
        <f t="shared" si="1"/>
        <v>186.26785105139427</v>
      </c>
      <c r="K8" s="8">
        <f t="shared" si="2"/>
        <v>3434.2329802969102</v>
      </c>
    </row>
    <row r="9" spans="1:13" x14ac:dyDescent="0.2">
      <c r="A9" s="22">
        <v>15</v>
      </c>
      <c r="B9" s="22" t="s">
        <v>5</v>
      </c>
      <c r="C9" s="13">
        <v>107035780.05</v>
      </c>
      <c r="D9" s="12">
        <v>106956278.3</v>
      </c>
      <c r="E9" s="12">
        <f t="shared" si="3"/>
        <v>79501.75</v>
      </c>
      <c r="F9" s="12">
        <v>3899015.2</v>
      </c>
      <c r="G9" s="12">
        <v>5314980.05</v>
      </c>
      <c r="H9" s="8">
        <f t="shared" si="0"/>
        <v>3901913.3798600654</v>
      </c>
      <c r="I9" s="8">
        <f t="shared" si="1"/>
        <v>5318930.7317356234</v>
      </c>
      <c r="K9" s="8">
        <f t="shared" si="2"/>
        <v>97814935.938404307</v>
      </c>
    </row>
    <row r="10" spans="1:13" x14ac:dyDescent="0.2">
      <c r="A10" s="22">
        <v>17</v>
      </c>
      <c r="B10" s="22" t="s">
        <v>6</v>
      </c>
      <c r="C10" s="13">
        <v>970474.82</v>
      </c>
      <c r="D10" s="12">
        <v>973780.47</v>
      </c>
      <c r="E10" s="12">
        <f t="shared" si="3"/>
        <v>-3305.6500000000233</v>
      </c>
      <c r="F10" s="12">
        <v>35497.909999999996</v>
      </c>
      <c r="G10" s="12">
        <v>48077.41</v>
      </c>
      <c r="H10" s="8">
        <f t="shared" si="0"/>
        <v>35377.406796447867</v>
      </c>
      <c r="I10" s="8">
        <f t="shared" si="1"/>
        <v>47914.203717616358</v>
      </c>
      <c r="K10" s="8">
        <f t="shared" si="2"/>
        <v>887183.20948593575</v>
      </c>
    </row>
    <row r="11" spans="1:13" x14ac:dyDescent="0.2">
      <c r="A11" s="22">
        <v>22</v>
      </c>
      <c r="B11" s="22" t="s">
        <v>7</v>
      </c>
      <c r="C11" s="13">
        <v>130429387.26000001</v>
      </c>
      <c r="D11" s="12">
        <v>130347686.15000001</v>
      </c>
      <c r="E11" s="12">
        <f t="shared" si="3"/>
        <v>81701.109999999404</v>
      </c>
      <c r="F11" s="12">
        <v>4751690.1400000006</v>
      </c>
      <c r="G11" s="12">
        <v>6426569.8700000001</v>
      </c>
      <c r="H11" s="8">
        <f t="shared" si="0"/>
        <v>4754668.469499209</v>
      </c>
      <c r="I11" s="8">
        <f t="shared" si="1"/>
        <v>6430598.0035816533</v>
      </c>
      <c r="K11" s="8">
        <f t="shared" si="2"/>
        <v>119244120.78691915</v>
      </c>
    </row>
    <row r="12" spans="1:13" x14ac:dyDescent="0.2">
      <c r="A12" s="22">
        <v>28</v>
      </c>
      <c r="B12" s="22" t="s">
        <v>8</v>
      </c>
      <c r="C12" s="13">
        <v>10247.67</v>
      </c>
      <c r="D12" s="12">
        <v>10212.25</v>
      </c>
      <c r="E12" s="12">
        <f t="shared" si="3"/>
        <v>35.420000000000073</v>
      </c>
      <c r="F12" s="12">
        <v>372.12</v>
      </c>
      <c r="G12" s="12">
        <v>499.4</v>
      </c>
      <c r="H12" s="8">
        <f t="shared" si="0"/>
        <v>373.4106548899606</v>
      </c>
      <c r="I12" s="8">
        <f t="shared" si="1"/>
        <v>501.13211074934514</v>
      </c>
      <c r="K12" s="8">
        <f t="shared" si="2"/>
        <v>9373.1272343606943</v>
      </c>
    </row>
    <row r="13" spans="1:13" x14ac:dyDescent="0.2">
      <c r="A13" s="22">
        <v>30</v>
      </c>
      <c r="B13" s="22" t="s">
        <v>9</v>
      </c>
      <c r="C13" s="13">
        <v>156398.74</v>
      </c>
      <c r="D13" s="12">
        <v>156063.32999999999</v>
      </c>
      <c r="E13" s="12">
        <f t="shared" si="3"/>
        <v>335.41000000000349</v>
      </c>
      <c r="F13" s="12">
        <v>5688.87</v>
      </c>
      <c r="G13" s="12">
        <v>7687.86</v>
      </c>
      <c r="H13" s="8">
        <f t="shared" si="0"/>
        <v>5701.0964716938952</v>
      </c>
      <c r="I13" s="8">
        <f t="shared" si="1"/>
        <v>7704.3826842372255</v>
      </c>
      <c r="K13" s="8">
        <f t="shared" si="2"/>
        <v>142993.26084406886</v>
      </c>
    </row>
    <row r="14" spans="1:13" x14ac:dyDescent="0.2">
      <c r="A14" s="22">
        <v>32</v>
      </c>
      <c r="B14" s="22" t="s">
        <v>10</v>
      </c>
      <c r="C14" s="13">
        <v>188426.17</v>
      </c>
      <c r="D14" s="12">
        <v>188768.29</v>
      </c>
      <c r="E14" s="12">
        <f t="shared" si="3"/>
        <v>-342.11999999999534</v>
      </c>
      <c r="F14" s="12">
        <v>6878.4000000000005</v>
      </c>
      <c r="G14" s="12">
        <v>9295.59</v>
      </c>
      <c r="H14" s="8">
        <f t="shared" si="0"/>
        <v>6865.9337207960098</v>
      </c>
      <c r="I14" s="8">
        <f t="shared" si="1"/>
        <v>9278.7428523630751</v>
      </c>
      <c r="K14" s="8">
        <f t="shared" si="2"/>
        <v>172281.49342684093</v>
      </c>
    </row>
    <row r="15" spans="1:13" x14ac:dyDescent="0.2">
      <c r="A15" s="22">
        <v>34</v>
      </c>
      <c r="B15" s="22" t="s">
        <v>11</v>
      </c>
      <c r="C15" s="13">
        <v>1375.07</v>
      </c>
      <c r="D15" s="12">
        <v>1373.88</v>
      </c>
      <c r="E15" s="12">
        <f t="shared" si="3"/>
        <v>1.1899999999998272</v>
      </c>
      <c r="F15" s="12">
        <v>50.08</v>
      </c>
      <c r="G15" s="12">
        <v>66.97</v>
      </c>
      <c r="H15" s="8">
        <f t="shared" si="0"/>
        <v>50.123377296415981</v>
      </c>
      <c r="I15" s="8">
        <f t="shared" si="1"/>
        <v>67.028006740035508</v>
      </c>
      <c r="K15" s="8">
        <f t="shared" si="2"/>
        <v>1257.9186159635485</v>
      </c>
    </row>
    <row r="16" spans="1:13" x14ac:dyDescent="0.2">
      <c r="A16" s="22">
        <v>36</v>
      </c>
      <c r="B16" s="22" t="s">
        <v>12</v>
      </c>
      <c r="C16" s="13">
        <v>11875.18</v>
      </c>
      <c r="D16" s="12">
        <v>11823.54</v>
      </c>
      <c r="E16" s="12">
        <f t="shared" si="3"/>
        <v>51.639999999999418</v>
      </c>
      <c r="F16" s="12">
        <v>431.05</v>
      </c>
      <c r="G16" s="12">
        <v>576.04</v>
      </c>
      <c r="H16" s="8">
        <f t="shared" si="0"/>
        <v>432.93263599564932</v>
      </c>
      <c r="I16" s="8">
        <f t="shared" si="1"/>
        <v>578.55588827034876</v>
      </c>
      <c r="K16" s="8">
        <f t="shared" si="2"/>
        <v>10863.691475734002</v>
      </c>
      <c r="L16" s="2">
        <f>SUM(K6:K16)</f>
        <v>218467360.76853731</v>
      </c>
      <c r="M16" s="30" t="s">
        <v>124</v>
      </c>
    </row>
    <row r="17" spans="1:11" x14ac:dyDescent="0.2">
      <c r="A17" s="22">
        <v>93</v>
      </c>
      <c r="B17" s="22" t="s">
        <v>13</v>
      </c>
      <c r="C17" s="13">
        <v>102706.19</v>
      </c>
      <c r="D17" s="12">
        <v>102561.8</v>
      </c>
      <c r="E17" s="12">
        <f t="shared" si="3"/>
        <v>144.38999999999942</v>
      </c>
      <c r="F17" s="12">
        <v>3980.8700000000003</v>
      </c>
      <c r="G17" s="12">
        <v>5568.1</v>
      </c>
      <c r="H17" s="8">
        <f t="shared" si="0"/>
        <v>3986.4744045570578</v>
      </c>
      <c r="I17" s="8">
        <f t="shared" si="1"/>
        <v>5575.9389610849266</v>
      </c>
      <c r="K17" s="8">
        <f t="shared" si="2"/>
        <v>93143.776634358015</v>
      </c>
    </row>
    <row r="18" spans="1:11" x14ac:dyDescent="0.2">
      <c r="A18" s="30">
        <v>94</v>
      </c>
      <c r="B18" s="30" t="s">
        <v>14</v>
      </c>
      <c r="C18" s="12">
        <v>2767961.98</v>
      </c>
      <c r="D18" s="12">
        <v>2758501.97</v>
      </c>
      <c r="E18" s="12">
        <f t="shared" si="3"/>
        <v>9460.0099999997765</v>
      </c>
      <c r="F18" s="12">
        <v>105058.09999999999</v>
      </c>
      <c r="G18" s="12">
        <v>145716.54</v>
      </c>
      <c r="H18" s="8">
        <f t="shared" si="0"/>
        <v>105418.38637550002</v>
      </c>
      <c r="I18" s="8">
        <f t="shared" si="1"/>
        <v>146216.26047892551</v>
      </c>
      <c r="K18" s="8">
        <f t="shared" si="2"/>
        <v>2516327.3331455747</v>
      </c>
    </row>
    <row r="19" spans="1:11" x14ac:dyDescent="0.2">
      <c r="A19" s="30">
        <v>95</v>
      </c>
      <c r="B19" s="30" t="s">
        <v>15</v>
      </c>
      <c r="C19" s="12">
        <v>20669.330000000002</v>
      </c>
      <c r="D19" s="12">
        <v>20588.95</v>
      </c>
      <c r="E19" s="12">
        <f t="shared" si="3"/>
        <v>80.380000000001019</v>
      </c>
      <c r="F19" s="12">
        <v>880.15</v>
      </c>
      <c r="G19" s="12">
        <v>1273.23</v>
      </c>
      <c r="H19" s="8">
        <f t="shared" si="0"/>
        <v>883.5861371998086</v>
      </c>
      <c r="I19" s="8">
        <f t="shared" si="1"/>
        <v>1278.2007356324632</v>
      </c>
      <c r="K19" s="8">
        <f t="shared" si="2"/>
        <v>18507.54312716773</v>
      </c>
    </row>
    <row r="20" spans="1:11" x14ac:dyDescent="0.2">
      <c r="A20" s="30">
        <v>97</v>
      </c>
      <c r="B20" s="30" t="s">
        <v>16</v>
      </c>
      <c r="C20" s="12">
        <v>319466.25</v>
      </c>
      <c r="D20" s="12">
        <v>318138.46000000002</v>
      </c>
      <c r="E20" s="12">
        <f t="shared" si="3"/>
        <v>1327.789999999979</v>
      </c>
      <c r="F20" s="12">
        <v>13396.760000000002</v>
      </c>
      <c r="G20" s="12">
        <v>19028.3</v>
      </c>
      <c r="H20" s="8">
        <f t="shared" si="0"/>
        <v>13452.673025920853</v>
      </c>
      <c r="I20" s="8">
        <f t="shared" si="1"/>
        <v>19107.716950899303</v>
      </c>
      <c r="K20" s="8">
        <f t="shared" si="2"/>
        <v>286905.86002317985</v>
      </c>
    </row>
    <row r="21" spans="1:11" x14ac:dyDescent="0.2">
      <c r="A21" s="30">
        <v>98</v>
      </c>
      <c r="B21" s="30" t="s">
        <v>17</v>
      </c>
      <c r="C21" s="12">
        <v>65052.39</v>
      </c>
      <c r="D21" s="12">
        <v>64551.86</v>
      </c>
      <c r="E21" s="12">
        <f t="shared" si="3"/>
        <v>500.52999999999884</v>
      </c>
      <c r="F21" s="12">
        <v>2841.7599999999998</v>
      </c>
      <c r="G21" s="12">
        <v>4127.75</v>
      </c>
      <c r="H21" s="8">
        <f t="shared" si="0"/>
        <v>2863.7947815353418</v>
      </c>
      <c r="I21" s="8">
        <f t="shared" si="1"/>
        <v>4159.7562459470573</v>
      </c>
      <c r="K21" s="8">
        <f t="shared" si="2"/>
        <v>58028.838972517602</v>
      </c>
    </row>
    <row r="22" spans="1:11" x14ac:dyDescent="0.2">
      <c r="A22" s="30">
        <v>99</v>
      </c>
      <c r="B22" s="30" t="s">
        <v>18</v>
      </c>
      <c r="C22" s="12">
        <v>1550.05</v>
      </c>
      <c r="D22" s="12">
        <v>1541.04</v>
      </c>
      <c r="E22" s="12">
        <f t="shared" si="3"/>
        <v>9.0099999999999909</v>
      </c>
      <c r="F22" s="12">
        <v>72.47</v>
      </c>
      <c r="G22" s="12">
        <v>105.63</v>
      </c>
      <c r="H22" s="8">
        <f t="shared" si="0"/>
        <v>72.893710416342202</v>
      </c>
      <c r="I22" s="8">
        <f t="shared" si="1"/>
        <v>106.24758701915589</v>
      </c>
      <c r="K22" s="8">
        <f t="shared" si="2"/>
        <v>1370.9087025645019</v>
      </c>
    </row>
    <row r="23" spans="1:11" x14ac:dyDescent="0.2">
      <c r="A23" s="30">
        <v>103</v>
      </c>
      <c r="B23" s="30" t="s">
        <v>126</v>
      </c>
      <c r="C23" s="12">
        <v>486.17</v>
      </c>
      <c r="D23" s="12">
        <v>486.91</v>
      </c>
      <c r="E23" s="12">
        <f t="shared" si="3"/>
        <v>-0.74000000000000909</v>
      </c>
      <c r="F23" s="12">
        <v>22.92</v>
      </c>
      <c r="G23" s="12">
        <v>33.33</v>
      </c>
      <c r="H23" s="8">
        <f t="shared" si="0"/>
        <v>22.885166457866958</v>
      </c>
      <c r="I23" s="8">
        <f t="shared" si="1"/>
        <v>33.27934546425417</v>
      </c>
      <c r="K23" s="8">
        <f t="shared" si="2"/>
        <v>430.00548807787891</v>
      </c>
    </row>
    <row r="24" spans="1:11" x14ac:dyDescent="0.2">
      <c r="A24" s="30">
        <v>107</v>
      </c>
      <c r="B24" s="30" t="s">
        <v>19</v>
      </c>
      <c r="C24" s="12">
        <v>376302.41</v>
      </c>
      <c r="D24" s="12">
        <v>374565.87</v>
      </c>
      <c r="E24" s="12">
        <f t="shared" si="3"/>
        <v>1736.539999999979</v>
      </c>
      <c r="F24" s="12">
        <v>16541.86</v>
      </c>
      <c r="G24" s="12">
        <v>23751.79</v>
      </c>
      <c r="H24" s="8">
        <f t="shared" si="0"/>
        <v>16618.550387099069</v>
      </c>
      <c r="I24" s="8">
        <f t="shared" si="1"/>
        <v>23861.906635577609</v>
      </c>
      <c r="K24" s="8">
        <f t="shared" si="2"/>
        <v>335821.95297732332</v>
      </c>
    </row>
    <row r="25" spans="1:11" x14ac:dyDescent="0.2">
      <c r="A25" s="30">
        <v>109</v>
      </c>
      <c r="B25" s="30" t="s">
        <v>20</v>
      </c>
      <c r="C25" s="12">
        <v>1241489.26</v>
      </c>
      <c r="D25" s="12">
        <v>1238004.32</v>
      </c>
      <c r="E25" s="12">
        <f t="shared" si="3"/>
        <v>3484.9399999999441</v>
      </c>
      <c r="F25" s="12">
        <v>54248.159999999996</v>
      </c>
      <c r="G25" s="12">
        <v>78647.88</v>
      </c>
      <c r="H25" s="8">
        <f t="shared" si="0"/>
        <v>54400.866722954241</v>
      </c>
      <c r="I25" s="8">
        <f t="shared" si="1"/>
        <v>78869.271103810694</v>
      </c>
      <c r="K25" s="8">
        <f t="shared" si="2"/>
        <v>1108219.1221732351</v>
      </c>
    </row>
    <row r="26" spans="1:11" x14ac:dyDescent="0.2">
      <c r="A26" s="30">
        <v>110</v>
      </c>
      <c r="B26" s="30" t="s">
        <v>21</v>
      </c>
      <c r="C26" s="12">
        <v>36074.03</v>
      </c>
      <c r="D26" s="12">
        <v>35895.9</v>
      </c>
      <c r="E26" s="12">
        <f t="shared" si="3"/>
        <v>178.12999999999738</v>
      </c>
      <c r="F26" s="12">
        <v>1659.1999999999998</v>
      </c>
      <c r="G26" s="12">
        <v>2395.5500000000002</v>
      </c>
      <c r="H26" s="8">
        <f t="shared" si="0"/>
        <v>1667.4336226699982</v>
      </c>
      <c r="I26" s="8">
        <f t="shared" si="1"/>
        <v>2407.4376897222246</v>
      </c>
      <c r="K26" s="8">
        <f t="shared" si="2"/>
        <v>31999.158687607778</v>
      </c>
    </row>
    <row r="27" spans="1:11" x14ac:dyDescent="0.2">
      <c r="A27" s="30">
        <v>111</v>
      </c>
      <c r="B27" s="30" t="s">
        <v>22</v>
      </c>
      <c r="C27" s="12">
        <v>167047.47</v>
      </c>
      <c r="D27" s="12">
        <v>166301.63</v>
      </c>
      <c r="E27" s="12">
        <f t="shared" si="3"/>
        <v>745.83999999999651</v>
      </c>
      <c r="F27" s="12">
        <v>8166.27</v>
      </c>
      <c r="G27" s="12">
        <v>11831.34</v>
      </c>
      <c r="H27" s="8">
        <f t="shared" si="0"/>
        <v>8202.894600834039</v>
      </c>
      <c r="I27" s="8">
        <f t="shared" si="1"/>
        <v>11884.401937069408</v>
      </c>
      <c r="K27" s="8">
        <f t="shared" si="2"/>
        <v>146960.17346209654</v>
      </c>
    </row>
    <row r="28" spans="1:11" x14ac:dyDescent="0.2">
      <c r="A28" s="30">
        <v>113</v>
      </c>
      <c r="B28" s="30" t="s">
        <v>23</v>
      </c>
      <c r="C28" s="12">
        <v>3325346.76</v>
      </c>
      <c r="D28" s="12">
        <v>3310034.84</v>
      </c>
      <c r="E28" s="12">
        <f t="shared" si="3"/>
        <v>15311.919999999925</v>
      </c>
      <c r="F28" s="12">
        <v>127685.36000000002</v>
      </c>
      <c r="G28" s="12">
        <v>178702.26</v>
      </c>
      <c r="H28" s="8">
        <f t="shared" si="0"/>
        <v>128276.02085766374</v>
      </c>
      <c r="I28" s="8">
        <f t="shared" si="1"/>
        <v>179528.92039519368</v>
      </c>
      <c r="K28" s="8">
        <f t="shared" si="2"/>
        <v>3017541.8187471423</v>
      </c>
    </row>
    <row r="29" spans="1:11" x14ac:dyDescent="0.2">
      <c r="A29" s="30">
        <v>116</v>
      </c>
      <c r="B29" s="30" t="s">
        <v>24</v>
      </c>
      <c r="C29" s="12">
        <v>297258.71999999997</v>
      </c>
      <c r="D29" s="12">
        <v>295632.8</v>
      </c>
      <c r="E29" s="12">
        <f t="shared" si="3"/>
        <v>1625.9199999999837</v>
      </c>
      <c r="F29" s="12">
        <v>13423.25</v>
      </c>
      <c r="G29" s="12">
        <v>19500.97</v>
      </c>
      <c r="H29" s="8">
        <f t="shared" si="0"/>
        <v>13497.075132529271</v>
      </c>
      <c r="I29" s="8">
        <f t="shared" si="1"/>
        <v>19608.221350805459</v>
      </c>
      <c r="K29" s="8">
        <f t="shared" si="2"/>
        <v>264153.42351666524</v>
      </c>
    </row>
    <row r="30" spans="1:11" x14ac:dyDescent="0.2">
      <c r="A30" s="30">
        <v>120</v>
      </c>
      <c r="B30" s="30" t="s">
        <v>25</v>
      </c>
      <c r="C30" s="12">
        <v>770.76</v>
      </c>
      <c r="D30" s="12">
        <v>744.15</v>
      </c>
      <c r="E30" s="12">
        <f t="shared" si="3"/>
        <v>26.610000000000014</v>
      </c>
      <c r="F30" s="12">
        <v>32.510000000000005</v>
      </c>
      <c r="G30" s="12">
        <v>46.28</v>
      </c>
      <c r="H30" s="8">
        <f t="shared" si="0"/>
        <v>33.672522475307403</v>
      </c>
      <c r="I30" s="8">
        <f t="shared" si="1"/>
        <v>47.93492279782302</v>
      </c>
      <c r="K30" s="8">
        <f t="shared" si="2"/>
        <v>689.15255472686954</v>
      </c>
    </row>
    <row r="31" spans="1:11" x14ac:dyDescent="0.2">
      <c r="A31" s="22">
        <v>122</v>
      </c>
      <c r="B31" s="22" t="s">
        <v>26</v>
      </c>
      <c r="C31" s="12">
        <v>23781.11</v>
      </c>
      <c r="D31" s="12">
        <v>23571.66</v>
      </c>
      <c r="E31" s="12">
        <f t="shared" si="3"/>
        <v>209.45000000000073</v>
      </c>
      <c r="F31" s="12">
        <v>1190.5200000000002</v>
      </c>
      <c r="G31" s="12">
        <v>1725.74</v>
      </c>
      <c r="H31" s="8">
        <f t="shared" si="0"/>
        <v>1201.0985682467847</v>
      </c>
      <c r="I31" s="8">
        <f t="shared" si="1"/>
        <v>1741.0743567232855</v>
      </c>
      <c r="K31" s="8">
        <f t="shared" si="2"/>
        <v>20838.937075029931</v>
      </c>
    </row>
    <row r="32" spans="1:11" x14ac:dyDescent="0.2">
      <c r="A32" s="22">
        <v>126</v>
      </c>
      <c r="B32" s="22" t="s">
        <v>146</v>
      </c>
      <c r="C32" s="12">
        <v>1081.4000000000001</v>
      </c>
      <c r="D32" s="12">
        <v>1004.47</v>
      </c>
      <c r="E32" s="12">
        <f t="shared" si="3"/>
        <v>76.930000000000064</v>
      </c>
      <c r="F32" s="12">
        <v>50.35</v>
      </c>
      <c r="G32" s="12">
        <v>73.7</v>
      </c>
      <c r="H32" s="8">
        <f t="shared" si="0"/>
        <v>54.20618833812857</v>
      </c>
      <c r="I32" s="8">
        <f t="shared" si="1"/>
        <v>79.344510040120667</v>
      </c>
      <c r="K32" s="8">
        <f t="shared" si="2"/>
        <v>947.84930162175078</v>
      </c>
    </row>
    <row r="33" spans="1:11" x14ac:dyDescent="0.2">
      <c r="A33" s="22">
        <v>130</v>
      </c>
      <c r="B33" s="22" t="s">
        <v>127</v>
      </c>
      <c r="C33" s="12">
        <v>1000.54</v>
      </c>
      <c r="D33" s="12">
        <v>987.46</v>
      </c>
      <c r="E33" s="12">
        <f t="shared" si="3"/>
        <v>13.079999999999927</v>
      </c>
      <c r="F33" s="12">
        <v>44.36</v>
      </c>
      <c r="G33" s="12">
        <v>64.430000000000007</v>
      </c>
      <c r="H33" s="8">
        <f t="shared" si="0"/>
        <v>44.947597269762824</v>
      </c>
      <c r="I33" s="8">
        <f t="shared" si="1"/>
        <v>65.283446620622612</v>
      </c>
      <c r="K33" s="8">
        <f t="shared" si="2"/>
        <v>890.30895610961454</v>
      </c>
    </row>
    <row r="34" spans="1:11" x14ac:dyDescent="0.2">
      <c r="A34" s="30">
        <v>131</v>
      </c>
      <c r="B34" s="30" t="s">
        <v>27</v>
      </c>
      <c r="C34" s="12">
        <v>51578.06</v>
      </c>
      <c r="D34" s="12">
        <v>51033.4</v>
      </c>
      <c r="E34" s="12">
        <f t="shared" si="3"/>
        <v>544.65999999999622</v>
      </c>
      <c r="F34" s="12">
        <v>2150.46</v>
      </c>
      <c r="G34" s="12">
        <v>3130.29</v>
      </c>
      <c r="H34" s="8">
        <f t="shared" si="0"/>
        <v>2173.4110388020395</v>
      </c>
      <c r="I34" s="8">
        <f t="shared" si="1"/>
        <v>3163.6983904149047</v>
      </c>
      <c r="K34" s="8">
        <f t="shared" si="2"/>
        <v>46240.950570783054</v>
      </c>
    </row>
    <row r="35" spans="1:11" x14ac:dyDescent="0.2">
      <c r="A35" s="30">
        <v>136</v>
      </c>
      <c r="B35" s="30" t="s">
        <v>128</v>
      </c>
      <c r="C35" s="12">
        <v>366.97</v>
      </c>
      <c r="D35" s="12">
        <v>366.18</v>
      </c>
      <c r="E35" s="12">
        <f t="shared" si="3"/>
        <v>0.79000000000002046</v>
      </c>
      <c r="F35" s="12">
        <v>13.49</v>
      </c>
      <c r="G35" s="12">
        <v>18.559999999999999</v>
      </c>
      <c r="H35" s="8">
        <f t="shared" si="0"/>
        <v>13.519103446392485</v>
      </c>
      <c r="I35" s="8">
        <f t="shared" si="1"/>
        <v>18.600041509640068</v>
      </c>
      <c r="K35" s="8">
        <f t="shared" si="2"/>
        <v>334.8508550439675</v>
      </c>
    </row>
    <row r="36" spans="1:11" x14ac:dyDescent="0.2">
      <c r="A36" s="30">
        <v>204</v>
      </c>
      <c r="B36" s="30" t="s">
        <v>28</v>
      </c>
      <c r="C36" s="12">
        <v>226257.31</v>
      </c>
      <c r="D36" s="12">
        <v>226254.39</v>
      </c>
      <c r="E36" s="12">
        <f t="shared" si="3"/>
        <v>2.9199999999837019</v>
      </c>
      <c r="F36" s="12">
        <v>10634.789999999999</v>
      </c>
      <c r="G36" s="12">
        <v>15497.9</v>
      </c>
      <c r="H36" s="8">
        <f t="shared" si="0"/>
        <v>10634.9272507592</v>
      </c>
      <c r="I36" s="8">
        <f t="shared" si="1"/>
        <v>15498.100013215211</v>
      </c>
      <c r="K36" s="8">
        <f t="shared" si="2"/>
        <v>200124.28273602558</v>
      </c>
    </row>
    <row r="37" spans="1:11" x14ac:dyDescent="0.2">
      <c r="A37" s="30">
        <v>211</v>
      </c>
      <c r="B37" s="30" t="s">
        <v>29</v>
      </c>
      <c r="C37" s="12">
        <v>22936534.079999998</v>
      </c>
      <c r="D37" s="12">
        <v>22884370.43</v>
      </c>
      <c r="E37" s="12">
        <f t="shared" si="3"/>
        <v>52163.64999999851</v>
      </c>
      <c r="F37" s="12">
        <v>1052853.0699999998</v>
      </c>
      <c r="G37" s="12">
        <v>1522975.21</v>
      </c>
      <c r="H37" s="8">
        <f t="shared" si="0"/>
        <v>1055252.9900333211</v>
      </c>
      <c r="I37" s="8">
        <f t="shared" si="1"/>
        <v>1526446.7473121635</v>
      </c>
      <c r="K37" s="8">
        <f t="shared" si="2"/>
        <v>20354834.342654515</v>
      </c>
    </row>
    <row r="38" spans="1:11" x14ac:dyDescent="0.2">
      <c r="A38" s="30">
        <v>213</v>
      </c>
      <c r="B38" s="30" t="s">
        <v>30</v>
      </c>
      <c r="C38" s="12">
        <v>451193.27</v>
      </c>
      <c r="D38" s="12">
        <v>449743.98</v>
      </c>
      <c r="E38" s="12">
        <f t="shared" si="3"/>
        <v>1449.2900000000373</v>
      </c>
      <c r="F38" s="12">
        <v>20511.32</v>
      </c>
      <c r="G38" s="12">
        <v>29962.87</v>
      </c>
      <c r="H38" s="8">
        <f t="shared" ref="H38:H59" si="4">((F38/$D38)*$E38)+F38</f>
        <v>20577.417273748502</v>
      </c>
      <c r="I38" s="8">
        <f t="shared" ref="I38:I59" si="5">((G38/$D38)*$E38)+G38</f>
        <v>30059.424683983321</v>
      </c>
      <c r="K38" s="8">
        <f t="shared" ref="K38:K71" si="6">C38-SUM(H38:I38)</f>
        <v>400556.42804226821</v>
      </c>
    </row>
    <row r="39" spans="1:11" x14ac:dyDescent="0.2">
      <c r="A39" s="30">
        <v>214</v>
      </c>
      <c r="B39" s="30" t="s">
        <v>31</v>
      </c>
      <c r="C39" s="12">
        <v>173773.18</v>
      </c>
      <c r="D39" s="12">
        <v>173392.88</v>
      </c>
      <c r="E39" s="12">
        <f t="shared" si="3"/>
        <v>380.29999999998836</v>
      </c>
      <c r="F39" s="12">
        <v>7589.47</v>
      </c>
      <c r="G39" s="12">
        <v>11033.17</v>
      </c>
      <c r="H39" s="8">
        <f t="shared" si="4"/>
        <v>7606.1158705859198</v>
      </c>
      <c r="I39" s="8">
        <f t="shared" si="5"/>
        <v>11057.368886084596</v>
      </c>
      <c r="K39" s="8">
        <f t="shared" si="6"/>
        <v>155109.69524332948</v>
      </c>
    </row>
    <row r="40" spans="1:11" x14ac:dyDescent="0.2">
      <c r="A40" s="30">
        <v>215</v>
      </c>
      <c r="B40" s="30" t="s">
        <v>32</v>
      </c>
      <c r="C40" s="12">
        <v>57260331.420000002</v>
      </c>
      <c r="D40" s="12">
        <v>57170401.579999998</v>
      </c>
      <c r="E40" s="12">
        <f t="shared" si="3"/>
        <v>89929.840000003576</v>
      </c>
      <c r="F40" s="12">
        <v>2489634.0300000003</v>
      </c>
      <c r="G40" s="12">
        <v>3607747.36</v>
      </c>
      <c r="H40" s="8">
        <f t="shared" si="4"/>
        <v>2493550.2590938816</v>
      </c>
      <c r="I40" s="8">
        <f t="shared" si="5"/>
        <v>3613422.3969750549</v>
      </c>
      <c r="K40" s="8">
        <f t="shared" si="6"/>
        <v>51153358.763931066</v>
      </c>
    </row>
    <row r="41" spans="1:11" x14ac:dyDescent="0.2">
      <c r="A41" s="30">
        <v>217</v>
      </c>
      <c r="B41" s="30" t="s">
        <v>33</v>
      </c>
      <c r="C41" s="12">
        <v>396832.37</v>
      </c>
      <c r="D41" s="12">
        <v>393434.58</v>
      </c>
      <c r="E41" s="12">
        <f t="shared" si="3"/>
        <v>3397.789999999979</v>
      </c>
      <c r="F41" s="12">
        <v>17609.89</v>
      </c>
      <c r="G41" s="12">
        <v>25452.02</v>
      </c>
      <c r="H41" s="8">
        <f t="shared" si="4"/>
        <v>17761.972992153613</v>
      </c>
      <c r="I41" s="8">
        <f t="shared" si="5"/>
        <v>25671.829400169652</v>
      </c>
      <c r="K41" s="8">
        <f t="shared" si="6"/>
        <v>353398.56760767673</v>
      </c>
    </row>
    <row r="42" spans="1:11" x14ac:dyDescent="0.2">
      <c r="A42" s="30">
        <v>218</v>
      </c>
      <c r="B42" s="30" t="s">
        <v>34</v>
      </c>
      <c r="C42" s="12">
        <v>27831.63</v>
      </c>
      <c r="D42" s="12">
        <v>27687.24</v>
      </c>
      <c r="E42" s="12">
        <f t="shared" si="3"/>
        <v>144.38999999999942</v>
      </c>
      <c r="F42" s="12">
        <v>1202.93</v>
      </c>
      <c r="G42" s="12">
        <v>1705.09</v>
      </c>
      <c r="H42" s="8">
        <f t="shared" si="4"/>
        <v>1209.2033252826934</v>
      </c>
      <c r="I42" s="8">
        <f t="shared" si="5"/>
        <v>1713.9821086067082</v>
      </c>
      <c r="K42" s="8">
        <f t="shared" si="6"/>
        <v>24908.4445661106</v>
      </c>
    </row>
    <row r="43" spans="1:11" x14ac:dyDescent="0.2">
      <c r="A43" s="30">
        <v>220</v>
      </c>
      <c r="B43" s="30" t="s">
        <v>35</v>
      </c>
      <c r="C43" s="12">
        <v>620671.88</v>
      </c>
      <c r="D43" s="12">
        <v>627719.76</v>
      </c>
      <c r="E43" s="12">
        <f t="shared" si="3"/>
        <v>-7047.8800000000047</v>
      </c>
      <c r="F43" s="12">
        <v>26563.759999999998</v>
      </c>
      <c r="G43" s="12">
        <v>38021.24</v>
      </c>
      <c r="H43" s="8">
        <f t="shared" si="4"/>
        <v>26265.508766314444</v>
      </c>
      <c r="I43" s="8">
        <f t="shared" si="5"/>
        <v>37594.347055015758</v>
      </c>
      <c r="K43" s="8">
        <f t="shared" si="6"/>
        <v>556812.02417866979</v>
      </c>
    </row>
    <row r="44" spans="1:11" x14ac:dyDescent="0.2">
      <c r="A44" s="30">
        <v>223</v>
      </c>
      <c r="B44" s="30" t="s">
        <v>36</v>
      </c>
      <c r="C44" s="12">
        <v>105847.97</v>
      </c>
      <c r="D44" s="12">
        <v>105628.87</v>
      </c>
      <c r="E44" s="12">
        <f t="shared" si="3"/>
        <v>219.10000000000582</v>
      </c>
      <c r="F44" s="12">
        <v>4467.1200000000008</v>
      </c>
      <c r="G44" s="12">
        <v>6344.02</v>
      </c>
      <c r="H44" s="8">
        <f t="shared" si="4"/>
        <v>4476.3858947501767</v>
      </c>
      <c r="I44" s="8">
        <f t="shared" si="5"/>
        <v>6357.1790424284582</v>
      </c>
      <c r="K44" s="8">
        <f t="shared" si="6"/>
        <v>95014.405062821374</v>
      </c>
    </row>
    <row r="45" spans="1:11" x14ac:dyDescent="0.2">
      <c r="A45" s="30">
        <v>225</v>
      </c>
      <c r="B45" s="30" t="s">
        <v>37</v>
      </c>
      <c r="C45" s="12">
        <v>39716.78</v>
      </c>
      <c r="D45" s="12">
        <v>39551.25</v>
      </c>
      <c r="E45" s="12">
        <f t="shared" si="3"/>
        <v>165.52999999999884</v>
      </c>
      <c r="F45" s="12">
        <v>1760.2000000000003</v>
      </c>
      <c r="G45" s="12">
        <v>2559.9899999999998</v>
      </c>
      <c r="H45" s="8">
        <f t="shared" si="4"/>
        <v>1767.566793868715</v>
      </c>
      <c r="I45" s="8">
        <f t="shared" si="5"/>
        <v>2570.7040771707593</v>
      </c>
      <c r="K45" s="8">
        <f t="shared" si="6"/>
        <v>35378.509128960526</v>
      </c>
    </row>
    <row r="46" spans="1:11" x14ac:dyDescent="0.2">
      <c r="A46" s="30">
        <v>227</v>
      </c>
      <c r="B46" s="30" t="s">
        <v>38</v>
      </c>
      <c r="C46" s="12">
        <v>513918.63</v>
      </c>
      <c r="D46" s="12">
        <v>469125.84</v>
      </c>
      <c r="E46" s="12">
        <f t="shared" si="3"/>
        <v>44792.789999999979</v>
      </c>
      <c r="F46" s="12">
        <v>20637.8</v>
      </c>
      <c r="G46" s="12">
        <v>31030.639999999999</v>
      </c>
      <c r="H46" s="8">
        <f t="shared" si="4"/>
        <v>22608.32594984322</v>
      </c>
      <c r="I46" s="8">
        <f t="shared" si="5"/>
        <v>33993.488819168859</v>
      </c>
      <c r="K46" s="8">
        <f t="shared" si="6"/>
        <v>457316.81523098791</v>
      </c>
    </row>
    <row r="47" spans="1:11" x14ac:dyDescent="0.2">
      <c r="A47" s="30">
        <v>229</v>
      </c>
      <c r="B47" s="30" t="s">
        <v>39</v>
      </c>
      <c r="C47" s="12">
        <v>482160.55</v>
      </c>
      <c r="D47" s="12">
        <v>480491.69</v>
      </c>
      <c r="E47" s="12">
        <f t="shared" si="3"/>
        <v>1668.859999999986</v>
      </c>
      <c r="F47" s="12">
        <v>20523.8</v>
      </c>
      <c r="G47" s="12">
        <v>29542.11</v>
      </c>
      <c r="H47" s="8">
        <f t="shared" si="4"/>
        <v>20595.083956790178</v>
      </c>
      <c r="I47" s="8">
        <f t="shared" si="5"/>
        <v>29644.716656307832</v>
      </c>
      <c r="K47" s="8">
        <f t="shared" si="6"/>
        <v>431920.74938690197</v>
      </c>
    </row>
    <row r="48" spans="1:11" x14ac:dyDescent="0.2">
      <c r="A48" s="30">
        <v>236</v>
      </c>
      <c r="B48" s="30" t="s">
        <v>40</v>
      </c>
      <c r="C48" s="12">
        <v>119460.03</v>
      </c>
      <c r="D48" s="12">
        <v>119258.92</v>
      </c>
      <c r="E48" s="12">
        <f t="shared" si="3"/>
        <v>201.11000000000058</v>
      </c>
      <c r="F48" s="12">
        <v>5196.8099999999995</v>
      </c>
      <c r="G48" s="12">
        <v>7458.68</v>
      </c>
      <c r="H48" s="8">
        <f t="shared" si="4"/>
        <v>5205.5735412017812</v>
      </c>
      <c r="I48" s="8">
        <f t="shared" si="5"/>
        <v>7471.2578024385939</v>
      </c>
      <c r="K48" s="8">
        <f t="shared" si="6"/>
        <v>106783.19865635963</v>
      </c>
    </row>
    <row r="49" spans="1:11" x14ac:dyDescent="0.2">
      <c r="A49" s="30">
        <v>240</v>
      </c>
      <c r="B49" s="30" t="s">
        <v>41</v>
      </c>
      <c r="C49" s="12">
        <v>43484252.270000003</v>
      </c>
      <c r="D49" s="12">
        <v>43441960.399999999</v>
      </c>
      <c r="E49" s="12">
        <f t="shared" si="3"/>
        <v>42291.870000004768</v>
      </c>
      <c r="F49" s="12">
        <v>1811810.18</v>
      </c>
      <c r="G49" s="12">
        <v>2635990.19</v>
      </c>
      <c r="H49" s="8">
        <f t="shared" si="4"/>
        <v>1813574.02398613</v>
      </c>
      <c r="I49" s="8">
        <f t="shared" si="5"/>
        <v>2638556.3945039008</v>
      </c>
      <c r="K49" s="8">
        <f t="shared" si="6"/>
        <v>39032121.851509973</v>
      </c>
    </row>
    <row r="50" spans="1:11" x14ac:dyDescent="0.2">
      <c r="A50" s="30">
        <v>242</v>
      </c>
      <c r="B50" s="30" t="s">
        <v>42</v>
      </c>
      <c r="C50" s="12">
        <v>827484.18</v>
      </c>
      <c r="D50" s="12">
        <v>825506.3</v>
      </c>
      <c r="E50" s="12">
        <f t="shared" si="3"/>
        <v>1977.8800000000047</v>
      </c>
      <c r="F50" s="12">
        <v>33915.589999999997</v>
      </c>
      <c r="G50" s="12">
        <v>49270</v>
      </c>
      <c r="H50" s="8">
        <f t="shared" si="4"/>
        <v>33996.850393953624</v>
      </c>
      <c r="I50" s="8">
        <f t="shared" si="5"/>
        <v>49388.048944750633</v>
      </c>
      <c r="K50" s="8">
        <f t="shared" si="6"/>
        <v>744099.28066129575</v>
      </c>
    </row>
    <row r="51" spans="1:11" x14ac:dyDescent="0.2">
      <c r="A51" s="30">
        <v>244</v>
      </c>
      <c r="B51" s="30" t="s">
        <v>43</v>
      </c>
      <c r="C51" s="12">
        <v>8599645.1199999992</v>
      </c>
      <c r="D51" s="12">
        <v>8554159.9000000004</v>
      </c>
      <c r="E51" s="12">
        <f t="shared" si="3"/>
        <v>45485.219999998808</v>
      </c>
      <c r="F51" s="12">
        <v>352010.75999999995</v>
      </c>
      <c r="G51" s="12">
        <v>509731.35</v>
      </c>
      <c r="H51" s="8">
        <f t="shared" si="4"/>
        <v>353882.51445024897</v>
      </c>
      <c r="I51" s="8">
        <f t="shared" si="5"/>
        <v>512441.75556485815</v>
      </c>
      <c r="K51" s="8">
        <f t="shared" si="6"/>
        <v>7733320.8499848917</v>
      </c>
    </row>
    <row r="52" spans="1:11" x14ac:dyDescent="0.2">
      <c r="A52" s="30">
        <v>246</v>
      </c>
      <c r="B52" s="30" t="s">
        <v>44</v>
      </c>
      <c r="C52" s="12">
        <v>67305.37</v>
      </c>
      <c r="D52" s="12">
        <v>67932.2</v>
      </c>
      <c r="E52" s="12">
        <f t="shared" si="3"/>
        <v>-626.83000000000175</v>
      </c>
      <c r="F52" s="12">
        <v>2709.3900000000003</v>
      </c>
      <c r="G52" s="12">
        <v>4005.28</v>
      </c>
      <c r="H52" s="8">
        <f t="shared" si="4"/>
        <v>2684.3896771236618</v>
      </c>
      <c r="I52" s="8">
        <f t="shared" si="5"/>
        <v>3968.3221263789487</v>
      </c>
      <c r="K52" s="8">
        <f t="shared" si="6"/>
        <v>60652.658196497388</v>
      </c>
    </row>
    <row r="53" spans="1:11" x14ac:dyDescent="0.2">
      <c r="A53" s="30">
        <v>248</v>
      </c>
      <c r="B53" s="30" t="s">
        <v>45</v>
      </c>
      <c r="C53" s="12">
        <v>1589084.6</v>
      </c>
      <c r="D53" s="12">
        <v>1603988.92</v>
      </c>
      <c r="E53" s="12">
        <f t="shared" si="3"/>
        <v>-14904.319999999832</v>
      </c>
      <c r="F53" s="12">
        <v>58869.91</v>
      </c>
      <c r="G53" s="12">
        <v>84853.2</v>
      </c>
      <c r="H53" s="8">
        <f t="shared" si="4"/>
        <v>58322.888779297813</v>
      </c>
      <c r="I53" s="8">
        <f t="shared" si="5"/>
        <v>84064.741158386561</v>
      </c>
      <c r="K53" s="8">
        <f t="shared" si="6"/>
        <v>1446696.9700623157</v>
      </c>
    </row>
    <row r="54" spans="1:11" x14ac:dyDescent="0.2">
      <c r="A54" s="30">
        <v>250</v>
      </c>
      <c r="B54" s="30" t="s">
        <v>46</v>
      </c>
      <c r="C54" s="12">
        <v>403195.04</v>
      </c>
      <c r="D54" s="12">
        <v>419770.82</v>
      </c>
      <c r="E54" s="12">
        <f t="shared" si="3"/>
        <v>-16575.780000000028</v>
      </c>
      <c r="F54" s="12">
        <v>15094.140000000003</v>
      </c>
      <c r="G54" s="12">
        <v>22090.080000000002</v>
      </c>
      <c r="H54" s="8">
        <f t="shared" si="4"/>
        <v>14498.10727926634</v>
      </c>
      <c r="I54" s="8">
        <f t="shared" si="5"/>
        <v>21217.793769474494</v>
      </c>
      <c r="K54" s="8">
        <f t="shared" si="6"/>
        <v>367479.13895125914</v>
      </c>
    </row>
    <row r="55" spans="1:11" x14ac:dyDescent="0.2">
      <c r="A55" s="30">
        <v>251</v>
      </c>
      <c r="B55" s="30" t="s">
        <v>47</v>
      </c>
      <c r="C55" s="12">
        <v>188544.97</v>
      </c>
      <c r="D55" s="12">
        <v>182555.9</v>
      </c>
      <c r="E55" s="12">
        <f t="shared" si="3"/>
        <v>5989.070000000007</v>
      </c>
      <c r="F55" s="12">
        <v>7595.5499999999993</v>
      </c>
      <c r="G55" s="12">
        <v>11434.52</v>
      </c>
      <c r="H55" s="8">
        <f t="shared" si="4"/>
        <v>7844.7354858621384</v>
      </c>
      <c r="I55" s="8">
        <f t="shared" si="5"/>
        <v>11809.649703813462</v>
      </c>
      <c r="K55" s="8">
        <f t="shared" si="6"/>
        <v>168890.58481032439</v>
      </c>
    </row>
    <row r="56" spans="1:11" x14ac:dyDescent="0.2">
      <c r="A56" s="30">
        <v>256</v>
      </c>
      <c r="B56" s="30" t="s">
        <v>66</v>
      </c>
      <c r="C56" s="12">
        <v>496429.33</v>
      </c>
      <c r="D56" s="12">
        <v>485075.31</v>
      </c>
      <c r="E56" s="12">
        <f t="shared" si="3"/>
        <v>11354.020000000019</v>
      </c>
      <c r="F56" s="12">
        <v>19306.2</v>
      </c>
      <c r="G56" s="12">
        <v>28105.97</v>
      </c>
      <c r="H56" s="8">
        <f t="shared" si="4"/>
        <v>19758.094739651871</v>
      </c>
      <c r="I56" s="8">
        <f t="shared" si="5"/>
        <v>28763.838456548328</v>
      </c>
      <c r="K56" s="8">
        <f t="shared" si="6"/>
        <v>447907.39680379978</v>
      </c>
    </row>
    <row r="57" spans="1:11" x14ac:dyDescent="0.2">
      <c r="A57" s="30">
        <v>257</v>
      </c>
      <c r="B57" s="30" t="s">
        <v>129</v>
      </c>
      <c r="C57" s="12">
        <v>430558.13</v>
      </c>
      <c r="D57" s="12">
        <v>436210.39</v>
      </c>
      <c r="E57" s="12">
        <f t="shared" si="3"/>
        <v>-5652.2600000000093</v>
      </c>
      <c r="F57" s="12">
        <v>15836.619999999999</v>
      </c>
      <c r="G57" s="12">
        <v>22647.919999999998</v>
      </c>
      <c r="H57" s="8">
        <f t="shared" si="4"/>
        <v>15631.414677492206</v>
      </c>
      <c r="I57" s="8">
        <f t="shared" si="5"/>
        <v>22354.456260405899</v>
      </c>
      <c r="K57" s="8">
        <f t="shared" si="6"/>
        <v>392572.25906210189</v>
      </c>
    </row>
    <row r="58" spans="1:11" x14ac:dyDescent="0.2">
      <c r="A58" s="30">
        <v>260</v>
      </c>
      <c r="B58" s="30" t="s">
        <v>48</v>
      </c>
      <c r="C58" s="12">
        <v>13011199.24</v>
      </c>
      <c r="D58" s="12">
        <v>12988970.25</v>
      </c>
      <c r="E58" s="12">
        <f t="shared" si="3"/>
        <v>22228.990000000224</v>
      </c>
      <c r="F58" s="12">
        <v>554826.80000000005</v>
      </c>
      <c r="G58" s="12">
        <v>802597.07</v>
      </c>
      <c r="H58" s="8">
        <f t="shared" si="4"/>
        <v>555776.31633205351</v>
      </c>
      <c r="I58" s="8">
        <f t="shared" si="5"/>
        <v>803970.6140069284</v>
      </c>
      <c r="K58" s="8">
        <f t="shared" si="6"/>
        <v>11651452.309661018</v>
      </c>
    </row>
    <row r="59" spans="1:11" x14ac:dyDescent="0.2">
      <c r="A59" s="30">
        <v>264</v>
      </c>
      <c r="B59" s="30" t="s">
        <v>49</v>
      </c>
      <c r="C59" s="12">
        <v>216803.87</v>
      </c>
      <c r="D59" s="12">
        <v>217311.63</v>
      </c>
      <c r="E59" s="12">
        <f t="shared" si="3"/>
        <v>-507.76000000000931</v>
      </c>
      <c r="F59" s="12">
        <v>8854.7599999999984</v>
      </c>
      <c r="G59" s="12">
        <v>12617.96</v>
      </c>
      <c r="H59" s="8">
        <f t="shared" si="4"/>
        <v>8834.0703897034855</v>
      </c>
      <c r="I59" s="8">
        <f t="shared" si="5"/>
        <v>12588.47747589579</v>
      </c>
      <c r="K59" s="8">
        <f t="shared" si="6"/>
        <v>195381.32213440072</v>
      </c>
    </row>
    <row r="60" spans="1:11" x14ac:dyDescent="0.2">
      <c r="A60" s="30">
        <v>321</v>
      </c>
      <c r="B60" s="30" t="s">
        <v>67</v>
      </c>
      <c r="C60" s="12">
        <v>0</v>
      </c>
      <c r="D60" s="12">
        <v>0</v>
      </c>
      <c r="E60" s="12">
        <f t="shared" si="3"/>
        <v>0</v>
      </c>
      <c r="F60" s="12">
        <v>0</v>
      </c>
      <c r="G60" s="12">
        <v>0</v>
      </c>
      <c r="H60" s="8">
        <v>0</v>
      </c>
      <c r="I60" s="8">
        <v>0</v>
      </c>
      <c r="K60" s="8">
        <f t="shared" si="6"/>
        <v>0</v>
      </c>
    </row>
    <row r="61" spans="1:11" x14ac:dyDescent="0.2">
      <c r="A61" s="30">
        <v>330</v>
      </c>
      <c r="B61" s="30" t="s">
        <v>130</v>
      </c>
      <c r="C61" s="12">
        <v>688724.28</v>
      </c>
      <c r="D61" s="12">
        <v>691765.23</v>
      </c>
      <c r="E61" s="12">
        <f t="shared" si="3"/>
        <v>-3040.9499999999534</v>
      </c>
      <c r="F61" s="12">
        <v>31152.65</v>
      </c>
      <c r="G61" s="12">
        <v>45361.61</v>
      </c>
      <c r="H61" s="8">
        <f>((F61/$D61)*$E61)+F61</f>
        <v>31015.705200074892</v>
      </c>
      <c r="I61" s="8">
        <f>((G61/$D61)*$E61)+G61</f>
        <v>45162.203637917453</v>
      </c>
      <c r="K61" s="8">
        <f t="shared" si="6"/>
        <v>612546.37116200768</v>
      </c>
    </row>
    <row r="62" spans="1:11" x14ac:dyDescent="0.2">
      <c r="A62" s="22">
        <v>331</v>
      </c>
      <c r="B62" s="22" t="s">
        <v>68</v>
      </c>
      <c r="C62" s="13">
        <v>11272819.529999999</v>
      </c>
      <c r="D62" s="12">
        <v>12074589.539999999</v>
      </c>
      <c r="E62" s="12">
        <f t="shared" si="3"/>
        <v>-801770.00999999978</v>
      </c>
      <c r="F62" s="12">
        <v>330406.5</v>
      </c>
      <c r="G62" s="12">
        <v>476967.24</v>
      </c>
      <c r="H62" s="8">
        <f>((F62/$D62)*$E62)+F62</f>
        <v>308467.03597669001</v>
      </c>
      <c r="I62" s="8">
        <f>((G62/$D62)*$E62)+G62</f>
        <v>445295.93328455265</v>
      </c>
      <c r="K62" s="8">
        <f t="shared" si="6"/>
        <v>10519056.560738757</v>
      </c>
    </row>
    <row r="63" spans="1:11" x14ac:dyDescent="0.2">
      <c r="A63" s="22">
        <v>332</v>
      </c>
      <c r="B63" s="22" t="s">
        <v>131</v>
      </c>
      <c r="C63" s="13">
        <v>0</v>
      </c>
      <c r="D63" s="12">
        <v>0</v>
      </c>
      <c r="E63" s="12">
        <f t="shared" si="3"/>
        <v>0</v>
      </c>
      <c r="F63" s="12">
        <v>0</v>
      </c>
      <c r="G63" s="12">
        <v>0</v>
      </c>
      <c r="H63" s="8">
        <v>0</v>
      </c>
      <c r="I63" s="8">
        <v>0</v>
      </c>
      <c r="K63" s="8">
        <f t="shared" si="6"/>
        <v>0</v>
      </c>
    </row>
    <row r="64" spans="1:11" x14ac:dyDescent="0.2">
      <c r="A64" s="30">
        <v>356</v>
      </c>
      <c r="B64" s="30" t="s">
        <v>69</v>
      </c>
      <c r="C64" s="12">
        <v>1675913.77</v>
      </c>
      <c r="D64" s="12">
        <v>1636696.84</v>
      </c>
      <c r="E64" s="12">
        <f t="shared" si="3"/>
        <v>39216.929999999935</v>
      </c>
      <c r="F64" s="12">
        <v>63869.119999999995</v>
      </c>
      <c r="G64" s="12">
        <v>93607.06</v>
      </c>
      <c r="H64" s="8">
        <f t="shared" ref="H64:I71" si="7">((F64/$D64)*$E64)+F64</f>
        <v>65399.489428831788</v>
      </c>
      <c r="I64" s="8">
        <f t="shared" si="7"/>
        <v>95849.98088174728</v>
      </c>
      <c r="K64" s="8">
        <f t="shared" si="6"/>
        <v>1514664.299689421</v>
      </c>
    </row>
    <row r="65" spans="1:13" x14ac:dyDescent="0.2">
      <c r="A65" s="30">
        <v>358</v>
      </c>
      <c r="B65" s="30" t="s">
        <v>50</v>
      </c>
      <c r="C65" s="12">
        <v>29465182.300000001</v>
      </c>
      <c r="D65" s="12">
        <v>29258610.719999999</v>
      </c>
      <c r="E65" s="12">
        <f t="shared" si="3"/>
        <v>206571.58000000194</v>
      </c>
      <c r="F65" s="12">
        <v>1099403.23</v>
      </c>
      <c r="G65" s="12">
        <v>1603163.45</v>
      </c>
      <c r="H65" s="8">
        <f t="shared" si="7"/>
        <v>1107165.2343019666</v>
      </c>
      <c r="I65" s="8">
        <f t="shared" si="7"/>
        <v>1614482.101115529</v>
      </c>
      <c r="K65" s="8">
        <f t="shared" si="6"/>
        <v>26743534.964582507</v>
      </c>
    </row>
    <row r="66" spans="1:13" x14ac:dyDescent="0.2">
      <c r="A66" s="30">
        <v>359</v>
      </c>
      <c r="B66" s="30" t="s">
        <v>51</v>
      </c>
      <c r="C66" s="12">
        <v>17528850.050000001</v>
      </c>
      <c r="D66" s="12">
        <v>17918707.27</v>
      </c>
      <c r="E66" s="12">
        <f t="shared" si="3"/>
        <v>-389857.21999999881</v>
      </c>
      <c r="F66" s="12">
        <v>648071.43000000005</v>
      </c>
      <c r="G66" s="12">
        <v>939776.26</v>
      </c>
      <c r="H66" s="8">
        <f t="shared" si="7"/>
        <v>633971.34329987154</v>
      </c>
      <c r="I66" s="8">
        <f t="shared" si="7"/>
        <v>919329.55284501472</v>
      </c>
      <c r="K66" s="8">
        <f t="shared" si="6"/>
        <v>15975549.153855115</v>
      </c>
    </row>
    <row r="67" spans="1:13" x14ac:dyDescent="0.2">
      <c r="A67" s="30">
        <v>360</v>
      </c>
      <c r="B67" s="30" t="s">
        <v>52</v>
      </c>
      <c r="C67" s="12">
        <v>2071115.59</v>
      </c>
      <c r="D67" s="12">
        <v>2009862.51</v>
      </c>
      <c r="E67" s="12">
        <f t="shared" si="3"/>
        <v>61253.080000000075</v>
      </c>
      <c r="F67" s="12">
        <v>80445.81</v>
      </c>
      <c r="G67" s="12">
        <v>114742.48</v>
      </c>
      <c r="H67" s="8">
        <f t="shared" si="7"/>
        <v>82897.496924393054</v>
      </c>
      <c r="I67" s="8">
        <f t="shared" si="7"/>
        <v>118239.4009445269</v>
      </c>
      <c r="K67" s="8">
        <f t="shared" si="6"/>
        <v>1869978.6921310802</v>
      </c>
    </row>
    <row r="68" spans="1:13" x14ac:dyDescent="0.2">
      <c r="A68" s="30">
        <v>371</v>
      </c>
      <c r="B68" s="30" t="s">
        <v>52</v>
      </c>
      <c r="C68" s="12">
        <v>70237813.280000001</v>
      </c>
      <c r="D68" s="12">
        <v>76097790.370000005</v>
      </c>
      <c r="E68" s="12">
        <f t="shared" si="3"/>
        <v>-5859977.0900000036</v>
      </c>
      <c r="F68" s="12">
        <v>1947957.6400000001</v>
      </c>
      <c r="G68" s="12">
        <v>2809432.69</v>
      </c>
      <c r="H68" s="8">
        <f t="shared" si="7"/>
        <v>1797953.4534501815</v>
      </c>
      <c r="I68" s="8">
        <f t="shared" si="7"/>
        <v>2593089.8616570188</v>
      </c>
      <c r="K68" s="8">
        <f t="shared" si="6"/>
        <v>65846769.964892805</v>
      </c>
    </row>
    <row r="69" spans="1:13" x14ac:dyDescent="0.2">
      <c r="A69" s="30">
        <v>372</v>
      </c>
      <c r="B69" s="30" t="s">
        <v>52</v>
      </c>
      <c r="C69" s="12">
        <v>17719358.579999998</v>
      </c>
      <c r="D69" s="12">
        <v>18220570.170000002</v>
      </c>
      <c r="E69" s="12">
        <f t="shared" si="3"/>
        <v>-501211.59000000358</v>
      </c>
      <c r="F69" s="12">
        <v>465655.28</v>
      </c>
      <c r="G69" s="12">
        <v>676685.42</v>
      </c>
      <c r="H69" s="8">
        <f t="shared" si="7"/>
        <v>452846.03083254123</v>
      </c>
      <c r="I69" s="8">
        <f t="shared" si="7"/>
        <v>658071.15205319074</v>
      </c>
      <c r="K69" s="8">
        <f t="shared" si="6"/>
        <v>16608441.397114266</v>
      </c>
    </row>
    <row r="70" spans="1:13" x14ac:dyDescent="0.2">
      <c r="A70" s="30">
        <v>528</v>
      </c>
      <c r="B70" s="30" t="s">
        <v>53</v>
      </c>
      <c r="C70" s="12">
        <v>1627222.17</v>
      </c>
      <c r="D70" s="12">
        <v>1626258.79</v>
      </c>
      <c r="E70" s="12">
        <f t="shared" si="3"/>
        <v>963.37999999988824</v>
      </c>
      <c r="F70" s="12">
        <v>81412.710000000006</v>
      </c>
      <c r="G70" s="12">
        <v>117571.86</v>
      </c>
      <c r="H70" s="8">
        <f t="shared" si="7"/>
        <v>81460.938103080567</v>
      </c>
      <c r="I70" s="8">
        <f t="shared" si="7"/>
        <v>117641.50843429795</v>
      </c>
      <c r="K70" s="8">
        <f t="shared" si="6"/>
        <v>1428119.7234626214</v>
      </c>
    </row>
    <row r="71" spans="1:13" x14ac:dyDescent="0.2">
      <c r="A71" s="11">
        <v>540</v>
      </c>
      <c r="B71" s="11" t="s">
        <v>54</v>
      </c>
      <c r="C71" s="14">
        <v>207366.33</v>
      </c>
      <c r="D71" s="16">
        <v>206694.44</v>
      </c>
      <c r="E71" s="16">
        <f t="shared" si="3"/>
        <v>671.88999999998487</v>
      </c>
      <c r="F71" s="16">
        <v>8521.7999999999993</v>
      </c>
      <c r="G71" s="16">
        <v>12380.65</v>
      </c>
      <c r="H71" s="18">
        <f t="shared" si="7"/>
        <v>8549.5013363397666</v>
      </c>
      <c r="I71" s="18">
        <f t="shared" si="7"/>
        <v>12420.895083169627</v>
      </c>
      <c r="K71" s="18">
        <f t="shared" si="6"/>
        <v>186395.93358049059</v>
      </c>
      <c r="L71" s="2">
        <f>SUM(K17:K71)</f>
        <v>285820499.87444353</v>
      </c>
      <c r="M71" s="30" t="s">
        <v>125</v>
      </c>
    </row>
    <row r="72" spans="1:13" x14ac:dyDescent="0.2">
      <c r="A72" s="1" t="s">
        <v>57</v>
      </c>
      <c r="C72" s="15">
        <f>SUM(C6:C71)</f>
        <v>552969033.71999991</v>
      </c>
      <c r="D72" s="15">
        <f>SUM(D6:D71)</f>
        <v>559743912.16999984</v>
      </c>
      <c r="E72" s="15">
        <f>SUM(E6:E71)</f>
        <v>-6774878.4499999993</v>
      </c>
      <c r="F72" s="15">
        <f t="shared" ref="F72:K72" si="8">SUM(F6:F71)</f>
        <v>20375330.289999999</v>
      </c>
      <c r="G72" s="15">
        <f t="shared" si="8"/>
        <v>28715823.839999996</v>
      </c>
      <c r="H72" s="15">
        <f t="shared" si="8"/>
        <v>20207656.364130065</v>
      </c>
      <c r="I72" s="15">
        <f t="shared" si="8"/>
        <v>28473516.71288918</v>
      </c>
      <c r="K72" s="15">
        <f t="shared" si="8"/>
        <v>504287860.64298087</v>
      </c>
    </row>
    <row r="74" spans="1:13" ht="25.5" x14ac:dyDescent="0.2">
      <c r="A74" s="30" t="s">
        <v>76</v>
      </c>
      <c r="C74" s="29" t="s">
        <v>132</v>
      </c>
      <c r="D74" s="29" t="s">
        <v>133</v>
      </c>
      <c r="E74" s="30" t="s">
        <v>77</v>
      </c>
      <c r="F74" s="8" t="s">
        <v>134</v>
      </c>
      <c r="G74" s="8" t="s">
        <v>134</v>
      </c>
      <c r="H74" s="8" t="s">
        <v>77</v>
      </c>
      <c r="I74" s="8" t="s">
        <v>77</v>
      </c>
      <c r="K74" s="8">
        <f>C72-I72-H72</f>
        <v>504287860.64298064</v>
      </c>
      <c r="L74" s="2" t="s">
        <v>123</v>
      </c>
    </row>
    <row r="76" spans="1:13" x14ac:dyDescent="0.2">
      <c r="F76" s="8"/>
    </row>
    <row r="77" spans="1:13" x14ac:dyDescent="0.2">
      <c r="F77" s="8"/>
    </row>
    <row r="78" spans="1:13" x14ac:dyDescent="0.2">
      <c r="F78" s="8"/>
    </row>
    <row r="79" spans="1:13" x14ac:dyDescent="0.2">
      <c r="F79" s="8"/>
    </row>
    <row r="80" spans="1:13" x14ac:dyDescent="0.2">
      <c r="F80" s="8"/>
    </row>
  </sheetData>
  <pageMargins left="0.7" right="0.7" top="0.75" bottom="0.75" header="0.3" footer="0.3"/>
  <pageSetup scale="53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2"/>
  <sheetViews>
    <sheetView zoomScaleNormal="100" workbookViewId="0">
      <selection activeCell="A2" sqref="A2"/>
    </sheetView>
  </sheetViews>
  <sheetFormatPr defaultRowHeight="12.75" x14ac:dyDescent="0.2"/>
  <cols>
    <col min="1" max="1" width="13.85546875" style="22" customWidth="1"/>
    <col min="2" max="5" width="15" style="22" customWidth="1"/>
    <col min="6" max="6" width="15" style="22" bestFit="1" customWidth="1"/>
    <col min="7" max="8" width="15" style="22" customWidth="1"/>
    <col min="9" max="9" width="15" style="22" bestFit="1" customWidth="1"/>
    <col min="10" max="10" width="15" style="22" customWidth="1"/>
    <col min="11" max="12" width="15" style="22" bestFit="1" customWidth="1"/>
    <col min="13" max="13" width="15" style="22" customWidth="1"/>
    <col min="14" max="14" width="15" style="22" bestFit="1" customWidth="1"/>
    <col min="15" max="15" width="15.28515625" style="22" customWidth="1"/>
    <col min="16" max="16" width="9.140625" style="22"/>
    <col min="17" max="17" width="12.5703125" style="22" customWidth="1"/>
    <col min="18" max="16384" width="9.140625" style="22"/>
  </cols>
  <sheetData>
    <row r="1" spans="1:15" x14ac:dyDescent="0.2">
      <c r="A1" s="22" t="s">
        <v>94</v>
      </c>
    </row>
    <row r="3" spans="1:15" x14ac:dyDescent="0.2">
      <c r="C3" s="22">
        <v>2018</v>
      </c>
      <c r="I3" s="22">
        <v>2019</v>
      </c>
    </row>
    <row r="4" spans="1:15" s="38" customFormat="1" x14ac:dyDescent="0.2">
      <c r="A4" s="19" t="s">
        <v>78</v>
      </c>
      <c r="B4" s="38" t="s">
        <v>93</v>
      </c>
      <c r="C4" s="38" t="s">
        <v>87</v>
      </c>
      <c r="D4" s="38" t="s">
        <v>88</v>
      </c>
      <c r="E4" s="38" t="s">
        <v>89</v>
      </c>
      <c r="F4" s="38" t="s">
        <v>90</v>
      </c>
      <c r="G4" s="38" t="s">
        <v>91</v>
      </c>
      <c r="H4" s="38" t="s">
        <v>92</v>
      </c>
      <c r="I4" s="38" t="s">
        <v>79</v>
      </c>
      <c r="J4" s="38" t="s">
        <v>80</v>
      </c>
      <c r="K4" s="38" t="s">
        <v>81</v>
      </c>
      <c r="L4" s="38" t="s">
        <v>82</v>
      </c>
      <c r="M4" s="38" t="s">
        <v>83</v>
      </c>
      <c r="N4" s="38" t="s">
        <v>86</v>
      </c>
      <c r="O4" s="38" t="s">
        <v>95</v>
      </c>
    </row>
    <row r="5" spans="1:15" x14ac:dyDescent="0.2">
      <c r="A5" s="22">
        <v>11</v>
      </c>
      <c r="B5" s="22" t="s">
        <v>2</v>
      </c>
      <c r="C5" s="25">
        <v>146740</v>
      </c>
      <c r="D5" s="25">
        <v>136920</v>
      </c>
      <c r="E5" s="25">
        <v>114143</v>
      </c>
      <c r="F5" s="25">
        <v>109389</v>
      </c>
      <c r="G5" s="25">
        <v>124195</v>
      </c>
      <c r="H5" s="25">
        <v>161217</v>
      </c>
      <c r="I5" s="25">
        <v>181693</v>
      </c>
      <c r="J5" s="25">
        <v>148064</v>
      </c>
      <c r="K5" s="25">
        <v>158241</v>
      </c>
      <c r="L5" s="25">
        <v>86151</v>
      </c>
      <c r="M5" s="25">
        <v>91713</v>
      </c>
      <c r="N5" s="25">
        <v>123582</v>
      </c>
      <c r="O5" s="25">
        <f>SUM(C5:N5)</f>
        <v>1582048</v>
      </c>
    </row>
    <row r="6" spans="1:15" x14ac:dyDescent="0.2">
      <c r="A6" s="22">
        <v>12</v>
      </c>
      <c r="B6" s="22" t="s">
        <v>3</v>
      </c>
      <c r="C6" s="25">
        <v>23923</v>
      </c>
      <c r="D6" s="25">
        <v>21867</v>
      </c>
      <c r="E6" s="25">
        <v>17994</v>
      </c>
      <c r="F6" s="25">
        <v>15727</v>
      </c>
      <c r="G6" s="25">
        <v>16290</v>
      </c>
      <c r="H6" s="25">
        <v>21072</v>
      </c>
      <c r="I6" s="25">
        <v>24137</v>
      </c>
      <c r="J6" s="25">
        <v>18794</v>
      </c>
      <c r="K6" s="25">
        <v>23196</v>
      </c>
      <c r="L6" s="25">
        <v>12268</v>
      </c>
      <c r="M6" s="25">
        <v>15199</v>
      </c>
      <c r="N6" s="25">
        <v>18571</v>
      </c>
      <c r="O6" s="25">
        <f t="shared" ref="O6:O68" si="0">SUM(C6:N6)</f>
        <v>229038</v>
      </c>
    </row>
    <row r="7" spans="1:15" x14ac:dyDescent="0.2">
      <c r="A7" s="22">
        <v>13</v>
      </c>
      <c r="B7" s="22" t="s">
        <v>4</v>
      </c>
      <c r="C7" s="25">
        <v>4301</v>
      </c>
      <c r="D7" s="25">
        <v>3626</v>
      </c>
      <c r="E7" s="25">
        <v>3400</v>
      </c>
      <c r="F7" s="25">
        <v>2798</v>
      </c>
      <c r="G7" s="25">
        <v>2387</v>
      </c>
      <c r="H7" s="25">
        <v>3809</v>
      </c>
      <c r="I7" s="25">
        <v>3389</v>
      </c>
      <c r="J7" s="25">
        <v>2954</v>
      </c>
      <c r="K7" s="25">
        <v>2974</v>
      </c>
      <c r="L7" s="25">
        <v>2069</v>
      </c>
      <c r="M7" s="25">
        <v>2232</v>
      </c>
      <c r="N7" s="25">
        <v>1695</v>
      </c>
      <c r="O7" s="25">
        <f t="shared" si="0"/>
        <v>35634</v>
      </c>
    </row>
    <row r="8" spans="1:15" x14ac:dyDescent="0.2">
      <c r="A8" s="22">
        <v>15</v>
      </c>
      <c r="B8" s="22" t="s">
        <v>5</v>
      </c>
      <c r="C8" s="25">
        <v>82476630</v>
      </c>
      <c r="D8" s="25">
        <v>80564750</v>
      </c>
      <c r="E8" s="25">
        <v>65002924</v>
      </c>
      <c r="F8" s="25">
        <v>64318885</v>
      </c>
      <c r="G8" s="25">
        <v>70887901</v>
      </c>
      <c r="H8" s="25">
        <v>89844576</v>
      </c>
      <c r="I8" s="25">
        <v>100019288</v>
      </c>
      <c r="J8" s="25">
        <v>75933375</v>
      </c>
      <c r="K8" s="25">
        <v>91657616</v>
      </c>
      <c r="L8" s="25">
        <v>50863784</v>
      </c>
      <c r="M8" s="25">
        <v>58081835</v>
      </c>
      <c r="N8" s="25">
        <v>67705229</v>
      </c>
      <c r="O8" s="25">
        <f t="shared" si="0"/>
        <v>897356793</v>
      </c>
    </row>
    <row r="9" spans="1:15" x14ac:dyDescent="0.2">
      <c r="A9" s="22">
        <v>17</v>
      </c>
      <c r="B9" s="22" t="s">
        <v>6</v>
      </c>
      <c r="C9" s="25">
        <v>770128</v>
      </c>
      <c r="D9" s="25">
        <v>737770</v>
      </c>
      <c r="E9" s="25">
        <v>618954</v>
      </c>
      <c r="F9" s="25">
        <v>577933</v>
      </c>
      <c r="G9" s="25">
        <v>682945</v>
      </c>
      <c r="H9" s="25">
        <v>905879</v>
      </c>
      <c r="I9" s="25">
        <v>1001815</v>
      </c>
      <c r="J9" s="25">
        <v>769984</v>
      </c>
      <c r="K9" s="25">
        <v>873706</v>
      </c>
      <c r="L9" s="25">
        <v>428184</v>
      </c>
      <c r="M9" s="25">
        <v>476316</v>
      </c>
      <c r="N9" s="25">
        <v>551852</v>
      </c>
      <c r="O9" s="25">
        <f t="shared" si="0"/>
        <v>8395466</v>
      </c>
    </row>
    <row r="10" spans="1:15" x14ac:dyDescent="0.2">
      <c r="A10" s="22">
        <v>22</v>
      </c>
      <c r="B10" s="22" t="s">
        <v>7</v>
      </c>
      <c r="C10" s="25">
        <v>90228542</v>
      </c>
      <c r="D10" s="25">
        <v>88062145</v>
      </c>
      <c r="E10" s="25">
        <v>70814562</v>
      </c>
      <c r="F10" s="25">
        <v>71786364</v>
      </c>
      <c r="G10" s="25">
        <v>93248762</v>
      </c>
      <c r="H10" s="25">
        <v>127180020</v>
      </c>
      <c r="I10" s="25">
        <v>135436865</v>
      </c>
      <c r="J10" s="25">
        <v>106701043</v>
      </c>
      <c r="K10" s="25">
        <v>123873408</v>
      </c>
      <c r="L10" s="25">
        <v>65415122</v>
      </c>
      <c r="M10" s="25">
        <v>65257285</v>
      </c>
      <c r="N10" s="25">
        <v>72638127</v>
      </c>
      <c r="O10" s="25">
        <f t="shared" si="0"/>
        <v>1110642245</v>
      </c>
    </row>
    <row r="11" spans="1:15" x14ac:dyDescent="0.2">
      <c r="A11" s="22">
        <v>28</v>
      </c>
      <c r="B11" s="22" t="s">
        <v>8</v>
      </c>
      <c r="C11" s="25">
        <v>7280</v>
      </c>
      <c r="D11" s="25">
        <v>6903</v>
      </c>
      <c r="E11" s="25">
        <v>6218</v>
      </c>
      <c r="F11" s="25">
        <v>6426</v>
      </c>
      <c r="G11" s="25">
        <v>7490</v>
      </c>
      <c r="H11" s="25">
        <v>13145</v>
      </c>
      <c r="I11" s="25">
        <v>11197</v>
      </c>
      <c r="J11" s="25">
        <v>10837</v>
      </c>
      <c r="K11" s="25">
        <v>11496</v>
      </c>
      <c r="L11" s="25">
        <v>3975</v>
      </c>
      <c r="M11" s="25">
        <v>4975</v>
      </c>
      <c r="N11" s="25">
        <v>6588</v>
      </c>
      <c r="O11" s="25">
        <f t="shared" si="0"/>
        <v>96530</v>
      </c>
    </row>
    <row r="12" spans="1:15" x14ac:dyDescent="0.2">
      <c r="A12" s="22">
        <v>30</v>
      </c>
      <c r="B12" s="22" t="s">
        <v>9</v>
      </c>
      <c r="C12" s="25">
        <v>115734</v>
      </c>
      <c r="D12" s="25">
        <v>124250</v>
      </c>
      <c r="E12" s="25">
        <v>84371</v>
      </c>
      <c r="F12" s="25">
        <v>94601</v>
      </c>
      <c r="G12" s="25">
        <v>103676</v>
      </c>
      <c r="H12" s="25">
        <v>161417</v>
      </c>
      <c r="I12" s="25">
        <v>171730</v>
      </c>
      <c r="J12" s="25">
        <v>133267</v>
      </c>
      <c r="K12" s="25">
        <v>152222</v>
      </c>
      <c r="L12" s="25">
        <v>75594</v>
      </c>
      <c r="M12" s="25">
        <v>80512</v>
      </c>
      <c r="N12" s="25">
        <v>98523</v>
      </c>
      <c r="O12" s="25">
        <f t="shared" si="0"/>
        <v>1395897</v>
      </c>
    </row>
    <row r="13" spans="1:15" x14ac:dyDescent="0.2">
      <c r="A13" s="22">
        <v>32</v>
      </c>
      <c r="B13" s="22" t="s">
        <v>10</v>
      </c>
      <c r="C13" s="25">
        <v>134196</v>
      </c>
      <c r="D13" s="25">
        <v>129503</v>
      </c>
      <c r="E13" s="25">
        <v>109927</v>
      </c>
      <c r="F13" s="25">
        <v>104918</v>
      </c>
      <c r="G13" s="25">
        <v>137555</v>
      </c>
      <c r="H13" s="25">
        <v>217613</v>
      </c>
      <c r="I13" s="25">
        <v>216484</v>
      </c>
      <c r="J13" s="25">
        <v>181187</v>
      </c>
      <c r="K13" s="25">
        <v>197734</v>
      </c>
      <c r="L13" s="25">
        <v>93044</v>
      </c>
      <c r="M13" s="25">
        <v>94845</v>
      </c>
      <c r="N13" s="25">
        <v>110153</v>
      </c>
      <c r="O13" s="25">
        <f t="shared" si="0"/>
        <v>1727159</v>
      </c>
    </row>
    <row r="14" spans="1:15" x14ac:dyDescent="0.2">
      <c r="A14" s="22">
        <v>34</v>
      </c>
      <c r="B14" s="22" t="s">
        <v>11</v>
      </c>
      <c r="C14" s="22">
        <v>734</v>
      </c>
      <c r="D14" s="22">
        <v>840</v>
      </c>
      <c r="E14" s="22">
        <v>527</v>
      </c>
      <c r="F14" s="22">
        <v>674</v>
      </c>
      <c r="G14" s="25">
        <v>1078</v>
      </c>
      <c r="H14" s="25">
        <v>1972</v>
      </c>
      <c r="I14" s="25">
        <v>1285</v>
      </c>
      <c r="J14" s="25">
        <v>1444</v>
      </c>
      <c r="K14" s="25">
        <v>1286</v>
      </c>
      <c r="L14" s="25">
        <v>918</v>
      </c>
      <c r="M14" s="25">
        <v>646</v>
      </c>
      <c r="N14" s="25">
        <v>518</v>
      </c>
      <c r="O14" s="25">
        <f t="shared" si="0"/>
        <v>11922</v>
      </c>
    </row>
    <row r="15" spans="1:15" x14ac:dyDescent="0.2">
      <c r="A15" s="22">
        <v>36</v>
      </c>
      <c r="B15" s="22" t="s">
        <v>12</v>
      </c>
      <c r="C15" s="25">
        <v>6747</v>
      </c>
      <c r="D15" s="25">
        <v>9738</v>
      </c>
      <c r="E15" s="25">
        <v>6266</v>
      </c>
      <c r="F15" s="25">
        <v>8856</v>
      </c>
      <c r="G15" s="25">
        <v>11584</v>
      </c>
      <c r="H15" s="25">
        <v>8761</v>
      </c>
      <c r="I15" s="25">
        <v>14148</v>
      </c>
      <c r="J15" s="25">
        <v>11011</v>
      </c>
      <c r="K15" s="25">
        <v>12741</v>
      </c>
      <c r="L15" s="25">
        <v>5257</v>
      </c>
      <c r="M15" s="25">
        <v>4681</v>
      </c>
      <c r="N15" s="25">
        <v>7659</v>
      </c>
      <c r="O15" s="25">
        <f t="shared" si="0"/>
        <v>107449</v>
      </c>
    </row>
    <row r="16" spans="1:15" x14ac:dyDescent="0.2">
      <c r="A16" s="22">
        <v>93</v>
      </c>
      <c r="B16" s="22" t="s">
        <v>13</v>
      </c>
      <c r="C16" s="25">
        <v>39019</v>
      </c>
      <c r="D16" s="25">
        <v>49937</v>
      </c>
      <c r="E16" s="25">
        <v>44609</v>
      </c>
      <c r="F16" s="25">
        <v>67344</v>
      </c>
      <c r="G16" s="25">
        <v>75601</v>
      </c>
      <c r="H16" s="25">
        <v>52893</v>
      </c>
      <c r="I16" s="25">
        <v>61817</v>
      </c>
      <c r="J16" s="25">
        <v>37822</v>
      </c>
      <c r="K16" s="25">
        <v>62891</v>
      </c>
      <c r="L16" s="25">
        <v>37250</v>
      </c>
      <c r="M16" s="25">
        <v>46657</v>
      </c>
      <c r="N16" s="25">
        <v>33174</v>
      </c>
      <c r="O16" s="25">
        <f t="shared" si="0"/>
        <v>609014</v>
      </c>
    </row>
    <row r="17" spans="1:15" x14ac:dyDescent="0.2">
      <c r="A17" s="22">
        <v>94</v>
      </c>
      <c r="B17" s="22" t="s">
        <v>14</v>
      </c>
      <c r="C17" s="25">
        <v>650331</v>
      </c>
      <c r="D17" s="25">
        <v>834861</v>
      </c>
      <c r="E17" s="25">
        <v>770020</v>
      </c>
      <c r="F17" s="25">
        <v>1109825</v>
      </c>
      <c r="G17" s="25">
        <v>1252600</v>
      </c>
      <c r="H17" s="25">
        <v>914823</v>
      </c>
      <c r="I17" s="25">
        <v>1030326</v>
      </c>
      <c r="J17" s="25">
        <v>674281</v>
      </c>
      <c r="K17" s="25">
        <v>1073137</v>
      </c>
      <c r="L17" s="25">
        <v>632260</v>
      </c>
      <c r="M17" s="25">
        <v>798391</v>
      </c>
      <c r="N17" s="25">
        <v>576218</v>
      </c>
      <c r="O17" s="25">
        <f t="shared" si="0"/>
        <v>10317073</v>
      </c>
    </row>
    <row r="18" spans="1:15" x14ac:dyDescent="0.2">
      <c r="A18" s="22">
        <v>95</v>
      </c>
      <c r="B18" s="22" t="s">
        <v>15</v>
      </c>
      <c r="C18" s="25">
        <v>9604</v>
      </c>
      <c r="D18" s="25">
        <v>12673</v>
      </c>
      <c r="E18" s="25">
        <v>9826</v>
      </c>
      <c r="F18" s="25">
        <v>16485</v>
      </c>
      <c r="G18" s="25">
        <v>18615</v>
      </c>
      <c r="H18" s="25">
        <v>13707</v>
      </c>
      <c r="I18" s="25">
        <v>15313</v>
      </c>
      <c r="J18" s="25">
        <v>10145</v>
      </c>
      <c r="K18" s="25">
        <v>15745</v>
      </c>
      <c r="L18" s="25">
        <v>9815</v>
      </c>
      <c r="M18" s="25">
        <v>12093</v>
      </c>
      <c r="N18" s="25">
        <v>8766</v>
      </c>
      <c r="O18" s="25">
        <f t="shared" si="0"/>
        <v>152787</v>
      </c>
    </row>
    <row r="19" spans="1:15" x14ac:dyDescent="0.2">
      <c r="A19" s="22">
        <v>97</v>
      </c>
      <c r="B19" s="22" t="s">
        <v>16</v>
      </c>
      <c r="C19" s="25">
        <v>111655</v>
      </c>
      <c r="D19" s="25">
        <v>147501</v>
      </c>
      <c r="E19" s="25">
        <v>128730</v>
      </c>
      <c r="F19" s="25">
        <v>190570</v>
      </c>
      <c r="G19" s="25">
        <v>212287</v>
      </c>
      <c r="H19" s="25">
        <v>153021</v>
      </c>
      <c r="I19" s="25">
        <v>177163</v>
      </c>
      <c r="J19" s="25">
        <v>111880</v>
      </c>
      <c r="K19" s="25">
        <v>181880</v>
      </c>
      <c r="L19" s="25">
        <v>110431</v>
      </c>
      <c r="M19" s="25">
        <v>136891</v>
      </c>
      <c r="N19" s="25">
        <v>95948</v>
      </c>
      <c r="O19" s="25">
        <f t="shared" si="0"/>
        <v>1757957</v>
      </c>
    </row>
    <row r="20" spans="1:15" x14ac:dyDescent="0.2">
      <c r="A20" s="22">
        <v>98</v>
      </c>
      <c r="B20" s="22" t="s">
        <v>17</v>
      </c>
      <c r="C20" s="25">
        <v>26620</v>
      </c>
      <c r="D20" s="25">
        <v>35537</v>
      </c>
      <c r="E20" s="25">
        <v>31835</v>
      </c>
      <c r="F20" s="25">
        <v>49247</v>
      </c>
      <c r="G20" s="25">
        <v>54771</v>
      </c>
      <c r="H20" s="25">
        <v>42046</v>
      </c>
      <c r="I20" s="25">
        <v>37107</v>
      </c>
      <c r="J20" s="25">
        <v>26783</v>
      </c>
      <c r="K20" s="25">
        <v>46836</v>
      </c>
      <c r="L20" s="25">
        <v>26650</v>
      </c>
      <c r="M20" s="25">
        <v>34698</v>
      </c>
      <c r="N20" s="25">
        <v>25820</v>
      </c>
      <c r="O20" s="25">
        <f t="shared" si="0"/>
        <v>437950</v>
      </c>
    </row>
    <row r="21" spans="1:15" x14ac:dyDescent="0.2">
      <c r="A21" s="22">
        <v>99</v>
      </c>
      <c r="B21" s="22" t="s">
        <v>18</v>
      </c>
      <c r="C21" s="22">
        <v>490</v>
      </c>
      <c r="D21" s="22">
        <v>663</v>
      </c>
      <c r="E21" s="22">
        <v>534</v>
      </c>
      <c r="F21" s="22">
        <v>869</v>
      </c>
      <c r="G21" s="25">
        <v>1006</v>
      </c>
      <c r="H21" s="22">
        <v>631</v>
      </c>
      <c r="I21" s="25">
        <v>784</v>
      </c>
      <c r="J21" s="25">
        <v>466</v>
      </c>
      <c r="K21" s="25">
        <v>828</v>
      </c>
      <c r="L21" s="25">
        <v>486</v>
      </c>
      <c r="M21" s="25">
        <v>620</v>
      </c>
      <c r="N21" s="22">
        <v>431</v>
      </c>
      <c r="O21" s="25">
        <f t="shared" si="0"/>
        <v>7808</v>
      </c>
    </row>
    <row r="22" spans="1:15" x14ac:dyDescent="0.2">
      <c r="A22" s="22">
        <v>103</v>
      </c>
      <c r="B22" s="39" t="s">
        <v>126</v>
      </c>
      <c r="C22" s="22">
        <v>141</v>
      </c>
      <c r="D22" s="22">
        <v>216</v>
      </c>
      <c r="E22" s="22">
        <v>178</v>
      </c>
      <c r="F22" s="22">
        <v>262</v>
      </c>
      <c r="G22" s="25">
        <v>318</v>
      </c>
      <c r="H22" s="22">
        <v>222</v>
      </c>
      <c r="I22" s="25">
        <v>237</v>
      </c>
      <c r="J22" s="25">
        <v>153</v>
      </c>
      <c r="K22" s="25">
        <v>251</v>
      </c>
      <c r="L22" s="25">
        <v>161</v>
      </c>
      <c r="M22" s="25">
        <v>204</v>
      </c>
      <c r="N22" s="22">
        <v>125</v>
      </c>
      <c r="O22" s="25">
        <f t="shared" si="0"/>
        <v>2468</v>
      </c>
    </row>
    <row r="23" spans="1:15" x14ac:dyDescent="0.2">
      <c r="A23" s="22">
        <v>107</v>
      </c>
      <c r="B23" s="22" t="s">
        <v>19</v>
      </c>
      <c r="C23" s="25">
        <v>112665</v>
      </c>
      <c r="D23" s="25">
        <v>141091</v>
      </c>
      <c r="E23" s="25">
        <v>131453</v>
      </c>
      <c r="F23" s="25">
        <v>196752</v>
      </c>
      <c r="G23" s="25">
        <v>209457</v>
      </c>
      <c r="H23" s="25">
        <v>155887</v>
      </c>
      <c r="I23" s="25">
        <v>179515</v>
      </c>
      <c r="J23" s="25">
        <v>112108</v>
      </c>
      <c r="K23" s="25">
        <v>182209</v>
      </c>
      <c r="L23" s="25">
        <v>111494</v>
      </c>
      <c r="M23" s="25">
        <v>140730</v>
      </c>
      <c r="N23" s="25">
        <v>99479</v>
      </c>
      <c r="O23" s="25">
        <f t="shared" si="0"/>
        <v>1772840</v>
      </c>
    </row>
    <row r="24" spans="1:15" x14ac:dyDescent="0.2">
      <c r="A24" s="22">
        <v>109</v>
      </c>
      <c r="B24" s="22" t="s">
        <v>20</v>
      </c>
      <c r="C24" s="25">
        <v>514669</v>
      </c>
      <c r="D24" s="25">
        <v>668753</v>
      </c>
      <c r="E24" s="25">
        <v>611808</v>
      </c>
      <c r="F24" s="25">
        <v>888151</v>
      </c>
      <c r="G24" s="25">
        <v>1003319</v>
      </c>
      <c r="H24" s="25">
        <v>710698</v>
      </c>
      <c r="I24" s="25">
        <v>819580</v>
      </c>
      <c r="J24" s="25">
        <v>532271</v>
      </c>
      <c r="K24" s="25">
        <v>848575</v>
      </c>
      <c r="L24" s="25">
        <v>513589</v>
      </c>
      <c r="M24" s="25">
        <v>639541</v>
      </c>
      <c r="N24" s="25">
        <v>459701</v>
      </c>
      <c r="O24" s="25">
        <f t="shared" si="0"/>
        <v>8210655</v>
      </c>
    </row>
    <row r="25" spans="1:15" x14ac:dyDescent="0.2">
      <c r="A25" s="22">
        <v>110</v>
      </c>
      <c r="B25" s="22" t="s">
        <v>21</v>
      </c>
      <c r="C25" s="25">
        <v>10412</v>
      </c>
      <c r="D25" s="25">
        <v>13695</v>
      </c>
      <c r="E25" s="25">
        <v>12112</v>
      </c>
      <c r="F25" s="25">
        <v>17740</v>
      </c>
      <c r="G25" s="25">
        <v>20262</v>
      </c>
      <c r="H25" s="25">
        <v>14211</v>
      </c>
      <c r="I25" s="25">
        <v>16581</v>
      </c>
      <c r="J25" s="25">
        <v>10746</v>
      </c>
      <c r="K25" s="25">
        <v>17399</v>
      </c>
      <c r="L25" s="25">
        <v>10161</v>
      </c>
      <c r="M25" s="25">
        <v>13022</v>
      </c>
      <c r="N25" s="25">
        <v>9432</v>
      </c>
      <c r="O25" s="25">
        <f t="shared" si="0"/>
        <v>165773</v>
      </c>
    </row>
    <row r="26" spans="1:15" x14ac:dyDescent="0.2">
      <c r="A26" s="22">
        <v>111</v>
      </c>
      <c r="B26" s="22" t="s">
        <v>22</v>
      </c>
      <c r="C26" s="25">
        <v>24027</v>
      </c>
      <c r="D26" s="25">
        <v>30928</v>
      </c>
      <c r="E26" s="25">
        <v>28885</v>
      </c>
      <c r="F26" s="25">
        <v>40588</v>
      </c>
      <c r="G26" s="25">
        <v>47054</v>
      </c>
      <c r="H26" s="25">
        <v>33443</v>
      </c>
      <c r="I26" s="25">
        <v>39184</v>
      </c>
      <c r="J26" s="25">
        <v>25225</v>
      </c>
      <c r="K26" s="25">
        <v>40684</v>
      </c>
      <c r="L26" s="25">
        <v>24189</v>
      </c>
      <c r="M26" s="25">
        <v>29743</v>
      </c>
      <c r="N26" s="25">
        <v>21667</v>
      </c>
      <c r="O26" s="25">
        <f t="shared" si="0"/>
        <v>385617</v>
      </c>
    </row>
    <row r="27" spans="1:15" x14ac:dyDescent="0.2">
      <c r="A27" s="22">
        <v>113</v>
      </c>
      <c r="B27" s="22" t="s">
        <v>23</v>
      </c>
      <c r="C27" s="25">
        <v>960289</v>
      </c>
      <c r="D27" s="25">
        <v>1238989</v>
      </c>
      <c r="E27" s="25">
        <v>1145092</v>
      </c>
      <c r="F27" s="25">
        <v>1657636</v>
      </c>
      <c r="G27" s="25">
        <v>1854514</v>
      </c>
      <c r="H27" s="25">
        <v>1350619</v>
      </c>
      <c r="I27" s="25">
        <v>1541564</v>
      </c>
      <c r="J27" s="25">
        <v>1001234</v>
      </c>
      <c r="K27" s="25">
        <v>1592718</v>
      </c>
      <c r="L27" s="25">
        <v>973320</v>
      </c>
      <c r="M27" s="25">
        <v>1202858</v>
      </c>
      <c r="N27" s="25">
        <v>858301</v>
      </c>
      <c r="O27" s="25">
        <f t="shared" si="0"/>
        <v>15377134</v>
      </c>
    </row>
    <row r="28" spans="1:15" x14ac:dyDescent="0.2">
      <c r="A28" s="22">
        <v>116</v>
      </c>
      <c r="B28" s="22" t="s">
        <v>24</v>
      </c>
      <c r="C28" s="25">
        <v>109086</v>
      </c>
      <c r="D28" s="25">
        <v>142791</v>
      </c>
      <c r="E28" s="25">
        <v>127652</v>
      </c>
      <c r="F28" s="25">
        <v>190467</v>
      </c>
      <c r="G28" s="25">
        <v>274414</v>
      </c>
      <c r="H28" s="25">
        <v>107463</v>
      </c>
      <c r="I28" s="25">
        <v>162181</v>
      </c>
      <c r="J28" s="25">
        <v>109631</v>
      </c>
      <c r="K28" s="25">
        <v>186702</v>
      </c>
      <c r="L28" s="25">
        <v>109686</v>
      </c>
      <c r="M28" s="25">
        <v>140816</v>
      </c>
      <c r="N28" s="25">
        <v>102140</v>
      </c>
      <c r="O28" s="25">
        <f t="shared" si="0"/>
        <v>1763029</v>
      </c>
    </row>
    <row r="29" spans="1:15" x14ac:dyDescent="0.2">
      <c r="A29" s="22">
        <v>120</v>
      </c>
      <c r="B29" s="22" t="s">
        <v>25</v>
      </c>
      <c r="C29" s="22">
        <v>203</v>
      </c>
      <c r="D29" s="22">
        <v>198</v>
      </c>
      <c r="E29" s="22">
        <v>190</v>
      </c>
      <c r="F29" s="22">
        <v>270</v>
      </c>
      <c r="G29" s="22">
        <v>342</v>
      </c>
      <c r="H29" s="22">
        <v>182</v>
      </c>
      <c r="I29" s="25">
        <v>264</v>
      </c>
      <c r="J29" s="25">
        <v>113</v>
      </c>
      <c r="K29" s="25">
        <v>286</v>
      </c>
      <c r="L29" s="25">
        <v>139</v>
      </c>
      <c r="M29" s="25">
        <v>207</v>
      </c>
      <c r="N29" s="22">
        <v>134</v>
      </c>
      <c r="O29" s="25">
        <f t="shared" si="0"/>
        <v>2528</v>
      </c>
    </row>
    <row r="30" spans="1:15" x14ac:dyDescent="0.2">
      <c r="A30" s="22">
        <v>122</v>
      </c>
      <c r="B30" s="22" t="s">
        <v>26</v>
      </c>
      <c r="C30" s="25">
        <v>3016</v>
      </c>
      <c r="D30" s="25">
        <v>3876</v>
      </c>
      <c r="E30" s="25">
        <v>3374</v>
      </c>
      <c r="F30" s="25">
        <v>5310</v>
      </c>
      <c r="G30" s="25">
        <v>6006</v>
      </c>
      <c r="H30" s="25">
        <v>3894</v>
      </c>
      <c r="I30" s="25">
        <v>5100</v>
      </c>
      <c r="J30" s="25">
        <v>3120</v>
      </c>
      <c r="K30" s="25">
        <v>5277</v>
      </c>
      <c r="L30" s="25">
        <v>3166</v>
      </c>
      <c r="M30" s="25">
        <v>3821</v>
      </c>
      <c r="N30" s="25">
        <v>2862</v>
      </c>
      <c r="O30" s="25">
        <f t="shared" si="0"/>
        <v>48822</v>
      </c>
    </row>
    <row r="31" spans="1:15" x14ac:dyDescent="0.2">
      <c r="A31" s="22">
        <v>126</v>
      </c>
      <c r="B31" s="22" t="s">
        <v>141</v>
      </c>
      <c r="C31" s="25"/>
      <c r="D31" s="25"/>
      <c r="E31" s="25">
        <v>189</v>
      </c>
      <c r="F31" s="25">
        <v>442</v>
      </c>
      <c r="G31" s="25">
        <v>445</v>
      </c>
      <c r="H31" s="25">
        <v>391</v>
      </c>
      <c r="I31" s="25">
        <v>385</v>
      </c>
      <c r="J31" s="25">
        <v>275</v>
      </c>
      <c r="K31" s="25">
        <v>414</v>
      </c>
      <c r="L31" s="25">
        <v>449</v>
      </c>
      <c r="M31" s="25">
        <v>490</v>
      </c>
      <c r="N31" s="25">
        <v>344</v>
      </c>
      <c r="O31" s="25">
        <f t="shared" si="0"/>
        <v>3824</v>
      </c>
    </row>
    <row r="32" spans="1:15" x14ac:dyDescent="0.2">
      <c r="A32" s="22">
        <v>130</v>
      </c>
      <c r="B32" s="39" t="s">
        <v>127</v>
      </c>
      <c r="C32" s="25">
        <v>213</v>
      </c>
      <c r="D32" s="25">
        <v>306</v>
      </c>
      <c r="E32" s="25">
        <v>267</v>
      </c>
      <c r="F32" s="25">
        <v>382</v>
      </c>
      <c r="G32" s="25">
        <v>447</v>
      </c>
      <c r="H32" s="25">
        <v>334</v>
      </c>
      <c r="I32" s="25">
        <v>349</v>
      </c>
      <c r="J32" s="25">
        <v>230</v>
      </c>
      <c r="K32" s="25">
        <v>370</v>
      </c>
      <c r="L32" s="25">
        <v>228</v>
      </c>
      <c r="M32" s="25">
        <v>388</v>
      </c>
      <c r="N32" s="25">
        <v>259</v>
      </c>
      <c r="O32" s="25">
        <f t="shared" si="0"/>
        <v>3773</v>
      </c>
    </row>
    <row r="33" spans="1:15" x14ac:dyDescent="0.2">
      <c r="A33" s="22">
        <v>131</v>
      </c>
      <c r="B33" s="22" t="s">
        <v>27</v>
      </c>
      <c r="C33" s="25">
        <v>25591</v>
      </c>
      <c r="D33" s="25">
        <v>32433</v>
      </c>
      <c r="E33" s="25">
        <v>30092</v>
      </c>
      <c r="F33" s="25">
        <v>43684</v>
      </c>
      <c r="G33" s="25">
        <v>50443</v>
      </c>
      <c r="H33" s="25">
        <v>33825</v>
      </c>
      <c r="I33" s="25">
        <v>40878</v>
      </c>
      <c r="J33" s="25">
        <v>25225</v>
      </c>
      <c r="K33" s="25">
        <v>43404</v>
      </c>
      <c r="L33" s="25">
        <v>26514</v>
      </c>
      <c r="M33" s="25">
        <v>34210</v>
      </c>
      <c r="N33" s="25">
        <v>24759</v>
      </c>
      <c r="O33" s="25">
        <f t="shared" si="0"/>
        <v>411058</v>
      </c>
    </row>
    <row r="34" spans="1:15" x14ac:dyDescent="0.2">
      <c r="A34" s="22">
        <v>136</v>
      </c>
      <c r="B34" s="22" t="s">
        <v>128</v>
      </c>
      <c r="C34" s="25">
        <v>123</v>
      </c>
      <c r="D34" s="25">
        <v>149</v>
      </c>
      <c r="E34" s="25">
        <v>141</v>
      </c>
      <c r="F34" s="25">
        <v>194</v>
      </c>
      <c r="G34" s="25">
        <v>180</v>
      </c>
      <c r="H34" s="25">
        <v>200</v>
      </c>
      <c r="I34" s="25">
        <v>195</v>
      </c>
      <c r="J34" s="25">
        <v>157</v>
      </c>
      <c r="K34" s="25">
        <v>178</v>
      </c>
      <c r="L34" s="25">
        <v>136</v>
      </c>
      <c r="M34" s="25">
        <v>128</v>
      </c>
      <c r="N34" s="25">
        <v>118</v>
      </c>
      <c r="O34" s="25">
        <f t="shared" si="0"/>
        <v>1899</v>
      </c>
    </row>
    <row r="35" spans="1:15" x14ac:dyDescent="0.2">
      <c r="A35" s="22">
        <v>204</v>
      </c>
      <c r="B35" s="22" t="s">
        <v>28</v>
      </c>
      <c r="C35" s="25">
        <v>97759</v>
      </c>
      <c r="D35" s="25">
        <v>105790</v>
      </c>
      <c r="E35" s="25">
        <v>90948</v>
      </c>
      <c r="F35" s="25">
        <v>109899</v>
      </c>
      <c r="G35" s="25">
        <v>114941</v>
      </c>
      <c r="H35" s="25">
        <v>88931</v>
      </c>
      <c r="I35" s="25">
        <v>103341</v>
      </c>
      <c r="J35" s="25">
        <v>70883</v>
      </c>
      <c r="K35" s="25">
        <v>104953</v>
      </c>
      <c r="L35" s="25">
        <v>90206</v>
      </c>
      <c r="M35" s="25">
        <v>122244</v>
      </c>
      <c r="N35" s="25">
        <v>101674</v>
      </c>
      <c r="O35" s="25">
        <f t="shared" si="0"/>
        <v>1201569</v>
      </c>
    </row>
    <row r="36" spans="1:15" x14ac:dyDescent="0.2">
      <c r="A36" s="22">
        <v>211</v>
      </c>
      <c r="B36" s="22" t="s">
        <v>29</v>
      </c>
      <c r="C36" s="25">
        <v>11725716</v>
      </c>
      <c r="D36" s="25">
        <v>12045849</v>
      </c>
      <c r="E36" s="25">
        <v>10007949</v>
      </c>
      <c r="F36" s="25">
        <v>10613026</v>
      </c>
      <c r="G36" s="25">
        <v>10790581</v>
      </c>
      <c r="H36" s="25">
        <v>12575289</v>
      </c>
      <c r="I36" s="25">
        <v>14541034</v>
      </c>
      <c r="J36" s="25">
        <v>11216238</v>
      </c>
      <c r="K36" s="25">
        <v>14134860</v>
      </c>
      <c r="L36" s="25">
        <v>8504798</v>
      </c>
      <c r="M36" s="25">
        <v>10278173</v>
      </c>
      <c r="N36" s="25">
        <v>10458316</v>
      </c>
      <c r="O36" s="25">
        <f t="shared" si="0"/>
        <v>136891829</v>
      </c>
    </row>
    <row r="37" spans="1:15" x14ac:dyDescent="0.2">
      <c r="A37" s="22">
        <v>213</v>
      </c>
      <c r="B37" s="22" t="s">
        <v>30</v>
      </c>
      <c r="C37" s="25">
        <v>169307</v>
      </c>
      <c r="D37" s="25">
        <v>184692</v>
      </c>
      <c r="E37" s="25">
        <v>154058</v>
      </c>
      <c r="F37" s="25">
        <v>194636</v>
      </c>
      <c r="G37" s="25">
        <v>209165</v>
      </c>
      <c r="H37" s="25">
        <v>195630</v>
      </c>
      <c r="I37" s="25">
        <v>470248</v>
      </c>
      <c r="J37" s="25">
        <v>-8553</v>
      </c>
      <c r="K37" s="25">
        <v>209475</v>
      </c>
      <c r="L37" s="25">
        <v>159566</v>
      </c>
      <c r="M37" s="25">
        <v>208226</v>
      </c>
      <c r="N37" s="25">
        <v>178880</v>
      </c>
      <c r="O37" s="25">
        <f t="shared" si="0"/>
        <v>2325330</v>
      </c>
    </row>
    <row r="38" spans="1:15" x14ac:dyDescent="0.2">
      <c r="A38" s="22">
        <v>214</v>
      </c>
      <c r="B38" s="22" t="s">
        <v>31</v>
      </c>
      <c r="C38" s="25">
        <v>64398</v>
      </c>
      <c r="D38" s="25">
        <v>93292</v>
      </c>
      <c r="E38" s="25">
        <v>93034</v>
      </c>
      <c r="F38" s="25">
        <v>118438</v>
      </c>
      <c r="G38" s="25">
        <v>117098</v>
      </c>
      <c r="H38" s="25">
        <v>97390</v>
      </c>
      <c r="I38" s="25">
        <v>107428</v>
      </c>
      <c r="J38" s="25">
        <v>90995</v>
      </c>
      <c r="K38" s="25">
        <v>130721</v>
      </c>
      <c r="L38" s="25">
        <v>128323</v>
      </c>
      <c r="M38" s="25">
        <v>151833</v>
      </c>
      <c r="N38" s="25">
        <v>102765</v>
      </c>
      <c r="O38" s="25">
        <f t="shared" si="0"/>
        <v>1295715</v>
      </c>
    </row>
    <row r="39" spans="1:15" x14ac:dyDescent="0.2">
      <c r="A39" s="22">
        <v>215</v>
      </c>
      <c r="B39" s="22" t="s">
        <v>32</v>
      </c>
      <c r="C39" s="25">
        <v>39783844</v>
      </c>
      <c r="D39" s="25">
        <v>41536015</v>
      </c>
      <c r="E39" s="25">
        <v>33240478</v>
      </c>
      <c r="F39" s="25">
        <v>37815814</v>
      </c>
      <c r="G39" s="25">
        <v>34468830</v>
      </c>
      <c r="H39" s="25">
        <v>33654485</v>
      </c>
      <c r="I39" s="25">
        <v>40888130</v>
      </c>
      <c r="J39" s="25">
        <v>31475743</v>
      </c>
      <c r="K39" s="25">
        <v>41198680</v>
      </c>
      <c r="L39" s="32">
        <v>27032252</v>
      </c>
      <c r="M39" s="33">
        <v>36826195</v>
      </c>
      <c r="N39" s="25">
        <v>36143656</v>
      </c>
      <c r="O39" s="25">
        <f t="shared" si="0"/>
        <v>434064122</v>
      </c>
    </row>
    <row r="40" spans="1:15" x14ac:dyDescent="0.2">
      <c r="A40" s="22">
        <v>217</v>
      </c>
      <c r="B40" s="22" t="s">
        <v>33</v>
      </c>
      <c r="C40" s="25">
        <v>199836</v>
      </c>
      <c r="D40" s="25">
        <v>219236</v>
      </c>
      <c r="E40" s="25">
        <v>185525</v>
      </c>
      <c r="F40" s="25">
        <v>227455</v>
      </c>
      <c r="G40" s="25">
        <v>233073</v>
      </c>
      <c r="H40" s="25">
        <v>231130</v>
      </c>
      <c r="I40" s="25">
        <v>288943</v>
      </c>
      <c r="J40" s="25">
        <v>201289</v>
      </c>
      <c r="K40" s="25">
        <v>268621</v>
      </c>
      <c r="L40" s="25">
        <v>154272</v>
      </c>
      <c r="M40" s="25">
        <v>230068</v>
      </c>
      <c r="N40" s="25">
        <v>234460</v>
      </c>
      <c r="O40" s="25">
        <f t="shared" si="0"/>
        <v>2673908</v>
      </c>
    </row>
    <row r="41" spans="1:15" x14ac:dyDescent="0.2">
      <c r="A41" s="22">
        <v>218</v>
      </c>
      <c r="B41" s="22" t="s">
        <v>34</v>
      </c>
      <c r="C41" s="25">
        <v>15514</v>
      </c>
      <c r="D41" s="25">
        <v>18216</v>
      </c>
      <c r="E41" s="25">
        <v>13112</v>
      </c>
      <c r="F41" s="25">
        <v>14695</v>
      </c>
      <c r="G41" s="25">
        <v>17472</v>
      </c>
      <c r="H41" s="25">
        <v>19166</v>
      </c>
      <c r="I41" s="25">
        <v>25399</v>
      </c>
      <c r="J41" s="25">
        <v>20730</v>
      </c>
      <c r="K41" s="25">
        <v>24490</v>
      </c>
      <c r="L41" s="25">
        <v>14352</v>
      </c>
      <c r="M41" s="25">
        <v>15595</v>
      </c>
      <c r="N41" s="25">
        <v>15777</v>
      </c>
      <c r="O41" s="25">
        <f t="shared" si="0"/>
        <v>214518</v>
      </c>
    </row>
    <row r="42" spans="1:15" x14ac:dyDescent="0.2">
      <c r="A42" s="22">
        <v>220</v>
      </c>
      <c r="B42" s="22" t="s">
        <v>35</v>
      </c>
      <c r="C42" s="25">
        <v>335187</v>
      </c>
      <c r="D42" s="25">
        <v>302723</v>
      </c>
      <c r="E42" s="25">
        <v>303615</v>
      </c>
      <c r="F42" s="25">
        <v>530441</v>
      </c>
      <c r="G42" s="25">
        <v>139455</v>
      </c>
      <c r="H42" s="25">
        <v>832537</v>
      </c>
      <c r="I42" s="25">
        <v>541654</v>
      </c>
      <c r="J42" s="25">
        <v>440853</v>
      </c>
      <c r="K42" s="25">
        <v>630096</v>
      </c>
      <c r="L42" s="25">
        <v>390753</v>
      </c>
      <c r="M42" s="25">
        <v>322561</v>
      </c>
      <c r="N42" s="25">
        <v>277811</v>
      </c>
      <c r="O42" s="25">
        <f t="shared" si="0"/>
        <v>5047686</v>
      </c>
    </row>
    <row r="43" spans="1:15" x14ac:dyDescent="0.2">
      <c r="A43" s="22">
        <v>223</v>
      </c>
      <c r="B43" s="22" t="s">
        <v>36</v>
      </c>
      <c r="C43" s="25">
        <v>73689</v>
      </c>
      <c r="D43" s="25">
        <v>70857</v>
      </c>
      <c r="E43" s="25">
        <v>38418</v>
      </c>
      <c r="F43" s="25">
        <v>46912</v>
      </c>
      <c r="G43" s="25">
        <v>71659</v>
      </c>
      <c r="H43" s="25">
        <v>120650</v>
      </c>
      <c r="I43" s="25">
        <v>121956</v>
      </c>
      <c r="J43" s="25">
        <v>107808</v>
      </c>
      <c r="K43" s="25">
        <v>103465</v>
      </c>
      <c r="L43" s="25">
        <v>44748</v>
      </c>
      <c r="M43" s="25">
        <v>36604</v>
      </c>
      <c r="N43" s="25">
        <v>48106</v>
      </c>
      <c r="O43" s="25">
        <f t="shared" si="0"/>
        <v>884872</v>
      </c>
    </row>
    <row r="44" spans="1:15" x14ac:dyDescent="0.2">
      <c r="A44" s="22">
        <v>225</v>
      </c>
      <c r="B44" s="22" t="s">
        <v>37</v>
      </c>
      <c r="C44" s="25">
        <v>22583</v>
      </c>
      <c r="D44" s="25">
        <v>19949</v>
      </c>
      <c r="E44" s="25">
        <v>18552</v>
      </c>
      <c r="F44" s="25">
        <v>23909</v>
      </c>
      <c r="G44" s="25">
        <v>24622</v>
      </c>
      <c r="H44" s="25">
        <v>21535</v>
      </c>
      <c r="I44" s="25">
        <v>27046</v>
      </c>
      <c r="J44" s="25">
        <v>18970</v>
      </c>
      <c r="K44" s="25">
        <v>28351</v>
      </c>
      <c r="L44" s="25">
        <v>20499</v>
      </c>
      <c r="M44" s="25">
        <v>28129</v>
      </c>
      <c r="N44" s="25">
        <v>21554</v>
      </c>
      <c r="O44" s="25">
        <f t="shared" si="0"/>
        <v>275699</v>
      </c>
    </row>
    <row r="45" spans="1:15" x14ac:dyDescent="0.2">
      <c r="A45" s="22">
        <v>227</v>
      </c>
      <c r="B45" s="22" t="s">
        <v>38</v>
      </c>
      <c r="C45" s="25">
        <v>58451</v>
      </c>
      <c r="D45" s="25">
        <v>132831</v>
      </c>
      <c r="E45" s="25">
        <v>184893</v>
      </c>
      <c r="F45" s="25">
        <v>200100</v>
      </c>
      <c r="G45" s="25">
        <v>307648</v>
      </c>
      <c r="H45" s="25">
        <v>245644</v>
      </c>
      <c r="I45" s="25">
        <v>282554</v>
      </c>
      <c r="J45" s="25">
        <v>196916</v>
      </c>
      <c r="K45" s="25">
        <v>316530</v>
      </c>
      <c r="L45" s="25">
        <v>251795</v>
      </c>
      <c r="M45" s="25">
        <v>838173</v>
      </c>
      <c r="N45" s="25">
        <v>744166</v>
      </c>
      <c r="O45" s="25">
        <f t="shared" si="0"/>
        <v>3759701</v>
      </c>
    </row>
    <row r="46" spans="1:15" x14ac:dyDescent="0.2">
      <c r="A46" s="22">
        <v>229</v>
      </c>
      <c r="B46" s="22" t="s">
        <v>39</v>
      </c>
      <c r="C46" s="25">
        <v>344779</v>
      </c>
      <c r="D46" s="25">
        <v>514422</v>
      </c>
      <c r="E46" s="25">
        <v>163652</v>
      </c>
      <c r="F46" s="25">
        <v>304149</v>
      </c>
      <c r="G46" s="25">
        <v>308640</v>
      </c>
      <c r="H46" s="25">
        <v>311812</v>
      </c>
      <c r="I46" s="25">
        <v>408564</v>
      </c>
      <c r="J46" s="25">
        <v>328464</v>
      </c>
      <c r="K46" s="25">
        <v>416043</v>
      </c>
      <c r="L46" s="25">
        <v>212114</v>
      </c>
      <c r="M46" s="25">
        <v>297774</v>
      </c>
      <c r="N46" s="25">
        <v>305425</v>
      </c>
      <c r="O46" s="25">
        <f t="shared" si="0"/>
        <v>3915838</v>
      </c>
    </row>
    <row r="47" spans="1:15" x14ac:dyDescent="0.2">
      <c r="A47" s="22">
        <v>236</v>
      </c>
      <c r="B47" s="22" t="s">
        <v>40</v>
      </c>
      <c r="C47" s="25">
        <v>62239</v>
      </c>
      <c r="D47" s="25">
        <v>77442</v>
      </c>
      <c r="E47" s="25">
        <v>74142</v>
      </c>
      <c r="F47" s="25">
        <v>70823</v>
      </c>
      <c r="G47" s="25">
        <v>79710</v>
      </c>
      <c r="H47" s="25">
        <v>56189</v>
      </c>
      <c r="I47" s="25">
        <v>103420</v>
      </c>
      <c r="J47" s="25">
        <v>62239</v>
      </c>
      <c r="K47" s="25">
        <v>89021</v>
      </c>
      <c r="L47" s="25">
        <v>85618</v>
      </c>
      <c r="M47" s="25">
        <v>54760</v>
      </c>
      <c r="N47" s="25">
        <v>53967</v>
      </c>
      <c r="O47" s="25">
        <f t="shared" si="0"/>
        <v>869570</v>
      </c>
    </row>
    <row r="48" spans="1:15" x14ac:dyDescent="0.2">
      <c r="A48" s="22">
        <v>240</v>
      </c>
      <c r="B48" s="22" t="s">
        <v>41</v>
      </c>
      <c r="C48" s="25">
        <v>33527956</v>
      </c>
      <c r="D48" s="25">
        <v>36237370</v>
      </c>
      <c r="E48" s="25">
        <v>30057352</v>
      </c>
      <c r="F48" s="25">
        <v>34390652</v>
      </c>
      <c r="G48" s="25">
        <v>33332546</v>
      </c>
      <c r="H48" s="25">
        <v>27802165</v>
      </c>
      <c r="I48" s="25">
        <v>32909924</v>
      </c>
      <c r="J48" s="25">
        <v>24869331</v>
      </c>
      <c r="K48" s="25">
        <v>35332652</v>
      </c>
      <c r="L48" s="25">
        <v>24863919</v>
      </c>
      <c r="M48" s="25">
        <v>35582465</v>
      </c>
      <c r="N48" s="25">
        <v>32126463</v>
      </c>
      <c r="O48" s="25">
        <f t="shared" si="0"/>
        <v>381032795</v>
      </c>
    </row>
    <row r="49" spans="1:15" x14ac:dyDescent="0.2">
      <c r="A49" s="22">
        <v>242</v>
      </c>
      <c r="B49" s="22" t="s">
        <v>42</v>
      </c>
      <c r="C49" s="25">
        <v>746847</v>
      </c>
      <c r="D49" s="25">
        <v>718931</v>
      </c>
      <c r="E49" s="25">
        <v>616564</v>
      </c>
      <c r="F49" s="25">
        <v>628240</v>
      </c>
      <c r="G49" s="25">
        <v>561348</v>
      </c>
      <c r="H49" s="25">
        <v>647093</v>
      </c>
      <c r="I49" s="25">
        <v>692879</v>
      </c>
      <c r="J49" s="25">
        <v>567982</v>
      </c>
      <c r="K49" s="25">
        <v>679196</v>
      </c>
      <c r="L49" s="25">
        <v>426778</v>
      </c>
      <c r="M49" s="25">
        <v>652627</v>
      </c>
      <c r="N49" s="25">
        <v>662857</v>
      </c>
      <c r="O49" s="25">
        <f t="shared" si="0"/>
        <v>7601342</v>
      </c>
    </row>
    <row r="50" spans="1:15" x14ac:dyDescent="0.2">
      <c r="A50" s="22">
        <v>244</v>
      </c>
      <c r="B50" s="22" t="s">
        <v>43</v>
      </c>
      <c r="C50" s="25">
        <v>6083671</v>
      </c>
      <c r="D50" s="25">
        <v>6296344</v>
      </c>
      <c r="E50" s="25">
        <v>5271052</v>
      </c>
      <c r="F50" s="25">
        <v>5972362</v>
      </c>
      <c r="G50" s="25">
        <v>7022763</v>
      </c>
      <c r="H50" s="25">
        <v>6626407</v>
      </c>
      <c r="I50" s="25">
        <v>7855192</v>
      </c>
      <c r="J50" s="25">
        <v>5919117</v>
      </c>
      <c r="K50" s="25">
        <v>7761230</v>
      </c>
      <c r="L50" s="25">
        <v>5151131</v>
      </c>
      <c r="M50" s="25">
        <v>6810410</v>
      </c>
      <c r="N50" s="25">
        <v>5719856</v>
      </c>
      <c r="O50" s="25">
        <f t="shared" si="0"/>
        <v>76489535</v>
      </c>
    </row>
    <row r="51" spans="1:15" x14ac:dyDescent="0.2">
      <c r="A51" s="22">
        <v>246</v>
      </c>
      <c r="B51" s="23" t="s">
        <v>44</v>
      </c>
      <c r="C51" s="21">
        <v>87376</v>
      </c>
      <c r="D51" s="21">
        <v>78797</v>
      </c>
      <c r="E51" s="21">
        <v>78025</v>
      </c>
      <c r="F51" s="21">
        <v>62362</v>
      </c>
      <c r="G51" s="21">
        <v>33380</v>
      </c>
      <c r="H51" s="21">
        <v>38981</v>
      </c>
      <c r="I51" s="25">
        <v>47988</v>
      </c>
      <c r="J51" s="25">
        <v>31604</v>
      </c>
      <c r="K51" s="25">
        <v>44129</v>
      </c>
      <c r="L51" s="25">
        <v>35205</v>
      </c>
      <c r="M51" s="25">
        <v>58551</v>
      </c>
      <c r="N51" s="25">
        <v>75990</v>
      </c>
      <c r="O51" s="25">
        <f t="shared" si="0"/>
        <v>672388</v>
      </c>
    </row>
    <row r="52" spans="1:15" x14ac:dyDescent="0.2">
      <c r="A52" s="22">
        <v>248</v>
      </c>
      <c r="B52" s="22" t="s">
        <v>45</v>
      </c>
      <c r="C52" s="25">
        <v>1621420</v>
      </c>
      <c r="D52" s="25">
        <v>1811122</v>
      </c>
      <c r="E52" s="25">
        <v>1524353</v>
      </c>
      <c r="F52" s="25">
        <v>1854253</v>
      </c>
      <c r="G52" s="25">
        <v>1538485</v>
      </c>
      <c r="H52" s="25">
        <v>1337476</v>
      </c>
      <c r="I52" s="25">
        <v>1658526</v>
      </c>
      <c r="J52" s="25">
        <v>1251982</v>
      </c>
      <c r="K52" s="25">
        <v>2001919</v>
      </c>
      <c r="L52" s="25">
        <v>1518238</v>
      </c>
      <c r="M52" s="25">
        <v>1542044</v>
      </c>
      <c r="N52" s="25">
        <v>1078260</v>
      </c>
      <c r="O52" s="25">
        <f t="shared" si="0"/>
        <v>18738078</v>
      </c>
    </row>
    <row r="53" spans="1:15" x14ac:dyDescent="0.2">
      <c r="A53" s="22">
        <v>250</v>
      </c>
      <c r="B53" s="22" t="s">
        <v>46</v>
      </c>
      <c r="C53" s="25">
        <v>392817</v>
      </c>
      <c r="D53" s="25">
        <v>407823</v>
      </c>
      <c r="E53" s="25">
        <v>275144</v>
      </c>
      <c r="F53" s="25">
        <v>845133</v>
      </c>
      <c r="G53" s="25">
        <v>-173590</v>
      </c>
      <c r="H53" s="25">
        <v>2704521</v>
      </c>
      <c r="I53" s="25">
        <v>76735</v>
      </c>
      <c r="J53" s="25">
        <v>58625</v>
      </c>
      <c r="K53" s="25">
        <v>82389</v>
      </c>
      <c r="L53" s="25">
        <v>27628</v>
      </c>
      <c r="M53" s="25">
        <v>58593</v>
      </c>
      <c r="N53" s="25">
        <v>51462</v>
      </c>
      <c r="O53" s="25">
        <f t="shared" si="0"/>
        <v>4807280</v>
      </c>
    </row>
    <row r="54" spans="1:15" x14ac:dyDescent="0.2">
      <c r="A54" s="22">
        <v>251</v>
      </c>
      <c r="B54" s="22" t="s">
        <v>47</v>
      </c>
      <c r="C54" s="25">
        <v>138235</v>
      </c>
      <c r="D54" s="25">
        <v>174284</v>
      </c>
      <c r="E54" s="25">
        <v>82382</v>
      </c>
      <c r="F54" s="25">
        <v>163083</v>
      </c>
      <c r="G54" s="25">
        <v>213204</v>
      </c>
      <c r="H54" s="25">
        <v>169994</v>
      </c>
      <c r="I54" s="25">
        <v>97816</v>
      </c>
      <c r="J54" s="25">
        <v>58811</v>
      </c>
      <c r="K54" s="25">
        <v>79009</v>
      </c>
      <c r="L54" s="25">
        <v>34103</v>
      </c>
      <c r="M54" s="25">
        <v>225152</v>
      </c>
      <c r="N54" s="25">
        <v>210573</v>
      </c>
      <c r="O54" s="25">
        <f t="shared" si="0"/>
        <v>1646646</v>
      </c>
    </row>
    <row r="55" spans="1:15" x14ac:dyDescent="0.2">
      <c r="A55" s="22">
        <v>256</v>
      </c>
      <c r="B55" s="22" t="s">
        <v>66</v>
      </c>
      <c r="C55" s="22">
        <v>278209</v>
      </c>
      <c r="D55" s="25">
        <v>380735</v>
      </c>
      <c r="E55" s="25">
        <v>472133</v>
      </c>
      <c r="F55" s="25">
        <v>475152</v>
      </c>
      <c r="G55" s="25">
        <v>431676</v>
      </c>
      <c r="H55" s="25">
        <v>348402</v>
      </c>
      <c r="I55" s="25">
        <v>447917</v>
      </c>
      <c r="J55" s="25">
        <v>313493</v>
      </c>
      <c r="K55" s="25">
        <v>467698</v>
      </c>
      <c r="L55" s="25">
        <v>353073</v>
      </c>
      <c r="M55" s="25">
        <v>532870</v>
      </c>
      <c r="N55" s="25">
        <v>476126</v>
      </c>
      <c r="O55" s="25">
        <f t="shared" si="0"/>
        <v>4977484</v>
      </c>
    </row>
    <row r="56" spans="1:15" x14ac:dyDescent="0.2">
      <c r="A56" s="22">
        <v>257</v>
      </c>
      <c r="B56" s="39" t="s">
        <v>129</v>
      </c>
      <c r="C56" s="22">
        <v>175338</v>
      </c>
      <c r="D56" s="25">
        <v>533988</v>
      </c>
      <c r="E56" s="25">
        <v>391006</v>
      </c>
      <c r="F56" s="25">
        <v>477184</v>
      </c>
      <c r="G56" s="25">
        <v>495656</v>
      </c>
      <c r="H56" s="25">
        <v>434326</v>
      </c>
      <c r="I56" s="25">
        <v>476440</v>
      </c>
      <c r="J56" s="25">
        <v>389324</v>
      </c>
      <c r="K56" s="25">
        <v>457632</v>
      </c>
      <c r="L56" s="25">
        <v>431000</v>
      </c>
      <c r="M56" s="25">
        <v>484394</v>
      </c>
      <c r="N56" s="25">
        <v>366616</v>
      </c>
      <c r="O56" s="25">
        <f t="shared" si="0"/>
        <v>5112904</v>
      </c>
    </row>
    <row r="57" spans="1:15" x14ac:dyDescent="0.2">
      <c r="A57" s="22">
        <v>260</v>
      </c>
      <c r="B57" s="22" t="s">
        <v>48</v>
      </c>
      <c r="C57" s="25">
        <v>6613846</v>
      </c>
      <c r="D57" s="25">
        <v>8772292</v>
      </c>
      <c r="E57" s="25">
        <v>10226303</v>
      </c>
      <c r="F57" s="25">
        <v>10181370</v>
      </c>
      <c r="G57" s="25">
        <v>8851228</v>
      </c>
      <c r="H57" s="25">
        <v>8108935</v>
      </c>
      <c r="I57" s="25">
        <v>9651138</v>
      </c>
      <c r="J57" s="25">
        <v>8241852</v>
      </c>
      <c r="K57" s="25">
        <v>10073293</v>
      </c>
      <c r="L57" s="25">
        <v>6831634</v>
      </c>
      <c r="M57" s="25">
        <v>9940220</v>
      </c>
      <c r="N57" s="25">
        <v>8400042</v>
      </c>
      <c r="O57" s="25">
        <f t="shared" si="0"/>
        <v>105892153</v>
      </c>
    </row>
    <row r="58" spans="1:15" x14ac:dyDescent="0.2">
      <c r="A58" s="22">
        <v>264</v>
      </c>
      <c r="B58" s="22" t="s">
        <v>49</v>
      </c>
      <c r="C58" s="25">
        <v>101190</v>
      </c>
      <c r="D58" s="25">
        <v>144549</v>
      </c>
      <c r="E58" s="25">
        <v>175841</v>
      </c>
      <c r="F58" s="25">
        <v>181250</v>
      </c>
      <c r="G58" s="25">
        <v>168424</v>
      </c>
      <c r="H58" s="25">
        <v>186685</v>
      </c>
      <c r="I58" s="25">
        <v>225325</v>
      </c>
      <c r="J58" s="25">
        <v>199538</v>
      </c>
      <c r="K58" s="25">
        <v>247743</v>
      </c>
      <c r="L58" s="25">
        <v>110207</v>
      </c>
      <c r="M58" s="25">
        <v>154618</v>
      </c>
      <c r="N58" s="25">
        <v>152942</v>
      </c>
      <c r="O58" s="25">
        <f t="shared" si="0"/>
        <v>2048312</v>
      </c>
    </row>
    <row r="59" spans="1:15" x14ac:dyDescent="0.2">
      <c r="A59" s="22">
        <v>330</v>
      </c>
      <c r="B59" s="39" t="s">
        <v>130</v>
      </c>
      <c r="C59" s="34">
        <v>223045</v>
      </c>
      <c r="D59" s="25">
        <v>330289</v>
      </c>
      <c r="E59" s="25">
        <v>472742</v>
      </c>
      <c r="F59" s="25">
        <v>389529</v>
      </c>
      <c r="G59" s="25">
        <v>497706</v>
      </c>
      <c r="H59" s="25">
        <v>240631</v>
      </c>
      <c r="I59" s="25">
        <v>278104</v>
      </c>
      <c r="J59" s="25">
        <v>303216</v>
      </c>
      <c r="K59" s="25">
        <v>594158</v>
      </c>
      <c r="L59" s="25">
        <v>405154</v>
      </c>
      <c r="M59" s="25">
        <v>516761</v>
      </c>
      <c r="N59" s="25">
        <v>241227</v>
      </c>
      <c r="O59" s="25">
        <f t="shared" si="0"/>
        <v>4492562</v>
      </c>
    </row>
    <row r="60" spans="1:15" x14ac:dyDescent="0.2">
      <c r="A60" s="22">
        <v>331</v>
      </c>
      <c r="B60" s="22" t="s">
        <v>68</v>
      </c>
      <c r="C60" s="34">
        <v>16031447</v>
      </c>
      <c r="D60" s="34">
        <v>18076139</v>
      </c>
      <c r="E60" s="34">
        <v>15250231</v>
      </c>
      <c r="F60" s="34">
        <v>16187163</v>
      </c>
      <c r="G60" s="25">
        <v>17389146</v>
      </c>
      <c r="H60" s="25">
        <v>16593506</v>
      </c>
      <c r="I60" s="25">
        <v>16657249</v>
      </c>
      <c r="J60" s="25">
        <v>15386813</v>
      </c>
      <c r="K60" s="25">
        <v>17039205</v>
      </c>
      <c r="L60" s="25">
        <v>15320358</v>
      </c>
      <c r="M60" s="25">
        <v>16317848</v>
      </c>
      <c r="N60" s="25">
        <v>15852504</v>
      </c>
      <c r="O60" s="25">
        <f t="shared" si="0"/>
        <v>196101609</v>
      </c>
    </row>
    <row r="61" spans="1:15" x14ac:dyDescent="0.2">
      <c r="A61" s="22">
        <v>356</v>
      </c>
      <c r="B61" s="22" t="s">
        <v>69</v>
      </c>
      <c r="C61" s="25">
        <v>1287939</v>
      </c>
      <c r="D61" s="25">
        <v>1341214</v>
      </c>
      <c r="E61" s="25">
        <v>1250735</v>
      </c>
      <c r="F61" s="25">
        <v>1401880</v>
      </c>
      <c r="G61" s="25">
        <v>1486585</v>
      </c>
      <c r="H61" s="25">
        <v>1385536</v>
      </c>
      <c r="I61" s="25">
        <v>1595890</v>
      </c>
      <c r="J61" s="25">
        <v>1180445</v>
      </c>
      <c r="K61" s="25">
        <v>1646765</v>
      </c>
      <c r="L61" s="25">
        <v>1212315</v>
      </c>
      <c r="M61" s="25">
        <v>2087533</v>
      </c>
      <c r="N61" s="25">
        <v>1628570</v>
      </c>
      <c r="O61" s="25">
        <f t="shared" si="0"/>
        <v>17505407</v>
      </c>
    </row>
    <row r="62" spans="1:15" x14ac:dyDescent="0.2">
      <c r="A62" s="22">
        <v>358</v>
      </c>
      <c r="B62" s="22" t="s">
        <v>50</v>
      </c>
      <c r="C62" s="25">
        <v>26115507</v>
      </c>
      <c r="D62" s="25">
        <v>29217822</v>
      </c>
      <c r="E62" s="25">
        <v>24752175</v>
      </c>
      <c r="F62" s="25">
        <v>29477967</v>
      </c>
      <c r="G62" s="25">
        <v>32614068</v>
      </c>
      <c r="H62" s="25">
        <v>22687305</v>
      </c>
      <c r="I62" s="25">
        <v>27141388</v>
      </c>
      <c r="J62" s="25">
        <v>20967885</v>
      </c>
      <c r="K62" s="25">
        <v>31027893</v>
      </c>
      <c r="L62" s="25">
        <v>23952151</v>
      </c>
      <c r="M62" s="25">
        <v>33621722</v>
      </c>
      <c r="N62" s="25">
        <v>28372955</v>
      </c>
      <c r="O62" s="25">
        <f t="shared" si="0"/>
        <v>329948838</v>
      </c>
    </row>
    <row r="63" spans="1:15" x14ac:dyDescent="0.2">
      <c r="A63" s="22">
        <v>359</v>
      </c>
      <c r="B63" s="22" t="s">
        <v>51</v>
      </c>
      <c r="C63" s="25">
        <v>20694362</v>
      </c>
      <c r="D63" s="25">
        <v>22321990</v>
      </c>
      <c r="E63" s="25">
        <v>20854717</v>
      </c>
      <c r="F63" s="25">
        <v>18577629</v>
      </c>
      <c r="G63" s="25">
        <v>16388234</v>
      </c>
      <c r="H63" s="25">
        <v>14783158</v>
      </c>
      <c r="I63" s="25">
        <v>16737794</v>
      </c>
      <c r="J63" s="25">
        <v>14435740</v>
      </c>
      <c r="K63" s="25">
        <v>17709338</v>
      </c>
      <c r="L63" s="25">
        <v>15093113</v>
      </c>
      <c r="M63" s="25">
        <v>16736067</v>
      </c>
      <c r="N63" s="25">
        <v>14948517</v>
      </c>
      <c r="O63" s="25">
        <f t="shared" si="0"/>
        <v>209280659</v>
      </c>
    </row>
    <row r="64" spans="1:15" x14ac:dyDescent="0.2">
      <c r="A64" s="22">
        <v>360</v>
      </c>
      <c r="B64" s="22" t="s">
        <v>52</v>
      </c>
      <c r="C64" s="25">
        <v>748000</v>
      </c>
      <c r="D64" s="25">
        <v>765000</v>
      </c>
      <c r="E64" s="25">
        <v>735000</v>
      </c>
      <c r="F64" s="25">
        <v>936000</v>
      </c>
      <c r="G64" s="25">
        <v>735000</v>
      </c>
      <c r="H64" s="25">
        <v>3740234</v>
      </c>
      <c r="I64" s="25">
        <v>2356810</v>
      </c>
      <c r="J64" s="25">
        <v>1866659</v>
      </c>
      <c r="K64" s="25">
        <v>2589032</v>
      </c>
      <c r="L64" s="25">
        <v>1765576</v>
      </c>
      <c r="M64" s="25">
        <v>1783456</v>
      </c>
      <c r="N64" s="25">
        <v>1645171</v>
      </c>
      <c r="O64" s="25">
        <f t="shared" si="0"/>
        <v>19665938</v>
      </c>
    </row>
    <row r="65" spans="1:15" x14ac:dyDescent="0.2">
      <c r="A65" s="22">
        <v>371</v>
      </c>
      <c r="B65" s="22" t="s">
        <v>52</v>
      </c>
      <c r="C65" s="25">
        <v>110554387</v>
      </c>
      <c r="D65" s="25">
        <v>114148592</v>
      </c>
      <c r="E65" s="25">
        <v>107271298</v>
      </c>
      <c r="F65" s="25">
        <v>111610927</v>
      </c>
      <c r="G65" s="25">
        <v>107064945</v>
      </c>
      <c r="H65" s="25">
        <v>109085466</v>
      </c>
      <c r="I65" s="25">
        <v>109801055</v>
      </c>
      <c r="J65" s="25">
        <v>98081699</v>
      </c>
      <c r="K65" s="25">
        <v>109668581</v>
      </c>
      <c r="L65" s="25">
        <v>107499489</v>
      </c>
      <c r="M65" s="25">
        <v>105968481</v>
      </c>
      <c r="N65" s="25">
        <v>111466268</v>
      </c>
      <c r="O65" s="25">
        <f>SUM(C65:N65)</f>
        <v>1302221188</v>
      </c>
    </row>
    <row r="66" spans="1:15" x14ac:dyDescent="0.2">
      <c r="A66" s="22">
        <v>372</v>
      </c>
      <c r="B66" s="22" t="s">
        <v>52</v>
      </c>
      <c r="C66" s="25">
        <v>28463000</v>
      </c>
      <c r="D66" s="25">
        <v>22289087</v>
      </c>
      <c r="E66" s="25">
        <v>25223008</v>
      </c>
      <c r="F66" s="25">
        <v>29475073</v>
      </c>
      <c r="G66" s="25">
        <v>32676879</v>
      </c>
      <c r="H66" s="25">
        <v>26003094</v>
      </c>
      <c r="I66" s="25">
        <v>32786930</v>
      </c>
      <c r="J66" s="25">
        <v>21750150</v>
      </c>
      <c r="K66" s="25">
        <v>25884557</v>
      </c>
      <c r="L66" s="25">
        <v>25987401</v>
      </c>
      <c r="M66" s="25">
        <v>37579704</v>
      </c>
      <c r="N66" s="25">
        <v>18861835</v>
      </c>
      <c r="O66" s="25">
        <f t="shared" si="0"/>
        <v>326980718</v>
      </c>
    </row>
    <row r="67" spans="1:15" x14ac:dyDescent="0.2">
      <c r="A67" s="22">
        <v>528</v>
      </c>
      <c r="B67" s="22" t="s">
        <v>53</v>
      </c>
      <c r="C67" s="25">
        <v>539042</v>
      </c>
      <c r="D67" s="25">
        <v>613850</v>
      </c>
      <c r="E67" s="25">
        <v>682617</v>
      </c>
      <c r="F67" s="25">
        <v>785332</v>
      </c>
      <c r="G67" s="25">
        <v>834710</v>
      </c>
      <c r="H67" s="25">
        <v>903653</v>
      </c>
      <c r="I67" s="25">
        <v>883990</v>
      </c>
      <c r="J67" s="25">
        <v>744034</v>
      </c>
      <c r="K67" s="25">
        <v>752416</v>
      </c>
      <c r="L67" s="25">
        <v>622582</v>
      </c>
      <c r="M67" s="25">
        <v>562578</v>
      </c>
      <c r="N67" s="25">
        <v>513450</v>
      </c>
      <c r="O67" s="25">
        <f t="shared" si="0"/>
        <v>8438254</v>
      </c>
    </row>
    <row r="68" spans="1:15" x14ac:dyDescent="0.2">
      <c r="A68" s="22">
        <v>540</v>
      </c>
      <c r="B68" s="22" t="s">
        <v>54</v>
      </c>
      <c r="C68" s="25">
        <v>142011</v>
      </c>
      <c r="D68" s="25">
        <v>161605</v>
      </c>
      <c r="E68" s="25">
        <v>124107</v>
      </c>
      <c r="F68" s="25">
        <v>173557</v>
      </c>
      <c r="G68" s="25">
        <v>194048</v>
      </c>
      <c r="H68" s="25">
        <v>150096</v>
      </c>
      <c r="I68" s="25">
        <v>188779</v>
      </c>
      <c r="J68" s="25">
        <v>115533</v>
      </c>
      <c r="K68" s="25">
        <v>198351</v>
      </c>
      <c r="L68" s="25">
        <v>105389</v>
      </c>
      <c r="M68" s="33">
        <v>182193</v>
      </c>
      <c r="N68" s="25">
        <v>150591</v>
      </c>
      <c r="O68" s="25">
        <f t="shared" si="0"/>
        <v>1886260</v>
      </c>
    </row>
    <row r="69" spans="1:15" x14ac:dyDescent="0.2">
      <c r="O69" s="25"/>
    </row>
    <row r="70" spans="1:15" x14ac:dyDescent="0.2">
      <c r="C70" s="25">
        <f t="shared" ref="C70:O70" si="1">SUM(C5:C68)</f>
        <v>484032056</v>
      </c>
      <c r="D70" s="25">
        <f t="shared" si="1"/>
        <v>493296046</v>
      </c>
      <c r="E70" s="25">
        <f t="shared" si="1"/>
        <v>430211434</v>
      </c>
      <c r="F70" s="25">
        <f t="shared" si="1"/>
        <v>456019184</v>
      </c>
      <c r="G70" s="25">
        <f t="shared" si="1"/>
        <v>479545279</v>
      </c>
      <c r="H70" s="25">
        <f t="shared" si="1"/>
        <v>514536023</v>
      </c>
      <c r="I70" s="25">
        <f t="shared" si="1"/>
        <v>561688140</v>
      </c>
      <c r="J70" s="25">
        <f t="shared" si="1"/>
        <v>447550233</v>
      </c>
      <c r="K70" s="25">
        <f t="shared" si="1"/>
        <v>543256896</v>
      </c>
      <c r="L70" s="25">
        <f t="shared" si="1"/>
        <v>388412230</v>
      </c>
      <c r="M70" s="25">
        <f t="shared" si="1"/>
        <v>448154369</v>
      </c>
      <c r="N70" s="25">
        <f t="shared" si="1"/>
        <v>435271007</v>
      </c>
      <c r="O70" s="25">
        <f t="shared" si="1"/>
        <v>5681972897</v>
      </c>
    </row>
    <row r="71" spans="1:15" x14ac:dyDescent="0.2">
      <c r="B71" s="22" t="s">
        <v>136</v>
      </c>
      <c r="C71" s="25">
        <v>484032056</v>
      </c>
      <c r="D71" s="25">
        <v>493296046</v>
      </c>
      <c r="E71" s="25">
        <v>430211434</v>
      </c>
      <c r="F71" s="25">
        <v>456019184</v>
      </c>
      <c r="G71" s="25">
        <v>479545279</v>
      </c>
      <c r="H71" s="25">
        <v>514536023</v>
      </c>
      <c r="I71" s="25">
        <v>561688140</v>
      </c>
      <c r="J71" s="25">
        <v>447550233</v>
      </c>
      <c r="K71" s="25">
        <v>543256896</v>
      </c>
      <c r="L71" s="25">
        <v>388412230</v>
      </c>
      <c r="M71" s="25">
        <v>448154369</v>
      </c>
      <c r="N71" s="25">
        <v>435271007</v>
      </c>
      <c r="O71" s="25">
        <f>SUM(C71:N71)</f>
        <v>5681972897</v>
      </c>
    </row>
    <row r="72" spans="1:15" x14ac:dyDescent="0.2">
      <c r="B72" s="22" t="s">
        <v>137</v>
      </c>
      <c r="C72" s="25">
        <f>C70-C71</f>
        <v>0</v>
      </c>
      <c r="D72" s="25">
        <f t="shared" ref="D72:O72" si="2">D70-D71</f>
        <v>0</v>
      </c>
      <c r="E72" s="25">
        <f t="shared" si="2"/>
        <v>0</v>
      </c>
      <c r="F72" s="25">
        <f t="shared" si="2"/>
        <v>0</v>
      </c>
      <c r="G72" s="25">
        <f t="shared" si="2"/>
        <v>0</v>
      </c>
      <c r="H72" s="25">
        <f t="shared" si="2"/>
        <v>0</v>
      </c>
      <c r="I72" s="25">
        <f t="shared" si="2"/>
        <v>0</v>
      </c>
      <c r="J72" s="25">
        <f t="shared" si="2"/>
        <v>0</v>
      </c>
      <c r="K72" s="25">
        <f t="shared" si="2"/>
        <v>0</v>
      </c>
      <c r="L72" s="25">
        <f t="shared" si="2"/>
        <v>0</v>
      </c>
      <c r="M72" s="25">
        <f t="shared" si="2"/>
        <v>0</v>
      </c>
      <c r="N72" s="25">
        <f t="shared" si="2"/>
        <v>0</v>
      </c>
      <c r="O72" s="25">
        <f t="shared" si="2"/>
        <v>0</v>
      </c>
    </row>
    <row r="74" spans="1:15" x14ac:dyDescent="0.2">
      <c r="C74" s="25">
        <f t="shared" ref="C74:N74" si="3">SUM(C16:C68)</f>
        <v>310117101</v>
      </c>
      <c r="D74" s="25">
        <f t="shared" si="3"/>
        <v>323497734</v>
      </c>
      <c r="E74" s="25">
        <f t="shared" si="3"/>
        <v>293432148</v>
      </c>
      <c r="F74" s="25">
        <f t="shared" si="3"/>
        <v>318992613</v>
      </c>
      <c r="G74" s="25">
        <f t="shared" si="3"/>
        <v>314321416</v>
      </c>
      <c r="H74" s="25">
        <f t="shared" si="3"/>
        <v>296016542</v>
      </c>
      <c r="I74" s="25">
        <f t="shared" si="3"/>
        <v>324606109</v>
      </c>
      <c r="J74" s="25">
        <f t="shared" si="3"/>
        <v>263638273</v>
      </c>
      <c r="K74" s="25">
        <f t="shared" si="3"/>
        <v>326292276</v>
      </c>
      <c r="L74" s="25">
        <f t="shared" si="3"/>
        <v>271425864</v>
      </c>
      <c r="M74" s="25">
        <f t="shared" si="3"/>
        <v>324044130</v>
      </c>
      <c r="N74" s="25">
        <f t="shared" si="3"/>
        <v>294008510</v>
      </c>
    </row>
    <row r="75" spans="1:15" x14ac:dyDescent="0.2">
      <c r="B75" s="22" t="s">
        <v>135</v>
      </c>
      <c r="C75" s="34">
        <f t="shared" ref="C75:N75" si="4">C74-B132</f>
        <v>0</v>
      </c>
      <c r="D75" s="34">
        <f t="shared" si="4"/>
        <v>0</v>
      </c>
      <c r="E75" s="34">
        <f t="shared" si="4"/>
        <v>0</v>
      </c>
      <c r="F75" s="34">
        <f t="shared" si="4"/>
        <v>0</v>
      </c>
      <c r="G75" s="34">
        <f t="shared" si="4"/>
        <v>0</v>
      </c>
      <c r="H75" s="34">
        <f t="shared" si="4"/>
        <v>0</v>
      </c>
      <c r="I75" s="34">
        <f t="shared" si="4"/>
        <v>0</v>
      </c>
      <c r="J75" s="34">
        <f t="shared" si="4"/>
        <v>0</v>
      </c>
      <c r="K75" s="34">
        <f t="shared" si="4"/>
        <v>0</v>
      </c>
      <c r="L75" s="34">
        <f t="shared" si="4"/>
        <v>0</v>
      </c>
      <c r="M75" s="34">
        <f t="shared" si="4"/>
        <v>0</v>
      </c>
      <c r="N75" s="34">
        <f t="shared" si="4"/>
        <v>0</v>
      </c>
    </row>
    <row r="76" spans="1:15" x14ac:dyDescent="0.2">
      <c r="K76" s="25"/>
      <c r="L76" s="25"/>
    </row>
    <row r="78" spans="1:15" x14ac:dyDescent="0.2">
      <c r="A78" s="22" t="s">
        <v>63</v>
      </c>
      <c r="B78" s="22" t="s">
        <v>106</v>
      </c>
      <c r="C78" s="22" t="s">
        <v>107</v>
      </c>
      <c r="D78" s="22" t="s">
        <v>96</v>
      </c>
      <c r="E78" s="22" t="s">
        <v>97</v>
      </c>
      <c r="F78" s="22" t="s">
        <v>98</v>
      </c>
      <c r="G78" s="22" t="s">
        <v>99</v>
      </c>
      <c r="H78" s="22" t="s">
        <v>100</v>
      </c>
      <c r="I78" s="22" t="s">
        <v>101</v>
      </c>
      <c r="J78" s="22" t="s">
        <v>102</v>
      </c>
      <c r="K78" s="22" t="s">
        <v>103</v>
      </c>
      <c r="L78" s="22" t="s">
        <v>104</v>
      </c>
      <c r="M78" s="22" t="s">
        <v>105</v>
      </c>
    </row>
    <row r="79" spans="1:15" x14ac:dyDescent="0.2">
      <c r="A79" s="40">
        <v>93</v>
      </c>
      <c r="B79" s="35">
        <v>39019</v>
      </c>
      <c r="C79" s="35">
        <v>49937</v>
      </c>
      <c r="D79" s="35">
        <v>44609</v>
      </c>
      <c r="E79" s="35">
        <v>67344</v>
      </c>
      <c r="F79" s="35">
        <v>75601</v>
      </c>
      <c r="G79" s="35">
        <v>52893</v>
      </c>
      <c r="H79" s="35">
        <v>61817</v>
      </c>
      <c r="I79" s="35">
        <v>37822</v>
      </c>
      <c r="J79" s="35">
        <v>62891</v>
      </c>
      <c r="K79" s="35">
        <v>37250</v>
      </c>
      <c r="L79" s="35">
        <v>46657</v>
      </c>
      <c r="M79" s="35">
        <v>33174</v>
      </c>
    </row>
    <row r="80" spans="1:15" x14ac:dyDescent="0.2">
      <c r="A80" s="40">
        <v>94</v>
      </c>
      <c r="B80" s="35">
        <v>650331</v>
      </c>
      <c r="C80" s="35">
        <v>834861</v>
      </c>
      <c r="D80" s="35">
        <v>770020</v>
      </c>
      <c r="E80" s="35">
        <v>1109825</v>
      </c>
      <c r="F80" s="35">
        <v>1252600</v>
      </c>
      <c r="G80" s="35">
        <v>914823</v>
      </c>
      <c r="H80" s="35">
        <v>1030326</v>
      </c>
      <c r="I80" s="35">
        <v>674281</v>
      </c>
      <c r="J80" s="35">
        <v>1073137</v>
      </c>
      <c r="K80" s="35">
        <v>632260</v>
      </c>
      <c r="L80" s="35">
        <v>798391</v>
      </c>
      <c r="M80" s="35">
        <v>576218</v>
      </c>
    </row>
    <row r="81" spans="1:13" x14ac:dyDescent="0.2">
      <c r="A81" s="40">
        <v>95</v>
      </c>
      <c r="B81" s="35">
        <v>9604</v>
      </c>
      <c r="C81" s="35">
        <v>12673</v>
      </c>
      <c r="D81" s="35">
        <v>9826</v>
      </c>
      <c r="E81" s="35">
        <v>16485</v>
      </c>
      <c r="F81" s="35">
        <v>18615</v>
      </c>
      <c r="G81" s="35">
        <v>13707</v>
      </c>
      <c r="H81" s="35">
        <v>15313</v>
      </c>
      <c r="I81" s="35">
        <v>10145</v>
      </c>
      <c r="J81" s="35">
        <v>15745</v>
      </c>
      <c r="K81" s="35">
        <v>9815</v>
      </c>
      <c r="L81" s="35">
        <v>12093</v>
      </c>
      <c r="M81" s="35">
        <v>8766</v>
      </c>
    </row>
    <row r="82" spans="1:13" x14ac:dyDescent="0.2">
      <c r="A82" s="40">
        <v>97</v>
      </c>
      <c r="B82" s="35">
        <v>111655</v>
      </c>
      <c r="C82" s="35">
        <v>147501</v>
      </c>
      <c r="D82" s="35">
        <v>128730</v>
      </c>
      <c r="E82" s="35">
        <v>190570</v>
      </c>
      <c r="F82" s="35">
        <v>212287</v>
      </c>
      <c r="G82" s="35">
        <v>153021</v>
      </c>
      <c r="H82" s="35">
        <v>177163</v>
      </c>
      <c r="I82" s="35">
        <v>111880</v>
      </c>
      <c r="J82" s="35">
        <v>181880</v>
      </c>
      <c r="K82" s="35">
        <v>110431</v>
      </c>
      <c r="L82" s="35">
        <v>136891</v>
      </c>
      <c r="M82" s="35">
        <v>95948</v>
      </c>
    </row>
    <row r="83" spans="1:13" x14ac:dyDescent="0.2">
      <c r="A83" s="40">
        <v>98</v>
      </c>
      <c r="B83" s="35">
        <v>26620</v>
      </c>
      <c r="C83" s="35">
        <v>35537</v>
      </c>
      <c r="D83" s="35">
        <v>31835</v>
      </c>
      <c r="E83" s="35">
        <v>49247</v>
      </c>
      <c r="F83" s="35">
        <v>54771</v>
      </c>
      <c r="G83" s="35">
        <v>42046</v>
      </c>
      <c r="H83" s="35">
        <v>37107</v>
      </c>
      <c r="I83" s="35">
        <v>26783</v>
      </c>
      <c r="J83" s="35">
        <v>46836</v>
      </c>
      <c r="K83" s="35">
        <v>26650</v>
      </c>
      <c r="L83" s="35">
        <v>34698</v>
      </c>
      <c r="M83" s="35">
        <v>25820</v>
      </c>
    </row>
    <row r="84" spans="1:13" x14ac:dyDescent="0.2">
      <c r="A84" s="40">
        <v>99</v>
      </c>
      <c r="B84" s="35">
        <v>490</v>
      </c>
      <c r="C84" s="35">
        <v>663</v>
      </c>
      <c r="D84" s="35">
        <v>534</v>
      </c>
      <c r="E84" s="35">
        <v>869</v>
      </c>
      <c r="F84" s="35">
        <v>1006</v>
      </c>
      <c r="G84" s="35">
        <v>631</v>
      </c>
      <c r="H84" s="35">
        <v>784</v>
      </c>
      <c r="I84" s="35">
        <v>466</v>
      </c>
      <c r="J84" s="35">
        <v>828</v>
      </c>
      <c r="K84" s="35">
        <v>486</v>
      </c>
      <c r="L84" s="35">
        <v>620</v>
      </c>
      <c r="M84" s="35">
        <v>431</v>
      </c>
    </row>
    <row r="85" spans="1:13" x14ac:dyDescent="0.2">
      <c r="A85" s="40">
        <v>103</v>
      </c>
      <c r="B85" s="35">
        <v>141</v>
      </c>
      <c r="C85" s="35">
        <v>216</v>
      </c>
      <c r="D85" s="35">
        <v>178</v>
      </c>
      <c r="E85" s="35">
        <v>262</v>
      </c>
      <c r="F85" s="35">
        <v>318</v>
      </c>
      <c r="G85" s="35">
        <v>222</v>
      </c>
      <c r="H85" s="35">
        <v>237</v>
      </c>
      <c r="I85" s="35">
        <v>153</v>
      </c>
      <c r="J85" s="35">
        <v>251</v>
      </c>
      <c r="K85" s="35">
        <v>161</v>
      </c>
      <c r="L85" s="35">
        <v>204</v>
      </c>
      <c r="M85" s="35">
        <v>125</v>
      </c>
    </row>
    <row r="86" spans="1:13" x14ac:dyDescent="0.2">
      <c r="A86" s="40">
        <v>107</v>
      </c>
      <c r="B86" s="35">
        <v>112665</v>
      </c>
      <c r="C86" s="35">
        <v>141091</v>
      </c>
      <c r="D86" s="35">
        <v>131453</v>
      </c>
      <c r="E86" s="35">
        <v>196752</v>
      </c>
      <c r="F86" s="35">
        <v>209457</v>
      </c>
      <c r="G86" s="35">
        <v>155887</v>
      </c>
      <c r="H86" s="35">
        <v>179515</v>
      </c>
      <c r="I86" s="35">
        <v>112108</v>
      </c>
      <c r="J86" s="35">
        <v>182209</v>
      </c>
      <c r="K86" s="35">
        <v>111494</v>
      </c>
      <c r="L86" s="35">
        <v>140730</v>
      </c>
      <c r="M86" s="35">
        <v>99479</v>
      </c>
    </row>
    <row r="87" spans="1:13" x14ac:dyDescent="0.2">
      <c r="A87" s="40">
        <v>109</v>
      </c>
      <c r="B87" s="35">
        <v>514669</v>
      </c>
      <c r="C87" s="35">
        <v>668753</v>
      </c>
      <c r="D87" s="35">
        <v>611808</v>
      </c>
      <c r="E87" s="35">
        <v>888151</v>
      </c>
      <c r="F87" s="35">
        <v>1003319</v>
      </c>
      <c r="G87" s="35">
        <v>710698</v>
      </c>
      <c r="H87" s="35">
        <v>819580</v>
      </c>
      <c r="I87" s="35">
        <v>532271</v>
      </c>
      <c r="J87" s="35">
        <v>848575</v>
      </c>
      <c r="K87" s="35">
        <v>513589</v>
      </c>
      <c r="L87" s="35">
        <v>639541</v>
      </c>
      <c r="M87" s="35">
        <v>459701</v>
      </c>
    </row>
    <row r="88" spans="1:13" x14ac:dyDescent="0.2">
      <c r="A88" s="40">
        <v>110</v>
      </c>
      <c r="B88" s="35">
        <v>10412</v>
      </c>
      <c r="C88" s="35">
        <v>13695</v>
      </c>
      <c r="D88" s="35">
        <v>12112</v>
      </c>
      <c r="E88" s="35">
        <v>17740</v>
      </c>
      <c r="F88" s="35">
        <v>20262</v>
      </c>
      <c r="G88" s="35">
        <v>14211</v>
      </c>
      <c r="H88" s="35">
        <v>16581</v>
      </c>
      <c r="I88" s="35">
        <v>10746</v>
      </c>
      <c r="J88" s="35">
        <v>17399</v>
      </c>
      <c r="K88" s="35">
        <v>10161</v>
      </c>
      <c r="L88" s="35">
        <v>13022</v>
      </c>
      <c r="M88" s="35">
        <v>9432</v>
      </c>
    </row>
    <row r="89" spans="1:13" x14ac:dyDescent="0.2">
      <c r="A89" s="40">
        <v>111</v>
      </c>
      <c r="B89" s="35">
        <v>24027</v>
      </c>
      <c r="C89" s="35">
        <v>30928</v>
      </c>
      <c r="D89" s="35">
        <v>28885</v>
      </c>
      <c r="E89" s="35">
        <v>40588</v>
      </c>
      <c r="F89" s="35">
        <v>47054</v>
      </c>
      <c r="G89" s="35">
        <v>33443</v>
      </c>
      <c r="H89" s="35">
        <v>39184</v>
      </c>
      <c r="I89" s="35">
        <v>25225</v>
      </c>
      <c r="J89" s="35">
        <v>40684</v>
      </c>
      <c r="K89" s="35">
        <v>24189</v>
      </c>
      <c r="L89" s="35">
        <v>29743</v>
      </c>
      <c r="M89" s="35">
        <v>21667</v>
      </c>
    </row>
    <row r="90" spans="1:13" x14ac:dyDescent="0.2">
      <c r="A90" s="40">
        <v>113</v>
      </c>
      <c r="B90" s="35">
        <v>960289</v>
      </c>
      <c r="C90" s="35">
        <v>1238989</v>
      </c>
      <c r="D90" s="35">
        <v>1145092</v>
      </c>
      <c r="E90" s="35">
        <v>1657636</v>
      </c>
      <c r="F90" s="35">
        <v>1854514</v>
      </c>
      <c r="G90" s="35">
        <v>1350619</v>
      </c>
      <c r="H90" s="35">
        <v>1541564</v>
      </c>
      <c r="I90" s="35">
        <v>1001234</v>
      </c>
      <c r="J90" s="35">
        <v>1592718</v>
      </c>
      <c r="K90" s="35">
        <v>973320</v>
      </c>
      <c r="L90" s="35">
        <v>1202858</v>
      </c>
      <c r="M90" s="35">
        <v>858301</v>
      </c>
    </row>
    <row r="91" spans="1:13" x14ac:dyDescent="0.2">
      <c r="A91" s="40">
        <v>116</v>
      </c>
      <c r="B91" s="35">
        <v>109086</v>
      </c>
      <c r="C91" s="35">
        <v>142791</v>
      </c>
      <c r="D91" s="35">
        <v>127652</v>
      </c>
      <c r="E91" s="35">
        <v>190467</v>
      </c>
      <c r="F91" s="35">
        <v>274414</v>
      </c>
      <c r="G91" s="35">
        <v>107463</v>
      </c>
      <c r="H91" s="35">
        <v>162181</v>
      </c>
      <c r="I91" s="35">
        <v>109631</v>
      </c>
      <c r="J91" s="35">
        <v>186702</v>
      </c>
      <c r="K91" s="35">
        <v>109686</v>
      </c>
      <c r="L91" s="35">
        <v>140816</v>
      </c>
      <c r="M91" s="35">
        <v>102140</v>
      </c>
    </row>
    <row r="92" spans="1:13" x14ac:dyDescent="0.2">
      <c r="A92" s="40">
        <v>120</v>
      </c>
      <c r="B92" s="35">
        <v>203</v>
      </c>
      <c r="C92" s="35">
        <v>198</v>
      </c>
      <c r="D92" s="35">
        <v>190</v>
      </c>
      <c r="E92" s="35">
        <v>270</v>
      </c>
      <c r="F92" s="35">
        <v>342</v>
      </c>
      <c r="G92" s="35">
        <v>182</v>
      </c>
      <c r="H92" s="35">
        <v>264</v>
      </c>
      <c r="I92" s="35">
        <v>113</v>
      </c>
      <c r="J92" s="35">
        <v>286</v>
      </c>
      <c r="K92" s="35">
        <v>139</v>
      </c>
      <c r="L92" s="35">
        <v>207</v>
      </c>
      <c r="M92" s="35">
        <v>134</v>
      </c>
    </row>
    <row r="93" spans="1:13" x14ac:dyDescent="0.2">
      <c r="A93" s="40">
        <v>122</v>
      </c>
      <c r="B93" s="35">
        <v>3016</v>
      </c>
      <c r="C93" s="35">
        <v>3876</v>
      </c>
      <c r="D93" s="35">
        <v>3374</v>
      </c>
      <c r="E93" s="35">
        <v>5310</v>
      </c>
      <c r="F93" s="35">
        <v>6006</v>
      </c>
      <c r="G93" s="35">
        <v>3894</v>
      </c>
      <c r="H93" s="35">
        <v>5100</v>
      </c>
      <c r="I93" s="35">
        <v>3120</v>
      </c>
      <c r="J93" s="35">
        <v>5277</v>
      </c>
      <c r="K93" s="35">
        <v>3166</v>
      </c>
      <c r="L93" s="35">
        <v>3821</v>
      </c>
      <c r="M93" s="35">
        <v>2862</v>
      </c>
    </row>
    <row r="94" spans="1:13" x14ac:dyDescent="0.2">
      <c r="A94" s="40">
        <v>126</v>
      </c>
      <c r="B94" s="35"/>
      <c r="C94" s="35"/>
      <c r="D94" s="35">
        <v>189</v>
      </c>
      <c r="E94" s="35">
        <v>442</v>
      </c>
      <c r="F94" s="35">
        <v>445</v>
      </c>
      <c r="G94" s="35">
        <v>391</v>
      </c>
      <c r="H94" s="35">
        <v>385</v>
      </c>
      <c r="I94" s="35">
        <v>275</v>
      </c>
      <c r="J94" s="35">
        <v>414</v>
      </c>
      <c r="K94" s="35">
        <v>449</v>
      </c>
      <c r="L94" s="35">
        <v>490</v>
      </c>
      <c r="M94" s="35">
        <v>344</v>
      </c>
    </row>
    <row r="95" spans="1:13" x14ac:dyDescent="0.2">
      <c r="A95" s="40">
        <v>130</v>
      </c>
      <c r="B95" s="35">
        <v>213</v>
      </c>
      <c r="C95" s="35">
        <v>306</v>
      </c>
      <c r="D95" s="35">
        <v>267</v>
      </c>
      <c r="E95" s="35">
        <v>382</v>
      </c>
      <c r="F95" s="35">
        <v>447</v>
      </c>
      <c r="G95" s="35">
        <v>334</v>
      </c>
      <c r="H95" s="35">
        <v>349</v>
      </c>
      <c r="I95" s="35">
        <v>230</v>
      </c>
      <c r="J95" s="35">
        <v>370</v>
      </c>
      <c r="K95" s="35">
        <v>228</v>
      </c>
      <c r="L95" s="35">
        <v>388</v>
      </c>
      <c r="M95" s="35">
        <v>259</v>
      </c>
    </row>
    <row r="96" spans="1:13" x14ac:dyDescent="0.2">
      <c r="A96" s="40">
        <v>131</v>
      </c>
      <c r="B96" s="35">
        <v>25591</v>
      </c>
      <c r="C96" s="35">
        <v>32433</v>
      </c>
      <c r="D96" s="35">
        <v>30092</v>
      </c>
      <c r="E96" s="35">
        <v>43684</v>
      </c>
      <c r="F96" s="35">
        <v>50443</v>
      </c>
      <c r="G96" s="35">
        <v>33825</v>
      </c>
      <c r="H96" s="35">
        <v>40878</v>
      </c>
      <c r="I96" s="35">
        <v>25225</v>
      </c>
      <c r="J96" s="35">
        <v>43404</v>
      </c>
      <c r="K96" s="35">
        <v>26514</v>
      </c>
      <c r="L96" s="35">
        <v>34210</v>
      </c>
      <c r="M96" s="35">
        <v>24759</v>
      </c>
    </row>
    <row r="97" spans="1:13" x14ac:dyDescent="0.2">
      <c r="A97" s="40">
        <v>136</v>
      </c>
      <c r="B97" s="35">
        <v>123</v>
      </c>
      <c r="C97" s="35">
        <v>149</v>
      </c>
      <c r="D97" s="35">
        <v>141</v>
      </c>
      <c r="E97" s="35">
        <v>194</v>
      </c>
      <c r="F97" s="35">
        <v>180</v>
      </c>
      <c r="G97" s="35">
        <v>200</v>
      </c>
      <c r="H97" s="35">
        <v>195</v>
      </c>
      <c r="I97" s="35">
        <v>157</v>
      </c>
      <c r="J97" s="35">
        <v>178</v>
      </c>
      <c r="K97" s="35">
        <v>136</v>
      </c>
      <c r="L97" s="35">
        <v>128</v>
      </c>
      <c r="M97" s="35">
        <v>118</v>
      </c>
    </row>
    <row r="98" spans="1:13" x14ac:dyDescent="0.2">
      <c r="A98" s="40">
        <v>204</v>
      </c>
      <c r="B98" s="35">
        <v>97759</v>
      </c>
      <c r="C98" s="35">
        <v>105790</v>
      </c>
      <c r="D98" s="35">
        <v>90948</v>
      </c>
      <c r="E98" s="35">
        <v>109899</v>
      </c>
      <c r="F98" s="35">
        <v>114941</v>
      </c>
      <c r="G98" s="35">
        <v>88931</v>
      </c>
      <c r="H98" s="35">
        <v>103341</v>
      </c>
      <c r="I98" s="35">
        <v>70883</v>
      </c>
      <c r="J98" s="35">
        <v>104953</v>
      </c>
      <c r="K98" s="35">
        <v>90206</v>
      </c>
      <c r="L98" s="35">
        <v>122244</v>
      </c>
      <c r="M98" s="35">
        <v>101674</v>
      </c>
    </row>
    <row r="99" spans="1:13" x14ac:dyDescent="0.2">
      <c r="A99" s="40">
        <v>211</v>
      </c>
      <c r="B99" s="35">
        <v>11725716</v>
      </c>
      <c r="C99" s="35">
        <v>12045849</v>
      </c>
      <c r="D99" s="35">
        <v>10007949</v>
      </c>
      <c r="E99" s="35">
        <v>10613026</v>
      </c>
      <c r="F99" s="35">
        <v>10790581</v>
      </c>
      <c r="G99" s="35">
        <v>12575289</v>
      </c>
      <c r="H99" s="35">
        <v>14541034</v>
      </c>
      <c r="I99" s="35">
        <v>11216238</v>
      </c>
      <c r="J99" s="35">
        <v>14134860</v>
      </c>
      <c r="K99" s="35">
        <v>8504798</v>
      </c>
      <c r="L99" s="35">
        <v>10278173</v>
      </c>
      <c r="M99" s="35">
        <v>10458316</v>
      </c>
    </row>
    <row r="100" spans="1:13" x14ac:dyDescent="0.2">
      <c r="A100" s="40">
        <v>213</v>
      </c>
      <c r="B100" s="35">
        <v>169307</v>
      </c>
      <c r="C100" s="35">
        <v>184692</v>
      </c>
      <c r="D100" s="35">
        <v>154058</v>
      </c>
      <c r="E100" s="35">
        <v>194636</v>
      </c>
      <c r="F100" s="35">
        <v>209165</v>
      </c>
      <c r="G100" s="35">
        <v>195630</v>
      </c>
      <c r="H100" s="35">
        <v>470248</v>
      </c>
      <c r="I100" s="35">
        <v>-8553</v>
      </c>
      <c r="J100" s="35">
        <v>209475</v>
      </c>
      <c r="K100" s="35">
        <v>159566</v>
      </c>
      <c r="L100" s="35">
        <v>208226</v>
      </c>
      <c r="M100" s="35">
        <v>178880</v>
      </c>
    </row>
    <row r="101" spans="1:13" x14ac:dyDescent="0.2">
      <c r="A101" s="40">
        <v>214</v>
      </c>
      <c r="B101" s="35">
        <v>64398</v>
      </c>
      <c r="C101" s="35">
        <v>93292</v>
      </c>
      <c r="D101" s="35">
        <v>93034</v>
      </c>
      <c r="E101" s="35">
        <v>118438</v>
      </c>
      <c r="F101" s="35">
        <v>117098</v>
      </c>
      <c r="G101" s="35">
        <v>97390</v>
      </c>
      <c r="H101" s="35">
        <v>107428</v>
      </c>
      <c r="I101" s="35">
        <v>90995</v>
      </c>
      <c r="J101" s="35">
        <v>130721</v>
      </c>
      <c r="K101" s="35">
        <v>128323</v>
      </c>
      <c r="L101" s="35">
        <v>151833</v>
      </c>
      <c r="M101" s="35">
        <v>102765</v>
      </c>
    </row>
    <row r="102" spans="1:13" x14ac:dyDescent="0.2">
      <c r="A102" s="40">
        <v>215</v>
      </c>
      <c r="B102" s="35">
        <v>39783844</v>
      </c>
      <c r="C102" s="35">
        <v>41536015</v>
      </c>
      <c r="D102" s="35">
        <v>33240478</v>
      </c>
      <c r="E102" s="35">
        <v>37815814</v>
      </c>
      <c r="F102" s="35">
        <v>34468830</v>
      </c>
      <c r="G102" s="35">
        <v>33654485</v>
      </c>
      <c r="H102" s="35">
        <v>40888130</v>
      </c>
      <c r="I102" s="35">
        <v>31475743</v>
      </c>
      <c r="J102" s="35">
        <v>41198680</v>
      </c>
      <c r="K102" s="35">
        <v>27032252</v>
      </c>
      <c r="L102" s="35">
        <v>36826195</v>
      </c>
      <c r="M102" s="35">
        <v>36143656</v>
      </c>
    </row>
    <row r="103" spans="1:13" x14ac:dyDescent="0.2">
      <c r="A103" s="40">
        <v>217</v>
      </c>
      <c r="B103" s="35">
        <v>199836</v>
      </c>
      <c r="C103" s="35">
        <v>219236</v>
      </c>
      <c r="D103" s="35">
        <v>185525</v>
      </c>
      <c r="E103" s="35">
        <v>227455</v>
      </c>
      <c r="F103" s="35">
        <v>233073</v>
      </c>
      <c r="G103" s="35">
        <v>231130</v>
      </c>
      <c r="H103" s="35">
        <v>288943</v>
      </c>
      <c r="I103" s="35">
        <v>201289</v>
      </c>
      <c r="J103" s="35">
        <v>268621</v>
      </c>
      <c r="K103" s="35">
        <v>154272</v>
      </c>
      <c r="L103" s="35">
        <v>230068</v>
      </c>
      <c r="M103" s="35">
        <v>234460</v>
      </c>
    </row>
    <row r="104" spans="1:13" x14ac:dyDescent="0.2">
      <c r="A104" s="40">
        <v>218</v>
      </c>
      <c r="B104" s="35">
        <v>15514</v>
      </c>
      <c r="C104" s="35">
        <v>18216</v>
      </c>
      <c r="D104" s="35">
        <v>13112</v>
      </c>
      <c r="E104" s="35">
        <v>14695</v>
      </c>
      <c r="F104" s="35">
        <v>17472</v>
      </c>
      <c r="G104" s="35">
        <v>19166</v>
      </c>
      <c r="H104" s="35">
        <v>25399</v>
      </c>
      <c r="I104" s="35">
        <v>20730</v>
      </c>
      <c r="J104" s="35">
        <v>24490</v>
      </c>
      <c r="K104" s="35">
        <v>14352</v>
      </c>
      <c r="L104" s="35">
        <v>15595</v>
      </c>
      <c r="M104" s="35">
        <v>15777</v>
      </c>
    </row>
    <row r="105" spans="1:13" x14ac:dyDescent="0.2">
      <c r="A105" s="40">
        <v>220</v>
      </c>
      <c r="B105" s="35">
        <v>335187</v>
      </c>
      <c r="C105" s="35">
        <v>302723</v>
      </c>
      <c r="D105" s="35">
        <v>303615</v>
      </c>
      <c r="E105" s="35">
        <v>530441</v>
      </c>
      <c r="F105" s="35">
        <v>139455</v>
      </c>
      <c r="G105" s="35">
        <v>832537</v>
      </c>
      <c r="H105" s="35">
        <v>541654</v>
      </c>
      <c r="I105" s="35">
        <v>440853</v>
      </c>
      <c r="J105" s="35">
        <v>630096</v>
      </c>
      <c r="K105" s="35">
        <v>390753</v>
      </c>
      <c r="L105" s="35">
        <v>322561</v>
      </c>
      <c r="M105" s="35">
        <v>277811</v>
      </c>
    </row>
    <row r="106" spans="1:13" x14ac:dyDescent="0.2">
      <c r="A106" s="40">
        <v>223</v>
      </c>
      <c r="B106" s="35">
        <v>73689</v>
      </c>
      <c r="C106" s="35">
        <v>70857</v>
      </c>
      <c r="D106" s="35">
        <v>38418</v>
      </c>
      <c r="E106" s="35">
        <v>46912</v>
      </c>
      <c r="F106" s="35">
        <v>71659</v>
      </c>
      <c r="G106" s="35">
        <v>120650</v>
      </c>
      <c r="H106" s="35">
        <v>121956</v>
      </c>
      <c r="I106" s="35">
        <v>107808</v>
      </c>
      <c r="J106" s="35">
        <v>103465</v>
      </c>
      <c r="K106" s="35">
        <v>44748</v>
      </c>
      <c r="L106" s="35">
        <v>36604</v>
      </c>
      <c r="M106" s="35">
        <v>48106</v>
      </c>
    </row>
    <row r="107" spans="1:13" x14ac:dyDescent="0.2">
      <c r="A107" s="40">
        <v>225</v>
      </c>
      <c r="B107" s="35">
        <v>22583</v>
      </c>
      <c r="C107" s="35">
        <v>19949</v>
      </c>
      <c r="D107" s="35">
        <v>18552</v>
      </c>
      <c r="E107" s="35">
        <v>23909</v>
      </c>
      <c r="F107" s="35">
        <v>24622</v>
      </c>
      <c r="G107" s="35">
        <v>21535</v>
      </c>
      <c r="H107" s="35">
        <v>27046</v>
      </c>
      <c r="I107" s="35">
        <v>18970</v>
      </c>
      <c r="J107" s="35">
        <v>28351</v>
      </c>
      <c r="K107" s="35">
        <v>20499</v>
      </c>
      <c r="L107" s="35">
        <v>28129</v>
      </c>
      <c r="M107" s="35">
        <v>21554</v>
      </c>
    </row>
    <row r="108" spans="1:13" x14ac:dyDescent="0.2">
      <c r="A108" s="40">
        <v>227</v>
      </c>
      <c r="B108" s="35">
        <v>58451</v>
      </c>
      <c r="C108" s="35">
        <v>132831</v>
      </c>
      <c r="D108" s="35">
        <v>184893</v>
      </c>
      <c r="E108" s="35">
        <v>200100</v>
      </c>
      <c r="F108" s="35">
        <v>307648</v>
      </c>
      <c r="G108" s="35">
        <v>245644</v>
      </c>
      <c r="H108" s="35">
        <v>282554</v>
      </c>
      <c r="I108" s="35">
        <v>196916</v>
      </c>
      <c r="J108" s="35">
        <v>316530</v>
      </c>
      <c r="K108" s="35">
        <v>251795</v>
      </c>
      <c r="L108" s="35">
        <v>838173</v>
      </c>
      <c r="M108" s="35">
        <v>744166</v>
      </c>
    </row>
    <row r="109" spans="1:13" x14ac:dyDescent="0.2">
      <c r="A109" s="40">
        <v>229</v>
      </c>
      <c r="B109" s="35">
        <v>344779</v>
      </c>
      <c r="C109" s="35">
        <v>514422</v>
      </c>
      <c r="D109" s="35">
        <v>163652</v>
      </c>
      <c r="E109" s="35">
        <v>304149</v>
      </c>
      <c r="F109" s="35">
        <v>308640</v>
      </c>
      <c r="G109" s="35">
        <v>311812</v>
      </c>
      <c r="H109" s="35">
        <v>408564</v>
      </c>
      <c r="I109" s="35">
        <v>328464</v>
      </c>
      <c r="J109" s="35">
        <v>416043</v>
      </c>
      <c r="K109" s="35">
        <v>212114</v>
      </c>
      <c r="L109" s="35">
        <v>297774</v>
      </c>
      <c r="M109" s="35">
        <v>305425</v>
      </c>
    </row>
    <row r="110" spans="1:13" x14ac:dyDescent="0.2">
      <c r="A110" s="40">
        <v>236</v>
      </c>
      <c r="B110" s="35">
        <v>62239</v>
      </c>
      <c r="C110" s="35">
        <v>77442</v>
      </c>
      <c r="D110" s="35">
        <v>74142</v>
      </c>
      <c r="E110" s="35">
        <v>70823</v>
      </c>
      <c r="F110" s="35">
        <v>79710</v>
      </c>
      <c r="G110" s="35">
        <v>56189</v>
      </c>
      <c r="H110" s="35">
        <v>103420</v>
      </c>
      <c r="I110" s="35">
        <v>62239</v>
      </c>
      <c r="J110" s="35">
        <v>89021</v>
      </c>
      <c r="K110" s="35">
        <v>85618</v>
      </c>
      <c r="L110" s="35">
        <v>54760</v>
      </c>
      <c r="M110" s="35">
        <v>53967</v>
      </c>
    </row>
    <row r="111" spans="1:13" x14ac:dyDescent="0.2">
      <c r="A111" s="40">
        <v>240</v>
      </c>
      <c r="B111" s="35">
        <v>33527956</v>
      </c>
      <c r="C111" s="35">
        <v>36237370</v>
      </c>
      <c r="D111" s="35">
        <v>30057352</v>
      </c>
      <c r="E111" s="35">
        <v>34390652</v>
      </c>
      <c r="F111" s="35">
        <v>33332546</v>
      </c>
      <c r="G111" s="35">
        <v>27802165</v>
      </c>
      <c r="H111" s="35">
        <v>32909924</v>
      </c>
      <c r="I111" s="35">
        <v>24869331</v>
      </c>
      <c r="J111" s="35">
        <v>35332652</v>
      </c>
      <c r="K111" s="35">
        <v>24863919</v>
      </c>
      <c r="L111" s="35">
        <v>35582465</v>
      </c>
      <c r="M111" s="35">
        <v>32126463</v>
      </c>
    </row>
    <row r="112" spans="1:13" x14ac:dyDescent="0.2">
      <c r="A112" s="40">
        <v>242</v>
      </c>
      <c r="B112" s="35">
        <v>746847</v>
      </c>
      <c r="C112" s="35">
        <v>718931</v>
      </c>
      <c r="D112" s="35">
        <v>616564</v>
      </c>
      <c r="E112" s="35">
        <v>628240</v>
      </c>
      <c r="F112" s="35">
        <v>561348</v>
      </c>
      <c r="G112" s="35">
        <v>647093</v>
      </c>
      <c r="H112" s="35">
        <v>692879</v>
      </c>
      <c r="I112" s="35">
        <v>567982</v>
      </c>
      <c r="J112" s="35">
        <v>679196</v>
      </c>
      <c r="K112" s="35">
        <v>426778</v>
      </c>
      <c r="L112" s="35">
        <v>652627</v>
      </c>
      <c r="M112" s="35">
        <v>662857</v>
      </c>
    </row>
    <row r="113" spans="1:13" x14ac:dyDescent="0.2">
      <c r="A113" s="40">
        <v>244</v>
      </c>
      <c r="B113" s="35">
        <v>6083671</v>
      </c>
      <c r="C113" s="35">
        <v>6296344</v>
      </c>
      <c r="D113" s="35">
        <v>5271052</v>
      </c>
      <c r="E113" s="35">
        <v>5972362</v>
      </c>
      <c r="F113" s="35">
        <v>7022763</v>
      </c>
      <c r="G113" s="35">
        <v>6626407</v>
      </c>
      <c r="H113" s="35">
        <v>7855192</v>
      </c>
      <c r="I113" s="35">
        <v>5919117</v>
      </c>
      <c r="J113" s="35">
        <v>7761230</v>
      </c>
      <c r="K113" s="35">
        <v>5151131</v>
      </c>
      <c r="L113" s="35">
        <v>6810410</v>
      </c>
      <c r="M113" s="35">
        <v>5719856</v>
      </c>
    </row>
    <row r="114" spans="1:13" x14ac:dyDescent="0.2">
      <c r="A114" s="40">
        <v>246</v>
      </c>
      <c r="B114" s="35">
        <v>87376</v>
      </c>
      <c r="C114" s="35">
        <v>78797</v>
      </c>
      <c r="D114" s="35">
        <v>78025</v>
      </c>
      <c r="E114" s="35">
        <v>62362</v>
      </c>
      <c r="F114" s="35">
        <v>33380</v>
      </c>
      <c r="G114" s="35">
        <v>38981</v>
      </c>
      <c r="H114" s="35">
        <v>47988</v>
      </c>
      <c r="I114" s="35">
        <v>31604</v>
      </c>
      <c r="J114" s="35">
        <v>44129</v>
      </c>
      <c r="K114" s="35">
        <v>35205</v>
      </c>
      <c r="L114" s="35">
        <v>58551</v>
      </c>
      <c r="M114" s="35">
        <v>75990</v>
      </c>
    </row>
    <row r="115" spans="1:13" x14ac:dyDescent="0.2">
      <c r="A115" s="40">
        <v>248</v>
      </c>
      <c r="B115" s="35">
        <v>1621420</v>
      </c>
      <c r="C115" s="35">
        <v>1811122</v>
      </c>
      <c r="D115" s="35">
        <v>1524353</v>
      </c>
      <c r="E115" s="35">
        <v>1854253</v>
      </c>
      <c r="F115" s="35">
        <v>1538485</v>
      </c>
      <c r="G115" s="35">
        <v>1337476</v>
      </c>
      <c r="H115" s="35">
        <v>1658526</v>
      </c>
      <c r="I115" s="35">
        <v>1251982</v>
      </c>
      <c r="J115" s="35">
        <v>2001919</v>
      </c>
      <c r="K115" s="35">
        <v>1518238</v>
      </c>
      <c r="L115" s="35">
        <v>1542044</v>
      </c>
      <c r="M115" s="35">
        <v>1078260</v>
      </c>
    </row>
    <row r="116" spans="1:13" x14ac:dyDescent="0.2">
      <c r="A116" s="40">
        <v>250</v>
      </c>
      <c r="B116" s="35">
        <v>392817</v>
      </c>
      <c r="C116" s="35">
        <v>407823</v>
      </c>
      <c r="D116" s="35">
        <v>275144</v>
      </c>
      <c r="E116" s="35">
        <v>845133</v>
      </c>
      <c r="F116" s="35">
        <v>-173590</v>
      </c>
      <c r="G116" s="35">
        <v>2704521</v>
      </c>
      <c r="H116" s="35">
        <v>76735</v>
      </c>
      <c r="I116" s="35">
        <v>58625</v>
      </c>
      <c r="J116" s="35">
        <v>82389</v>
      </c>
      <c r="K116" s="35">
        <v>27628</v>
      </c>
      <c r="L116" s="35">
        <v>58593</v>
      </c>
      <c r="M116" s="35">
        <v>51462</v>
      </c>
    </row>
    <row r="117" spans="1:13" x14ac:dyDescent="0.2">
      <c r="A117" s="40">
        <v>251</v>
      </c>
      <c r="B117" s="35">
        <v>138235</v>
      </c>
      <c r="C117" s="35">
        <v>174284</v>
      </c>
      <c r="D117" s="35">
        <v>82382</v>
      </c>
      <c r="E117" s="35">
        <v>163083</v>
      </c>
      <c r="F117" s="35">
        <v>213204</v>
      </c>
      <c r="G117" s="35">
        <v>169994</v>
      </c>
      <c r="H117" s="35">
        <v>97816</v>
      </c>
      <c r="I117" s="35">
        <v>58811</v>
      </c>
      <c r="J117" s="35">
        <v>79009</v>
      </c>
      <c r="K117" s="35">
        <v>34103</v>
      </c>
      <c r="L117" s="35">
        <v>225152</v>
      </c>
      <c r="M117" s="35">
        <v>210573</v>
      </c>
    </row>
    <row r="118" spans="1:13" x14ac:dyDescent="0.2">
      <c r="A118" s="40">
        <v>256</v>
      </c>
      <c r="B118" s="35">
        <v>278209</v>
      </c>
      <c r="C118" s="35">
        <v>380735</v>
      </c>
      <c r="D118" s="35">
        <v>472133</v>
      </c>
      <c r="E118" s="35">
        <v>475152</v>
      </c>
      <c r="F118" s="35">
        <v>431676</v>
      </c>
      <c r="G118" s="35">
        <v>348402</v>
      </c>
      <c r="H118" s="35">
        <v>447917</v>
      </c>
      <c r="I118" s="35">
        <v>313493</v>
      </c>
      <c r="J118" s="35">
        <v>467698</v>
      </c>
      <c r="K118" s="35">
        <v>353073</v>
      </c>
      <c r="L118" s="35">
        <v>532870</v>
      </c>
      <c r="M118" s="35">
        <v>476126</v>
      </c>
    </row>
    <row r="119" spans="1:13" x14ac:dyDescent="0.2">
      <c r="A119" s="40">
        <v>257</v>
      </c>
      <c r="B119" s="35">
        <v>175338</v>
      </c>
      <c r="C119" s="35">
        <v>533988</v>
      </c>
      <c r="D119" s="35">
        <v>391006</v>
      </c>
      <c r="E119" s="35">
        <v>477184</v>
      </c>
      <c r="F119" s="35">
        <v>495656</v>
      </c>
      <c r="G119" s="35">
        <v>434326</v>
      </c>
      <c r="H119" s="35">
        <v>476440</v>
      </c>
      <c r="I119" s="35">
        <v>389324</v>
      </c>
      <c r="J119" s="35">
        <v>457632</v>
      </c>
      <c r="K119" s="35">
        <v>431000</v>
      </c>
      <c r="L119" s="35">
        <v>484394</v>
      </c>
      <c r="M119" s="35">
        <v>366616</v>
      </c>
    </row>
    <row r="120" spans="1:13" x14ac:dyDescent="0.2">
      <c r="A120" s="40">
        <v>260</v>
      </c>
      <c r="B120" s="35">
        <v>6613846</v>
      </c>
      <c r="C120" s="35">
        <v>8772292</v>
      </c>
      <c r="D120" s="35">
        <v>10226303</v>
      </c>
      <c r="E120" s="35">
        <v>10181370</v>
      </c>
      <c r="F120" s="35">
        <v>8851228</v>
      </c>
      <c r="G120" s="35">
        <v>8108935</v>
      </c>
      <c r="H120" s="35">
        <v>9651138</v>
      </c>
      <c r="I120" s="35">
        <v>8241852</v>
      </c>
      <c r="J120" s="35">
        <v>10073293</v>
      </c>
      <c r="K120" s="35">
        <v>6831634</v>
      </c>
      <c r="L120" s="35">
        <v>9940220</v>
      </c>
      <c r="M120" s="35">
        <v>8400042</v>
      </c>
    </row>
    <row r="121" spans="1:13" x14ac:dyDescent="0.2">
      <c r="A121" s="40">
        <v>264</v>
      </c>
      <c r="B121" s="35">
        <v>101190</v>
      </c>
      <c r="C121" s="35">
        <v>144549</v>
      </c>
      <c r="D121" s="35">
        <v>175841</v>
      </c>
      <c r="E121" s="35">
        <v>181250</v>
      </c>
      <c r="F121" s="35">
        <v>168424</v>
      </c>
      <c r="G121" s="35">
        <v>186685</v>
      </c>
      <c r="H121" s="35">
        <v>225325</v>
      </c>
      <c r="I121" s="35">
        <v>199538</v>
      </c>
      <c r="J121" s="35">
        <v>247743</v>
      </c>
      <c r="K121" s="35">
        <v>110207</v>
      </c>
      <c r="L121" s="35">
        <v>154618</v>
      </c>
      <c r="M121" s="35">
        <v>152942</v>
      </c>
    </row>
    <row r="122" spans="1:13" x14ac:dyDescent="0.2">
      <c r="A122" s="40">
        <v>330</v>
      </c>
      <c r="B122" s="35">
        <v>223045</v>
      </c>
      <c r="C122" s="35">
        <v>330289</v>
      </c>
      <c r="D122" s="35">
        <v>472742</v>
      </c>
      <c r="E122" s="35">
        <v>389529</v>
      </c>
      <c r="F122" s="35">
        <v>497706</v>
      </c>
      <c r="G122" s="35">
        <v>240631</v>
      </c>
      <c r="H122" s="35">
        <v>278104</v>
      </c>
      <c r="I122" s="35">
        <v>303216</v>
      </c>
      <c r="J122" s="35">
        <v>594158</v>
      </c>
      <c r="K122" s="35">
        <v>405154</v>
      </c>
      <c r="L122" s="35">
        <v>516761</v>
      </c>
      <c r="M122" s="35">
        <v>241227</v>
      </c>
    </row>
    <row r="123" spans="1:13" x14ac:dyDescent="0.2">
      <c r="A123" s="40">
        <v>331</v>
      </c>
      <c r="B123" s="35">
        <v>16031447</v>
      </c>
      <c r="C123" s="35">
        <v>18076139</v>
      </c>
      <c r="D123" s="35">
        <v>15250231</v>
      </c>
      <c r="E123" s="35">
        <v>16187163</v>
      </c>
      <c r="F123" s="35">
        <v>17389146</v>
      </c>
      <c r="G123" s="35">
        <v>16593506</v>
      </c>
      <c r="H123" s="35">
        <v>16657249</v>
      </c>
      <c r="I123" s="35">
        <v>15386813</v>
      </c>
      <c r="J123" s="35">
        <v>17039205</v>
      </c>
      <c r="K123" s="35">
        <v>15320358</v>
      </c>
      <c r="L123" s="35">
        <v>16317848</v>
      </c>
      <c r="M123" s="35">
        <v>15852504</v>
      </c>
    </row>
    <row r="124" spans="1:13" x14ac:dyDescent="0.2">
      <c r="A124" s="40">
        <v>356</v>
      </c>
      <c r="B124" s="35">
        <v>1287939</v>
      </c>
      <c r="C124" s="35">
        <v>1341214</v>
      </c>
      <c r="D124" s="35">
        <v>1250735</v>
      </c>
      <c r="E124" s="35">
        <v>1401880</v>
      </c>
      <c r="F124" s="35">
        <v>1486585</v>
      </c>
      <c r="G124" s="35">
        <v>1385536</v>
      </c>
      <c r="H124" s="35">
        <v>1595890</v>
      </c>
      <c r="I124" s="35">
        <v>1180445</v>
      </c>
      <c r="J124" s="35">
        <v>1646765</v>
      </c>
      <c r="K124" s="35">
        <v>1212315</v>
      </c>
      <c r="L124" s="35">
        <v>2087533</v>
      </c>
      <c r="M124" s="35">
        <v>1628570</v>
      </c>
    </row>
    <row r="125" spans="1:13" x14ac:dyDescent="0.2">
      <c r="A125" s="40">
        <v>358</v>
      </c>
      <c r="B125" s="35">
        <v>26115507</v>
      </c>
      <c r="C125" s="35">
        <v>29217822</v>
      </c>
      <c r="D125" s="35">
        <v>24752175</v>
      </c>
      <c r="E125" s="35">
        <v>29477967</v>
      </c>
      <c r="F125" s="35">
        <v>32614068</v>
      </c>
      <c r="G125" s="35">
        <v>22687305</v>
      </c>
      <c r="H125" s="35">
        <v>27141388</v>
      </c>
      <c r="I125" s="35">
        <v>20967885</v>
      </c>
      <c r="J125" s="35">
        <v>31027893</v>
      </c>
      <c r="K125" s="35">
        <v>23952151</v>
      </c>
      <c r="L125" s="35">
        <v>33621722</v>
      </c>
      <c r="M125" s="35">
        <v>28372955</v>
      </c>
    </row>
    <row r="126" spans="1:13" x14ac:dyDescent="0.2">
      <c r="A126" s="40">
        <v>359</v>
      </c>
      <c r="B126" s="35">
        <v>20694362</v>
      </c>
      <c r="C126" s="35">
        <v>22321990</v>
      </c>
      <c r="D126" s="35">
        <v>20854717</v>
      </c>
      <c r="E126" s="35">
        <v>18577629</v>
      </c>
      <c r="F126" s="35">
        <v>16388234</v>
      </c>
      <c r="G126" s="35">
        <v>14783158</v>
      </c>
      <c r="H126" s="35">
        <v>16737794</v>
      </c>
      <c r="I126" s="35">
        <v>14435740</v>
      </c>
      <c r="J126" s="35">
        <v>17709338</v>
      </c>
      <c r="K126" s="35">
        <v>15093113</v>
      </c>
      <c r="L126" s="35">
        <v>16736067</v>
      </c>
      <c r="M126" s="35">
        <v>14948517</v>
      </c>
    </row>
    <row r="127" spans="1:13" x14ac:dyDescent="0.2">
      <c r="A127" s="40">
        <v>360</v>
      </c>
      <c r="B127" s="35">
        <v>748000</v>
      </c>
      <c r="C127" s="35">
        <v>765000</v>
      </c>
      <c r="D127" s="35">
        <v>735000</v>
      </c>
      <c r="E127" s="35">
        <v>936000</v>
      </c>
      <c r="F127" s="35">
        <v>735000</v>
      </c>
      <c r="G127" s="35">
        <v>3740234</v>
      </c>
      <c r="H127" s="35">
        <v>2356810</v>
      </c>
      <c r="I127" s="35">
        <v>1866659</v>
      </c>
      <c r="J127" s="35">
        <v>2589032</v>
      </c>
      <c r="K127" s="35">
        <v>1765576</v>
      </c>
      <c r="L127" s="35">
        <v>1783456</v>
      </c>
      <c r="M127" s="35">
        <v>1645171</v>
      </c>
    </row>
    <row r="128" spans="1:13" x14ac:dyDescent="0.2">
      <c r="A128" s="40">
        <v>371</v>
      </c>
      <c r="B128" s="35">
        <v>110554387</v>
      </c>
      <c r="C128" s="35">
        <v>114148592</v>
      </c>
      <c r="D128" s="35">
        <v>107271298</v>
      </c>
      <c r="E128" s="35">
        <v>111610927</v>
      </c>
      <c r="F128" s="35">
        <v>107064945</v>
      </c>
      <c r="G128" s="35">
        <v>109085466</v>
      </c>
      <c r="H128" s="35">
        <v>109801055</v>
      </c>
      <c r="I128" s="35">
        <v>98081699</v>
      </c>
      <c r="J128" s="35">
        <v>109668581</v>
      </c>
      <c r="K128" s="35">
        <v>107499489</v>
      </c>
      <c r="L128" s="35">
        <v>105968481</v>
      </c>
      <c r="M128" s="35">
        <v>111466268</v>
      </c>
    </row>
    <row r="129" spans="1:13" x14ac:dyDescent="0.2">
      <c r="A129" s="40">
        <v>372</v>
      </c>
      <c r="B129" s="35">
        <v>28463000</v>
      </c>
      <c r="C129" s="35">
        <v>22289087</v>
      </c>
      <c r="D129" s="35">
        <v>25223008</v>
      </c>
      <c r="E129" s="35">
        <v>29475073</v>
      </c>
      <c r="F129" s="35">
        <v>32676879</v>
      </c>
      <c r="G129" s="35">
        <v>26003094</v>
      </c>
      <c r="H129" s="35">
        <v>32786930</v>
      </c>
      <c r="I129" s="35">
        <v>21750150</v>
      </c>
      <c r="J129" s="35">
        <v>25884557</v>
      </c>
      <c r="K129" s="35">
        <v>25987401</v>
      </c>
      <c r="L129" s="35">
        <v>37579704</v>
      </c>
      <c r="M129" s="35">
        <v>18861835</v>
      </c>
    </row>
    <row r="130" spans="1:13" x14ac:dyDescent="0.2">
      <c r="A130" s="40">
        <v>528</v>
      </c>
      <c r="B130" s="35">
        <v>539042</v>
      </c>
      <c r="C130" s="35">
        <v>613850</v>
      </c>
      <c r="D130" s="35">
        <v>682617</v>
      </c>
      <c r="E130" s="35">
        <v>785332</v>
      </c>
      <c r="F130" s="35">
        <v>834710</v>
      </c>
      <c r="G130" s="35">
        <v>903653</v>
      </c>
      <c r="H130" s="35">
        <v>883990</v>
      </c>
      <c r="I130" s="35">
        <v>744034</v>
      </c>
      <c r="J130" s="35">
        <v>752416</v>
      </c>
      <c r="K130" s="35">
        <v>622582</v>
      </c>
      <c r="L130" s="35">
        <v>562578</v>
      </c>
      <c r="M130" s="35">
        <v>513450</v>
      </c>
    </row>
    <row r="131" spans="1:13" x14ac:dyDescent="0.2">
      <c r="A131" s="40">
        <v>540</v>
      </c>
      <c r="B131" s="35">
        <v>142011</v>
      </c>
      <c r="C131" s="35">
        <v>161605</v>
      </c>
      <c r="D131" s="35">
        <v>124107</v>
      </c>
      <c r="E131" s="35">
        <v>173557</v>
      </c>
      <c r="F131" s="35">
        <v>194048</v>
      </c>
      <c r="G131" s="35">
        <v>150096</v>
      </c>
      <c r="H131" s="35">
        <v>188779</v>
      </c>
      <c r="I131" s="35">
        <v>115533</v>
      </c>
      <c r="J131" s="35">
        <v>198351</v>
      </c>
      <c r="K131" s="35">
        <v>105389</v>
      </c>
      <c r="L131" s="35">
        <v>182193</v>
      </c>
      <c r="M131" s="35">
        <v>150591</v>
      </c>
    </row>
    <row r="132" spans="1:13" x14ac:dyDescent="0.2">
      <c r="A132" s="40" t="s">
        <v>64</v>
      </c>
      <c r="B132" s="35">
        <v>310117101</v>
      </c>
      <c r="C132" s="35">
        <v>323497734</v>
      </c>
      <c r="D132" s="35">
        <v>293432148</v>
      </c>
      <c r="E132" s="35">
        <v>318992613</v>
      </c>
      <c r="F132" s="35">
        <v>314321416</v>
      </c>
      <c r="G132" s="35">
        <v>296016542</v>
      </c>
      <c r="H132" s="35">
        <v>324606109</v>
      </c>
      <c r="I132" s="35">
        <v>263638273</v>
      </c>
      <c r="J132" s="35">
        <v>326292276</v>
      </c>
      <c r="K132" s="35">
        <v>271425864</v>
      </c>
      <c r="L132" s="35">
        <v>324044130</v>
      </c>
      <c r="M132" s="35">
        <v>294008510</v>
      </c>
    </row>
  </sheetData>
  <pageMargins left="0.7" right="0.7" top="0.75" bottom="0.75" header="0.3" footer="0.3"/>
  <pageSetup scale="4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4"/>
  <sheetViews>
    <sheetView workbookViewId="0">
      <selection activeCell="D21" sqref="D21"/>
    </sheetView>
  </sheetViews>
  <sheetFormatPr defaultRowHeight="12.75" x14ac:dyDescent="0.2"/>
  <cols>
    <col min="1" max="1" width="15" customWidth="1"/>
    <col min="2" max="2" width="17.28515625" customWidth="1"/>
    <col min="3" max="3" width="14" bestFit="1" customWidth="1"/>
    <col min="4" max="4" width="15.42578125" bestFit="1" customWidth="1"/>
    <col min="5" max="5" width="16.85546875" bestFit="1" customWidth="1"/>
    <col min="6" max="13" width="10" bestFit="1" customWidth="1"/>
  </cols>
  <sheetData>
    <row r="2" spans="1:5" ht="15.75" x14ac:dyDescent="0.25">
      <c r="A2" s="26" t="s">
        <v>117</v>
      </c>
    </row>
    <row r="5" spans="1:5" x14ac:dyDescent="0.2">
      <c r="C5" s="41"/>
      <c r="D5" s="41"/>
    </row>
    <row r="6" spans="1:5" x14ac:dyDescent="0.2">
      <c r="B6" s="17" t="s">
        <v>138</v>
      </c>
    </row>
    <row r="7" spans="1:5" x14ac:dyDescent="0.2">
      <c r="B7" s="17" t="s">
        <v>116</v>
      </c>
      <c r="C7" t="s">
        <v>65</v>
      </c>
      <c r="D7" t="s">
        <v>118</v>
      </c>
      <c r="E7" t="s">
        <v>119</v>
      </c>
    </row>
    <row r="8" spans="1:5" x14ac:dyDescent="0.2">
      <c r="A8" t="s">
        <v>139</v>
      </c>
      <c r="B8" s="36">
        <f>'KWh by Tariff'!B$132</f>
        <v>310117101</v>
      </c>
      <c r="C8" s="31">
        <v>2.725E-2</v>
      </c>
      <c r="D8" s="31">
        <v>2.8300000000000001E-3</v>
      </c>
      <c r="E8" s="3">
        <f>B8*(C8+D8)</f>
        <v>9328322.3980799988</v>
      </c>
    </row>
    <row r="9" spans="1:5" x14ac:dyDescent="0.2">
      <c r="A9" t="s">
        <v>84</v>
      </c>
      <c r="B9" s="36">
        <f>'KWh by Tariff'!C132</f>
        <v>323497734</v>
      </c>
      <c r="C9" s="31">
        <v>2.725E-2</v>
      </c>
      <c r="D9" s="31">
        <v>3.0200000000000001E-3</v>
      </c>
      <c r="E9" s="3">
        <f>B9*(C9+D9)</f>
        <v>9792276.4081800003</v>
      </c>
    </row>
    <row r="10" spans="1:5" x14ac:dyDescent="0.2">
      <c r="A10" t="s">
        <v>85</v>
      </c>
      <c r="B10" s="36">
        <f>'KWh by Tariff'!D132</f>
        <v>293432148</v>
      </c>
      <c r="C10" s="31">
        <v>2.725E-2</v>
      </c>
      <c r="D10" s="31">
        <v>1.4599999999999999E-3</v>
      </c>
      <c r="E10" s="3">
        <f t="shared" ref="E10:E19" si="0">B10*(C10+D10)</f>
        <v>8424436.9690799993</v>
      </c>
    </row>
    <row r="11" spans="1:5" x14ac:dyDescent="0.2">
      <c r="A11" s="24" t="s">
        <v>108</v>
      </c>
      <c r="B11" s="36">
        <f>'KWh by Tariff'!E132</f>
        <v>318992613</v>
      </c>
      <c r="C11" s="31">
        <v>2.725E-2</v>
      </c>
      <c r="D11" s="31">
        <v>1.6999999999999999E-3</v>
      </c>
      <c r="E11" s="3">
        <f t="shared" si="0"/>
        <v>9234836.1463500001</v>
      </c>
    </row>
    <row r="12" spans="1:5" x14ac:dyDescent="0.2">
      <c r="A12" s="24" t="s">
        <v>109</v>
      </c>
      <c r="B12" s="36">
        <f>'KWh by Tariff'!F132</f>
        <v>314321416</v>
      </c>
      <c r="C12" s="31">
        <v>2.725E-2</v>
      </c>
      <c r="D12" s="31">
        <v>3.1700000000000001E-3</v>
      </c>
      <c r="E12" s="3">
        <f t="shared" si="0"/>
        <v>9561657.4747199994</v>
      </c>
    </row>
    <row r="13" spans="1:5" x14ac:dyDescent="0.2">
      <c r="A13" s="24" t="s">
        <v>110</v>
      </c>
      <c r="B13" s="36">
        <f>'KWh by Tariff'!G132</f>
        <v>296016542</v>
      </c>
      <c r="C13" s="31">
        <v>2.725E-2</v>
      </c>
      <c r="D13" s="31">
        <v>3.8999999999999999E-4</v>
      </c>
      <c r="E13" s="3">
        <f t="shared" si="0"/>
        <v>8181897.2208800009</v>
      </c>
    </row>
    <row r="14" spans="1:5" x14ac:dyDescent="0.2">
      <c r="A14" s="24" t="s">
        <v>111</v>
      </c>
      <c r="B14" s="36">
        <f>'KWh by Tariff'!H132</f>
        <v>324606109</v>
      </c>
      <c r="C14" s="31">
        <v>2.725E-2</v>
      </c>
      <c r="D14" s="31">
        <v>8.2500000000000004E-3</v>
      </c>
      <c r="E14" s="3">
        <f t="shared" si="0"/>
        <v>11523516.869500002</v>
      </c>
    </row>
    <row r="15" spans="1:5" x14ac:dyDescent="0.2">
      <c r="A15" s="24" t="s">
        <v>112</v>
      </c>
      <c r="B15" s="36">
        <f>'KWh by Tariff'!I132</f>
        <v>263638273</v>
      </c>
      <c r="C15" s="31">
        <v>2.725E-2</v>
      </c>
      <c r="D15" s="31">
        <v>-1.6000000000000001E-4</v>
      </c>
      <c r="E15" s="3">
        <f>B15*(C15+D15)</f>
        <v>7141960.8155699996</v>
      </c>
    </row>
    <row r="16" spans="1:5" x14ac:dyDescent="0.2">
      <c r="A16" s="24" t="s">
        <v>113</v>
      </c>
      <c r="B16" s="36">
        <f>'KWh by Tariff'!J132</f>
        <v>326292276</v>
      </c>
      <c r="C16" s="31">
        <v>2.725E-2</v>
      </c>
      <c r="D16" s="37">
        <v>1.09E-3</v>
      </c>
      <c r="E16" s="3">
        <f>B16*(C16+D16)</f>
        <v>9247123.1018400006</v>
      </c>
    </row>
    <row r="17" spans="1:6" x14ac:dyDescent="0.2">
      <c r="A17" s="24" t="s">
        <v>114</v>
      </c>
      <c r="B17" s="36">
        <f>'KWh by Tariff'!K132</f>
        <v>271425864</v>
      </c>
      <c r="C17" s="31">
        <v>2.725E-2</v>
      </c>
      <c r="D17" s="37">
        <v>-3.2100000000000002E-3</v>
      </c>
      <c r="E17" s="3">
        <f t="shared" si="0"/>
        <v>6525077.7705600001</v>
      </c>
    </row>
    <row r="18" spans="1:6" x14ac:dyDescent="0.2">
      <c r="A18" s="24" t="s">
        <v>115</v>
      </c>
      <c r="B18" s="36">
        <f>'KWh by Tariff'!L132</f>
        <v>324044130</v>
      </c>
      <c r="C18" s="31">
        <v>2.725E-2</v>
      </c>
      <c r="D18" s="31">
        <v>1.01E-3</v>
      </c>
      <c r="E18" s="3">
        <f t="shared" si="0"/>
        <v>9157487.1138000004</v>
      </c>
    </row>
    <row r="19" spans="1:6" x14ac:dyDescent="0.2">
      <c r="A19" s="24" t="s">
        <v>140</v>
      </c>
      <c r="B19" s="36">
        <f>'KWh by Tariff'!M132</f>
        <v>294008510</v>
      </c>
      <c r="C19" s="31">
        <v>2.725E-2</v>
      </c>
      <c r="D19" s="31">
        <v>-5.4000000000000001E-4</v>
      </c>
      <c r="E19" s="27">
        <f t="shared" si="0"/>
        <v>7852967.3021</v>
      </c>
    </row>
    <row r="20" spans="1:6" x14ac:dyDescent="0.2">
      <c r="E20" s="28">
        <f>SUM(E8:E19)</f>
        <v>105971559.59066002</v>
      </c>
      <c r="F20" t="s">
        <v>120</v>
      </c>
    </row>
    <row r="23" spans="1:6" x14ac:dyDescent="0.2">
      <c r="E23" s="28"/>
    </row>
    <row r="24" spans="1:6" x14ac:dyDescent="0.2">
      <c r="E24" s="28"/>
    </row>
  </sheetData>
  <mergeCells count="1">
    <mergeCell ref="C5:D5"/>
  </mergeCells>
  <pageMargins left="0.7" right="0.7" top="0.75" bottom="0.75" header="0.3" footer="0.3"/>
  <pageSetup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autoSelectedSuggestion">
  <element uid="50c31824-0780-4910-87d1-eaaffd182d42" value=""/>
  <element uid="c64218ab-b8d1-40b6-a478-cb8be1e10ecc" value=""/>
</sisl>
</file>

<file path=customXml/itemProps1.xml><?xml version="1.0" encoding="utf-8"?>
<ds:datastoreItem xmlns:ds="http://schemas.openxmlformats.org/officeDocument/2006/customXml" ds:itemID="{FA0D759A-D173-4F5E-8A40-D04C13348F0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Summary</vt:lpstr>
      <vt:lpstr>Tariff Revenues</vt:lpstr>
      <vt:lpstr>KWh by Tariff</vt:lpstr>
      <vt:lpstr>Fuel</vt:lpstr>
      <vt:lpstr>Summary!Print_Area</vt:lpstr>
      <vt:lpstr>'Tariff Revenues'!Print_Area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C. Poland</dc:creator>
  <cp:keywords/>
  <cp:lastModifiedBy>s007506</cp:lastModifiedBy>
  <cp:lastPrinted>2019-08-12T15:42:05Z</cp:lastPrinted>
  <dcterms:created xsi:type="dcterms:W3CDTF">2016-07-29T15:36:43Z</dcterms:created>
  <dcterms:modified xsi:type="dcterms:W3CDTF">2019-08-14T15:23:46Z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44fb4b7c-2680-422e-b082-0a994293c99b</vt:lpwstr>
  </property>
  <property fmtid="{D5CDD505-2E9C-101B-9397-08002B2CF9AE}" pid="3" name="bjSaver">
    <vt:lpwstr>nAq6O+Hd8RexdVD7Ge2qGh60qJ4XO2rO</vt:lpwstr>
  </property>
  <property fmtid="{D5CDD505-2E9C-101B-9397-08002B2CF9AE}" pid="4" name="bjDocumentSecurityLabel">
    <vt:lpwstr>AEP Internal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policy="e9c0b8d7-bdb4-4fd3-b62a-f50327aaefce" origin="autoSelectedSuggestion" xmlns="http://w</vt:lpwstr>
  </property>
  <property fmtid="{D5CDD505-2E9C-101B-9397-08002B2CF9AE}" pid="6" name="bjDocumentLabelXML-0">
    <vt:lpwstr>ww.boldonjames.com/2008/01/sie/internal/label"&gt;&lt;element uid="50c31824-0780-4910-87d1-eaaffd182d42" value="" /&gt;&lt;element uid="c64218ab-b8d1-40b6-a478-cb8be1e10ecc" value="" /&gt;&lt;/sisl&gt;</vt:lpwstr>
  </property>
  <property fmtid="{D5CDD505-2E9C-101B-9397-08002B2CF9AE}" pid="7" name="Visual Markings Removed">
    <vt:lpwstr>No</vt:lpwstr>
  </property>
</Properties>
</file>