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4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<sst xmlns="http://schemas.openxmlformats.org/spreadsheetml/2006/main" count="85" uniqueCount="33">
  <si>
    <t>Residential Summary</t>
  </si>
  <si>
    <t>Forecasts</t>
  </si>
  <si>
    <t>Year 2016          2nd Half</t>
  </si>
  <si>
    <t>Year 2017            1st Half</t>
  </si>
  <si>
    <t>Total</t>
  </si>
  <si>
    <t>( D )</t>
  </si>
  <si>
    <t>( E )</t>
  </si>
  <si>
    <t>Current Period Amount To Be Recovered</t>
  </si>
  <si>
    <t>Cumulative (Over)/Under Collection</t>
  </si>
  <si>
    <t xml:space="preserve">Total To Be Recovered </t>
  </si>
  <si>
    <t>Total Amount Recovered</t>
  </si>
  <si>
    <t>Expected Future Recoveries</t>
  </si>
  <si>
    <t xml:space="preserve">(Over)/Under Collection </t>
  </si>
  <si>
    <t>Adjusted Estimated Sector kWh</t>
  </si>
  <si>
    <t>Surcharge Range ($ Per kWh)</t>
  </si>
  <si>
    <t>Floor (Carryover)</t>
  </si>
  <si>
    <r>
      <rPr>
        <sz val="10"/>
        <rFont val="Arial"/>
        <family val="2"/>
      </rPr>
      <t>Midpoint -</t>
    </r>
    <r>
      <rPr>
        <b/>
        <sz val="10"/>
        <color indexed="3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Current Rate</t>
    </r>
    <r>
      <rPr>
        <b/>
        <sz val="10"/>
        <rFont val="Arial"/>
        <family val="2"/>
      </rPr>
      <t xml:space="preserve"> /</t>
    </r>
    <r>
      <rPr>
        <b/>
        <sz val="10"/>
        <color indexed="3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Proposed Rate</t>
    </r>
  </si>
  <si>
    <t>Ceiling (Total Cost)</t>
  </si>
  <si>
    <t>Commercial Summary</t>
  </si>
  <si>
    <t>Total To Be Recovered</t>
  </si>
  <si>
    <t>Program Costs</t>
  </si>
  <si>
    <t>Lost Revenue</t>
  </si>
  <si>
    <t>Incentives</t>
  </si>
  <si>
    <t>Residential</t>
  </si>
  <si>
    <t>Commercial</t>
  </si>
  <si>
    <t>2nd Half of 2016</t>
  </si>
  <si>
    <t>1st Half of 2017</t>
  </si>
  <si>
    <t>Includes Program Costs; Excludes Lost Revenue and Incentives</t>
  </si>
  <si>
    <t>Includes Programs Costs, Lost Revenue, Incentives</t>
  </si>
  <si>
    <t>(3) This response assumes that the DSM Surcharge during the 2nd Half of 2016 was still the same.</t>
  </si>
  <si>
    <t>Notes:</t>
  </si>
  <si>
    <t>(2) Assumption is made there is no Over/Under Collection carried over from the 1st Half of 2016.</t>
  </si>
  <si>
    <t>(1) Numbers used are from the filed KPCO_R_1_5_Attachment1.xls in Case No. 2016-00281.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</si>
</sst>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0_);\(0\)"/>
    <numFmt numFmtId="170" formatCode="0.00000"/>
    <numFmt numFmtId="171" formatCode="0.0000"/>
    <numFmt numFmtId="172" formatCode="_(* #,##0_);_(* \(#,##0\);_(* &quot;-&quot;?_);_(@_)"/>
    <numFmt numFmtId="173" formatCode="_(&quot;$&quot;* #,##0.000000_);_(&quot;$&quot;* \(#,##0.000000\);_(&quot;$&quot;* &quot;-&quot;??_);_(@_)"/>
    <numFmt numFmtId="174" formatCode="0.00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3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Aharoni"/>
      <family val="0"/>
    </font>
    <font>
      <b/>
      <sz val="11"/>
      <color indexed="8"/>
      <name val="Aharoni"/>
      <family val="0"/>
    </font>
    <font>
      <b/>
      <u val="single"/>
      <sz val="13"/>
      <name val="Aharoni"/>
      <family val="0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right"/>
    </xf>
    <xf numFmtId="167" fontId="0" fillId="0" borderId="11" xfId="0" applyNumberFormat="1" applyBorder="1" applyAlignment="1">
      <alignment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34" borderId="12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0" fontId="0" fillId="0" borderId="13" xfId="0" applyBorder="1" applyAlignment="1">
      <alignment/>
    </xf>
    <xf numFmtId="0" fontId="26" fillId="0" borderId="0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7" fontId="29" fillId="0" borderId="0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167" fontId="0" fillId="35" borderId="10" xfId="0" applyNumberFormat="1" applyFill="1" applyBorder="1" applyAlignment="1">
      <alignment/>
    </xf>
    <xf numFmtId="0" fontId="19" fillId="35" borderId="10" xfId="185" applyFill="1" applyBorder="1">
      <alignment/>
      <protection/>
    </xf>
    <xf numFmtId="0" fontId="49" fillId="0" borderId="0" xfId="0" applyFont="1" applyAlignment="1">
      <alignment/>
    </xf>
    <xf numFmtId="167" fontId="0" fillId="0" borderId="15" xfId="0" applyNumberFormat="1" applyBorder="1" applyAlignment="1">
      <alignment/>
    </xf>
    <xf numFmtId="0" fontId="0" fillId="34" borderId="16" xfId="0" applyFill="1" applyBorder="1" applyAlignment="1">
      <alignment/>
    </xf>
    <xf numFmtId="0" fontId="49" fillId="34" borderId="17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5" fontId="0" fillId="34" borderId="17" xfId="0" applyNumberFormat="1" applyFill="1" applyBorder="1" applyAlignment="1">
      <alignment/>
    </xf>
    <xf numFmtId="5" fontId="0" fillId="34" borderId="18" xfId="0" applyNumberFormat="1" applyFill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8" fillId="0" borderId="21" xfId="0" applyFont="1" applyBorder="1" applyAlignment="1">
      <alignment/>
    </xf>
    <xf numFmtId="37" fontId="28" fillId="0" borderId="22" xfId="0" applyNumberFormat="1" applyFont="1" applyBorder="1" applyAlignment="1">
      <alignment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37" fontId="28" fillId="0" borderId="25" xfId="0" applyNumberFormat="1" applyFont="1" applyBorder="1" applyAlignment="1">
      <alignment/>
    </xf>
    <xf numFmtId="169" fontId="25" fillId="35" borderId="26" xfId="0" applyNumberFormat="1" applyFont="1" applyFill="1" applyBorder="1" applyAlignment="1">
      <alignment horizontal="center" vertical="center"/>
    </xf>
    <xf numFmtId="169" fontId="25" fillId="35" borderId="10" xfId="0" applyNumberFormat="1" applyFont="1" applyFill="1" applyBorder="1" applyAlignment="1">
      <alignment horizontal="center" vertical="center"/>
    </xf>
    <xf numFmtId="169" fontId="25" fillId="35" borderId="26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left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27" xfId="0" applyFont="1" applyBorder="1" applyAlignment="1">
      <alignment horizontal="left"/>
    </xf>
    <xf numFmtId="37" fontId="28" fillId="0" borderId="28" xfId="0" applyNumberFormat="1" applyFont="1" applyBorder="1" applyAlignment="1">
      <alignment/>
    </xf>
    <xf numFmtId="5" fontId="28" fillId="0" borderId="21" xfId="0" applyNumberFormat="1" applyFont="1" applyFill="1" applyBorder="1" applyAlignment="1">
      <alignment horizontal="right"/>
    </xf>
    <xf numFmtId="5" fontId="28" fillId="0" borderId="14" xfId="0" applyNumberFormat="1" applyFont="1" applyFill="1" applyBorder="1" applyAlignment="1">
      <alignment horizontal="right"/>
    </xf>
    <xf numFmtId="6" fontId="28" fillId="0" borderId="21" xfId="0" applyNumberFormat="1" applyFont="1" applyFill="1" applyBorder="1" applyAlignment="1">
      <alignment horizontal="right"/>
    </xf>
    <xf numFmtId="6" fontId="28" fillId="0" borderId="27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169" fontId="16" fillId="35" borderId="29" xfId="0" applyNumberFormat="1" applyFont="1" applyFill="1" applyBorder="1" applyAlignment="1">
      <alignment horizontal="center" vertical="center"/>
    </xf>
    <xf numFmtId="0" fontId="51" fillId="24" borderId="12" xfId="0" applyFont="1" applyFill="1" applyBorder="1" applyAlignment="1">
      <alignment horizontal="center" vertical="center"/>
    </xf>
    <xf numFmtId="0" fontId="51" fillId="24" borderId="16" xfId="0" applyFont="1" applyFill="1" applyBorder="1" applyAlignment="1">
      <alignment horizontal="center" vertical="center"/>
    </xf>
    <xf numFmtId="0" fontId="51" fillId="24" borderId="30" xfId="0" applyFont="1" applyFill="1" applyBorder="1" applyAlignment="1">
      <alignment horizontal="center" vertical="center"/>
    </xf>
    <xf numFmtId="0" fontId="51" fillId="24" borderId="23" xfId="0" applyFont="1" applyFill="1" applyBorder="1" applyAlignment="1">
      <alignment horizontal="center" vertical="center"/>
    </xf>
    <xf numFmtId="0" fontId="51" fillId="24" borderId="24" xfId="0" applyFont="1" applyFill="1" applyBorder="1" applyAlignment="1">
      <alignment horizontal="center" vertical="center"/>
    </xf>
    <xf numFmtId="0" fontId="51" fillId="24" borderId="31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51" fillId="37" borderId="16" xfId="0" applyFont="1" applyFill="1" applyBorder="1" applyAlignment="1">
      <alignment horizontal="center" vertical="center"/>
    </xf>
    <xf numFmtId="0" fontId="51" fillId="37" borderId="30" xfId="0" applyFont="1" applyFill="1" applyBorder="1" applyAlignment="1">
      <alignment horizontal="center" vertical="center"/>
    </xf>
    <xf numFmtId="0" fontId="51" fillId="37" borderId="23" xfId="0" applyFont="1" applyFill="1" applyBorder="1" applyAlignment="1">
      <alignment horizontal="center" vertical="center"/>
    </xf>
    <xf numFmtId="0" fontId="51" fillId="37" borderId="24" xfId="0" applyFont="1" applyFill="1" applyBorder="1" applyAlignment="1">
      <alignment horizontal="center" vertical="center"/>
    </xf>
    <xf numFmtId="0" fontId="51" fillId="37" borderId="31" xfId="0" applyFont="1" applyFill="1" applyBorder="1" applyAlignment="1">
      <alignment horizontal="center" vertical="center"/>
    </xf>
    <xf numFmtId="169" fontId="16" fillId="35" borderId="32" xfId="0" applyNumberFormat="1" applyFont="1" applyFill="1" applyBorder="1" applyAlignment="1">
      <alignment horizontal="center" vertical="center"/>
    </xf>
    <xf numFmtId="169" fontId="16" fillId="35" borderId="33" xfId="0" applyNumberFormat="1" applyFont="1" applyFill="1" applyBorder="1" applyAlignment="1">
      <alignment horizontal="center" vertical="center"/>
    </xf>
    <xf numFmtId="0" fontId="32" fillId="33" borderId="34" xfId="0" applyFont="1" applyFill="1" applyBorder="1" applyAlignment="1">
      <alignment horizontal="right"/>
    </xf>
    <xf numFmtId="0" fontId="32" fillId="33" borderId="35" xfId="0" applyFont="1" applyFill="1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18" fillId="0" borderId="0" xfId="185" applyFont="1" applyBorder="1">
      <alignment/>
      <protection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9" fillId="0" borderId="0" xfId="185" applyBorder="1">
      <alignment/>
      <protection/>
    </xf>
    <xf numFmtId="0" fontId="16" fillId="0" borderId="0" xfId="0" applyFont="1" applyBorder="1" applyAlignment="1">
      <alignment horizontal="center" vertical="center" wrapText="1"/>
    </xf>
    <xf numFmtId="169" fontId="16" fillId="0" borderId="13" xfId="0" applyNumberFormat="1" applyFont="1" applyBorder="1" applyAlignment="1">
      <alignment horizontal="center" vertical="center"/>
    </xf>
    <xf numFmtId="167" fontId="1" fillId="0" borderId="0" xfId="173" applyNumberFormat="1" applyFont="1" applyBorder="1" applyAlignment="1">
      <alignment/>
    </xf>
    <xf numFmtId="0" fontId="19" fillId="0" borderId="0" xfId="185" applyFont="1" applyBorder="1">
      <alignment/>
      <protection/>
    </xf>
    <xf numFmtId="167" fontId="24" fillId="0" borderId="0" xfId="0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167" fontId="0" fillId="0" borderId="0" xfId="0" applyNumberFormat="1" applyBorder="1" applyAlignment="1" quotePrefix="1">
      <alignment horizontal="center" vertical="center"/>
    </xf>
    <xf numFmtId="167" fontId="0" fillId="0" borderId="36" xfId="0" applyNumberFormat="1" applyBorder="1" applyAlignment="1">
      <alignment/>
    </xf>
    <xf numFmtId="166" fontId="24" fillId="0" borderId="0" xfId="57" applyNumberFormat="1" applyFont="1" applyBorder="1" applyAlignment="1">
      <alignment/>
    </xf>
    <xf numFmtId="166" fontId="27" fillId="0" borderId="0" xfId="57" applyNumberFormat="1" applyFont="1" applyBorder="1" applyAlignment="1">
      <alignment/>
    </xf>
    <xf numFmtId="167" fontId="27" fillId="0" borderId="36" xfId="0" applyNumberFormat="1" applyFont="1" applyBorder="1" applyAlignment="1">
      <alignment/>
    </xf>
    <xf numFmtId="0" fontId="22" fillId="0" borderId="13" xfId="185" applyFont="1" applyBorder="1" applyAlignment="1">
      <alignment horizontal="center"/>
      <protection/>
    </xf>
    <xf numFmtId="0" fontId="22" fillId="0" borderId="0" xfId="185" applyFont="1" applyBorder="1" applyAlignment="1">
      <alignment horizontal="center"/>
      <protection/>
    </xf>
    <xf numFmtId="173" fontId="0" fillId="0" borderId="0" xfId="0" applyNumberFormat="1" applyBorder="1" applyAlignment="1">
      <alignment/>
    </xf>
    <xf numFmtId="173" fontId="0" fillId="0" borderId="36" xfId="0" applyNumberFormat="1" applyBorder="1" applyAlignment="1">
      <alignment/>
    </xf>
    <xf numFmtId="0" fontId="23" fillId="0" borderId="0" xfId="185" applyFont="1" applyBorder="1">
      <alignment/>
      <protection/>
    </xf>
    <xf numFmtId="173" fontId="24" fillId="0" borderId="0" xfId="0" applyNumberFormat="1" applyFont="1" applyBorder="1" applyAlignment="1">
      <alignment/>
    </xf>
    <xf numFmtId="173" fontId="27" fillId="38" borderId="0" xfId="0" applyNumberFormat="1" applyFont="1" applyFill="1" applyBorder="1" applyAlignment="1">
      <alignment/>
    </xf>
    <xf numFmtId="49" fontId="19" fillId="0" borderId="0" xfId="185" applyNumberFormat="1" applyBorder="1">
      <alignment/>
      <protection/>
    </xf>
    <xf numFmtId="169" fontId="16" fillId="35" borderId="34" xfId="0" applyNumberFormat="1" applyFont="1" applyFill="1" applyBorder="1" applyAlignment="1">
      <alignment horizontal="center" vertical="center"/>
    </xf>
    <xf numFmtId="167" fontId="0" fillId="35" borderId="35" xfId="0" applyNumberFormat="1" applyFill="1" applyBorder="1" applyAlignment="1">
      <alignment/>
    </xf>
    <xf numFmtId="169" fontId="16" fillId="0" borderId="23" xfId="0" applyNumberFormat="1" applyFont="1" applyBorder="1" applyAlignment="1">
      <alignment horizontal="center" vertical="center"/>
    </xf>
    <xf numFmtId="0" fontId="19" fillId="0" borderId="24" xfId="185" applyBorder="1">
      <alignment/>
      <protection/>
    </xf>
    <xf numFmtId="167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173" fontId="0" fillId="0" borderId="31" xfId="0" applyNumberFormat="1" applyBorder="1" applyAlignment="1">
      <alignment/>
    </xf>
    <xf numFmtId="0" fontId="16" fillId="0" borderId="3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167" fontId="0" fillId="0" borderId="0" xfId="0" applyNumberFormat="1" applyFill="1" applyBorder="1" applyAlignment="1">
      <alignment/>
    </xf>
    <xf numFmtId="0" fontId="16" fillId="0" borderId="3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3" fontId="27" fillId="0" borderId="36" xfId="0" applyNumberFormat="1" applyFont="1" applyFill="1" applyBorder="1" applyAlignment="1">
      <alignment/>
    </xf>
    <xf numFmtId="0" fontId="52" fillId="0" borderId="0" xfId="0" applyFont="1" applyAlignment="1">
      <alignment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00" xfId="46"/>
    <cellStyle name="Comma 101" xfId="47"/>
    <cellStyle name="Comma 102" xfId="48"/>
    <cellStyle name="Comma 103" xfId="49"/>
    <cellStyle name="Comma 104" xfId="50"/>
    <cellStyle name="Comma 105" xfId="51"/>
    <cellStyle name="Comma 106" xfId="52"/>
    <cellStyle name="Comma 107" xfId="53"/>
    <cellStyle name="Comma 108" xfId="54"/>
    <cellStyle name="Comma 109" xfId="55"/>
    <cellStyle name="Comma 11" xfId="56"/>
    <cellStyle name="Comma 110" xfId="57"/>
    <cellStyle name="Comma 111" xfId="58"/>
    <cellStyle name="Comma 112" xfId="59"/>
    <cellStyle name="Comma 113" xfId="60"/>
    <cellStyle name="Comma 114" xfId="61"/>
    <cellStyle name="Comma 115" xfId="62"/>
    <cellStyle name="Comma 116" xfId="63"/>
    <cellStyle name="Comma 117" xfId="64"/>
    <cellStyle name="Comma 118" xfId="65"/>
    <cellStyle name="Comma 119" xfId="66"/>
    <cellStyle name="Comma 12" xfId="67"/>
    <cellStyle name="Comma 120" xfId="68"/>
    <cellStyle name="Comma 121" xfId="69"/>
    <cellStyle name="Comma 122" xfId="70"/>
    <cellStyle name="Comma 123" xfId="71"/>
    <cellStyle name="Comma 124" xfId="72"/>
    <cellStyle name="Comma 125" xfId="73"/>
    <cellStyle name="Comma 13" xfId="74"/>
    <cellStyle name="Comma 14" xfId="75"/>
    <cellStyle name="Comma 15" xfId="76"/>
    <cellStyle name="Comma 16" xfId="77"/>
    <cellStyle name="Comma 17" xfId="78"/>
    <cellStyle name="Comma 18" xfId="79"/>
    <cellStyle name="Comma 19" xfId="80"/>
    <cellStyle name="Comma 2" xfId="81"/>
    <cellStyle name="Comma 2 2" xfId="82"/>
    <cellStyle name="Comma 20" xfId="83"/>
    <cellStyle name="Comma 21" xfId="84"/>
    <cellStyle name="Comma 22" xfId="85"/>
    <cellStyle name="Comma 23" xfId="86"/>
    <cellStyle name="Comma 24" xfId="87"/>
    <cellStyle name="Comma 25" xfId="88"/>
    <cellStyle name="Comma 26" xfId="89"/>
    <cellStyle name="Comma 27" xfId="90"/>
    <cellStyle name="Comma 28" xfId="91"/>
    <cellStyle name="Comma 29" xfId="92"/>
    <cellStyle name="Comma 3" xfId="93"/>
    <cellStyle name="Comma 30" xfId="94"/>
    <cellStyle name="Comma 31" xfId="95"/>
    <cellStyle name="Comma 32" xfId="96"/>
    <cellStyle name="Comma 33" xfId="97"/>
    <cellStyle name="Comma 34" xfId="98"/>
    <cellStyle name="Comma 35" xfId="99"/>
    <cellStyle name="Comma 36" xfId="100"/>
    <cellStyle name="Comma 37" xfId="101"/>
    <cellStyle name="Comma 38" xfId="102"/>
    <cellStyle name="Comma 39" xfId="103"/>
    <cellStyle name="Comma 4" xfId="104"/>
    <cellStyle name="Comma 4 2" xfId="105"/>
    <cellStyle name="Comma 40" xfId="106"/>
    <cellStyle name="Comma 41" xfId="107"/>
    <cellStyle name="Comma 42" xfId="108"/>
    <cellStyle name="Comma 43" xfId="109"/>
    <cellStyle name="Comma 44" xfId="110"/>
    <cellStyle name="Comma 45" xfId="111"/>
    <cellStyle name="Comma 46" xfId="112"/>
    <cellStyle name="Comma 47" xfId="113"/>
    <cellStyle name="Comma 48" xfId="114"/>
    <cellStyle name="Comma 49" xfId="115"/>
    <cellStyle name="Comma 5" xfId="116"/>
    <cellStyle name="Comma 50" xfId="117"/>
    <cellStyle name="Comma 51" xfId="118"/>
    <cellStyle name="Comma 52" xfId="119"/>
    <cellStyle name="Comma 53" xfId="120"/>
    <cellStyle name="Comma 54" xfId="121"/>
    <cellStyle name="Comma 55" xfId="122"/>
    <cellStyle name="Comma 56" xfId="123"/>
    <cellStyle name="Comma 57" xfId="124"/>
    <cellStyle name="Comma 58" xfId="125"/>
    <cellStyle name="Comma 59" xfId="126"/>
    <cellStyle name="Comma 6" xfId="127"/>
    <cellStyle name="Comma 60" xfId="128"/>
    <cellStyle name="Comma 61" xfId="129"/>
    <cellStyle name="Comma 62" xfId="130"/>
    <cellStyle name="Comma 63" xfId="131"/>
    <cellStyle name="Comma 64" xfId="132"/>
    <cellStyle name="Comma 65" xfId="133"/>
    <cellStyle name="Comma 66" xfId="134"/>
    <cellStyle name="Comma 67" xfId="135"/>
    <cellStyle name="Comma 68" xfId="136"/>
    <cellStyle name="Comma 69" xfId="137"/>
    <cellStyle name="Comma 7" xfId="138"/>
    <cellStyle name="Comma 70" xfId="139"/>
    <cellStyle name="Comma 71" xfId="140"/>
    <cellStyle name="Comma 72" xfId="141"/>
    <cellStyle name="Comma 73" xfId="142"/>
    <cellStyle name="Comma 74" xfId="143"/>
    <cellStyle name="Comma 75" xfId="144"/>
    <cellStyle name="Comma 76" xfId="145"/>
    <cellStyle name="Comma 77" xfId="146"/>
    <cellStyle name="Comma 78" xfId="147"/>
    <cellStyle name="Comma 79" xfId="148"/>
    <cellStyle name="Comma 8" xfId="149"/>
    <cellStyle name="Comma 80" xfId="150"/>
    <cellStyle name="Comma 81" xfId="151"/>
    <cellStyle name="Comma 82" xfId="152"/>
    <cellStyle name="Comma 83" xfId="153"/>
    <cellStyle name="Comma 84" xfId="154"/>
    <cellStyle name="Comma 85" xfId="155"/>
    <cellStyle name="Comma 86" xfId="156"/>
    <cellStyle name="Comma 87" xfId="157"/>
    <cellStyle name="Comma 88" xfId="158"/>
    <cellStyle name="Comma 89" xfId="159"/>
    <cellStyle name="Comma 9" xfId="160"/>
    <cellStyle name="Comma 90" xfId="161"/>
    <cellStyle name="Comma 91" xfId="162"/>
    <cellStyle name="Comma 92" xfId="163"/>
    <cellStyle name="Comma 93" xfId="164"/>
    <cellStyle name="Comma 94" xfId="165"/>
    <cellStyle name="Comma 95" xfId="166"/>
    <cellStyle name="Comma 96" xfId="167"/>
    <cellStyle name="Comma 97" xfId="168"/>
    <cellStyle name="Comma 98" xfId="169"/>
    <cellStyle name="Comma 99" xfId="170"/>
    <cellStyle name="Currency" xfId="171"/>
    <cellStyle name="Currency [0]" xfId="172"/>
    <cellStyle name="Currency 2" xfId="173"/>
    <cellStyle name="Currency 3" xfId="174"/>
    <cellStyle name="Explanatory Text" xfId="175"/>
    <cellStyle name="Good" xfId="176"/>
    <cellStyle name="Heading 1" xfId="177"/>
    <cellStyle name="Heading 2" xfId="178"/>
    <cellStyle name="Heading 3" xfId="179"/>
    <cellStyle name="Heading 4" xfId="180"/>
    <cellStyle name="Input" xfId="181"/>
    <cellStyle name="Linked Cell" xfId="182"/>
    <cellStyle name="Neutral" xfId="183"/>
    <cellStyle name="Normal 2" xfId="184"/>
    <cellStyle name="Normal 3" xfId="185"/>
    <cellStyle name="Normal 4" xfId="186"/>
    <cellStyle name="Normal 4 2" xfId="187"/>
    <cellStyle name="Normal 5" xfId="188"/>
    <cellStyle name="Normal 5 2" xfId="189"/>
    <cellStyle name="Note" xfId="190"/>
    <cellStyle name="Output" xfId="191"/>
    <cellStyle name="Percent" xfId="192"/>
    <cellStyle name="Percent 2" xfId="193"/>
    <cellStyle name="Percent 3" xfId="194"/>
    <cellStyle name="Title" xfId="195"/>
    <cellStyle name="Total" xfId="196"/>
    <cellStyle name="Warning Text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tabSelected="1" zoomScalePageLayoutView="0" workbookViewId="0" topLeftCell="A1">
      <selection activeCell="T29" sqref="T29"/>
    </sheetView>
  </sheetViews>
  <sheetFormatPr defaultColWidth="9.140625" defaultRowHeight="15"/>
  <cols>
    <col min="1" max="1" width="3.421875" style="3" customWidth="1"/>
    <col min="2" max="2" width="5.00390625" style="0" customWidth="1"/>
    <col min="3" max="3" width="42.140625" style="0" customWidth="1"/>
    <col min="4" max="4" width="1.421875" style="0" customWidth="1"/>
    <col min="5" max="6" width="15.8515625" style="0" customWidth="1"/>
    <col min="7" max="7" width="1.421875" style="0" customWidth="1"/>
    <col min="8" max="8" width="2.28125" style="0" customWidth="1"/>
    <col min="9" max="9" width="2.8515625" style="7" customWidth="1"/>
    <col min="10" max="10" width="2.28125" style="7" customWidth="1"/>
    <col min="11" max="11" width="5.00390625" style="7" customWidth="1"/>
    <col min="12" max="12" width="42.140625" style="7" customWidth="1"/>
    <col min="13" max="13" width="1.421875" style="7" customWidth="1"/>
    <col min="14" max="15" width="15.8515625" style="7" customWidth="1"/>
    <col min="16" max="16" width="1.421875" style="7" customWidth="1"/>
    <col min="17" max="17" width="5.140625" style="0" customWidth="1"/>
    <col min="20" max="20" width="15.57421875" style="0" customWidth="1"/>
    <col min="21" max="21" width="14.28125" style="0" customWidth="1"/>
    <col min="22" max="24" width="13.140625" style="0" customWidth="1"/>
  </cols>
  <sheetData>
    <row r="1" spans="2:24" s="6" customFormat="1" ht="15">
      <c r="B1" s="49" t="s">
        <v>28</v>
      </c>
      <c r="C1" s="50"/>
      <c r="D1" s="50"/>
      <c r="E1" s="50"/>
      <c r="F1" s="50"/>
      <c r="G1" s="51"/>
      <c r="I1" s="47"/>
      <c r="J1" s="7"/>
      <c r="K1" s="55" t="s">
        <v>27</v>
      </c>
      <c r="L1" s="56"/>
      <c r="M1" s="56"/>
      <c r="N1" s="56"/>
      <c r="O1" s="56"/>
      <c r="P1" s="57"/>
      <c r="R1" s="7"/>
      <c r="S1" s="7"/>
      <c r="T1" s="7"/>
      <c r="U1" s="7"/>
      <c r="V1" s="7"/>
      <c r="W1" s="7"/>
      <c r="X1" s="7"/>
    </row>
    <row r="2" spans="2:25" ht="15.75" thickBot="1">
      <c r="B2" s="52"/>
      <c r="C2" s="53"/>
      <c r="D2" s="53"/>
      <c r="E2" s="53"/>
      <c r="F2" s="53"/>
      <c r="G2" s="54"/>
      <c r="I2" s="47"/>
      <c r="K2" s="58"/>
      <c r="L2" s="59"/>
      <c r="M2" s="59"/>
      <c r="N2" s="59"/>
      <c r="O2" s="59"/>
      <c r="P2" s="60"/>
      <c r="Y2" s="6"/>
    </row>
    <row r="3" spans="2:25" ht="15.75" thickBot="1">
      <c r="B3" s="61"/>
      <c r="C3" s="48"/>
      <c r="D3" s="48"/>
      <c r="E3" s="48"/>
      <c r="F3" s="48"/>
      <c r="G3" s="62"/>
      <c r="I3" s="47"/>
      <c r="K3" s="61"/>
      <c r="L3" s="48"/>
      <c r="M3" s="48"/>
      <c r="N3" s="48"/>
      <c r="O3" s="48"/>
      <c r="P3" s="62"/>
      <c r="R3" s="5"/>
      <c r="S3" s="20"/>
      <c r="T3" s="20"/>
      <c r="U3" s="21" t="s">
        <v>20</v>
      </c>
      <c r="V3" s="21" t="s">
        <v>21</v>
      </c>
      <c r="W3" s="22" t="s">
        <v>22</v>
      </c>
      <c r="X3" s="23" t="s">
        <v>4</v>
      </c>
      <c r="Y3" s="6"/>
    </row>
    <row r="4" spans="2:24" ht="16.5">
      <c r="B4" s="63" t="s">
        <v>0</v>
      </c>
      <c r="C4" s="1"/>
      <c r="D4" s="1"/>
      <c r="E4" s="1"/>
      <c r="F4" s="1"/>
      <c r="G4" s="64"/>
      <c r="I4" s="47"/>
      <c r="K4" s="63" t="s">
        <v>0</v>
      </c>
      <c r="L4" s="1"/>
      <c r="M4" s="1"/>
      <c r="N4" s="1"/>
      <c r="O4" s="1"/>
      <c r="P4" s="64"/>
      <c r="R4" s="28" t="s">
        <v>23</v>
      </c>
      <c r="S4" s="29"/>
      <c r="T4" s="30" t="s">
        <v>25</v>
      </c>
      <c r="U4" s="43">
        <v>2282192.87</v>
      </c>
      <c r="V4" s="43">
        <v>1344300</v>
      </c>
      <c r="W4" s="43">
        <v>139273.87000000002</v>
      </c>
      <c r="X4" s="31">
        <f>U4+V4+W4</f>
        <v>3765766.74</v>
      </c>
    </row>
    <row r="5" spans="2:24" ht="15" customHeight="1" thickBot="1">
      <c r="B5" s="65"/>
      <c r="C5" s="12"/>
      <c r="D5" s="12"/>
      <c r="E5" s="12"/>
      <c r="F5" s="12"/>
      <c r="G5" s="66"/>
      <c r="I5" s="47"/>
      <c r="K5" s="65"/>
      <c r="L5" s="12"/>
      <c r="M5" s="12"/>
      <c r="N5" s="12"/>
      <c r="O5" s="12"/>
      <c r="P5" s="66"/>
      <c r="R5" s="32"/>
      <c r="S5" s="33"/>
      <c r="T5" s="15" t="s">
        <v>26</v>
      </c>
      <c r="U5" s="44">
        <v>1918128.2300000002</v>
      </c>
      <c r="V5" s="44">
        <v>1332011</v>
      </c>
      <c r="W5" s="44">
        <v>165081.22999999998</v>
      </c>
      <c r="X5" s="34">
        <f>U5+V5+W5</f>
        <v>3415220.4600000004</v>
      </c>
    </row>
    <row r="6" spans="2:24" ht="15.75" thickBot="1">
      <c r="B6" s="11"/>
      <c r="C6" s="67"/>
      <c r="D6" s="68"/>
      <c r="E6" s="69" t="s">
        <v>1</v>
      </c>
      <c r="F6" s="69"/>
      <c r="G6" s="70"/>
      <c r="I6" s="47"/>
      <c r="K6" s="11"/>
      <c r="L6" s="67"/>
      <c r="M6" s="68"/>
      <c r="N6" s="69" t="s">
        <v>1</v>
      </c>
      <c r="O6" s="69"/>
      <c r="P6" s="70"/>
      <c r="R6" s="35"/>
      <c r="S6" s="36"/>
      <c r="T6" s="36"/>
      <c r="U6" s="36"/>
      <c r="V6" s="36"/>
      <c r="W6" s="36"/>
      <c r="X6" s="37"/>
    </row>
    <row r="7" spans="2:24" ht="30">
      <c r="B7" s="11"/>
      <c r="C7" s="71"/>
      <c r="D7" s="99"/>
      <c r="E7" s="72" t="s">
        <v>2</v>
      </c>
      <c r="F7" s="72" t="s">
        <v>3</v>
      </c>
      <c r="G7" s="98"/>
      <c r="I7" s="47"/>
      <c r="K7" s="11"/>
      <c r="L7" s="71"/>
      <c r="M7" s="99"/>
      <c r="N7" s="72" t="s">
        <v>2</v>
      </c>
      <c r="O7" s="72" t="s">
        <v>3</v>
      </c>
      <c r="P7" s="98"/>
      <c r="R7" s="28" t="s">
        <v>24</v>
      </c>
      <c r="S7" s="29"/>
      <c r="T7" s="38" t="s">
        <v>25</v>
      </c>
      <c r="U7" s="45">
        <v>1404173.1800000002</v>
      </c>
      <c r="V7" s="45">
        <v>513597</v>
      </c>
      <c r="W7" s="45">
        <v>59356.829999999994</v>
      </c>
      <c r="X7" s="31">
        <f>U7+V7+W7</f>
        <v>1977127.0100000002</v>
      </c>
    </row>
    <row r="8" spans="2:24" ht="15.75" thickBot="1">
      <c r="B8" s="11"/>
      <c r="C8" s="71"/>
      <c r="D8" s="99"/>
      <c r="E8" s="14" t="s">
        <v>5</v>
      </c>
      <c r="F8" s="14" t="s">
        <v>6</v>
      </c>
      <c r="G8" s="98"/>
      <c r="I8" s="47"/>
      <c r="K8" s="11"/>
      <c r="L8" s="71"/>
      <c r="M8" s="99"/>
      <c r="N8" s="14" t="s">
        <v>5</v>
      </c>
      <c r="O8" s="14" t="s">
        <v>6</v>
      </c>
      <c r="P8" s="98"/>
      <c r="R8" s="39"/>
      <c r="S8" s="40"/>
      <c r="T8" s="41" t="s">
        <v>26</v>
      </c>
      <c r="U8" s="46">
        <v>808715.9299999999</v>
      </c>
      <c r="V8" s="46">
        <v>593092</v>
      </c>
      <c r="W8" s="46">
        <v>63778.87</v>
      </c>
      <c r="X8" s="42">
        <f>U8+V8+W8</f>
        <v>1465586.8</v>
      </c>
    </row>
    <row r="9" spans="2:24" ht="15.75" thickBot="1">
      <c r="B9" s="73">
        <v>-1</v>
      </c>
      <c r="C9" s="71" t="s">
        <v>7</v>
      </c>
      <c r="D9" s="99"/>
      <c r="E9" s="74">
        <f>X4</f>
        <v>3765766.74</v>
      </c>
      <c r="F9" s="74">
        <f>X5</f>
        <v>3415220.4600000004</v>
      </c>
      <c r="G9" s="98"/>
      <c r="I9" s="47"/>
      <c r="K9" s="73">
        <v>-1</v>
      </c>
      <c r="L9" s="71" t="s">
        <v>7</v>
      </c>
      <c r="M9" s="99"/>
      <c r="N9" s="74">
        <f>U4</f>
        <v>2282192.87</v>
      </c>
      <c r="O9" s="74">
        <f>U5</f>
        <v>1918128.2300000002</v>
      </c>
      <c r="P9" s="98"/>
      <c r="R9" s="24" t="s">
        <v>4</v>
      </c>
      <c r="S9" s="25"/>
      <c r="T9" s="25"/>
      <c r="U9" s="26">
        <f>SUM(U4:U8)</f>
        <v>6413210.210000001</v>
      </c>
      <c r="V9" s="26">
        <f>SUM(V4:V8)</f>
        <v>3783000</v>
      </c>
      <c r="W9" s="26">
        <f>SUM(W4:W8)</f>
        <v>427490.8</v>
      </c>
      <c r="X9" s="27">
        <f>SUM(X4:X8)</f>
        <v>10623701.010000002</v>
      </c>
    </row>
    <row r="10" spans="2:16" ht="15.75" thickBot="1">
      <c r="B10" s="73">
        <v>-2</v>
      </c>
      <c r="C10" s="75" t="s">
        <v>8</v>
      </c>
      <c r="D10" s="99"/>
      <c r="E10" s="2">
        <v>0</v>
      </c>
      <c r="F10" s="2">
        <f>E14</f>
        <v>683989.7459640005</v>
      </c>
      <c r="G10" s="98"/>
      <c r="I10" s="47"/>
      <c r="K10" s="73">
        <v>-2</v>
      </c>
      <c r="L10" s="75" t="s">
        <v>8</v>
      </c>
      <c r="M10" s="99"/>
      <c r="N10" s="2">
        <v>0</v>
      </c>
      <c r="O10" s="2">
        <f>N14</f>
        <v>-799584.1240359996</v>
      </c>
      <c r="P10" s="98"/>
    </row>
    <row r="11" spans="2:16" ht="15.75" thickTop="1">
      <c r="B11" s="73">
        <v>-4</v>
      </c>
      <c r="C11" s="71" t="s">
        <v>9</v>
      </c>
      <c r="D11" s="99"/>
      <c r="E11" s="13">
        <f>SUM(E9:E10)</f>
        <v>3765766.74</v>
      </c>
      <c r="F11" s="13">
        <f>SUM(F9:F10)</f>
        <v>4099210.205964001</v>
      </c>
      <c r="G11" s="98"/>
      <c r="I11" s="47"/>
      <c r="K11" s="73">
        <v>-4</v>
      </c>
      <c r="L11" s="71" t="s">
        <v>9</v>
      </c>
      <c r="M11" s="99"/>
      <c r="N11" s="13">
        <f>SUM(N9:N10)</f>
        <v>2282192.87</v>
      </c>
      <c r="O11" s="13">
        <f>SUM(O9:O10)</f>
        <v>1118544.1059640006</v>
      </c>
      <c r="P11" s="98"/>
    </row>
    <row r="12" spans="2:18" ht="15">
      <c r="B12" s="73">
        <v>-5</v>
      </c>
      <c r="C12" s="71" t="s">
        <v>10</v>
      </c>
      <c r="D12" s="99"/>
      <c r="E12" s="13">
        <v>0</v>
      </c>
      <c r="F12" s="13">
        <v>0</v>
      </c>
      <c r="G12" s="98"/>
      <c r="I12" s="47"/>
      <c r="K12" s="73">
        <v>-5</v>
      </c>
      <c r="L12" s="71" t="s">
        <v>10</v>
      </c>
      <c r="M12" s="99"/>
      <c r="N12" s="13">
        <v>0</v>
      </c>
      <c r="O12" s="13">
        <v>0</v>
      </c>
      <c r="P12" s="98"/>
      <c r="R12" s="104" t="s">
        <v>30</v>
      </c>
    </row>
    <row r="13" spans="2:18" ht="15.75" thickBot="1">
      <c r="B13" s="73">
        <v>-6</v>
      </c>
      <c r="C13" s="71" t="s">
        <v>11</v>
      </c>
      <c r="D13" s="99"/>
      <c r="E13" s="76">
        <f>E17*E21</f>
        <v>3081776.9940359998</v>
      </c>
      <c r="F13" s="77">
        <f>F17*F21</f>
        <v>2254653.00306</v>
      </c>
      <c r="G13" s="98"/>
      <c r="I13" s="47"/>
      <c r="K13" s="73">
        <v>-6</v>
      </c>
      <c r="L13" s="71" t="s">
        <v>11</v>
      </c>
      <c r="M13" s="99"/>
      <c r="N13" s="76">
        <f>N17*N21</f>
        <v>3081776.9940359998</v>
      </c>
      <c r="O13" s="77">
        <f>O17*O21</f>
        <v>686033.0316</v>
      </c>
      <c r="P13" s="98"/>
      <c r="R13" s="18" t="s">
        <v>32</v>
      </c>
    </row>
    <row r="14" spans="2:18" ht="16.5" thickBot="1" thickTop="1">
      <c r="B14" s="73">
        <v>-7</v>
      </c>
      <c r="C14" s="71" t="s">
        <v>12</v>
      </c>
      <c r="D14" s="99"/>
      <c r="E14" s="19">
        <f>E11-E13</f>
        <v>683989.7459640005</v>
      </c>
      <c r="F14" s="19">
        <f>F11-F13</f>
        <v>1844557.2029040009</v>
      </c>
      <c r="G14" s="98"/>
      <c r="I14" s="47"/>
      <c r="K14" s="73">
        <v>-7</v>
      </c>
      <c r="L14" s="71" t="s">
        <v>12</v>
      </c>
      <c r="M14" s="99"/>
      <c r="N14" s="19">
        <f>N11-N13</f>
        <v>-799584.1240359996</v>
      </c>
      <c r="O14" s="19">
        <f>O11-O13</f>
        <v>432511.0743640006</v>
      </c>
      <c r="P14" s="98"/>
      <c r="R14" s="18" t="s">
        <v>31</v>
      </c>
    </row>
    <row r="15" spans="2:18" ht="15.75" thickTop="1">
      <c r="B15" s="11"/>
      <c r="C15" s="71"/>
      <c r="D15" s="99"/>
      <c r="E15" s="78"/>
      <c r="F15" s="78"/>
      <c r="G15" s="98"/>
      <c r="I15" s="47"/>
      <c r="K15" s="11"/>
      <c r="L15" s="71"/>
      <c r="M15" s="99"/>
      <c r="N15" s="78"/>
      <c r="O15" s="78"/>
      <c r="P15" s="98"/>
      <c r="R15" s="18" t="s">
        <v>29</v>
      </c>
    </row>
    <row r="16" spans="2:18" ht="15">
      <c r="B16" s="11"/>
      <c r="C16" s="8"/>
      <c r="D16" s="100"/>
      <c r="E16" s="13"/>
      <c r="F16" s="13"/>
      <c r="G16" s="79"/>
      <c r="I16" s="47"/>
      <c r="K16" s="11"/>
      <c r="L16" s="8"/>
      <c r="M16" s="13"/>
      <c r="N16" s="13"/>
      <c r="O16" s="13"/>
      <c r="P16" s="79"/>
      <c r="R16" s="18"/>
    </row>
    <row r="17" spans="2:16" ht="15">
      <c r="B17" s="73">
        <v>-8</v>
      </c>
      <c r="C17" s="75" t="s">
        <v>13</v>
      </c>
      <c r="D17" s="13"/>
      <c r="E17" s="80">
        <v>975554604</v>
      </c>
      <c r="F17" s="81">
        <v>1088941320</v>
      </c>
      <c r="G17" s="82"/>
      <c r="I17" s="47"/>
      <c r="K17" s="73">
        <v>-8</v>
      </c>
      <c r="L17" s="75" t="s">
        <v>13</v>
      </c>
      <c r="M17" s="13"/>
      <c r="N17" s="80">
        <v>975554604</v>
      </c>
      <c r="O17" s="81">
        <v>1088941320</v>
      </c>
      <c r="P17" s="82"/>
    </row>
    <row r="18" spans="2:16" ht="15">
      <c r="B18" s="11"/>
      <c r="C18" s="71"/>
      <c r="D18" s="13"/>
      <c r="E18" s="13"/>
      <c r="F18" s="13"/>
      <c r="G18" s="79"/>
      <c r="I18" s="47"/>
      <c r="K18" s="11"/>
      <c r="L18" s="71"/>
      <c r="M18" s="13"/>
      <c r="N18" s="13"/>
      <c r="O18" s="13"/>
      <c r="P18" s="79"/>
    </row>
    <row r="19" spans="2:16" ht="15">
      <c r="B19" s="83" t="s">
        <v>14</v>
      </c>
      <c r="C19" s="84"/>
      <c r="D19" s="13"/>
      <c r="E19" s="13"/>
      <c r="F19" s="13"/>
      <c r="G19" s="79"/>
      <c r="I19" s="47"/>
      <c r="K19" s="83" t="s">
        <v>14</v>
      </c>
      <c r="L19" s="84"/>
      <c r="M19" s="13"/>
      <c r="N19" s="13"/>
      <c r="O19" s="13"/>
      <c r="P19" s="79"/>
    </row>
    <row r="20" spans="2:16" ht="15">
      <c r="B20" s="73">
        <v>-9</v>
      </c>
      <c r="C20" s="71" t="s">
        <v>15</v>
      </c>
      <c r="D20" s="13"/>
      <c r="E20" s="13"/>
      <c r="F20" s="85">
        <f>ROUND((E10+F10)/(E17+F17),6)</f>
        <v>0.000331</v>
      </c>
      <c r="G20" s="86"/>
      <c r="I20" s="47"/>
      <c r="K20" s="73">
        <v>-9</v>
      </c>
      <c r="L20" s="71" t="s">
        <v>15</v>
      </c>
      <c r="M20" s="13"/>
      <c r="N20" s="13"/>
      <c r="O20" s="85">
        <f>ROUND((N10+O10)/(N17+O17),6)</f>
        <v>-0.000387</v>
      </c>
      <c r="P20" s="86"/>
    </row>
    <row r="21" spans="2:16" ht="15">
      <c r="B21" s="73">
        <v>-10</v>
      </c>
      <c r="C21" s="87" t="s">
        <v>16</v>
      </c>
      <c r="D21" s="13"/>
      <c r="E21" s="88">
        <v>0.003159</v>
      </c>
      <c r="F21" s="89">
        <f>(F20+F22)/2</f>
        <v>0.0020705</v>
      </c>
      <c r="G21" s="103"/>
      <c r="I21" s="47"/>
      <c r="K21" s="73">
        <v>-10</v>
      </c>
      <c r="L21" s="87" t="s">
        <v>16</v>
      </c>
      <c r="M21" s="13"/>
      <c r="N21" s="88">
        <v>0.003159</v>
      </c>
      <c r="O21" s="89">
        <f>(O20+O22)/2</f>
        <v>0.00063</v>
      </c>
      <c r="P21" s="103"/>
    </row>
    <row r="22" spans="2:16" ht="15">
      <c r="B22" s="73">
        <v>-11</v>
      </c>
      <c r="C22" s="71" t="s">
        <v>17</v>
      </c>
      <c r="D22" s="13"/>
      <c r="E22" s="13"/>
      <c r="F22" s="85">
        <f>ROUND((E11+F11)/(E17+F17),6)</f>
        <v>0.00381</v>
      </c>
      <c r="G22" s="86"/>
      <c r="I22" s="47"/>
      <c r="K22" s="73">
        <v>-11</v>
      </c>
      <c r="L22" s="71" t="s">
        <v>17</v>
      </c>
      <c r="M22" s="13"/>
      <c r="N22" s="13"/>
      <c r="O22" s="85">
        <f>ROUND((N11+O11)/(N17+O17),6)</f>
        <v>0.001647</v>
      </c>
      <c r="P22" s="86"/>
    </row>
    <row r="23" spans="2:16" ht="15">
      <c r="B23" s="11"/>
      <c r="C23" s="90"/>
      <c r="D23" s="13"/>
      <c r="E23" s="13"/>
      <c r="F23" s="13"/>
      <c r="G23" s="79"/>
      <c r="I23" s="47"/>
      <c r="K23" s="11"/>
      <c r="L23" s="90"/>
      <c r="M23" s="13"/>
      <c r="N23" s="13"/>
      <c r="O23" s="13"/>
      <c r="P23" s="79"/>
    </row>
    <row r="24" spans="2:16" ht="15">
      <c r="B24" s="91"/>
      <c r="C24" s="17"/>
      <c r="D24" s="16"/>
      <c r="E24" s="16"/>
      <c r="F24" s="16"/>
      <c r="G24" s="92"/>
      <c r="I24" s="47"/>
      <c r="K24" s="91"/>
      <c r="L24" s="17"/>
      <c r="M24" s="16"/>
      <c r="N24" s="16"/>
      <c r="O24" s="16"/>
      <c r="P24" s="92"/>
    </row>
    <row r="25" spans="2:16" ht="16.5">
      <c r="B25" s="63" t="s">
        <v>18</v>
      </c>
      <c r="C25" s="1"/>
      <c r="D25" s="1"/>
      <c r="E25" s="1"/>
      <c r="F25" s="1"/>
      <c r="G25" s="64"/>
      <c r="I25" s="47"/>
      <c r="K25" s="63" t="s">
        <v>18</v>
      </c>
      <c r="L25" s="1"/>
      <c r="M25" s="1"/>
      <c r="N25" s="1"/>
      <c r="O25" s="1"/>
      <c r="P25" s="64"/>
    </row>
    <row r="26" spans="2:16" ht="15" customHeight="1">
      <c r="B26" s="65"/>
      <c r="C26" s="12"/>
      <c r="D26" s="12"/>
      <c r="E26" s="12"/>
      <c r="F26" s="12"/>
      <c r="G26" s="66"/>
      <c r="I26" s="47"/>
      <c r="K26" s="65"/>
      <c r="L26" s="12"/>
      <c r="M26" s="12"/>
      <c r="N26" s="12"/>
      <c r="O26" s="12"/>
      <c r="P26" s="66"/>
    </row>
    <row r="27" spans="2:16" ht="15">
      <c r="B27" s="11"/>
      <c r="C27" s="71"/>
      <c r="D27" s="68"/>
      <c r="E27" s="69" t="s">
        <v>1</v>
      </c>
      <c r="F27" s="69"/>
      <c r="G27" s="70"/>
      <c r="I27" s="47"/>
      <c r="K27" s="11"/>
      <c r="L27" s="71"/>
      <c r="M27" s="68"/>
      <c r="N27" s="69" t="s">
        <v>1</v>
      </c>
      <c r="O27" s="69"/>
      <c r="P27" s="70"/>
    </row>
    <row r="28" spans="2:16" ht="30">
      <c r="B28" s="11"/>
      <c r="C28" s="71"/>
      <c r="D28" s="102"/>
      <c r="E28" s="72" t="s">
        <v>2</v>
      </c>
      <c r="F28" s="72" t="s">
        <v>3</v>
      </c>
      <c r="G28" s="101"/>
      <c r="I28" s="47"/>
      <c r="K28" s="11"/>
      <c r="L28" s="71"/>
      <c r="M28" s="102"/>
      <c r="N28" s="72" t="s">
        <v>2</v>
      </c>
      <c r="O28" s="72" t="s">
        <v>3</v>
      </c>
      <c r="P28" s="101"/>
    </row>
    <row r="29" spans="2:16" ht="15">
      <c r="B29" s="11"/>
      <c r="C29" s="71"/>
      <c r="D29" s="102"/>
      <c r="E29" s="14" t="s">
        <v>5</v>
      </c>
      <c r="F29" s="14" t="s">
        <v>6</v>
      </c>
      <c r="G29" s="101"/>
      <c r="I29" s="47"/>
      <c r="K29" s="11"/>
      <c r="L29" s="71"/>
      <c r="M29" s="102"/>
      <c r="N29" s="14" t="s">
        <v>5</v>
      </c>
      <c r="O29" s="14" t="s">
        <v>6</v>
      </c>
      <c r="P29" s="101"/>
    </row>
    <row r="30" spans="2:16" ht="15">
      <c r="B30" s="73">
        <v>-12</v>
      </c>
      <c r="C30" s="71" t="s">
        <v>7</v>
      </c>
      <c r="D30" s="102"/>
      <c r="E30" s="74">
        <f>X7</f>
        <v>1977127.0100000002</v>
      </c>
      <c r="F30" s="74">
        <f>X8</f>
        <v>1465586.8</v>
      </c>
      <c r="G30" s="101"/>
      <c r="I30" s="47"/>
      <c r="K30" s="73">
        <v>-12</v>
      </c>
      <c r="L30" s="71" t="s">
        <v>7</v>
      </c>
      <c r="M30" s="102"/>
      <c r="N30" s="74">
        <f>U7</f>
        <v>1404173.1800000002</v>
      </c>
      <c r="O30" s="74">
        <f>U8</f>
        <v>808715.9299999999</v>
      </c>
      <c r="P30" s="101"/>
    </row>
    <row r="31" spans="2:16" ht="15.75" thickBot="1">
      <c r="B31" s="73">
        <v>-13</v>
      </c>
      <c r="C31" s="71" t="s">
        <v>8</v>
      </c>
      <c r="D31" s="102"/>
      <c r="E31" s="2"/>
      <c r="F31" s="2">
        <f>E35</f>
        <v>777291.8694800001</v>
      </c>
      <c r="G31" s="101"/>
      <c r="I31" s="47"/>
      <c r="K31" s="73">
        <v>-13</v>
      </c>
      <c r="L31" s="71" t="s">
        <v>8</v>
      </c>
      <c r="M31" s="102"/>
      <c r="N31" s="2"/>
      <c r="O31" s="2">
        <f>N35</f>
        <v>204338.03948000004</v>
      </c>
      <c r="P31" s="101"/>
    </row>
    <row r="32" spans="2:16" ht="15.75" thickTop="1">
      <c r="B32" s="73">
        <v>-14</v>
      </c>
      <c r="C32" s="71" t="s">
        <v>19</v>
      </c>
      <c r="D32" s="102"/>
      <c r="E32" s="13">
        <f>E30+E31</f>
        <v>1977127.0100000002</v>
      </c>
      <c r="F32" s="13">
        <f>F30+F31</f>
        <v>2242878.66948</v>
      </c>
      <c r="G32" s="101"/>
      <c r="I32" s="47"/>
      <c r="K32" s="73">
        <v>-14</v>
      </c>
      <c r="L32" s="71" t="s">
        <v>19</v>
      </c>
      <c r="M32" s="102"/>
      <c r="N32" s="13">
        <f>N30+N31</f>
        <v>1404173.1800000002</v>
      </c>
      <c r="O32" s="13">
        <f>O30+O31</f>
        <v>1013053.96948</v>
      </c>
      <c r="P32" s="101"/>
    </row>
    <row r="33" spans="2:16" ht="15">
      <c r="B33" s="73">
        <v>-15</v>
      </c>
      <c r="C33" s="71" t="s">
        <v>10</v>
      </c>
      <c r="D33" s="102"/>
      <c r="E33" s="13"/>
      <c r="F33" s="13"/>
      <c r="G33" s="101"/>
      <c r="I33" s="47"/>
      <c r="K33" s="73">
        <v>-15</v>
      </c>
      <c r="L33" s="71" t="s">
        <v>10</v>
      </c>
      <c r="M33" s="102"/>
      <c r="N33" s="13"/>
      <c r="O33" s="13"/>
      <c r="P33" s="101"/>
    </row>
    <row r="34" spans="2:16" ht="15.75" thickBot="1">
      <c r="B34" s="73">
        <v>-16</v>
      </c>
      <c r="C34" s="71" t="s">
        <v>11</v>
      </c>
      <c r="D34" s="102"/>
      <c r="E34" s="76">
        <f>E38*E42</f>
        <v>1199835.1405200001</v>
      </c>
      <c r="F34" s="77">
        <f>F38*F42</f>
        <v>1231890.134112</v>
      </c>
      <c r="G34" s="101"/>
      <c r="I34" s="47"/>
      <c r="K34" s="73">
        <v>-16</v>
      </c>
      <c r="L34" s="71" t="s">
        <v>11</v>
      </c>
      <c r="M34" s="102"/>
      <c r="N34" s="76">
        <f>N38*N42</f>
        <v>1199835.1405200001</v>
      </c>
      <c r="O34" s="77">
        <f>O38*O42</f>
        <v>646138.452696</v>
      </c>
      <c r="P34" s="101"/>
    </row>
    <row r="35" spans="2:16" ht="16.5" thickBot="1" thickTop="1">
      <c r="B35" s="73">
        <v>-17</v>
      </c>
      <c r="C35" s="71" t="s">
        <v>12</v>
      </c>
      <c r="D35" s="102"/>
      <c r="E35" s="19">
        <f>E32-E34</f>
        <v>777291.8694800001</v>
      </c>
      <c r="F35" s="19">
        <f>F32-F34</f>
        <v>1010988.5353680002</v>
      </c>
      <c r="G35" s="101"/>
      <c r="I35" s="47"/>
      <c r="K35" s="73">
        <v>-17</v>
      </c>
      <c r="L35" s="71" t="s">
        <v>12</v>
      </c>
      <c r="M35" s="102"/>
      <c r="N35" s="19">
        <f>N32-N34</f>
        <v>204338.03948000004</v>
      </c>
      <c r="O35" s="19">
        <f>O32-O34</f>
        <v>366915.516784</v>
      </c>
      <c r="P35" s="101"/>
    </row>
    <row r="36" spans="2:16" ht="15.75" thickTop="1">
      <c r="B36" s="11"/>
      <c r="C36" s="71"/>
      <c r="D36" s="102"/>
      <c r="E36" s="78"/>
      <c r="F36" s="78"/>
      <c r="G36" s="101"/>
      <c r="I36" s="47"/>
      <c r="K36" s="11"/>
      <c r="L36" s="71"/>
      <c r="M36" s="102"/>
      <c r="N36" s="78"/>
      <c r="O36" s="78"/>
      <c r="P36" s="101"/>
    </row>
    <row r="37" spans="2:16" ht="15">
      <c r="B37" s="11"/>
      <c r="C37" s="71"/>
      <c r="D37" s="13"/>
      <c r="E37" s="13"/>
      <c r="F37" s="13"/>
      <c r="G37" s="79"/>
      <c r="I37" s="47"/>
      <c r="K37" s="11"/>
      <c r="L37" s="71"/>
      <c r="M37" s="13"/>
      <c r="N37" s="13"/>
      <c r="O37" s="13"/>
      <c r="P37" s="79"/>
    </row>
    <row r="38" spans="2:16" ht="15">
      <c r="B38" s="73">
        <v>-18</v>
      </c>
      <c r="C38" s="75" t="s">
        <v>13</v>
      </c>
      <c r="D38" s="13"/>
      <c r="E38" s="76">
        <v>653861112</v>
      </c>
      <c r="F38" s="77">
        <v>635650224</v>
      </c>
      <c r="G38" s="82"/>
      <c r="I38" s="47"/>
      <c r="K38" s="73">
        <v>-18</v>
      </c>
      <c r="L38" s="75" t="s">
        <v>13</v>
      </c>
      <c r="M38" s="13"/>
      <c r="N38" s="76">
        <v>653861112</v>
      </c>
      <c r="O38" s="77">
        <v>635650224</v>
      </c>
      <c r="P38" s="82"/>
    </row>
    <row r="39" spans="2:16" ht="15">
      <c r="B39" s="11"/>
      <c r="C39" s="71"/>
      <c r="D39" s="13"/>
      <c r="E39" s="13"/>
      <c r="F39" s="13"/>
      <c r="G39" s="79"/>
      <c r="I39" s="47"/>
      <c r="K39" s="11"/>
      <c r="L39" s="71"/>
      <c r="M39" s="13"/>
      <c r="N39" s="13"/>
      <c r="O39" s="13"/>
      <c r="P39" s="79"/>
    </row>
    <row r="40" spans="2:16" ht="15">
      <c r="B40" s="83" t="s">
        <v>14</v>
      </c>
      <c r="C40" s="84"/>
      <c r="D40" s="13"/>
      <c r="E40" s="13"/>
      <c r="F40" s="13"/>
      <c r="G40" s="79"/>
      <c r="I40" s="47"/>
      <c r="K40" s="83" t="s">
        <v>14</v>
      </c>
      <c r="L40" s="84"/>
      <c r="M40" s="13"/>
      <c r="N40" s="13"/>
      <c r="O40" s="13"/>
      <c r="P40" s="79"/>
    </row>
    <row r="41" spans="2:16" ht="15">
      <c r="B41" s="73">
        <v>-19</v>
      </c>
      <c r="C41" s="71" t="s">
        <v>15</v>
      </c>
      <c r="D41" s="13"/>
      <c r="E41" s="13"/>
      <c r="F41" s="85">
        <f>ROUND((E31+F31)/(E38+F38),6)</f>
        <v>0.000603</v>
      </c>
      <c r="G41" s="86"/>
      <c r="I41" s="47"/>
      <c r="K41" s="73">
        <v>-19</v>
      </c>
      <c r="L41" s="71" t="s">
        <v>15</v>
      </c>
      <c r="M41" s="13"/>
      <c r="N41" s="13"/>
      <c r="O41" s="85">
        <f>ROUND((N31+O31)/(N38+O38),6)</f>
        <v>0.000158</v>
      </c>
      <c r="P41" s="86"/>
    </row>
    <row r="42" spans="2:16" ht="15">
      <c r="B42" s="73">
        <v>-20</v>
      </c>
      <c r="C42" s="87" t="s">
        <v>16</v>
      </c>
      <c r="D42" s="13"/>
      <c r="E42" s="88">
        <v>0.001835</v>
      </c>
      <c r="F42" s="89">
        <f>(F41+F43)/2</f>
        <v>0.001938</v>
      </c>
      <c r="G42" s="103"/>
      <c r="I42" s="47"/>
      <c r="K42" s="73">
        <v>-20</v>
      </c>
      <c r="L42" s="87" t="s">
        <v>16</v>
      </c>
      <c r="M42" s="13"/>
      <c r="N42" s="88">
        <v>0.001835</v>
      </c>
      <c r="O42" s="89">
        <f>(O41+O43)/2</f>
        <v>0.0010165</v>
      </c>
      <c r="P42" s="103"/>
    </row>
    <row r="43" spans="2:16" ht="15.75" thickBot="1">
      <c r="B43" s="93">
        <v>-21</v>
      </c>
      <c r="C43" s="94" t="s">
        <v>17</v>
      </c>
      <c r="D43" s="95"/>
      <c r="E43" s="95"/>
      <c r="F43" s="96">
        <f>ROUND((E32+F32)/(E38+F38),6)</f>
        <v>0.003273</v>
      </c>
      <c r="G43" s="97"/>
      <c r="I43" s="47"/>
      <c r="K43" s="93">
        <v>-21</v>
      </c>
      <c r="L43" s="94" t="s">
        <v>17</v>
      </c>
      <c r="M43" s="95"/>
      <c r="N43" s="95"/>
      <c r="O43" s="96">
        <f>ROUND((N32+O32)/(N38+O38),6)</f>
        <v>0.001875</v>
      </c>
      <c r="P43" s="97"/>
    </row>
    <row r="44" spans="2:16" ht="15">
      <c r="B44" s="3"/>
      <c r="C44" s="3"/>
      <c r="D44" s="4"/>
      <c r="E44" s="4"/>
      <c r="F44" s="4"/>
      <c r="G44" s="4"/>
      <c r="H44" s="9"/>
      <c r="I44" s="9"/>
      <c r="M44" s="10"/>
      <c r="N44" s="10"/>
      <c r="O44" s="10"/>
      <c r="P44" s="10"/>
    </row>
    <row r="45" spans="8:9" ht="15">
      <c r="H45" s="9"/>
      <c r="I45" s="9"/>
    </row>
    <row r="46" spans="8:9" ht="15">
      <c r="H46" s="9"/>
      <c r="I46" s="9"/>
    </row>
    <row r="47" spans="8:9" ht="15">
      <c r="H47" s="9"/>
      <c r="I47" s="9"/>
    </row>
    <row r="48" spans="8:9" ht="15">
      <c r="H48" s="9"/>
      <c r="I48" s="9"/>
    </row>
    <row r="49" spans="8:9" ht="15">
      <c r="H49" s="9"/>
      <c r="I49" s="9"/>
    </row>
  </sheetData>
  <sheetProtection/>
  <mergeCells count="24">
    <mergeCell ref="K40:L40"/>
    <mergeCell ref="B1:G2"/>
    <mergeCell ref="K1:P2"/>
    <mergeCell ref="B4:G4"/>
    <mergeCell ref="B25:G25"/>
    <mergeCell ref="R4:S5"/>
    <mergeCell ref="R7:S8"/>
    <mergeCell ref="R9:T9"/>
    <mergeCell ref="R6:W6"/>
    <mergeCell ref="K4:P4"/>
    <mergeCell ref="N6:O6"/>
    <mergeCell ref="K19:L19"/>
    <mergeCell ref="K25:P25"/>
    <mergeCell ref="B40:C40"/>
    <mergeCell ref="E27:F27"/>
    <mergeCell ref="G28:G36"/>
    <mergeCell ref="D28:D36"/>
    <mergeCell ref="E6:F6"/>
    <mergeCell ref="B19:C19"/>
    <mergeCell ref="B3:G3"/>
    <mergeCell ref="K3:P3"/>
    <mergeCell ref="N27:O27"/>
    <mergeCell ref="M28:M36"/>
    <mergeCell ref="P28:P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2017-04-21T20:45:22Z</dcterms:created>
  <dcterms:modified xsi:type="dcterms:W3CDTF">2017-04-24T13:58:48Z</dcterms:modified>
  <cp:category/>
  <cp:version/>
  <cp:contentType/>
  <cp:contentStatus/>
</cp:coreProperties>
</file>