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416" windowHeight="11016" activeTab="1"/>
  </bookViews>
  <sheets>
    <sheet name=" Virt. Trans. Alloc. Amt." sheetId="1" r:id="rId1"/>
    <sheet name="SSC Effect" sheetId="2" r:id="rId2"/>
  </sheets>
  <definedNames/>
  <calcPr fullCalcOnLoad="1"/>
</workbook>
</file>

<file path=xl/sharedStrings.xml><?xml version="1.0" encoding="utf-8"?>
<sst xmlns="http://schemas.openxmlformats.org/spreadsheetml/2006/main" count="64" uniqueCount="38">
  <si>
    <t>Expense Month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</si>
  <si>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</si>
  <si>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</si>
  <si>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</si>
  <si>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</si>
  <si>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</si>
  <si>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</si>
  <si>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</si>
  <si>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</si>
  <si>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</si>
  <si>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</si>
  <si>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</si>
  <si>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</si>
  <si>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</si>
  <si>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</si>
  <si>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</si>
  <si>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As Filed OSS Margins</t>
  </si>
  <si>
    <t>kWh used to determine OSS Factor</t>
  </si>
  <si>
    <t>June 2015</t>
  </si>
  <si>
    <t>July 2015</t>
  </si>
  <si>
    <t>May 2015</t>
  </si>
  <si>
    <t>November 2014*</t>
  </si>
  <si>
    <t>December 2014*</t>
  </si>
  <si>
    <t>January 2015*</t>
  </si>
  <si>
    <t>February 2015*</t>
  </si>
  <si>
    <t>March 2015*</t>
  </si>
  <si>
    <t>April 2015*</t>
  </si>
  <si>
    <t>Line No.</t>
  </si>
  <si>
    <r>
      <t xml:space="preserve">As Filed SSC Factor </t>
    </r>
    <r>
      <rPr>
        <b/>
        <sz val="8"/>
        <color indexed="30"/>
        <rFont val="Calibri"/>
        <family val="2"/>
      </rPr>
      <t>(Ln 2/ Ln4)</t>
    </r>
  </si>
  <si>
    <r>
      <t xml:space="preserve">Total OSS Margins w/o Virtual Transaction </t>
    </r>
    <r>
      <rPr>
        <b/>
        <sz val="8"/>
        <color indexed="30"/>
        <rFont val="Calibri"/>
        <family val="2"/>
      </rPr>
      <t>(Ln2 - Ln 1)</t>
    </r>
  </si>
  <si>
    <t>Virtual Transaction  Gain or (Costs)</t>
  </si>
  <si>
    <r>
      <t xml:space="preserve">SSC Factor w/o Virtual Transactions </t>
    </r>
    <r>
      <rPr>
        <b/>
        <sz val="8"/>
        <color indexed="30"/>
        <rFont val="Calibri"/>
        <family val="2"/>
      </rPr>
      <t xml:space="preserve"> (Ln 3/Ln 4)</t>
    </r>
  </si>
  <si>
    <t>Virtual Transaction  (Gain) or Costs</t>
  </si>
  <si>
    <t>Period</t>
  </si>
  <si>
    <t xml:space="preserve">  Total</t>
  </si>
  <si>
    <t>Amount</t>
  </si>
  <si>
    <r>
      <t>Change in SSC Factor (Decrease)/Increase</t>
    </r>
    <r>
      <rPr>
        <b/>
        <sz val="11"/>
        <color indexed="30"/>
        <rFont val="Calibri"/>
        <family val="2"/>
      </rPr>
      <t xml:space="preserve"> </t>
    </r>
    <r>
      <rPr>
        <b/>
        <sz val="8"/>
        <color indexed="30"/>
        <rFont val="Calibri"/>
        <family val="2"/>
      </rPr>
      <t>(Ln 6 - Ln 5)</t>
    </r>
  </si>
  <si>
    <t>*In accordance with the Stipulation and Settlement Agreement as modified and approved by the Commission by Order dated October 7, 2013 in Case No. 2012-000578, SSC Factor was set at $0.0000000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</si>
</sst>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%"/>
    <numFmt numFmtId="167" formatCode="0.000%"/>
    <numFmt numFmtId="168" formatCode="_(* #,##0_);_(* \(#,##0\);_(* &quot;-&quot;??_);_(@_)"/>
    <numFmt numFmtId="169" formatCode="_(&quot;$&quot;* #,##0.0000000_);_(&quot;$&quot;* \(#,##0.0000000\);_(&quot;$&quot;* &quot;-&quot;??_);_(@_)"/>
    <numFmt numFmtId="170" formatCode="mmmm"/>
    <numFmt numFmtId="171" formatCode="&quot;$&quot;#,##0.00000_);[Red]\(&quot;$&quot;#,##0.00000\)"/>
    <numFmt numFmtId="172" formatCode="&quot;$&quot;#,##0.0000000_);[Red]\(&quot;$&quot;#,##0.0000000\)"/>
    <numFmt numFmtId="173" formatCode="&quot;$&quot;#,##0.000000_);[Red]\(&quot;$&quot;#,##0.000000\)"/>
    <numFmt numFmtId="174" formatCode="0_);\(0\)"/>
    <numFmt numFmtId="175" formatCode="0.00000_);[Red]\(0.00000\)"/>
    <numFmt numFmtId="176" formatCode="0.0000000_);[Red]\(0.0000000\)"/>
    <numFmt numFmtId="177" formatCode="0.000000_);[Red]\(0.000000\)"/>
    <numFmt numFmtId="178" formatCode="0.00_);[Red]\(0.00\)"/>
    <numFmt numFmtId="179" formatCode="0.00000"/>
    <numFmt numFmtId="180" formatCode="_(&quot;$&quot;* #,##0.0000000_);_(&quot;$&quot;* \(#,##0.0000000\);_(&quot;$&quot;* &quot;-&quot;?????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8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35" fillId="0" borderId="0" xfId="0" applyFont="1" applyAlignment="1">
      <alignment/>
    </xf>
    <xf numFmtId="168" fontId="0" fillId="0" borderId="0" xfId="42" applyNumberFormat="1" applyFont="1" applyAlignment="1">
      <alignment/>
    </xf>
    <xf numFmtId="169" fontId="0" fillId="0" borderId="0" xfId="44" applyNumberFormat="1" applyFont="1" applyAlignment="1">
      <alignment/>
    </xf>
    <xf numFmtId="169" fontId="35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 quotePrefix="1">
      <alignment horizontal="center" vertical="center"/>
    </xf>
    <xf numFmtId="17" fontId="37" fillId="0" borderId="0" xfId="0" applyNumberFormat="1" applyFont="1" applyAlignment="1" quotePrefix="1">
      <alignment horizontal="center" vertical="center"/>
    </xf>
    <xf numFmtId="16" fontId="37" fillId="0" borderId="0" xfId="0" applyNumberFormat="1" applyFont="1" applyAlignment="1" quotePrefix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183" fontId="0" fillId="0" borderId="0" xfId="0" applyNumberFormat="1" applyAlignment="1">
      <alignment/>
    </xf>
    <xf numFmtId="44" fontId="0" fillId="0" borderId="0" xfId="44" applyFont="1" applyFill="1" applyAlignment="1">
      <alignment/>
    </xf>
    <xf numFmtId="0" fontId="0" fillId="0" borderId="10" xfId="0" applyBorder="1" applyAlignment="1">
      <alignment horizontal="center"/>
    </xf>
    <xf numFmtId="17" fontId="0" fillId="0" borderId="0" xfId="0" applyNumberFormat="1" applyAlignment="1">
      <alignment/>
    </xf>
    <xf numFmtId="43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8"/>
  <sheetViews>
    <sheetView zoomScalePageLayoutView="0" workbookViewId="0" topLeftCell="A1">
      <selection activeCell="E31" sqref="E31"/>
    </sheetView>
  </sheetViews>
  <sheetFormatPr defaultColWidth="9.140625" defaultRowHeight="15"/>
  <cols>
    <col min="3" max="4" width="20.28125" style="0" customWidth="1"/>
  </cols>
  <sheetData>
    <row r="3" spans="2:3" ht="14.25">
      <c r="B3" s="45" t="s">
        <v>33</v>
      </c>
      <c r="C3" s="45" t="s">
        <v>35</v>
      </c>
    </row>
    <row r="4" spans="2:3" ht="14.25">
      <c r="B4" s="46">
        <v>41944</v>
      </c>
      <c r="C4" s="47">
        <v>2847.30419009523</v>
      </c>
    </row>
    <row r="5" spans="2:3" ht="14.25">
      <c r="B5" s="46">
        <v>41974</v>
      </c>
      <c r="C5" s="47">
        <v>542.61148723177</v>
      </c>
    </row>
    <row r="6" spans="2:3" ht="14.25">
      <c r="B6" s="46">
        <v>42005</v>
      </c>
      <c r="C6" s="47">
        <v>510.255546990969</v>
      </c>
    </row>
    <row r="7" spans="2:3" ht="14.25">
      <c r="B7" s="46">
        <v>42036</v>
      </c>
      <c r="C7" s="47">
        <v>-627.752775443655</v>
      </c>
    </row>
    <row r="8" spans="2:3" ht="14.25">
      <c r="B8" s="46">
        <v>42064</v>
      </c>
      <c r="C8" s="47">
        <v>-726.49756157429</v>
      </c>
    </row>
    <row r="9" spans="2:3" ht="14.25">
      <c r="B9" s="46">
        <v>42095</v>
      </c>
      <c r="C9" s="47">
        <v>529.346075884048</v>
      </c>
    </row>
    <row r="10" spans="2:3" ht="14.25">
      <c r="B10" s="46">
        <v>42125</v>
      </c>
      <c r="C10" s="47">
        <v>-4599.04921311286</v>
      </c>
    </row>
    <row r="11" spans="2:3" ht="14.25">
      <c r="B11" s="46">
        <v>42156</v>
      </c>
      <c r="C11" s="47">
        <v>334.792810123591</v>
      </c>
    </row>
    <row r="12" spans="2:3" ht="14.25">
      <c r="B12" s="46">
        <v>42186</v>
      </c>
      <c r="C12" s="47">
        <v>4990.26694910185</v>
      </c>
    </row>
    <row r="13" spans="2:3" ht="14.25">
      <c r="B13" s="46">
        <v>42217</v>
      </c>
      <c r="C13" s="47">
        <v>380.550351229195</v>
      </c>
    </row>
    <row r="14" spans="2:3" ht="14.25">
      <c r="B14" s="46">
        <v>42248</v>
      </c>
      <c r="C14" s="47">
        <v>1321.07799227156</v>
      </c>
    </row>
    <row r="15" spans="2:3" ht="14.25">
      <c r="B15" s="46">
        <v>42278</v>
      </c>
      <c r="C15" s="47">
        <v>6140.5819748996</v>
      </c>
    </row>
    <row r="16" spans="2:3" ht="14.25">
      <c r="B16" s="46">
        <v>42309</v>
      </c>
      <c r="C16" s="47">
        <v>445.895701934219</v>
      </c>
    </row>
    <row r="17" spans="2:3" ht="14.25">
      <c r="B17" s="46">
        <v>42339</v>
      </c>
      <c r="C17" s="47">
        <v>-577.387125904057</v>
      </c>
    </row>
    <row r="18" spans="2:3" ht="14.25">
      <c r="B18" s="46">
        <v>42370</v>
      </c>
      <c r="C18" s="47">
        <v>1048.05134894466</v>
      </c>
    </row>
    <row r="19" spans="2:3" ht="14.25">
      <c r="B19" s="46">
        <v>42401</v>
      </c>
      <c r="C19" s="47">
        <v>2648.96915659253</v>
      </c>
    </row>
    <row r="20" spans="2:3" ht="14.25">
      <c r="B20" s="46">
        <v>42430</v>
      </c>
      <c r="C20" s="47">
        <v>-5745.91688401576</v>
      </c>
    </row>
    <row r="21" spans="2:3" ht="14.25">
      <c r="B21" s="46">
        <v>42461</v>
      </c>
      <c r="C21" s="47">
        <v>3651.68393691951</v>
      </c>
    </row>
    <row r="22" spans="2:3" ht="14.25">
      <c r="B22" s="46">
        <v>42491</v>
      </c>
      <c r="C22" s="47">
        <v>1363.25975310879</v>
      </c>
    </row>
    <row r="23" spans="2:3" ht="14.25">
      <c r="B23" s="46">
        <v>42522</v>
      </c>
      <c r="C23" s="47">
        <v>3640.88473644727</v>
      </c>
    </row>
    <row r="24" spans="2:3" ht="14.25">
      <c r="B24" s="46">
        <v>42552</v>
      </c>
      <c r="C24" s="47">
        <v>1126.03250432193</v>
      </c>
    </row>
    <row r="25" spans="2:3" ht="14.25">
      <c r="B25" s="46">
        <v>42583</v>
      </c>
      <c r="C25" s="47">
        <v>7566.51883294693</v>
      </c>
    </row>
    <row r="26" spans="2:3" ht="14.25">
      <c r="B26" s="46">
        <v>42614</v>
      </c>
      <c r="C26" s="47">
        <v>855.419467970505</v>
      </c>
    </row>
    <row r="27" spans="2:3" ht="14.25">
      <c r="B27" s="48">
        <v>42644</v>
      </c>
      <c r="C27" s="49">
        <v>2166.21087640609</v>
      </c>
    </row>
    <row r="28" spans="2:3" ht="14.25">
      <c r="B28" s="46" t="s">
        <v>34</v>
      </c>
      <c r="C28" s="44">
        <f>SUM(C4:C27)</f>
        <v>29833.110133369624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46"/>
  <sheetViews>
    <sheetView tabSelected="1" zoomScalePageLayoutView="0" workbookViewId="0" topLeftCell="A28">
      <selection activeCell="A47" sqref="A47"/>
    </sheetView>
  </sheetViews>
  <sheetFormatPr defaultColWidth="9.140625" defaultRowHeight="15"/>
  <cols>
    <col min="1" max="1" width="6.00390625" style="41" customWidth="1"/>
    <col min="2" max="2" width="45.28125" style="0" customWidth="1"/>
    <col min="3" max="9" width="17.7109375" style="25" customWidth="1"/>
    <col min="10" max="26" width="17.7109375" style="0" customWidth="1"/>
  </cols>
  <sheetData>
    <row r="1" ht="6" customHeight="1"/>
    <row r="2" spans="1:8" s="35" customFormat="1" ht="28.5">
      <c r="A2" s="39" t="s">
        <v>27</v>
      </c>
      <c r="B2" s="40" t="s">
        <v>0</v>
      </c>
      <c r="C2" s="36" t="s">
        <v>21</v>
      </c>
      <c r="D2" s="36" t="s">
        <v>22</v>
      </c>
      <c r="E2" s="36" t="s">
        <v>23</v>
      </c>
      <c r="F2" s="36" t="s">
        <v>24</v>
      </c>
      <c r="G2" s="36" t="s">
        <v>25</v>
      </c>
      <c r="H2" s="36" t="s">
        <v>26</v>
      </c>
    </row>
    <row r="3" ht="6" customHeight="1"/>
    <row r="4" spans="1:30" ht="14.25">
      <c r="A4" s="41">
        <v>1</v>
      </c>
      <c r="B4" s="2" t="s">
        <v>32</v>
      </c>
      <c r="C4" s="28">
        <v>2847.30419009523</v>
      </c>
      <c r="D4" s="29">
        <v>542.61148723177</v>
      </c>
      <c r="E4" s="30">
        <v>510.255546990969</v>
      </c>
      <c r="F4" s="31">
        <v>-627.752775443655</v>
      </c>
      <c r="G4" s="32">
        <v>-726.49756157429</v>
      </c>
      <c r="H4" s="34">
        <v>529.346075884048</v>
      </c>
      <c r="AA4" s="3"/>
      <c r="AB4" s="3"/>
      <c r="AC4" s="3"/>
      <c r="AD4" s="3"/>
    </row>
    <row r="5" spans="1:30" ht="14.25">
      <c r="A5" s="41">
        <v>2</v>
      </c>
      <c r="B5" s="2" t="s">
        <v>16</v>
      </c>
      <c r="C5" s="3">
        <f>-499225*-1</f>
        <v>499225</v>
      </c>
      <c r="D5" s="3">
        <f>713457*-1</f>
        <v>-713457</v>
      </c>
      <c r="E5" s="3">
        <f>2944722*-1</f>
        <v>-2944722</v>
      </c>
      <c r="F5" s="3">
        <f>3516094*-1</f>
        <v>-3516094</v>
      </c>
      <c r="G5" s="3">
        <f>162757*-1</f>
        <v>-162757</v>
      </c>
      <c r="H5" s="3">
        <f>814228*-1</f>
        <v>-814228</v>
      </c>
      <c r="AA5" s="3"/>
      <c r="AB5" s="3"/>
      <c r="AC5" s="3"/>
      <c r="AD5" s="3"/>
    </row>
    <row r="6" spans="1:30" ht="14.25">
      <c r="A6" s="41">
        <v>3</v>
      </c>
      <c r="B6" s="2" t="s">
        <v>29</v>
      </c>
      <c r="C6" s="4">
        <f aca="true" t="shared" si="0" ref="C6:H6">C5-C4</f>
        <v>496377.6958099048</v>
      </c>
      <c r="D6" s="4">
        <f t="shared" si="0"/>
        <v>-713999.6114872318</v>
      </c>
      <c r="E6" s="4">
        <f t="shared" si="0"/>
        <v>-2945232.255546991</v>
      </c>
      <c r="F6" s="4">
        <f t="shared" si="0"/>
        <v>-3515466.2472245563</v>
      </c>
      <c r="G6" s="4">
        <f t="shared" si="0"/>
        <v>-162030.5024384257</v>
      </c>
      <c r="H6" s="4">
        <f t="shared" si="0"/>
        <v>-814757.3460758841</v>
      </c>
      <c r="AA6" s="4"/>
      <c r="AB6" s="4"/>
      <c r="AC6" s="4"/>
      <c r="AD6" s="4"/>
    </row>
    <row r="7" spans="1:30" ht="14.25">
      <c r="A7" s="41">
        <v>4</v>
      </c>
      <c r="B7" s="2" t="s">
        <v>17</v>
      </c>
      <c r="C7" s="6">
        <v>576463000</v>
      </c>
      <c r="D7" s="6">
        <v>608186000</v>
      </c>
      <c r="E7" s="6">
        <v>687614000</v>
      </c>
      <c r="F7" s="6">
        <v>697771000</v>
      </c>
      <c r="G7" s="6">
        <v>565812000</v>
      </c>
      <c r="H7" s="6">
        <v>459973000</v>
      </c>
      <c r="AA7" s="6"/>
      <c r="AB7" s="6"/>
      <c r="AC7" s="6"/>
      <c r="AD7" s="6"/>
    </row>
    <row r="8" spans="1:30" ht="14.25">
      <c r="A8" s="41">
        <v>5</v>
      </c>
      <c r="B8" s="2" t="s">
        <v>28</v>
      </c>
      <c r="C8" s="7">
        <f aca="true" t="shared" si="1" ref="C8:H8">ROUND(C5/C7,7)</f>
        <v>0.000866</v>
      </c>
      <c r="D8" s="7">
        <f t="shared" si="1"/>
        <v>-0.0011731</v>
      </c>
      <c r="E8" s="7">
        <f t="shared" si="1"/>
        <v>-0.0042825</v>
      </c>
      <c r="F8" s="7">
        <f t="shared" si="1"/>
        <v>-0.005039</v>
      </c>
      <c r="G8" s="7">
        <f t="shared" si="1"/>
        <v>-0.0002877</v>
      </c>
      <c r="H8" s="7">
        <f t="shared" si="1"/>
        <v>-0.0017702</v>
      </c>
      <c r="I8" s="42"/>
      <c r="AA8" s="7"/>
      <c r="AB8" s="7"/>
      <c r="AC8" s="7"/>
      <c r="AD8" s="7"/>
    </row>
    <row r="9" spans="1:30" ht="14.25">
      <c r="A9" s="41">
        <v>6</v>
      </c>
      <c r="B9" s="2" t="s">
        <v>31</v>
      </c>
      <c r="C9" s="7">
        <f aca="true" t="shared" si="2" ref="C9:H9">ROUND(C6/C7,7)</f>
        <v>0.0008611</v>
      </c>
      <c r="D9" s="7">
        <f t="shared" si="2"/>
        <v>-0.001174</v>
      </c>
      <c r="E9" s="7">
        <f t="shared" si="2"/>
        <v>-0.0042833</v>
      </c>
      <c r="F9" s="7">
        <f t="shared" si="2"/>
        <v>-0.0050381</v>
      </c>
      <c r="G9" s="7">
        <f t="shared" si="2"/>
        <v>-0.0002864</v>
      </c>
      <c r="H9" s="7">
        <f t="shared" si="2"/>
        <v>-0.0017713</v>
      </c>
      <c r="I9" s="42"/>
      <c r="AA9" s="7"/>
      <c r="AB9" s="7"/>
      <c r="AC9" s="7"/>
      <c r="AD9" s="7"/>
    </row>
    <row r="10" spans="1:30" ht="14.25">
      <c r="A10" s="41">
        <v>7</v>
      </c>
      <c r="B10" s="5" t="s">
        <v>36</v>
      </c>
      <c r="C10" s="8">
        <f aca="true" t="shared" si="3" ref="C10:H10">C9-C8</f>
        <v>-4.900000000000065E-06</v>
      </c>
      <c r="D10" s="8">
        <f t="shared" si="3"/>
        <v>-8.999999999998592E-07</v>
      </c>
      <c r="E10" s="8">
        <f t="shared" si="3"/>
        <v>-8.000000000004531E-07</v>
      </c>
      <c r="F10" s="8">
        <f t="shared" si="3"/>
        <v>8.999999999998592E-07</v>
      </c>
      <c r="G10" s="8">
        <f t="shared" si="3"/>
        <v>1.2999999999999774E-06</v>
      </c>
      <c r="H10" s="8">
        <f t="shared" si="3"/>
        <v>-1.0999999999999725E-06</v>
      </c>
      <c r="AA10" s="8"/>
      <c r="AB10" s="8"/>
      <c r="AC10" s="8"/>
      <c r="AD10" s="8"/>
    </row>
    <row r="11" spans="2:8" ht="14.25">
      <c r="B11" s="1"/>
      <c r="C11" s="1"/>
      <c r="D11" s="1"/>
      <c r="E11" s="1"/>
      <c r="F11" s="1"/>
      <c r="G11" s="1"/>
      <c r="H11" s="1"/>
    </row>
    <row r="13" spans="1:8" s="35" customFormat="1" ht="28.5">
      <c r="A13" s="39" t="s">
        <v>27</v>
      </c>
      <c r="B13" s="40" t="s">
        <v>0</v>
      </c>
      <c r="C13" s="36" t="s">
        <v>20</v>
      </c>
      <c r="D13" s="36" t="s">
        <v>18</v>
      </c>
      <c r="E13" s="37" t="s">
        <v>19</v>
      </c>
      <c r="F13" s="38" t="s">
        <v>1</v>
      </c>
      <c r="G13" s="36" t="s">
        <v>2</v>
      </c>
      <c r="H13" s="36" t="s">
        <v>3</v>
      </c>
    </row>
    <row r="14" spans="2:8" ht="6" customHeight="1">
      <c r="B14" s="25"/>
      <c r="D14"/>
      <c r="E14"/>
      <c r="F14"/>
      <c r="G14"/>
      <c r="H14"/>
    </row>
    <row r="15" spans="1:8" ht="14.25">
      <c r="A15" s="41">
        <v>1</v>
      </c>
      <c r="B15" s="33" t="s">
        <v>30</v>
      </c>
      <c r="C15" s="27">
        <v>-4599.04921311286</v>
      </c>
      <c r="D15" s="10">
        <v>334.792810123591</v>
      </c>
      <c r="E15" s="9">
        <v>4990.26694910185</v>
      </c>
      <c r="F15" s="11">
        <v>380.550351229195</v>
      </c>
      <c r="G15" s="12">
        <v>1321.07799227156</v>
      </c>
      <c r="H15" s="13">
        <v>6140.5819748996</v>
      </c>
    </row>
    <row r="16" spans="1:8" ht="14.25">
      <c r="A16" s="41">
        <v>2</v>
      </c>
      <c r="B16" s="33" t="s">
        <v>16</v>
      </c>
      <c r="C16" s="3">
        <f>309605*-1</f>
        <v>-309605</v>
      </c>
      <c r="D16" s="3">
        <v>361803</v>
      </c>
      <c r="E16" s="3">
        <v>166668</v>
      </c>
      <c r="F16" s="3">
        <v>256187</v>
      </c>
      <c r="G16" s="3">
        <v>729367</v>
      </c>
      <c r="H16" s="3">
        <v>758339</v>
      </c>
    </row>
    <row r="17" spans="1:8" ht="14.25">
      <c r="A17" s="41">
        <v>3</v>
      </c>
      <c r="B17" s="33" t="s">
        <v>29</v>
      </c>
      <c r="C17" s="4">
        <f aca="true" t="shared" si="4" ref="C17:H17">C16-C15</f>
        <v>-305005.95078688714</v>
      </c>
      <c r="D17" s="4">
        <f t="shared" si="4"/>
        <v>361468.2071898764</v>
      </c>
      <c r="E17" s="4">
        <f t="shared" si="4"/>
        <v>161677.73305089815</v>
      </c>
      <c r="F17" s="4">
        <f t="shared" si="4"/>
        <v>255806.4496487708</v>
      </c>
      <c r="G17" s="4">
        <f t="shared" si="4"/>
        <v>728045.9220077285</v>
      </c>
      <c r="H17" s="4">
        <f t="shared" si="4"/>
        <v>752198.4180251004</v>
      </c>
    </row>
    <row r="18" spans="1:8" ht="14.25">
      <c r="A18" s="41">
        <v>4</v>
      </c>
      <c r="B18" s="33" t="s">
        <v>17</v>
      </c>
      <c r="C18" s="6">
        <v>492392000</v>
      </c>
      <c r="D18" s="6">
        <v>511016000</v>
      </c>
      <c r="E18" s="6">
        <v>530449000</v>
      </c>
      <c r="F18" s="6">
        <v>520354000</v>
      </c>
      <c r="G18" s="6">
        <v>484558000</v>
      </c>
      <c r="H18" s="6">
        <v>457062000</v>
      </c>
    </row>
    <row r="19" spans="1:9" ht="14.25">
      <c r="A19" s="41">
        <v>5</v>
      </c>
      <c r="B19" s="33" t="s">
        <v>28</v>
      </c>
      <c r="C19" s="7">
        <f aca="true" t="shared" si="5" ref="C19:H19">ROUND(C16/C18,7)</f>
        <v>-0.0006288</v>
      </c>
      <c r="D19" s="7">
        <f t="shared" si="5"/>
        <v>0.000708</v>
      </c>
      <c r="E19" s="7">
        <f t="shared" si="5"/>
        <v>0.0003142</v>
      </c>
      <c r="F19" s="7">
        <f t="shared" si="5"/>
        <v>0.0004923</v>
      </c>
      <c r="G19" s="7">
        <f t="shared" si="5"/>
        <v>0.0015052</v>
      </c>
      <c r="H19" s="7">
        <f t="shared" si="5"/>
        <v>0.0016592</v>
      </c>
      <c r="I19" s="42"/>
    </row>
    <row r="20" spans="1:9" ht="14.25">
      <c r="A20" s="41">
        <v>6</v>
      </c>
      <c r="B20" s="33" t="s">
        <v>31</v>
      </c>
      <c r="C20" s="7">
        <f aca="true" t="shared" si="6" ref="C20:H20">ROUND(C17/C18,7)</f>
        <v>-0.0006194</v>
      </c>
      <c r="D20" s="7">
        <f t="shared" si="6"/>
        <v>0.0007074</v>
      </c>
      <c r="E20" s="7">
        <f t="shared" si="6"/>
        <v>0.0003048</v>
      </c>
      <c r="F20" s="7">
        <f t="shared" si="6"/>
        <v>0.0004916</v>
      </c>
      <c r="G20" s="7">
        <f t="shared" si="6"/>
        <v>0.0015025</v>
      </c>
      <c r="H20" s="7">
        <f t="shared" si="6"/>
        <v>0.0016457</v>
      </c>
      <c r="I20" s="42"/>
    </row>
    <row r="21" spans="1:9" ht="14.25">
      <c r="A21" s="41">
        <v>7</v>
      </c>
      <c r="B21" s="5" t="s">
        <v>36</v>
      </c>
      <c r="C21" s="8">
        <f aca="true" t="shared" si="7" ref="C21:H21">C20-C19</f>
        <v>9.400000000000012E-06</v>
      </c>
      <c r="D21" s="8">
        <f t="shared" si="7"/>
        <v>-6.000000000000146E-07</v>
      </c>
      <c r="E21" s="8">
        <f t="shared" si="7"/>
        <v>-9.400000000000012E-06</v>
      </c>
      <c r="F21" s="8">
        <f t="shared" si="7"/>
        <v>-6.999999999999628E-07</v>
      </c>
      <c r="G21" s="8">
        <f t="shared" si="7"/>
        <v>-2.7000000000000114E-06</v>
      </c>
      <c r="H21" s="8">
        <f t="shared" si="7"/>
        <v>-1.3500000000000057E-05</v>
      </c>
      <c r="I21" s="43"/>
    </row>
    <row r="22" spans="2:8" ht="14.25">
      <c r="B22" s="1"/>
      <c r="C22" s="1"/>
      <c r="D22" s="1"/>
      <c r="E22" s="1"/>
      <c r="F22" s="1"/>
      <c r="G22" s="1"/>
      <c r="H22" s="1"/>
    </row>
    <row r="24" spans="1:8" s="35" customFormat="1" ht="28.5">
      <c r="A24" s="39" t="s">
        <v>27</v>
      </c>
      <c r="B24" s="40" t="s">
        <v>0</v>
      </c>
      <c r="C24" s="36" t="s">
        <v>4</v>
      </c>
      <c r="D24" s="36" t="s">
        <v>5</v>
      </c>
      <c r="E24" s="36" t="s">
        <v>6</v>
      </c>
      <c r="F24" s="36" t="s">
        <v>7</v>
      </c>
      <c r="G24" s="36" t="s">
        <v>8</v>
      </c>
      <c r="H24" s="36" t="s">
        <v>9</v>
      </c>
    </row>
    <row r="25" spans="2:8" ht="6" customHeight="1">
      <c r="B25" s="25"/>
      <c r="C25"/>
      <c r="D25"/>
      <c r="E25"/>
      <c r="F25"/>
      <c r="G25"/>
      <c r="H25"/>
    </row>
    <row r="26" spans="1:8" ht="14.25">
      <c r="A26" s="41">
        <v>1</v>
      </c>
      <c r="B26" s="33" t="s">
        <v>30</v>
      </c>
      <c r="C26" s="14">
        <v>445.895701934219</v>
      </c>
      <c r="D26" s="15">
        <v>-577.387125904057</v>
      </c>
      <c r="E26" s="16">
        <v>1048.05134894466</v>
      </c>
      <c r="F26" s="17">
        <v>2648.96915659253</v>
      </c>
      <c r="G26" s="18">
        <v>-5745.91688401576</v>
      </c>
      <c r="H26" s="19">
        <v>3651.68393691951</v>
      </c>
    </row>
    <row r="27" spans="1:8" ht="14.25">
      <c r="A27" s="41">
        <v>2</v>
      </c>
      <c r="B27" s="33" t="s">
        <v>16</v>
      </c>
      <c r="C27" s="3">
        <v>-1733272</v>
      </c>
      <c r="D27" s="3">
        <v>778940</v>
      </c>
      <c r="E27" s="3">
        <v>1178946</v>
      </c>
      <c r="F27" s="3">
        <v>1006200</v>
      </c>
      <c r="G27" s="3">
        <v>830052</v>
      </c>
      <c r="H27" s="3">
        <v>778118</v>
      </c>
    </row>
    <row r="28" spans="1:8" ht="14.25">
      <c r="A28" s="41">
        <v>3</v>
      </c>
      <c r="B28" s="33" t="s">
        <v>29</v>
      </c>
      <c r="C28" s="4">
        <f aca="true" t="shared" si="8" ref="C28:H28">C27-C26</f>
        <v>-1733717.8957019341</v>
      </c>
      <c r="D28" s="4">
        <f t="shared" si="8"/>
        <v>779517.3871259041</v>
      </c>
      <c r="E28" s="4">
        <f t="shared" si="8"/>
        <v>1177897.9486510553</v>
      </c>
      <c r="F28" s="4">
        <f t="shared" si="8"/>
        <v>1003551.0308434075</v>
      </c>
      <c r="G28" s="4">
        <f t="shared" si="8"/>
        <v>835797.9168840158</v>
      </c>
      <c r="H28" s="4">
        <f t="shared" si="8"/>
        <v>774466.3160630804</v>
      </c>
    </row>
    <row r="29" spans="1:8" ht="14.25">
      <c r="A29" s="41">
        <v>4</v>
      </c>
      <c r="B29" s="33" t="s">
        <v>17</v>
      </c>
      <c r="C29" s="6">
        <v>481798000</v>
      </c>
      <c r="D29" s="6">
        <v>511879000</v>
      </c>
      <c r="E29" s="6">
        <v>665788000</v>
      </c>
      <c r="F29" s="6">
        <v>564781000</v>
      </c>
      <c r="G29" s="6">
        <v>483533000</v>
      </c>
      <c r="H29" s="6">
        <v>438583000</v>
      </c>
    </row>
    <row r="30" spans="1:8" ht="14.25">
      <c r="A30" s="41">
        <v>5</v>
      </c>
      <c r="B30" s="33" t="s">
        <v>28</v>
      </c>
      <c r="C30" s="7">
        <f aca="true" t="shared" si="9" ref="C30:H30">ROUND(C27/C29,7)</f>
        <v>-0.0035975</v>
      </c>
      <c r="D30" s="7">
        <f t="shared" si="9"/>
        <v>0.0015217</v>
      </c>
      <c r="E30" s="7">
        <f t="shared" si="9"/>
        <v>0.0017708</v>
      </c>
      <c r="F30" s="7">
        <f t="shared" si="9"/>
        <v>0.0017816</v>
      </c>
      <c r="G30" s="7">
        <f t="shared" si="9"/>
        <v>0.0017166</v>
      </c>
      <c r="H30" s="7">
        <f t="shared" si="9"/>
        <v>0.0017742</v>
      </c>
    </row>
    <row r="31" spans="1:8" ht="14.25">
      <c r="A31" s="41">
        <v>6</v>
      </c>
      <c r="B31" s="33" t="s">
        <v>31</v>
      </c>
      <c r="C31" s="7">
        <f aca="true" t="shared" si="10" ref="C31:H31">ROUND(C28/C29,7)</f>
        <v>-0.0035984</v>
      </c>
      <c r="D31" s="7">
        <f t="shared" si="10"/>
        <v>0.0015229</v>
      </c>
      <c r="E31" s="7">
        <f t="shared" si="10"/>
        <v>0.0017692</v>
      </c>
      <c r="F31" s="7">
        <f t="shared" si="10"/>
        <v>0.0017769</v>
      </c>
      <c r="G31" s="7">
        <f t="shared" si="10"/>
        <v>0.0017285</v>
      </c>
      <c r="H31" s="7">
        <f t="shared" si="10"/>
        <v>0.0017658</v>
      </c>
    </row>
    <row r="32" spans="1:8" ht="14.25">
      <c r="A32" s="41">
        <v>7</v>
      </c>
      <c r="B32" s="5" t="s">
        <v>36</v>
      </c>
      <c r="C32" s="8">
        <f aca="true" t="shared" si="11" ref="C32:H32">C31-C30</f>
        <v>-8.999999999998592E-07</v>
      </c>
      <c r="D32" s="8">
        <f t="shared" si="11"/>
        <v>1.2000000000000292E-06</v>
      </c>
      <c r="E32" s="8">
        <f t="shared" si="11"/>
        <v>-1.6000000000000389E-06</v>
      </c>
      <c r="F32" s="8">
        <f t="shared" si="11"/>
        <v>-4.699999999999843E-06</v>
      </c>
      <c r="G32" s="8">
        <f t="shared" si="11"/>
        <v>1.1900000000000018E-05</v>
      </c>
      <c r="H32" s="8">
        <f t="shared" si="11"/>
        <v>-8.399999999999987E-06</v>
      </c>
    </row>
    <row r="33" spans="2:8" ht="14.25">
      <c r="B33" s="1"/>
      <c r="C33" s="1"/>
      <c r="D33" s="1"/>
      <c r="E33" s="1"/>
      <c r="F33" s="1"/>
      <c r="G33" s="1"/>
      <c r="H33" s="1"/>
    </row>
    <row r="35" spans="1:8" s="35" customFormat="1" ht="28.5">
      <c r="A35" s="39" t="s">
        <v>27</v>
      </c>
      <c r="B35" s="40" t="s">
        <v>0</v>
      </c>
      <c r="C35" s="36" t="s">
        <v>10</v>
      </c>
      <c r="D35" s="36" t="s">
        <v>11</v>
      </c>
      <c r="E35" s="36" t="s">
        <v>12</v>
      </c>
      <c r="F35" s="36" t="s">
        <v>13</v>
      </c>
      <c r="G35" s="36" t="s">
        <v>14</v>
      </c>
      <c r="H35" s="36" t="s">
        <v>15</v>
      </c>
    </row>
    <row r="36" spans="2:8" ht="6" customHeight="1">
      <c r="B36" s="25"/>
      <c r="C36"/>
      <c r="D36"/>
      <c r="E36"/>
      <c r="F36"/>
      <c r="G36"/>
      <c r="H36"/>
    </row>
    <row r="37" spans="1:8" ht="14.25">
      <c r="A37" s="41">
        <v>1</v>
      </c>
      <c r="B37" s="33" t="s">
        <v>30</v>
      </c>
      <c r="C37" s="20">
        <v>1363.25975310879</v>
      </c>
      <c r="D37" s="21">
        <v>3640.88473644727</v>
      </c>
      <c r="E37" s="22">
        <v>1126.03250432193</v>
      </c>
      <c r="F37" s="23">
        <v>7566.51883294693</v>
      </c>
      <c r="G37" s="24">
        <v>855.419467970505</v>
      </c>
      <c r="H37" s="26">
        <v>2166.21087640609</v>
      </c>
    </row>
    <row r="38" spans="1:8" ht="14.25">
      <c r="A38" s="41">
        <v>2</v>
      </c>
      <c r="B38" s="33" t="s">
        <v>16</v>
      </c>
      <c r="C38" s="3">
        <v>831914</v>
      </c>
      <c r="D38" s="3">
        <v>103885</v>
      </c>
      <c r="E38" s="3">
        <v>-308852</v>
      </c>
      <c r="F38" s="3">
        <v>205796</v>
      </c>
      <c r="G38" s="3">
        <v>397271</v>
      </c>
      <c r="H38" s="3">
        <v>561065</v>
      </c>
    </row>
    <row r="39" spans="1:8" ht="14.25">
      <c r="A39" s="41">
        <v>3</v>
      </c>
      <c r="B39" s="33" t="s">
        <v>29</v>
      </c>
      <c r="C39" s="4">
        <f aca="true" t="shared" si="12" ref="C39:H39">C38-C37</f>
        <v>830550.7402468912</v>
      </c>
      <c r="D39" s="4">
        <f t="shared" si="12"/>
        <v>100244.11526355273</v>
      </c>
      <c r="E39" s="4">
        <f t="shared" si="12"/>
        <v>-309978.03250432195</v>
      </c>
      <c r="F39" s="4">
        <f t="shared" si="12"/>
        <v>198229.48116705308</v>
      </c>
      <c r="G39" s="4">
        <f t="shared" si="12"/>
        <v>396415.5805320295</v>
      </c>
      <c r="H39" s="4">
        <f t="shared" si="12"/>
        <v>558898.789123594</v>
      </c>
    </row>
    <row r="40" spans="1:8" ht="14.25">
      <c r="A40" s="41">
        <v>4</v>
      </c>
      <c r="B40" s="33" t="s">
        <v>17</v>
      </c>
      <c r="C40" s="6">
        <v>441473000</v>
      </c>
      <c r="D40" s="6">
        <v>473438000</v>
      </c>
      <c r="E40" s="6">
        <v>508874000</v>
      </c>
      <c r="F40" s="6">
        <v>540609000</v>
      </c>
      <c r="G40" s="6">
        <v>456943000</v>
      </c>
      <c r="H40" s="6">
        <v>415353000</v>
      </c>
    </row>
    <row r="41" spans="1:9" ht="14.25">
      <c r="A41" s="41">
        <v>5</v>
      </c>
      <c r="B41" s="33" t="s">
        <v>28</v>
      </c>
      <c r="C41" s="7">
        <f aca="true" t="shared" si="13" ref="C41:H41">ROUND(C38/C40,7)</f>
        <v>0.0018844</v>
      </c>
      <c r="D41" s="7">
        <f t="shared" si="13"/>
        <v>0.0002194</v>
      </c>
      <c r="E41" s="7">
        <f t="shared" si="13"/>
        <v>-0.0006069</v>
      </c>
      <c r="F41" s="7">
        <f t="shared" si="13"/>
        <v>0.0003807</v>
      </c>
      <c r="G41" s="7">
        <f t="shared" si="13"/>
        <v>0.0008694</v>
      </c>
      <c r="H41" s="7">
        <f t="shared" si="13"/>
        <v>0.0013508</v>
      </c>
      <c r="I41" s="42"/>
    </row>
    <row r="42" spans="1:9" ht="14.25">
      <c r="A42" s="41">
        <v>6</v>
      </c>
      <c r="B42" s="33" t="s">
        <v>31</v>
      </c>
      <c r="C42" s="7">
        <f aca="true" t="shared" si="14" ref="C42:H42">ROUND(C39/C40,7)</f>
        <v>0.0018813</v>
      </c>
      <c r="D42" s="7">
        <f t="shared" si="14"/>
        <v>0.0002117</v>
      </c>
      <c r="E42" s="7">
        <f t="shared" si="14"/>
        <v>-0.0006091</v>
      </c>
      <c r="F42" s="7">
        <f t="shared" si="14"/>
        <v>0.0003667</v>
      </c>
      <c r="G42" s="7">
        <f t="shared" si="14"/>
        <v>0.0008675</v>
      </c>
      <c r="H42" s="7">
        <f t="shared" si="14"/>
        <v>0.0013456</v>
      </c>
      <c r="I42" s="42"/>
    </row>
    <row r="43" spans="1:8" ht="14.25">
      <c r="A43" s="41">
        <v>7</v>
      </c>
      <c r="B43" s="5" t="s">
        <v>36</v>
      </c>
      <c r="C43" s="8">
        <f aca="true" t="shared" si="15" ref="C43:H43">C42-C41</f>
        <v>-3.100000000000021E-06</v>
      </c>
      <c r="D43" s="8">
        <f t="shared" si="15"/>
        <v>-7.699999999999997E-06</v>
      </c>
      <c r="E43" s="8">
        <f t="shared" si="15"/>
        <v>-2.2000000000000535E-06</v>
      </c>
      <c r="F43" s="8">
        <f t="shared" si="15"/>
        <v>-1.399999999999996E-05</v>
      </c>
      <c r="G43" s="8">
        <f t="shared" si="15"/>
        <v>-1.899999999999992E-06</v>
      </c>
      <c r="H43" s="8">
        <f t="shared" si="15"/>
        <v>-5.200000000000126E-06</v>
      </c>
    </row>
    <row r="44" spans="2:8" ht="14.25">
      <c r="B44" s="1"/>
      <c r="C44" s="1"/>
      <c r="D44" s="1"/>
      <c r="E44" s="1"/>
      <c r="F44" s="1"/>
      <c r="G44" s="1"/>
      <c r="H44" s="1"/>
    </row>
    <row r="46" ht="14.25">
      <c r="A46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2017-04-07T14:46:56Z</dcterms:created>
  <dcterms:modified xsi:type="dcterms:W3CDTF">2017-04-07T14:46:56Z</dcterms:modified>
  <cp:category/>
  <cp:version/>
  <cp:contentType/>
  <cp:contentStatus/>
</cp:coreProperties>
</file>