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10320"/>
  </bookViews>
  <sheets>
    <sheet name="LG&amp;E Q2 Attach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21" i="1"/>
  <c r="H21" i="1" s="1"/>
  <c r="E21" i="1"/>
  <c r="G21" i="1" s="1"/>
  <c r="C33" i="1" s="1"/>
  <c r="D33" i="1" s="1"/>
  <c r="D21" i="1"/>
  <c r="C21" i="1"/>
  <c r="F20" i="1"/>
  <c r="H20" i="1" s="1"/>
  <c r="E20" i="1"/>
  <c r="D20" i="1"/>
  <c r="C20" i="1"/>
  <c r="G20" i="1" s="1"/>
  <c r="C32" i="1" s="1"/>
  <c r="D32" i="1" s="1"/>
  <c r="F19" i="1"/>
  <c r="E19" i="1"/>
  <c r="G19" i="1" s="1"/>
  <c r="C31" i="1" s="1"/>
  <c r="D31" i="1" s="1"/>
  <c r="D19" i="1"/>
  <c r="H19" i="1" s="1"/>
  <c r="C19" i="1"/>
  <c r="F18" i="1"/>
  <c r="H18" i="1" s="1"/>
  <c r="E18" i="1"/>
  <c r="D18" i="1"/>
  <c r="C18" i="1"/>
  <c r="G18" i="1" s="1"/>
  <c r="C30" i="1" s="1"/>
  <c r="D30" i="1" s="1"/>
  <c r="F17" i="1"/>
  <c r="E17" i="1"/>
  <c r="G17" i="1" s="1"/>
  <c r="C29" i="1" s="1"/>
  <c r="D29" i="1" s="1"/>
  <c r="D17" i="1"/>
  <c r="H17" i="1" s="1"/>
  <c r="C17" i="1"/>
  <c r="F16" i="1"/>
  <c r="H16" i="1" s="1"/>
  <c r="H22" i="1" s="1"/>
  <c r="E16" i="1"/>
  <c r="D16" i="1"/>
  <c r="C16" i="1"/>
  <c r="G16" i="1" s="1"/>
  <c r="G22" i="1" l="1"/>
  <c r="C34" i="1" s="1"/>
  <c r="C28" i="1"/>
  <c r="D28" i="1" s="1"/>
  <c r="D34" i="1" s="1"/>
</calcChain>
</file>

<file path=xl/sharedStrings.xml><?xml version="1.0" encoding="utf-8"?>
<sst xmlns="http://schemas.openxmlformats.org/spreadsheetml/2006/main" count="50" uniqueCount="36">
  <si>
    <t>Expense Month</t>
  </si>
  <si>
    <t>Billing Month</t>
  </si>
  <si>
    <r>
      <t>12-Month Average Revenues</t>
    </r>
    <r>
      <rPr>
        <vertAlign val="superscript"/>
        <sz val="11"/>
        <color indexed="8"/>
        <rFont val="Times New Roman"/>
        <family val="1"/>
      </rPr>
      <t>1</t>
    </r>
  </si>
  <si>
    <r>
      <t>Actual Revenues Subject to ECR Billing Factors</t>
    </r>
    <r>
      <rPr>
        <vertAlign val="superscript"/>
        <sz val="11"/>
        <color indexed="8"/>
        <rFont val="Times New Roman"/>
        <family val="1"/>
      </rPr>
      <t>2</t>
    </r>
  </si>
  <si>
    <r>
      <t>Billing Factor</t>
    </r>
    <r>
      <rPr>
        <vertAlign val="superscript"/>
        <sz val="11"/>
        <color indexed="8"/>
        <rFont val="Times New Roman"/>
        <family val="1"/>
      </rPr>
      <t>3</t>
    </r>
  </si>
  <si>
    <t>Group 1</t>
  </si>
  <si>
    <t>Group 2</t>
  </si>
  <si>
    <t>(1)</t>
  </si>
  <si>
    <t>(2)</t>
  </si>
  <si>
    <t>(3)</t>
  </si>
  <si>
    <t>(4)</t>
  </si>
  <si>
    <t>(5)</t>
  </si>
  <si>
    <t>(6)</t>
  </si>
  <si>
    <t>ECR Billing Factor Revenues (12-Month Average)</t>
  </si>
  <si>
    <t>ECR Billing Factor Revenues (Actual)</t>
  </si>
  <si>
    <t>12 Month Average True-up</t>
  </si>
  <si>
    <t>(7) = (1) x (5)</t>
  </si>
  <si>
    <t>(8) = (2) x (6)</t>
  </si>
  <si>
    <t>(9) = (3) x (5)</t>
  </si>
  <si>
    <t>(10) = (4) x (6)</t>
  </si>
  <si>
    <t>(11) = (9) - (7)</t>
  </si>
  <si>
    <t>(12) = (10) - (8)</t>
  </si>
  <si>
    <t>Revenue Variance (12-Mo Actuals)</t>
  </si>
  <si>
    <t>Revenue Variance (Cycle Billing and Prior Period Adjustments)</t>
  </si>
  <si>
    <r>
      <t>Rate of  Return True-up</t>
    </r>
    <r>
      <rPr>
        <vertAlign val="superscript"/>
        <sz val="11"/>
        <color indexed="8"/>
        <rFont val="Times New Roman"/>
        <family val="1"/>
      </rPr>
      <t>4</t>
    </r>
  </si>
  <si>
    <r>
      <t>Combined Total Over/(Under) Recovery</t>
    </r>
    <r>
      <rPr>
        <vertAlign val="superscript"/>
        <sz val="11"/>
        <color indexed="8"/>
        <rFont val="Times New Roman"/>
        <family val="1"/>
      </rPr>
      <t>5</t>
    </r>
  </si>
  <si>
    <t>(13) = (11) + (12)</t>
  </si>
  <si>
    <t>(14) = (16) - (13) - (15)</t>
  </si>
  <si>
    <t>(15)</t>
  </si>
  <si>
    <t>(16)</t>
  </si>
  <si>
    <t>Notes:</t>
  </si>
  <si>
    <t>1.  12-Month Average Revenues were provided in the Direct Testimony of Derek A. Rahn on page 8 and consisted of Group 1 and Group 2 combined.</t>
  </si>
  <si>
    <t>2.  Actual Revenues Subject to ECR Surcharge are taken from monthly filings on ES Form 3.00 Column 8 for Group 1 and Column 9 for Group 2.</t>
  </si>
  <si>
    <t>3.  Billing Factors were provided in the Initial Request for Information Response to Question No. 2, page 2 of 3, columns 5 and 6.</t>
  </si>
  <si>
    <t>4.  Rate of Return True-up was provided in the Initial Request for Information Response to Question No. 1, page 2 of 5, column 9.</t>
  </si>
  <si>
    <t>5.  Combined Total Over/(Under) Recovery were provided in the Initial Request for Information Response to Question No. 2, page 2 of 3, column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</si>
</sst>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&quot;$&quot;#,##0_);_(* \(&quot;$&quot;#,##0\);_(* &quot;$0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/>
    <xf numFmtId="0" fontId="2" fillId="0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0" borderId="8" xfId="1" applyNumberFormat="1" applyFont="1" applyFill="1" applyBorder="1"/>
    <xf numFmtId="165" fontId="2" fillId="0" borderId="1" xfId="1" applyNumberFormat="1" applyFont="1" applyFill="1" applyBorder="1"/>
    <xf numFmtId="165" fontId="2" fillId="2" borderId="0" xfId="1" applyNumberFormat="1" applyFont="1" applyFill="1" applyBorder="1"/>
    <xf numFmtId="165" fontId="2" fillId="2" borderId="1" xfId="1" applyNumberFormat="1" applyFont="1" applyFill="1" applyBorder="1"/>
    <xf numFmtId="10" fontId="2" fillId="0" borderId="8" xfId="2" applyNumberFormat="1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5" fontId="2" fillId="0" borderId="10" xfId="1" applyNumberFormat="1" applyFont="1" applyFill="1" applyBorder="1"/>
    <xf numFmtId="165" fontId="2" fillId="0" borderId="5" xfId="1" applyNumberFormat="1" applyFont="1" applyFill="1" applyBorder="1"/>
    <xf numFmtId="165" fontId="2" fillId="2" borderId="5" xfId="1" applyNumberFormat="1" applyFont="1" applyFill="1" applyBorder="1"/>
    <xf numFmtId="10" fontId="2" fillId="0" borderId="10" xfId="2" applyNumberFormat="1" applyFont="1" applyFill="1" applyBorder="1" applyAlignment="1">
      <alignment horizontal="center"/>
    </xf>
    <xf numFmtId="10" fontId="2" fillId="0" borderId="5" xfId="2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5" fontId="2" fillId="0" borderId="11" xfId="1" applyNumberFormat="1" applyFont="1" applyFill="1" applyBorder="1"/>
    <xf numFmtId="165" fontId="2" fillId="0" borderId="7" xfId="1" applyNumberFormat="1" applyFont="1" applyFill="1" applyBorder="1"/>
    <xf numFmtId="165" fontId="2" fillId="2" borderId="12" xfId="1" applyNumberFormat="1" applyFont="1" applyFill="1" applyBorder="1"/>
    <xf numFmtId="165" fontId="2" fillId="2" borderId="7" xfId="1" applyNumberFormat="1" applyFont="1" applyFill="1" applyBorder="1"/>
    <xf numFmtId="10" fontId="2" fillId="0" borderId="11" xfId="2" applyNumberFormat="1" applyFont="1" applyFill="1" applyBorder="1" applyAlignment="1">
      <alignment horizontal="center"/>
    </xf>
    <xf numFmtId="10" fontId="2" fillId="0" borderId="7" xfId="2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0" xfId="1" applyNumberFormat="1" applyFont="1" applyFill="1" applyBorder="1"/>
    <xf numFmtId="165" fontId="2" fillId="0" borderId="12" xfId="1" applyNumberFormat="1" applyFont="1" applyFill="1" applyBorder="1"/>
    <xf numFmtId="165" fontId="2" fillId="0" borderId="2" xfId="0" applyNumberFormat="1" applyFont="1" applyFill="1" applyBorder="1"/>
    <xf numFmtId="165" fontId="2" fillId="0" borderId="6" xfId="0" applyNumberFormat="1" applyFont="1" applyFill="1" applyBorder="1"/>
    <xf numFmtId="0" fontId="2" fillId="0" borderId="6" xfId="0" quotePrefix="1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2" fillId="0" borderId="5" xfId="0" applyNumberFormat="1" applyFont="1" applyFill="1" applyBorder="1"/>
    <xf numFmtId="165" fontId="2" fillId="0" borderId="7" xfId="0" applyNumberFormat="1" applyFont="1" applyFill="1" applyBorder="1"/>
    <xf numFmtId="165" fontId="2" fillId="2" borderId="3" xfId="0" applyNumberFormat="1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/>
  </sheetViews>
  <sheetFormatPr defaultRowHeight="15" x14ac:dyDescent="0.25"/>
  <cols>
    <col min="1" max="2" width="11.7109375" style="3" customWidth="1"/>
    <col min="3" max="3" width="16.7109375" style="3" customWidth="1"/>
    <col min="4" max="4" width="20.7109375" style="3" customWidth="1"/>
    <col min="5" max="8" width="16.7109375" style="3" customWidth="1"/>
    <col min="9" max="16384" width="9.140625" style="3"/>
  </cols>
  <sheetData>
    <row r="1" spans="1:8" x14ac:dyDescent="0.25">
      <c r="A1" s="1"/>
      <c r="B1" s="1"/>
      <c r="C1" s="2"/>
      <c r="D1" s="2"/>
      <c r="E1" s="2"/>
      <c r="F1" s="2"/>
      <c r="G1" s="2"/>
      <c r="H1" s="2"/>
    </row>
    <row r="2" spans="1:8" ht="30" customHeight="1" x14ac:dyDescent="0.25">
      <c r="A2" s="51" t="s">
        <v>0</v>
      </c>
      <c r="B2" s="54" t="s">
        <v>1</v>
      </c>
      <c r="C2" s="65" t="s">
        <v>2</v>
      </c>
      <c r="D2" s="66"/>
      <c r="E2" s="61" t="s">
        <v>3</v>
      </c>
      <c r="F2" s="62"/>
      <c r="G2" s="49" t="s">
        <v>4</v>
      </c>
      <c r="H2" s="50"/>
    </row>
    <row r="3" spans="1:8" x14ac:dyDescent="0.25">
      <c r="A3" s="52"/>
      <c r="B3" s="55"/>
      <c r="C3" s="4" t="s">
        <v>5</v>
      </c>
      <c r="D3" s="4" t="s">
        <v>6</v>
      </c>
      <c r="E3" s="5" t="s">
        <v>5</v>
      </c>
      <c r="F3" s="5" t="s">
        <v>6</v>
      </c>
      <c r="G3" s="6" t="s">
        <v>5</v>
      </c>
      <c r="H3" s="4" t="s">
        <v>6</v>
      </c>
    </row>
    <row r="4" spans="1:8" x14ac:dyDescent="0.25">
      <c r="A4" s="53"/>
      <c r="B4" s="56"/>
      <c r="C4" s="7" t="s">
        <v>7</v>
      </c>
      <c r="D4" s="4" t="s">
        <v>8</v>
      </c>
      <c r="E4" s="5" t="s">
        <v>9</v>
      </c>
      <c r="F4" s="8" t="s">
        <v>10</v>
      </c>
      <c r="G4" s="4" t="s">
        <v>11</v>
      </c>
      <c r="H4" s="9" t="s">
        <v>12</v>
      </c>
    </row>
    <row r="5" spans="1:8" x14ac:dyDescent="0.25">
      <c r="A5" s="10">
        <v>42430</v>
      </c>
      <c r="B5" s="11">
        <v>42491</v>
      </c>
      <c r="C5" s="12">
        <v>33928160</v>
      </c>
      <c r="D5" s="13">
        <v>31246217</v>
      </c>
      <c r="E5" s="14">
        <v>27095345.970000003</v>
      </c>
      <c r="F5" s="15">
        <v>32431639.010000002</v>
      </c>
      <c r="G5" s="16">
        <v>4.3900000000000002E-2</v>
      </c>
      <c r="H5" s="17">
        <v>6.8199999999999997E-2</v>
      </c>
    </row>
    <row r="6" spans="1:8" x14ac:dyDescent="0.25">
      <c r="A6" s="18">
        <v>42461</v>
      </c>
      <c r="B6" s="19">
        <v>42522</v>
      </c>
      <c r="C6" s="20">
        <v>33974824</v>
      </c>
      <c r="D6" s="21">
        <v>31464153</v>
      </c>
      <c r="E6" s="14">
        <v>38842546.269999988</v>
      </c>
      <c r="F6" s="22">
        <v>35332068.419999994</v>
      </c>
      <c r="G6" s="23">
        <v>4.4299999999999999E-2</v>
      </c>
      <c r="H6" s="24">
        <v>6.8400000000000002E-2</v>
      </c>
    </row>
    <row r="7" spans="1:8" x14ac:dyDescent="0.25">
      <c r="A7" s="18">
        <v>42491</v>
      </c>
      <c r="B7" s="19">
        <v>42552</v>
      </c>
      <c r="C7" s="20">
        <v>33868507</v>
      </c>
      <c r="D7" s="21">
        <v>31624320</v>
      </c>
      <c r="E7" s="14">
        <v>48121642.950000003</v>
      </c>
      <c r="F7" s="22">
        <v>38409508.299999997</v>
      </c>
      <c r="G7" s="23">
        <v>5.0799999999999998E-2</v>
      </c>
      <c r="H7" s="24">
        <v>7.8100000000000003E-2</v>
      </c>
    </row>
    <row r="8" spans="1:8" x14ac:dyDescent="0.25">
      <c r="A8" s="18">
        <v>42522</v>
      </c>
      <c r="B8" s="19">
        <v>42583</v>
      </c>
      <c r="C8" s="20">
        <v>33872949</v>
      </c>
      <c r="D8" s="21">
        <v>31784479</v>
      </c>
      <c r="E8" s="14">
        <v>50712738.5</v>
      </c>
      <c r="F8" s="22">
        <v>39084775.57</v>
      </c>
      <c r="G8" s="23">
        <v>4.9399999999999999E-2</v>
      </c>
      <c r="H8" s="24">
        <v>7.5300000000000006E-2</v>
      </c>
    </row>
    <row r="9" spans="1:8" x14ac:dyDescent="0.25">
      <c r="A9" s="18">
        <v>42552</v>
      </c>
      <c r="B9" s="19">
        <v>42614</v>
      </c>
      <c r="C9" s="20">
        <v>34240652</v>
      </c>
      <c r="D9" s="21">
        <v>31932179</v>
      </c>
      <c r="E9" s="14">
        <v>48490381.869999997</v>
      </c>
      <c r="F9" s="22">
        <v>39466042.300000012</v>
      </c>
      <c r="G9" s="23">
        <v>0.04</v>
      </c>
      <c r="H9" s="24">
        <v>6.0600000000000001E-2</v>
      </c>
    </row>
    <row r="10" spans="1:8" x14ac:dyDescent="0.25">
      <c r="A10" s="25">
        <v>42583</v>
      </c>
      <c r="B10" s="26">
        <v>42644</v>
      </c>
      <c r="C10" s="27">
        <v>34728708</v>
      </c>
      <c r="D10" s="28">
        <v>32543571</v>
      </c>
      <c r="E10" s="29">
        <v>32022167.210000016</v>
      </c>
      <c r="F10" s="30">
        <v>33307331.310000002</v>
      </c>
      <c r="G10" s="31">
        <v>3.9600000000000003E-2</v>
      </c>
      <c r="H10" s="32">
        <v>5.9700000000000003E-2</v>
      </c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2"/>
      <c r="D12" s="2"/>
      <c r="E12" s="2"/>
      <c r="F12" s="2"/>
      <c r="G12" s="2"/>
      <c r="H12" s="2"/>
    </row>
    <row r="13" spans="1:8" ht="30" customHeight="1" x14ac:dyDescent="0.25">
      <c r="A13" s="51" t="s">
        <v>0</v>
      </c>
      <c r="B13" s="54" t="s">
        <v>1</v>
      </c>
      <c r="C13" s="57" t="s">
        <v>13</v>
      </c>
      <c r="D13" s="58"/>
      <c r="E13" s="59" t="s">
        <v>14</v>
      </c>
      <c r="F13" s="60"/>
      <c r="G13" s="49" t="s">
        <v>15</v>
      </c>
      <c r="H13" s="50"/>
    </row>
    <row r="14" spans="1:8" ht="15" customHeight="1" x14ac:dyDescent="0.25">
      <c r="A14" s="52"/>
      <c r="B14" s="55"/>
      <c r="C14" s="33" t="s">
        <v>16</v>
      </c>
      <c r="D14" s="34" t="s">
        <v>17</v>
      </c>
      <c r="E14" s="35" t="s">
        <v>18</v>
      </c>
      <c r="F14" s="36" t="s">
        <v>19</v>
      </c>
      <c r="G14" s="37" t="s">
        <v>20</v>
      </c>
      <c r="H14" s="38" t="s">
        <v>21</v>
      </c>
    </row>
    <row r="15" spans="1:8" x14ac:dyDescent="0.25">
      <c r="A15" s="53"/>
      <c r="B15" s="56"/>
      <c r="C15" s="4" t="s">
        <v>5</v>
      </c>
      <c r="D15" s="4" t="s">
        <v>6</v>
      </c>
      <c r="E15" s="5" t="s">
        <v>5</v>
      </c>
      <c r="F15" s="5" t="s">
        <v>6</v>
      </c>
      <c r="G15" s="6" t="s">
        <v>5</v>
      </c>
      <c r="H15" s="4" t="s">
        <v>6</v>
      </c>
    </row>
    <row r="16" spans="1:8" x14ac:dyDescent="0.25">
      <c r="A16" s="10">
        <v>42430</v>
      </c>
      <c r="B16" s="11">
        <v>42491</v>
      </c>
      <c r="C16" s="39">
        <f t="shared" ref="C16:D21" si="0">C5*G5</f>
        <v>1489446.2240000002</v>
      </c>
      <c r="D16" s="13">
        <f t="shared" si="0"/>
        <v>2130991.9994000001</v>
      </c>
      <c r="E16" s="14">
        <f t="shared" ref="E16:F21" si="1">E5*G5</f>
        <v>1189485.6880830002</v>
      </c>
      <c r="F16" s="15">
        <f t="shared" si="1"/>
        <v>2211837.7804820002</v>
      </c>
      <c r="G16" s="39">
        <f>E16-C16</f>
        <v>-299960.53591699991</v>
      </c>
      <c r="H16" s="13">
        <f>F16-D16</f>
        <v>80845.781082000118</v>
      </c>
    </row>
    <row r="17" spans="1:8" x14ac:dyDescent="0.25">
      <c r="A17" s="18">
        <v>42461</v>
      </c>
      <c r="B17" s="19">
        <v>42522</v>
      </c>
      <c r="C17" s="39">
        <f t="shared" si="0"/>
        <v>1505084.7031999999</v>
      </c>
      <c r="D17" s="21">
        <f t="shared" si="0"/>
        <v>2152148.0652000001</v>
      </c>
      <c r="E17" s="14">
        <f t="shared" si="1"/>
        <v>1720724.7997609994</v>
      </c>
      <c r="F17" s="22">
        <f t="shared" si="1"/>
        <v>2416713.4799279999</v>
      </c>
      <c r="G17" s="39">
        <f t="shared" ref="G17:H21" si="2">E17-C17</f>
        <v>215640.09656099952</v>
      </c>
      <c r="H17" s="21">
        <f t="shared" si="2"/>
        <v>264565.41472799983</v>
      </c>
    </row>
    <row r="18" spans="1:8" x14ac:dyDescent="0.25">
      <c r="A18" s="18">
        <v>42491</v>
      </c>
      <c r="B18" s="19">
        <v>42552</v>
      </c>
      <c r="C18" s="39">
        <f t="shared" si="0"/>
        <v>1720520.1555999999</v>
      </c>
      <c r="D18" s="21">
        <f t="shared" si="0"/>
        <v>2469859.392</v>
      </c>
      <c r="E18" s="14">
        <f t="shared" si="1"/>
        <v>2444579.4618600002</v>
      </c>
      <c r="F18" s="22">
        <f t="shared" si="1"/>
        <v>2999782.5982299997</v>
      </c>
      <c r="G18" s="39">
        <f t="shared" si="2"/>
        <v>724059.30626000022</v>
      </c>
      <c r="H18" s="21">
        <f t="shared" si="2"/>
        <v>529923.20622999966</v>
      </c>
    </row>
    <row r="19" spans="1:8" x14ac:dyDescent="0.25">
      <c r="A19" s="18">
        <v>42522</v>
      </c>
      <c r="B19" s="19">
        <v>42583</v>
      </c>
      <c r="C19" s="39">
        <f t="shared" si="0"/>
        <v>1673323.6806000001</v>
      </c>
      <c r="D19" s="21">
        <f t="shared" si="0"/>
        <v>2393371.2687000004</v>
      </c>
      <c r="E19" s="14">
        <f t="shared" si="1"/>
        <v>2505209.2818999998</v>
      </c>
      <c r="F19" s="22">
        <f t="shared" si="1"/>
        <v>2943083.6004210003</v>
      </c>
      <c r="G19" s="39">
        <f t="shared" si="2"/>
        <v>831885.60129999975</v>
      </c>
      <c r="H19" s="21">
        <f t="shared" si="2"/>
        <v>549712.33172099991</v>
      </c>
    </row>
    <row r="20" spans="1:8" x14ac:dyDescent="0.25">
      <c r="A20" s="18">
        <v>42552</v>
      </c>
      <c r="B20" s="19">
        <v>42614</v>
      </c>
      <c r="C20" s="39">
        <f t="shared" si="0"/>
        <v>1369626.08</v>
      </c>
      <c r="D20" s="21">
        <f t="shared" si="0"/>
        <v>1935090.0474</v>
      </c>
      <c r="E20" s="14">
        <f t="shared" si="1"/>
        <v>1939615.2748</v>
      </c>
      <c r="F20" s="22">
        <f t="shared" si="1"/>
        <v>2391642.1633800007</v>
      </c>
      <c r="G20" s="39">
        <f t="shared" si="2"/>
        <v>569989.19479999994</v>
      </c>
      <c r="H20" s="21">
        <f t="shared" si="2"/>
        <v>456552.1159800007</v>
      </c>
    </row>
    <row r="21" spans="1:8" x14ac:dyDescent="0.25">
      <c r="A21" s="25">
        <v>42583</v>
      </c>
      <c r="B21" s="26">
        <v>42644</v>
      </c>
      <c r="C21" s="40">
        <f t="shared" si="0"/>
        <v>1375256.8368000002</v>
      </c>
      <c r="D21" s="28">
        <f t="shared" si="0"/>
        <v>1942851.1887000001</v>
      </c>
      <c r="E21" s="29">
        <f t="shared" si="1"/>
        <v>1268077.8215160007</v>
      </c>
      <c r="F21" s="30">
        <f t="shared" si="1"/>
        <v>1988447.6792070002</v>
      </c>
      <c r="G21" s="40">
        <f t="shared" si="2"/>
        <v>-107179.0152839995</v>
      </c>
      <c r="H21" s="28">
        <f t="shared" si="2"/>
        <v>45596.490507000126</v>
      </c>
    </row>
    <row r="22" spans="1:8" x14ac:dyDescent="0.25">
      <c r="A22" s="1"/>
      <c r="B22" s="1"/>
      <c r="C22" s="1"/>
      <c r="D22" s="1"/>
      <c r="E22" s="1"/>
      <c r="F22" s="1"/>
      <c r="G22" s="41">
        <f>SUM(G16:G21)</f>
        <v>1934434.64772</v>
      </c>
      <c r="H22" s="42">
        <f>SUM(H16:H21)</f>
        <v>1927195.3402480003</v>
      </c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ht="30" customHeight="1" x14ac:dyDescent="0.25">
      <c r="A25" s="51" t="s">
        <v>0</v>
      </c>
      <c r="B25" s="54" t="s">
        <v>1</v>
      </c>
      <c r="C25" s="51" t="s">
        <v>22</v>
      </c>
      <c r="D25" s="63" t="s">
        <v>23</v>
      </c>
      <c r="E25" s="51" t="s">
        <v>24</v>
      </c>
      <c r="F25" s="54" t="s">
        <v>25</v>
      </c>
      <c r="H25" s="1"/>
    </row>
    <row r="26" spans="1:8" x14ac:dyDescent="0.25">
      <c r="A26" s="52"/>
      <c r="B26" s="55"/>
      <c r="C26" s="52"/>
      <c r="D26" s="64"/>
      <c r="E26" s="53"/>
      <c r="F26" s="56"/>
      <c r="H26" s="1"/>
    </row>
    <row r="27" spans="1:8" x14ac:dyDescent="0.25">
      <c r="A27" s="53"/>
      <c r="B27" s="56"/>
      <c r="C27" s="4" t="s">
        <v>26</v>
      </c>
      <c r="D27" s="43" t="s">
        <v>27</v>
      </c>
      <c r="E27" s="43" t="s">
        <v>28</v>
      </c>
      <c r="F27" s="44" t="s">
        <v>29</v>
      </c>
      <c r="H27" s="1"/>
    </row>
    <row r="28" spans="1:8" x14ac:dyDescent="0.25">
      <c r="A28" s="10">
        <v>42430</v>
      </c>
      <c r="B28" s="11">
        <v>42491</v>
      </c>
      <c r="C28" s="45">
        <f t="shared" ref="C28:C34" si="3">G16+H16</f>
        <v>-219114.7548349998</v>
      </c>
      <c r="D28" s="13">
        <f>F28-C28-E28</f>
        <v>92664.058928324957</v>
      </c>
      <c r="E28" s="13">
        <v>-379217.91645718704</v>
      </c>
      <c r="F28" s="15">
        <v>-505668.61236386187</v>
      </c>
      <c r="H28" s="1"/>
    </row>
    <row r="29" spans="1:8" x14ac:dyDescent="0.25">
      <c r="A29" s="18">
        <v>42461</v>
      </c>
      <c r="B29" s="19">
        <v>42522</v>
      </c>
      <c r="C29" s="46">
        <f t="shared" si="3"/>
        <v>480205.51128899935</v>
      </c>
      <c r="D29" s="21">
        <f t="shared" ref="D29:D33" si="4">F29-C29-E29</f>
        <v>11265.843896627077</v>
      </c>
      <c r="E29" s="21">
        <v>-380637.303549562</v>
      </c>
      <c r="F29" s="22">
        <v>110834.05163606443</v>
      </c>
      <c r="H29" s="1"/>
    </row>
    <row r="30" spans="1:8" x14ac:dyDescent="0.25">
      <c r="A30" s="18">
        <v>42491</v>
      </c>
      <c r="B30" s="19">
        <v>42552</v>
      </c>
      <c r="C30" s="46">
        <f t="shared" si="3"/>
        <v>1253982.5124899999</v>
      </c>
      <c r="D30" s="21">
        <f t="shared" si="4"/>
        <v>-42171.051683051279</v>
      </c>
      <c r="E30" s="21">
        <v>-401252.99187325453</v>
      </c>
      <c r="F30" s="22">
        <v>810558.46893369406</v>
      </c>
      <c r="H30" s="1"/>
    </row>
    <row r="31" spans="1:8" x14ac:dyDescent="0.25">
      <c r="A31" s="18">
        <v>42522</v>
      </c>
      <c r="B31" s="19">
        <v>42583</v>
      </c>
      <c r="C31" s="46">
        <f t="shared" si="3"/>
        <v>1381597.9330209997</v>
      </c>
      <c r="D31" s="21">
        <f t="shared" si="4"/>
        <v>31480.415716865798</v>
      </c>
      <c r="E31" s="21">
        <v>-398569.20935367956</v>
      </c>
      <c r="F31" s="22">
        <v>1014509.1393841859</v>
      </c>
      <c r="H31" s="1"/>
    </row>
    <row r="32" spans="1:8" x14ac:dyDescent="0.25">
      <c r="A32" s="18">
        <v>42552</v>
      </c>
      <c r="B32" s="19">
        <v>42614</v>
      </c>
      <c r="C32" s="46">
        <f t="shared" si="3"/>
        <v>1026541.3107800006</v>
      </c>
      <c r="D32" s="21">
        <f t="shared" si="4"/>
        <v>87657.94300642109</v>
      </c>
      <c r="E32" s="21">
        <v>-399897.88484325947</v>
      </c>
      <c r="F32" s="22">
        <v>714301.36894316226</v>
      </c>
      <c r="H32" s="1"/>
    </row>
    <row r="33" spans="1:8" x14ac:dyDescent="0.25">
      <c r="A33" s="25">
        <v>42583</v>
      </c>
      <c r="B33" s="26">
        <v>42644</v>
      </c>
      <c r="C33" s="47">
        <f t="shared" si="3"/>
        <v>-61582.524776999373</v>
      </c>
      <c r="D33" s="21">
        <f t="shared" si="4"/>
        <v>18131.823219801998</v>
      </c>
      <c r="E33" s="28">
        <v>-403261.87643533689</v>
      </c>
      <c r="F33" s="30">
        <v>-446712.57799253426</v>
      </c>
      <c r="H33" s="1"/>
    </row>
    <row r="34" spans="1:8" x14ac:dyDescent="0.25">
      <c r="A34" s="1"/>
      <c r="B34" s="1"/>
      <c r="C34" s="42">
        <f t="shared" si="3"/>
        <v>3861629.9879680006</v>
      </c>
      <c r="D34" s="42">
        <f>SUM(D28:D33)</f>
        <v>199029.03308498964</v>
      </c>
      <c r="E34" s="42">
        <f>SUM(E28:E33)</f>
        <v>-2362837.1825122796</v>
      </c>
      <c r="F34" s="48">
        <f>SUM(F28:F33)</f>
        <v>1697821.8385407105</v>
      </c>
      <c r="H34" s="1"/>
    </row>
    <row r="37" spans="1:8" x14ac:dyDescent="0.25">
      <c r="A37" s="3" t="s">
        <v>30</v>
      </c>
    </row>
    <row r="38" spans="1:8" x14ac:dyDescent="0.25">
      <c r="A38" s="3" t="s">
        <v>31</v>
      </c>
    </row>
    <row r="39" spans="1:8" x14ac:dyDescent="0.25">
      <c r="A39" s="3" t="s">
        <v>32</v>
      </c>
    </row>
    <row r="40" spans="1:8" x14ac:dyDescent="0.25">
      <c r="A40" s="3" t="s">
        <v>33</v>
      </c>
    </row>
    <row r="41" spans="1:8" x14ac:dyDescent="0.25">
      <c r="A41" s="3" t="s">
        <v>34</v>
      </c>
    </row>
    <row r="42" spans="1:8" x14ac:dyDescent="0.25">
      <c r="A42" s="3" t="s">
        <v>35</v>
      </c>
    </row>
  </sheetData>
  <mergeCells count="16">
    <mergeCell ref="F25:F26"/>
    <mergeCell ref="A2:A4"/>
    <mergeCell ref="B2:B4"/>
    <mergeCell ref="C2:D2"/>
    <mergeCell ref="E2:F2"/>
    <mergeCell ref="A25:A27"/>
    <mergeCell ref="B25:B27"/>
    <mergeCell ref="C25:C26"/>
    <mergeCell ref="D25:D26"/>
    <mergeCell ref="E25:E26"/>
    <mergeCell ref="G2:H2"/>
    <mergeCell ref="A13:A15"/>
    <mergeCell ref="B13:B15"/>
    <mergeCell ref="C13:D13"/>
    <mergeCell ref="E13:F13"/>
    <mergeCell ref="G13:H13"/>
  </mergeCells>
  <pageMargins left="0.7" right="0.7" top="0.75" bottom="0.75" header="0.3" footer="0.3"/>
  <pageSetup scale="70" orientation="portrait" r:id="rId1"/>
  <headerFooter>
    <oddHeader>&amp;R&amp;"Times New Roman,Bold"Attachment to Response to Question No. 2
Rahn</oddHeader>
  </headerFooter>
  <ignoredErrors>
    <ignoredError sqref="E27:F27 C4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LG&amp;E Q2 Attachment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2017-03-24T13:57:31Z</dcterms:created>
  <dcterms:modified xsi:type="dcterms:W3CDTF">2017-03-24T14:01:55Z</dcterms:modified>
</cp:coreProperties>
</file>