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909" activeTab="0"/>
  </bookViews>
  <sheets>
    <sheet name="Project 23" sheetId="1" r:id="rId1"/>
    <sheet name="Project 24" sheetId="2" r:id="rId2"/>
    <sheet name="Project 25" sheetId="3" r:id="rId3"/>
    <sheet name="Project 26" sheetId="4" r:id="rId4"/>
    <sheet name="Project 27" sheetId="5" r:id="rId5"/>
  </sheets>
  <definedNames>
    <definedName name="_xlnm.Print_Area" localSheetId="0">'Project 23'!$A$1:$J$15</definedName>
    <definedName name="_xlnm.Print_Area" localSheetId="1">'Project 24'!$A$1:$J$32</definedName>
    <definedName name="_xlnm.Print_Area" localSheetId="4">'Project 27'!$A$1:$J$38</definedName>
  </definedNames>
  <calcPr fullCalcOnLoad="1"/>
</workbook>
</file>

<file path=xl/sharedStrings.xml><?xml version="1.0" encoding="utf-8"?>
<sst xmlns="http://schemas.openxmlformats.org/spreadsheetml/2006/main" count="152" uniqueCount="41">
  <si>
    <t>Month</t>
  </si>
  <si>
    <t>Plant Balance</t>
  </si>
  <si>
    <t>Book Depreciation</t>
  </si>
  <si>
    <t>Tax Depreciation</t>
  </si>
  <si>
    <t>Deferred Tax</t>
  </si>
  <si>
    <t>Income Tax Rate</t>
  </si>
  <si>
    <t>Louisville Gas and Electric Company</t>
  </si>
  <si>
    <t>Deferred Taxes on Retirements</t>
  </si>
  <si>
    <t>Accumulated Deferred Taxes</t>
  </si>
  <si>
    <t>Temporary Difference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</si>
  <si>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</si>
  <si>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</si>
  <si>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</si>
  <si>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</si>
  <si>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</si>
  <si>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</si>
  <si>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</si>
  <si>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</si>
  <si>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</si>
  <si>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32 - Trimble County CCP Storage (Landfill - Phase I)</t>
  </si>
  <si>
    <t>Project 27 - Trimble County Unit 1 Air Compliance</t>
  </si>
  <si>
    <t xml:space="preserve">Due to Bonus Depreciation for tax purposes taken on certain components of Project 24,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</si>
  <si>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</si>
  <si>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</si>
  <si>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</si>
  <si>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</si>
  <si>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</si>
  <si>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</si>
  <si>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</si>
  <si>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</si>
  <si>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</si>
  <si>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</si>
  <si>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</si>
  <si>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</si>
  <si>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</si>
  <si>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</si>
  <si>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</si>
  <si>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>depreciation, which reduces the Federal tax basis to 50% of the plant balance.  A sample calculation of deferred taxes for Aug 2016</t>
  </si>
  <si>
    <t xml:space="preserve">Due to Bonus Depreciation for tax purposes taken on certain components of Project 25, the deferred tax calculation for this project </t>
  </si>
  <si>
    <t xml:space="preserve">Due to Bonus Depreciation for tax purposes taken on certain components of Project 26, the deferred tax calculation for this project </t>
  </si>
  <si>
    <t xml:space="preserve">Due to Bonus Depreciation for tax purposes taken on certain components of Project 27, the deferred tax calculation for this project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</si>
</sst>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m\-yy;@"/>
    <numFmt numFmtId="167" formatCode="0.0000%"/>
    <numFmt numFmtId="168" formatCode="[$-409]mmm\-yy;@"/>
    <numFmt numFmtId="169" formatCode="_(* #,##0.0_);_(* \(#,##0.0\);_(* &quot;-&quot;??_);_(@_)"/>
    <numFmt numFmtId="170" formatCode="_(* #,##0_);_(* \(#,##0\);_(* &quot;-&quot;??_);_(@_)"/>
    <numFmt numFmtId="171" formatCode="#,##0.0_);[Red]\(#,##0.0\)"/>
    <numFmt numFmtId="172" formatCode="_(* #,##0.0000_);_(* \(#,##0.0000\);_(* &quot;-&quot;????_);_(@_)"/>
    <numFmt numFmtId="173" formatCode="_(* #,##0.000_);_(* \(#,##0.000\);_(* &quot;-&quot;?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41" fontId="0" fillId="0" borderId="0" xfId="0" applyNumberFormat="1" applyAlignment="1">
      <alignment/>
    </xf>
    <xf numFmtId="170" fontId="0" fillId="0" borderId="0" xfId="42" applyNumberFormat="1" applyAlignment="1">
      <alignment/>
    </xf>
    <xf numFmtId="0" fontId="2" fillId="0" borderId="0" xfId="0" applyFont="1" applyFill="1" applyAlignment="1">
      <alignment horizontal="centerContinuous"/>
    </xf>
    <xf numFmtId="41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0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Border="1" applyAlignment="1" applyProtection="1" quotePrefix="1">
      <alignment horizontal="left"/>
      <protection/>
    </xf>
    <xf numFmtId="38" fontId="0" fillId="0" borderId="0" xfId="0" applyNumberFormat="1" applyAlignment="1">
      <alignment/>
    </xf>
    <xf numFmtId="168" fontId="0" fillId="0" borderId="0" xfId="63" applyNumberFormat="1" applyFont="1" applyAlignment="1">
      <alignment horizontal="left"/>
      <protection/>
    </xf>
    <xf numFmtId="168" fontId="0" fillId="0" borderId="0" xfId="63" applyNumberFormat="1" applyFont="1" applyFill="1" applyAlignment="1">
      <alignment horizontal="left"/>
      <protection/>
    </xf>
    <xf numFmtId="168" fontId="1" fillId="0" borderId="0" xfId="0" applyNumberFormat="1" applyFont="1" applyFill="1" applyBorder="1" applyAlignment="1" quotePrefix="1">
      <alignment horizontal="left"/>
    </xf>
    <xf numFmtId="41" fontId="0" fillId="0" borderId="0" xfId="0" applyNumberFormat="1" applyFont="1" applyAlignment="1" quotePrefix="1">
      <alignment horizontal="left"/>
    </xf>
    <xf numFmtId="170" fontId="0" fillId="0" borderId="0" xfId="45" applyNumberFormat="1" applyFont="1" applyAlignment="1">
      <alignment/>
    </xf>
    <xf numFmtId="43" fontId="0" fillId="0" borderId="0" xfId="45" applyFont="1" applyAlignment="1">
      <alignment/>
    </xf>
    <xf numFmtId="170" fontId="0" fillId="0" borderId="0" xfId="45" applyNumberFormat="1" applyFont="1" applyAlignment="1">
      <alignment/>
    </xf>
    <xf numFmtId="170" fontId="0" fillId="0" borderId="0" xfId="45" applyNumberFormat="1" applyFont="1" applyFill="1" applyAlignment="1" quotePrefix="1">
      <alignment horizontal="left"/>
    </xf>
    <xf numFmtId="43" fontId="0" fillId="0" borderId="0" xfId="45" applyFont="1" applyFill="1" applyAlignment="1">
      <alignment/>
    </xf>
    <xf numFmtId="167" fontId="0" fillId="0" borderId="0" xfId="0" applyNumberFormat="1" applyFill="1" applyAlignment="1">
      <alignment/>
    </xf>
    <xf numFmtId="170" fontId="0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68" fontId="0" fillId="0" borderId="0" xfId="0" applyNumberFormat="1" applyFont="1" applyFill="1" applyAlignment="1" quotePrefix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9" t="s">
        <v>14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753628</v>
      </c>
    </row>
    <row r="10" spans="1:10" ht="12.75">
      <c r="A10" s="22">
        <v>42438</v>
      </c>
      <c r="C10" s="12">
        <v>9599354</v>
      </c>
      <c r="D10" s="13">
        <v>19647</v>
      </c>
      <c r="E10" s="14">
        <v>42282</v>
      </c>
      <c r="F10" s="12">
        <f aca="true" t="shared" si="0" ref="F10:F15">E10-D10</f>
        <v>22635</v>
      </c>
      <c r="G10" s="3">
        <v>0.389</v>
      </c>
      <c r="H10" s="9">
        <f aca="true" t="shared" si="1" ref="H10:H15">ROUND(F10*G10,0)</f>
        <v>8805</v>
      </c>
      <c r="I10" s="15">
        <f>I9+H10</f>
        <v>762433</v>
      </c>
      <c r="J10" s="9">
        <v>0</v>
      </c>
    </row>
    <row r="11" spans="1:11" ht="12.75">
      <c r="A11" s="21">
        <v>42461</v>
      </c>
      <c r="C11" s="12">
        <v>9599354</v>
      </c>
      <c r="D11" s="13">
        <v>19647</v>
      </c>
      <c r="E11" s="14">
        <v>42284</v>
      </c>
      <c r="F11" s="12">
        <f t="shared" si="0"/>
        <v>22637</v>
      </c>
      <c r="G11" s="3">
        <v>0.389</v>
      </c>
      <c r="H11" s="9">
        <f t="shared" si="1"/>
        <v>8806</v>
      </c>
      <c r="I11" s="15">
        <f>I10+H11</f>
        <v>771239</v>
      </c>
      <c r="J11" s="9">
        <v>0</v>
      </c>
      <c r="K11" s="9"/>
    </row>
    <row r="12" spans="1:10" ht="12.75">
      <c r="A12" s="21">
        <v>42491</v>
      </c>
      <c r="C12" s="12">
        <v>9599354</v>
      </c>
      <c r="D12" s="13">
        <v>19647</v>
      </c>
      <c r="E12" s="14">
        <v>42283</v>
      </c>
      <c r="F12" s="12">
        <f t="shared" si="0"/>
        <v>22636</v>
      </c>
      <c r="G12" s="3">
        <v>0.389</v>
      </c>
      <c r="H12" s="9">
        <f t="shared" si="1"/>
        <v>8805</v>
      </c>
      <c r="I12" s="15">
        <f>I11+H12</f>
        <v>780044</v>
      </c>
      <c r="J12" s="9">
        <v>0</v>
      </c>
    </row>
    <row r="13" spans="1:11" ht="12.75">
      <c r="A13" s="21">
        <v>42522</v>
      </c>
      <c r="C13" s="12">
        <v>9599354</v>
      </c>
      <c r="D13" s="13">
        <v>19647</v>
      </c>
      <c r="E13" s="14">
        <v>42283</v>
      </c>
      <c r="F13" s="12">
        <f t="shared" si="0"/>
        <v>22636</v>
      </c>
      <c r="G13" s="3">
        <v>0.389</v>
      </c>
      <c r="H13" s="9">
        <f t="shared" si="1"/>
        <v>8805</v>
      </c>
      <c r="I13" s="15">
        <f>I12+H13</f>
        <v>788849</v>
      </c>
      <c r="J13" s="9">
        <v>0</v>
      </c>
      <c r="K13" s="17" t="s">
        <v>18</v>
      </c>
    </row>
    <row r="14" spans="1:11" ht="12.75">
      <c r="A14" s="21">
        <v>42552</v>
      </c>
      <c r="C14" s="12">
        <v>9599354</v>
      </c>
      <c r="D14" s="13">
        <v>19647</v>
      </c>
      <c r="E14" s="14">
        <v>42287</v>
      </c>
      <c r="F14" s="12">
        <f t="shared" si="0"/>
        <v>22640</v>
      </c>
      <c r="G14" s="3">
        <v>0.389</v>
      </c>
      <c r="H14" s="9">
        <f t="shared" si="1"/>
        <v>8807</v>
      </c>
      <c r="I14" s="15">
        <f>I13+H14-1</f>
        <v>797655</v>
      </c>
      <c r="J14" s="9">
        <v>0</v>
      </c>
      <c r="K14" s="12"/>
    </row>
    <row r="15" spans="1:10" ht="12.75">
      <c r="A15" s="21">
        <v>42583</v>
      </c>
      <c r="C15" s="12">
        <v>9599354</v>
      </c>
      <c r="D15" s="13">
        <v>19647</v>
      </c>
      <c r="E15" s="14">
        <v>42283</v>
      </c>
      <c r="F15" s="12">
        <f t="shared" si="0"/>
        <v>22636</v>
      </c>
      <c r="G15" s="3">
        <v>0.389</v>
      </c>
      <c r="H15" s="9">
        <f t="shared" si="1"/>
        <v>8805</v>
      </c>
      <c r="I15" s="15">
        <f>I14+H15</f>
        <v>806460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</sheetData>
  <sheetProtection/>
  <printOptions/>
  <pageMargins left="0.5" right="0.5" top="1.5" bottom="0.5" header="0.5" footer="0.5"/>
  <pageSetup fitToHeight="1" fitToWidth="1" horizontalDpi="600" verticalDpi="600" orientation="portrait" scale="85" r:id="rId1"/>
  <headerFooter alignWithMargins="0">
    <oddHeader>&amp;R&amp;"Times New Roman,Bold"&amp;12Attachment to Response to Question No. 3
Page 1 of 5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4" width="12.7109375" style="0" customWidth="1"/>
    <col min="5" max="5" width="16.421875" style="0" bestFit="1" customWidth="1"/>
    <col min="6" max="6" width="14.57421875" style="0" customWidth="1"/>
    <col min="7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23" t="s">
        <v>13</v>
      </c>
    </row>
    <row r="6" ht="12.75">
      <c r="A6" s="35" t="s">
        <v>19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717820</v>
      </c>
    </row>
    <row r="10" spans="1:10" ht="12.75">
      <c r="A10" s="22">
        <v>42438</v>
      </c>
      <c r="C10" s="12">
        <v>4067717</v>
      </c>
      <c r="D10" s="13">
        <v>8304</v>
      </c>
      <c r="E10" s="14">
        <v>13463</v>
      </c>
      <c r="F10" s="12">
        <f aca="true" t="shared" si="0" ref="F10:F15">E10-D10</f>
        <v>5159</v>
      </c>
      <c r="G10" s="3">
        <v>0.389</v>
      </c>
      <c r="H10" s="9">
        <f aca="true" t="shared" si="1" ref="H10:H15">ROUND(F10*G10,0)</f>
        <v>2007</v>
      </c>
      <c r="I10" s="15">
        <f>I9+H10</f>
        <v>719827</v>
      </c>
      <c r="J10" s="9">
        <v>0</v>
      </c>
    </row>
    <row r="11" spans="1:11" ht="12.75">
      <c r="A11" s="21">
        <v>42461</v>
      </c>
      <c r="C11" s="12">
        <v>4067717</v>
      </c>
      <c r="D11" s="13">
        <v>8304</v>
      </c>
      <c r="E11" s="14">
        <v>13462</v>
      </c>
      <c r="F11" s="12">
        <f t="shared" si="0"/>
        <v>5158</v>
      </c>
      <c r="G11" s="3">
        <v>0.389</v>
      </c>
      <c r="H11" s="9">
        <f t="shared" si="1"/>
        <v>2006</v>
      </c>
      <c r="I11" s="15">
        <f>I10+H11</f>
        <v>721833</v>
      </c>
      <c r="J11" s="9">
        <v>0</v>
      </c>
      <c r="K11" s="9"/>
    </row>
    <row r="12" spans="1:10" ht="12.75">
      <c r="A12" s="21">
        <v>42491</v>
      </c>
      <c r="C12" s="12">
        <v>4067717</v>
      </c>
      <c r="D12" s="13">
        <v>8304</v>
      </c>
      <c r="E12" s="14">
        <v>13463</v>
      </c>
      <c r="F12" s="12">
        <f t="shared" si="0"/>
        <v>5159</v>
      </c>
      <c r="G12" s="3">
        <v>0.389</v>
      </c>
      <c r="H12" s="9">
        <f t="shared" si="1"/>
        <v>2007</v>
      </c>
      <c r="I12" s="15">
        <f>I11+H12</f>
        <v>723840</v>
      </c>
      <c r="J12" s="9">
        <v>0</v>
      </c>
    </row>
    <row r="13" spans="1:11" ht="12.75">
      <c r="A13" s="21">
        <v>42522</v>
      </c>
      <c r="C13" s="12">
        <v>4067717</v>
      </c>
      <c r="D13" s="13">
        <v>8304</v>
      </c>
      <c r="E13" s="14">
        <v>13462</v>
      </c>
      <c r="F13" s="12">
        <f t="shared" si="0"/>
        <v>5158</v>
      </c>
      <c r="G13" s="3">
        <v>0.389</v>
      </c>
      <c r="H13" s="9">
        <f t="shared" si="1"/>
        <v>2006</v>
      </c>
      <c r="I13" s="15">
        <f>I12+H13</f>
        <v>725846</v>
      </c>
      <c r="J13" s="9">
        <v>0</v>
      </c>
      <c r="K13" s="17" t="s">
        <v>18</v>
      </c>
    </row>
    <row r="14" spans="1:11" ht="12.75">
      <c r="A14" s="21">
        <v>42552</v>
      </c>
      <c r="C14" s="12">
        <v>4067717</v>
      </c>
      <c r="D14" s="13">
        <v>8304</v>
      </c>
      <c r="E14" s="14">
        <v>13466</v>
      </c>
      <c r="F14" s="12">
        <f t="shared" si="0"/>
        <v>5162</v>
      </c>
      <c r="G14" s="3">
        <v>0.389</v>
      </c>
      <c r="H14" s="9">
        <f t="shared" si="1"/>
        <v>2008</v>
      </c>
      <c r="I14" s="15">
        <f>I13+H14-1</f>
        <v>727853</v>
      </c>
      <c r="J14" s="9">
        <v>0</v>
      </c>
      <c r="K14" s="12"/>
    </row>
    <row r="15" spans="1:10" ht="12.75">
      <c r="A15" s="21">
        <v>42583</v>
      </c>
      <c r="C15" s="12">
        <v>4067717</v>
      </c>
      <c r="D15" s="13">
        <v>8304</v>
      </c>
      <c r="E15" s="14">
        <v>13462</v>
      </c>
      <c r="F15" s="12">
        <f t="shared" si="0"/>
        <v>5158</v>
      </c>
      <c r="G15" s="3">
        <v>0.389</v>
      </c>
      <c r="H15" s="9">
        <f t="shared" si="1"/>
        <v>2006</v>
      </c>
      <c r="I15" s="15">
        <f>I14+H15</f>
        <v>729859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  <row r="19" spans="3:10" ht="12.75">
      <c r="C19" s="24" t="s">
        <v>21</v>
      </c>
      <c r="D19" s="25"/>
      <c r="E19" s="26"/>
      <c r="F19" s="9"/>
      <c r="G19" s="3"/>
      <c r="H19" s="9"/>
      <c r="I19" s="9"/>
      <c r="J19" s="9"/>
    </row>
    <row r="20" spans="3:10" ht="12.75">
      <c r="C20" s="24" t="s">
        <v>22</v>
      </c>
      <c r="D20" s="25"/>
      <c r="E20" s="26"/>
      <c r="F20" s="9"/>
      <c r="G20" s="3"/>
      <c r="H20" s="9"/>
      <c r="I20" s="9"/>
      <c r="J20" s="9"/>
    </row>
    <row r="21" spans="3:10" ht="12.75">
      <c r="C21" s="24" t="s">
        <v>37</v>
      </c>
      <c r="D21" s="25"/>
      <c r="E21" s="26"/>
      <c r="F21" s="9"/>
      <c r="G21" s="3"/>
      <c r="H21" s="9"/>
      <c r="I21" s="9"/>
      <c r="J21" s="9"/>
    </row>
    <row r="22" spans="3:10" ht="12.75">
      <c r="C22" s="9" t="s">
        <v>23</v>
      </c>
      <c r="D22" s="25"/>
      <c r="E22" s="26"/>
      <c r="F22" s="9"/>
      <c r="G22" s="3"/>
      <c r="H22" s="9"/>
      <c r="I22" s="9"/>
      <c r="J22" s="9"/>
    </row>
    <row r="23" spans="3:10" ht="12.75">
      <c r="C23" s="18"/>
      <c r="D23" s="25"/>
      <c r="E23" s="25"/>
      <c r="H23" s="27"/>
      <c r="I23" s="27"/>
      <c r="J23" s="27"/>
    </row>
    <row r="24" spans="3:10" ht="12.75">
      <c r="C24" s="15" t="s">
        <v>24</v>
      </c>
      <c r="D24" s="28" t="s">
        <v>25</v>
      </c>
      <c r="E24" s="29" t="s">
        <v>26</v>
      </c>
      <c r="F24" s="15" t="s">
        <v>27</v>
      </c>
      <c r="G24" s="30" t="s">
        <v>28</v>
      </c>
      <c r="H24" s="15" t="s">
        <v>29</v>
      </c>
      <c r="I24" s="15"/>
      <c r="J24" s="15"/>
    </row>
    <row r="25" spans="3:10" ht="12.75">
      <c r="C25" s="15">
        <v>2033858</v>
      </c>
      <c r="D25" s="31">
        <v>8304</v>
      </c>
      <c r="E25" s="31">
        <v>12235</v>
      </c>
      <c r="F25" s="15">
        <f>E25-D25</f>
        <v>3931</v>
      </c>
      <c r="G25" s="30">
        <v>0.35</v>
      </c>
      <c r="H25" s="15">
        <f>F25*G25</f>
        <v>1375.85</v>
      </c>
      <c r="I25" s="15"/>
      <c r="J25" s="15"/>
    </row>
    <row r="26" spans="3:10" ht="12.75">
      <c r="C26" s="15" t="s">
        <v>30</v>
      </c>
      <c r="D26" s="31" t="s">
        <v>25</v>
      </c>
      <c r="E26" s="29" t="s">
        <v>31</v>
      </c>
      <c r="F26" s="15" t="s">
        <v>32</v>
      </c>
      <c r="G26" s="30" t="s">
        <v>33</v>
      </c>
      <c r="H26" s="15" t="s">
        <v>34</v>
      </c>
      <c r="I26" s="15"/>
      <c r="J26" s="15"/>
    </row>
    <row r="27" spans="3:10" ht="12.75">
      <c r="C27" s="15">
        <v>4067717</v>
      </c>
      <c r="D27" s="31">
        <v>8304</v>
      </c>
      <c r="E27" s="31">
        <v>24471</v>
      </c>
      <c r="F27" s="15">
        <f>E27-D27</f>
        <v>16167</v>
      </c>
      <c r="G27" s="30">
        <v>0.06</v>
      </c>
      <c r="H27" s="15">
        <f>F27*G27</f>
        <v>970.02</v>
      </c>
      <c r="I27" s="15"/>
      <c r="J27" s="15"/>
    </row>
    <row r="28" spans="3:10" ht="12.75">
      <c r="C28" s="15"/>
      <c r="D28" s="31"/>
      <c r="E28" s="29"/>
      <c r="F28" s="15"/>
      <c r="G28" s="30"/>
      <c r="H28" s="30" t="s">
        <v>35</v>
      </c>
      <c r="I28" s="15"/>
      <c r="J28" s="15"/>
    </row>
    <row r="29" spans="3:10" ht="12.75">
      <c r="C29" s="15"/>
      <c r="D29" s="31"/>
      <c r="E29" s="29"/>
      <c r="F29" s="15"/>
      <c r="G29" s="30"/>
      <c r="H29" s="15">
        <f>SUM(H27:H27)*-0.35</f>
        <v>-339.50699999999995</v>
      </c>
      <c r="I29" s="15"/>
      <c r="J29" s="15"/>
    </row>
    <row r="30" spans="3:10" ht="12.75">
      <c r="C30" s="32"/>
      <c r="D30" s="32"/>
      <c r="E30" s="32"/>
      <c r="F30" s="32"/>
      <c r="G30" s="32"/>
      <c r="H30" s="15"/>
      <c r="I30" s="15"/>
      <c r="J30" s="32"/>
    </row>
    <row r="31" spans="3:10" ht="12.75">
      <c r="C31" s="32"/>
      <c r="D31" s="32"/>
      <c r="E31" s="32"/>
      <c r="F31" s="32"/>
      <c r="G31" s="32"/>
      <c r="H31" s="15" t="s">
        <v>36</v>
      </c>
      <c r="I31" s="15"/>
      <c r="J31" s="32"/>
    </row>
    <row r="32" spans="3:10" ht="12.75">
      <c r="C32" s="32"/>
      <c r="D32" s="32"/>
      <c r="E32" s="32"/>
      <c r="F32" s="32"/>
      <c r="G32" s="32"/>
      <c r="H32" s="15">
        <f>SUM(H25:H25)+SUM(H27:H27)+H29</f>
        <v>2006.3629999999998</v>
      </c>
      <c r="I32" s="15"/>
      <c r="J32" s="32"/>
    </row>
    <row r="33" spans="3:10" ht="12.75">
      <c r="C33" s="32"/>
      <c r="D33" s="32"/>
      <c r="E33" s="32"/>
      <c r="F33" s="32"/>
      <c r="G33" s="32"/>
      <c r="H33" s="32"/>
      <c r="I33" s="32"/>
      <c r="J33" s="32"/>
    </row>
  </sheetData>
  <sheetProtection/>
  <printOptions/>
  <pageMargins left="0.5" right="0.5" top="1.5" bottom="0.5" header="0.5" footer="0.5"/>
  <pageSetup fitToHeight="1" fitToWidth="1" horizontalDpi="600" verticalDpi="600" orientation="portrait" scale="81" r:id="rId1"/>
  <headerFooter alignWithMargins="0">
    <oddHeader>&amp;R&amp;"Times New Roman,Bold"&amp;12Attachment to Response to Question No. 3
Page 2 of 5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4" width="12.7109375" style="0" customWidth="1"/>
    <col min="5" max="5" width="16.421875" style="0" bestFit="1" customWidth="1"/>
    <col min="6" max="6" width="14.7109375" style="0" bestFit="1" customWidth="1"/>
    <col min="7" max="7" width="13.57421875" style="0" bestFit="1" customWidth="1"/>
    <col min="8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9" t="s">
        <v>17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900599</v>
      </c>
    </row>
    <row r="10" spans="1:11" ht="12.75">
      <c r="A10" s="22">
        <v>42438</v>
      </c>
      <c r="C10" s="12">
        <v>4556730</v>
      </c>
      <c r="D10" s="13">
        <v>9078</v>
      </c>
      <c r="E10" s="14">
        <v>11881</v>
      </c>
      <c r="F10" s="12">
        <f aca="true" t="shared" si="0" ref="F10:F15">E10-D10</f>
        <v>2803</v>
      </c>
      <c r="G10" s="3">
        <v>0.389</v>
      </c>
      <c r="H10" s="9">
        <f aca="true" t="shared" si="1" ref="H10:H15">ROUND(F10*G10,0)</f>
        <v>1090</v>
      </c>
      <c r="I10" s="15">
        <f>I9+H10</f>
        <v>901689</v>
      </c>
      <c r="J10" s="9">
        <v>0</v>
      </c>
      <c r="K10" s="9"/>
    </row>
    <row r="11" spans="1:11" ht="12.75">
      <c r="A11" s="21">
        <v>42461</v>
      </c>
      <c r="C11" s="12">
        <v>4556730</v>
      </c>
      <c r="D11" s="13">
        <v>9078</v>
      </c>
      <c r="E11" s="14">
        <v>11881</v>
      </c>
      <c r="F11" s="12">
        <f t="shared" si="0"/>
        <v>2803</v>
      </c>
      <c r="G11" s="3">
        <v>0.389</v>
      </c>
      <c r="H11" s="9">
        <f t="shared" si="1"/>
        <v>1090</v>
      </c>
      <c r="I11" s="15">
        <f>I10+H11</f>
        <v>902779</v>
      </c>
      <c r="J11" s="9">
        <v>0</v>
      </c>
      <c r="K11" s="9"/>
    </row>
    <row r="12" spans="1:10" ht="12.75">
      <c r="A12" s="21">
        <v>42491</v>
      </c>
      <c r="C12" s="12">
        <v>4556730</v>
      </c>
      <c r="D12" s="13">
        <v>9078</v>
      </c>
      <c r="E12" s="14">
        <v>11881</v>
      </c>
      <c r="F12" s="12">
        <f t="shared" si="0"/>
        <v>2803</v>
      </c>
      <c r="G12" s="3">
        <v>0.389</v>
      </c>
      <c r="H12" s="9">
        <f t="shared" si="1"/>
        <v>1090</v>
      </c>
      <c r="I12" s="15">
        <f>I11+H12</f>
        <v>903869</v>
      </c>
      <c r="J12" s="9">
        <v>0</v>
      </c>
    </row>
    <row r="13" spans="1:10" ht="12.75">
      <c r="A13" s="21">
        <v>42522</v>
      </c>
      <c r="C13" s="12">
        <v>4556730</v>
      </c>
      <c r="D13" s="13">
        <v>9078</v>
      </c>
      <c r="E13" s="14">
        <v>11881</v>
      </c>
      <c r="F13" s="12">
        <f t="shared" si="0"/>
        <v>2803</v>
      </c>
      <c r="G13" s="3">
        <v>0.389</v>
      </c>
      <c r="H13" s="9">
        <f t="shared" si="1"/>
        <v>1090</v>
      </c>
      <c r="I13" s="15">
        <f>I12+H13</f>
        <v>904959</v>
      </c>
      <c r="J13" s="9">
        <v>0</v>
      </c>
    </row>
    <row r="14" spans="1:10" ht="12.75">
      <c r="A14" s="21">
        <v>42552</v>
      </c>
      <c r="C14" s="12">
        <v>4556730</v>
      </c>
      <c r="D14" s="13">
        <v>9078</v>
      </c>
      <c r="E14" s="14">
        <v>11883</v>
      </c>
      <c r="F14" s="12">
        <f t="shared" si="0"/>
        <v>2805</v>
      </c>
      <c r="G14" s="3">
        <v>0.389</v>
      </c>
      <c r="H14" s="9">
        <f t="shared" si="1"/>
        <v>1091</v>
      </c>
      <c r="I14" s="15">
        <f>I13+H14-1</f>
        <v>906049</v>
      </c>
      <c r="J14" s="9">
        <v>0</v>
      </c>
    </row>
    <row r="15" spans="1:10" ht="12.75">
      <c r="A15" s="21">
        <v>42583</v>
      </c>
      <c r="C15" s="12">
        <v>4556730</v>
      </c>
      <c r="D15" s="13">
        <v>9078</v>
      </c>
      <c r="E15" s="14">
        <v>11881</v>
      </c>
      <c r="F15" s="12">
        <f t="shared" si="0"/>
        <v>2803</v>
      </c>
      <c r="G15" s="3">
        <v>0.389</v>
      </c>
      <c r="H15" s="9">
        <f t="shared" si="1"/>
        <v>1090</v>
      </c>
      <c r="I15" s="15">
        <f>I14+H15</f>
        <v>907139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  <row r="19" spans="3:10" ht="12.75">
      <c r="C19" s="24" t="s">
        <v>38</v>
      </c>
      <c r="D19" s="25"/>
      <c r="E19" s="26"/>
      <c r="F19" s="9"/>
      <c r="G19" s="3"/>
      <c r="H19" s="9"/>
      <c r="I19" s="9"/>
      <c r="J19" s="9"/>
    </row>
    <row r="20" spans="3:10" ht="12.75">
      <c r="C20" s="24" t="s">
        <v>22</v>
      </c>
      <c r="D20" s="25"/>
      <c r="E20" s="26"/>
      <c r="F20" s="9"/>
      <c r="G20" s="3"/>
      <c r="H20" s="9"/>
      <c r="I20" s="9"/>
      <c r="J20" s="9"/>
    </row>
    <row r="21" spans="3:10" ht="12.75">
      <c r="C21" s="24" t="s">
        <v>37</v>
      </c>
      <c r="D21" s="25"/>
      <c r="E21" s="26"/>
      <c r="F21" s="9"/>
      <c r="G21" s="3"/>
      <c r="H21" s="9"/>
      <c r="I21" s="9"/>
      <c r="J21" s="9"/>
    </row>
    <row r="22" spans="3:10" ht="12.75">
      <c r="C22" s="9" t="s">
        <v>23</v>
      </c>
      <c r="D22" s="25"/>
      <c r="E22" s="26"/>
      <c r="F22" s="9"/>
      <c r="G22" s="3"/>
      <c r="H22" s="9"/>
      <c r="I22" s="9"/>
      <c r="J22" s="9"/>
    </row>
    <row r="23" spans="3:10" ht="12.75">
      <c r="C23" s="18"/>
      <c r="D23" s="25"/>
      <c r="E23" s="25"/>
      <c r="H23" s="27"/>
      <c r="I23" s="27"/>
      <c r="J23" s="27"/>
    </row>
    <row r="24" spans="3:10" ht="12.75">
      <c r="C24" s="15" t="s">
        <v>24</v>
      </c>
      <c r="D24" s="28" t="s">
        <v>25</v>
      </c>
      <c r="E24" s="29" t="s">
        <v>26</v>
      </c>
      <c r="F24" s="15" t="s">
        <v>27</v>
      </c>
      <c r="G24" s="30" t="s">
        <v>28</v>
      </c>
      <c r="H24" s="15" t="s">
        <v>29</v>
      </c>
      <c r="I24" s="15"/>
      <c r="J24" s="15"/>
    </row>
    <row r="25" spans="3:10" ht="12.75">
      <c r="C25" s="15">
        <v>2318136</v>
      </c>
      <c r="D25" s="31">
        <v>9078</v>
      </c>
      <c r="E25" s="31">
        <v>10797</v>
      </c>
      <c r="F25" s="15">
        <f>E25-D25</f>
        <v>1719</v>
      </c>
      <c r="G25" s="30">
        <v>0.35</v>
      </c>
      <c r="H25" s="15">
        <f>F25*G25</f>
        <v>601.65</v>
      </c>
      <c r="I25" s="15"/>
      <c r="J25" s="15"/>
    </row>
    <row r="26" spans="3:10" ht="12.75">
      <c r="C26" s="15" t="s">
        <v>30</v>
      </c>
      <c r="D26" s="31" t="s">
        <v>25</v>
      </c>
      <c r="E26" s="29" t="s">
        <v>31</v>
      </c>
      <c r="F26" s="15" t="s">
        <v>32</v>
      </c>
      <c r="G26" s="30" t="s">
        <v>33</v>
      </c>
      <c r="H26" s="15" t="s">
        <v>34</v>
      </c>
      <c r="I26" s="15"/>
      <c r="J26" s="15"/>
    </row>
    <row r="27" spans="3:10" ht="12.75">
      <c r="C27" s="15">
        <v>4556730</v>
      </c>
      <c r="D27" s="31">
        <v>9078</v>
      </c>
      <c r="E27" s="31">
        <v>21594</v>
      </c>
      <c r="F27" s="15">
        <f>E27-D27</f>
        <v>12516</v>
      </c>
      <c r="G27" s="30">
        <v>0.06</v>
      </c>
      <c r="H27" s="15">
        <f>F27*G27</f>
        <v>750.9599999999999</v>
      </c>
      <c r="I27" s="15"/>
      <c r="J27" s="15"/>
    </row>
    <row r="28" spans="3:10" ht="12.75">
      <c r="C28" s="15"/>
      <c r="D28" s="31"/>
      <c r="E28" s="29"/>
      <c r="F28" s="15"/>
      <c r="G28" s="30"/>
      <c r="H28" s="30" t="s">
        <v>35</v>
      </c>
      <c r="I28" s="15"/>
      <c r="J28" s="15"/>
    </row>
    <row r="29" spans="3:10" ht="12.75">
      <c r="C29" s="15"/>
      <c r="D29" s="31"/>
      <c r="E29" s="29"/>
      <c r="F29" s="15"/>
      <c r="G29" s="30"/>
      <c r="H29" s="15">
        <f>SUM(H27:H27)*-0.35</f>
        <v>-262.83599999999996</v>
      </c>
      <c r="I29" s="15"/>
      <c r="J29" s="15"/>
    </row>
    <row r="30" spans="3:10" ht="12.75">
      <c r="C30" s="32"/>
      <c r="D30" s="32"/>
      <c r="E30" s="32"/>
      <c r="F30" s="32"/>
      <c r="G30" s="32"/>
      <c r="H30" s="15"/>
      <c r="I30" s="15"/>
      <c r="J30" s="32"/>
    </row>
    <row r="31" spans="3:10" ht="12.75">
      <c r="C31" s="32"/>
      <c r="D31" s="32"/>
      <c r="E31" s="32"/>
      <c r="F31" s="32"/>
      <c r="G31" s="32"/>
      <c r="H31" s="15" t="s">
        <v>36</v>
      </c>
      <c r="I31" s="15"/>
      <c r="J31" s="32"/>
    </row>
    <row r="32" spans="3:10" ht="12.75">
      <c r="C32" s="32"/>
      <c r="D32" s="32"/>
      <c r="E32" s="32"/>
      <c r="F32" s="32"/>
      <c r="G32" s="32"/>
      <c r="H32" s="15">
        <f>SUM(H25:H25)+SUM(H27:H27)+H29</f>
        <v>1089.774</v>
      </c>
      <c r="I32" s="15"/>
      <c r="J32" s="32"/>
    </row>
    <row r="33" spans="3:10" ht="12.75">
      <c r="C33" s="32"/>
      <c r="D33" s="32"/>
      <c r="E33" s="32"/>
      <c r="F33" s="32"/>
      <c r="G33" s="32"/>
      <c r="H33" s="32"/>
      <c r="I33" s="32"/>
      <c r="J33" s="32"/>
    </row>
  </sheetData>
  <sheetProtection/>
  <printOptions/>
  <pageMargins left="0.5" right="0.5" top="1.5" bottom="0.5" header="0.5" footer="0.5"/>
  <pageSetup fitToHeight="1" fitToWidth="1" horizontalDpi="600" verticalDpi="600" orientation="portrait" scale="80" r:id="rId1"/>
  <headerFooter alignWithMargins="0">
    <oddHeader>&amp;R&amp;"Times New Roman,Bold"&amp;12Attachment to Response to Question No. 3
Page 3 of 5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3" width="14.00390625" style="0" customWidth="1"/>
    <col min="4" max="4" width="12.7109375" style="0" customWidth="1"/>
    <col min="5" max="5" width="16.421875" style="0" bestFit="1" customWidth="1"/>
    <col min="6" max="6" width="14.7109375" style="0" bestFit="1" customWidth="1"/>
    <col min="7" max="7" width="13.57421875" style="0" bestFit="1" customWidth="1"/>
    <col min="8" max="10" width="12.7109375" style="0" customWidth="1"/>
    <col min="11" max="11" width="9.28125" style="0" hidden="1" customWidth="1"/>
    <col min="12" max="12" width="11.710937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16</v>
      </c>
    </row>
    <row r="6" ht="12.75">
      <c r="A6" s="19" t="s">
        <v>15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137412428</v>
      </c>
    </row>
    <row r="10" spans="1:10" ht="12.75">
      <c r="A10" s="22">
        <v>42438</v>
      </c>
      <c r="C10" s="12">
        <v>718702781</v>
      </c>
      <c r="D10" s="13">
        <v>1297556</v>
      </c>
      <c r="E10" s="14">
        <v>4396967</v>
      </c>
      <c r="F10" s="12">
        <f aca="true" t="shared" si="0" ref="F10:F15">E10-D10</f>
        <v>3099411</v>
      </c>
      <c r="G10" s="3">
        <v>0.389</v>
      </c>
      <c r="H10" s="9">
        <f aca="true" t="shared" si="1" ref="H10:H15">ROUND(F10*G10,0)</f>
        <v>1205671</v>
      </c>
      <c r="I10" s="15">
        <f aca="true" t="shared" si="2" ref="I10:I15">I9+H10</f>
        <v>138618099</v>
      </c>
      <c r="J10" s="9">
        <v>0</v>
      </c>
    </row>
    <row r="11" spans="1:11" ht="12.75">
      <c r="A11" s="21">
        <v>42461</v>
      </c>
      <c r="C11" s="12">
        <v>718702781</v>
      </c>
      <c r="D11" s="13">
        <v>1297659</v>
      </c>
      <c r="E11" s="14">
        <v>4397070</v>
      </c>
      <c r="F11" s="12">
        <f t="shared" si="0"/>
        <v>3099411</v>
      </c>
      <c r="G11" s="3">
        <v>0.389</v>
      </c>
      <c r="H11" s="9">
        <f t="shared" si="1"/>
        <v>1205671</v>
      </c>
      <c r="I11" s="15">
        <f t="shared" si="2"/>
        <v>139823770</v>
      </c>
      <c r="J11" s="9">
        <v>0</v>
      </c>
      <c r="K11" s="9">
        <f>358619-I12</f>
        <v>-140670821</v>
      </c>
    </row>
    <row r="12" spans="1:12" ht="12.75">
      <c r="A12" s="21">
        <v>42491</v>
      </c>
      <c r="C12" s="12">
        <v>718702781</v>
      </c>
      <c r="D12" s="13">
        <v>1297659</v>
      </c>
      <c r="E12" s="14">
        <v>4397069</v>
      </c>
      <c r="F12" s="12">
        <f t="shared" si="0"/>
        <v>3099410</v>
      </c>
      <c r="G12" s="3">
        <v>0.389</v>
      </c>
      <c r="H12" s="9">
        <f t="shared" si="1"/>
        <v>1205670</v>
      </c>
      <c r="I12" s="15">
        <f t="shared" si="2"/>
        <v>141029440</v>
      </c>
      <c r="J12" s="9">
        <v>0</v>
      </c>
      <c r="K12">
        <f>+K11/0.389</f>
        <v>-361621647.81491</v>
      </c>
      <c r="L12" s="9"/>
    </row>
    <row r="13" spans="1:11" ht="12.75">
      <c r="A13" s="21">
        <v>42522</v>
      </c>
      <c r="C13" s="12">
        <v>1002801120</v>
      </c>
      <c r="D13" s="13">
        <v>1555856</v>
      </c>
      <c r="E13" s="14">
        <v>23455938</v>
      </c>
      <c r="F13" s="12">
        <f t="shared" si="0"/>
        <v>21900082</v>
      </c>
      <c r="G13" s="3">
        <v>0.389</v>
      </c>
      <c r="H13" s="9">
        <f t="shared" si="1"/>
        <v>8519132</v>
      </c>
      <c r="I13" s="15">
        <f t="shared" si="2"/>
        <v>149548572</v>
      </c>
      <c r="J13" s="9">
        <v>0</v>
      </c>
      <c r="K13" s="9">
        <f>374733-I14</f>
        <v>-157512970</v>
      </c>
    </row>
    <row r="14" spans="1:12" ht="12.75">
      <c r="A14" s="21">
        <v>42552</v>
      </c>
      <c r="C14" s="12">
        <v>1002801120</v>
      </c>
      <c r="D14" s="13">
        <v>1814053</v>
      </c>
      <c r="E14" s="14">
        <v>23251409</v>
      </c>
      <c r="F14" s="12">
        <f t="shared" si="0"/>
        <v>21437356</v>
      </c>
      <c r="G14" s="3">
        <v>0.389</v>
      </c>
      <c r="H14" s="9">
        <f t="shared" si="1"/>
        <v>8339131</v>
      </c>
      <c r="I14" s="15">
        <f t="shared" si="2"/>
        <v>157887703</v>
      </c>
      <c r="J14" s="9">
        <v>0</v>
      </c>
      <c r="K14">
        <f>+K13/0.389</f>
        <v>-404917660.66838044</v>
      </c>
      <c r="L14" s="9"/>
    </row>
    <row r="15" spans="1:12" ht="12.75">
      <c r="A15" s="21">
        <v>42583</v>
      </c>
      <c r="C15" s="12">
        <v>1016187385</v>
      </c>
      <c r="D15" s="13">
        <v>1826378</v>
      </c>
      <c r="E15" s="14">
        <v>24725406</v>
      </c>
      <c r="F15" s="12">
        <f t="shared" si="0"/>
        <v>22899028</v>
      </c>
      <c r="G15" s="3">
        <v>0.389</v>
      </c>
      <c r="H15" s="9">
        <f t="shared" si="1"/>
        <v>8907722</v>
      </c>
      <c r="I15" s="15">
        <f t="shared" si="2"/>
        <v>166795425</v>
      </c>
      <c r="J15" s="9">
        <v>0</v>
      </c>
      <c r="K15" s="9">
        <f>+I15-386700</f>
        <v>166408725</v>
      </c>
      <c r="L15" s="20"/>
    </row>
    <row r="16" spans="1:11" ht="12.75">
      <c r="A16" s="16"/>
      <c r="C16" s="12"/>
      <c r="D16" s="13"/>
      <c r="E16" s="14"/>
      <c r="F16" s="12"/>
      <c r="G16" s="3"/>
      <c r="H16" s="9"/>
      <c r="I16" s="15"/>
      <c r="J16" s="9"/>
      <c r="K16">
        <f>+K15/0.389</f>
        <v>427785925.4498715</v>
      </c>
    </row>
    <row r="17" spans="1:10" ht="12.75">
      <c r="A17" s="16"/>
      <c r="C17" s="12"/>
      <c r="D17" s="13"/>
      <c r="E17" s="14"/>
      <c r="F17" s="12" t="s">
        <v>18</v>
      </c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  <row r="19" spans="3:10" ht="12.75">
      <c r="C19" s="24" t="s">
        <v>39</v>
      </c>
      <c r="D19" s="25"/>
      <c r="E19" s="26"/>
      <c r="F19" s="9"/>
      <c r="G19" s="3"/>
      <c r="H19" s="9"/>
      <c r="I19" s="9"/>
      <c r="J19" s="9"/>
    </row>
    <row r="20" spans="3:10" ht="12.75">
      <c r="C20" s="24" t="s">
        <v>22</v>
      </c>
      <c r="D20" s="25"/>
      <c r="E20" s="26"/>
      <c r="F20" s="9"/>
      <c r="G20" s="3"/>
      <c r="H20" s="9"/>
      <c r="I20" s="9"/>
      <c r="J20" s="9"/>
    </row>
    <row r="21" spans="3:10" ht="12.75">
      <c r="C21" s="24" t="s">
        <v>37</v>
      </c>
      <c r="D21" s="25"/>
      <c r="E21" s="26"/>
      <c r="F21" s="9"/>
      <c r="G21" s="3"/>
      <c r="H21" s="9"/>
      <c r="I21" s="9"/>
      <c r="J21" s="9"/>
    </row>
    <row r="22" spans="3:10" ht="12.75">
      <c r="C22" s="9" t="s">
        <v>23</v>
      </c>
      <c r="D22" s="25"/>
      <c r="E22" s="26"/>
      <c r="F22" s="9"/>
      <c r="G22" s="3"/>
      <c r="H22" s="9"/>
      <c r="I22" s="9"/>
      <c r="J22" s="9"/>
    </row>
    <row r="23" spans="3:10" ht="12.75">
      <c r="C23" s="18"/>
      <c r="D23" s="25"/>
      <c r="E23" s="25"/>
      <c r="H23" s="27"/>
      <c r="I23" s="27"/>
      <c r="J23" s="27"/>
    </row>
    <row r="24" spans="3:10" ht="12.75">
      <c r="C24" s="15" t="s">
        <v>24</v>
      </c>
      <c r="D24" s="28" t="s">
        <v>25</v>
      </c>
      <c r="E24" s="29" t="s">
        <v>26</v>
      </c>
      <c r="F24" s="15" t="s">
        <v>27</v>
      </c>
      <c r="G24" s="30" t="s">
        <v>28</v>
      </c>
      <c r="H24" s="15" t="s">
        <v>29</v>
      </c>
      <c r="I24" s="15"/>
      <c r="J24" s="15"/>
    </row>
    <row r="25" spans="3:10" ht="12.75">
      <c r="C25" s="15">
        <v>982514</v>
      </c>
      <c r="D25" s="31">
        <v>1799342</v>
      </c>
      <c r="E25" s="31">
        <v>4678</v>
      </c>
      <c r="F25" s="15">
        <f aca="true" t="shared" si="3" ref="F25:F41">E25-D25</f>
        <v>-1794664</v>
      </c>
      <c r="G25" s="30">
        <v>0.35</v>
      </c>
      <c r="H25" s="15">
        <f aca="true" t="shared" si="4" ref="H25:H33">F25*G25</f>
        <v>-628132.3999999999</v>
      </c>
      <c r="I25" s="15"/>
      <c r="J25" s="15"/>
    </row>
    <row r="26" spans="3:10" ht="12.75">
      <c r="C26" s="15">
        <v>9378</v>
      </c>
      <c r="D26" s="31"/>
      <c r="E26" s="31">
        <v>90</v>
      </c>
      <c r="F26" s="15">
        <f t="shared" si="3"/>
        <v>90</v>
      </c>
      <c r="G26" s="30">
        <v>0.35</v>
      </c>
      <c r="H26" s="15">
        <f t="shared" si="4"/>
        <v>31.499999999999996</v>
      </c>
      <c r="I26" s="15"/>
      <c r="J26" s="15"/>
    </row>
    <row r="27" spans="3:10" ht="12.75">
      <c r="C27" s="15">
        <v>2975818</v>
      </c>
      <c r="D27" s="31"/>
      <c r="E27" s="31">
        <v>15318</v>
      </c>
      <c r="F27" s="15">
        <f t="shared" si="3"/>
        <v>15318</v>
      </c>
      <c r="G27" s="30">
        <v>0.35</v>
      </c>
      <c r="H27" s="15">
        <f t="shared" si="4"/>
        <v>5361.299999999999</v>
      </c>
      <c r="I27" s="15"/>
      <c r="J27" s="15"/>
    </row>
    <row r="28" spans="3:10" ht="12.75">
      <c r="C28" s="15">
        <v>-5631</v>
      </c>
      <c r="D28" s="31"/>
      <c r="E28" s="31">
        <v>-31</v>
      </c>
      <c r="F28" s="15">
        <f t="shared" si="3"/>
        <v>-31</v>
      </c>
      <c r="G28" s="30">
        <v>0.35</v>
      </c>
      <c r="H28" s="15">
        <f t="shared" si="4"/>
        <v>-10.85</v>
      </c>
      <c r="I28" s="15"/>
      <c r="J28" s="15"/>
    </row>
    <row r="29" spans="3:10" ht="12.75">
      <c r="C29" s="15">
        <v>162474132</v>
      </c>
      <c r="D29" s="31"/>
      <c r="E29" s="31">
        <v>1522143</v>
      </c>
      <c r="F29" s="15">
        <f t="shared" si="3"/>
        <v>1522143</v>
      </c>
      <c r="G29" s="30">
        <v>0.35</v>
      </c>
      <c r="H29" s="15">
        <f t="shared" si="4"/>
        <v>532750.0499999999</v>
      </c>
      <c r="I29" s="15"/>
      <c r="J29" s="15"/>
    </row>
    <row r="30" spans="3:10" ht="12.75">
      <c r="C30" s="15">
        <v>3354199</v>
      </c>
      <c r="D30" s="31"/>
      <c r="E30" s="31">
        <v>18663</v>
      </c>
      <c r="F30" s="15">
        <f t="shared" si="3"/>
        <v>18663</v>
      </c>
      <c r="G30" s="30">
        <v>0.35</v>
      </c>
      <c r="H30" s="15">
        <f t="shared" si="4"/>
        <v>6532.049999999999</v>
      </c>
      <c r="I30" s="15"/>
      <c r="J30" s="15"/>
    </row>
    <row r="31" spans="3:10" ht="12.75">
      <c r="C31" s="15">
        <v>6872946</v>
      </c>
      <c r="D31" s="31"/>
      <c r="E31" s="31">
        <v>65631</v>
      </c>
      <c r="F31" s="15">
        <f t="shared" si="3"/>
        <v>65631</v>
      </c>
      <c r="G31" s="30">
        <v>0.35</v>
      </c>
      <c r="H31" s="15">
        <f t="shared" si="4"/>
        <v>22970.85</v>
      </c>
      <c r="I31" s="15"/>
      <c r="J31" s="15"/>
    </row>
    <row r="32" spans="3:10" ht="12.75">
      <c r="C32" s="15">
        <v>73250212</v>
      </c>
      <c r="D32" s="31"/>
      <c r="E32" s="31">
        <v>440661</v>
      </c>
      <c r="F32" s="15">
        <f t="shared" si="3"/>
        <v>440661</v>
      </c>
      <c r="G32" s="30">
        <v>0.35</v>
      </c>
      <c r="H32" s="15">
        <f t="shared" si="4"/>
        <v>154231.34999999998</v>
      </c>
      <c r="I32" s="15"/>
      <c r="J32" s="15"/>
    </row>
    <row r="33" spans="3:10" ht="12.75">
      <c r="C33" s="15">
        <v>109875319</v>
      </c>
      <c r="D33" s="31"/>
      <c r="E33" s="31">
        <v>1831255</v>
      </c>
      <c r="F33" s="15">
        <f t="shared" si="3"/>
        <v>1831255</v>
      </c>
      <c r="G33" s="30">
        <v>0.35</v>
      </c>
      <c r="H33" s="15">
        <f t="shared" si="4"/>
        <v>640939.25</v>
      </c>
      <c r="I33" s="15"/>
      <c r="J33" s="15"/>
    </row>
    <row r="34" spans="3:10" ht="12.75">
      <c r="C34" s="15">
        <v>7414732</v>
      </c>
      <c r="D34" s="31"/>
      <c r="E34" s="31">
        <v>91990</v>
      </c>
      <c r="F34" s="15">
        <f t="shared" si="3"/>
        <v>91990</v>
      </c>
      <c r="G34" s="30">
        <v>0.35</v>
      </c>
      <c r="H34" s="15">
        <f aca="true" t="shared" si="5" ref="H34:H41">F34*G34</f>
        <v>32196.499999999996</v>
      </c>
      <c r="I34" s="15"/>
      <c r="J34" s="15"/>
    </row>
    <row r="35" spans="3:10" ht="12.75">
      <c r="C35" s="15">
        <v>2030923</v>
      </c>
      <c r="D35" s="31"/>
      <c r="E35" s="31">
        <v>19177</v>
      </c>
      <c r="F35" s="15">
        <f t="shared" si="3"/>
        <v>19177</v>
      </c>
      <c r="G35" s="30">
        <v>0.35</v>
      </c>
      <c r="H35" s="15">
        <f t="shared" si="5"/>
        <v>6711.95</v>
      </c>
      <c r="I35" s="15"/>
      <c r="J35" s="15"/>
    </row>
    <row r="36" spans="3:10" ht="12.75">
      <c r="C36" s="15">
        <v>97728</v>
      </c>
      <c r="D36" s="31"/>
      <c r="E36" s="31">
        <v>5069.7</v>
      </c>
      <c r="F36" s="15">
        <f t="shared" si="3"/>
        <v>5069.7</v>
      </c>
      <c r="G36" s="30">
        <v>0.35</v>
      </c>
      <c r="H36" s="15">
        <f t="shared" si="5"/>
        <v>1774.3949999999998</v>
      </c>
      <c r="I36" s="15"/>
      <c r="J36" s="15"/>
    </row>
    <row r="37" spans="3:10" ht="12.75">
      <c r="C37" s="15">
        <v>195570277</v>
      </c>
      <c r="D37" s="31"/>
      <c r="E37" s="31">
        <v>19823538.71</v>
      </c>
      <c r="F37" s="15">
        <f t="shared" si="3"/>
        <v>19823538.71</v>
      </c>
      <c r="G37" s="30">
        <v>0.35</v>
      </c>
      <c r="H37" s="15">
        <f t="shared" si="5"/>
        <v>6938238.5485</v>
      </c>
      <c r="I37" s="15"/>
      <c r="J37" s="15"/>
    </row>
    <row r="38" spans="3:10" ht="12.75">
      <c r="C38" s="15">
        <v>88528062</v>
      </c>
      <c r="D38" s="31"/>
      <c r="E38" s="31">
        <v>1053905.56</v>
      </c>
      <c r="F38" s="15">
        <f t="shared" si="3"/>
        <v>1053905.56</v>
      </c>
      <c r="G38" s="30">
        <v>0.35</v>
      </c>
      <c r="H38" s="15">
        <f t="shared" si="5"/>
        <v>368866.946</v>
      </c>
      <c r="I38" s="15"/>
      <c r="J38" s="15"/>
    </row>
    <row r="39" spans="3:10" ht="12.75">
      <c r="C39" s="15">
        <v>9243266</v>
      </c>
      <c r="D39" s="31"/>
      <c r="E39" s="31">
        <v>1316968.4</v>
      </c>
      <c r="F39" s="15">
        <f t="shared" si="3"/>
        <v>1316968.4</v>
      </c>
      <c r="G39" s="30">
        <v>0.35</v>
      </c>
      <c r="H39" s="15">
        <f t="shared" si="5"/>
        <v>460938.93999999994</v>
      </c>
      <c r="I39" s="15"/>
      <c r="J39" s="15"/>
    </row>
    <row r="40" spans="3:10" ht="12.75">
      <c r="C40" s="15">
        <v>1834207</v>
      </c>
      <c r="D40" s="31"/>
      <c r="E40" s="31">
        <v>30570.2</v>
      </c>
      <c r="F40" s="15">
        <f t="shared" si="3"/>
        <v>30570.2</v>
      </c>
      <c r="G40" s="30">
        <v>0.35</v>
      </c>
      <c r="H40" s="15">
        <f t="shared" si="5"/>
        <v>10699.57</v>
      </c>
      <c r="I40" s="15"/>
      <c r="J40" s="15"/>
    </row>
    <row r="41" spans="3:10" ht="12.75">
      <c r="C41" s="15">
        <v>2308791</v>
      </c>
      <c r="D41" s="31"/>
      <c r="E41" s="31">
        <v>27485.6</v>
      </c>
      <c r="F41" s="15">
        <f t="shared" si="3"/>
        <v>27485.6</v>
      </c>
      <c r="G41" s="30">
        <v>0.35</v>
      </c>
      <c r="H41" s="15">
        <f t="shared" si="5"/>
        <v>9619.96</v>
      </c>
      <c r="I41" s="15"/>
      <c r="J41" s="15"/>
    </row>
    <row r="42" spans="3:10" ht="12.75">
      <c r="C42" s="15" t="s">
        <v>30</v>
      </c>
      <c r="D42" s="31" t="s">
        <v>25</v>
      </c>
      <c r="E42" s="29" t="s">
        <v>31</v>
      </c>
      <c r="F42" s="15" t="s">
        <v>32</v>
      </c>
      <c r="G42" s="30" t="s">
        <v>33</v>
      </c>
      <c r="H42" s="15" t="s">
        <v>34</v>
      </c>
      <c r="I42" s="15"/>
      <c r="J42" s="15"/>
    </row>
    <row r="43" spans="3:10" ht="12.75">
      <c r="C43" s="15">
        <v>1965028</v>
      </c>
      <c r="D43" s="31">
        <v>1799342</v>
      </c>
      <c r="E43" s="31">
        <v>9355</v>
      </c>
      <c r="F43" s="15">
        <f aca="true" t="shared" si="6" ref="F43:F59">E43-D43</f>
        <v>-1789987</v>
      </c>
      <c r="G43" s="30">
        <v>0.06</v>
      </c>
      <c r="H43" s="15">
        <f aca="true" t="shared" si="7" ref="H43:H50">F43*G43</f>
        <v>-107399.22</v>
      </c>
      <c r="I43" s="15"/>
      <c r="J43" s="15"/>
    </row>
    <row r="44" spans="3:10" ht="12.75">
      <c r="C44" s="15">
        <v>18756</v>
      </c>
      <c r="D44" s="31"/>
      <c r="E44" s="31">
        <v>180</v>
      </c>
      <c r="F44" s="15">
        <f t="shared" si="6"/>
        <v>180</v>
      </c>
      <c r="G44" s="30">
        <v>0.06</v>
      </c>
      <c r="H44" s="15">
        <f t="shared" si="7"/>
        <v>10.799999999999999</v>
      </c>
      <c r="I44" s="15"/>
      <c r="J44" s="15"/>
    </row>
    <row r="45" spans="3:10" ht="12.75">
      <c r="C45" s="15">
        <v>3107474</v>
      </c>
      <c r="D45" s="31"/>
      <c r="E45" s="31">
        <v>15996</v>
      </c>
      <c r="F45" s="15">
        <f t="shared" si="6"/>
        <v>15996</v>
      </c>
      <c r="G45" s="30">
        <v>0.06</v>
      </c>
      <c r="H45" s="15">
        <f t="shared" si="7"/>
        <v>959.76</v>
      </c>
      <c r="I45" s="15"/>
      <c r="J45" s="15"/>
    </row>
    <row r="46" spans="3:10" ht="12.75">
      <c r="C46" s="15">
        <v>-5725</v>
      </c>
      <c r="D46" s="31"/>
      <c r="E46" s="31">
        <v>-32</v>
      </c>
      <c r="F46" s="15">
        <f t="shared" si="6"/>
        <v>-32</v>
      </c>
      <c r="G46" s="30">
        <v>0.06</v>
      </c>
      <c r="H46" s="15">
        <f t="shared" si="7"/>
        <v>-1.92</v>
      </c>
      <c r="I46" s="15"/>
      <c r="J46" s="15"/>
    </row>
    <row r="47" spans="3:10" ht="12.75">
      <c r="C47" s="15">
        <v>319795834</v>
      </c>
      <c r="D47" s="31"/>
      <c r="E47" s="31">
        <v>2996015</v>
      </c>
      <c r="F47" s="15">
        <f t="shared" si="6"/>
        <v>2996015</v>
      </c>
      <c r="G47" s="30">
        <v>0.06</v>
      </c>
      <c r="H47" s="15">
        <f t="shared" si="7"/>
        <v>179760.9</v>
      </c>
      <c r="I47" s="15"/>
      <c r="J47" s="15"/>
    </row>
    <row r="48" spans="3:10" ht="12.75">
      <c r="C48" s="15">
        <v>3354199</v>
      </c>
      <c r="D48" s="31"/>
      <c r="E48" s="31">
        <v>18663</v>
      </c>
      <c r="F48" s="15">
        <f t="shared" si="6"/>
        <v>18663</v>
      </c>
      <c r="G48" s="30">
        <v>0.06</v>
      </c>
      <c r="H48" s="15">
        <f t="shared" si="7"/>
        <v>1119.78</v>
      </c>
      <c r="I48" s="15"/>
      <c r="J48" s="15"/>
    </row>
    <row r="49" spans="3:10" ht="12.75">
      <c r="C49" s="15">
        <v>13527934</v>
      </c>
      <c r="D49" s="31"/>
      <c r="E49" s="31">
        <v>129181</v>
      </c>
      <c r="F49" s="15">
        <f t="shared" si="6"/>
        <v>129181</v>
      </c>
      <c r="G49" s="30">
        <v>0.06</v>
      </c>
      <c r="H49" s="15">
        <f t="shared" si="7"/>
        <v>7750.86</v>
      </c>
      <c r="I49" s="15"/>
      <c r="J49" s="15"/>
    </row>
    <row r="50" spans="3:10" ht="12.75">
      <c r="C50" s="15">
        <v>358045567</v>
      </c>
      <c r="D50" s="31"/>
      <c r="E50" s="31">
        <v>4442033</v>
      </c>
      <c r="F50" s="15">
        <f t="shared" si="6"/>
        <v>4442033</v>
      </c>
      <c r="G50" s="30">
        <v>0.06</v>
      </c>
      <c r="H50" s="15">
        <f t="shared" si="7"/>
        <v>266521.98</v>
      </c>
      <c r="I50" s="15"/>
      <c r="J50" s="15"/>
    </row>
    <row r="51" spans="3:10" ht="12.75">
      <c r="C51" s="15">
        <v>14497224</v>
      </c>
      <c r="D51" s="31"/>
      <c r="E51" s="31">
        <v>179857</v>
      </c>
      <c r="F51" s="15">
        <f t="shared" si="6"/>
        <v>179857</v>
      </c>
      <c r="G51" s="30">
        <v>0.06</v>
      </c>
      <c r="H51" s="15">
        <f aca="true" t="shared" si="8" ref="H51:H59">F51*G51</f>
        <v>10791.42</v>
      </c>
      <c r="I51" s="15"/>
      <c r="J51" s="15"/>
    </row>
    <row r="52" spans="3:10" ht="12.75">
      <c r="C52" s="15">
        <v>3876437</v>
      </c>
      <c r="D52" s="31"/>
      <c r="E52" s="31">
        <v>37017</v>
      </c>
      <c r="F52" s="15">
        <f t="shared" si="6"/>
        <v>37017</v>
      </c>
      <c r="G52" s="30">
        <v>0.06</v>
      </c>
      <c r="H52" s="15">
        <f t="shared" si="8"/>
        <v>2221.02</v>
      </c>
      <c r="I52" s="15"/>
      <c r="J52" s="15"/>
    </row>
    <row r="53" spans="3:10" ht="12.75">
      <c r="C53" s="15">
        <v>61477</v>
      </c>
      <c r="D53" s="31"/>
      <c r="E53" s="31">
        <v>370</v>
      </c>
      <c r="F53" s="15">
        <f t="shared" si="6"/>
        <v>370</v>
      </c>
      <c r="G53" s="30">
        <v>0.06</v>
      </c>
      <c r="H53" s="15">
        <f t="shared" si="8"/>
        <v>22.2</v>
      </c>
      <c r="I53" s="15"/>
      <c r="J53" s="15"/>
    </row>
    <row r="54" spans="3:10" ht="12.75">
      <c r="C54" s="15">
        <v>97728</v>
      </c>
      <c r="D54" s="31"/>
      <c r="E54" s="31">
        <v>366.5</v>
      </c>
      <c r="F54" s="15">
        <f t="shared" si="6"/>
        <v>366.5</v>
      </c>
      <c r="G54" s="30">
        <v>0.06</v>
      </c>
      <c r="H54" s="15">
        <f t="shared" si="8"/>
        <v>21.99</v>
      </c>
      <c r="I54" s="15"/>
      <c r="J54" s="15"/>
    </row>
    <row r="55" spans="3:10" ht="12.75">
      <c r="C55" s="15">
        <v>113639336</v>
      </c>
      <c r="D55" s="31"/>
      <c r="E55" s="31">
        <v>608782.14</v>
      </c>
      <c r="F55" s="15">
        <f t="shared" si="6"/>
        <v>608782.14</v>
      </c>
      <c r="G55" s="30">
        <v>0.06</v>
      </c>
      <c r="H55" s="15">
        <f t="shared" si="8"/>
        <v>36526.9284</v>
      </c>
      <c r="I55" s="15"/>
      <c r="J55" s="15"/>
    </row>
    <row r="56" spans="3:10" ht="12.75">
      <c r="C56" s="15">
        <v>170459004</v>
      </c>
      <c r="D56" s="31"/>
      <c r="E56" s="31">
        <v>2029273.86</v>
      </c>
      <c r="F56" s="15">
        <f t="shared" si="6"/>
        <v>2029273.86</v>
      </c>
      <c r="G56" s="30">
        <v>0.06</v>
      </c>
      <c r="H56" s="15">
        <f t="shared" si="8"/>
        <v>121756.4316</v>
      </c>
      <c r="I56" s="15"/>
      <c r="J56" s="15"/>
    </row>
    <row r="57" spans="3:10" ht="12.75">
      <c r="C57" s="15">
        <v>5354506</v>
      </c>
      <c r="D57" s="31"/>
      <c r="E57" s="31">
        <v>40158.8</v>
      </c>
      <c r="F57" s="15">
        <f t="shared" si="6"/>
        <v>40158.8</v>
      </c>
      <c r="G57" s="30">
        <v>0.06</v>
      </c>
      <c r="H57" s="15">
        <f t="shared" si="8"/>
        <v>2409.5280000000002</v>
      </c>
      <c r="I57" s="15"/>
      <c r="J57" s="15"/>
    </row>
    <row r="58" spans="3:10" ht="12.75">
      <c r="C58" s="15">
        <v>3586228</v>
      </c>
      <c r="D58" s="31"/>
      <c r="E58" s="31">
        <v>59770.4</v>
      </c>
      <c r="F58" s="15">
        <f t="shared" si="6"/>
        <v>59770.4</v>
      </c>
      <c r="G58" s="30">
        <v>0.06</v>
      </c>
      <c r="H58" s="15">
        <f t="shared" si="8"/>
        <v>3586.224</v>
      </c>
      <c r="I58" s="15"/>
      <c r="J58" s="15"/>
    </row>
    <row r="59" spans="3:10" ht="12.75">
      <c r="C59" s="15">
        <v>4445531</v>
      </c>
      <c r="D59" s="31"/>
      <c r="E59" s="31">
        <v>52923</v>
      </c>
      <c r="F59" s="15">
        <f t="shared" si="6"/>
        <v>52923</v>
      </c>
      <c r="G59" s="30">
        <v>0.06</v>
      </c>
      <c r="H59" s="15">
        <f t="shared" si="8"/>
        <v>3175.38</v>
      </c>
      <c r="I59" s="15"/>
      <c r="J59" s="15"/>
    </row>
    <row r="60" spans="3:10" ht="12.75">
      <c r="C60" s="15"/>
      <c r="D60" s="31"/>
      <c r="E60" s="29"/>
      <c r="F60" s="15"/>
      <c r="G60" s="30"/>
      <c r="H60" s="30" t="s">
        <v>35</v>
      </c>
      <c r="I60" s="15"/>
      <c r="J60" s="15"/>
    </row>
    <row r="61" spans="3:10" ht="12.75">
      <c r="C61" s="15"/>
      <c r="D61" s="31"/>
      <c r="E61" s="29"/>
      <c r="F61" s="15"/>
      <c r="G61" s="30"/>
      <c r="H61" s="15">
        <f>SUM(H43:H59)*-0.35</f>
        <v>-185231.92169999995</v>
      </c>
      <c r="I61" s="15"/>
      <c r="J61" s="15"/>
    </row>
    <row r="62" spans="3:10" ht="12.75">
      <c r="C62" s="32"/>
      <c r="D62" s="32"/>
      <c r="E62" s="32"/>
      <c r="F62" s="32"/>
      <c r="G62" s="32"/>
      <c r="H62" s="15"/>
      <c r="I62" s="15"/>
      <c r="J62" s="32"/>
    </row>
    <row r="63" spans="3:10" ht="12.75">
      <c r="C63" s="32"/>
      <c r="D63" s="32"/>
      <c r="E63" s="32"/>
      <c r="F63" s="32"/>
      <c r="G63" s="32"/>
      <c r="H63" s="15" t="s">
        <v>36</v>
      </c>
      <c r="I63" s="15"/>
      <c r="J63" s="32"/>
    </row>
    <row r="64" spans="3:10" ht="12.75">
      <c r="C64" s="32"/>
      <c r="D64" s="32"/>
      <c r="E64" s="32"/>
      <c r="F64" s="32"/>
      <c r="G64" s="32"/>
      <c r="H64" s="15">
        <f>SUM(H25:H41)+SUM(H43:H59)+H61</f>
        <v>8907722.049800001</v>
      </c>
      <c r="I64" s="15"/>
      <c r="J64" s="32"/>
    </row>
  </sheetData>
  <sheetProtection/>
  <printOptions/>
  <pageMargins left="0.5" right="0.5" top="1.5" bottom="0.5" header="0.5" footer="0.5"/>
  <pageSetup fitToHeight="1" fitToWidth="1" horizontalDpi="600" verticalDpi="600" orientation="portrait" scale="79" r:id="rId1"/>
  <headerFooter alignWithMargins="0">
    <oddHeader>&amp;R&amp;"Times New Roman,Bold"&amp;12Attachment to Response to Question No. 3
Page 4 of 5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4" width="12.7109375" style="0" customWidth="1"/>
    <col min="5" max="5" width="16.421875" style="0" bestFit="1" customWidth="1"/>
    <col min="6" max="6" width="14.7109375" style="0" bestFit="1" customWidth="1"/>
    <col min="7" max="7" width="13.57421875" style="0" bestFit="1" customWidth="1"/>
    <col min="8" max="10" width="12.7109375" style="0" customWidth="1"/>
    <col min="11" max="11" width="9.28125" style="0" hidden="1" customWidth="1"/>
    <col min="12" max="12" width="11.710937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16</v>
      </c>
    </row>
    <row r="6" ht="12.75">
      <c r="A6" s="19" t="s">
        <v>20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17674285</v>
      </c>
    </row>
    <row r="10" spans="1:10" ht="12.75">
      <c r="A10" s="22">
        <v>42438</v>
      </c>
      <c r="C10" s="12">
        <v>97235467</v>
      </c>
      <c r="D10" s="13">
        <v>205743</v>
      </c>
      <c r="E10" s="14">
        <v>510805</v>
      </c>
      <c r="F10" s="12">
        <f aca="true" t="shared" si="0" ref="F10:F15">E10-D10</f>
        <v>305062</v>
      </c>
      <c r="G10" s="3">
        <v>0.389</v>
      </c>
      <c r="H10" s="9">
        <f aca="true" t="shared" si="1" ref="H10:H15">ROUND(F10*G10,0)</f>
        <v>118669</v>
      </c>
      <c r="I10" s="15">
        <f aca="true" t="shared" si="2" ref="I10:I15">I9+H10</f>
        <v>17792954</v>
      </c>
      <c r="J10" s="9">
        <v>0</v>
      </c>
    </row>
    <row r="11" spans="1:12" ht="12.75">
      <c r="A11" s="21">
        <v>42461</v>
      </c>
      <c r="C11" s="12">
        <v>97235467</v>
      </c>
      <c r="D11" s="13">
        <v>205743</v>
      </c>
      <c r="E11" s="14">
        <v>510806</v>
      </c>
      <c r="F11" s="12">
        <f t="shared" si="0"/>
        <v>305063</v>
      </c>
      <c r="G11" s="3">
        <v>0.389</v>
      </c>
      <c r="H11" s="9">
        <f t="shared" si="1"/>
        <v>118670</v>
      </c>
      <c r="I11" s="15">
        <f t="shared" si="2"/>
        <v>17911624</v>
      </c>
      <c r="J11" s="9">
        <v>0</v>
      </c>
      <c r="K11" s="9">
        <f>358619-I12</f>
        <v>-17671674</v>
      </c>
      <c r="L11" s="17" t="s">
        <v>18</v>
      </c>
    </row>
    <row r="12" spans="1:12" ht="12.75">
      <c r="A12" s="21">
        <v>42491</v>
      </c>
      <c r="C12" s="12">
        <v>97235467</v>
      </c>
      <c r="D12" s="13">
        <v>205743</v>
      </c>
      <c r="E12" s="14">
        <v>510805</v>
      </c>
      <c r="F12" s="12">
        <f t="shared" si="0"/>
        <v>305062</v>
      </c>
      <c r="G12" s="3">
        <v>0.389</v>
      </c>
      <c r="H12" s="9">
        <f t="shared" si="1"/>
        <v>118669</v>
      </c>
      <c r="I12" s="15">
        <f t="shared" si="2"/>
        <v>18030293</v>
      </c>
      <c r="J12" s="9">
        <v>0</v>
      </c>
      <c r="K12">
        <f>+K11/0.389</f>
        <v>-45428467.8663239</v>
      </c>
      <c r="L12" s="9"/>
    </row>
    <row r="13" spans="1:11" ht="12.75">
      <c r="A13" s="21">
        <v>42522</v>
      </c>
      <c r="C13" s="12">
        <v>97235467</v>
      </c>
      <c r="D13" s="13">
        <v>205743</v>
      </c>
      <c r="E13" s="14">
        <v>510805</v>
      </c>
      <c r="F13" s="12">
        <f t="shared" si="0"/>
        <v>305062</v>
      </c>
      <c r="G13" s="3">
        <v>0.389</v>
      </c>
      <c r="H13" s="9">
        <f t="shared" si="1"/>
        <v>118669</v>
      </c>
      <c r="I13" s="15">
        <f t="shared" si="2"/>
        <v>18148962</v>
      </c>
      <c r="J13" s="9">
        <v>0</v>
      </c>
      <c r="K13" s="9">
        <f>374733-I14</f>
        <v>-17892898</v>
      </c>
    </row>
    <row r="14" spans="1:12" ht="12.75">
      <c r="A14" s="21">
        <v>42552</v>
      </c>
      <c r="C14" s="12">
        <v>97235467</v>
      </c>
      <c r="D14" s="13">
        <v>205743</v>
      </c>
      <c r="E14" s="14">
        <v>510805</v>
      </c>
      <c r="F14" s="12">
        <f t="shared" si="0"/>
        <v>305062</v>
      </c>
      <c r="G14" s="3">
        <v>0.389</v>
      </c>
      <c r="H14" s="9">
        <f t="shared" si="1"/>
        <v>118669</v>
      </c>
      <c r="I14" s="15">
        <f t="shared" si="2"/>
        <v>18267631</v>
      </c>
      <c r="J14" s="9">
        <v>0</v>
      </c>
      <c r="K14">
        <f>+K13/0.389</f>
        <v>-45997167.09511568</v>
      </c>
      <c r="L14" s="9"/>
    </row>
    <row r="15" spans="1:12" ht="12.75">
      <c r="A15" s="21">
        <v>42583</v>
      </c>
      <c r="C15" s="12">
        <v>100158970</v>
      </c>
      <c r="D15" s="13">
        <v>208836</v>
      </c>
      <c r="E15" s="14">
        <v>787684</v>
      </c>
      <c r="F15" s="12">
        <f t="shared" si="0"/>
        <v>578848</v>
      </c>
      <c r="G15" s="3">
        <v>0.389</v>
      </c>
      <c r="H15" s="9">
        <f t="shared" si="1"/>
        <v>225172</v>
      </c>
      <c r="I15" s="15">
        <f t="shared" si="2"/>
        <v>18492803</v>
      </c>
      <c r="J15" s="9">
        <v>0</v>
      </c>
      <c r="K15" s="9">
        <f>+I15-386700</f>
        <v>18106103</v>
      </c>
      <c r="L15" s="20"/>
    </row>
    <row r="16" spans="1:11" ht="12.75">
      <c r="A16" s="16"/>
      <c r="C16" s="12"/>
      <c r="D16" s="13"/>
      <c r="E16" s="14"/>
      <c r="F16" s="12"/>
      <c r="G16" s="3"/>
      <c r="H16" s="9"/>
      <c r="I16" s="15"/>
      <c r="J16" s="9"/>
      <c r="K16">
        <f>+K15/0.389</f>
        <v>46545251.92802057</v>
      </c>
    </row>
    <row r="17" spans="1:10" ht="12.75">
      <c r="A17" s="16"/>
      <c r="C17" s="12"/>
      <c r="D17" s="13"/>
      <c r="E17" s="14"/>
      <c r="F17" s="12" t="s">
        <v>18</v>
      </c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  <row r="19" spans="3:12" ht="12.75">
      <c r="C19" s="33" t="s">
        <v>40</v>
      </c>
      <c r="D19" s="31"/>
      <c r="E19" s="29"/>
      <c r="F19" s="15"/>
      <c r="G19" s="30"/>
      <c r="H19" s="15"/>
      <c r="I19" s="15"/>
      <c r="J19" s="15"/>
      <c r="K19" s="32"/>
      <c r="L19" s="32"/>
    </row>
    <row r="20" spans="3:12" ht="12.75">
      <c r="C20" s="33" t="s">
        <v>22</v>
      </c>
      <c r="D20" s="31"/>
      <c r="E20" s="29"/>
      <c r="F20" s="15"/>
      <c r="G20" s="30"/>
      <c r="H20" s="15"/>
      <c r="I20" s="15"/>
      <c r="J20" s="15"/>
      <c r="K20" s="32"/>
      <c r="L20" s="32"/>
    </row>
    <row r="21" spans="3:12" ht="12.75">
      <c r="C21" s="33" t="s">
        <v>37</v>
      </c>
      <c r="D21" s="31"/>
      <c r="E21" s="29"/>
      <c r="F21" s="15"/>
      <c r="G21" s="30"/>
      <c r="H21" s="15"/>
      <c r="I21" s="15"/>
      <c r="J21" s="15"/>
      <c r="K21" s="32"/>
      <c r="L21" s="32"/>
    </row>
    <row r="22" spans="3:12" ht="12.75">
      <c r="C22" s="15" t="s">
        <v>23</v>
      </c>
      <c r="D22" s="31"/>
      <c r="E22" s="29"/>
      <c r="F22" s="15"/>
      <c r="G22" s="30"/>
      <c r="H22" s="15"/>
      <c r="I22" s="15"/>
      <c r="J22" s="15"/>
      <c r="K22" s="32"/>
      <c r="L22" s="32"/>
    </row>
    <row r="23" spans="3:12" ht="12.75">
      <c r="C23" s="34"/>
      <c r="D23" s="31"/>
      <c r="E23" s="31"/>
      <c r="F23" s="32"/>
      <c r="G23" s="32"/>
      <c r="H23" s="31"/>
      <c r="I23" s="31"/>
      <c r="J23" s="31"/>
      <c r="K23" s="31"/>
      <c r="L23" s="32"/>
    </row>
    <row r="24" spans="3:12" ht="12.75">
      <c r="C24" s="15" t="s">
        <v>24</v>
      </c>
      <c r="D24" s="28" t="s">
        <v>25</v>
      </c>
      <c r="E24" s="29" t="s">
        <v>26</v>
      </c>
      <c r="F24" s="15" t="s">
        <v>27</v>
      </c>
      <c r="G24" s="30" t="s">
        <v>28</v>
      </c>
      <c r="H24" s="15" t="s">
        <v>29</v>
      </c>
      <c r="I24" s="15"/>
      <c r="J24" s="15"/>
      <c r="K24" s="32"/>
      <c r="L24" s="32"/>
    </row>
    <row r="25" spans="3:12" ht="12.75">
      <c r="C25" s="15">
        <v>19447094</v>
      </c>
      <c r="D25" s="31">
        <v>208836</v>
      </c>
      <c r="E25" s="31">
        <v>116991</v>
      </c>
      <c r="F25" s="15">
        <f>E25-D25</f>
        <v>-91845</v>
      </c>
      <c r="G25" s="30">
        <v>0.35</v>
      </c>
      <c r="H25" s="15">
        <f>F25*G25</f>
        <v>-32145.749999999996</v>
      </c>
      <c r="I25" s="15"/>
      <c r="J25" s="15"/>
      <c r="K25" s="32"/>
      <c r="L25" s="32"/>
    </row>
    <row r="26" spans="3:12" ht="12.75">
      <c r="C26" s="15">
        <v>29170640</v>
      </c>
      <c r="D26" s="31"/>
      <c r="E26" s="31">
        <v>347270</v>
      </c>
      <c r="F26" s="15">
        <f>E26-D26</f>
        <v>347270</v>
      </c>
      <c r="G26" s="30">
        <v>0.35</v>
      </c>
      <c r="H26" s="15">
        <f>F26*G26</f>
        <v>121544.49999999999</v>
      </c>
      <c r="I26" s="15"/>
      <c r="J26" s="15"/>
      <c r="K26" s="32"/>
      <c r="L26" s="32"/>
    </row>
    <row r="27" spans="3:12" ht="12.75">
      <c r="C27" s="15">
        <v>2046452</v>
      </c>
      <c r="D27" s="31"/>
      <c r="E27" s="31">
        <v>293642.63999999996</v>
      </c>
      <c r="F27" s="15">
        <f>E27-D27</f>
        <v>293642.63999999996</v>
      </c>
      <c r="G27" s="30">
        <v>0.35</v>
      </c>
      <c r="H27" s="15">
        <f>F27*G27</f>
        <v>102774.92399999998</v>
      </c>
      <c r="I27" s="15"/>
      <c r="J27" s="15"/>
      <c r="K27" s="32"/>
      <c r="L27" s="32"/>
    </row>
    <row r="28" spans="3:12" ht="12.75">
      <c r="C28" s="15">
        <v>877051</v>
      </c>
      <c r="D28" s="31"/>
      <c r="E28" s="31">
        <v>10441</v>
      </c>
      <c r="F28" s="15">
        <f>E28-D28</f>
        <v>10441</v>
      </c>
      <c r="G28" s="30">
        <v>0.35</v>
      </c>
      <c r="H28" s="15">
        <f>F28*G28</f>
        <v>3654.35</v>
      </c>
      <c r="I28" s="15"/>
      <c r="J28" s="15"/>
      <c r="K28" s="32"/>
      <c r="L28" s="32"/>
    </row>
    <row r="29" spans="3:12" ht="12.75">
      <c r="C29" s="15" t="s">
        <v>30</v>
      </c>
      <c r="D29" s="31" t="s">
        <v>25</v>
      </c>
      <c r="E29" s="29" t="s">
        <v>31</v>
      </c>
      <c r="F29" s="15" t="s">
        <v>32</v>
      </c>
      <c r="G29" s="30" t="s">
        <v>33</v>
      </c>
      <c r="H29" s="15" t="s">
        <v>34</v>
      </c>
      <c r="I29" s="15"/>
      <c r="J29" s="15"/>
      <c r="K29" s="32"/>
      <c r="L29" s="32"/>
    </row>
    <row r="30" spans="3:12" ht="12.75">
      <c r="C30" s="15">
        <v>38894187</v>
      </c>
      <c r="D30" s="31">
        <v>208836</v>
      </c>
      <c r="E30" s="31">
        <v>233981</v>
      </c>
      <c r="F30" s="15">
        <f>E30-D30</f>
        <v>25145</v>
      </c>
      <c r="G30" s="30">
        <v>0.06</v>
      </c>
      <c r="H30" s="15">
        <f>F30*G30</f>
        <v>1508.7</v>
      </c>
      <c r="I30" s="15"/>
      <c r="J30" s="15"/>
      <c r="K30" s="32"/>
      <c r="L30" s="32"/>
    </row>
    <row r="31" spans="3:12" ht="12.75">
      <c r="C31" s="15">
        <v>58341281</v>
      </c>
      <c r="D31" s="31"/>
      <c r="E31" s="31">
        <v>694539</v>
      </c>
      <c r="F31" s="15">
        <f>E31-D31</f>
        <v>694539</v>
      </c>
      <c r="G31" s="30">
        <v>0.06</v>
      </c>
      <c r="H31" s="15">
        <f>F31*G31</f>
        <v>41672.34</v>
      </c>
      <c r="I31" s="15"/>
      <c r="J31" s="15"/>
      <c r="K31" s="32"/>
      <c r="L31" s="32"/>
    </row>
    <row r="32" spans="3:12" ht="12.75">
      <c r="C32" s="15">
        <v>1169401</v>
      </c>
      <c r="D32" s="31"/>
      <c r="E32" s="31">
        <v>11863.560000000001</v>
      </c>
      <c r="F32" s="15">
        <f>E32-D32</f>
        <v>11863.560000000001</v>
      </c>
      <c r="G32" s="30">
        <v>0.06</v>
      </c>
      <c r="H32" s="15">
        <f>F32*G32</f>
        <v>711.8136000000001</v>
      </c>
      <c r="I32" s="15"/>
      <c r="J32" s="15"/>
      <c r="K32" s="32"/>
      <c r="L32" s="32"/>
    </row>
    <row r="33" spans="3:12" ht="12.75">
      <c r="C33" s="15">
        <v>1754102</v>
      </c>
      <c r="D33" s="31"/>
      <c r="E33" s="31">
        <v>20882.2</v>
      </c>
      <c r="F33" s="15">
        <f>E33-D33</f>
        <v>20882.2</v>
      </c>
      <c r="G33" s="30">
        <v>0.06</v>
      </c>
      <c r="H33" s="15">
        <f>F33*G33</f>
        <v>1252.932</v>
      </c>
      <c r="I33" s="15"/>
      <c r="J33" s="15"/>
      <c r="K33" s="32"/>
      <c r="L33" s="32"/>
    </row>
    <row r="34" spans="3:12" ht="12.75">
      <c r="C34" s="15"/>
      <c r="D34" s="31"/>
      <c r="E34" s="29"/>
      <c r="F34" s="15"/>
      <c r="G34" s="30"/>
      <c r="H34" s="30" t="s">
        <v>35</v>
      </c>
      <c r="I34" s="15"/>
      <c r="J34" s="15"/>
      <c r="K34" s="32"/>
      <c r="L34" s="32"/>
    </row>
    <row r="35" spans="3:12" ht="12.75">
      <c r="C35" s="15"/>
      <c r="D35" s="31"/>
      <c r="E35" s="29"/>
      <c r="F35" s="15"/>
      <c r="G35" s="30"/>
      <c r="H35" s="15">
        <f>SUM(H30:H33)*-0.35</f>
        <v>-15801.024959999997</v>
      </c>
      <c r="I35" s="15"/>
      <c r="J35" s="15"/>
      <c r="K35" s="32"/>
      <c r="L35" s="32"/>
    </row>
    <row r="36" spans="3:12" ht="12.75">
      <c r="C36" s="32"/>
      <c r="D36" s="32"/>
      <c r="E36" s="32"/>
      <c r="F36" s="32"/>
      <c r="G36" s="32"/>
      <c r="H36" s="15"/>
      <c r="I36" s="15"/>
      <c r="J36" s="32"/>
      <c r="K36" s="32"/>
      <c r="L36" s="32"/>
    </row>
    <row r="37" spans="3:12" ht="12.75">
      <c r="C37" s="32"/>
      <c r="D37" s="32"/>
      <c r="E37" s="32"/>
      <c r="F37" s="32"/>
      <c r="G37" s="32"/>
      <c r="H37" s="15" t="s">
        <v>36</v>
      </c>
      <c r="I37" s="15"/>
      <c r="J37" s="32"/>
      <c r="K37" s="32"/>
      <c r="L37" s="32"/>
    </row>
    <row r="38" spans="3:12" ht="12.75">
      <c r="C38" s="32"/>
      <c r="D38" s="32"/>
      <c r="E38" s="32"/>
      <c r="F38" s="32"/>
      <c r="G38" s="32"/>
      <c r="H38" s="15">
        <f>SUM(H25:H28)+SUM(H30:H33)+H35</f>
        <v>225172.78463999997</v>
      </c>
      <c r="I38" s="15"/>
      <c r="J38" s="32"/>
      <c r="K38" s="32"/>
      <c r="L38" s="32"/>
    </row>
    <row r="39" spans="3:12" ht="12.75">
      <c r="C39" s="32"/>
      <c r="D39" s="32"/>
      <c r="E39" s="32"/>
      <c r="F39" s="32"/>
      <c r="G39" s="32"/>
      <c r="H39" s="32"/>
      <c r="I39" s="32"/>
      <c r="J39" s="32"/>
      <c r="K39" s="32"/>
      <c r="L39" s="32"/>
    </row>
  </sheetData>
  <sheetProtection/>
  <printOptions/>
  <pageMargins left="0.5" right="0.5" top="1.5" bottom="0.5" header="0.5" footer="0.5"/>
  <pageSetup fitToHeight="1" fitToWidth="1" horizontalDpi="600" verticalDpi="600" orientation="portrait" scale="80" r:id="rId1"/>
  <headerFooter alignWithMargins="0">
    <oddHeader>&amp;R&amp;"Times New Roman,Bold"&amp;12Attachment to Response to Question No. 3
Page 5 of 5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2017-01-24T18:10:57Z</dcterms:created>
  <dcterms:modified xsi:type="dcterms:W3CDTF">2017-01-24T18:11:01Z</dcterms:modified>
  <cp:category/>
  <cp:version/>
  <cp:contentType/>
  <cp:contentStatus/>
</cp:coreProperties>
</file>