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1600" windowHeight="10320"/>
  </bookViews>
  <sheets>
    <sheet name="KU Q2 Attachmen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E34" i="1"/>
  <c r="F21" i="1"/>
  <c r="E21" i="1"/>
  <c r="D21" i="1"/>
  <c r="H21" i="1" s="1"/>
  <c r="C21" i="1"/>
  <c r="G21" i="1" s="1"/>
  <c r="C33" i="1" s="1"/>
  <c r="D33" i="1" s="1"/>
  <c r="F20" i="1"/>
  <c r="H20" i="1" s="1"/>
  <c r="E20" i="1"/>
  <c r="G20" i="1" s="1"/>
  <c r="C32" i="1" s="1"/>
  <c r="D32" i="1" s="1"/>
  <c r="D20" i="1"/>
  <c r="C20" i="1"/>
  <c r="F19" i="1"/>
  <c r="E19" i="1"/>
  <c r="D19" i="1"/>
  <c r="H19" i="1" s="1"/>
  <c r="C19" i="1"/>
  <c r="G19" i="1" s="1"/>
  <c r="C31" i="1" s="1"/>
  <c r="D31" i="1" s="1"/>
  <c r="F18" i="1"/>
  <c r="H18" i="1" s="1"/>
  <c r="E18" i="1"/>
  <c r="G18" i="1" s="1"/>
  <c r="C30" i="1" s="1"/>
  <c r="D30" i="1" s="1"/>
  <c r="D18" i="1"/>
  <c r="C18" i="1"/>
  <c r="F17" i="1"/>
  <c r="E17" i="1"/>
  <c r="D17" i="1"/>
  <c r="H17" i="1" s="1"/>
  <c r="C17" i="1"/>
  <c r="G17" i="1" s="1"/>
  <c r="C29" i="1" s="1"/>
  <c r="D29" i="1" s="1"/>
  <c r="F16" i="1"/>
  <c r="H16" i="1" s="1"/>
  <c r="H22" i="1" s="1"/>
  <c r="E16" i="1"/>
  <c r="G16" i="1" s="1"/>
  <c r="D16" i="1"/>
  <c r="C16" i="1"/>
  <c r="G22" i="1" l="1"/>
  <c r="C34" i="1" s="1"/>
  <c r="C28" i="1"/>
  <c r="D28" i="1" s="1"/>
  <c r="D34" i="1" s="1"/>
</calcChain>
</file>

<file path=xl/sharedStrings.xml><?xml version="1.0" encoding="utf-8"?>
<sst xmlns="http://schemas.openxmlformats.org/spreadsheetml/2006/main" count="50" uniqueCount="36">
  <si>
    <t>Expense Month</t>
  </si>
  <si>
    <t>Billing Month</t>
  </si>
  <si>
    <r>
      <t>12-Month Average Revenues</t>
    </r>
    <r>
      <rPr>
        <vertAlign val="superscript"/>
        <sz val="11"/>
        <color indexed="8"/>
        <rFont val="Times New Roman"/>
        <family val="1"/>
      </rPr>
      <t>1</t>
    </r>
  </si>
  <si>
    <r>
      <t>Actual Revenues Subject to ECR Billing Factors</t>
    </r>
    <r>
      <rPr>
        <vertAlign val="superscript"/>
        <sz val="11"/>
        <color indexed="8"/>
        <rFont val="Times New Roman"/>
        <family val="1"/>
      </rPr>
      <t>2</t>
    </r>
  </si>
  <si>
    <r>
      <t>Billing Factor</t>
    </r>
    <r>
      <rPr>
        <vertAlign val="superscript"/>
        <sz val="11"/>
        <color indexed="8"/>
        <rFont val="Times New Roman"/>
        <family val="1"/>
      </rPr>
      <t>3</t>
    </r>
  </si>
  <si>
    <t>Group 1</t>
  </si>
  <si>
    <t>Group 2</t>
  </si>
  <si>
    <t>(1)</t>
  </si>
  <si>
    <t>(2)</t>
  </si>
  <si>
    <t>(3)</t>
  </si>
  <si>
    <t>(4)</t>
  </si>
  <si>
    <t>(5)</t>
  </si>
  <si>
    <t>(6)</t>
  </si>
  <si>
    <t>ECR Billing Factor Revenues (12-Month Average)</t>
  </si>
  <si>
    <t>ECR Billing Factor Revenues (Actual)</t>
  </si>
  <si>
    <t>12 Month Average True-up</t>
  </si>
  <si>
    <t>(7) = (1) x (5)</t>
  </si>
  <si>
    <t>(8) = (2) x (6)</t>
  </si>
  <si>
    <t>(9) = (3) x (5)</t>
  </si>
  <si>
    <t>(10) = (4) x (6)</t>
  </si>
  <si>
    <t>(11) = (9) - (7)</t>
  </si>
  <si>
    <t>(12) = (10) - (8)</t>
  </si>
  <si>
    <t>Revenue Variance (12-Mo Actuals)</t>
  </si>
  <si>
    <t>Revenue Variance (Cycle Billing and Prior Period Adjustments)</t>
  </si>
  <si>
    <r>
      <t>Rate of  Return True-up</t>
    </r>
    <r>
      <rPr>
        <vertAlign val="superscript"/>
        <sz val="11"/>
        <color indexed="8"/>
        <rFont val="Times New Roman"/>
        <family val="1"/>
      </rPr>
      <t>4</t>
    </r>
  </si>
  <si>
    <r>
      <t>Combined Total Over/(Under) Recovery</t>
    </r>
    <r>
      <rPr>
        <vertAlign val="superscript"/>
        <sz val="11"/>
        <color indexed="8"/>
        <rFont val="Times New Roman"/>
        <family val="1"/>
      </rPr>
      <t>5</t>
    </r>
  </si>
  <si>
    <t>(13) = (11) + (12)</t>
  </si>
  <si>
    <t>(14) = (16) - (13) - (15)</t>
  </si>
  <si>
    <t>(15)</t>
  </si>
  <si>
    <t>(16)</t>
  </si>
  <si>
    <t>Notes:</t>
  </si>
  <si>
    <t>1.  12-Month Average Revenues were provided in the Direct Testimony of Derek A. Rahn on page 8 and consisted of Group 1 and Group 2 combined.</t>
  </si>
  <si>
    <t>2.  Actual Revenues Subject to ECR Surcharge are taken from monthly filings on ES Form 3.00 Column 8 for Group 1 and Column 9 for Group 2.</t>
  </si>
  <si>
    <t>3.  Billing Factors were provided in the Initial Request for Information Response to Question No. 2, page 2 of 3, columns 5 and 6.</t>
  </si>
  <si>
    <t>4.  Rate of Return True-up was provided in the Initial Request for Information Response to Question No. 1, page 2 of 5, column 9.</t>
  </si>
  <si>
    <t>5.  Combined Total Over/(Under) Recovery were provided in the Initial Request for Information Response to Question No. 2, page 2 of 3, column 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</si>
</sst>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409]mmm\-yy;@"/>
    <numFmt numFmtId="165" formatCode="_(* &quot;$&quot;#,##0_);_(* \(&quot;$&quot;#,##0\);_(* &quot;$0&quot;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vertAlign val="superscript"/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Fill="1"/>
    <xf numFmtId="0" fontId="2" fillId="0" borderId="0" xfId="0" quotePrefix="1" applyFont="1" applyFill="1" applyAlignment="1">
      <alignment horizontal="center"/>
    </xf>
    <xf numFmtId="0" fontId="2" fillId="0" borderId="0" xfId="0" applyFont="1"/>
    <xf numFmtId="0" fontId="2" fillId="0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5" fontId="2" fillId="0" borderId="8" xfId="1" applyNumberFormat="1" applyFont="1" applyFill="1" applyBorder="1"/>
    <xf numFmtId="165" fontId="2" fillId="0" borderId="1" xfId="1" applyNumberFormat="1" applyFont="1" applyFill="1" applyBorder="1"/>
    <xf numFmtId="165" fontId="2" fillId="2" borderId="0" xfId="1" applyNumberFormat="1" applyFont="1" applyFill="1" applyBorder="1"/>
    <xf numFmtId="165" fontId="2" fillId="2" borderId="1" xfId="1" applyNumberFormat="1" applyFont="1" applyFill="1" applyBorder="1"/>
    <xf numFmtId="10" fontId="2" fillId="0" borderId="8" xfId="2" applyNumberFormat="1" applyFont="1" applyFill="1" applyBorder="1" applyAlignment="1">
      <alignment horizontal="center"/>
    </xf>
    <xf numFmtId="10" fontId="2" fillId="0" borderId="1" xfId="2" applyNumberFormat="1" applyFont="1" applyFill="1" applyBorder="1" applyAlignment="1">
      <alignment horizontal="center"/>
    </xf>
    <xf numFmtId="164" fontId="2" fillId="0" borderId="5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165" fontId="2" fillId="0" borderId="10" xfId="1" applyNumberFormat="1" applyFont="1" applyFill="1" applyBorder="1"/>
    <xf numFmtId="165" fontId="2" fillId="0" borderId="5" xfId="1" applyNumberFormat="1" applyFont="1" applyFill="1" applyBorder="1"/>
    <xf numFmtId="165" fontId="2" fillId="2" borderId="5" xfId="1" applyNumberFormat="1" applyFont="1" applyFill="1" applyBorder="1"/>
    <xf numFmtId="10" fontId="2" fillId="0" borderId="10" xfId="2" applyNumberFormat="1" applyFont="1" applyFill="1" applyBorder="1" applyAlignment="1">
      <alignment horizontal="center"/>
    </xf>
    <xf numFmtId="10" fontId="2" fillId="0" borderId="5" xfId="2" applyNumberFormat="1" applyFont="1" applyFill="1" applyBorder="1" applyAlignment="1">
      <alignment horizontal="center"/>
    </xf>
    <xf numFmtId="164" fontId="2" fillId="0" borderId="7" xfId="0" applyNumberFormat="1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165" fontId="2" fillId="0" borderId="11" xfId="1" applyNumberFormat="1" applyFont="1" applyFill="1" applyBorder="1"/>
    <xf numFmtId="165" fontId="2" fillId="0" borderId="7" xfId="1" applyNumberFormat="1" applyFont="1" applyFill="1" applyBorder="1"/>
    <xf numFmtId="165" fontId="2" fillId="2" borderId="12" xfId="1" applyNumberFormat="1" applyFont="1" applyFill="1" applyBorder="1"/>
    <xf numFmtId="165" fontId="2" fillId="2" borderId="7" xfId="1" applyNumberFormat="1" applyFont="1" applyFill="1" applyBorder="1"/>
    <xf numFmtId="10" fontId="2" fillId="0" borderId="11" xfId="2" applyNumberFormat="1" applyFont="1" applyFill="1" applyBorder="1" applyAlignment="1">
      <alignment horizontal="center"/>
    </xf>
    <xf numFmtId="10" fontId="2" fillId="0" borderId="7" xfId="2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65" fontId="2" fillId="0" borderId="0" xfId="1" applyNumberFormat="1" applyFont="1" applyFill="1" applyBorder="1"/>
    <xf numFmtId="165" fontId="2" fillId="0" borderId="12" xfId="1" applyNumberFormat="1" applyFont="1" applyFill="1" applyBorder="1"/>
    <xf numFmtId="165" fontId="2" fillId="0" borderId="2" xfId="0" applyNumberFormat="1" applyFont="1" applyFill="1" applyBorder="1"/>
    <xf numFmtId="165" fontId="2" fillId="0" borderId="6" xfId="0" applyNumberFormat="1" applyFont="1" applyFill="1" applyBorder="1"/>
    <xf numFmtId="0" fontId="2" fillId="0" borderId="6" xfId="0" quotePrefix="1" applyFont="1" applyFill="1" applyBorder="1" applyAlignment="1">
      <alignment horizontal="center"/>
    </xf>
    <xf numFmtId="0" fontId="2" fillId="2" borderId="5" xfId="0" quotePrefix="1" applyFont="1" applyFill="1" applyBorder="1" applyAlignment="1">
      <alignment horizontal="center"/>
    </xf>
    <xf numFmtId="165" fontId="2" fillId="0" borderId="1" xfId="0" applyNumberFormat="1" applyFont="1" applyFill="1" applyBorder="1"/>
    <xf numFmtId="165" fontId="2" fillId="0" borderId="5" xfId="0" applyNumberFormat="1" applyFont="1" applyFill="1" applyBorder="1"/>
    <xf numFmtId="165" fontId="2" fillId="0" borderId="7" xfId="0" applyNumberFormat="1" applyFont="1" applyFill="1" applyBorder="1"/>
    <xf numFmtId="165" fontId="2" fillId="2" borderId="3" xfId="0" applyNumberFormat="1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zoomScaleNormal="100" workbookViewId="0"/>
  </sheetViews>
  <sheetFormatPr defaultRowHeight="15" x14ac:dyDescent="0.25"/>
  <cols>
    <col min="1" max="2" width="11.7109375" style="3" customWidth="1"/>
    <col min="3" max="3" width="16.7109375" style="3" customWidth="1"/>
    <col min="4" max="4" width="20.7109375" style="3" customWidth="1"/>
    <col min="5" max="8" width="16.7109375" style="3" customWidth="1"/>
    <col min="9" max="16384" width="9.140625" style="3"/>
  </cols>
  <sheetData>
    <row r="1" spans="1:8" x14ac:dyDescent="0.25">
      <c r="A1" s="1"/>
      <c r="B1" s="1"/>
      <c r="C1" s="2"/>
      <c r="D1" s="2"/>
      <c r="E1" s="2"/>
      <c r="F1" s="2"/>
      <c r="G1" s="2"/>
      <c r="H1" s="2"/>
    </row>
    <row r="2" spans="1:8" ht="30" customHeight="1" x14ac:dyDescent="0.25">
      <c r="A2" s="49" t="s">
        <v>0</v>
      </c>
      <c r="B2" s="52" t="s">
        <v>1</v>
      </c>
      <c r="C2" s="65" t="s">
        <v>2</v>
      </c>
      <c r="D2" s="66"/>
      <c r="E2" s="59" t="s">
        <v>3</v>
      </c>
      <c r="F2" s="60"/>
      <c r="G2" s="61" t="s">
        <v>4</v>
      </c>
      <c r="H2" s="62"/>
    </row>
    <row r="3" spans="1:8" x14ac:dyDescent="0.25">
      <c r="A3" s="50"/>
      <c r="B3" s="53"/>
      <c r="C3" s="4" t="s">
        <v>5</v>
      </c>
      <c r="D3" s="4" t="s">
        <v>6</v>
      </c>
      <c r="E3" s="5" t="s">
        <v>5</v>
      </c>
      <c r="F3" s="5" t="s">
        <v>6</v>
      </c>
      <c r="G3" s="6" t="s">
        <v>5</v>
      </c>
      <c r="H3" s="4" t="s">
        <v>6</v>
      </c>
    </row>
    <row r="4" spans="1:8" x14ac:dyDescent="0.25">
      <c r="A4" s="51"/>
      <c r="B4" s="54"/>
      <c r="C4" s="7" t="s">
        <v>7</v>
      </c>
      <c r="D4" s="4" t="s">
        <v>8</v>
      </c>
      <c r="E4" s="5" t="s">
        <v>9</v>
      </c>
      <c r="F4" s="8" t="s">
        <v>10</v>
      </c>
      <c r="G4" s="4" t="s">
        <v>11</v>
      </c>
      <c r="H4" s="9" t="s">
        <v>12</v>
      </c>
    </row>
    <row r="5" spans="1:8" x14ac:dyDescent="0.25">
      <c r="A5" s="10">
        <v>42430</v>
      </c>
      <c r="B5" s="11">
        <v>42491</v>
      </c>
      <c r="C5" s="12">
        <v>47410152</v>
      </c>
      <c r="D5" s="13">
        <v>44634385</v>
      </c>
      <c r="E5" s="14">
        <v>35423552.839999996</v>
      </c>
      <c r="F5" s="15">
        <v>45437266.000000007</v>
      </c>
      <c r="G5" s="16">
        <v>2.769198632263584E-2</v>
      </c>
      <c r="H5" s="17">
        <v>4.3718952261900132E-2</v>
      </c>
    </row>
    <row r="6" spans="1:8" x14ac:dyDescent="0.25">
      <c r="A6" s="18">
        <v>42461</v>
      </c>
      <c r="B6" s="19">
        <v>42522</v>
      </c>
      <c r="C6" s="20">
        <v>47553930</v>
      </c>
      <c r="D6" s="21">
        <v>45264681</v>
      </c>
      <c r="E6" s="14">
        <v>45620880.200000003</v>
      </c>
      <c r="F6" s="22">
        <v>50412247.280000001</v>
      </c>
      <c r="G6" s="23">
        <v>3.4359159450882193E-2</v>
      </c>
      <c r="H6" s="24">
        <v>5.3673999932759245E-2</v>
      </c>
    </row>
    <row r="7" spans="1:8" x14ac:dyDescent="0.25">
      <c r="A7" s="18">
        <v>42491</v>
      </c>
      <c r="B7" s="19">
        <v>42552</v>
      </c>
      <c r="C7" s="20">
        <v>47657789</v>
      </c>
      <c r="D7" s="21">
        <v>45809511</v>
      </c>
      <c r="E7" s="14">
        <v>54562664.469999984</v>
      </c>
      <c r="F7" s="22">
        <v>52440835.029999994</v>
      </c>
      <c r="G7" s="23">
        <v>3.2802347859773692E-2</v>
      </c>
      <c r="H7" s="24">
        <v>5.0658833945190711E-2</v>
      </c>
    </row>
    <row r="8" spans="1:8" x14ac:dyDescent="0.25">
      <c r="A8" s="18">
        <v>42522</v>
      </c>
      <c r="B8" s="19">
        <v>42583</v>
      </c>
      <c r="C8" s="20">
        <v>47807715</v>
      </c>
      <c r="D8" s="21">
        <v>46517245</v>
      </c>
      <c r="E8" s="14">
        <v>59404476.639999986</v>
      </c>
      <c r="F8" s="22">
        <v>54165027.370000005</v>
      </c>
      <c r="G8" s="23">
        <v>2.32379372263684E-2</v>
      </c>
      <c r="H8" s="24">
        <v>3.5408857380544299E-2</v>
      </c>
    </row>
    <row r="9" spans="1:8" x14ac:dyDescent="0.25">
      <c r="A9" s="18">
        <v>42552</v>
      </c>
      <c r="B9" s="19">
        <v>42614</v>
      </c>
      <c r="C9" s="20">
        <v>48220484</v>
      </c>
      <c r="D9" s="21">
        <v>46762928</v>
      </c>
      <c r="E9" s="14">
        <v>57191325.550000027</v>
      </c>
      <c r="F9" s="22">
        <v>56409658.550000004</v>
      </c>
      <c r="G9" s="23">
        <v>1.8387273794608007E-2</v>
      </c>
      <c r="H9" s="24">
        <v>2.7659695066891855E-2</v>
      </c>
    </row>
    <row r="10" spans="1:8" x14ac:dyDescent="0.25">
      <c r="A10" s="25">
        <v>42583</v>
      </c>
      <c r="B10" s="26">
        <v>42644</v>
      </c>
      <c r="C10" s="27">
        <v>48758799</v>
      </c>
      <c r="D10" s="28">
        <v>47379349</v>
      </c>
      <c r="E10" s="29">
        <v>40247716.839999989</v>
      </c>
      <c r="F10" s="30">
        <v>47929718.209999986</v>
      </c>
      <c r="G10" s="31">
        <v>1.7275820422562815E-2</v>
      </c>
      <c r="H10" s="32">
        <v>2.5914499519426658E-2</v>
      </c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2"/>
      <c r="D12" s="2"/>
      <c r="E12" s="2"/>
      <c r="F12" s="2"/>
      <c r="G12" s="2"/>
      <c r="H12" s="2"/>
    </row>
    <row r="13" spans="1:8" ht="30" customHeight="1" x14ac:dyDescent="0.25">
      <c r="A13" s="49" t="s">
        <v>0</v>
      </c>
      <c r="B13" s="52" t="s">
        <v>1</v>
      </c>
      <c r="C13" s="57" t="s">
        <v>13</v>
      </c>
      <c r="D13" s="58"/>
      <c r="E13" s="63" t="s">
        <v>14</v>
      </c>
      <c r="F13" s="64"/>
      <c r="G13" s="61" t="s">
        <v>15</v>
      </c>
      <c r="H13" s="62"/>
    </row>
    <row r="14" spans="1:8" ht="15" customHeight="1" x14ac:dyDescent="0.25">
      <c r="A14" s="50"/>
      <c r="B14" s="53"/>
      <c r="C14" s="33" t="s">
        <v>16</v>
      </c>
      <c r="D14" s="34" t="s">
        <v>17</v>
      </c>
      <c r="E14" s="35" t="s">
        <v>18</v>
      </c>
      <c r="F14" s="36" t="s">
        <v>19</v>
      </c>
      <c r="G14" s="37" t="s">
        <v>20</v>
      </c>
      <c r="H14" s="38" t="s">
        <v>21</v>
      </c>
    </row>
    <row r="15" spans="1:8" x14ac:dyDescent="0.25">
      <c r="A15" s="51"/>
      <c r="B15" s="54"/>
      <c r="C15" s="4" t="s">
        <v>5</v>
      </c>
      <c r="D15" s="4" t="s">
        <v>6</v>
      </c>
      <c r="E15" s="5" t="s">
        <v>5</v>
      </c>
      <c r="F15" s="5" t="s">
        <v>6</v>
      </c>
      <c r="G15" s="6" t="s">
        <v>5</v>
      </c>
      <c r="H15" s="4" t="s">
        <v>6</v>
      </c>
    </row>
    <row r="16" spans="1:8" x14ac:dyDescent="0.25">
      <c r="A16" s="10">
        <v>42430</v>
      </c>
      <c r="B16" s="11">
        <v>42491</v>
      </c>
      <c r="C16" s="39">
        <f t="shared" ref="C16:D21" si="0">C5*G5</f>
        <v>1312881.2807380862</v>
      </c>
      <c r="D16" s="13">
        <f t="shared" si="0"/>
        <v>1951368.5470542712</v>
      </c>
      <c r="E16" s="14">
        <f t="shared" ref="E16:F21" si="1">E5*G5</f>
        <v>980948.54074444785</v>
      </c>
      <c r="F16" s="15">
        <f t="shared" si="1"/>
        <v>1986469.6631652582</v>
      </c>
      <c r="G16" s="39">
        <f>E16-C16</f>
        <v>-331932.73999363836</v>
      </c>
      <c r="H16" s="13">
        <f>F16-D16</f>
        <v>35101.11611098703</v>
      </c>
    </row>
    <row r="17" spans="1:8" x14ac:dyDescent="0.25">
      <c r="A17" s="18">
        <v>42461</v>
      </c>
      <c r="B17" s="19">
        <v>42522</v>
      </c>
      <c r="C17" s="39">
        <f t="shared" si="0"/>
        <v>1633913.0633860903</v>
      </c>
      <c r="D17" s="21">
        <f t="shared" si="0"/>
        <v>2429536.4849503688</v>
      </c>
      <c r="E17" s="14">
        <f t="shared" si="1"/>
        <v>1567495.0970813944</v>
      </c>
      <c r="F17" s="22">
        <f t="shared" si="1"/>
        <v>2705826.9571169624</v>
      </c>
      <c r="G17" s="39">
        <f t="shared" ref="G17:H21" si="2">E17-C17</f>
        <v>-66417.966304695932</v>
      </c>
      <c r="H17" s="21">
        <f t="shared" si="2"/>
        <v>276290.47216659365</v>
      </c>
    </row>
    <row r="18" spans="1:8" x14ac:dyDescent="0.25">
      <c r="A18" s="18">
        <v>42491</v>
      </c>
      <c r="B18" s="19">
        <v>42552</v>
      </c>
      <c r="C18" s="39">
        <f t="shared" si="0"/>
        <v>1563287.3730056961</v>
      </c>
      <c r="D18" s="21">
        <f t="shared" si="0"/>
        <v>2320656.4108593874</v>
      </c>
      <c r="E18" s="14">
        <f t="shared" si="1"/>
        <v>1789783.5001010541</v>
      </c>
      <c r="F18" s="22">
        <f t="shared" si="1"/>
        <v>2656591.55373191</v>
      </c>
      <c r="G18" s="39">
        <f t="shared" si="2"/>
        <v>226496.12709535798</v>
      </c>
      <c r="H18" s="21">
        <f t="shared" si="2"/>
        <v>335935.14287252259</v>
      </c>
    </row>
    <row r="19" spans="1:8" x14ac:dyDescent="0.25">
      <c r="A19" s="18">
        <v>42522</v>
      </c>
      <c r="B19" s="19">
        <v>42583</v>
      </c>
      <c r="C19" s="39">
        <f t="shared" si="0"/>
        <v>1110952.6801061109</v>
      </c>
      <c r="D19" s="21">
        <f t="shared" si="0"/>
        <v>1647122.4939408374</v>
      </c>
      <c r="E19" s="14">
        <f t="shared" si="1"/>
        <v>1380437.4991255878</v>
      </c>
      <c r="F19" s="22">
        <f t="shared" si="1"/>
        <v>1917921.7291576087</v>
      </c>
      <c r="G19" s="39">
        <f t="shared" si="2"/>
        <v>269484.81901947688</v>
      </c>
      <c r="H19" s="21">
        <f t="shared" si="2"/>
        <v>270799.23521677125</v>
      </c>
    </row>
    <row r="20" spans="1:8" x14ac:dyDescent="0.25">
      <c r="A20" s="18">
        <v>42552</v>
      </c>
      <c r="B20" s="19">
        <v>42614</v>
      </c>
      <c r="C20" s="39">
        <f t="shared" si="0"/>
        <v>886643.24181651464</v>
      </c>
      <c r="D20" s="21">
        <f t="shared" si="0"/>
        <v>1293448.3289150191</v>
      </c>
      <c r="E20" s="14">
        <f t="shared" si="1"/>
        <v>1051592.5615644108</v>
      </c>
      <c r="F20" s="22">
        <f t="shared" si="1"/>
        <v>1560273.954320489</v>
      </c>
      <c r="G20" s="39">
        <f t="shared" si="2"/>
        <v>164949.31974789617</v>
      </c>
      <c r="H20" s="21">
        <f t="shared" si="2"/>
        <v>266825.62540546991</v>
      </c>
    </row>
    <row r="21" spans="1:8" x14ac:dyDescent="0.25">
      <c r="A21" s="25">
        <v>42583</v>
      </c>
      <c r="B21" s="26">
        <v>42644</v>
      </c>
      <c r="C21" s="40">
        <f t="shared" si="0"/>
        <v>842348.25554383534</v>
      </c>
      <c r="D21" s="28">
        <f t="shared" si="0"/>
        <v>1227812.1168912479</v>
      </c>
      <c r="E21" s="29">
        <f t="shared" si="1"/>
        <v>695312.32854599715</v>
      </c>
      <c r="F21" s="30">
        <f t="shared" si="1"/>
        <v>1242074.6595192999</v>
      </c>
      <c r="G21" s="40">
        <f t="shared" si="2"/>
        <v>-147035.92699783819</v>
      </c>
      <c r="H21" s="28">
        <f t="shared" si="2"/>
        <v>14262.542628051946</v>
      </c>
    </row>
    <row r="22" spans="1:8" x14ac:dyDescent="0.25">
      <c r="A22" s="1"/>
      <c r="B22" s="1"/>
      <c r="C22" s="1"/>
      <c r="D22" s="1"/>
      <c r="E22" s="1"/>
      <c r="F22" s="1"/>
      <c r="G22" s="41">
        <f>SUM(G16:G21)</f>
        <v>115543.63256655855</v>
      </c>
      <c r="H22" s="42">
        <f>SUM(H16:H21)</f>
        <v>1199214.1344003964</v>
      </c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ht="30" customHeight="1" x14ac:dyDescent="0.25">
      <c r="A25" s="49" t="s">
        <v>0</v>
      </c>
      <c r="B25" s="52" t="s">
        <v>1</v>
      </c>
      <c r="C25" s="49" t="s">
        <v>22</v>
      </c>
      <c r="D25" s="55" t="s">
        <v>23</v>
      </c>
      <c r="E25" s="49" t="s">
        <v>24</v>
      </c>
      <c r="F25" s="52" t="s">
        <v>25</v>
      </c>
      <c r="H25" s="1"/>
    </row>
    <row r="26" spans="1:8" x14ac:dyDescent="0.25">
      <c r="A26" s="50"/>
      <c r="B26" s="53"/>
      <c r="C26" s="50"/>
      <c r="D26" s="56"/>
      <c r="E26" s="51"/>
      <c r="F26" s="54"/>
      <c r="H26" s="1"/>
    </row>
    <row r="27" spans="1:8" x14ac:dyDescent="0.25">
      <c r="A27" s="51"/>
      <c r="B27" s="54"/>
      <c r="C27" s="4" t="s">
        <v>26</v>
      </c>
      <c r="D27" s="43" t="s">
        <v>27</v>
      </c>
      <c r="E27" s="43" t="s">
        <v>28</v>
      </c>
      <c r="F27" s="44" t="s">
        <v>29</v>
      </c>
      <c r="H27" s="1"/>
    </row>
    <row r="28" spans="1:8" x14ac:dyDescent="0.25">
      <c r="A28" s="10">
        <v>42430</v>
      </c>
      <c r="B28" s="11">
        <v>42491</v>
      </c>
      <c r="C28" s="45">
        <f t="shared" ref="C28:C34" si="3">G16+H16</f>
        <v>-296831.62388265133</v>
      </c>
      <c r="D28" s="13">
        <f>F28-C28-E28</f>
        <v>-128321.66390970736</v>
      </c>
      <c r="E28" s="13">
        <v>-210105.60772997313</v>
      </c>
      <c r="F28" s="15">
        <v>-635258.89552233182</v>
      </c>
      <c r="H28" s="1"/>
    </row>
    <row r="29" spans="1:8" x14ac:dyDescent="0.25">
      <c r="A29" s="18">
        <v>42461</v>
      </c>
      <c r="B29" s="19">
        <v>42522</v>
      </c>
      <c r="C29" s="46">
        <f t="shared" si="3"/>
        <v>209872.50586189772</v>
      </c>
      <c r="D29" s="21">
        <f t="shared" ref="D29:D33" si="4">F29-C29-E29</f>
        <v>-73027.344198356208</v>
      </c>
      <c r="E29" s="21">
        <v>-209545.02831116313</v>
      </c>
      <c r="F29" s="22">
        <v>-72699.866647621617</v>
      </c>
      <c r="H29" s="1"/>
    </row>
    <row r="30" spans="1:8" x14ac:dyDescent="0.25">
      <c r="A30" s="18">
        <v>42491</v>
      </c>
      <c r="B30" s="19">
        <v>42552</v>
      </c>
      <c r="C30" s="46">
        <f t="shared" si="3"/>
        <v>562431.26996788057</v>
      </c>
      <c r="D30" s="21">
        <f t="shared" si="4"/>
        <v>29932.876167038485</v>
      </c>
      <c r="E30" s="21">
        <v>-206956.1449842756</v>
      </c>
      <c r="F30" s="22">
        <v>385408.00115064345</v>
      </c>
      <c r="H30" s="1"/>
    </row>
    <row r="31" spans="1:8" x14ac:dyDescent="0.25">
      <c r="A31" s="18">
        <v>42522</v>
      </c>
      <c r="B31" s="19">
        <v>42583</v>
      </c>
      <c r="C31" s="46">
        <f t="shared" si="3"/>
        <v>540284.05423624814</v>
      </c>
      <c r="D31" s="21">
        <f t="shared" si="4"/>
        <v>139055.68171680224</v>
      </c>
      <c r="E31" s="21">
        <v>-209020.4371646556</v>
      </c>
      <c r="F31" s="22">
        <v>470319.29878839478</v>
      </c>
      <c r="H31" s="1"/>
    </row>
    <row r="32" spans="1:8" x14ac:dyDescent="0.25">
      <c r="A32" s="18">
        <v>42552</v>
      </c>
      <c r="B32" s="19">
        <v>42614</v>
      </c>
      <c r="C32" s="46">
        <f t="shared" si="3"/>
        <v>431774.94515336608</v>
      </c>
      <c r="D32" s="21">
        <f t="shared" si="4"/>
        <v>70528.374115099694</v>
      </c>
      <c r="E32" s="21">
        <v>-209486.62785960062</v>
      </c>
      <c r="F32" s="22">
        <v>292816.69140886515</v>
      </c>
      <c r="H32" s="1"/>
    </row>
    <row r="33" spans="1:8" x14ac:dyDescent="0.25">
      <c r="A33" s="25">
        <v>42583</v>
      </c>
      <c r="B33" s="26">
        <v>42644</v>
      </c>
      <c r="C33" s="47">
        <f t="shared" si="3"/>
        <v>-132773.38436978625</v>
      </c>
      <c r="D33" s="28">
        <f t="shared" si="4"/>
        <v>13912.981934701151</v>
      </c>
      <c r="E33" s="28">
        <v>-210729.79799709813</v>
      </c>
      <c r="F33" s="30">
        <v>-329590.20043218322</v>
      </c>
      <c r="H33" s="1"/>
    </row>
    <row r="34" spans="1:8" x14ac:dyDescent="0.25">
      <c r="A34" s="1"/>
      <c r="B34" s="1"/>
      <c r="C34" s="42">
        <f t="shared" si="3"/>
        <v>1314757.7669669548</v>
      </c>
      <c r="D34" s="42">
        <f>SUM(D28:D33)</f>
        <v>52080.905825577996</v>
      </c>
      <c r="E34" s="41">
        <f>SUM(E28:E33)</f>
        <v>-1255843.6440467662</v>
      </c>
      <c r="F34" s="48">
        <f>SUM(F28:F33)</f>
        <v>110995.02874576673</v>
      </c>
      <c r="H34" s="1"/>
    </row>
    <row r="37" spans="1:8" x14ac:dyDescent="0.25">
      <c r="A37" s="3" t="s">
        <v>30</v>
      </c>
    </row>
    <row r="38" spans="1:8" x14ac:dyDescent="0.25">
      <c r="A38" s="3" t="s">
        <v>31</v>
      </c>
    </row>
    <row r="39" spans="1:8" x14ac:dyDescent="0.25">
      <c r="A39" s="3" t="s">
        <v>32</v>
      </c>
    </row>
    <row r="40" spans="1:8" x14ac:dyDescent="0.25">
      <c r="A40" s="3" t="s">
        <v>33</v>
      </c>
    </row>
    <row r="41" spans="1:8" x14ac:dyDescent="0.25">
      <c r="A41" s="3" t="s">
        <v>34</v>
      </c>
    </row>
    <row r="42" spans="1:8" x14ac:dyDescent="0.25">
      <c r="A42" s="3" t="s">
        <v>35</v>
      </c>
    </row>
  </sheetData>
  <mergeCells count="16">
    <mergeCell ref="G2:H2"/>
    <mergeCell ref="A13:A15"/>
    <mergeCell ref="B13:B15"/>
    <mergeCell ref="C13:D13"/>
    <mergeCell ref="E13:F13"/>
    <mergeCell ref="G13:H13"/>
    <mergeCell ref="F25:F26"/>
    <mergeCell ref="A2:A4"/>
    <mergeCell ref="B2:B4"/>
    <mergeCell ref="C2:D2"/>
    <mergeCell ref="E2:F2"/>
    <mergeCell ref="A25:A27"/>
    <mergeCell ref="B25:B27"/>
    <mergeCell ref="C25:C26"/>
    <mergeCell ref="D25:D26"/>
    <mergeCell ref="E25:E26"/>
  </mergeCells>
  <pageMargins left="0.7" right="0.7" top="0.75" bottom="0.75" header="0.3" footer="0.3"/>
  <pageSetup scale="68" orientation="portrait" r:id="rId1"/>
  <headerFooter>
    <oddHeader>&amp;R&amp;"Times New Roman,Bold"Attachment to Response to Question No. 2
Rahn</oddHeader>
  </headerFooter>
  <ignoredErrors>
    <ignoredError sqref="C4:H4 E27:F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 Q2 Attachment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2017-03-24T13:59:20Z</dcterms:created>
  <dcterms:modified xsi:type="dcterms:W3CDTF">2017-03-24T14:01:38Z</dcterms:modified>
</cp:coreProperties>
</file>